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lucileca/Desktop/Conversational_Agent/server_side/food/resources/data_collection/aamas/"/>
    </mc:Choice>
  </mc:AlternateContent>
  <xr:revisionPtr revIDLastSave="0" documentId="13_ncr:1_{B4BE75B6-79AB-B84F-8C08-EC7E257DF17F}" xr6:coauthVersionLast="45" xr6:coauthVersionMax="45" xr10:uidLastSave="{00000000-0000-0000-0000-000000000000}"/>
  <bookViews>
    <workbookView xWindow="20" yWindow="480" windowWidth="51200" windowHeight="26740" xr2:uid="{00000000-000D-0000-FFFF-FFFF00000000}"/>
  </bookViews>
  <sheets>
    <sheet name="data" sheetId="1" r:id="rId1"/>
    <sheet name="Native vs non natives" sheetId="6" r:id="rId2"/>
    <sheet name="Native vs non native 2" sheetId="7" r:id="rId3"/>
    <sheet name="Native and non n intention to c" sheetId="15" r:id="rId4"/>
    <sheet name="Natives and non n Task perf" sheetId="11" r:id="rId5"/>
    <sheet name="Natives and non n rapport " sheetId="8" r:id="rId6"/>
    <sheet name="Sheet3" sheetId="4" r:id="rId7"/>
    <sheet name="Sheet4" sheetId="5" r:id="rId8"/>
    <sheet name="Sheet2" sheetId="3" r:id="rId9"/>
    <sheet name="Sheet1" sheetId="2" r:id="rId10"/>
  </sheets>
  <definedNames>
    <definedName name="_xlnm._FilterDatabase" localSheetId="0" hidden="1">data!$N$3:$N$179</definedName>
    <definedName name="_xlnm._FilterDatabase" localSheetId="6" hidden="1">Sheet3!$A$1:$A$177</definedName>
    <definedName name="_xlchart.v5.0" hidden="1">Sheet4!$A$2</definedName>
    <definedName name="_xlchart.v5.1" hidden="1">Sheet4!$A$3:$A$31</definedName>
    <definedName name="_xlchart.v5.2" hidden="1">Sheet4!$B$3:$B$31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V212" i="1" l="1"/>
  <c r="AV229" i="1"/>
  <c r="AV230" i="1"/>
  <c r="AV231" i="1"/>
  <c r="AV221" i="1"/>
  <c r="AV222" i="1"/>
  <c r="AV223" i="1"/>
  <c r="AV224"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3" i="1"/>
  <c r="X3" i="1" l="1"/>
  <c r="Y3" i="1"/>
  <c r="X4" i="1"/>
  <c r="Y4" i="1"/>
  <c r="X5" i="1"/>
  <c r="Y5" i="1"/>
  <c r="X6" i="1"/>
  <c r="Y6" i="1"/>
  <c r="X7" i="1"/>
  <c r="Y7" i="1"/>
  <c r="X8" i="1"/>
  <c r="Y8" i="1"/>
  <c r="X9" i="1"/>
  <c r="Y9" i="1"/>
  <c r="X10" i="1"/>
  <c r="Y10" i="1"/>
  <c r="X11" i="1"/>
  <c r="Y11" i="1"/>
  <c r="X12" i="1"/>
  <c r="Y12" i="1"/>
  <c r="X13" i="1"/>
  <c r="Y13" i="1"/>
  <c r="X14" i="1"/>
  <c r="Y14" i="1"/>
  <c r="X15" i="1"/>
  <c r="Y15" i="1"/>
  <c r="X16" i="1"/>
  <c r="Y16" i="1"/>
  <c r="X17" i="1"/>
  <c r="Y17" i="1"/>
  <c r="X18" i="1"/>
  <c r="Y18" i="1"/>
  <c r="X19" i="1"/>
  <c r="Y19" i="1"/>
  <c r="X20" i="1"/>
  <c r="Y20" i="1"/>
  <c r="X21" i="1"/>
  <c r="Y21" i="1"/>
  <c r="X22" i="1"/>
  <c r="Y22" i="1"/>
  <c r="X23" i="1"/>
  <c r="Y23" i="1"/>
  <c r="X24" i="1"/>
  <c r="Y24" i="1"/>
  <c r="X25" i="1"/>
  <c r="Y25" i="1"/>
  <c r="X26" i="1"/>
  <c r="Y26" i="1"/>
  <c r="X27" i="1"/>
  <c r="Y27" i="1"/>
  <c r="X28" i="1"/>
  <c r="Y28" i="1"/>
  <c r="X29" i="1"/>
  <c r="Y29" i="1"/>
  <c r="X30" i="1"/>
  <c r="Y30" i="1"/>
  <c r="X31" i="1"/>
  <c r="Y31" i="1"/>
  <c r="X32" i="1"/>
  <c r="Y32" i="1"/>
  <c r="X33" i="1"/>
  <c r="Y33" i="1"/>
  <c r="X34" i="1"/>
  <c r="Y34" i="1"/>
  <c r="X35" i="1"/>
  <c r="Y35" i="1"/>
  <c r="X36" i="1"/>
  <c r="Y36" i="1"/>
  <c r="X37" i="1"/>
  <c r="Y37" i="1"/>
  <c r="X38" i="1"/>
  <c r="Y38" i="1"/>
  <c r="X39" i="1"/>
  <c r="Y39" i="1"/>
  <c r="X40" i="1"/>
  <c r="Y40" i="1"/>
  <c r="X41" i="1"/>
  <c r="Y41" i="1"/>
  <c r="X42" i="1"/>
  <c r="Y42" i="1"/>
  <c r="X43" i="1"/>
  <c r="Y43" i="1"/>
  <c r="X44" i="1"/>
  <c r="Y44" i="1"/>
  <c r="X45" i="1"/>
  <c r="Y45" i="1"/>
  <c r="X46" i="1"/>
  <c r="Y46" i="1"/>
  <c r="X47" i="1"/>
  <c r="Y47" i="1"/>
  <c r="X48" i="1"/>
  <c r="Y48" i="1"/>
  <c r="X49" i="1"/>
  <c r="Y49" i="1"/>
  <c r="X50" i="1"/>
  <c r="Y50" i="1"/>
  <c r="X51" i="1"/>
  <c r="Y51" i="1"/>
  <c r="X52" i="1"/>
  <c r="Y52" i="1"/>
  <c r="X53" i="1"/>
  <c r="Y53" i="1"/>
  <c r="X54" i="1"/>
  <c r="Y54" i="1"/>
  <c r="X55" i="1"/>
  <c r="Y55" i="1"/>
  <c r="X56" i="1"/>
  <c r="Y56" i="1"/>
  <c r="X57" i="1"/>
  <c r="Y57" i="1"/>
  <c r="X58" i="1"/>
  <c r="Y58" i="1"/>
  <c r="X59" i="1"/>
  <c r="Y59" i="1"/>
  <c r="X60" i="1"/>
  <c r="Y60" i="1"/>
  <c r="X61" i="1"/>
  <c r="Y61" i="1"/>
  <c r="X62" i="1"/>
  <c r="Y62" i="1"/>
  <c r="X63" i="1"/>
  <c r="Y63" i="1"/>
  <c r="X64" i="1"/>
  <c r="Y64" i="1"/>
  <c r="X65" i="1"/>
  <c r="Y65" i="1"/>
  <c r="X66" i="1"/>
  <c r="Y66" i="1"/>
  <c r="X67" i="1"/>
  <c r="Y67" i="1"/>
  <c r="X68" i="1"/>
  <c r="Y68" i="1"/>
  <c r="X69" i="1"/>
  <c r="Y69" i="1"/>
  <c r="X70" i="1"/>
  <c r="Y70" i="1"/>
  <c r="X71" i="1"/>
  <c r="Y71" i="1"/>
  <c r="X72" i="1"/>
  <c r="Y72" i="1"/>
  <c r="X73" i="1"/>
  <c r="Y73" i="1"/>
  <c r="X74" i="1"/>
  <c r="Y74" i="1"/>
  <c r="X75" i="1"/>
  <c r="Y75" i="1"/>
  <c r="X76" i="1"/>
  <c r="Y76" i="1"/>
  <c r="X77" i="1"/>
  <c r="Y77" i="1"/>
  <c r="X78" i="1"/>
  <c r="Y78" i="1"/>
  <c r="X79" i="1"/>
  <c r="Y79" i="1"/>
  <c r="X80" i="1"/>
  <c r="Y80" i="1"/>
  <c r="X81" i="1"/>
  <c r="Y81" i="1"/>
  <c r="X82" i="1"/>
  <c r="Y82" i="1"/>
  <c r="X83" i="1"/>
  <c r="Y83" i="1"/>
  <c r="X84" i="1"/>
  <c r="Y84" i="1"/>
  <c r="X85" i="1"/>
  <c r="Y85" i="1"/>
  <c r="X86" i="1"/>
  <c r="Y86" i="1"/>
  <c r="X87" i="1"/>
  <c r="Y87" i="1"/>
  <c r="X88" i="1"/>
  <c r="Y88" i="1"/>
  <c r="X89" i="1"/>
  <c r="Y89" i="1"/>
  <c r="X90" i="1"/>
  <c r="Y90" i="1"/>
  <c r="X91" i="1"/>
  <c r="Y91" i="1"/>
  <c r="X92" i="1"/>
  <c r="Y92" i="1"/>
  <c r="X93" i="1"/>
  <c r="Y93" i="1"/>
  <c r="X94" i="1"/>
  <c r="Y94" i="1"/>
  <c r="X95" i="1"/>
  <c r="Y95" i="1"/>
  <c r="X96" i="1"/>
  <c r="Y96" i="1"/>
  <c r="X97" i="1"/>
  <c r="Y97" i="1"/>
  <c r="X98" i="1"/>
  <c r="Y98" i="1"/>
  <c r="X99" i="1"/>
  <c r="Y99" i="1"/>
  <c r="X100" i="1"/>
  <c r="Y100" i="1"/>
  <c r="X101" i="1"/>
  <c r="Y101" i="1"/>
  <c r="X102" i="1"/>
  <c r="Y102" i="1"/>
  <c r="X103" i="1"/>
  <c r="Y103" i="1"/>
  <c r="X104" i="1"/>
  <c r="Y104" i="1"/>
  <c r="X105" i="1"/>
  <c r="Y105" i="1"/>
  <c r="X106" i="1"/>
  <c r="Y106" i="1"/>
  <c r="X107" i="1"/>
  <c r="Y107" i="1"/>
  <c r="X108" i="1"/>
  <c r="Y108" i="1"/>
  <c r="X109" i="1"/>
  <c r="Y109" i="1"/>
  <c r="X110" i="1"/>
  <c r="Y110" i="1"/>
  <c r="X111" i="1"/>
  <c r="Y111" i="1"/>
  <c r="X112" i="1"/>
  <c r="Y112" i="1"/>
  <c r="X113" i="1"/>
  <c r="Y113" i="1"/>
  <c r="X114" i="1"/>
  <c r="Y114" i="1"/>
  <c r="X115" i="1"/>
  <c r="Y115" i="1"/>
  <c r="X116" i="1"/>
  <c r="Y116" i="1"/>
  <c r="X117" i="1"/>
  <c r="Y117" i="1"/>
  <c r="X118" i="1"/>
  <c r="Y118" i="1"/>
  <c r="X119" i="1"/>
  <c r="Y119" i="1"/>
  <c r="X120" i="1"/>
  <c r="Y120" i="1"/>
  <c r="X121" i="1"/>
  <c r="Y121" i="1"/>
  <c r="X122" i="1"/>
  <c r="Y122" i="1"/>
  <c r="X123" i="1"/>
  <c r="Y123" i="1"/>
  <c r="X124" i="1"/>
  <c r="Y124" i="1"/>
  <c r="X125" i="1"/>
  <c r="Y125" i="1"/>
  <c r="X126" i="1"/>
  <c r="Y126" i="1"/>
  <c r="X127" i="1"/>
  <c r="Y127" i="1"/>
  <c r="X128" i="1"/>
  <c r="Y128" i="1"/>
  <c r="X129" i="1"/>
  <c r="Y129" i="1"/>
  <c r="X130" i="1"/>
  <c r="Y130" i="1"/>
  <c r="X131" i="1"/>
  <c r="Y131" i="1"/>
  <c r="X132" i="1"/>
  <c r="Y132" i="1"/>
  <c r="X133" i="1"/>
  <c r="Y133" i="1"/>
  <c r="X134" i="1"/>
  <c r="Y134" i="1"/>
  <c r="X135" i="1"/>
  <c r="Y135" i="1"/>
  <c r="X136" i="1"/>
  <c r="Y136" i="1"/>
  <c r="X137" i="1"/>
  <c r="Y137" i="1"/>
  <c r="X138" i="1"/>
  <c r="Y138" i="1"/>
  <c r="X139" i="1"/>
  <c r="Y139" i="1"/>
  <c r="X140" i="1"/>
  <c r="Y140" i="1"/>
  <c r="X141" i="1"/>
  <c r="Y141" i="1"/>
  <c r="X142" i="1"/>
  <c r="Y142" i="1"/>
  <c r="X143" i="1"/>
  <c r="Y143" i="1"/>
  <c r="X144" i="1"/>
  <c r="Y144" i="1"/>
  <c r="X145" i="1"/>
  <c r="Y145" i="1"/>
  <c r="X146" i="1"/>
  <c r="Y146" i="1"/>
  <c r="X147" i="1"/>
  <c r="Y147" i="1"/>
  <c r="X148" i="1"/>
  <c r="Y148" i="1"/>
  <c r="X149" i="1"/>
  <c r="Y149" i="1"/>
  <c r="X150" i="1"/>
  <c r="Y150" i="1"/>
  <c r="X151" i="1"/>
  <c r="Y151" i="1"/>
  <c r="X152" i="1"/>
  <c r="Y152" i="1"/>
  <c r="X153" i="1"/>
  <c r="Y153" i="1"/>
  <c r="X154" i="1"/>
  <c r="Y154" i="1"/>
  <c r="X155" i="1"/>
  <c r="Y155" i="1"/>
  <c r="X156" i="1"/>
  <c r="Y156" i="1"/>
  <c r="X157" i="1"/>
  <c r="Y157" i="1"/>
  <c r="X158" i="1"/>
  <c r="Y158" i="1"/>
  <c r="X159" i="1"/>
  <c r="Y159" i="1"/>
  <c r="X160" i="1"/>
  <c r="Y160" i="1"/>
  <c r="X161" i="1"/>
  <c r="Y161" i="1"/>
  <c r="X162" i="1"/>
  <c r="Y162" i="1"/>
  <c r="X163" i="1"/>
  <c r="Y163" i="1"/>
  <c r="X164" i="1"/>
  <c r="Y164" i="1"/>
  <c r="X165" i="1"/>
  <c r="Y165" i="1"/>
  <c r="X166" i="1"/>
  <c r="Y166" i="1"/>
  <c r="X167" i="1"/>
  <c r="Y167" i="1"/>
  <c r="X168" i="1"/>
  <c r="Y168" i="1"/>
  <c r="X169" i="1"/>
  <c r="Y169" i="1"/>
  <c r="X170" i="1"/>
  <c r="Y170" i="1"/>
  <c r="X171" i="1"/>
  <c r="Y171" i="1"/>
  <c r="X172" i="1"/>
  <c r="Y172" i="1"/>
  <c r="X173" i="1"/>
  <c r="Y173" i="1"/>
  <c r="X174" i="1"/>
  <c r="Y174" i="1"/>
  <c r="X175" i="1"/>
  <c r="Y175" i="1"/>
  <c r="X176" i="1"/>
  <c r="Y176" i="1"/>
  <c r="X177" i="1"/>
  <c r="Y177" i="1"/>
  <c r="X178" i="1"/>
  <c r="Y178" i="1"/>
  <c r="X179" i="1"/>
  <c r="Y179" i="1"/>
  <c r="X180" i="1"/>
  <c r="Y180" i="1"/>
  <c r="X181" i="1"/>
  <c r="Y181" i="1"/>
  <c r="X182" i="1"/>
  <c r="Y182" i="1"/>
  <c r="X183" i="1"/>
  <c r="Y183" i="1"/>
  <c r="X184" i="1"/>
  <c r="Y184" i="1"/>
  <c r="X185" i="1"/>
  <c r="Y185" i="1"/>
  <c r="X186" i="1"/>
  <c r="Y186" i="1"/>
  <c r="X187" i="1"/>
  <c r="Y187" i="1"/>
  <c r="X188" i="1"/>
  <c r="Y188" i="1"/>
  <c r="X189" i="1"/>
  <c r="Y189" i="1"/>
  <c r="X190" i="1"/>
  <c r="Y190" i="1"/>
  <c r="X191" i="1"/>
  <c r="Y191" i="1"/>
  <c r="X192" i="1"/>
  <c r="Y192" i="1"/>
  <c r="X193" i="1"/>
  <c r="Y193" i="1"/>
  <c r="X194" i="1"/>
  <c r="Y194" i="1"/>
  <c r="X195" i="1"/>
  <c r="Y195" i="1"/>
  <c r="X196" i="1"/>
  <c r="Y196" i="1"/>
  <c r="X197" i="1"/>
  <c r="Y197" i="1"/>
  <c r="X198" i="1"/>
  <c r="Y198" i="1"/>
  <c r="X199" i="1"/>
  <c r="Y199" i="1"/>
  <c r="X200" i="1"/>
  <c r="Y200" i="1"/>
  <c r="X201" i="1"/>
  <c r="Y201" i="1"/>
  <c r="X202" i="1"/>
  <c r="Y202" i="1"/>
  <c r="X203" i="1"/>
  <c r="Y203" i="1"/>
  <c r="X204" i="1"/>
  <c r="Y204" i="1"/>
  <c r="X205" i="1"/>
  <c r="Y205" i="1"/>
  <c r="X206" i="1"/>
  <c r="Y206" i="1"/>
  <c r="X207" i="1"/>
  <c r="Y207" i="1"/>
  <c r="X208" i="1"/>
  <c r="Y208" i="1"/>
  <c r="X209" i="1"/>
  <c r="Y209" i="1"/>
  <c r="X210" i="1"/>
  <c r="Y210" i="1"/>
  <c r="Z221" i="1"/>
  <c r="Z222" i="1"/>
  <c r="Z223" i="1"/>
  <c r="Z224" i="1"/>
  <c r="Z229" i="1"/>
  <c r="Z230" i="1"/>
  <c r="Z231" i="1"/>
  <c r="R213" i="1"/>
  <c r="S213" i="1"/>
  <c r="T213" i="1"/>
  <c r="U213" i="1"/>
  <c r="V213" i="1"/>
  <c r="W213" i="1"/>
  <c r="Q213" i="1"/>
  <c r="R212" i="1"/>
  <c r="S212" i="1"/>
  <c r="T212" i="1"/>
  <c r="U212" i="1"/>
  <c r="V212" i="1"/>
  <c r="W212" i="1"/>
  <c r="Q212" i="1"/>
  <c r="W231" i="6" l="1"/>
  <c r="D59" i="15"/>
  <c r="C59" i="15"/>
  <c r="B59" i="15"/>
  <c r="D28" i="15"/>
  <c r="C28" i="15"/>
  <c r="B28" i="15"/>
  <c r="D62" i="11"/>
  <c r="C62" i="11"/>
  <c r="B62" i="11"/>
  <c r="D30" i="11"/>
  <c r="C30" i="11"/>
  <c r="B30" i="11"/>
  <c r="D62" i="8"/>
  <c r="C62" i="8"/>
  <c r="B62" i="8"/>
  <c r="D30" i="8"/>
  <c r="C30" i="8"/>
  <c r="B30" i="8"/>
  <c r="W232" i="7"/>
  <c r="X232" i="7"/>
  <c r="Y232" i="7"/>
  <c r="Z232" i="7"/>
  <c r="AA232" i="7"/>
  <c r="AB232" i="7"/>
  <c r="AC232" i="7"/>
  <c r="AD232" i="7"/>
  <c r="AF232" i="7"/>
  <c r="AG232" i="7"/>
  <c r="AH232" i="7"/>
  <c r="AI232" i="7"/>
  <c r="AJ232" i="7"/>
  <c r="AK232" i="7"/>
  <c r="AL232" i="7"/>
  <c r="AM232" i="7"/>
  <c r="AO232" i="7"/>
  <c r="AP232" i="7"/>
  <c r="AQ232" i="7"/>
  <c r="AR232" i="7"/>
  <c r="AS232" i="7"/>
  <c r="AT232" i="7"/>
  <c r="AV232" i="7"/>
  <c r="W233" i="7"/>
  <c r="X233" i="7"/>
  <c r="Y233" i="7"/>
  <c r="Z233" i="7"/>
  <c r="AA233" i="7"/>
  <c r="AB233" i="7"/>
  <c r="AC233" i="7"/>
  <c r="AD233" i="7"/>
  <c r="AF233" i="7"/>
  <c r="AG233" i="7"/>
  <c r="AH233" i="7"/>
  <c r="AI233" i="7"/>
  <c r="AJ233" i="7"/>
  <c r="AK233" i="7"/>
  <c r="AL233" i="7"/>
  <c r="AM233" i="7"/>
  <c r="AO233" i="7"/>
  <c r="AP233" i="7"/>
  <c r="AQ233" i="7"/>
  <c r="AR233" i="7"/>
  <c r="AS233" i="7"/>
  <c r="AT233" i="7"/>
  <c r="AV233" i="7"/>
  <c r="W234" i="7"/>
  <c r="X234" i="7"/>
  <c r="Y234" i="7"/>
  <c r="Z234" i="7"/>
  <c r="AA234" i="7"/>
  <c r="AB234" i="7"/>
  <c r="AC234" i="7"/>
  <c r="AD234" i="7"/>
  <c r="AF234" i="7"/>
  <c r="AG234" i="7"/>
  <c r="AH234" i="7"/>
  <c r="AI234" i="7"/>
  <c r="AJ234" i="7"/>
  <c r="AK234" i="7"/>
  <c r="AL234" i="7"/>
  <c r="AM234" i="7"/>
  <c r="AO234" i="7"/>
  <c r="AP234" i="7"/>
  <c r="AQ234" i="7"/>
  <c r="AR234" i="7"/>
  <c r="AS234" i="7"/>
  <c r="AT234" i="7"/>
  <c r="AV234" i="7"/>
  <c r="W235" i="7"/>
  <c r="X235" i="7"/>
  <c r="Y235" i="7"/>
  <c r="Z235" i="7"/>
  <c r="AA235" i="7"/>
  <c r="AB235" i="7"/>
  <c r="AC235" i="7"/>
  <c r="AD235" i="7"/>
  <c r="AF235" i="7"/>
  <c r="AG235" i="7"/>
  <c r="AH235" i="7"/>
  <c r="AI235" i="7"/>
  <c r="AJ235" i="7"/>
  <c r="AK235" i="7"/>
  <c r="AL235" i="7"/>
  <c r="AM235" i="7"/>
  <c r="AO235" i="7"/>
  <c r="AP235" i="7"/>
  <c r="AQ235" i="7"/>
  <c r="AR235" i="7"/>
  <c r="AS235" i="7"/>
  <c r="AT235" i="7"/>
  <c r="AV235" i="7"/>
  <c r="V235" i="7"/>
  <c r="W227" i="7"/>
  <c r="X227" i="7"/>
  <c r="Y227" i="7"/>
  <c r="Z227" i="7"/>
  <c r="AA227" i="7"/>
  <c r="AB227" i="7"/>
  <c r="AC227" i="7"/>
  <c r="AD227" i="7"/>
  <c r="AF227" i="7"/>
  <c r="AG227" i="7"/>
  <c r="AH227" i="7"/>
  <c r="AI227" i="7"/>
  <c r="AJ227" i="7"/>
  <c r="AK227" i="7"/>
  <c r="AL227" i="7"/>
  <c r="AM227" i="7"/>
  <c r="AO227" i="7"/>
  <c r="AP227" i="7"/>
  <c r="AQ227" i="7"/>
  <c r="AR227" i="7"/>
  <c r="AS227" i="7"/>
  <c r="AT227" i="7"/>
  <c r="AV227" i="7"/>
  <c r="W228" i="7"/>
  <c r="X228" i="7"/>
  <c r="Y228" i="7"/>
  <c r="Z228" i="7"/>
  <c r="AA228" i="7"/>
  <c r="AB228" i="7"/>
  <c r="AC228" i="7"/>
  <c r="AD228" i="7"/>
  <c r="AF228" i="7"/>
  <c r="AG228" i="7"/>
  <c r="AH228" i="7"/>
  <c r="AI228" i="7"/>
  <c r="AJ228" i="7"/>
  <c r="AK228" i="7"/>
  <c r="AL228" i="7"/>
  <c r="AM228" i="7"/>
  <c r="AO228" i="7"/>
  <c r="AP228" i="7"/>
  <c r="AQ228" i="7"/>
  <c r="AR228" i="7"/>
  <c r="AS228" i="7"/>
  <c r="AT228" i="7"/>
  <c r="AV228" i="7"/>
  <c r="W229" i="7"/>
  <c r="X229" i="7"/>
  <c r="Y229" i="7"/>
  <c r="Z229" i="7"/>
  <c r="AA229" i="7"/>
  <c r="AB229" i="7"/>
  <c r="AC229" i="7"/>
  <c r="AD229" i="7"/>
  <c r="AF229" i="7"/>
  <c r="AG229" i="7"/>
  <c r="AH229" i="7"/>
  <c r="AI229" i="7"/>
  <c r="AJ229" i="7"/>
  <c r="AK229" i="7"/>
  <c r="AL229" i="7"/>
  <c r="AM229" i="7"/>
  <c r="AO229" i="7"/>
  <c r="AP229" i="7"/>
  <c r="AQ229" i="7"/>
  <c r="AR229" i="7"/>
  <c r="AS229" i="7"/>
  <c r="AT229" i="7"/>
  <c r="AV229" i="7"/>
  <c r="W230" i="7"/>
  <c r="X230" i="7"/>
  <c r="Y230" i="7"/>
  <c r="Z230" i="7"/>
  <c r="AA230" i="7"/>
  <c r="AB230" i="7"/>
  <c r="AC230" i="7"/>
  <c r="AD230" i="7"/>
  <c r="AF230" i="7"/>
  <c r="AG230" i="7"/>
  <c r="AH230" i="7"/>
  <c r="AI230" i="7"/>
  <c r="AJ230" i="7"/>
  <c r="AK230" i="7"/>
  <c r="AL230" i="7"/>
  <c r="AM230" i="7"/>
  <c r="AO230" i="7"/>
  <c r="AP230" i="7"/>
  <c r="AQ230" i="7"/>
  <c r="AR230" i="7"/>
  <c r="AS230" i="7"/>
  <c r="AT230" i="7"/>
  <c r="AV230" i="7"/>
  <c r="V230" i="7"/>
  <c r="V229" i="7"/>
  <c r="V234" i="7"/>
  <c r="V233" i="7"/>
  <c r="V232" i="7"/>
  <c r="V228" i="7"/>
  <c r="V227" i="7"/>
  <c r="AT225" i="7"/>
  <c r="AO222" i="7"/>
  <c r="AP222" i="7"/>
  <c r="AQ222" i="7"/>
  <c r="AR222" i="7"/>
  <c r="AS222" i="7"/>
  <c r="AT222" i="7"/>
  <c r="AV222" i="7"/>
  <c r="AO223" i="7"/>
  <c r="AP223" i="7"/>
  <c r="AQ223" i="7"/>
  <c r="AR223" i="7"/>
  <c r="AS223" i="7"/>
  <c r="AT223" i="7"/>
  <c r="AV223" i="7"/>
  <c r="AU3" i="7"/>
  <c r="AU227" i="7" s="1"/>
  <c r="AU4" i="7"/>
  <c r="AU5" i="7"/>
  <c r="AU6" i="7"/>
  <c r="AU7" i="7"/>
  <c r="AU8" i="7"/>
  <c r="AU9" i="7"/>
  <c r="AU10" i="7"/>
  <c r="AU11" i="7"/>
  <c r="AU12" i="7"/>
  <c r="AU13" i="7"/>
  <c r="AU14" i="7"/>
  <c r="AU15" i="7"/>
  <c r="AU16" i="7"/>
  <c r="AU17" i="7"/>
  <c r="AU18" i="7"/>
  <c r="AU19" i="7"/>
  <c r="AU20" i="7"/>
  <c r="AU21" i="7"/>
  <c r="AU22" i="7"/>
  <c r="AU23" i="7"/>
  <c r="AU24" i="7"/>
  <c r="AU25" i="7"/>
  <c r="AU26" i="7"/>
  <c r="AU228" i="7" s="1"/>
  <c r="AU27" i="7"/>
  <c r="AU28" i="7"/>
  <c r="AU29" i="7"/>
  <c r="AU30" i="7"/>
  <c r="AU31" i="7"/>
  <c r="AU32" i="7"/>
  <c r="AU33" i="7"/>
  <c r="AU34" i="7"/>
  <c r="AU35" i="7"/>
  <c r="AU36" i="7"/>
  <c r="AU37" i="7"/>
  <c r="AU38" i="7"/>
  <c r="AU39" i="7"/>
  <c r="AU40" i="7"/>
  <c r="AU41" i="7"/>
  <c r="AU42" i="7"/>
  <c r="AU43" i="7"/>
  <c r="AU44" i="7"/>
  <c r="AU45" i="7"/>
  <c r="AU46" i="7"/>
  <c r="AU47" i="7"/>
  <c r="AU48" i="7"/>
  <c r="AU49" i="7"/>
  <c r="AU50" i="7"/>
  <c r="AU51" i="7"/>
  <c r="AU52" i="7"/>
  <c r="AU229" i="7" s="1"/>
  <c r="AU53" i="7"/>
  <c r="AU54" i="7"/>
  <c r="AU55" i="7"/>
  <c r="AU56" i="7"/>
  <c r="AU57" i="7"/>
  <c r="AU58" i="7"/>
  <c r="AU59" i="7"/>
  <c r="AU60" i="7"/>
  <c r="AU61" i="7"/>
  <c r="AU62" i="7"/>
  <c r="AU63" i="7"/>
  <c r="AU64" i="7"/>
  <c r="AU65" i="7"/>
  <c r="AU66" i="7"/>
  <c r="AU67" i="7"/>
  <c r="AU68" i="7"/>
  <c r="AU69" i="7"/>
  <c r="AU70" i="7"/>
  <c r="AU71" i="7"/>
  <c r="AU72" i="7"/>
  <c r="AU230" i="7" s="1"/>
  <c r="AU73" i="7"/>
  <c r="AU74" i="7"/>
  <c r="AU75" i="7"/>
  <c r="AU76" i="7"/>
  <c r="AU77" i="7"/>
  <c r="AU78" i="7"/>
  <c r="AU79" i="7"/>
  <c r="AU80" i="7"/>
  <c r="AU81" i="7"/>
  <c r="AU82" i="7"/>
  <c r="AU232" i="7" s="1"/>
  <c r="AU83" i="7"/>
  <c r="AU84" i="7"/>
  <c r="AU85" i="7"/>
  <c r="AU86" i="7"/>
  <c r="AU87" i="7"/>
  <c r="AU88" i="7"/>
  <c r="AU89" i="7"/>
  <c r="AU90" i="7"/>
  <c r="AU91" i="7"/>
  <c r="AU92" i="7"/>
  <c r="AU93" i="7"/>
  <c r="AU94" i="7"/>
  <c r="AU95" i="7"/>
  <c r="AU96" i="7"/>
  <c r="AU97" i="7"/>
  <c r="AU98" i="7"/>
  <c r="AU99" i="7"/>
  <c r="AU100" i="7"/>
  <c r="AU101" i="7"/>
  <c r="AU102" i="7"/>
  <c r="AU103" i="7"/>
  <c r="AU104" i="7"/>
  <c r="AU105" i="7"/>
  <c r="AU106" i="7"/>
  <c r="AU107" i="7"/>
  <c r="AU108" i="7"/>
  <c r="AU233" i="7" s="1"/>
  <c r="AU109" i="7"/>
  <c r="AU110" i="7"/>
  <c r="AU111" i="7"/>
  <c r="AU112" i="7"/>
  <c r="AU113" i="7"/>
  <c r="AU114" i="7"/>
  <c r="AU115" i="7"/>
  <c r="AU116" i="7"/>
  <c r="AU117" i="7"/>
  <c r="AU118" i="7"/>
  <c r="AU119" i="7"/>
  <c r="AU120" i="7"/>
  <c r="AU121" i="7"/>
  <c r="AU122" i="7"/>
  <c r="AU123" i="7"/>
  <c r="AU124" i="7"/>
  <c r="AU125" i="7"/>
  <c r="AU126" i="7"/>
  <c r="AU127" i="7"/>
  <c r="AU128" i="7"/>
  <c r="AU129" i="7"/>
  <c r="AU130" i="7"/>
  <c r="AU131" i="7"/>
  <c r="AU132" i="7"/>
  <c r="AU234" i="7" s="1"/>
  <c r="AU133" i="7"/>
  <c r="AU134" i="7"/>
  <c r="AU135" i="7"/>
  <c r="AU136" i="7"/>
  <c r="AU137" i="7"/>
  <c r="AU138" i="7"/>
  <c r="AU139" i="7"/>
  <c r="AU140" i="7"/>
  <c r="AU141" i="7"/>
  <c r="AU142" i="7"/>
  <c r="AU143" i="7"/>
  <c r="AU144" i="7"/>
  <c r="AU145" i="7"/>
  <c r="AU146" i="7"/>
  <c r="AU147" i="7"/>
  <c r="AU148" i="7"/>
  <c r="AU149" i="7"/>
  <c r="AU150" i="7"/>
  <c r="AU151" i="7"/>
  <c r="AU152" i="7"/>
  <c r="AU153" i="7"/>
  <c r="AU154" i="7"/>
  <c r="AU155" i="7"/>
  <c r="AU156" i="7"/>
  <c r="AU157" i="7"/>
  <c r="AU235" i="7" s="1"/>
  <c r="AU158" i="7"/>
  <c r="AU159" i="7"/>
  <c r="AU160" i="7"/>
  <c r="AU161" i="7"/>
  <c r="AU162" i="7"/>
  <c r="AU163" i="7"/>
  <c r="AU164" i="7"/>
  <c r="AU165" i="7"/>
  <c r="AU166" i="7"/>
  <c r="AU167" i="7"/>
  <c r="AU168" i="7"/>
  <c r="AU169" i="7"/>
  <c r="AU170" i="7"/>
  <c r="AU171" i="7"/>
  <c r="AU172" i="7"/>
  <c r="AU173" i="7"/>
  <c r="AU174" i="7"/>
  <c r="AU175" i="7"/>
  <c r="AU176" i="7"/>
  <c r="AU177" i="7"/>
  <c r="AU2" i="7"/>
  <c r="AN3" i="7"/>
  <c r="AN4" i="7"/>
  <c r="AN227" i="7" s="1"/>
  <c r="AN5" i="7"/>
  <c r="AN6" i="7"/>
  <c r="AN7" i="7"/>
  <c r="AN8" i="7"/>
  <c r="AN9" i="7"/>
  <c r="AN10" i="7"/>
  <c r="AN11" i="7"/>
  <c r="AN12" i="7"/>
  <c r="AN13" i="7"/>
  <c r="AN14" i="7"/>
  <c r="AN15" i="7"/>
  <c r="AN16" i="7"/>
  <c r="AN17" i="7"/>
  <c r="AN18" i="7"/>
  <c r="AN19" i="7"/>
  <c r="AN20" i="7"/>
  <c r="AN21" i="7"/>
  <c r="AN22" i="7"/>
  <c r="AN23" i="7"/>
  <c r="AN24" i="7"/>
  <c r="AN25" i="7"/>
  <c r="AN26" i="7"/>
  <c r="AN27" i="7"/>
  <c r="AN228" i="7" s="1"/>
  <c r="AN28" i="7"/>
  <c r="AN29" i="7"/>
  <c r="AN30" i="7"/>
  <c r="AN31" i="7"/>
  <c r="AN32" i="7"/>
  <c r="AN33" i="7"/>
  <c r="AN34" i="7"/>
  <c r="AN35" i="7"/>
  <c r="AN36" i="7"/>
  <c r="AN37" i="7"/>
  <c r="AN38" i="7"/>
  <c r="AN39" i="7"/>
  <c r="AN40" i="7"/>
  <c r="AN41" i="7"/>
  <c r="AN42" i="7"/>
  <c r="AN43" i="7"/>
  <c r="AN44" i="7"/>
  <c r="AN45" i="7"/>
  <c r="AN46" i="7"/>
  <c r="AN47" i="7"/>
  <c r="AN48" i="7"/>
  <c r="AN49" i="7"/>
  <c r="AN50" i="7"/>
  <c r="AN51" i="7"/>
  <c r="AN52" i="7"/>
  <c r="AN229" i="7" s="1"/>
  <c r="AN53" i="7"/>
  <c r="AN54" i="7"/>
  <c r="AN55" i="7"/>
  <c r="AN56" i="7"/>
  <c r="AN57" i="7"/>
  <c r="AN58" i="7"/>
  <c r="AN59" i="7"/>
  <c r="AN60" i="7"/>
  <c r="AN61" i="7"/>
  <c r="AN62" i="7"/>
  <c r="AN63" i="7"/>
  <c r="AN64" i="7"/>
  <c r="AN65" i="7"/>
  <c r="AN66" i="7"/>
  <c r="AN67" i="7"/>
  <c r="AN68" i="7"/>
  <c r="AN69" i="7"/>
  <c r="AN230" i="7" s="1"/>
  <c r="AN70" i="7"/>
  <c r="AN71" i="7"/>
  <c r="AN72" i="7"/>
  <c r="AN73" i="7"/>
  <c r="AN74" i="7"/>
  <c r="AN75" i="7"/>
  <c r="AN76" i="7"/>
  <c r="AN77" i="7"/>
  <c r="AN78" i="7"/>
  <c r="AN79" i="7"/>
  <c r="AN80" i="7"/>
  <c r="AN81" i="7"/>
  <c r="AN82" i="7"/>
  <c r="AN83" i="7"/>
  <c r="AN84" i="7"/>
  <c r="AN85" i="7"/>
  <c r="AN86" i="7"/>
  <c r="AN87" i="7"/>
  <c r="AN88" i="7"/>
  <c r="AN89" i="7"/>
  <c r="AN90" i="7"/>
  <c r="AN91" i="7"/>
  <c r="AN92" i="7"/>
  <c r="AN93" i="7"/>
  <c r="AN94" i="7"/>
  <c r="AN95" i="7"/>
  <c r="AN96" i="7"/>
  <c r="AN97" i="7"/>
  <c r="AN98" i="7"/>
  <c r="AN99" i="7"/>
  <c r="AN100" i="7"/>
  <c r="AN101" i="7"/>
  <c r="AN102" i="7"/>
  <c r="AN103" i="7"/>
  <c r="AN104" i="7"/>
  <c r="AN105" i="7"/>
  <c r="AN106" i="7"/>
  <c r="AN233" i="7" s="1"/>
  <c r="AN107" i="7"/>
  <c r="AN108" i="7"/>
  <c r="AN109" i="7"/>
  <c r="AN110" i="7"/>
  <c r="AN111" i="7"/>
  <c r="AN112" i="7"/>
  <c r="AN113" i="7"/>
  <c r="AN114" i="7"/>
  <c r="AN115" i="7"/>
  <c r="AN116" i="7"/>
  <c r="AN117" i="7"/>
  <c r="AN118" i="7"/>
  <c r="AN119" i="7"/>
  <c r="AN120" i="7"/>
  <c r="AN121" i="7"/>
  <c r="AN122" i="7"/>
  <c r="AN123" i="7"/>
  <c r="AN124" i="7"/>
  <c r="AN125" i="7"/>
  <c r="AN126" i="7"/>
  <c r="AN127" i="7"/>
  <c r="AN128" i="7"/>
  <c r="AN129" i="7"/>
  <c r="AN234" i="7" s="1"/>
  <c r="AN130" i="7"/>
  <c r="AN131" i="7"/>
  <c r="AN132" i="7"/>
  <c r="AN133" i="7"/>
  <c r="AN134" i="7"/>
  <c r="AN135" i="7"/>
  <c r="AN136" i="7"/>
  <c r="AN137" i="7"/>
  <c r="AN138" i="7"/>
  <c r="AN139" i="7"/>
  <c r="AN140" i="7"/>
  <c r="AN141" i="7"/>
  <c r="AN142" i="7"/>
  <c r="AN143" i="7"/>
  <c r="AN144" i="7"/>
  <c r="AN145" i="7"/>
  <c r="AN146" i="7"/>
  <c r="AN147" i="7"/>
  <c r="AN148" i="7"/>
  <c r="AN149" i="7"/>
  <c r="AN150" i="7"/>
  <c r="AN151" i="7"/>
  <c r="AN152" i="7"/>
  <c r="AN153" i="7"/>
  <c r="AN154" i="7"/>
  <c r="AN155" i="7"/>
  <c r="AN156" i="7"/>
  <c r="AN157" i="7"/>
  <c r="AN235" i="7" s="1"/>
  <c r="AN158" i="7"/>
  <c r="AN159" i="7"/>
  <c r="AN160" i="7"/>
  <c r="AN161" i="7"/>
  <c r="AN162" i="7"/>
  <c r="AN163" i="7"/>
  <c r="AN164" i="7"/>
  <c r="AN165" i="7"/>
  <c r="AN166" i="7"/>
  <c r="AN167" i="7"/>
  <c r="AN168" i="7"/>
  <c r="AN169" i="7"/>
  <c r="AN170" i="7"/>
  <c r="AN171" i="7"/>
  <c r="AN172" i="7"/>
  <c r="AN173" i="7"/>
  <c r="AN174" i="7"/>
  <c r="AN175" i="7"/>
  <c r="AN176" i="7"/>
  <c r="AN177" i="7"/>
  <c r="AN2" i="7"/>
  <c r="AE4" i="7"/>
  <c r="AE5" i="7"/>
  <c r="AE6" i="7"/>
  <c r="AE7" i="7"/>
  <c r="AE8" i="7"/>
  <c r="AE9" i="7"/>
  <c r="AE10" i="7"/>
  <c r="AE11" i="7"/>
  <c r="AE12" i="7"/>
  <c r="AE13" i="7"/>
  <c r="AE14" i="7"/>
  <c r="AE15" i="7"/>
  <c r="AE16" i="7"/>
  <c r="AE17" i="7"/>
  <c r="AE18" i="7"/>
  <c r="AE19" i="7"/>
  <c r="AE20" i="7"/>
  <c r="AE21" i="7"/>
  <c r="AE22" i="7"/>
  <c r="AE23" i="7"/>
  <c r="AE24" i="7"/>
  <c r="AE25" i="7"/>
  <c r="AE26" i="7"/>
  <c r="AE228" i="7" s="1"/>
  <c r="AE27" i="7"/>
  <c r="AE28" i="7"/>
  <c r="AE29" i="7"/>
  <c r="AE30" i="7"/>
  <c r="AE31" i="7"/>
  <c r="AE32" i="7"/>
  <c r="AE33" i="7"/>
  <c r="AE34" i="7"/>
  <c r="AE35" i="7"/>
  <c r="AE36" i="7"/>
  <c r="AE37" i="7"/>
  <c r="AE38" i="7"/>
  <c r="AE39" i="7"/>
  <c r="AE40" i="7"/>
  <c r="AE41" i="7"/>
  <c r="AE42" i="7"/>
  <c r="AE43" i="7"/>
  <c r="AE44" i="7"/>
  <c r="AE45" i="7"/>
  <c r="AE46" i="7"/>
  <c r="AE47" i="7"/>
  <c r="AE48" i="7"/>
  <c r="AE49" i="7"/>
  <c r="AE50" i="7"/>
  <c r="AE51" i="7"/>
  <c r="AE52" i="7"/>
  <c r="AE229" i="7" s="1"/>
  <c r="AE53" i="7"/>
  <c r="AE54" i="7"/>
  <c r="AE55" i="7"/>
  <c r="AE56" i="7"/>
  <c r="AE57" i="7"/>
  <c r="AE58" i="7"/>
  <c r="AE59" i="7"/>
  <c r="AE60" i="7"/>
  <c r="AE61" i="7"/>
  <c r="AE62" i="7"/>
  <c r="AE63" i="7"/>
  <c r="AE64" i="7"/>
  <c r="AE65" i="7"/>
  <c r="AE66" i="7"/>
  <c r="AE67" i="7"/>
  <c r="AE68" i="7"/>
  <c r="AE69" i="7"/>
  <c r="AE230" i="7" s="1"/>
  <c r="AE70" i="7"/>
  <c r="AE71" i="7"/>
  <c r="AE72" i="7"/>
  <c r="AE73" i="7"/>
  <c r="AE74" i="7"/>
  <c r="AE75" i="7"/>
  <c r="AE76" i="7"/>
  <c r="AE77" i="7"/>
  <c r="AE78" i="7"/>
  <c r="AE79" i="7"/>
  <c r="AE80" i="7"/>
  <c r="AE81" i="7"/>
  <c r="AE82" i="7"/>
  <c r="AE232" i="7" s="1"/>
  <c r="AE83" i="7"/>
  <c r="AE84" i="7"/>
  <c r="AE85" i="7"/>
  <c r="AE86" i="7"/>
  <c r="AE87" i="7"/>
  <c r="AE88" i="7"/>
  <c r="AE89" i="7"/>
  <c r="AE90" i="7"/>
  <c r="AE91" i="7"/>
  <c r="AE92" i="7"/>
  <c r="AE93" i="7"/>
  <c r="AE94" i="7"/>
  <c r="AE95" i="7"/>
  <c r="AE96" i="7"/>
  <c r="AE97" i="7"/>
  <c r="AE98" i="7"/>
  <c r="AE99" i="7"/>
  <c r="AE100" i="7"/>
  <c r="AE101" i="7"/>
  <c r="AE102" i="7"/>
  <c r="AE103" i="7"/>
  <c r="AE104" i="7"/>
  <c r="AE105" i="7"/>
  <c r="AE106" i="7"/>
  <c r="AE233" i="7" s="1"/>
  <c r="AE107" i="7"/>
  <c r="AE108" i="7"/>
  <c r="AE109" i="7"/>
  <c r="AE110" i="7"/>
  <c r="AE111" i="7"/>
  <c r="AE112" i="7"/>
  <c r="AE113" i="7"/>
  <c r="AE114" i="7"/>
  <c r="AE115" i="7"/>
  <c r="AE116" i="7"/>
  <c r="AE117" i="7"/>
  <c r="AE118" i="7"/>
  <c r="AE119" i="7"/>
  <c r="AE120" i="7"/>
  <c r="AE121" i="7"/>
  <c r="AE122" i="7"/>
  <c r="AE123" i="7"/>
  <c r="AE124" i="7"/>
  <c r="AE125" i="7"/>
  <c r="AE126" i="7"/>
  <c r="AE127" i="7"/>
  <c r="AE128" i="7"/>
  <c r="AE129" i="7"/>
  <c r="AE234" i="7" s="1"/>
  <c r="AE130" i="7"/>
  <c r="AE131" i="7"/>
  <c r="AE132" i="7"/>
  <c r="AE133" i="7"/>
  <c r="AE134" i="7"/>
  <c r="AE135" i="7"/>
  <c r="AE136" i="7"/>
  <c r="AE137" i="7"/>
  <c r="AE138" i="7"/>
  <c r="AE139" i="7"/>
  <c r="AE140" i="7"/>
  <c r="AE141" i="7"/>
  <c r="AE142" i="7"/>
  <c r="AE143" i="7"/>
  <c r="AE144" i="7"/>
  <c r="AE145" i="7"/>
  <c r="AE146" i="7"/>
  <c r="AE147" i="7"/>
  <c r="AE148" i="7"/>
  <c r="AE149" i="7"/>
  <c r="AE150" i="7"/>
  <c r="AE151" i="7"/>
  <c r="AE152" i="7"/>
  <c r="AE153" i="7"/>
  <c r="AE154" i="7"/>
  <c r="AE155" i="7"/>
  <c r="AE156" i="7"/>
  <c r="AE157" i="7"/>
  <c r="AE235" i="7" s="1"/>
  <c r="AE158" i="7"/>
  <c r="AE159" i="7"/>
  <c r="AE160" i="7"/>
  <c r="AE161" i="7"/>
  <c r="AE162" i="7"/>
  <c r="AE163" i="7"/>
  <c r="AE164" i="7"/>
  <c r="AE165" i="7"/>
  <c r="AE166" i="7"/>
  <c r="AE167" i="7"/>
  <c r="AE168" i="7"/>
  <c r="AE169" i="7"/>
  <c r="AE170" i="7"/>
  <c r="AE171" i="7"/>
  <c r="AE172" i="7"/>
  <c r="AE173" i="7"/>
  <c r="AE174" i="7"/>
  <c r="AE175" i="7"/>
  <c r="AE176" i="7"/>
  <c r="AE177" i="7"/>
  <c r="AE3" i="7"/>
  <c r="AE227" i="7" s="1"/>
  <c r="W225" i="7"/>
  <c r="X225" i="7"/>
  <c r="Y225" i="7"/>
  <c r="Z225" i="7"/>
  <c r="AA225" i="7"/>
  <c r="AB225" i="7"/>
  <c r="AC225" i="7"/>
  <c r="AD225" i="7"/>
  <c r="AF225" i="7"/>
  <c r="AG225" i="7"/>
  <c r="AH225" i="7"/>
  <c r="AI225" i="7"/>
  <c r="AJ225" i="7"/>
  <c r="AK225" i="7"/>
  <c r="AL225" i="7"/>
  <c r="AM225" i="7"/>
  <c r="AO225" i="7"/>
  <c r="AP225" i="7"/>
  <c r="AQ225" i="7"/>
  <c r="AR225" i="7"/>
  <c r="AS225" i="7"/>
  <c r="AV225" i="7"/>
  <c r="V225" i="7"/>
  <c r="W222" i="7"/>
  <c r="X222" i="7"/>
  <c r="Y222" i="7"/>
  <c r="Z222" i="7"/>
  <c r="AA222" i="7"/>
  <c r="AB222" i="7"/>
  <c r="AC222" i="7"/>
  <c r="AD222" i="7"/>
  <c r="AF222" i="7"/>
  <c r="AG222" i="7"/>
  <c r="AH222" i="7"/>
  <c r="AI222" i="7"/>
  <c r="AJ222" i="7"/>
  <c r="AK222" i="7"/>
  <c r="AL222" i="7"/>
  <c r="AM222" i="7"/>
  <c r="W223" i="7"/>
  <c r="X223" i="7"/>
  <c r="Y223" i="7"/>
  <c r="Z223" i="7"/>
  <c r="AA223" i="7"/>
  <c r="AB223" i="7"/>
  <c r="AC223" i="7"/>
  <c r="AD223" i="7"/>
  <c r="AF223" i="7"/>
  <c r="AG223" i="7"/>
  <c r="AH223" i="7"/>
  <c r="AI223" i="7"/>
  <c r="AJ223" i="7"/>
  <c r="AK223" i="7"/>
  <c r="AL223" i="7"/>
  <c r="AM223" i="7"/>
  <c r="V223" i="7"/>
  <c r="V222" i="7"/>
  <c r="D247" i="7"/>
  <c r="D245" i="7"/>
  <c r="D244" i="7"/>
  <c r="D243" i="7"/>
  <c r="D242" i="7"/>
  <c r="D241" i="7"/>
  <c r="BN240" i="7"/>
  <c r="D240" i="7"/>
  <c r="BN239" i="7"/>
  <c r="BN220" i="7"/>
  <c r="G220" i="7"/>
  <c r="BN219" i="7"/>
  <c r="G219" i="7"/>
  <c r="BN218" i="7"/>
  <c r="J218" i="7"/>
  <c r="G218" i="7"/>
  <c r="J217" i="7"/>
  <c r="G217" i="7"/>
  <c r="J216" i="7"/>
  <c r="G216" i="7"/>
  <c r="B216" i="7"/>
  <c r="Y215" i="7"/>
  <c r="D215" i="7"/>
  <c r="D218" i="7" s="1"/>
  <c r="Y214" i="7"/>
  <c r="D214" i="7"/>
  <c r="D217" i="7" s="1"/>
  <c r="D213" i="7"/>
  <c r="D216" i="7" s="1"/>
  <c r="U178" i="7"/>
  <c r="T178" i="7"/>
  <c r="T213" i="7" s="1"/>
  <c r="S178" i="7"/>
  <c r="S213" i="7" s="1"/>
  <c r="BY81" i="7"/>
  <c r="BF81" i="7"/>
  <c r="AY81" i="7"/>
  <c r="AZ81" i="7" s="1"/>
  <c r="AW81" i="7"/>
  <c r="AX81" i="7" s="1"/>
  <c r="I81" i="7"/>
  <c r="BY177" i="7"/>
  <c r="BF177" i="7"/>
  <c r="AY177" i="7"/>
  <c r="AZ177" i="7" s="1"/>
  <c r="AW177" i="7"/>
  <c r="AX177" i="7" s="1"/>
  <c r="I177" i="7"/>
  <c r="BY80" i="7"/>
  <c r="BF80" i="7"/>
  <c r="AY80" i="7"/>
  <c r="AZ80" i="7" s="1"/>
  <c r="AW80" i="7"/>
  <c r="AX80" i="7" s="1"/>
  <c r="I80" i="7"/>
  <c r="BY79" i="7"/>
  <c r="BF79" i="7"/>
  <c r="AY79" i="7"/>
  <c r="AZ79" i="7" s="1"/>
  <c r="AW79" i="7"/>
  <c r="AX79" i="7" s="1"/>
  <c r="I79" i="7"/>
  <c r="BY78" i="7"/>
  <c r="BF78" i="7"/>
  <c r="AY78" i="7"/>
  <c r="AZ78" i="7" s="1"/>
  <c r="AW78" i="7"/>
  <c r="AX78" i="7" s="1"/>
  <c r="I78" i="7"/>
  <c r="BY77" i="7"/>
  <c r="BF77" i="7"/>
  <c r="AY77" i="7"/>
  <c r="AZ77" i="7" s="1"/>
  <c r="AW77" i="7"/>
  <c r="AX77" i="7" s="1"/>
  <c r="I77" i="7"/>
  <c r="BY176" i="7"/>
  <c r="BF176" i="7"/>
  <c r="AY176" i="7"/>
  <c r="AZ176" i="7" s="1"/>
  <c r="AW176" i="7"/>
  <c r="AX176" i="7" s="1"/>
  <c r="I176" i="7"/>
  <c r="BY175" i="7"/>
  <c r="BF175" i="7"/>
  <c r="AY175" i="7"/>
  <c r="AZ175" i="7" s="1"/>
  <c r="AW175" i="7"/>
  <c r="AX175" i="7" s="1"/>
  <c r="I175" i="7"/>
  <c r="BY174" i="7"/>
  <c r="BF174" i="7"/>
  <c r="AY174" i="7"/>
  <c r="AZ174" i="7" s="1"/>
  <c r="AW174" i="7"/>
  <c r="AX174" i="7" s="1"/>
  <c r="I174" i="7"/>
  <c r="BY173" i="7"/>
  <c r="BF173" i="7"/>
  <c r="AY173" i="7"/>
  <c r="AZ173" i="7" s="1"/>
  <c r="AW173" i="7"/>
  <c r="AX173" i="7" s="1"/>
  <c r="I173" i="7"/>
  <c r="BY76" i="7"/>
  <c r="BF76" i="7"/>
  <c r="AY76" i="7"/>
  <c r="AZ76" i="7" s="1"/>
  <c r="AW76" i="7"/>
  <c r="AX76" i="7" s="1"/>
  <c r="I76" i="7"/>
  <c r="BY172" i="7"/>
  <c r="BF172" i="7"/>
  <c r="AY172" i="7"/>
  <c r="AZ172" i="7" s="1"/>
  <c r="AW172" i="7"/>
  <c r="AX172" i="7" s="1"/>
  <c r="I172" i="7"/>
  <c r="BY171" i="7"/>
  <c r="BF171" i="7"/>
  <c r="AY171" i="7"/>
  <c r="AZ171" i="7" s="1"/>
  <c r="AW171" i="7"/>
  <c r="AX171" i="7" s="1"/>
  <c r="I171" i="7"/>
  <c r="BY75" i="7"/>
  <c r="BF75" i="7"/>
  <c r="AY75" i="7"/>
  <c r="AZ75" i="7" s="1"/>
  <c r="AW75" i="7"/>
  <c r="AX75" i="7" s="1"/>
  <c r="I75" i="7"/>
  <c r="BY74" i="7"/>
  <c r="BF74" i="7"/>
  <c r="AY74" i="7"/>
  <c r="AZ74" i="7" s="1"/>
  <c r="AW74" i="7"/>
  <c r="AX74" i="7" s="1"/>
  <c r="I74" i="7"/>
  <c r="BY170" i="7"/>
  <c r="BF170" i="7"/>
  <c r="AY170" i="7"/>
  <c r="AZ170" i="7" s="1"/>
  <c r="AW170" i="7"/>
  <c r="AX170" i="7" s="1"/>
  <c r="I170" i="7"/>
  <c r="BY169" i="7"/>
  <c r="BF169" i="7"/>
  <c r="AY169" i="7"/>
  <c r="AZ169" i="7" s="1"/>
  <c r="AW169" i="7"/>
  <c r="AX169" i="7" s="1"/>
  <c r="I169" i="7"/>
  <c r="BY73" i="7"/>
  <c r="BF73" i="7"/>
  <c r="AY73" i="7"/>
  <c r="AZ73" i="7" s="1"/>
  <c r="AW73" i="7"/>
  <c r="AX73" i="7" s="1"/>
  <c r="I73" i="7"/>
  <c r="BY168" i="7"/>
  <c r="BF168" i="7"/>
  <c r="AY168" i="7"/>
  <c r="AZ168" i="7" s="1"/>
  <c r="AW168" i="7"/>
  <c r="AX168" i="7" s="1"/>
  <c r="I168" i="7"/>
  <c r="BY167" i="7"/>
  <c r="BF167" i="7"/>
  <c r="AY167" i="7"/>
  <c r="AZ167" i="7" s="1"/>
  <c r="AW167" i="7"/>
  <c r="AX167" i="7" s="1"/>
  <c r="I167" i="7"/>
  <c r="BY166" i="7"/>
  <c r="BF166" i="7"/>
  <c r="AY166" i="7"/>
  <c r="AZ166" i="7" s="1"/>
  <c r="AW166" i="7"/>
  <c r="AX166" i="7" s="1"/>
  <c r="I166" i="7"/>
  <c r="BY165" i="7"/>
  <c r="BF165" i="7"/>
  <c r="AY165" i="7"/>
  <c r="AZ165" i="7" s="1"/>
  <c r="AW165" i="7"/>
  <c r="AX165" i="7" s="1"/>
  <c r="I165" i="7"/>
  <c r="BY164" i="7"/>
  <c r="BF164" i="7"/>
  <c r="AY164" i="7"/>
  <c r="AZ164" i="7" s="1"/>
  <c r="AW164" i="7"/>
  <c r="AX164" i="7" s="1"/>
  <c r="I164" i="7"/>
  <c r="BY163" i="7"/>
  <c r="BF163" i="7"/>
  <c r="AY163" i="7"/>
  <c r="AZ163" i="7" s="1"/>
  <c r="AW163" i="7"/>
  <c r="AX163" i="7" s="1"/>
  <c r="I163" i="7"/>
  <c r="BY72" i="7"/>
  <c r="BF72" i="7"/>
  <c r="AY72" i="7"/>
  <c r="AZ72" i="7" s="1"/>
  <c r="AW72" i="7"/>
  <c r="AX72" i="7" s="1"/>
  <c r="I72" i="7"/>
  <c r="BY71" i="7"/>
  <c r="BF71" i="7"/>
  <c r="AY71" i="7"/>
  <c r="AZ71" i="7" s="1"/>
  <c r="AW71" i="7"/>
  <c r="AX71" i="7" s="1"/>
  <c r="I71" i="7"/>
  <c r="BY162" i="7"/>
  <c r="BF162" i="7"/>
  <c r="AY162" i="7"/>
  <c r="AZ162" i="7" s="1"/>
  <c r="AW162" i="7"/>
  <c r="AX162" i="7" s="1"/>
  <c r="I162" i="7"/>
  <c r="BY70" i="7"/>
  <c r="BF70" i="7"/>
  <c r="AY70" i="7"/>
  <c r="AZ70" i="7" s="1"/>
  <c r="AW70" i="7"/>
  <c r="AX70" i="7" s="1"/>
  <c r="I70" i="7"/>
  <c r="BY161" i="7"/>
  <c r="BF161" i="7"/>
  <c r="AY161" i="7"/>
  <c r="AZ161" i="7" s="1"/>
  <c r="AW161" i="7"/>
  <c r="AX161" i="7" s="1"/>
  <c r="I161" i="7"/>
  <c r="BY160" i="7"/>
  <c r="BF160" i="7"/>
  <c r="AY160" i="7"/>
  <c r="AZ160" i="7" s="1"/>
  <c r="AW160" i="7"/>
  <c r="AX160" i="7" s="1"/>
  <c r="I160" i="7"/>
  <c r="BY159" i="7"/>
  <c r="BF159" i="7"/>
  <c r="AY159" i="7"/>
  <c r="AZ159" i="7" s="1"/>
  <c r="AW159" i="7"/>
  <c r="AX159" i="7" s="1"/>
  <c r="I159" i="7"/>
  <c r="BY158" i="7"/>
  <c r="BF158" i="7"/>
  <c r="AY158" i="7"/>
  <c r="AZ158" i="7" s="1"/>
  <c r="AW158" i="7"/>
  <c r="AX158" i="7" s="1"/>
  <c r="I158" i="7"/>
  <c r="BY157" i="7"/>
  <c r="BF157" i="7"/>
  <c r="AY157" i="7"/>
  <c r="AZ157" i="7" s="1"/>
  <c r="AW157" i="7"/>
  <c r="AX157" i="7" s="1"/>
  <c r="I157" i="7"/>
  <c r="BY69" i="7"/>
  <c r="BF69" i="7"/>
  <c r="AY69" i="7"/>
  <c r="AZ69" i="7" s="1"/>
  <c r="AW69" i="7"/>
  <c r="AX69" i="7" s="1"/>
  <c r="I69" i="7"/>
  <c r="BY156" i="7"/>
  <c r="BI156" i="7"/>
  <c r="BF156" i="7"/>
  <c r="AY156" i="7"/>
  <c r="AZ156" i="7" s="1"/>
  <c r="AW156" i="7"/>
  <c r="AX156" i="7" s="1"/>
  <c r="I156" i="7"/>
  <c r="BY155" i="7"/>
  <c r="BI155" i="7"/>
  <c r="BF155" i="7"/>
  <c r="AY155" i="7"/>
  <c r="AZ155" i="7" s="1"/>
  <c r="AW155" i="7"/>
  <c r="AX155" i="7" s="1"/>
  <c r="I155" i="7"/>
  <c r="BY154" i="7"/>
  <c r="BI154" i="7"/>
  <c r="BF154" i="7"/>
  <c r="AY154" i="7"/>
  <c r="AZ154" i="7" s="1"/>
  <c r="AX154" i="7"/>
  <c r="AW154" i="7"/>
  <c r="I154" i="7"/>
  <c r="BY68" i="7"/>
  <c r="BI68" i="7"/>
  <c r="BF68" i="7"/>
  <c r="AY68" i="7"/>
  <c r="AZ68" i="7" s="1"/>
  <c r="AW68" i="7"/>
  <c r="AX68" i="7" s="1"/>
  <c r="I68" i="7"/>
  <c r="BY67" i="7"/>
  <c r="BI67" i="7"/>
  <c r="BF67" i="7"/>
  <c r="AY67" i="7"/>
  <c r="AZ67" i="7" s="1"/>
  <c r="AW67" i="7"/>
  <c r="AX67" i="7" s="1"/>
  <c r="I67" i="7"/>
  <c r="BY153" i="7"/>
  <c r="BI153" i="7"/>
  <c r="BF153" i="7"/>
  <c r="AY153" i="7"/>
  <c r="AZ153" i="7" s="1"/>
  <c r="AW153" i="7"/>
  <c r="AX153" i="7" s="1"/>
  <c r="I153" i="7"/>
  <c r="BY66" i="7"/>
  <c r="BI66" i="7"/>
  <c r="BF66" i="7"/>
  <c r="AY66" i="7"/>
  <c r="AZ66" i="7" s="1"/>
  <c r="AW66" i="7"/>
  <c r="AX66" i="7" s="1"/>
  <c r="I66" i="7"/>
  <c r="BY152" i="7"/>
  <c r="BI152" i="7"/>
  <c r="BF152" i="7"/>
  <c r="AY152" i="7"/>
  <c r="AZ152" i="7" s="1"/>
  <c r="AW152" i="7"/>
  <c r="AX152" i="7" s="1"/>
  <c r="I152" i="7"/>
  <c r="BY65" i="7"/>
  <c r="BI65" i="7"/>
  <c r="BF65" i="7"/>
  <c r="AY65" i="7"/>
  <c r="AZ65" i="7" s="1"/>
  <c r="AW65" i="7"/>
  <c r="AX65" i="7" s="1"/>
  <c r="I65" i="7"/>
  <c r="BY151" i="7"/>
  <c r="BI151" i="7"/>
  <c r="BF151" i="7"/>
  <c r="AY151" i="7"/>
  <c r="AZ151" i="7" s="1"/>
  <c r="AW151" i="7"/>
  <c r="AX151" i="7" s="1"/>
  <c r="I151" i="7"/>
  <c r="BY150" i="7"/>
  <c r="BI150" i="7"/>
  <c r="BF150" i="7"/>
  <c r="AY150" i="7"/>
  <c r="AZ150" i="7" s="1"/>
  <c r="AW150" i="7"/>
  <c r="AX150" i="7" s="1"/>
  <c r="I150" i="7"/>
  <c r="BY149" i="7"/>
  <c r="BI149" i="7"/>
  <c r="BF149" i="7"/>
  <c r="AY149" i="7"/>
  <c r="AZ149" i="7" s="1"/>
  <c r="AW149" i="7"/>
  <c r="AX149" i="7" s="1"/>
  <c r="I149" i="7"/>
  <c r="BY2" i="7"/>
  <c r="BI2" i="7"/>
  <c r="BF2" i="7"/>
  <c r="AY2" i="7"/>
  <c r="AZ2" i="7" s="1"/>
  <c r="AW2" i="7"/>
  <c r="AX2" i="7" s="1"/>
  <c r="I2" i="7"/>
  <c r="BY148" i="7"/>
  <c r="BI148" i="7"/>
  <c r="BF148" i="7"/>
  <c r="AY148" i="7"/>
  <c r="AZ148" i="7" s="1"/>
  <c r="AW148" i="7"/>
  <c r="AX148" i="7" s="1"/>
  <c r="I148" i="7"/>
  <c r="BY64" i="7"/>
  <c r="BI64" i="7"/>
  <c r="BF64" i="7"/>
  <c r="AY64" i="7"/>
  <c r="AZ64" i="7" s="1"/>
  <c r="AW64" i="7"/>
  <c r="AX64" i="7" s="1"/>
  <c r="I64" i="7"/>
  <c r="BY63" i="7"/>
  <c r="BI63" i="7"/>
  <c r="BF63" i="7"/>
  <c r="AY63" i="7"/>
  <c r="AZ63" i="7" s="1"/>
  <c r="AW63" i="7"/>
  <c r="AX63" i="7" s="1"/>
  <c r="I63" i="7"/>
  <c r="BY62" i="7"/>
  <c r="BI62" i="7"/>
  <c r="BF62" i="7"/>
  <c r="AY62" i="7"/>
  <c r="AZ62" i="7" s="1"/>
  <c r="AW62" i="7"/>
  <c r="AX62" i="7" s="1"/>
  <c r="I62" i="7"/>
  <c r="BY61" i="7"/>
  <c r="BI61" i="7"/>
  <c r="BF61" i="7"/>
  <c r="AY61" i="7"/>
  <c r="AZ61" i="7" s="1"/>
  <c r="AW61" i="7"/>
  <c r="AX61" i="7" s="1"/>
  <c r="I61" i="7"/>
  <c r="BY147" i="7"/>
  <c r="BI147" i="7"/>
  <c r="BF147" i="7"/>
  <c r="AY147" i="7"/>
  <c r="AZ147" i="7" s="1"/>
  <c r="AW147" i="7"/>
  <c r="AX147" i="7" s="1"/>
  <c r="I147" i="7"/>
  <c r="BY60" i="7"/>
  <c r="BI60" i="7"/>
  <c r="BF60" i="7"/>
  <c r="AY60" i="7"/>
  <c r="AZ60" i="7" s="1"/>
  <c r="AW60" i="7"/>
  <c r="AX60" i="7" s="1"/>
  <c r="I60" i="7"/>
  <c r="BY146" i="7"/>
  <c r="BI146" i="7"/>
  <c r="BF146" i="7"/>
  <c r="AY146" i="7"/>
  <c r="AZ146" i="7" s="1"/>
  <c r="AW146" i="7"/>
  <c r="AX146" i="7" s="1"/>
  <c r="I146" i="7"/>
  <c r="BY145" i="7"/>
  <c r="BI145" i="7"/>
  <c r="BF145" i="7"/>
  <c r="AY145" i="7"/>
  <c r="AZ145" i="7" s="1"/>
  <c r="AW145" i="7"/>
  <c r="AX145" i="7" s="1"/>
  <c r="I145" i="7"/>
  <c r="BY144" i="7"/>
  <c r="BI144" i="7"/>
  <c r="BF144" i="7"/>
  <c r="AY144" i="7"/>
  <c r="AZ144" i="7" s="1"/>
  <c r="AW144" i="7"/>
  <c r="AX144" i="7" s="1"/>
  <c r="I144" i="7"/>
  <c r="BY59" i="7"/>
  <c r="BI59" i="7"/>
  <c r="BF59" i="7"/>
  <c r="AY59" i="7"/>
  <c r="AZ59" i="7" s="1"/>
  <c r="AW59" i="7"/>
  <c r="AX59" i="7" s="1"/>
  <c r="I59" i="7"/>
  <c r="BY143" i="7"/>
  <c r="BI143" i="7"/>
  <c r="BF143" i="7"/>
  <c r="AY143" i="7"/>
  <c r="AZ143" i="7" s="1"/>
  <c r="AW143" i="7"/>
  <c r="AX143" i="7" s="1"/>
  <c r="I143" i="7"/>
  <c r="BY58" i="7"/>
  <c r="BI58" i="7"/>
  <c r="BF58" i="7"/>
  <c r="AY58" i="7"/>
  <c r="AZ58" i="7" s="1"/>
  <c r="AW58" i="7"/>
  <c r="AX58" i="7" s="1"/>
  <c r="I58" i="7"/>
  <c r="BY57" i="7"/>
  <c r="BI57" i="7"/>
  <c r="BF57" i="7"/>
  <c r="AY57" i="7"/>
  <c r="AZ57" i="7" s="1"/>
  <c r="AW57" i="7"/>
  <c r="AX57" i="7" s="1"/>
  <c r="I57" i="7"/>
  <c r="BY142" i="7"/>
  <c r="BI142" i="7"/>
  <c r="BF142" i="7"/>
  <c r="AY142" i="7"/>
  <c r="AZ142" i="7" s="1"/>
  <c r="AW142" i="7"/>
  <c r="AX142" i="7" s="1"/>
  <c r="I142" i="7"/>
  <c r="BY141" i="7"/>
  <c r="BI141" i="7"/>
  <c r="BF141" i="7"/>
  <c r="AY141" i="7"/>
  <c r="AZ141" i="7" s="1"/>
  <c r="AW141" i="7"/>
  <c r="AX141" i="7" s="1"/>
  <c r="I141" i="7"/>
  <c r="BY140" i="7"/>
  <c r="BI140" i="7"/>
  <c r="BF140" i="7"/>
  <c r="AY140" i="7"/>
  <c r="AZ140" i="7" s="1"/>
  <c r="AW140" i="7"/>
  <c r="AX140" i="7" s="1"/>
  <c r="I140" i="7"/>
  <c r="BY56" i="7"/>
  <c r="BI56" i="7"/>
  <c r="BF56" i="7"/>
  <c r="AY56" i="7"/>
  <c r="AZ56" i="7" s="1"/>
  <c r="AW56" i="7"/>
  <c r="AX56" i="7" s="1"/>
  <c r="I56" i="7"/>
  <c r="BY139" i="7"/>
  <c r="BI139" i="7"/>
  <c r="BF139" i="7"/>
  <c r="AY139" i="7"/>
  <c r="AZ139" i="7" s="1"/>
  <c r="AW139" i="7"/>
  <c r="AX139" i="7" s="1"/>
  <c r="I139" i="7"/>
  <c r="BY138" i="7"/>
  <c r="BI138" i="7"/>
  <c r="BF138" i="7"/>
  <c r="AY138" i="7"/>
  <c r="AZ138" i="7" s="1"/>
  <c r="AW138" i="7"/>
  <c r="AX138" i="7" s="1"/>
  <c r="I138" i="7"/>
  <c r="BY137" i="7"/>
  <c r="BI137" i="7"/>
  <c r="BF137" i="7"/>
  <c r="AY137" i="7"/>
  <c r="AZ137" i="7" s="1"/>
  <c r="AW137" i="7"/>
  <c r="AX137" i="7" s="1"/>
  <c r="I137" i="7"/>
  <c r="BY55" i="7"/>
  <c r="BI55" i="7"/>
  <c r="BF55" i="7"/>
  <c r="AY55" i="7"/>
  <c r="AZ55" i="7" s="1"/>
  <c r="AW55" i="7"/>
  <c r="AX55" i="7" s="1"/>
  <c r="I55" i="7"/>
  <c r="BY136" i="7"/>
  <c r="BI136" i="7"/>
  <c r="BF136" i="7"/>
  <c r="AY136" i="7"/>
  <c r="AZ136" i="7" s="1"/>
  <c r="AW136" i="7"/>
  <c r="AX136" i="7" s="1"/>
  <c r="I136" i="7"/>
  <c r="BY54" i="7"/>
  <c r="BI54" i="7"/>
  <c r="BF54" i="7"/>
  <c r="AY54" i="7"/>
  <c r="AZ54" i="7" s="1"/>
  <c r="AW54" i="7"/>
  <c r="AX54" i="7" s="1"/>
  <c r="I54" i="7"/>
  <c r="BY135" i="7"/>
  <c r="BI135" i="7"/>
  <c r="BF135" i="7"/>
  <c r="AY135" i="7"/>
  <c r="AZ135" i="7" s="1"/>
  <c r="AW135" i="7"/>
  <c r="AX135" i="7" s="1"/>
  <c r="I135" i="7"/>
  <c r="BY53" i="7"/>
  <c r="BI53" i="7"/>
  <c r="BF53" i="7"/>
  <c r="AY53" i="7"/>
  <c r="AZ53" i="7" s="1"/>
  <c r="AW53" i="7"/>
  <c r="AX53" i="7" s="1"/>
  <c r="I53" i="7"/>
  <c r="BY134" i="7"/>
  <c r="BI134" i="7"/>
  <c r="BF134" i="7"/>
  <c r="AY134" i="7"/>
  <c r="AZ134" i="7" s="1"/>
  <c r="AW134" i="7"/>
  <c r="AX134" i="7" s="1"/>
  <c r="I134" i="7"/>
  <c r="BY133" i="7"/>
  <c r="BI133" i="7"/>
  <c r="BF133" i="7"/>
  <c r="AY133" i="7"/>
  <c r="AZ133" i="7" s="1"/>
  <c r="AW133" i="7"/>
  <c r="AX133" i="7" s="1"/>
  <c r="I133" i="7"/>
  <c r="BY132" i="7"/>
  <c r="BI132" i="7"/>
  <c r="BF132" i="7"/>
  <c r="AY132" i="7"/>
  <c r="AZ132" i="7" s="1"/>
  <c r="AW132" i="7"/>
  <c r="AX132" i="7" s="1"/>
  <c r="I132" i="7"/>
  <c r="BY131" i="7"/>
  <c r="BI131" i="7"/>
  <c r="BF131" i="7"/>
  <c r="AY131" i="7"/>
  <c r="AZ131" i="7" s="1"/>
  <c r="AW131" i="7"/>
  <c r="AX131" i="7" s="1"/>
  <c r="I131" i="7"/>
  <c r="BY130" i="7"/>
  <c r="BI130" i="7"/>
  <c r="BF130" i="7"/>
  <c r="AY130" i="7"/>
  <c r="AZ130" i="7" s="1"/>
  <c r="AW130" i="7"/>
  <c r="AX130" i="7" s="1"/>
  <c r="I130" i="7"/>
  <c r="BY52" i="7"/>
  <c r="BI52" i="7"/>
  <c r="BF52" i="7"/>
  <c r="AY52" i="7"/>
  <c r="AZ52" i="7" s="1"/>
  <c r="AW52" i="7"/>
  <c r="AX52" i="7" s="1"/>
  <c r="I52" i="7"/>
  <c r="BY129" i="7"/>
  <c r="BI129" i="7"/>
  <c r="BF129" i="7"/>
  <c r="AY129" i="7"/>
  <c r="AZ129" i="7" s="1"/>
  <c r="AW129" i="7"/>
  <c r="AX129" i="7" s="1"/>
  <c r="I129" i="7"/>
  <c r="BY51" i="7"/>
  <c r="BI51" i="7"/>
  <c r="BF51" i="7"/>
  <c r="AY51" i="7"/>
  <c r="AZ51" i="7" s="1"/>
  <c r="AW51" i="7"/>
  <c r="AX51" i="7" s="1"/>
  <c r="I51" i="7"/>
  <c r="BY128" i="7"/>
  <c r="BI128" i="7"/>
  <c r="BF128" i="7"/>
  <c r="AY128" i="7"/>
  <c r="AZ128" i="7" s="1"/>
  <c r="AW128" i="7"/>
  <c r="AX128" i="7" s="1"/>
  <c r="I128" i="7"/>
  <c r="BY127" i="7"/>
  <c r="BI127" i="7"/>
  <c r="BF127" i="7"/>
  <c r="AY127" i="7"/>
  <c r="AZ127" i="7" s="1"/>
  <c r="AW127" i="7"/>
  <c r="AX127" i="7" s="1"/>
  <c r="I127" i="7"/>
  <c r="BY126" i="7"/>
  <c r="BI126" i="7"/>
  <c r="BF126" i="7"/>
  <c r="AY126" i="7"/>
  <c r="AZ126" i="7" s="1"/>
  <c r="AW126" i="7"/>
  <c r="AX126" i="7" s="1"/>
  <c r="I126" i="7"/>
  <c r="BY125" i="7"/>
  <c r="BI125" i="7"/>
  <c r="BF125" i="7"/>
  <c r="AY125" i="7"/>
  <c r="AZ125" i="7" s="1"/>
  <c r="AW125" i="7"/>
  <c r="AX125" i="7" s="1"/>
  <c r="I125" i="7"/>
  <c r="BY50" i="7"/>
  <c r="BI50" i="7"/>
  <c r="BF50" i="7"/>
  <c r="AY50" i="7"/>
  <c r="AZ50" i="7" s="1"/>
  <c r="AW50" i="7"/>
  <c r="AX50" i="7" s="1"/>
  <c r="I50" i="7"/>
  <c r="BY124" i="7"/>
  <c r="BI124" i="7"/>
  <c r="BF124" i="7"/>
  <c r="AY124" i="7"/>
  <c r="AZ124" i="7" s="1"/>
  <c r="AW124" i="7"/>
  <c r="AX124" i="7" s="1"/>
  <c r="I124" i="7"/>
  <c r="BY123" i="7"/>
  <c r="BI123" i="7"/>
  <c r="BF123" i="7"/>
  <c r="AY123" i="7"/>
  <c r="AZ123" i="7" s="1"/>
  <c r="AW123" i="7"/>
  <c r="AX123" i="7" s="1"/>
  <c r="I123" i="7"/>
  <c r="BY49" i="7"/>
  <c r="BI49" i="7"/>
  <c r="BF49" i="7"/>
  <c r="AY49" i="7"/>
  <c r="AZ49" i="7" s="1"/>
  <c r="AW49" i="7"/>
  <c r="AX49" i="7" s="1"/>
  <c r="I49" i="7"/>
  <c r="BY122" i="7"/>
  <c r="BI122" i="7"/>
  <c r="BF122" i="7"/>
  <c r="AY122" i="7"/>
  <c r="AZ122" i="7" s="1"/>
  <c r="AW122" i="7"/>
  <c r="AX122" i="7" s="1"/>
  <c r="I122" i="7"/>
  <c r="BY121" i="7"/>
  <c r="BI121" i="7"/>
  <c r="BF121" i="7"/>
  <c r="AY121" i="7"/>
  <c r="AZ121" i="7" s="1"/>
  <c r="AW121" i="7"/>
  <c r="AX121" i="7" s="1"/>
  <c r="I121" i="7"/>
  <c r="BY120" i="7"/>
  <c r="BI120" i="7"/>
  <c r="BF120" i="7"/>
  <c r="AY120" i="7"/>
  <c r="AZ120" i="7" s="1"/>
  <c r="AW120" i="7"/>
  <c r="AX120" i="7" s="1"/>
  <c r="I120" i="7"/>
  <c r="BY119" i="7"/>
  <c r="BI119" i="7"/>
  <c r="BF119" i="7"/>
  <c r="AY119" i="7"/>
  <c r="AZ119" i="7" s="1"/>
  <c r="AW119" i="7"/>
  <c r="AX119" i="7" s="1"/>
  <c r="I119" i="7"/>
  <c r="BY118" i="7"/>
  <c r="BI118" i="7"/>
  <c r="BF118" i="7"/>
  <c r="AY118" i="7"/>
  <c r="AZ118" i="7" s="1"/>
  <c r="AW118" i="7"/>
  <c r="AX118" i="7" s="1"/>
  <c r="I118" i="7"/>
  <c r="BY48" i="7"/>
  <c r="BI48" i="7"/>
  <c r="BF48" i="7"/>
  <c r="AY48" i="7"/>
  <c r="AZ48" i="7" s="1"/>
  <c r="AW48" i="7"/>
  <c r="AX48" i="7" s="1"/>
  <c r="I48" i="7"/>
  <c r="BY117" i="7"/>
  <c r="BI117" i="7"/>
  <c r="BF117" i="7"/>
  <c r="AY117" i="7"/>
  <c r="AZ117" i="7" s="1"/>
  <c r="AW117" i="7"/>
  <c r="AX117" i="7" s="1"/>
  <c r="I117" i="7"/>
  <c r="BY47" i="7"/>
  <c r="BI47" i="7"/>
  <c r="BF47" i="7"/>
  <c r="AY47" i="7"/>
  <c r="AZ47" i="7" s="1"/>
  <c r="AW47" i="7"/>
  <c r="AX47" i="7" s="1"/>
  <c r="I47" i="7"/>
  <c r="BY46" i="7"/>
  <c r="BI46" i="7"/>
  <c r="BF46" i="7"/>
  <c r="AY46" i="7"/>
  <c r="AZ46" i="7" s="1"/>
  <c r="AW46" i="7"/>
  <c r="AX46" i="7" s="1"/>
  <c r="I46" i="7"/>
  <c r="BY45" i="7"/>
  <c r="BI45" i="7"/>
  <c r="BF45" i="7"/>
  <c r="AY45" i="7"/>
  <c r="AZ45" i="7" s="1"/>
  <c r="AW45" i="7"/>
  <c r="AX45" i="7" s="1"/>
  <c r="I45" i="7"/>
  <c r="BY116" i="7"/>
  <c r="BI116" i="7"/>
  <c r="BF116" i="7"/>
  <c r="AY116" i="7"/>
  <c r="AZ116" i="7" s="1"/>
  <c r="AW116" i="7"/>
  <c r="AX116" i="7" s="1"/>
  <c r="I116" i="7"/>
  <c r="BY44" i="7"/>
  <c r="BI44" i="7"/>
  <c r="BF44" i="7"/>
  <c r="AY44" i="7"/>
  <c r="AZ44" i="7" s="1"/>
  <c r="AW44" i="7"/>
  <c r="AX44" i="7" s="1"/>
  <c r="I44" i="7"/>
  <c r="BY43" i="7"/>
  <c r="BI43" i="7"/>
  <c r="BF43" i="7"/>
  <c r="AY43" i="7"/>
  <c r="AZ43" i="7" s="1"/>
  <c r="AW43" i="7"/>
  <c r="AX43" i="7" s="1"/>
  <c r="I43" i="7"/>
  <c r="BY115" i="7"/>
  <c r="BI115" i="7"/>
  <c r="BF115" i="7"/>
  <c r="AY115" i="7"/>
  <c r="AZ115" i="7" s="1"/>
  <c r="AW115" i="7"/>
  <c r="AX115" i="7" s="1"/>
  <c r="I115" i="7"/>
  <c r="BY114" i="7"/>
  <c r="BI114" i="7"/>
  <c r="BF114" i="7"/>
  <c r="AY114" i="7"/>
  <c r="AZ114" i="7" s="1"/>
  <c r="AW114" i="7"/>
  <c r="AX114" i="7" s="1"/>
  <c r="I114" i="7"/>
  <c r="BY113" i="7"/>
  <c r="BI113" i="7"/>
  <c r="BF113" i="7"/>
  <c r="AY113" i="7"/>
  <c r="AZ113" i="7" s="1"/>
  <c r="AW113" i="7"/>
  <c r="AX113" i="7" s="1"/>
  <c r="I113" i="7"/>
  <c r="BY42" i="7"/>
  <c r="BI42" i="7"/>
  <c r="BF42" i="7"/>
  <c r="AY42" i="7"/>
  <c r="AZ42" i="7" s="1"/>
  <c r="AW42" i="7"/>
  <c r="AX42" i="7" s="1"/>
  <c r="I42" i="7"/>
  <c r="BY41" i="7"/>
  <c r="BI41" i="7"/>
  <c r="BF41" i="7"/>
  <c r="AY41" i="7"/>
  <c r="AZ41" i="7" s="1"/>
  <c r="AW41" i="7"/>
  <c r="AX41" i="7" s="1"/>
  <c r="I41" i="7"/>
  <c r="BY40" i="7"/>
  <c r="BI40" i="7"/>
  <c r="BF40" i="7"/>
  <c r="AY40" i="7"/>
  <c r="AZ40" i="7" s="1"/>
  <c r="AW40" i="7"/>
  <c r="AX40" i="7" s="1"/>
  <c r="I40" i="7"/>
  <c r="BY112" i="7"/>
  <c r="BI112" i="7"/>
  <c r="BF112" i="7"/>
  <c r="AY112" i="7"/>
  <c r="AZ112" i="7" s="1"/>
  <c r="AW112" i="7"/>
  <c r="AX112" i="7" s="1"/>
  <c r="I112" i="7"/>
  <c r="BY39" i="7"/>
  <c r="BI39" i="7"/>
  <c r="BF39" i="7"/>
  <c r="AY39" i="7"/>
  <c r="AZ39" i="7" s="1"/>
  <c r="AW39" i="7"/>
  <c r="AX39" i="7" s="1"/>
  <c r="I39" i="7"/>
  <c r="BY38" i="7"/>
  <c r="BI38" i="7"/>
  <c r="BF38" i="7"/>
  <c r="AY38" i="7"/>
  <c r="AZ38" i="7" s="1"/>
  <c r="AW38" i="7"/>
  <c r="AX38" i="7" s="1"/>
  <c r="I38" i="7"/>
  <c r="BY37" i="7"/>
  <c r="BI37" i="7"/>
  <c r="BF37" i="7"/>
  <c r="AY37" i="7"/>
  <c r="AZ37" i="7" s="1"/>
  <c r="AW37" i="7"/>
  <c r="AX37" i="7" s="1"/>
  <c r="I37" i="7"/>
  <c r="BY36" i="7"/>
  <c r="BI36" i="7"/>
  <c r="BF36" i="7"/>
  <c r="AY36" i="7"/>
  <c r="AZ36" i="7" s="1"/>
  <c r="AW36" i="7"/>
  <c r="AX36" i="7" s="1"/>
  <c r="I36" i="7"/>
  <c r="BY111" i="7"/>
  <c r="BI111" i="7"/>
  <c r="BF111" i="7"/>
  <c r="AY111" i="7"/>
  <c r="AZ111" i="7" s="1"/>
  <c r="AW111" i="7"/>
  <c r="AX111" i="7" s="1"/>
  <c r="I111" i="7"/>
  <c r="BY35" i="7"/>
  <c r="BI35" i="7"/>
  <c r="BF35" i="7"/>
  <c r="AY35" i="7"/>
  <c r="AZ35" i="7" s="1"/>
  <c r="AW35" i="7"/>
  <c r="AX35" i="7" s="1"/>
  <c r="I35" i="7"/>
  <c r="BY34" i="7"/>
  <c r="BI34" i="7"/>
  <c r="BF34" i="7"/>
  <c r="AY34" i="7"/>
  <c r="AZ34" i="7" s="1"/>
  <c r="AW34" i="7"/>
  <c r="AX34" i="7" s="1"/>
  <c r="I34" i="7"/>
  <c r="BY33" i="7"/>
  <c r="BI33" i="7"/>
  <c r="BF33" i="7"/>
  <c r="AY33" i="7"/>
  <c r="AZ33" i="7" s="1"/>
  <c r="AW33" i="7"/>
  <c r="AX33" i="7" s="1"/>
  <c r="I33" i="7"/>
  <c r="BY32" i="7"/>
  <c r="BI32" i="7"/>
  <c r="BF32" i="7"/>
  <c r="AY32" i="7"/>
  <c r="AZ32" i="7" s="1"/>
  <c r="AW32" i="7"/>
  <c r="AX32" i="7" s="1"/>
  <c r="I32" i="7"/>
  <c r="BY31" i="7"/>
  <c r="BI31" i="7"/>
  <c r="BF31" i="7"/>
  <c r="AY31" i="7"/>
  <c r="AZ31" i="7" s="1"/>
  <c r="AW31" i="7"/>
  <c r="AX31" i="7" s="1"/>
  <c r="I31" i="7"/>
  <c r="BY110" i="7"/>
  <c r="BI110" i="7"/>
  <c r="BF110" i="7"/>
  <c r="AY110" i="7"/>
  <c r="AZ110" i="7" s="1"/>
  <c r="AW110" i="7"/>
  <c r="AX110" i="7" s="1"/>
  <c r="I110" i="7"/>
  <c r="BY30" i="7"/>
  <c r="BI30" i="7"/>
  <c r="BF30" i="7"/>
  <c r="AY30" i="7"/>
  <c r="AZ30" i="7" s="1"/>
  <c r="AW30" i="7"/>
  <c r="AX30" i="7" s="1"/>
  <c r="I30" i="7"/>
  <c r="BY29" i="7"/>
  <c r="BI29" i="7"/>
  <c r="BF29" i="7"/>
  <c r="AY29" i="7"/>
  <c r="AZ29" i="7" s="1"/>
  <c r="AW29" i="7"/>
  <c r="AX29" i="7" s="1"/>
  <c r="I29" i="7"/>
  <c r="BY109" i="7"/>
  <c r="BI109" i="7"/>
  <c r="BF109" i="7"/>
  <c r="AY109" i="7"/>
  <c r="AZ109" i="7" s="1"/>
  <c r="AW109" i="7"/>
  <c r="AX109" i="7" s="1"/>
  <c r="I109" i="7"/>
  <c r="BY108" i="7"/>
  <c r="BI108" i="7"/>
  <c r="BF108" i="7"/>
  <c r="AY108" i="7"/>
  <c r="AZ108" i="7" s="1"/>
  <c r="AW108" i="7"/>
  <c r="AX108" i="7" s="1"/>
  <c r="I108" i="7"/>
  <c r="BY107" i="7"/>
  <c r="BI107" i="7"/>
  <c r="BF107" i="7"/>
  <c r="AY107" i="7"/>
  <c r="AZ107" i="7" s="1"/>
  <c r="AW107" i="7"/>
  <c r="AX107" i="7" s="1"/>
  <c r="I107" i="7"/>
  <c r="BY28" i="7"/>
  <c r="BI28" i="7"/>
  <c r="BF28" i="7"/>
  <c r="AY28" i="7"/>
  <c r="AZ28" i="7" s="1"/>
  <c r="AW28" i="7"/>
  <c r="AX28" i="7" s="1"/>
  <c r="I28" i="7"/>
  <c r="BY27" i="7"/>
  <c r="BI27" i="7"/>
  <c r="BF27" i="7"/>
  <c r="AY27" i="7"/>
  <c r="AZ27" i="7" s="1"/>
  <c r="AW27" i="7"/>
  <c r="AX27" i="7" s="1"/>
  <c r="I27" i="7"/>
  <c r="BY106" i="7"/>
  <c r="BI106" i="7"/>
  <c r="BF106" i="7"/>
  <c r="AY106" i="7"/>
  <c r="AZ106" i="7" s="1"/>
  <c r="AW106" i="7"/>
  <c r="AX106" i="7" s="1"/>
  <c r="I106" i="7"/>
  <c r="BY26" i="7"/>
  <c r="BI26" i="7"/>
  <c r="BF26" i="7"/>
  <c r="AY26" i="7"/>
  <c r="AZ26" i="7" s="1"/>
  <c r="AW26" i="7"/>
  <c r="AX26" i="7" s="1"/>
  <c r="I26" i="7"/>
  <c r="BY105" i="7"/>
  <c r="BI105" i="7"/>
  <c r="BF105" i="7"/>
  <c r="AY105" i="7"/>
  <c r="AZ105" i="7" s="1"/>
  <c r="AW105" i="7"/>
  <c r="AX105" i="7" s="1"/>
  <c r="I105" i="7"/>
  <c r="BY104" i="7"/>
  <c r="BI104" i="7"/>
  <c r="BF104" i="7"/>
  <c r="AY104" i="7"/>
  <c r="AZ104" i="7" s="1"/>
  <c r="AW104" i="7"/>
  <c r="AX104" i="7" s="1"/>
  <c r="I104" i="7"/>
  <c r="BY103" i="7"/>
  <c r="BI103" i="7"/>
  <c r="BF103" i="7"/>
  <c r="AY103" i="7"/>
  <c r="AZ103" i="7" s="1"/>
  <c r="AW103" i="7"/>
  <c r="AX103" i="7" s="1"/>
  <c r="I103" i="7"/>
  <c r="BY25" i="7"/>
  <c r="BI25" i="7"/>
  <c r="BF25" i="7"/>
  <c r="AY25" i="7"/>
  <c r="AZ25" i="7" s="1"/>
  <c r="AW25" i="7"/>
  <c r="AX25" i="7" s="1"/>
  <c r="I25" i="7"/>
  <c r="BY24" i="7"/>
  <c r="BI24" i="7"/>
  <c r="BF24" i="7"/>
  <c r="AY24" i="7"/>
  <c r="AZ24" i="7" s="1"/>
  <c r="AW24" i="7"/>
  <c r="AX24" i="7" s="1"/>
  <c r="I24" i="7"/>
  <c r="BY23" i="7"/>
  <c r="BI23" i="7"/>
  <c r="BF23" i="7"/>
  <c r="AZ23" i="7"/>
  <c r="AY23" i="7"/>
  <c r="AW23" i="7"/>
  <c r="AX23" i="7" s="1"/>
  <c r="I23" i="7"/>
  <c r="BY22" i="7"/>
  <c r="BI22" i="7"/>
  <c r="BF22" i="7"/>
  <c r="AY22" i="7"/>
  <c r="AZ22" i="7" s="1"/>
  <c r="AW22" i="7"/>
  <c r="AX22" i="7" s="1"/>
  <c r="I22" i="7"/>
  <c r="BY102" i="7"/>
  <c r="BI102" i="7"/>
  <c r="BF102" i="7"/>
  <c r="AY102" i="7"/>
  <c r="AZ102" i="7" s="1"/>
  <c r="AW102" i="7"/>
  <c r="AX102" i="7" s="1"/>
  <c r="I102" i="7"/>
  <c r="BY101" i="7"/>
  <c r="BI101" i="7"/>
  <c r="BF101" i="7"/>
  <c r="AY101" i="7"/>
  <c r="AZ101" i="7" s="1"/>
  <c r="AW101" i="7"/>
  <c r="AX101" i="7" s="1"/>
  <c r="I101" i="7"/>
  <c r="BY100" i="7"/>
  <c r="BI100" i="7"/>
  <c r="BF100" i="7"/>
  <c r="AY100" i="7"/>
  <c r="AZ100" i="7" s="1"/>
  <c r="AW100" i="7"/>
  <c r="AX100" i="7" s="1"/>
  <c r="I100" i="7"/>
  <c r="BY21" i="7"/>
  <c r="BI21" i="7"/>
  <c r="BF21" i="7"/>
  <c r="AY21" i="7"/>
  <c r="AZ21" i="7" s="1"/>
  <c r="AW21" i="7"/>
  <c r="AX21" i="7" s="1"/>
  <c r="I21" i="7"/>
  <c r="BY20" i="7"/>
  <c r="BI20" i="7"/>
  <c r="BF20" i="7"/>
  <c r="AY20" i="7"/>
  <c r="AZ20" i="7" s="1"/>
  <c r="AW20" i="7"/>
  <c r="AX20" i="7" s="1"/>
  <c r="I20" i="7"/>
  <c r="BY19" i="7"/>
  <c r="BI19" i="7"/>
  <c r="BF19" i="7"/>
  <c r="AY19" i="7"/>
  <c r="AZ19" i="7" s="1"/>
  <c r="AW19" i="7"/>
  <c r="AX19" i="7" s="1"/>
  <c r="I19" i="7"/>
  <c r="BY18" i="7"/>
  <c r="BI18" i="7"/>
  <c r="BF18" i="7"/>
  <c r="AY18" i="7"/>
  <c r="AZ18" i="7" s="1"/>
  <c r="AW18" i="7"/>
  <c r="AX18" i="7" s="1"/>
  <c r="I18" i="7"/>
  <c r="BY17" i="7"/>
  <c r="BI17" i="7"/>
  <c r="BF17" i="7"/>
  <c r="AY17" i="7"/>
  <c r="AZ17" i="7" s="1"/>
  <c r="AW17" i="7"/>
  <c r="AX17" i="7" s="1"/>
  <c r="I17" i="7"/>
  <c r="BY99" i="7"/>
  <c r="BI99" i="7"/>
  <c r="BF99" i="7"/>
  <c r="AY99" i="7"/>
  <c r="AZ99" i="7" s="1"/>
  <c r="AW99" i="7"/>
  <c r="AX99" i="7" s="1"/>
  <c r="I99" i="7"/>
  <c r="BY98" i="7"/>
  <c r="BI98" i="7"/>
  <c r="BF98" i="7"/>
  <c r="AY98" i="7"/>
  <c r="AZ98" i="7" s="1"/>
  <c r="AW98" i="7"/>
  <c r="AX98" i="7" s="1"/>
  <c r="I98" i="7"/>
  <c r="BY97" i="7"/>
  <c r="BI97" i="7"/>
  <c r="BF97" i="7"/>
  <c r="AY97" i="7"/>
  <c r="AZ97" i="7" s="1"/>
  <c r="AW97" i="7"/>
  <c r="AX97" i="7" s="1"/>
  <c r="I97" i="7"/>
  <c r="BY16" i="7"/>
  <c r="BI16" i="7"/>
  <c r="BF16" i="7"/>
  <c r="AY16" i="7"/>
  <c r="AZ16" i="7" s="1"/>
  <c r="AW16" i="7"/>
  <c r="AX16" i="7" s="1"/>
  <c r="I16" i="7"/>
  <c r="BY96" i="7"/>
  <c r="BI96" i="7"/>
  <c r="BF96" i="7"/>
  <c r="AY96" i="7"/>
  <c r="AZ96" i="7" s="1"/>
  <c r="AW96" i="7"/>
  <c r="AX96" i="7" s="1"/>
  <c r="I96" i="7"/>
  <c r="BY15" i="7"/>
  <c r="BI15" i="7"/>
  <c r="BF15" i="7"/>
  <c r="AY15" i="7"/>
  <c r="AZ15" i="7" s="1"/>
  <c r="AW15" i="7"/>
  <c r="AX15" i="7" s="1"/>
  <c r="I15" i="7"/>
  <c r="BY95" i="7"/>
  <c r="BI95" i="7"/>
  <c r="BF95" i="7"/>
  <c r="AY95" i="7"/>
  <c r="AZ95" i="7" s="1"/>
  <c r="AW95" i="7"/>
  <c r="AX95" i="7" s="1"/>
  <c r="I95" i="7"/>
  <c r="BY14" i="7"/>
  <c r="BI14" i="7"/>
  <c r="BF14" i="7"/>
  <c r="AY14" i="7"/>
  <c r="AZ14" i="7" s="1"/>
  <c r="AW14" i="7"/>
  <c r="AX14" i="7" s="1"/>
  <c r="I14" i="7"/>
  <c r="BY94" i="7"/>
  <c r="BI94" i="7"/>
  <c r="BF94" i="7"/>
  <c r="AY94" i="7"/>
  <c r="AZ94" i="7" s="1"/>
  <c r="AW94" i="7"/>
  <c r="AX94" i="7" s="1"/>
  <c r="I94" i="7"/>
  <c r="BY93" i="7"/>
  <c r="BI93" i="7"/>
  <c r="BF93" i="7"/>
  <c r="AY93" i="7"/>
  <c r="AZ93" i="7" s="1"/>
  <c r="AW93" i="7"/>
  <c r="AX93" i="7" s="1"/>
  <c r="I93" i="7"/>
  <c r="BY92" i="7"/>
  <c r="BI92" i="7"/>
  <c r="BF92" i="7"/>
  <c r="AY92" i="7"/>
  <c r="AZ92" i="7" s="1"/>
  <c r="AW92" i="7"/>
  <c r="AX92" i="7" s="1"/>
  <c r="I92" i="7"/>
  <c r="BY91" i="7"/>
  <c r="BI91" i="7"/>
  <c r="BF91" i="7"/>
  <c r="AY91" i="7"/>
  <c r="AZ91" i="7" s="1"/>
  <c r="AW91" i="7"/>
  <c r="AX91" i="7" s="1"/>
  <c r="I91" i="7"/>
  <c r="BY13" i="7"/>
  <c r="BI13" i="7"/>
  <c r="BF13" i="7"/>
  <c r="AY13" i="7"/>
  <c r="AZ13" i="7" s="1"/>
  <c r="AW13" i="7"/>
  <c r="AX13" i="7" s="1"/>
  <c r="I13" i="7"/>
  <c r="BY12" i="7"/>
  <c r="BI12" i="7"/>
  <c r="BF12" i="7"/>
  <c r="AY12" i="7"/>
  <c r="AZ12" i="7" s="1"/>
  <c r="AW12" i="7"/>
  <c r="AX12" i="7" s="1"/>
  <c r="I12" i="7"/>
  <c r="BY90" i="7"/>
  <c r="BI90" i="7"/>
  <c r="BF90" i="7"/>
  <c r="AY90" i="7"/>
  <c r="AZ90" i="7" s="1"/>
  <c r="AW90" i="7"/>
  <c r="AX90" i="7" s="1"/>
  <c r="I90" i="7"/>
  <c r="BY11" i="7"/>
  <c r="BI11" i="7"/>
  <c r="BF11" i="7"/>
  <c r="AY11" i="7"/>
  <c r="AZ11" i="7" s="1"/>
  <c r="AW11" i="7"/>
  <c r="AX11" i="7" s="1"/>
  <c r="I11" i="7"/>
  <c r="BY10" i="7"/>
  <c r="BI10" i="7"/>
  <c r="BF10" i="7"/>
  <c r="AY10" i="7"/>
  <c r="AZ10" i="7" s="1"/>
  <c r="AW10" i="7"/>
  <c r="AX10" i="7" s="1"/>
  <c r="I10" i="7"/>
  <c r="BY89" i="7"/>
  <c r="BI89" i="7"/>
  <c r="BF89" i="7"/>
  <c r="AY89" i="7"/>
  <c r="AZ89" i="7" s="1"/>
  <c r="AW89" i="7"/>
  <c r="AX89" i="7" s="1"/>
  <c r="I89" i="7"/>
  <c r="BY88" i="7"/>
  <c r="BI88" i="7"/>
  <c r="BF88" i="7"/>
  <c r="AY88" i="7"/>
  <c r="AZ88" i="7" s="1"/>
  <c r="AW88" i="7"/>
  <c r="AX88" i="7" s="1"/>
  <c r="I88" i="7"/>
  <c r="BY87" i="7"/>
  <c r="BI87" i="7"/>
  <c r="BF87" i="7"/>
  <c r="AY87" i="7"/>
  <c r="AZ87" i="7" s="1"/>
  <c r="AW87" i="7"/>
  <c r="AX87" i="7" s="1"/>
  <c r="I87" i="7"/>
  <c r="BY86" i="7"/>
  <c r="BI86" i="7"/>
  <c r="BF86" i="7"/>
  <c r="AY86" i="7"/>
  <c r="AZ86" i="7" s="1"/>
  <c r="AW86" i="7"/>
  <c r="AX86" i="7" s="1"/>
  <c r="I86" i="7"/>
  <c r="BY9" i="7"/>
  <c r="BI9" i="7"/>
  <c r="BF9" i="7"/>
  <c r="AY9" i="7"/>
  <c r="AZ9" i="7" s="1"/>
  <c r="AW9" i="7"/>
  <c r="AX9" i="7" s="1"/>
  <c r="I9" i="7"/>
  <c r="BY8" i="7"/>
  <c r="BI8" i="7"/>
  <c r="BF8" i="7"/>
  <c r="AY8" i="7"/>
  <c r="AZ8" i="7" s="1"/>
  <c r="AW8" i="7"/>
  <c r="AX8" i="7" s="1"/>
  <c r="I8" i="7"/>
  <c r="BY85" i="7"/>
  <c r="BI85" i="7"/>
  <c r="BF85" i="7"/>
  <c r="AY85" i="7"/>
  <c r="AZ85" i="7" s="1"/>
  <c r="AW85" i="7"/>
  <c r="AX85" i="7" s="1"/>
  <c r="I85" i="7"/>
  <c r="BY84" i="7"/>
  <c r="BI84" i="7"/>
  <c r="BF84" i="7"/>
  <c r="AY84" i="7"/>
  <c r="AZ84" i="7" s="1"/>
  <c r="AW84" i="7"/>
  <c r="AX84" i="7" s="1"/>
  <c r="I84" i="7"/>
  <c r="BY7" i="7"/>
  <c r="BI7" i="7"/>
  <c r="BF7" i="7"/>
  <c r="AY7" i="7"/>
  <c r="AZ7" i="7" s="1"/>
  <c r="AW7" i="7"/>
  <c r="AX7" i="7" s="1"/>
  <c r="I7" i="7"/>
  <c r="BY6" i="7"/>
  <c r="BI6" i="7"/>
  <c r="BF6" i="7"/>
  <c r="AY6" i="7"/>
  <c r="AZ6" i="7" s="1"/>
  <c r="AW6" i="7"/>
  <c r="AX6" i="7" s="1"/>
  <c r="I6" i="7"/>
  <c r="BY83" i="7"/>
  <c r="BI83" i="7"/>
  <c r="BF83" i="7"/>
  <c r="AY83" i="7"/>
  <c r="AZ83" i="7" s="1"/>
  <c r="AW83" i="7"/>
  <c r="AX83" i="7" s="1"/>
  <c r="I83" i="7"/>
  <c r="BY5" i="7"/>
  <c r="BI5" i="7"/>
  <c r="BF5" i="7"/>
  <c r="AY5" i="7"/>
  <c r="AZ5" i="7" s="1"/>
  <c r="AW5" i="7"/>
  <c r="AX5" i="7" s="1"/>
  <c r="I5" i="7"/>
  <c r="BY4" i="7"/>
  <c r="BI4" i="7"/>
  <c r="BF4" i="7"/>
  <c r="AY4" i="7"/>
  <c r="AZ4" i="7" s="1"/>
  <c r="AW4" i="7"/>
  <c r="AX4" i="7" s="1"/>
  <c r="I4" i="7"/>
  <c r="BY1" i="7"/>
  <c r="BI1" i="7"/>
  <c r="BF1" i="7"/>
  <c r="AY1" i="7"/>
  <c r="AZ1" i="7" s="1"/>
  <c r="AW1" i="7"/>
  <c r="AX1" i="7" s="1"/>
  <c r="I1" i="7"/>
  <c r="BY82" i="7"/>
  <c r="BI82" i="7"/>
  <c r="BF82" i="7"/>
  <c r="AY82" i="7"/>
  <c r="AZ82" i="7" s="1"/>
  <c r="AW82" i="7"/>
  <c r="AX82" i="7" s="1"/>
  <c r="I82" i="7"/>
  <c r="BY3" i="7"/>
  <c r="BI3" i="7"/>
  <c r="BF3" i="7"/>
  <c r="AY3" i="7"/>
  <c r="AZ3" i="7" s="1"/>
  <c r="AW3" i="7"/>
  <c r="AX3" i="7" s="1"/>
  <c r="I3" i="7"/>
  <c r="AR236" i="6"/>
  <c r="AS236" i="6"/>
  <c r="AR237" i="6"/>
  <c r="AS237" i="6"/>
  <c r="W236" i="6"/>
  <c r="X236" i="6"/>
  <c r="Y236" i="6"/>
  <c r="Z236" i="6"/>
  <c r="AA236" i="6"/>
  <c r="AB236" i="6"/>
  <c r="AC236" i="6"/>
  <c r="AD236" i="6"/>
  <c r="AE236" i="6"/>
  <c r="AF236" i="6"/>
  <c r="AG236" i="6"/>
  <c r="AH236" i="6"/>
  <c r="AI236" i="6"/>
  <c r="AJ236" i="6"/>
  <c r="AK236" i="6"/>
  <c r="AL236" i="6"/>
  <c r="AM236" i="6"/>
  <c r="AN236" i="6"/>
  <c r="AO236" i="6"/>
  <c r="AP236" i="6"/>
  <c r="AQ236" i="6"/>
  <c r="W237" i="6"/>
  <c r="X237" i="6"/>
  <c r="Y237" i="6"/>
  <c r="Z237" i="6"/>
  <c r="AA237" i="6"/>
  <c r="AB237" i="6"/>
  <c r="AC237" i="6"/>
  <c r="AD237" i="6"/>
  <c r="AE237" i="6"/>
  <c r="AF237" i="6"/>
  <c r="AG237" i="6"/>
  <c r="AH237" i="6"/>
  <c r="AI237" i="6"/>
  <c r="AJ237" i="6"/>
  <c r="AK237" i="6"/>
  <c r="AL237" i="6"/>
  <c r="AM237" i="6"/>
  <c r="AN237" i="6"/>
  <c r="AO237" i="6"/>
  <c r="AP237" i="6"/>
  <c r="AQ237" i="6"/>
  <c r="V237" i="6"/>
  <c r="V236" i="6"/>
  <c r="X231" i="6"/>
  <c r="Y231" i="6"/>
  <c r="Z231" i="6"/>
  <c r="AA231" i="6"/>
  <c r="AB231" i="6"/>
  <c r="AC231" i="6"/>
  <c r="AD231" i="6"/>
  <c r="AE231" i="6"/>
  <c r="AF231" i="6"/>
  <c r="AG231" i="6"/>
  <c r="AH231" i="6"/>
  <c r="AI231" i="6"/>
  <c r="AJ231" i="6"/>
  <c r="AK231" i="6"/>
  <c r="AL231" i="6"/>
  <c r="AM231" i="6"/>
  <c r="AN231" i="6"/>
  <c r="AO231" i="6"/>
  <c r="AP231" i="6"/>
  <c r="AQ231" i="6"/>
  <c r="AR231" i="6"/>
  <c r="AS231" i="6"/>
  <c r="W232" i="6"/>
  <c r="X232" i="6"/>
  <c r="Y232" i="6"/>
  <c r="Z232" i="6"/>
  <c r="AA232" i="6"/>
  <c r="AB232" i="6"/>
  <c r="AC232" i="6"/>
  <c r="AD232" i="6"/>
  <c r="AE232" i="6"/>
  <c r="AF232" i="6"/>
  <c r="AG232" i="6"/>
  <c r="AH232" i="6"/>
  <c r="AI232" i="6"/>
  <c r="AJ232" i="6"/>
  <c r="AK232" i="6"/>
  <c r="AL232" i="6"/>
  <c r="AM232" i="6"/>
  <c r="AN232" i="6"/>
  <c r="AO232" i="6"/>
  <c r="AP232" i="6"/>
  <c r="AQ232" i="6"/>
  <c r="AR232" i="6"/>
  <c r="AS232" i="6"/>
  <c r="W233" i="6"/>
  <c r="X233" i="6"/>
  <c r="Y233" i="6"/>
  <c r="Z233" i="6"/>
  <c r="AA233" i="6"/>
  <c r="AB233" i="6"/>
  <c r="AC233" i="6"/>
  <c r="AD233" i="6"/>
  <c r="AE233" i="6"/>
  <c r="AF233" i="6"/>
  <c r="AG233" i="6"/>
  <c r="AH233" i="6"/>
  <c r="AI233" i="6"/>
  <c r="AJ233" i="6"/>
  <c r="AK233" i="6"/>
  <c r="AL233" i="6"/>
  <c r="AM233" i="6"/>
  <c r="AN233" i="6"/>
  <c r="AO233" i="6"/>
  <c r="AP233" i="6"/>
  <c r="AQ233" i="6"/>
  <c r="AR233" i="6"/>
  <c r="AS233" i="6"/>
  <c r="W234" i="6"/>
  <c r="X234" i="6"/>
  <c r="Y234" i="6"/>
  <c r="Z234" i="6"/>
  <c r="AA234" i="6"/>
  <c r="AB234" i="6"/>
  <c r="AC234" i="6"/>
  <c r="AD234" i="6"/>
  <c r="AE234" i="6"/>
  <c r="AF234" i="6"/>
  <c r="AG234" i="6"/>
  <c r="AH234" i="6"/>
  <c r="AI234" i="6"/>
  <c r="AJ234" i="6"/>
  <c r="AK234" i="6"/>
  <c r="AL234" i="6"/>
  <c r="AM234" i="6"/>
  <c r="AN234" i="6"/>
  <c r="AO234" i="6"/>
  <c r="AP234" i="6"/>
  <c r="AQ234" i="6"/>
  <c r="AR234" i="6"/>
  <c r="AS234" i="6"/>
  <c r="V234" i="6"/>
  <c r="V233" i="6"/>
  <c r="V232" i="6"/>
  <c r="V231" i="6"/>
  <c r="W226" i="6"/>
  <c r="X226" i="6"/>
  <c r="Y226" i="6"/>
  <c r="Z226" i="6"/>
  <c r="AA226" i="6"/>
  <c r="AB226" i="6"/>
  <c r="AC226" i="6"/>
  <c r="AD226" i="6"/>
  <c r="AE226" i="6"/>
  <c r="AF226" i="6"/>
  <c r="AG226" i="6"/>
  <c r="AH226" i="6"/>
  <c r="AI226" i="6"/>
  <c r="AJ226" i="6"/>
  <c r="AK226" i="6"/>
  <c r="AL226" i="6"/>
  <c r="AM226" i="6"/>
  <c r="AN226" i="6"/>
  <c r="AO226" i="6"/>
  <c r="AP226" i="6"/>
  <c r="AQ226" i="6"/>
  <c r="AR226" i="6"/>
  <c r="AS226" i="6"/>
  <c r="W227" i="6"/>
  <c r="X227" i="6"/>
  <c r="Y227" i="6"/>
  <c r="Z227" i="6"/>
  <c r="AA227" i="6"/>
  <c r="AB227" i="6"/>
  <c r="AC227" i="6"/>
  <c r="AD227" i="6"/>
  <c r="AE227" i="6"/>
  <c r="AF227" i="6"/>
  <c r="AG227" i="6"/>
  <c r="AH227" i="6"/>
  <c r="AI227" i="6"/>
  <c r="AJ227" i="6"/>
  <c r="AK227" i="6"/>
  <c r="AL227" i="6"/>
  <c r="AM227" i="6"/>
  <c r="AN227" i="6"/>
  <c r="AO227" i="6"/>
  <c r="AP227" i="6"/>
  <c r="AQ227" i="6"/>
  <c r="AR227" i="6"/>
  <c r="AS227" i="6"/>
  <c r="W228" i="6"/>
  <c r="X228" i="6"/>
  <c r="Y228" i="6"/>
  <c r="Z228" i="6"/>
  <c r="AA228" i="6"/>
  <c r="AB228" i="6"/>
  <c r="AC228" i="6"/>
  <c r="AD228" i="6"/>
  <c r="AE228" i="6"/>
  <c r="AF228" i="6"/>
  <c r="AG228" i="6"/>
  <c r="AH228" i="6"/>
  <c r="AI228" i="6"/>
  <c r="AJ228" i="6"/>
  <c r="AK228" i="6"/>
  <c r="AL228" i="6"/>
  <c r="AM228" i="6"/>
  <c r="AN228" i="6"/>
  <c r="AO228" i="6"/>
  <c r="AP228" i="6"/>
  <c r="AQ228" i="6"/>
  <c r="AR228" i="6"/>
  <c r="AS228" i="6"/>
  <c r="W229" i="6"/>
  <c r="X229" i="6"/>
  <c r="Y229" i="6"/>
  <c r="Z229" i="6"/>
  <c r="AA229" i="6"/>
  <c r="AB229" i="6"/>
  <c r="AC229" i="6"/>
  <c r="AD229" i="6"/>
  <c r="AE229" i="6"/>
  <c r="AF229" i="6"/>
  <c r="AG229" i="6"/>
  <c r="AH229" i="6"/>
  <c r="AI229" i="6"/>
  <c r="AJ229" i="6"/>
  <c r="AK229" i="6"/>
  <c r="AL229" i="6"/>
  <c r="AM229" i="6"/>
  <c r="AN229" i="6"/>
  <c r="AO229" i="6"/>
  <c r="AP229" i="6"/>
  <c r="AQ229" i="6"/>
  <c r="AR229" i="6"/>
  <c r="AS229" i="6"/>
  <c r="V229" i="6"/>
  <c r="V228" i="6"/>
  <c r="V227" i="6"/>
  <c r="V226" i="6"/>
  <c r="Y215" i="6"/>
  <c r="Y214" i="6"/>
  <c r="U212" i="6"/>
  <c r="T213" i="6"/>
  <c r="T212" i="6"/>
  <c r="S213" i="6"/>
  <c r="B33" i="5"/>
  <c r="S212" i="6"/>
  <c r="D254" i="6"/>
  <c r="D252" i="6"/>
  <c r="D251" i="6"/>
  <c r="D250" i="6"/>
  <c r="D249" i="6"/>
  <c r="D248" i="6"/>
  <c r="BK247" i="6"/>
  <c r="D247" i="6"/>
  <c r="BK246" i="6"/>
  <c r="BK245" i="6"/>
  <c r="AS244" i="6"/>
  <c r="AR244" i="6"/>
  <c r="AQ244" i="6"/>
  <c r="AP244" i="6"/>
  <c r="AO244" i="6"/>
  <c r="AN244" i="6"/>
  <c r="AM244" i="6"/>
  <c r="AL244" i="6"/>
  <c r="AK244" i="6"/>
  <c r="AJ244" i="6"/>
  <c r="AI244" i="6"/>
  <c r="AH244" i="6"/>
  <c r="AG244" i="6"/>
  <c r="AF244" i="6"/>
  <c r="AE244" i="6"/>
  <c r="AD244" i="6"/>
  <c r="AC244" i="6"/>
  <c r="AB244" i="6"/>
  <c r="AA244" i="6"/>
  <c r="Z244" i="6"/>
  <c r="Y244" i="6"/>
  <c r="X244" i="6"/>
  <c r="W244" i="6"/>
  <c r="V244" i="6"/>
  <c r="BK243" i="6"/>
  <c r="AS243" i="6"/>
  <c r="AR243" i="6"/>
  <c r="AQ243" i="6"/>
  <c r="AP243" i="6"/>
  <c r="AO243" i="6"/>
  <c r="AN243" i="6"/>
  <c r="AM243" i="6"/>
  <c r="AL243" i="6"/>
  <c r="AK243" i="6"/>
  <c r="AJ243" i="6"/>
  <c r="AI243" i="6"/>
  <c r="AH243" i="6"/>
  <c r="AG243" i="6"/>
  <c r="AF243" i="6"/>
  <c r="AE243" i="6"/>
  <c r="AD243" i="6"/>
  <c r="AC243" i="6"/>
  <c r="AB243" i="6"/>
  <c r="AA243" i="6"/>
  <c r="Z243" i="6"/>
  <c r="Y243" i="6"/>
  <c r="X243" i="6"/>
  <c r="W243" i="6"/>
  <c r="V243" i="6"/>
  <c r="AS242" i="6"/>
  <c r="AR242" i="6"/>
  <c r="AQ242" i="6"/>
  <c r="AP242" i="6"/>
  <c r="AO242" i="6"/>
  <c r="AN242" i="6"/>
  <c r="AM242" i="6"/>
  <c r="AL242" i="6"/>
  <c r="AK242" i="6"/>
  <c r="AJ242" i="6"/>
  <c r="AI242" i="6"/>
  <c r="AH242" i="6"/>
  <c r="AG242" i="6"/>
  <c r="AF242" i="6"/>
  <c r="AE242" i="6"/>
  <c r="AD242" i="6"/>
  <c r="AC242" i="6"/>
  <c r="AB242" i="6"/>
  <c r="AA242" i="6"/>
  <c r="Z242" i="6"/>
  <c r="Y242" i="6"/>
  <c r="X242" i="6"/>
  <c r="W242" i="6"/>
  <c r="V242" i="6"/>
  <c r="AS224" i="6"/>
  <c r="AR224" i="6"/>
  <c r="AQ224" i="6"/>
  <c r="AP224" i="6"/>
  <c r="AO224" i="6"/>
  <c r="AN224" i="6"/>
  <c r="AM224" i="6"/>
  <c r="AL224" i="6"/>
  <c r="AK224" i="6"/>
  <c r="AJ224" i="6"/>
  <c r="AI224" i="6"/>
  <c r="AH224" i="6"/>
  <c r="AG224" i="6"/>
  <c r="AF224" i="6"/>
  <c r="AE224" i="6"/>
  <c r="AD224" i="6"/>
  <c r="AC224" i="6"/>
  <c r="AB224" i="6"/>
  <c r="AA224" i="6"/>
  <c r="Z224" i="6"/>
  <c r="Y224" i="6"/>
  <c r="X224" i="6"/>
  <c r="W224" i="6"/>
  <c r="V224" i="6"/>
  <c r="BK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BK221" i="6"/>
  <c r="AS221" i="6"/>
  <c r="AR221" i="6"/>
  <c r="AQ221" i="6"/>
  <c r="AP221" i="6"/>
  <c r="AO221" i="6"/>
  <c r="AN221" i="6"/>
  <c r="AM221" i="6"/>
  <c r="AL221" i="6"/>
  <c r="AK221" i="6"/>
  <c r="AJ221" i="6"/>
  <c r="AI221" i="6"/>
  <c r="AH221" i="6"/>
  <c r="AG221" i="6"/>
  <c r="AF221" i="6"/>
  <c r="AE221" i="6"/>
  <c r="AD221" i="6"/>
  <c r="AC221" i="6"/>
  <c r="AB221" i="6"/>
  <c r="AA221" i="6"/>
  <c r="Z221" i="6"/>
  <c r="Y221" i="6"/>
  <c r="X221" i="6"/>
  <c r="W221" i="6"/>
  <c r="V221" i="6"/>
  <c r="BK220" i="6"/>
  <c r="G220" i="6"/>
  <c r="BK219" i="6"/>
  <c r="G219" i="6"/>
  <c r="BK218" i="6"/>
  <c r="J218" i="6"/>
  <c r="G218" i="6"/>
  <c r="J217" i="6"/>
  <c r="G217" i="6"/>
  <c r="H217" i="6" s="1"/>
  <c r="J216" i="6"/>
  <c r="K216" i="6" s="1"/>
  <c r="G216" i="6"/>
  <c r="B216" i="6"/>
  <c r="E248" i="6" s="1"/>
  <c r="D215" i="6"/>
  <c r="D218" i="6" s="1"/>
  <c r="D214" i="6"/>
  <c r="D217" i="6" s="1"/>
  <c r="D213" i="6"/>
  <c r="D216" i="6" s="1"/>
  <c r="CL179" i="6"/>
  <c r="CK179" i="6"/>
  <c r="CJ179" i="6"/>
  <c r="CI179" i="6"/>
  <c r="CH179" i="6"/>
  <c r="CG179" i="6"/>
  <c r="CF179" i="6"/>
  <c r="CE179" i="6"/>
  <c r="CD179" i="6"/>
  <c r="CC179" i="6"/>
  <c r="CB179" i="6"/>
  <c r="CA179" i="6"/>
  <c r="BZ179" i="6"/>
  <c r="BY179" i="6"/>
  <c r="BX179" i="6"/>
  <c r="BW179" i="6"/>
  <c r="BV179" i="6"/>
  <c r="BU179" i="6"/>
  <c r="BR179" i="6"/>
  <c r="BQ179" i="6"/>
  <c r="BP179" i="6"/>
  <c r="BO179" i="6"/>
  <c r="BN179" i="6"/>
  <c r="BM179" i="6"/>
  <c r="BC179" i="6"/>
  <c r="AV179" i="6"/>
  <c r="AW179" i="6" s="1"/>
  <c r="AT179" i="6"/>
  <c r="AU179" i="6" s="1"/>
  <c r="I179" i="6"/>
  <c r="CL178" i="6"/>
  <c r="CK178" i="6"/>
  <c r="CJ178" i="6"/>
  <c r="CI178" i="6"/>
  <c r="CH178" i="6"/>
  <c r="CG178" i="6"/>
  <c r="CF178" i="6"/>
  <c r="CE178" i="6"/>
  <c r="CD178" i="6"/>
  <c r="CC178" i="6"/>
  <c r="CB178" i="6"/>
  <c r="CA178" i="6"/>
  <c r="BZ178" i="6"/>
  <c r="BY178" i="6"/>
  <c r="BX178" i="6"/>
  <c r="BW178" i="6"/>
  <c r="BV178" i="6"/>
  <c r="BU178" i="6"/>
  <c r="BR178" i="6"/>
  <c r="BQ178" i="6"/>
  <c r="BP178" i="6"/>
  <c r="BO178" i="6"/>
  <c r="BN178" i="6"/>
  <c r="BM178" i="6"/>
  <c r="BC178" i="6"/>
  <c r="AW178" i="6"/>
  <c r="AV178" i="6"/>
  <c r="AT178" i="6"/>
  <c r="AU178" i="6" s="1"/>
  <c r="I178" i="6"/>
  <c r="CL177" i="6"/>
  <c r="CK177" i="6"/>
  <c r="CJ177" i="6"/>
  <c r="CI177" i="6"/>
  <c r="CH177" i="6"/>
  <c r="CG177" i="6"/>
  <c r="CF177" i="6"/>
  <c r="CE177" i="6"/>
  <c r="CD177" i="6"/>
  <c r="CC177" i="6"/>
  <c r="CB177" i="6"/>
  <c r="CA177" i="6"/>
  <c r="BZ177" i="6"/>
  <c r="BY177" i="6"/>
  <c r="BX177" i="6"/>
  <c r="BW177" i="6"/>
  <c r="BV177" i="6"/>
  <c r="BU177" i="6"/>
  <c r="BR177" i="6"/>
  <c r="BQ177" i="6"/>
  <c r="BP177" i="6"/>
  <c r="BO177" i="6"/>
  <c r="BN177" i="6"/>
  <c r="BM177" i="6"/>
  <c r="BC177" i="6"/>
  <c r="AW177" i="6"/>
  <c r="AV177" i="6"/>
  <c r="AT177" i="6"/>
  <c r="AU177" i="6" s="1"/>
  <c r="I177" i="6"/>
  <c r="CL176" i="6"/>
  <c r="CK176" i="6"/>
  <c r="CJ176" i="6"/>
  <c r="CI176" i="6"/>
  <c r="CH176" i="6"/>
  <c r="CG176" i="6"/>
  <c r="CF176" i="6"/>
  <c r="CE176" i="6"/>
  <c r="CD176" i="6"/>
  <c r="CC176" i="6"/>
  <c r="CB176" i="6"/>
  <c r="CA176" i="6"/>
  <c r="BZ176" i="6"/>
  <c r="BY176" i="6"/>
  <c r="BX176" i="6"/>
  <c r="BW176" i="6"/>
  <c r="BV176" i="6"/>
  <c r="BU176" i="6"/>
  <c r="BR176" i="6"/>
  <c r="BQ176" i="6"/>
  <c r="BP176" i="6"/>
  <c r="BO176" i="6"/>
  <c r="BN176" i="6"/>
  <c r="BM176" i="6"/>
  <c r="BC176" i="6"/>
  <c r="AV176" i="6"/>
  <c r="AW176" i="6" s="1"/>
  <c r="AU176" i="6"/>
  <c r="AT176" i="6"/>
  <c r="I176" i="6"/>
  <c r="CL175" i="6"/>
  <c r="CK175" i="6"/>
  <c r="CJ175" i="6"/>
  <c r="CI175" i="6"/>
  <c r="CH175" i="6"/>
  <c r="CG175" i="6"/>
  <c r="CF175" i="6"/>
  <c r="CE175" i="6"/>
  <c r="CD175" i="6"/>
  <c r="CC175" i="6"/>
  <c r="CB175" i="6"/>
  <c r="CA175" i="6"/>
  <c r="BZ175" i="6"/>
  <c r="BY175" i="6"/>
  <c r="BX175" i="6"/>
  <c r="BW175" i="6"/>
  <c r="BV175" i="6"/>
  <c r="BU175" i="6"/>
  <c r="BR175" i="6"/>
  <c r="BQ175" i="6"/>
  <c r="BP175" i="6"/>
  <c r="BO175" i="6"/>
  <c r="BN175" i="6"/>
  <c r="BM175" i="6"/>
  <c r="BC175" i="6"/>
  <c r="AV175" i="6"/>
  <c r="AW175" i="6" s="1"/>
  <c r="AU175" i="6"/>
  <c r="AT175" i="6"/>
  <c r="I175" i="6"/>
  <c r="CL174" i="6"/>
  <c r="CK174" i="6"/>
  <c r="CJ174" i="6"/>
  <c r="CI174" i="6"/>
  <c r="CH174" i="6"/>
  <c r="CG174" i="6"/>
  <c r="CF174" i="6"/>
  <c r="CE174" i="6"/>
  <c r="CD174" i="6"/>
  <c r="CC174" i="6"/>
  <c r="CB174" i="6"/>
  <c r="CA174" i="6"/>
  <c r="BZ174" i="6"/>
  <c r="BY174" i="6"/>
  <c r="BX174" i="6"/>
  <c r="BW174" i="6"/>
  <c r="BV174" i="6"/>
  <c r="BU174" i="6"/>
  <c r="BR174" i="6"/>
  <c r="BQ174" i="6"/>
  <c r="BP174" i="6"/>
  <c r="BO174" i="6"/>
  <c r="BN174" i="6"/>
  <c r="BM174" i="6"/>
  <c r="BC174" i="6"/>
  <c r="AV174" i="6"/>
  <c r="AW174" i="6" s="1"/>
  <c r="AT174" i="6"/>
  <c r="AU174" i="6" s="1"/>
  <c r="I174" i="6"/>
  <c r="CL173" i="6"/>
  <c r="CK173" i="6"/>
  <c r="CJ173" i="6"/>
  <c r="CI173" i="6"/>
  <c r="CH173" i="6"/>
  <c r="CG173" i="6"/>
  <c r="CF173" i="6"/>
  <c r="CE173" i="6"/>
  <c r="CD173" i="6"/>
  <c r="CC173" i="6"/>
  <c r="CB173" i="6"/>
  <c r="CA173" i="6"/>
  <c r="BZ173" i="6"/>
  <c r="BY173" i="6"/>
  <c r="BX173" i="6"/>
  <c r="BW173" i="6"/>
  <c r="BV173" i="6"/>
  <c r="BU173" i="6"/>
  <c r="BR173" i="6"/>
  <c r="BQ173" i="6"/>
  <c r="BP173" i="6"/>
  <c r="BO173" i="6"/>
  <c r="BN173" i="6"/>
  <c r="BM173" i="6"/>
  <c r="BC173" i="6"/>
  <c r="AV173" i="6"/>
  <c r="AW173" i="6" s="1"/>
  <c r="AT173" i="6"/>
  <c r="AU173" i="6" s="1"/>
  <c r="I173" i="6"/>
  <c r="CL172" i="6"/>
  <c r="CK172" i="6"/>
  <c r="CJ172" i="6"/>
  <c r="CI172" i="6"/>
  <c r="CH172" i="6"/>
  <c r="CG172" i="6"/>
  <c r="CF172" i="6"/>
  <c r="CE172" i="6"/>
  <c r="CD172" i="6"/>
  <c r="CC172" i="6"/>
  <c r="CB172" i="6"/>
  <c r="CA172" i="6"/>
  <c r="BZ172" i="6"/>
  <c r="BY172" i="6"/>
  <c r="BX172" i="6"/>
  <c r="BW172" i="6"/>
  <c r="BV172" i="6"/>
  <c r="BU172" i="6"/>
  <c r="BR172" i="6"/>
  <c r="BQ172" i="6"/>
  <c r="BP172" i="6"/>
  <c r="BO172" i="6"/>
  <c r="BN172" i="6"/>
  <c r="BM172" i="6"/>
  <c r="BC172" i="6"/>
  <c r="AV172" i="6"/>
  <c r="AW172" i="6" s="1"/>
  <c r="AT172" i="6"/>
  <c r="AU172" i="6" s="1"/>
  <c r="I172" i="6"/>
  <c r="CL171" i="6"/>
  <c r="CK171" i="6"/>
  <c r="CJ171" i="6"/>
  <c r="CI171" i="6"/>
  <c r="CH171" i="6"/>
  <c r="CG171" i="6"/>
  <c r="CF171" i="6"/>
  <c r="CE171" i="6"/>
  <c r="CD171" i="6"/>
  <c r="CC171" i="6"/>
  <c r="CB171" i="6"/>
  <c r="CA171" i="6"/>
  <c r="BZ171" i="6"/>
  <c r="BY171" i="6"/>
  <c r="BX171" i="6"/>
  <c r="BW171" i="6"/>
  <c r="BV171" i="6"/>
  <c r="BU171" i="6"/>
  <c r="BR171" i="6"/>
  <c r="BQ171" i="6"/>
  <c r="BP171" i="6"/>
  <c r="BO171" i="6"/>
  <c r="BN171" i="6"/>
  <c r="BM171" i="6"/>
  <c r="BC171" i="6"/>
  <c r="AV171" i="6"/>
  <c r="AW171" i="6" s="1"/>
  <c r="AT171" i="6"/>
  <c r="AU171" i="6" s="1"/>
  <c r="I171" i="6"/>
  <c r="CL170" i="6"/>
  <c r="CK170" i="6"/>
  <c r="CJ170" i="6"/>
  <c r="CI170" i="6"/>
  <c r="CH170" i="6"/>
  <c r="CG170" i="6"/>
  <c r="CF170" i="6"/>
  <c r="CE170" i="6"/>
  <c r="CD170" i="6"/>
  <c r="CC170" i="6"/>
  <c r="CB170" i="6"/>
  <c r="CA170" i="6"/>
  <c r="BZ170" i="6"/>
  <c r="BY170" i="6"/>
  <c r="BX170" i="6"/>
  <c r="BW170" i="6"/>
  <c r="BV170" i="6"/>
  <c r="BU170" i="6"/>
  <c r="BR170" i="6"/>
  <c r="BQ170" i="6"/>
  <c r="BP170" i="6"/>
  <c r="BO170" i="6"/>
  <c r="BN170" i="6"/>
  <c r="BM170" i="6"/>
  <c r="BC170" i="6"/>
  <c r="AV170" i="6"/>
  <c r="AW170" i="6" s="1"/>
  <c r="AT170" i="6"/>
  <c r="AU170" i="6" s="1"/>
  <c r="I170" i="6"/>
  <c r="CL169" i="6"/>
  <c r="CK169" i="6"/>
  <c r="CJ169" i="6"/>
  <c r="CI169" i="6"/>
  <c r="CH169" i="6"/>
  <c r="CG169" i="6"/>
  <c r="CF169" i="6"/>
  <c r="CE169" i="6"/>
  <c r="CD169" i="6"/>
  <c r="CC169" i="6"/>
  <c r="CB169" i="6"/>
  <c r="CA169" i="6"/>
  <c r="BZ169" i="6"/>
  <c r="BY169" i="6"/>
  <c r="BX169" i="6"/>
  <c r="BW169" i="6"/>
  <c r="BV169" i="6"/>
  <c r="BU169" i="6"/>
  <c r="BR169" i="6"/>
  <c r="BQ169" i="6"/>
  <c r="BP169" i="6"/>
  <c r="BO169" i="6"/>
  <c r="BN169" i="6"/>
  <c r="BM169" i="6"/>
  <c r="BC169" i="6"/>
  <c r="AV169" i="6"/>
  <c r="AW169" i="6" s="1"/>
  <c r="AT169" i="6"/>
  <c r="AU169" i="6" s="1"/>
  <c r="I169" i="6"/>
  <c r="CL168" i="6"/>
  <c r="CK168" i="6"/>
  <c r="CJ168" i="6"/>
  <c r="CI168" i="6"/>
  <c r="CH168" i="6"/>
  <c r="CG168" i="6"/>
  <c r="CF168" i="6"/>
  <c r="CE168" i="6"/>
  <c r="CD168" i="6"/>
  <c r="CC168" i="6"/>
  <c r="CB168" i="6"/>
  <c r="CA168" i="6"/>
  <c r="BZ168" i="6"/>
  <c r="BY168" i="6"/>
  <c r="BX168" i="6"/>
  <c r="BW168" i="6"/>
  <c r="BV168" i="6"/>
  <c r="BU168" i="6"/>
  <c r="BR168" i="6"/>
  <c r="BQ168" i="6"/>
  <c r="BP168" i="6"/>
  <c r="BO168" i="6"/>
  <c r="BN168" i="6"/>
  <c r="BM168" i="6"/>
  <c r="BC168" i="6"/>
  <c r="AV168" i="6"/>
  <c r="AW168" i="6" s="1"/>
  <c r="AT168" i="6"/>
  <c r="AU168" i="6" s="1"/>
  <c r="I168" i="6"/>
  <c r="CL167" i="6"/>
  <c r="CK167" i="6"/>
  <c r="CJ167" i="6"/>
  <c r="CI167" i="6"/>
  <c r="CH167" i="6"/>
  <c r="CG167" i="6"/>
  <c r="CF167" i="6"/>
  <c r="CE167" i="6"/>
  <c r="CD167" i="6"/>
  <c r="CC167" i="6"/>
  <c r="CB167" i="6"/>
  <c r="CA167" i="6"/>
  <c r="BZ167" i="6"/>
  <c r="BY167" i="6"/>
  <c r="BX167" i="6"/>
  <c r="BW167" i="6"/>
  <c r="BV167" i="6"/>
  <c r="BU167" i="6"/>
  <c r="BR167" i="6"/>
  <c r="BQ167" i="6"/>
  <c r="BP167" i="6"/>
  <c r="BO167" i="6"/>
  <c r="BN167" i="6"/>
  <c r="BM167" i="6"/>
  <c r="BC167" i="6"/>
  <c r="AV167" i="6"/>
  <c r="AW167" i="6" s="1"/>
  <c r="AT167" i="6"/>
  <c r="AU167" i="6" s="1"/>
  <c r="I167" i="6"/>
  <c r="CL166" i="6"/>
  <c r="CK166" i="6"/>
  <c r="CJ166" i="6"/>
  <c r="CI166" i="6"/>
  <c r="CH166" i="6"/>
  <c r="CG166" i="6"/>
  <c r="CF166" i="6"/>
  <c r="CE166" i="6"/>
  <c r="CD166" i="6"/>
  <c r="CC166" i="6"/>
  <c r="CB166" i="6"/>
  <c r="CA166" i="6"/>
  <c r="BZ166" i="6"/>
  <c r="BY166" i="6"/>
  <c r="BX166" i="6"/>
  <c r="BW166" i="6"/>
  <c r="BV166" i="6"/>
  <c r="BU166" i="6"/>
  <c r="BR166" i="6"/>
  <c r="BQ166" i="6"/>
  <c r="BP166" i="6"/>
  <c r="BO166" i="6"/>
  <c r="BN166" i="6"/>
  <c r="BM166" i="6"/>
  <c r="BC166" i="6"/>
  <c r="AV166" i="6"/>
  <c r="AW166" i="6" s="1"/>
  <c r="AT166" i="6"/>
  <c r="AU166" i="6" s="1"/>
  <c r="I166" i="6"/>
  <c r="CL165" i="6"/>
  <c r="CK165" i="6"/>
  <c r="CJ165" i="6"/>
  <c r="CI165" i="6"/>
  <c r="CH165" i="6"/>
  <c r="CG165" i="6"/>
  <c r="CF165" i="6"/>
  <c r="CE165" i="6"/>
  <c r="CD165" i="6"/>
  <c r="CC165" i="6"/>
  <c r="CB165" i="6"/>
  <c r="CA165" i="6"/>
  <c r="BZ165" i="6"/>
  <c r="BY165" i="6"/>
  <c r="BX165" i="6"/>
  <c r="BW165" i="6"/>
  <c r="BV165" i="6"/>
  <c r="BU165" i="6"/>
  <c r="BR165" i="6"/>
  <c r="BQ165" i="6"/>
  <c r="BP165" i="6"/>
  <c r="BO165" i="6"/>
  <c r="BN165" i="6"/>
  <c r="BM165" i="6"/>
  <c r="BC165" i="6"/>
  <c r="AW165" i="6"/>
  <c r="AV165" i="6"/>
  <c r="AT165" i="6"/>
  <c r="AU165" i="6" s="1"/>
  <c r="I165" i="6"/>
  <c r="CL164" i="6"/>
  <c r="CK164" i="6"/>
  <c r="CJ164" i="6"/>
  <c r="CI164" i="6"/>
  <c r="CH164" i="6"/>
  <c r="CG164" i="6"/>
  <c r="CF164" i="6"/>
  <c r="CE164" i="6"/>
  <c r="CD164" i="6"/>
  <c r="CC164" i="6"/>
  <c r="CB164" i="6"/>
  <c r="CA164" i="6"/>
  <c r="BZ164" i="6"/>
  <c r="BY164" i="6"/>
  <c r="BX164" i="6"/>
  <c r="BW164" i="6"/>
  <c r="BV164" i="6"/>
  <c r="BU164" i="6"/>
  <c r="BR164" i="6"/>
  <c r="BQ164" i="6"/>
  <c r="BP164" i="6"/>
  <c r="BO164" i="6"/>
  <c r="BN164" i="6"/>
  <c r="BM164" i="6"/>
  <c r="BC164" i="6"/>
  <c r="AV164" i="6"/>
  <c r="AW164" i="6" s="1"/>
  <c r="AT164" i="6"/>
  <c r="AU164" i="6" s="1"/>
  <c r="I164" i="6"/>
  <c r="CL163" i="6"/>
  <c r="CK163" i="6"/>
  <c r="CJ163" i="6"/>
  <c r="CI163" i="6"/>
  <c r="CH163" i="6"/>
  <c r="CG163" i="6"/>
  <c r="CF163" i="6"/>
  <c r="CE163" i="6"/>
  <c r="CD163" i="6"/>
  <c r="CC163" i="6"/>
  <c r="CB163" i="6"/>
  <c r="CA163" i="6"/>
  <c r="BZ163" i="6"/>
  <c r="BY163" i="6"/>
  <c r="BX163" i="6"/>
  <c r="BW163" i="6"/>
  <c r="BV163" i="6"/>
  <c r="BU163" i="6"/>
  <c r="BR163" i="6"/>
  <c r="BQ163" i="6"/>
  <c r="BP163" i="6"/>
  <c r="BO163" i="6"/>
  <c r="BN163" i="6"/>
  <c r="BM163" i="6"/>
  <c r="BC163" i="6"/>
  <c r="AV163" i="6"/>
  <c r="AW163" i="6" s="1"/>
  <c r="AT163" i="6"/>
  <c r="AU163" i="6" s="1"/>
  <c r="I163" i="6"/>
  <c r="CL162" i="6"/>
  <c r="CK162" i="6"/>
  <c r="CJ162" i="6"/>
  <c r="CI162" i="6"/>
  <c r="CH162" i="6"/>
  <c r="CG162" i="6"/>
  <c r="CF162" i="6"/>
  <c r="CE162" i="6"/>
  <c r="CD162" i="6"/>
  <c r="CC162" i="6"/>
  <c r="CB162" i="6"/>
  <c r="CA162" i="6"/>
  <c r="BZ162" i="6"/>
  <c r="BY162" i="6"/>
  <c r="BX162" i="6"/>
  <c r="BW162" i="6"/>
  <c r="BV162" i="6"/>
  <c r="BU162" i="6"/>
  <c r="BR162" i="6"/>
  <c r="BQ162" i="6"/>
  <c r="BP162" i="6"/>
  <c r="BO162" i="6"/>
  <c r="BN162" i="6"/>
  <c r="BM162" i="6"/>
  <c r="BC162" i="6"/>
  <c r="AV162" i="6"/>
  <c r="AW162" i="6" s="1"/>
  <c r="AT162" i="6"/>
  <c r="AU162" i="6" s="1"/>
  <c r="I162" i="6"/>
  <c r="CL161" i="6"/>
  <c r="CK161" i="6"/>
  <c r="CJ161" i="6"/>
  <c r="CI161" i="6"/>
  <c r="CH161" i="6"/>
  <c r="CG161" i="6"/>
  <c r="CF161" i="6"/>
  <c r="CE161" i="6"/>
  <c r="CD161" i="6"/>
  <c r="CC161" i="6"/>
  <c r="CB161" i="6"/>
  <c r="CA161" i="6"/>
  <c r="BZ161" i="6"/>
  <c r="BY161" i="6"/>
  <c r="BX161" i="6"/>
  <c r="BW161" i="6"/>
  <c r="BV161" i="6"/>
  <c r="BU161" i="6"/>
  <c r="BR161" i="6"/>
  <c r="BQ161" i="6"/>
  <c r="BP161" i="6"/>
  <c r="BO161" i="6"/>
  <c r="BN161" i="6"/>
  <c r="BM161" i="6"/>
  <c r="BC161" i="6"/>
  <c r="AV161" i="6"/>
  <c r="AW161" i="6" s="1"/>
  <c r="AT161" i="6"/>
  <c r="AU161" i="6" s="1"/>
  <c r="I161" i="6"/>
  <c r="CL160" i="6"/>
  <c r="CK160" i="6"/>
  <c r="CJ160" i="6"/>
  <c r="CI160" i="6"/>
  <c r="CH160" i="6"/>
  <c r="CG160" i="6"/>
  <c r="CF160" i="6"/>
  <c r="CE160" i="6"/>
  <c r="CD160" i="6"/>
  <c r="CC160" i="6"/>
  <c r="CB160" i="6"/>
  <c r="CA160" i="6"/>
  <c r="BZ160" i="6"/>
  <c r="BY160" i="6"/>
  <c r="BX160" i="6"/>
  <c r="BW160" i="6"/>
  <c r="BV160" i="6"/>
  <c r="BU160" i="6"/>
  <c r="BR160" i="6"/>
  <c r="BQ160" i="6"/>
  <c r="BP160" i="6"/>
  <c r="BO160" i="6"/>
  <c r="BN160" i="6"/>
  <c r="BM160" i="6"/>
  <c r="BC160" i="6"/>
  <c r="AW160" i="6"/>
  <c r="AV160" i="6"/>
  <c r="AT160" i="6"/>
  <c r="AU160" i="6" s="1"/>
  <c r="I160" i="6"/>
  <c r="CL159" i="6"/>
  <c r="CK159" i="6"/>
  <c r="CJ159" i="6"/>
  <c r="CI159" i="6"/>
  <c r="CH159" i="6"/>
  <c r="CG159" i="6"/>
  <c r="CF159" i="6"/>
  <c r="CE159" i="6"/>
  <c r="CD159" i="6"/>
  <c r="CC159" i="6"/>
  <c r="CB159" i="6"/>
  <c r="CA159" i="6"/>
  <c r="BZ159" i="6"/>
  <c r="BY159" i="6"/>
  <c r="BX159" i="6"/>
  <c r="BW159" i="6"/>
  <c r="BV159" i="6"/>
  <c r="BU159" i="6"/>
  <c r="BR159" i="6"/>
  <c r="BQ159" i="6"/>
  <c r="BP159" i="6"/>
  <c r="BO159" i="6"/>
  <c r="BN159" i="6"/>
  <c r="BM159" i="6"/>
  <c r="BC159" i="6"/>
  <c r="AV159" i="6"/>
  <c r="AW159" i="6" s="1"/>
  <c r="AT159" i="6"/>
  <c r="AU159" i="6" s="1"/>
  <c r="I159" i="6"/>
  <c r="CL158" i="6"/>
  <c r="CK158" i="6"/>
  <c r="CJ158" i="6"/>
  <c r="CI158" i="6"/>
  <c r="CH158" i="6"/>
  <c r="CG158" i="6"/>
  <c r="CF158" i="6"/>
  <c r="CE158" i="6"/>
  <c r="CD158" i="6"/>
  <c r="CC158" i="6"/>
  <c r="CB158" i="6"/>
  <c r="CA158" i="6"/>
  <c r="BZ158" i="6"/>
  <c r="BY158" i="6"/>
  <c r="BX158" i="6"/>
  <c r="BW158" i="6"/>
  <c r="BV158" i="6"/>
  <c r="BU158" i="6"/>
  <c r="BR158" i="6"/>
  <c r="BQ158" i="6"/>
  <c r="BP158" i="6"/>
  <c r="BO158" i="6"/>
  <c r="BN158" i="6"/>
  <c r="BM158" i="6"/>
  <c r="BC158" i="6"/>
  <c r="AV158" i="6"/>
  <c r="AW158" i="6" s="1"/>
  <c r="AU158" i="6"/>
  <c r="AT158" i="6"/>
  <c r="I158" i="6"/>
  <c r="CL157" i="6"/>
  <c r="CK157" i="6"/>
  <c r="CJ157" i="6"/>
  <c r="CI157" i="6"/>
  <c r="CH157" i="6"/>
  <c r="CG157" i="6"/>
  <c r="CF157" i="6"/>
  <c r="CE157" i="6"/>
  <c r="CD157" i="6"/>
  <c r="CC157" i="6"/>
  <c r="CB157" i="6"/>
  <c r="CA157" i="6"/>
  <c r="BZ157" i="6"/>
  <c r="BY157" i="6"/>
  <c r="BX157" i="6"/>
  <c r="BW157" i="6"/>
  <c r="BV157" i="6"/>
  <c r="BU157" i="6"/>
  <c r="BR157" i="6"/>
  <c r="BQ157" i="6"/>
  <c r="BP157" i="6"/>
  <c r="BO157" i="6"/>
  <c r="BN157" i="6"/>
  <c r="BM157" i="6"/>
  <c r="BC157" i="6"/>
  <c r="AV157" i="6"/>
  <c r="AW157" i="6" s="1"/>
  <c r="AT157" i="6"/>
  <c r="AU157" i="6" s="1"/>
  <c r="I157" i="6"/>
  <c r="CL156" i="6"/>
  <c r="CK156" i="6"/>
  <c r="CJ156" i="6"/>
  <c r="CI156" i="6"/>
  <c r="CH156" i="6"/>
  <c r="CG156" i="6"/>
  <c r="CF156" i="6"/>
  <c r="CE156" i="6"/>
  <c r="CD156" i="6"/>
  <c r="CC156" i="6"/>
  <c r="CB156" i="6"/>
  <c r="CA156" i="6"/>
  <c r="BZ156" i="6"/>
  <c r="BY156" i="6"/>
  <c r="BX156" i="6"/>
  <c r="BW156" i="6"/>
  <c r="BV156" i="6"/>
  <c r="BU156" i="6"/>
  <c r="BR156" i="6"/>
  <c r="BQ156" i="6"/>
  <c r="BP156" i="6"/>
  <c r="BO156" i="6"/>
  <c r="BN156" i="6"/>
  <c r="BM156" i="6"/>
  <c r="BC156" i="6"/>
  <c r="AV156" i="6"/>
  <c r="AW156" i="6" s="1"/>
  <c r="AT156" i="6"/>
  <c r="AU156" i="6" s="1"/>
  <c r="I156" i="6"/>
  <c r="CL155" i="6"/>
  <c r="CK155" i="6"/>
  <c r="CJ155" i="6"/>
  <c r="CI155" i="6"/>
  <c r="CH155" i="6"/>
  <c r="CG155" i="6"/>
  <c r="CF155" i="6"/>
  <c r="CE155" i="6"/>
  <c r="CD155" i="6"/>
  <c r="CC155" i="6"/>
  <c r="CB155" i="6"/>
  <c r="CA155" i="6"/>
  <c r="BZ155" i="6"/>
  <c r="BY155" i="6"/>
  <c r="BX155" i="6"/>
  <c r="BW155" i="6"/>
  <c r="BV155" i="6"/>
  <c r="BU155" i="6"/>
  <c r="BR155" i="6"/>
  <c r="BQ155" i="6"/>
  <c r="BP155" i="6"/>
  <c r="BO155" i="6"/>
  <c r="BN155" i="6"/>
  <c r="BM155" i="6"/>
  <c r="BC155" i="6"/>
  <c r="AV155" i="6"/>
  <c r="AW155" i="6" s="1"/>
  <c r="AT155" i="6"/>
  <c r="AU155" i="6" s="1"/>
  <c r="I155" i="6"/>
  <c r="CL154" i="6"/>
  <c r="CK154" i="6"/>
  <c r="CJ154" i="6"/>
  <c r="CI154" i="6"/>
  <c r="CH154" i="6"/>
  <c r="CG154" i="6"/>
  <c r="CF154" i="6"/>
  <c r="CE154" i="6"/>
  <c r="CD154" i="6"/>
  <c r="CC154" i="6"/>
  <c r="CB154" i="6"/>
  <c r="CA154" i="6"/>
  <c r="BZ154" i="6"/>
  <c r="BY154" i="6"/>
  <c r="BX154" i="6"/>
  <c r="BW154" i="6"/>
  <c r="BV154" i="6"/>
  <c r="BU154" i="6"/>
  <c r="BR154" i="6"/>
  <c r="BQ154" i="6"/>
  <c r="BP154" i="6"/>
  <c r="BO154" i="6"/>
  <c r="BN154" i="6"/>
  <c r="BM154" i="6"/>
  <c r="BC154" i="6"/>
  <c r="AV154" i="6"/>
  <c r="AW154" i="6" s="1"/>
  <c r="AT154" i="6"/>
  <c r="AU154" i="6" s="1"/>
  <c r="I154" i="6"/>
  <c r="CL153" i="6"/>
  <c r="CK153" i="6"/>
  <c r="CJ153" i="6"/>
  <c r="CI153" i="6"/>
  <c r="CH153" i="6"/>
  <c r="CG153" i="6"/>
  <c r="CF153" i="6"/>
  <c r="CE153" i="6"/>
  <c r="CD153" i="6"/>
  <c r="CC153" i="6"/>
  <c r="CB153" i="6"/>
  <c r="CA153" i="6"/>
  <c r="BZ153" i="6"/>
  <c r="BY153" i="6"/>
  <c r="BX153" i="6"/>
  <c r="BW153" i="6"/>
  <c r="BV153" i="6"/>
  <c r="BU153" i="6"/>
  <c r="BR153" i="6"/>
  <c r="BQ153" i="6"/>
  <c r="BP153" i="6"/>
  <c r="BO153" i="6"/>
  <c r="BN153" i="6"/>
  <c r="BM153" i="6"/>
  <c r="BC153" i="6"/>
  <c r="AV153" i="6"/>
  <c r="AW153" i="6" s="1"/>
  <c r="AT153" i="6"/>
  <c r="AU153" i="6" s="1"/>
  <c r="I153" i="6"/>
  <c r="CL152" i="6"/>
  <c r="CK152" i="6"/>
  <c r="CJ152" i="6"/>
  <c r="CI152" i="6"/>
  <c r="CH152" i="6"/>
  <c r="CG152" i="6"/>
  <c r="CF152" i="6"/>
  <c r="CE152" i="6"/>
  <c r="CD152" i="6"/>
  <c r="CC152" i="6"/>
  <c r="CB152" i="6"/>
  <c r="CA152" i="6"/>
  <c r="BZ152" i="6"/>
  <c r="BY152" i="6"/>
  <c r="BX152" i="6"/>
  <c r="BW152" i="6"/>
  <c r="BV152" i="6"/>
  <c r="BU152" i="6"/>
  <c r="BR152" i="6"/>
  <c r="BQ152" i="6"/>
  <c r="BP152" i="6"/>
  <c r="BO152" i="6"/>
  <c r="BN152" i="6"/>
  <c r="BM152" i="6"/>
  <c r="BC152" i="6"/>
  <c r="AV152" i="6"/>
  <c r="AW152" i="6" s="1"/>
  <c r="AT152" i="6"/>
  <c r="AU152" i="6" s="1"/>
  <c r="I152" i="6"/>
  <c r="CL151" i="6"/>
  <c r="CK151" i="6"/>
  <c r="CJ151" i="6"/>
  <c r="CI151" i="6"/>
  <c r="CH151" i="6"/>
  <c r="CG151" i="6"/>
  <c r="CF151" i="6"/>
  <c r="CE151" i="6"/>
  <c r="CD151" i="6"/>
  <c r="CC151" i="6"/>
  <c r="CB151" i="6"/>
  <c r="CA151" i="6"/>
  <c r="BZ151" i="6"/>
  <c r="BY151" i="6"/>
  <c r="BX151" i="6"/>
  <c r="BW151" i="6"/>
  <c r="BV151" i="6"/>
  <c r="BU151" i="6"/>
  <c r="BR151" i="6"/>
  <c r="BQ151" i="6"/>
  <c r="BP151" i="6"/>
  <c r="BO151" i="6"/>
  <c r="BN151" i="6"/>
  <c r="BM151" i="6"/>
  <c r="BC151" i="6"/>
  <c r="AV151" i="6"/>
  <c r="AW151" i="6" s="1"/>
  <c r="AU151" i="6"/>
  <c r="AT151" i="6"/>
  <c r="I151" i="6"/>
  <c r="CL150" i="6"/>
  <c r="CK150" i="6"/>
  <c r="CJ150" i="6"/>
  <c r="CI150" i="6"/>
  <c r="CH150" i="6"/>
  <c r="CG150" i="6"/>
  <c r="CF150" i="6"/>
  <c r="CE150" i="6"/>
  <c r="CD150" i="6"/>
  <c r="CC150" i="6"/>
  <c r="CB150" i="6"/>
  <c r="CA150" i="6"/>
  <c r="BZ150" i="6"/>
  <c r="BY150" i="6"/>
  <c r="BX150" i="6"/>
  <c r="BW150" i="6"/>
  <c r="BV150" i="6"/>
  <c r="BU150" i="6"/>
  <c r="BR150" i="6"/>
  <c r="BQ150" i="6"/>
  <c r="BP150" i="6"/>
  <c r="BO150" i="6"/>
  <c r="BN150" i="6"/>
  <c r="BM150" i="6"/>
  <c r="BC150" i="6"/>
  <c r="AW150" i="6"/>
  <c r="AV150" i="6"/>
  <c r="AT150" i="6"/>
  <c r="AU150" i="6" s="1"/>
  <c r="I150" i="6"/>
  <c r="CL149" i="6"/>
  <c r="CK149" i="6"/>
  <c r="CJ149" i="6"/>
  <c r="CI149" i="6"/>
  <c r="CH149" i="6"/>
  <c r="CG149" i="6"/>
  <c r="CF149" i="6"/>
  <c r="CE149" i="6"/>
  <c r="CD149" i="6"/>
  <c r="CC149" i="6"/>
  <c r="CB149" i="6"/>
  <c r="CA149" i="6"/>
  <c r="BZ149" i="6"/>
  <c r="BY149" i="6"/>
  <c r="BX149" i="6"/>
  <c r="BW149" i="6"/>
  <c r="BV149" i="6"/>
  <c r="BU149" i="6"/>
  <c r="BR149" i="6"/>
  <c r="BQ149" i="6"/>
  <c r="BP149" i="6"/>
  <c r="BO149" i="6"/>
  <c r="BN149" i="6"/>
  <c r="BM149" i="6"/>
  <c r="BC149" i="6"/>
  <c r="AV149" i="6"/>
  <c r="AW149" i="6" s="1"/>
  <c r="AT149" i="6"/>
  <c r="AU149" i="6" s="1"/>
  <c r="I149" i="6"/>
  <c r="CL148" i="6"/>
  <c r="CK148" i="6"/>
  <c r="CJ148" i="6"/>
  <c r="CI148" i="6"/>
  <c r="CH148" i="6"/>
  <c r="CG148" i="6"/>
  <c r="CF148" i="6"/>
  <c r="CE148" i="6"/>
  <c r="CD148" i="6"/>
  <c r="CC148" i="6"/>
  <c r="CB148" i="6"/>
  <c r="CA148" i="6"/>
  <c r="BZ148" i="6"/>
  <c r="BY148" i="6"/>
  <c r="BX148" i="6"/>
  <c r="BW148" i="6"/>
  <c r="BV148" i="6"/>
  <c r="BU148" i="6"/>
  <c r="BR148" i="6"/>
  <c r="BQ148" i="6"/>
  <c r="BP148" i="6"/>
  <c r="BO148" i="6"/>
  <c r="BN148" i="6"/>
  <c r="BM148" i="6"/>
  <c r="BC148" i="6"/>
  <c r="AV148" i="6"/>
  <c r="AW148" i="6" s="1"/>
  <c r="AT148" i="6"/>
  <c r="AU148" i="6" s="1"/>
  <c r="I148" i="6"/>
  <c r="CL147" i="6"/>
  <c r="CK147" i="6"/>
  <c r="CJ147" i="6"/>
  <c r="CI147" i="6"/>
  <c r="CH147" i="6"/>
  <c r="CG147" i="6"/>
  <c r="CF147" i="6"/>
  <c r="CE147" i="6"/>
  <c r="CD147" i="6"/>
  <c r="CC147" i="6"/>
  <c r="CB147" i="6"/>
  <c r="CA147" i="6"/>
  <c r="BZ147" i="6"/>
  <c r="BY147" i="6"/>
  <c r="BX147" i="6"/>
  <c r="BW147" i="6"/>
  <c r="BV147" i="6"/>
  <c r="BU147" i="6"/>
  <c r="BR147" i="6"/>
  <c r="BQ147" i="6"/>
  <c r="BP147" i="6"/>
  <c r="BO147" i="6"/>
  <c r="BN147" i="6"/>
  <c r="BM147" i="6"/>
  <c r="BC147" i="6"/>
  <c r="AV147" i="6"/>
  <c r="AW147" i="6" s="1"/>
  <c r="AT147" i="6"/>
  <c r="AU147" i="6" s="1"/>
  <c r="I147" i="6"/>
  <c r="CL146" i="6"/>
  <c r="CK146" i="6"/>
  <c r="CJ146" i="6"/>
  <c r="CI146" i="6"/>
  <c r="CH146" i="6"/>
  <c r="CG146" i="6"/>
  <c r="CF146" i="6"/>
  <c r="CE146" i="6"/>
  <c r="CD146" i="6"/>
  <c r="CC146" i="6"/>
  <c r="CB146" i="6"/>
  <c r="CA146" i="6"/>
  <c r="BZ146" i="6"/>
  <c r="BY146" i="6"/>
  <c r="BX146" i="6"/>
  <c r="BW146" i="6"/>
  <c r="BV146" i="6"/>
  <c r="BU146" i="6"/>
  <c r="BR146" i="6"/>
  <c r="BQ146" i="6"/>
  <c r="BP146" i="6"/>
  <c r="BO146" i="6"/>
  <c r="BN146" i="6"/>
  <c r="BM146" i="6"/>
  <c r="BC146" i="6"/>
  <c r="AV146" i="6"/>
  <c r="AW146" i="6" s="1"/>
  <c r="AU146" i="6"/>
  <c r="AT146" i="6"/>
  <c r="I146" i="6"/>
  <c r="CL145" i="6"/>
  <c r="CK145" i="6"/>
  <c r="CJ145" i="6"/>
  <c r="CI145" i="6"/>
  <c r="CH145" i="6"/>
  <c r="CG145" i="6"/>
  <c r="CF145" i="6"/>
  <c r="CE145" i="6"/>
  <c r="CD145" i="6"/>
  <c r="CC145" i="6"/>
  <c r="CB145" i="6"/>
  <c r="CA145" i="6"/>
  <c r="BZ145" i="6"/>
  <c r="BY145" i="6"/>
  <c r="BX145" i="6"/>
  <c r="BW145" i="6"/>
  <c r="BV145" i="6"/>
  <c r="BU145" i="6"/>
  <c r="BR145" i="6"/>
  <c r="BQ145" i="6"/>
  <c r="BP145" i="6"/>
  <c r="BO145" i="6"/>
  <c r="BN145" i="6"/>
  <c r="BM145" i="6"/>
  <c r="BF145" i="6"/>
  <c r="BC145" i="6"/>
  <c r="AV145" i="6"/>
  <c r="AW145" i="6" s="1"/>
  <c r="AT145" i="6"/>
  <c r="AU145" i="6" s="1"/>
  <c r="I145" i="6"/>
  <c r="CL144" i="6"/>
  <c r="CK144" i="6"/>
  <c r="CJ144" i="6"/>
  <c r="CI144" i="6"/>
  <c r="CH144" i="6"/>
  <c r="CG144" i="6"/>
  <c r="CF144" i="6"/>
  <c r="CE144" i="6"/>
  <c r="CD144" i="6"/>
  <c r="CC144" i="6"/>
  <c r="CB144" i="6"/>
  <c r="CA144" i="6"/>
  <c r="BZ144" i="6"/>
  <c r="BY144" i="6"/>
  <c r="BX144" i="6"/>
  <c r="BW144" i="6"/>
  <c r="BV144" i="6"/>
  <c r="BU144" i="6"/>
  <c r="BR144" i="6"/>
  <c r="BQ144" i="6"/>
  <c r="BP144" i="6"/>
  <c r="BO144" i="6"/>
  <c r="BN144" i="6"/>
  <c r="BM144" i="6"/>
  <c r="BF144" i="6"/>
  <c r="BC144" i="6"/>
  <c r="AV144" i="6"/>
  <c r="AW144" i="6" s="1"/>
  <c r="AU144" i="6"/>
  <c r="AT144" i="6"/>
  <c r="I144" i="6"/>
  <c r="CL143" i="6"/>
  <c r="CK143" i="6"/>
  <c r="CJ143" i="6"/>
  <c r="CI143" i="6"/>
  <c r="CH143" i="6"/>
  <c r="CG143" i="6"/>
  <c r="CF143" i="6"/>
  <c r="CE143" i="6"/>
  <c r="CD143" i="6"/>
  <c r="CC143" i="6"/>
  <c r="CB143" i="6"/>
  <c r="CA143" i="6"/>
  <c r="BZ143" i="6"/>
  <c r="BY143" i="6"/>
  <c r="BX143" i="6"/>
  <c r="BW143" i="6"/>
  <c r="BV143" i="6"/>
  <c r="BU143" i="6"/>
  <c r="BR143" i="6"/>
  <c r="BQ143" i="6"/>
  <c r="BP143" i="6"/>
  <c r="BO143" i="6"/>
  <c r="BN143" i="6"/>
  <c r="BM143" i="6"/>
  <c r="BF143" i="6"/>
  <c r="BC143" i="6"/>
  <c r="AV143" i="6"/>
  <c r="AW143" i="6" s="1"/>
  <c r="AT143" i="6"/>
  <c r="AU143" i="6" s="1"/>
  <c r="I143" i="6"/>
  <c r="CL142" i="6"/>
  <c r="CK142" i="6"/>
  <c r="CJ142" i="6"/>
  <c r="CI142" i="6"/>
  <c r="CH142" i="6"/>
  <c r="CG142" i="6"/>
  <c r="CF142" i="6"/>
  <c r="CE142" i="6"/>
  <c r="CD142" i="6"/>
  <c r="CC142" i="6"/>
  <c r="CB142" i="6"/>
  <c r="CA142" i="6"/>
  <c r="BZ142" i="6"/>
  <c r="BY142" i="6"/>
  <c r="BX142" i="6"/>
  <c r="BW142" i="6"/>
  <c r="BV142" i="6"/>
  <c r="BU142" i="6"/>
  <c r="BR142" i="6"/>
  <c r="BQ142" i="6"/>
  <c r="BP142" i="6"/>
  <c r="BO142" i="6"/>
  <c r="BN142" i="6"/>
  <c r="BM142" i="6"/>
  <c r="BF142" i="6"/>
  <c r="BC142" i="6"/>
  <c r="AV142" i="6"/>
  <c r="AW142" i="6" s="1"/>
  <c r="AU142" i="6"/>
  <c r="AT142" i="6"/>
  <c r="I142" i="6"/>
  <c r="CL141" i="6"/>
  <c r="CK141" i="6"/>
  <c r="CJ141" i="6"/>
  <c r="CI141" i="6"/>
  <c r="CH141" i="6"/>
  <c r="CG141" i="6"/>
  <c r="CF141" i="6"/>
  <c r="CE141" i="6"/>
  <c r="CD141" i="6"/>
  <c r="CC141" i="6"/>
  <c r="CB141" i="6"/>
  <c r="CA141" i="6"/>
  <c r="BZ141" i="6"/>
  <c r="BY141" i="6"/>
  <c r="BX141" i="6"/>
  <c r="BW141" i="6"/>
  <c r="BV141" i="6"/>
  <c r="BU141" i="6"/>
  <c r="BR141" i="6"/>
  <c r="BQ141" i="6"/>
  <c r="BP141" i="6"/>
  <c r="BO141" i="6"/>
  <c r="BN141" i="6"/>
  <c r="BM141" i="6"/>
  <c r="BF141" i="6"/>
  <c r="BC141" i="6"/>
  <c r="AV141" i="6"/>
  <c r="AW141" i="6" s="1"/>
  <c r="AT141" i="6"/>
  <c r="AU141" i="6" s="1"/>
  <c r="I141" i="6"/>
  <c r="CL140" i="6"/>
  <c r="CK140" i="6"/>
  <c r="CJ140" i="6"/>
  <c r="CI140" i="6"/>
  <c r="CH140" i="6"/>
  <c r="CG140" i="6"/>
  <c r="CF140" i="6"/>
  <c r="CE140" i="6"/>
  <c r="CD140" i="6"/>
  <c r="CC140" i="6"/>
  <c r="CB140" i="6"/>
  <c r="CA140" i="6"/>
  <c r="BZ140" i="6"/>
  <c r="BY140" i="6"/>
  <c r="BX140" i="6"/>
  <c r="BW140" i="6"/>
  <c r="BV140" i="6"/>
  <c r="BU140" i="6"/>
  <c r="BR140" i="6"/>
  <c r="BQ140" i="6"/>
  <c r="BP140" i="6"/>
  <c r="BO140" i="6"/>
  <c r="BN140" i="6"/>
  <c r="BM140" i="6"/>
  <c r="BF140" i="6"/>
  <c r="BC140" i="6"/>
  <c r="AV140" i="6"/>
  <c r="AW140" i="6" s="1"/>
  <c r="AU140" i="6"/>
  <c r="AT140" i="6"/>
  <c r="I140" i="6"/>
  <c r="CL139" i="6"/>
  <c r="CK139" i="6"/>
  <c r="CJ139" i="6"/>
  <c r="CI139" i="6"/>
  <c r="CH139" i="6"/>
  <c r="CG139" i="6"/>
  <c r="CF139" i="6"/>
  <c r="CE139" i="6"/>
  <c r="CD139" i="6"/>
  <c r="CC139" i="6"/>
  <c r="CB139" i="6"/>
  <c r="CA139" i="6"/>
  <c r="BZ139" i="6"/>
  <c r="BY139" i="6"/>
  <c r="BX139" i="6"/>
  <c r="BW139" i="6"/>
  <c r="BV139" i="6"/>
  <c r="BU139" i="6"/>
  <c r="BR139" i="6"/>
  <c r="BQ139" i="6"/>
  <c r="BP139" i="6"/>
  <c r="BO139" i="6"/>
  <c r="BN139" i="6"/>
  <c r="BM139" i="6"/>
  <c r="BF139" i="6"/>
  <c r="BC139" i="6"/>
  <c r="AV139" i="6"/>
  <c r="AW139" i="6" s="1"/>
  <c r="AT139" i="6"/>
  <c r="AU139" i="6" s="1"/>
  <c r="I139" i="6"/>
  <c r="CL138" i="6"/>
  <c r="CK138" i="6"/>
  <c r="CJ138" i="6"/>
  <c r="CI138" i="6"/>
  <c r="CH138" i="6"/>
  <c r="CG138" i="6"/>
  <c r="CF138" i="6"/>
  <c r="CE138" i="6"/>
  <c r="CD138" i="6"/>
  <c r="CC138" i="6"/>
  <c r="CB138" i="6"/>
  <c r="CA138" i="6"/>
  <c r="BZ138" i="6"/>
  <c r="BY138" i="6"/>
  <c r="BX138" i="6"/>
  <c r="BW138" i="6"/>
  <c r="BV138" i="6"/>
  <c r="BU138" i="6"/>
  <c r="BR138" i="6"/>
  <c r="BQ138" i="6"/>
  <c r="BP138" i="6"/>
  <c r="BO138" i="6"/>
  <c r="BN138" i="6"/>
  <c r="BM138" i="6"/>
  <c r="BF138" i="6"/>
  <c r="BC138" i="6"/>
  <c r="AV138" i="6"/>
  <c r="AW138" i="6" s="1"/>
  <c r="AU138" i="6"/>
  <c r="AT138" i="6"/>
  <c r="I138" i="6"/>
  <c r="CL137" i="6"/>
  <c r="CK137" i="6"/>
  <c r="CJ137" i="6"/>
  <c r="CI137" i="6"/>
  <c r="CH137" i="6"/>
  <c r="CG137" i="6"/>
  <c r="CF137" i="6"/>
  <c r="CE137" i="6"/>
  <c r="CD137" i="6"/>
  <c r="CC137" i="6"/>
  <c r="CB137" i="6"/>
  <c r="CA137" i="6"/>
  <c r="BZ137" i="6"/>
  <c r="BY137" i="6"/>
  <c r="BX137" i="6"/>
  <c r="BW137" i="6"/>
  <c r="BV137" i="6"/>
  <c r="BU137" i="6"/>
  <c r="BR137" i="6"/>
  <c r="BQ137" i="6"/>
  <c r="BP137" i="6"/>
  <c r="BO137" i="6"/>
  <c r="BN137" i="6"/>
  <c r="BM137" i="6"/>
  <c r="BF137" i="6"/>
  <c r="BC137" i="6"/>
  <c r="AV137" i="6"/>
  <c r="AW137" i="6" s="1"/>
  <c r="AT137" i="6"/>
  <c r="AU137" i="6" s="1"/>
  <c r="I137" i="6"/>
  <c r="CL136" i="6"/>
  <c r="CK136" i="6"/>
  <c r="CJ136" i="6"/>
  <c r="CI136" i="6"/>
  <c r="CH136" i="6"/>
  <c r="CG136" i="6"/>
  <c r="CF136" i="6"/>
  <c r="CE136" i="6"/>
  <c r="CD136" i="6"/>
  <c r="CC136" i="6"/>
  <c r="CB136" i="6"/>
  <c r="CA136" i="6"/>
  <c r="BZ136" i="6"/>
  <c r="BY136" i="6"/>
  <c r="BX136" i="6"/>
  <c r="BW136" i="6"/>
  <c r="BV136" i="6"/>
  <c r="BU136" i="6"/>
  <c r="BR136" i="6"/>
  <c r="BQ136" i="6"/>
  <c r="BP136" i="6"/>
  <c r="BO136" i="6"/>
  <c r="BN136" i="6"/>
  <c r="BM136" i="6"/>
  <c r="BF136" i="6"/>
  <c r="BC136" i="6"/>
  <c r="AV136" i="6"/>
  <c r="AW136" i="6" s="1"/>
  <c r="AU136" i="6"/>
  <c r="AT136" i="6"/>
  <c r="I136" i="6"/>
  <c r="CL135" i="6"/>
  <c r="CK135" i="6"/>
  <c r="CJ135" i="6"/>
  <c r="CI135" i="6"/>
  <c r="CH135" i="6"/>
  <c r="CG135" i="6"/>
  <c r="CF135" i="6"/>
  <c r="CE135" i="6"/>
  <c r="CD135" i="6"/>
  <c r="CC135" i="6"/>
  <c r="CB135" i="6"/>
  <c r="CA135" i="6"/>
  <c r="BZ135" i="6"/>
  <c r="BY135" i="6"/>
  <c r="BX135" i="6"/>
  <c r="BW135" i="6"/>
  <c r="BV135" i="6"/>
  <c r="BU135" i="6"/>
  <c r="BR135" i="6"/>
  <c r="BQ135" i="6"/>
  <c r="BP135" i="6"/>
  <c r="BO135" i="6"/>
  <c r="BN135" i="6"/>
  <c r="BM135" i="6"/>
  <c r="BF135" i="6"/>
  <c r="BC135" i="6"/>
  <c r="AV135" i="6"/>
  <c r="AW135" i="6" s="1"/>
  <c r="AT135" i="6"/>
  <c r="AU135" i="6" s="1"/>
  <c r="I135" i="6"/>
  <c r="CL134" i="6"/>
  <c r="CK134" i="6"/>
  <c r="CJ134" i="6"/>
  <c r="CI134" i="6"/>
  <c r="CH134" i="6"/>
  <c r="CG134" i="6"/>
  <c r="CF134" i="6"/>
  <c r="CE134" i="6"/>
  <c r="CD134" i="6"/>
  <c r="CC134" i="6"/>
  <c r="CB134" i="6"/>
  <c r="CA134" i="6"/>
  <c r="BZ134" i="6"/>
  <c r="BY134" i="6"/>
  <c r="BX134" i="6"/>
  <c r="BW134" i="6"/>
  <c r="BV134" i="6"/>
  <c r="BU134" i="6"/>
  <c r="BR134" i="6"/>
  <c r="BQ134" i="6"/>
  <c r="BP134" i="6"/>
  <c r="BO134" i="6"/>
  <c r="BN134" i="6"/>
  <c r="BM134" i="6"/>
  <c r="BF134" i="6"/>
  <c r="BC134" i="6"/>
  <c r="AV134" i="6"/>
  <c r="AW134" i="6" s="1"/>
  <c r="AU134" i="6"/>
  <c r="AT134" i="6"/>
  <c r="I134" i="6"/>
  <c r="CL133" i="6"/>
  <c r="CK133" i="6"/>
  <c r="CJ133" i="6"/>
  <c r="CI133" i="6"/>
  <c r="CH133" i="6"/>
  <c r="CG133" i="6"/>
  <c r="CF133" i="6"/>
  <c r="CE133" i="6"/>
  <c r="CD133" i="6"/>
  <c r="CC133" i="6"/>
  <c r="CB133" i="6"/>
  <c r="CA133" i="6"/>
  <c r="BZ133" i="6"/>
  <c r="BY133" i="6"/>
  <c r="BX133" i="6"/>
  <c r="BW133" i="6"/>
  <c r="BV133" i="6"/>
  <c r="BU133" i="6"/>
  <c r="BR133" i="6"/>
  <c r="BQ133" i="6"/>
  <c r="BP133" i="6"/>
  <c r="BO133" i="6"/>
  <c r="BN133" i="6"/>
  <c r="BM133" i="6"/>
  <c r="BF133" i="6"/>
  <c r="BC133" i="6"/>
  <c r="AV133" i="6"/>
  <c r="AW133" i="6" s="1"/>
  <c r="AT133" i="6"/>
  <c r="AU133" i="6" s="1"/>
  <c r="I133" i="6"/>
  <c r="CL132" i="6"/>
  <c r="CK132" i="6"/>
  <c r="CJ132" i="6"/>
  <c r="CI132" i="6"/>
  <c r="CH132" i="6"/>
  <c r="CG132" i="6"/>
  <c r="CF132" i="6"/>
  <c r="CE132" i="6"/>
  <c r="CD132" i="6"/>
  <c r="CC132" i="6"/>
  <c r="CB132" i="6"/>
  <c r="CA132" i="6"/>
  <c r="BZ132" i="6"/>
  <c r="BY132" i="6"/>
  <c r="BX132" i="6"/>
  <c r="BW132" i="6"/>
  <c r="BV132" i="6"/>
  <c r="BU132" i="6"/>
  <c r="BR132" i="6"/>
  <c r="BQ132" i="6"/>
  <c r="BP132" i="6"/>
  <c r="BO132" i="6"/>
  <c r="BN132" i="6"/>
  <c r="BM132" i="6"/>
  <c r="BF132" i="6"/>
  <c r="BC132" i="6"/>
  <c r="AV132" i="6"/>
  <c r="AW132" i="6" s="1"/>
  <c r="AU132" i="6"/>
  <c r="AT132" i="6"/>
  <c r="I132" i="6"/>
  <c r="CL131" i="6"/>
  <c r="CK131" i="6"/>
  <c r="CJ131" i="6"/>
  <c r="CI131" i="6"/>
  <c r="CH131" i="6"/>
  <c r="CG131" i="6"/>
  <c r="CF131" i="6"/>
  <c r="CE131" i="6"/>
  <c r="CD131" i="6"/>
  <c r="CC131" i="6"/>
  <c r="CB131" i="6"/>
  <c r="CA131" i="6"/>
  <c r="BZ131" i="6"/>
  <c r="BY131" i="6"/>
  <c r="BX131" i="6"/>
  <c r="BW131" i="6"/>
  <c r="BV131" i="6"/>
  <c r="BU131" i="6"/>
  <c r="BR131" i="6"/>
  <c r="BQ131" i="6"/>
  <c r="BP131" i="6"/>
  <c r="BO131" i="6"/>
  <c r="BN131" i="6"/>
  <c r="BM131" i="6"/>
  <c r="BF131" i="6"/>
  <c r="BC131" i="6"/>
  <c r="AV131" i="6"/>
  <c r="AW131" i="6" s="1"/>
  <c r="AT131" i="6"/>
  <c r="AU131" i="6" s="1"/>
  <c r="I131" i="6"/>
  <c r="CL130" i="6"/>
  <c r="CK130" i="6"/>
  <c r="CJ130" i="6"/>
  <c r="CI130" i="6"/>
  <c r="CH130" i="6"/>
  <c r="CG130" i="6"/>
  <c r="CF130" i="6"/>
  <c r="CE130" i="6"/>
  <c r="CD130" i="6"/>
  <c r="CC130" i="6"/>
  <c r="CB130" i="6"/>
  <c r="CA130" i="6"/>
  <c r="BZ130" i="6"/>
  <c r="BY130" i="6"/>
  <c r="BX130" i="6"/>
  <c r="BW130" i="6"/>
  <c r="BV130" i="6"/>
  <c r="BU130" i="6"/>
  <c r="BR130" i="6"/>
  <c r="BQ130" i="6"/>
  <c r="BP130" i="6"/>
  <c r="BO130" i="6"/>
  <c r="BN130" i="6"/>
  <c r="BM130" i="6"/>
  <c r="BF130" i="6"/>
  <c r="BC130" i="6"/>
  <c r="AV130" i="6"/>
  <c r="AW130" i="6" s="1"/>
  <c r="AU130" i="6"/>
  <c r="AT130" i="6"/>
  <c r="I130" i="6"/>
  <c r="CL129" i="6"/>
  <c r="CK129" i="6"/>
  <c r="CJ129" i="6"/>
  <c r="CI129" i="6"/>
  <c r="CH129" i="6"/>
  <c r="CG129" i="6"/>
  <c r="CF129" i="6"/>
  <c r="CE129" i="6"/>
  <c r="CD129" i="6"/>
  <c r="CC129" i="6"/>
  <c r="CB129" i="6"/>
  <c r="CA129" i="6"/>
  <c r="BZ129" i="6"/>
  <c r="BY129" i="6"/>
  <c r="BX129" i="6"/>
  <c r="BW129" i="6"/>
  <c r="BV129" i="6"/>
  <c r="BU129" i="6"/>
  <c r="BR129" i="6"/>
  <c r="BQ129" i="6"/>
  <c r="BP129" i="6"/>
  <c r="BO129" i="6"/>
  <c r="BN129" i="6"/>
  <c r="BM129" i="6"/>
  <c r="BF129" i="6"/>
  <c r="BC129" i="6"/>
  <c r="AV129" i="6"/>
  <c r="AW129" i="6" s="1"/>
  <c r="AT129" i="6"/>
  <c r="AU129" i="6" s="1"/>
  <c r="I129" i="6"/>
  <c r="CL128" i="6"/>
  <c r="CK128" i="6"/>
  <c r="CJ128" i="6"/>
  <c r="CI128" i="6"/>
  <c r="CH128" i="6"/>
  <c r="CG128" i="6"/>
  <c r="CF128" i="6"/>
  <c r="CE128" i="6"/>
  <c r="CD128" i="6"/>
  <c r="CC128" i="6"/>
  <c r="CB128" i="6"/>
  <c r="CA128" i="6"/>
  <c r="BZ128" i="6"/>
  <c r="BY128" i="6"/>
  <c r="BX128" i="6"/>
  <c r="BW128" i="6"/>
  <c r="BV128" i="6"/>
  <c r="BU128" i="6"/>
  <c r="BR128" i="6"/>
  <c r="BQ128" i="6"/>
  <c r="BP128" i="6"/>
  <c r="BO128" i="6"/>
  <c r="BN128" i="6"/>
  <c r="BM128" i="6"/>
  <c r="BF128" i="6"/>
  <c r="BC128" i="6"/>
  <c r="AV128" i="6"/>
  <c r="AW128" i="6" s="1"/>
  <c r="AU128" i="6"/>
  <c r="AT128" i="6"/>
  <c r="I128" i="6"/>
  <c r="CL127" i="6"/>
  <c r="CK127" i="6"/>
  <c r="CJ127" i="6"/>
  <c r="CI127" i="6"/>
  <c r="CH127" i="6"/>
  <c r="CG127" i="6"/>
  <c r="CF127" i="6"/>
  <c r="CE127" i="6"/>
  <c r="CD127" i="6"/>
  <c r="CC127" i="6"/>
  <c r="CB127" i="6"/>
  <c r="CA127" i="6"/>
  <c r="BZ127" i="6"/>
  <c r="BY127" i="6"/>
  <c r="BX127" i="6"/>
  <c r="BW127" i="6"/>
  <c r="BV127" i="6"/>
  <c r="BU127" i="6"/>
  <c r="BR127" i="6"/>
  <c r="BQ127" i="6"/>
  <c r="BP127" i="6"/>
  <c r="BO127" i="6"/>
  <c r="BN127" i="6"/>
  <c r="BM127" i="6"/>
  <c r="BF127" i="6"/>
  <c r="BC127" i="6"/>
  <c r="AV127" i="6"/>
  <c r="AW127" i="6" s="1"/>
  <c r="AT127" i="6"/>
  <c r="AU127" i="6" s="1"/>
  <c r="I127" i="6"/>
  <c r="CL126" i="6"/>
  <c r="CK126" i="6"/>
  <c r="CJ126" i="6"/>
  <c r="CI126" i="6"/>
  <c r="CH126" i="6"/>
  <c r="CG126" i="6"/>
  <c r="CF126" i="6"/>
  <c r="CE126" i="6"/>
  <c r="CD126" i="6"/>
  <c r="CC126" i="6"/>
  <c r="CB126" i="6"/>
  <c r="CA126" i="6"/>
  <c r="BZ126" i="6"/>
  <c r="BY126" i="6"/>
  <c r="BX126" i="6"/>
  <c r="BW126" i="6"/>
  <c r="BV126" i="6"/>
  <c r="BU126" i="6"/>
  <c r="BR126" i="6"/>
  <c r="BQ126" i="6"/>
  <c r="BP126" i="6"/>
  <c r="BO126" i="6"/>
  <c r="BN126" i="6"/>
  <c r="BM126" i="6"/>
  <c r="BF126" i="6"/>
  <c r="BC126" i="6"/>
  <c r="AV126" i="6"/>
  <c r="AW126" i="6" s="1"/>
  <c r="AU126" i="6"/>
  <c r="AT126" i="6"/>
  <c r="I126" i="6"/>
  <c r="CL125" i="6"/>
  <c r="CK125" i="6"/>
  <c r="CJ125" i="6"/>
  <c r="CI125" i="6"/>
  <c r="CH125" i="6"/>
  <c r="CG125" i="6"/>
  <c r="CF125" i="6"/>
  <c r="CE125" i="6"/>
  <c r="CD125" i="6"/>
  <c r="CC125" i="6"/>
  <c r="CB125" i="6"/>
  <c r="CA125" i="6"/>
  <c r="BZ125" i="6"/>
  <c r="BY125" i="6"/>
  <c r="BX125" i="6"/>
  <c r="BW125" i="6"/>
  <c r="BV125" i="6"/>
  <c r="BU125" i="6"/>
  <c r="BR125" i="6"/>
  <c r="BQ125" i="6"/>
  <c r="BP125" i="6"/>
  <c r="BO125" i="6"/>
  <c r="BN125" i="6"/>
  <c r="BM125" i="6"/>
  <c r="BF125" i="6"/>
  <c r="BC125" i="6"/>
  <c r="AV125" i="6"/>
  <c r="AW125" i="6" s="1"/>
  <c r="AT125" i="6"/>
  <c r="AU125" i="6" s="1"/>
  <c r="I125" i="6"/>
  <c r="CL124" i="6"/>
  <c r="CK124" i="6"/>
  <c r="CJ124" i="6"/>
  <c r="CI124" i="6"/>
  <c r="CH124" i="6"/>
  <c r="CG124" i="6"/>
  <c r="CF124" i="6"/>
  <c r="CE124" i="6"/>
  <c r="CD124" i="6"/>
  <c r="CC124" i="6"/>
  <c r="CB124" i="6"/>
  <c r="CA124" i="6"/>
  <c r="BZ124" i="6"/>
  <c r="BY124" i="6"/>
  <c r="BX124" i="6"/>
  <c r="BW124" i="6"/>
  <c r="BV124" i="6"/>
  <c r="BU124" i="6"/>
  <c r="BR124" i="6"/>
  <c r="BQ124" i="6"/>
  <c r="BP124" i="6"/>
  <c r="BO124" i="6"/>
  <c r="BN124" i="6"/>
  <c r="BM124" i="6"/>
  <c r="BF124" i="6"/>
  <c r="BC124" i="6"/>
  <c r="AV124" i="6"/>
  <c r="AW124" i="6" s="1"/>
  <c r="AU124" i="6"/>
  <c r="AT124" i="6"/>
  <c r="I124" i="6"/>
  <c r="CL123" i="6"/>
  <c r="CK123" i="6"/>
  <c r="CJ123" i="6"/>
  <c r="CI123" i="6"/>
  <c r="CH123" i="6"/>
  <c r="CG123" i="6"/>
  <c r="CF123" i="6"/>
  <c r="CE123" i="6"/>
  <c r="CD123" i="6"/>
  <c r="CC123" i="6"/>
  <c r="CB123" i="6"/>
  <c r="CA123" i="6"/>
  <c r="BZ123" i="6"/>
  <c r="BY123" i="6"/>
  <c r="BX123" i="6"/>
  <c r="BW123" i="6"/>
  <c r="BV123" i="6"/>
  <c r="BU123" i="6"/>
  <c r="BR123" i="6"/>
  <c r="BQ123" i="6"/>
  <c r="BP123" i="6"/>
  <c r="BO123" i="6"/>
  <c r="BN123" i="6"/>
  <c r="BM123" i="6"/>
  <c r="BF123" i="6"/>
  <c r="BC123" i="6"/>
  <c r="AV123" i="6"/>
  <c r="AW123" i="6" s="1"/>
  <c r="AT123" i="6"/>
  <c r="AU123" i="6" s="1"/>
  <c r="I123" i="6"/>
  <c r="CL122" i="6"/>
  <c r="CK122" i="6"/>
  <c r="CJ122" i="6"/>
  <c r="CI122" i="6"/>
  <c r="CH122" i="6"/>
  <c r="CG122" i="6"/>
  <c r="CF122" i="6"/>
  <c r="CE122" i="6"/>
  <c r="CD122" i="6"/>
  <c r="CC122" i="6"/>
  <c r="CB122" i="6"/>
  <c r="CA122" i="6"/>
  <c r="BZ122" i="6"/>
  <c r="BY122" i="6"/>
  <c r="BX122" i="6"/>
  <c r="BW122" i="6"/>
  <c r="BV122" i="6"/>
  <c r="BU122" i="6"/>
  <c r="BR122" i="6"/>
  <c r="BQ122" i="6"/>
  <c r="BP122" i="6"/>
  <c r="BO122" i="6"/>
  <c r="BN122" i="6"/>
  <c r="BM122" i="6"/>
  <c r="BF122" i="6"/>
  <c r="BC122" i="6"/>
  <c r="AV122" i="6"/>
  <c r="AW122" i="6" s="1"/>
  <c r="AU122" i="6"/>
  <c r="AT122" i="6"/>
  <c r="I122" i="6"/>
  <c r="CL121" i="6"/>
  <c r="CK121" i="6"/>
  <c r="CJ121" i="6"/>
  <c r="CI121" i="6"/>
  <c r="CH121" i="6"/>
  <c r="CG121" i="6"/>
  <c r="CF121" i="6"/>
  <c r="CE121" i="6"/>
  <c r="CD121" i="6"/>
  <c r="CC121" i="6"/>
  <c r="CB121" i="6"/>
  <c r="CA121" i="6"/>
  <c r="BZ121" i="6"/>
  <c r="BY121" i="6"/>
  <c r="BX121" i="6"/>
  <c r="BW121" i="6"/>
  <c r="BV121" i="6"/>
  <c r="BU121" i="6"/>
  <c r="BR121" i="6"/>
  <c r="BQ121" i="6"/>
  <c r="BP121" i="6"/>
  <c r="BO121" i="6"/>
  <c r="BN121" i="6"/>
  <c r="BM121" i="6"/>
  <c r="BF121" i="6"/>
  <c r="BC121" i="6"/>
  <c r="AV121" i="6"/>
  <c r="AW121" i="6" s="1"/>
  <c r="AT121" i="6"/>
  <c r="AU121" i="6" s="1"/>
  <c r="I121" i="6"/>
  <c r="CL120" i="6"/>
  <c r="CK120" i="6"/>
  <c r="CJ120" i="6"/>
  <c r="CI120" i="6"/>
  <c r="CH120" i="6"/>
  <c r="CG120" i="6"/>
  <c r="CF120" i="6"/>
  <c r="CE120" i="6"/>
  <c r="CD120" i="6"/>
  <c r="CC120" i="6"/>
  <c r="CB120" i="6"/>
  <c r="CA120" i="6"/>
  <c r="BZ120" i="6"/>
  <c r="BY120" i="6"/>
  <c r="BX120" i="6"/>
  <c r="BW120" i="6"/>
  <c r="BV120" i="6"/>
  <c r="BU120" i="6"/>
  <c r="BR120" i="6"/>
  <c r="BQ120" i="6"/>
  <c r="BP120" i="6"/>
  <c r="BO120" i="6"/>
  <c r="BN120" i="6"/>
  <c r="BM120" i="6"/>
  <c r="BF120" i="6"/>
  <c r="BC120" i="6"/>
  <c r="AV120" i="6"/>
  <c r="AW120" i="6" s="1"/>
  <c r="AU120" i="6"/>
  <c r="AT120" i="6"/>
  <c r="I120" i="6"/>
  <c r="CL119" i="6"/>
  <c r="CK119" i="6"/>
  <c r="CJ119" i="6"/>
  <c r="CI119" i="6"/>
  <c r="CH119" i="6"/>
  <c r="CG119" i="6"/>
  <c r="CF119" i="6"/>
  <c r="CE119" i="6"/>
  <c r="CD119" i="6"/>
  <c r="CC119" i="6"/>
  <c r="CB119" i="6"/>
  <c r="CA119" i="6"/>
  <c r="BZ119" i="6"/>
  <c r="BY119" i="6"/>
  <c r="BX119" i="6"/>
  <c r="BW119" i="6"/>
  <c r="BV119" i="6"/>
  <c r="BU119" i="6"/>
  <c r="BR119" i="6"/>
  <c r="BQ119" i="6"/>
  <c r="BP119" i="6"/>
  <c r="BO119" i="6"/>
  <c r="BN119" i="6"/>
  <c r="BM119" i="6"/>
  <c r="BF119" i="6"/>
  <c r="BC119" i="6"/>
  <c r="AV119" i="6"/>
  <c r="AW119" i="6" s="1"/>
  <c r="AT119" i="6"/>
  <c r="AU119" i="6" s="1"/>
  <c r="I119" i="6"/>
  <c r="CL118" i="6"/>
  <c r="CK118" i="6"/>
  <c r="CJ118" i="6"/>
  <c r="CI118" i="6"/>
  <c r="CH118" i="6"/>
  <c r="CG118" i="6"/>
  <c r="CF118" i="6"/>
  <c r="CE118" i="6"/>
  <c r="CD118" i="6"/>
  <c r="CC118" i="6"/>
  <c r="CB118" i="6"/>
  <c r="CA118" i="6"/>
  <c r="BZ118" i="6"/>
  <c r="BY118" i="6"/>
  <c r="BX118" i="6"/>
  <c r="BW118" i="6"/>
  <c r="BV118" i="6"/>
  <c r="BU118" i="6"/>
  <c r="BR118" i="6"/>
  <c r="BQ118" i="6"/>
  <c r="BP118" i="6"/>
  <c r="BO118" i="6"/>
  <c r="BN118" i="6"/>
  <c r="BM118" i="6"/>
  <c r="BF118" i="6"/>
  <c r="BC118" i="6"/>
  <c r="AV118" i="6"/>
  <c r="AW118" i="6" s="1"/>
  <c r="AU118" i="6"/>
  <c r="AT118" i="6"/>
  <c r="I118" i="6"/>
  <c r="CL117" i="6"/>
  <c r="CK117" i="6"/>
  <c r="CJ117" i="6"/>
  <c r="CI117" i="6"/>
  <c r="CH117" i="6"/>
  <c r="CG117" i="6"/>
  <c r="CF117" i="6"/>
  <c r="CE117" i="6"/>
  <c r="CD117" i="6"/>
  <c r="CC117" i="6"/>
  <c r="CB117" i="6"/>
  <c r="CA117" i="6"/>
  <c r="BZ117" i="6"/>
  <c r="BY117" i="6"/>
  <c r="BX117" i="6"/>
  <c r="BW117" i="6"/>
  <c r="BV117" i="6"/>
  <c r="BU117" i="6"/>
  <c r="BR117" i="6"/>
  <c r="BQ117" i="6"/>
  <c r="BP117" i="6"/>
  <c r="BO117" i="6"/>
  <c r="BN117" i="6"/>
  <c r="BM117" i="6"/>
  <c r="BF117" i="6"/>
  <c r="BC117" i="6"/>
  <c r="AV117" i="6"/>
  <c r="AW117" i="6" s="1"/>
  <c r="AT117" i="6"/>
  <c r="AU117" i="6" s="1"/>
  <c r="I117" i="6"/>
  <c r="CL116" i="6"/>
  <c r="CK116" i="6"/>
  <c r="CJ116" i="6"/>
  <c r="CI116" i="6"/>
  <c r="CH116" i="6"/>
  <c r="CG116" i="6"/>
  <c r="CF116" i="6"/>
  <c r="CE116" i="6"/>
  <c r="CD116" i="6"/>
  <c r="CC116" i="6"/>
  <c r="CB116" i="6"/>
  <c r="CA116" i="6"/>
  <c r="BZ116" i="6"/>
  <c r="BY116" i="6"/>
  <c r="BX116" i="6"/>
  <c r="BW116" i="6"/>
  <c r="BV116" i="6"/>
  <c r="BU116" i="6"/>
  <c r="BR116" i="6"/>
  <c r="BQ116" i="6"/>
  <c r="BP116" i="6"/>
  <c r="BO116" i="6"/>
  <c r="BN116" i="6"/>
  <c r="BM116" i="6"/>
  <c r="BF116" i="6"/>
  <c r="BC116" i="6"/>
  <c r="AV116" i="6"/>
  <c r="AW116" i="6" s="1"/>
  <c r="AU116" i="6"/>
  <c r="AT116" i="6"/>
  <c r="I116" i="6"/>
  <c r="CL115" i="6"/>
  <c r="CK115" i="6"/>
  <c r="CJ115" i="6"/>
  <c r="CI115" i="6"/>
  <c r="CH115" i="6"/>
  <c r="CG115" i="6"/>
  <c r="CF115" i="6"/>
  <c r="CE115" i="6"/>
  <c r="CD115" i="6"/>
  <c r="CC115" i="6"/>
  <c r="CB115" i="6"/>
  <c r="CA115" i="6"/>
  <c r="BZ115" i="6"/>
  <c r="BY115" i="6"/>
  <c r="BX115" i="6"/>
  <c r="BW115" i="6"/>
  <c r="BV115" i="6"/>
  <c r="BU115" i="6"/>
  <c r="BR115" i="6"/>
  <c r="BQ115" i="6"/>
  <c r="BP115" i="6"/>
  <c r="BO115" i="6"/>
  <c r="BN115" i="6"/>
  <c r="BM115" i="6"/>
  <c r="BF115" i="6"/>
  <c r="BC115" i="6"/>
  <c r="AV115" i="6"/>
  <c r="AW115" i="6" s="1"/>
  <c r="AT115" i="6"/>
  <c r="AU115" i="6" s="1"/>
  <c r="I115" i="6"/>
  <c r="CL114" i="6"/>
  <c r="CK114" i="6"/>
  <c r="CJ114" i="6"/>
  <c r="CI114" i="6"/>
  <c r="CH114" i="6"/>
  <c r="CG114" i="6"/>
  <c r="CF114" i="6"/>
  <c r="CE114" i="6"/>
  <c r="CD114" i="6"/>
  <c r="CC114" i="6"/>
  <c r="CB114" i="6"/>
  <c r="CA114" i="6"/>
  <c r="BZ114" i="6"/>
  <c r="BY114" i="6"/>
  <c r="BX114" i="6"/>
  <c r="BW114" i="6"/>
  <c r="BV114" i="6"/>
  <c r="BU114" i="6"/>
  <c r="BR114" i="6"/>
  <c r="BQ114" i="6"/>
  <c r="BP114" i="6"/>
  <c r="BO114" i="6"/>
  <c r="BN114" i="6"/>
  <c r="BM114" i="6"/>
  <c r="BF114" i="6"/>
  <c r="BC114" i="6"/>
  <c r="AV114" i="6"/>
  <c r="AW114" i="6" s="1"/>
  <c r="AU114" i="6"/>
  <c r="AT114" i="6"/>
  <c r="I114" i="6"/>
  <c r="CL113" i="6"/>
  <c r="CK113" i="6"/>
  <c r="CJ113" i="6"/>
  <c r="CI113" i="6"/>
  <c r="CH113" i="6"/>
  <c r="CG113" i="6"/>
  <c r="CF113" i="6"/>
  <c r="CE113" i="6"/>
  <c r="CD113" i="6"/>
  <c r="CC113" i="6"/>
  <c r="CB113" i="6"/>
  <c r="CA113" i="6"/>
  <c r="BZ113" i="6"/>
  <c r="BY113" i="6"/>
  <c r="BX113" i="6"/>
  <c r="BW113" i="6"/>
  <c r="BV113" i="6"/>
  <c r="BU113" i="6"/>
  <c r="BR113" i="6"/>
  <c r="BQ113" i="6"/>
  <c r="BP113" i="6"/>
  <c r="BO113" i="6"/>
  <c r="BN113" i="6"/>
  <c r="BM113" i="6"/>
  <c r="BF113" i="6"/>
  <c r="BC113" i="6"/>
  <c r="AV113" i="6"/>
  <c r="AW113" i="6" s="1"/>
  <c r="AT113" i="6"/>
  <c r="AU113" i="6" s="1"/>
  <c r="I113" i="6"/>
  <c r="CL112" i="6"/>
  <c r="CK112" i="6"/>
  <c r="CJ112" i="6"/>
  <c r="CI112" i="6"/>
  <c r="CH112" i="6"/>
  <c r="CG112" i="6"/>
  <c r="CF112" i="6"/>
  <c r="CE112" i="6"/>
  <c r="CD112" i="6"/>
  <c r="CC112" i="6"/>
  <c r="CB112" i="6"/>
  <c r="CA112" i="6"/>
  <c r="BZ112" i="6"/>
  <c r="BY112" i="6"/>
  <c r="BX112" i="6"/>
  <c r="BW112" i="6"/>
  <c r="BV112" i="6"/>
  <c r="BU112" i="6"/>
  <c r="BR112" i="6"/>
  <c r="BQ112" i="6"/>
  <c r="BP112" i="6"/>
  <c r="BO112" i="6"/>
  <c r="BN112" i="6"/>
  <c r="BM112" i="6"/>
  <c r="BF112" i="6"/>
  <c r="BC112" i="6"/>
  <c r="AV112" i="6"/>
  <c r="AW112" i="6" s="1"/>
  <c r="AU112" i="6"/>
  <c r="AT112" i="6"/>
  <c r="I112" i="6"/>
  <c r="CL111" i="6"/>
  <c r="CK111" i="6"/>
  <c r="CJ111" i="6"/>
  <c r="CI111" i="6"/>
  <c r="CH111" i="6"/>
  <c r="CG111" i="6"/>
  <c r="CF111" i="6"/>
  <c r="CE111" i="6"/>
  <c r="CD111" i="6"/>
  <c r="CC111" i="6"/>
  <c r="CB111" i="6"/>
  <c r="CA111" i="6"/>
  <c r="BZ111" i="6"/>
  <c r="BY111" i="6"/>
  <c r="BX111" i="6"/>
  <c r="BW111" i="6"/>
  <c r="BV111" i="6"/>
  <c r="BU111" i="6"/>
  <c r="BR111" i="6"/>
  <c r="BQ111" i="6"/>
  <c r="BP111" i="6"/>
  <c r="BO111" i="6"/>
  <c r="BN111" i="6"/>
  <c r="BM111" i="6"/>
  <c r="BF111" i="6"/>
  <c r="BC111" i="6"/>
  <c r="AV111" i="6"/>
  <c r="AW111" i="6" s="1"/>
  <c r="AT111" i="6"/>
  <c r="AU111" i="6" s="1"/>
  <c r="I111" i="6"/>
  <c r="CL110" i="6"/>
  <c r="CK110" i="6"/>
  <c r="CJ110" i="6"/>
  <c r="CI110" i="6"/>
  <c r="CH110" i="6"/>
  <c r="CG110" i="6"/>
  <c r="CF110" i="6"/>
  <c r="CE110" i="6"/>
  <c r="CD110" i="6"/>
  <c r="CC110" i="6"/>
  <c r="CB110" i="6"/>
  <c r="CA110" i="6"/>
  <c r="BZ110" i="6"/>
  <c r="BY110" i="6"/>
  <c r="BX110" i="6"/>
  <c r="BW110" i="6"/>
  <c r="BV110" i="6"/>
  <c r="BU110" i="6"/>
  <c r="BR110" i="6"/>
  <c r="BQ110" i="6"/>
  <c r="BP110" i="6"/>
  <c r="BO110" i="6"/>
  <c r="BN110" i="6"/>
  <c r="BM110" i="6"/>
  <c r="BF110" i="6"/>
  <c r="BC110" i="6"/>
  <c r="AV110" i="6"/>
  <c r="AW110" i="6" s="1"/>
  <c r="AU110" i="6"/>
  <c r="AT110" i="6"/>
  <c r="I110" i="6"/>
  <c r="CL109" i="6"/>
  <c r="CK109" i="6"/>
  <c r="CJ109" i="6"/>
  <c r="CI109" i="6"/>
  <c r="CH109" i="6"/>
  <c r="CG109" i="6"/>
  <c r="CF109" i="6"/>
  <c r="CE109" i="6"/>
  <c r="CD109" i="6"/>
  <c r="CC109" i="6"/>
  <c r="CB109" i="6"/>
  <c r="CA109" i="6"/>
  <c r="BZ109" i="6"/>
  <c r="BY109" i="6"/>
  <c r="BX109" i="6"/>
  <c r="BW109" i="6"/>
  <c r="BV109" i="6"/>
  <c r="BU109" i="6"/>
  <c r="BR109" i="6"/>
  <c r="BQ109" i="6"/>
  <c r="BP109" i="6"/>
  <c r="BO109" i="6"/>
  <c r="BN109" i="6"/>
  <c r="BM109" i="6"/>
  <c r="BF109" i="6"/>
  <c r="BC109" i="6"/>
  <c r="AV109" i="6"/>
  <c r="AW109" i="6" s="1"/>
  <c r="AT109" i="6"/>
  <c r="AU109" i="6" s="1"/>
  <c r="I109" i="6"/>
  <c r="CL108" i="6"/>
  <c r="CK108" i="6"/>
  <c r="CJ108" i="6"/>
  <c r="CI108" i="6"/>
  <c r="CH108" i="6"/>
  <c r="CG108" i="6"/>
  <c r="CF108" i="6"/>
  <c r="CE108" i="6"/>
  <c r="CD108" i="6"/>
  <c r="CC108" i="6"/>
  <c r="CB108" i="6"/>
  <c r="CA108" i="6"/>
  <c r="BZ108" i="6"/>
  <c r="BY108" i="6"/>
  <c r="BX108" i="6"/>
  <c r="BW108" i="6"/>
  <c r="BV108" i="6"/>
  <c r="BU108" i="6"/>
  <c r="BR108" i="6"/>
  <c r="BQ108" i="6"/>
  <c r="BP108" i="6"/>
  <c r="BO108" i="6"/>
  <c r="BN108" i="6"/>
  <c r="BM108" i="6"/>
  <c r="BF108" i="6"/>
  <c r="BC108" i="6"/>
  <c r="AV108" i="6"/>
  <c r="AW108" i="6" s="1"/>
  <c r="AU108" i="6"/>
  <c r="AT108" i="6"/>
  <c r="I108" i="6"/>
  <c r="CL107" i="6"/>
  <c r="CK107" i="6"/>
  <c r="CJ107" i="6"/>
  <c r="CI107" i="6"/>
  <c r="CH107" i="6"/>
  <c r="CG107" i="6"/>
  <c r="CF107" i="6"/>
  <c r="CE107" i="6"/>
  <c r="CD107" i="6"/>
  <c r="CC107" i="6"/>
  <c r="CB107" i="6"/>
  <c r="CA107" i="6"/>
  <c r="BZ107" i="6"/>
  <c r="BY107" i="6"/>
  <c r="BX107" i="6"/>
  <c r="BW107" i="6"/>
  <c r="BV107" i="6"/>
  <c r="BU107" i="6"/>
  <c r="BR107" i="6"/>
  <c r="BQ107" i="6"/>
  <c r="BP107" i="6"/>
  <c r="BO107" i="6"/>
  <c r="BN107" i="6"/>
  <c r="BM107" i="6"/>
  <c r="BF107" i="6"/>
  <c r="BC107" i="6"/>
  <c r="AV107" i="6"/>
  <c r="AW107" i="6" s="1"/>
  <c r="AT107" i="6"/>
  <c r="AU107" i="6" s="1"/>
  <c r="I107" i="6"/>
  <c r="CL106" i="6"/>
  <c r="CK106" i="6"/>
  <c r="CJ106" i="6"/>
  <c r="CI106" i="6"/>
  <c r="CH106" i="6"/>
  <c r="CG106" i="6"/>
  <c r="CF106" i="6"/>
  <c r="CE106" i="6"/>
  <c r="CD106" i="6"/>
  <c r="CC106" i="6"/>
  <c r="CB106" i="6"/>
  <c r="CA106" i="6"/>
  <c r="BZ106" i="6"/>
  <c r="BY106" i="6"/>
  <c r="BX106" i="6"/>
  <c r="BW106" i="6"/>
  <c r="BV106" i="6"/>
  <c r="BU106" i="6"/>
  <c r="BR106" i="6"/>
  <c r="BQ106" i="6"/>
  <c r="BP106" i="6"/>
  <c r="BO106" i="6"/>
  <c r="BN106" i="6"/>
  <c r="BM106" i="6"/>
  <c r="BF106" i="6"/>
  <c r="BC106" i="6"/>
  <c r="AV106" i="6"/>
  <c r="AW106" i="6" s="1"/>
  <c r="AU106" i="6"/>
  <c r="AT106" i="6"/>
  <c r="I106" i="6"/>
  <c r="CL105" i="6"/>
  <c r="CK105" i="6"/>
  <c r="CJ105" i="6"/>
  <c r="CI105" i="6"/>
  <c r="CH105" i="6"/>
  <c r="CG105" i="6"/>
  <c r="CF105" i="6"/>
  <c r="CE105" i="6"/>
  <c r="CD105" i="6"/>
  <c r="CC105" i="6"/>
  <c r="CB105" i="6"/>
  <c r="CA105" i="6"/>
  <c r="BZ105" i="6"/>
  <c r="BY105" i="6"/>
  <c r="BX105" i="6"/>
  <c r="BW105" i="6"/>
  <c r="BV105" i="6"/>
  <c r="BU105" i="6"/>
  <c r="BR105" i="6"/>
  <c r="BQ105" i="6"/>
  <c r="BP105" i="6"/>
  <c r="BO105" i="6"/>
  <c r="BN105" i="6"/>
  <c r="BM105" i="6"/>
  <c r="BF105" i="6"/>
  <c r="BC105" i="6"/>
  <c r="AV105" i="6"/>
  <c r="AW105" i="6" s="1"/>
  <c r="AT105" i="6"/>
  <c r="AU105" i="6" s="1"/>
  <c r="I105" i="6"/>
  <c r="CL104" i="6"/>
  <c r="CK104" i="6"/>
  <c r="CJ104" i="6"/>
  <c r="CI104" i="6"/>
  <c r="CH104" i="6"/>
  <c r="CG104" i="6"/>
  <c r="CF104" i="6"/>
  <c r="CE104" i="6"/>
  <c r="CD104" i="6"/>
  <c r="CC104" i="6"/>
  <c r="CB104" i="6"/>
  <c r="CA104" i="6"/>
  <c r="BZ104" i="6"/>
  <c r="BY104" i="6"/>
  <c r="BX104" i="6"/>
  <c r="BW104" i="6"/>
  <c r="BV104" i="6"/>
  <c r="BU104" i="6"/>
  <c r="BR104" i="6"/>
  <c r="BQ104" i="6"/>
  <c r="BP104" i="6"/>
  <c r="BO104" i="6"/>
  <c r="BN104" i="6"/>
  <c r="BM104" i="6"/>
  <c r="BF104" i="6"/>
  <c r="BC104" i="6"/>
  <c r="AV104" i="6"/>
  <c r="AW104" i="6" s="1"/>
  <c r="AU104" i="6"/>
  <c r="AT104" i="6"/>
  <c r="I104" i="6"/>
  <c r="CL103" i="6"/>
  <c r="CK103" i="6"/>
  <c r="CJ103" i="6"/>
  <c r="CI103" i="6"/>
  <c r="CH103" i="6"/>
  <c r="CG103" i="6"/>
  <c r="CF103" i="6"/>
  <c r="CE103" i="6"/>
  <c r="CD103" i="6"/>
  <c r="CC103" i="6"/>
  <c r="CB103" i="6"/>
  <c r="CA103" i="6"/>
  <c r="BZ103" i="6"/>
  <c r="BY103" i="6"/>
  <c r="BX103" i="6"/>
  <c r="BW103" i="6"/>
  <c r="BV103" i="6"/>
  <c r="BU103" i="6"/>
  <c r="BR103" i="6"/>
  <c r="BQ103" i="6"/>
  <c r="BP103" i="6"/>
  <c r="BO103" i="6"/>
  <c r="BN103" i="6"/>
  <c r="BM103" i="6"/>
  <c r="BF103" i="6"/>
  <c r="BC103" i="6"/>
  <c r="AV103" i="6"/>
  <c r="AW103" i="6" s="1"/>
  <c r="AT103" i="6"/>
  <c r="AU103" i="6" s="1"/>
  <c r="I103" i="6"/>
  <c r="CL102" i="6"/>
  <c r="CK102" i="6"/>
  <c r="CJ102" i="6"/>
  <c r="CI102" i="6"/>
  <c r="CH102" i="6"/>
  <c r="CG102" i="6"/>
  <c r="CF102" i="6"/>
  <c r="CE102" i="6"/>
  <c r="CD102" i="6"/>
  <c r="CC102" i="6"/>
  <c r="CB102" i="6"/>
  <c r="CA102" i="6"/>
  <c r="BZ102" i="6"/>
  <c r="BY102" i="6"/>
  <c r="BX102" i="6"/>
  <c r="BW102" i="6"/>
  <c r="BV102" i="6"/>
  <c r="BU102" i="6"/>
  <c r="BR102" i="6"/>
  <c r="BQ102" i="6"/>
  <c r="BP102" i="6"/>
  <c r="BO102" i="6"/>
  <c r="BN102" i="6"/>
  <c r="BM102" i="6"/>
  <c r="BF102" i="6"/>
  <c r="BC102" i="6"/>
  <c r="AV102" i="6"/>
  <c r="AW102" i="6" s="1"/>
  <c r="AU102" i="6"/>
  <c r="AT102" i="6"/>
  <c r="I102" i="6"/>
  <c r="CL101" i="6"/>
  <c r="CK101" i="6"/>
  <c r="CJ101" i="6"/>
  <c r="CI101" i="6"/>
  <c r="CH101" i="6"/>
  <c r="CG101" i="6"/>
  <c r="CF101" i="6"/>
  <c r="CE101" i="6"/>
  <c r="CD101" i="6"/>
  <c r="CC101" i="6"/>
  <c r="CB101" i="6"/>
  <c r="CA101" i="6"/>
  <c r="BZ101" i="6"/>
  <c r="BY101" i="6"/>
  <c r="BX101" i="6"/>
  <c r="BW101" i="6"/>
  <c r="BV101" i="6"/>
  <c r="BU101" i="6"/>
  <c r="BR101" i="6"/>
  <c r="BQ101" i="6"/>
  <c r="BP101" i="6"/>
  <c r="BO101" i="6"/>
  <c r="BN101" i="6"/>
  <c r="BM101" i="6"/>
  <c r="BF101" i="6"/>
  <c r="BC101" i="6"/>
  <c r="AV101" i="6"/>
  <c r="AW101" i="6" s="1"/>
  <c r="AT101" i="6"/>
  <c r="AU101" i="6" s="1"/>
  <c r="I101" i="6"/>
  <c r="CL100" i="6"/>
  <c r="CK100" i="6"/>
  <c r="CJ100" i="6"/>
  <c r="CI100" i="6"/>
  <c r="CH100" i="6"/>
  <c r="CG100" i="6"/>
  <c r="CF100" i="6"/>
  <c r="CE100" i="6"/>
  <c r="CD100" i="6"/>
  <c r="CC100" i="6"/>
  <c r="CB100" i="6"/>
  <c r="CA100" i="6"/>
  <c r="BZ100" i="6"/>
  <c r="BY100" i="6"/>
  <c r="BX100" i="6"/>
  <c r="BW100" i="6"/>
  <c r="BV100" i="6"/>
  <c r="BU100" i="6"/>
  <c r="BR100" i="6"/>
  <c r="BQ100" i="6"/>
  <c r="BP100" i="6"/>
  <c r="BO100" i="6"/>
  <c r="BN100" i="6"/>
  <c r="BM100" i="6"/>
  <c r="BF100" i="6"/>
  <c r="BC100" i="6"/>
  <c r="AV100" i="6"/>
  <c r="AW100" i="6" s="1"/>
  <c r="AU100" i="6"/>
  <c r="AT100" i="6"/>
  <c r="I100" i="6"/>
  <c r="CL99" i="6"/>
  <c r="CK99" i="6"/>
  <c r="CJ99" i="6"/>
  <c r="CI99" i="6"/>
  <c r="CH99" i="6"/>
  <c r="CG99" i="6"/>
  <c r="CF99" i="6"/>
  <c r="CE99" i="6"/>
  <c r="CD99" i="6"/>
  <c r="CC99" i="6"/>
  <c r="CB99" i="6"/>
  <c r="CA99" i="6"/>
  <c r="BZ99" i="6"/>
  <c r="BY99" i="6"/>
  <c r="BX99" i="6"/>
  <c r="BW99" i="6"/>
  <c r="BV99" i="6"/>
  <c r="BU99" i="6"/>
  <c r="BR99" i="6"/>
  <c r="BQ99" i="6"/>
  <c r="BP99" i="6"/>
  <c r="BO99" i="6"/>
  <c r="BN99" i="6"/>
  <c r="BM99" i="6"/>
  <c r="BF99" i="6"/>
  <c r="BC99" i="6"/>
  <c r="AV99" i="6"/>
  <c r="AW99" i="6" s="1"/>
  <c r="AT99" i="6"/>
  <c r="AU99" i="6" s="1"/>
  <c r="I99" i="6"/>
  <c r="CL98" i="6"/>
  <c r="CK98" i="6"/>
  <c r="CJ98" i="6"/>
  <c r="CI98" i="6"/>
  <c r="CH98" i="6"/>
  <c r="CG98" i="6"/>
  <c r="CF98" i="6"/>
  <c r="CE98" i="6"/>
  <c r="CD98" i="6"/>
  <c r="CC98" i="6"/>
  <c r="CB98" i="6"/>
  <c r="CA98" i="6"/>
  <c r="BZ98" i="6"/>
  <c r="BY98" i="6"/>
  <c r="BX98" i="6"/>
  <c r="BW98" i="6"/>
  <c r="BV98" i="6"/>
  <c r="BU98" i="6"/>
  <c r="BR98" i="6"/>
  <c r="BQ98" i="6"/>
  <c r="BP98" i="6"/>
  <c r="BO98" i="6"/>
  <c r="BN98" i="6"/>
  <c r="BM98" i="6"/>
  <c r="BF98" i="6"/>
  <c r="BC98" i="6"/>
  <c r="AV98" i="6"/>
  <c r="AW98" i="6" s="1"/>
  <c r="AU98" i="6"/>
  <c r="AT98" i="6"/>
  <c r="I98" i="6"/>
  <c r="CL97" i="6"/>
  <c r="CK97" i="6"/>
  <c r="CJ97" i="6"/>
  <c r="CI97" i="6"/>
  <c r="CH97" i="6"/>
  <c r="CG97" i="6"/>
  <c r="CF97" i="6"/>
  <c r="CE97" i="6"/>
  <c r="CD97" i="6"/>
  <c r="CC97" i="6"/>
  <c r="CB97" i="6"/>
  <c r="CA97" i="6"/>
  <c r="BZ97" i="6"/>
  <c r="BY97" i="6"/>
  <c r="BX97" i="6"/>
  <c r="BW97" i="6"/>
  <c r="BV97" i="6"/>
  <c r="BU97" i="6"/>
  <c r="BR97" i="6"/>
  <c r="BQ97" i="6"/>
  <c r="BP97" i="6"/>
  <c r="BO97" i="6"/>
  <c r="BN97" i="6"/>
  <c r="BM97" i="6"/>
  <c r="BF97" i="6"/>
  <c r="BC97" i="6"/>
  <c r="AV97" i="6"/>
  <c r="AW97" i="6" s="1"/>
  <c r="AT97" i="6"/>
  <c r="AU97" i="6" s="1"/>
  <c r="I97" i="6"/>
  <c r="CL96" i="6"/>
  <c r="CK96" i="6"/>
  <c r="CJ96" i="6"/>
  <c r="CI96" i="6"/>
  <c r="CH96" i="6"/>
  <c r="CG96" i="6"/>
  <c r="CF96" i="6"/>
  <c r="CE96" i="6"/>
  <c r="CD96" i="6"/>
  <c r="CC96" i="6"/>
  <c r="CB96" i="6"/>
  <c r="CA96" i="6"/>
  <c r="BZ96" i="6"/>
  <c r="BY96" i="6"/>
  <c r="BX96" i="6"/>
  <c r="BW96" i="6"/>
  <c r="BV96" i="6"/>
  <c r="BU96" i="6"/>
  <c r="BR96" i="6"/>
  <c r="BQ96" i="6"/>
  <c r="BP96" i="6"/>
  <c r="BO96" i="6"/>
  <c r="BN96" i="6"/>
  <c r="BM96" i="6"/>
  <c r="BF96" i="6"/>
  <c r="BC96" i="6"/>
  <c r="AV96" i="6"/>
  <c r="AW96" i="6" s="1"/>
  <c r="AU96" i="6"/>
  <c r="AT96" i="6"/>
  <c r="I96" i="6"/>
  <c r="CL95" i="6"/>
  <c r="CK95" i="6"/>
  <c r="CJ95" i="6"/>
  <c r="CI95" i="6"/>
  <c r="CH95" i="6"/>
  <c r="CG95" i="6"/>
  <c r="CF95" i="6"/>
  <c r="CE95" i="6"/>
  <c r="CD95" i="6"/>
  <c r="CC95" i="6"/>
  <c r="CB95" i="6"/>
  <c r="CA95" i="6"/>
  <c r="BZ95" i="6"/>
  <c r="BY95" i="6"/>
  <c r="BX95" i="6"/>
  <c r="BW95" i="6"/>
  <c r="BV95" i="6"/>
  <c r="BU95" i="6"/>
  <c r="BR95" i="6"/>
  <c r="BQ95" i="6"/>
  <c r="BP95" i="6"/>
  <c r="BO95" i="6"/>
  <c r="BN95" i="6"/>
  <c r="BM95" i="6"/>
  <c r="BF95" i="6"/>
  <c r="BC95" i="6"/>
  <c r="AV95" i="6"/>
  <c r="AW95" i="6" s="1"/>
  <c r="AT95" i="6"/>
  <c r="AU95" i="6" s="1"/>
  <c r="I95" i="6"/>
  <c r="CL94" i="6"/>
  <c r="CK94" i="6"/>
  <c r="CJ94" i="6"/>
  <c r="CI94" i="6"/>
  <c r="CH94" i="6"/>
  <c r="CG94" i="6"/>
  <c r="CF94" i="6"/>
  <c r="CE94" i="6"/>
  <c r="CD94" i="6"/>
  <c r="CC94" i="6"/>
  <c r="CB94" i="6"/>
  <c r="CA94" i="6"/>
  <c r="BZ94" i="6"/>
  <c r="BY94" i="6"/>
  <c r="BX94" i="6"/>
  <c r="BW94" i="6"/>
  <c r="BV94" i="6"/>
  <c r="BU94" i="6"/>
  <c r="BR94" i="6"/>
  <c r="BQ94" i="6"/>
  <c r="BP94" i="6"/>
  <c r="BO94" i="6"/>
  <c r="BN94" i="6"/>
  <c r="BM94" i="6"/>
  <c r="BF94" i="6"/>
  <c r="BC94" i="6"/>
  <c r="AV94" i="6"/>
  <c r="AW94" i="6" s="1"/>
  <c r="AU94" i="6"/>
  <c r="AT94" i="6"/>
  <c r="I94" i="6"/>
  <c r="CL93" i="6"/>
  <c r="CK93" i="6"/>
  <c r="CJ93" i="6"/>
  <c r="CI93" i="6"/>
  <c r="CH93" i="6"/>
  <c r="CG93" i="6"/>
  <c r="CF93" i="6"/>
  <c r="CE93" i="6"/>
  <c r="CD93" i="6"/>
  <c r="CC93" i="6"/>
  <c r="CB93" i="6"/>
  <c r="CA93" i="6"/>
  <c r="BZ93" i="6"/>
  <c r="BY93" i="6"/>
  <c r="BX93" i="6"/>
  <c r="BW93" i="6"/>
  <c r="BV93" i="6"/>
  <c r="BU93" i="6"/>
  <c r="BR93" i="6"/>
  <c r="BQ93" i="6"/>
  <c r="BP93" i="6"/>
  <c r="BO93" i="6"/>
  <c r="BN93" i="6"/>
  <c r="BM93" i="6"/>
  <c r="BF93" i="6"/>
  <c r="BC93" i="6"/>
  <c r="AV93" i="6"/>
  <c r="AW93" i="6" s="1"/>
  <c r="AT93" i="6"/>
  <c r="AU93" i="6" s="1"/>
  <c r="I93" i="6"/>
  <c r="CL92" i="6"/>
  <c r="CK92" i="6"/>
  <c r="CJ92" i="6"/>
  <c r="CI92" i="6"/>
  <c r="CH92" i="6"/>
  <c r="CG92" i="6"/>
  <c r="CF92" i="6"/>
  <c r="CE92" i="6"/>
  <c r="CD92" i="6"/>
  <c r="CC92" i="6"/>
  <c r="CB92" i="6"/>
  <c r="CA92" i="6"/>
  <c r="BZ92" i="6"/>
  <c r="BY92" i="6"/>
  <c r="BX92" i="6"/>
  <c r="BW92" i="6"/>
  <c r="BV92" i="6"/>
  <c r="BU92" i="6"/>
  <c r="BR92" i="6"/>
  <c r="BQ92" i="6"/>
  <c r="BP92" i="6"/>
  <c r="BO92" i="6"/>
  <c r="BN92" i="6"/>
  <c r="BM92" i="6"/>
  <c r="BF92" i="6"/>
  <c r="BC92" i="6"/>
  <c r="AV92" i="6"/>
  <c r="AW92" i="6" s="1"/>
  <c r="AU92" i="6"/>
  <c r="AT92" i="6"/>
  <c r="I92" i="6"/>
  <c r="CL91" i="6"/>
  <c r="CK91" i="6"/>
  <c r="CJ91" i="6"/>
  <c r="CI91" i="6"/>
  <c r="CH91" i="6"/>
  <c r="CG91" i="6"/>
  <c r="CF91" i="6"/>
  <c r="CE91" i="6"/>
  <c r="CD91" i="6"/>
  <c r="CC91" i="6"/>
  <c r="CB91" i="6"/>
  <c r="CA91" i="6"/>
  <c r="BZ91" i="6"/>
  <c r="BY91" i="6"/>
  <c r="BX91" i="6"/>
  <c r="BW91" i="6"/>
  <c r="BV91" i="6"/>
  <c r="BU91" i="6"/>
  <c r="BR91" i="6"/>
  <c r="BQ91" i="6"/>
  <c r="BP91" i="6"/>
  <c r="BO91" i="6"/>
  <c r="BN91" i="6"/>
  <c r="BM91" i="6"/>
  <c r="BF91" i="6"/>
  <c r="BC91" i="6"/>
  <c r="AV91" i="6"/>
  <c r="AW91" i="6" s="1"/>
  <c r="AT91" i="6"/>
  <c r="AU91" i="6" s="1"/>
  <c r="I91" i="6"/>
  <c r="CL90" i="6"/>
  <c r="CK90" i="6"/>
  <c r="CJ90" i="6"/>
  <c r="CI90" i="6"/>
  <c r="CH90" i="6"/>
  <c r="CG90" i="6"/>
  <c r="CF90" i="6"/>
  <c r="CE90" i="6"/>
  <c r="CD90" i="6"/>
  <c r="CC90" i="6"/>
  <c r="CB90" i="6"/>
  <c r="CA90" i="6"/>
  <c r="BZ90" i="6"/>
  <c r="BY90" i="6"/>
  <c r="BX90" i="6"/>
  <c r="BW90" i="6"/>
  <c r="BV90" i="6"/>
  <c r="BU90" i="6"/>
  <c r="BR90" i="6"/>
  <c r="BQ90" i="6"/>
  <c r="BP90" i="6"/>
  <c r="BO90" i="6"/>
  <c r="BN90" i="6"/>
  <c r="BM90" i="6"/>
  <c r="BF90" i="6"/>
  <c r="BC90" i="6"/>
  <c r="AV90" i="6"/>
  <c r="AW90" i="6" s="1"/>
  <c r="AU90" i="6"/>
  <c r="AT90" i="6"/>
  <c r="I90" i="6"/>
  <c r="CL89" i="6"/>
  <c r="CK89" i="6"/>
  <c r="CJ89" i="6"/>
  <c r="CI89" i="6"/>
  <c r="CH89" i="6"/>
  <c r="CG89" i="6"/>
  <c r="CF89" i="6"/>
  <c r="CE89" i="6"/>
  <c r="CD89" i="6"/>
  <c r="CC89" i="6"/>
  <c r="CB89" i="6"/>
  <c r="CA89" i="6"/>
  <c r="BZ89" i="6"/>
  <c r="BY89" i="6"/>
  <c r="BX89" i="6"/>
  <c r="BW89" i="6"/>
  <c r="BV89" i="6"/>
  <c r="BU89" i="6"/>
  <c r="BR89" i="6"/>
  <c r="BQ89" i="6"/>
  <c r="BP89" i="6"/>
  <c r="BO89" i="6"/>
  <c r="BN89" i="6"/>
  <c r="BM89" i="6"/>
  <c r="BF89" i="6"/>
  <c r="BC89" i="6"/>
  <c r="AV89" i="6"/>
  <c r="AW89" i="6" s="1"/>
  <c r="AT89" i="6"/>
  <c r="AU89" i="6" s="1"/>
  <c r="I89" i="6"/>
  <c r="CL88" i="6"/>
  <c r="CK88" i="6"/>
  <c r="CJ88" i="6"/>
  <c r="CI88" i="6"/>
  <c r="CH88" i="6"/>
  <c r="CG88" i="6"/>
  <c r="CF88" i="6"/>
  <c r="CE88" i="6"/>
  <c r="CD88" i="6"/>
  <c r="CC88" i="6"/>
  <c r="CB88" i="6"/>
  <c r="CA88" i="6"/>
  <c r="BZ88" i="6"/>
  <c r="BY88" i="6"/>
  <c r="BX88" i="6"/>
  <c r="BW88" i="6"/>
  <c r="BV88" i="6"/>
  <c r="BU88" i="6"/>
  <c r="BR88" i="6"/>
  <c r="BQ88" i="6"/>
  <c r="BP88" i="6"/>
  <c r="BO88" i="6"/>
  <c r="BN88" i="6"/>
  <c r="BM88" i="6"/>
  <c r="BF88" i="6"/>
  <c r="BC88" i="6"/>
  <c r="AV88" i="6"/>
  <c r="AW88" i="6" s="1"/>
  <c r="AU88" i="6"/>
  <c r="AT88" i="6"/>
  <c r="I88" i="6"/>
  <c r="CL87" i="6"/>
  <c r="CK87" i="6"/>
  <c r="CJ87" i="6"/>
  <c r="CI87" i="6"/>
  <c r="CH87" i="6"/>
  <c r="CG87" i="6"/>
  <c r="CF87" i="6"/>
  <c r="CE87" i="6"/>
  <c r="CD87" i="6"/>
  <c r="CC87" i="6"/>
  <c r="CB87" i="6"/>
  <c r="CA87" i="6"/>
  <c r="BZ87" i="6"/>
  <c r="BY87" i="6"/>
  <c r="BX87" i="6"/>
  <c r="BW87" i="6"/>
  <c r="BV87" i="6"/>
  <c r="BU87" i="6"/>
  <c r="BR87" i="6"/>
  <c r="BQ87" i="6"/>
  <c r="BP87" i="6"/>
  <c r="BO87" i="6"/>
  <c r="BN87" i="6"/>
  <c r="BM87" i="6"/>
  <c r="BF87" i="6"/>
  <c r="BC87" i="6"/>
  <c r="AV87" i="6"/>
  <c r="AW87" i="6" s="1"/>
  <c r="AT87" i="6"/>
  <c r="AU87" i="6" s="1"/>
  <c r="I87" i="6"/>
  <c r="CL86" i="6"/>
  <c r="CK86" i="6"/>
  <c r="CJ86" i="6"/>
  <c r="CI86" i="6"/>
  <c r="CH86" i="6"/>
  <c r="CG86" i="6"/>
  <c r="CF86" i="6"/>
  <c r="CE86" i="6"/>
  <c r="CD86" i="6"/>
  <c r="CC86" i="6"/>
  <c r="CB86" i="6"/>
  <c r="CA86" i="6"/>
  <c r="BZ86" i="6"/>
  <c r="BY86" i="6"/>
  <c r="BX86" i="6"/>
  <c r="BW86" i="6"/>
  <c r="BV86" i="6"/>
  <c r="BU86" i="6"/>
  <c r="BR86" i="6"/>
  <c r="BQ86" i="6"/>
  <c r="BP86" i="6"/>
  <c r="BO86" i="6"/>
  <c r="BN86" i="6"/>
  <c r="BM86" i="6"/>
  <c r="BF86" i="6"/>
  <c r="BC86" i="6"/>
  <c r="AV86" i="6"/>
  <c r="AW86" i="6" s="1"/>
  <c r="AU86" i="6"/>
  <c r="AT86" i="6"/>
  <c r="I86" i="6"/>
  <c r="CL85" i="6"/>
  <c r="CK85" i="6"/>
  <c r="CJ85" i="6"/>
  <c r="CI85" i="6"/>
  <c r="CH85" i="6"/>
  <c r="CG85" i="6"/>
  <c r="CF85" i="6"/>
  <c r="CE85" i="6"/>
  <c r="CD85" i="6"/>
  <c r="CC85" i="6"/>
  <c r="CB85" i="6"/>
  <c r="CA85" i="6"/>
  <c r="BZ85" i="6"/>
  <c r="BY85" i="6"/>
  <c r="BX85" i="6"/>
  <c r="BW85" i="6"/>
  <c r="BV85" i="6"/>
  <c r="BU85" i="6"/>
  <c r="BR85" i="6"/>
  <c r="BQ85" i="6"/>
  <c r="BP85" i="6"/>
  <c r="BO85" i="6"/>
  <c r="BN85" i="6"/>
  <c r="BM85" i="6"/>
  <c r="BF85" i="6"/>
  <c r="BC85" i="6"/>
  <c r="AV85" i="6"/>
  <c r="AW85" i="6" s="1"/>
  <c r="AT85" i="6"/>
  <c r="AU85" i="6" s="1"/>
  <c r="I85" i="6"/>
  <c r="CL84" i="6"/>
  <c r="CK84" i="6"/>
  <c r="CJ84" i="6"/>
  <c r="CI84" i="6"/>
  <c r="CH84" i="6"/>
  <c r="CG84" i="6"/>
  <c r="CF84" i="6"/>
  <c r="CE84" i="6"/>
  <c r="CD84" i="6"/>
  <c r="CC84" i="6"/>
  <c r="CB84" i="6"/>
  <c r="CA84" i="6"/>
  <c r="BZ84" i="6"/>
  <c r="BY84" i="6"/>
  <c r="BX84" i="6"/>
  <c r="BW84" i="6"/>
  <c r="BV84" i="6"/>
  <c r="BU84" i="6"/>
  <c r="BR84" i="6"/>
  <c r="BQ84" i="6"/>
  <c r="BP84" i="6"/>
  <c r="BO84" i="6"/>
  <c r="BN84" i="6"/>
  <c r="BM84" i="6"/>
  <c r="BF84" i="6"/>
  <c r="BC84" i="6"/>
  <c r="AV84" i="6"/>
  <c r="AW84" i="6" s="1"/>
  <c r="AU84" i="6"/>
  <c r="AT84" i="6"/>
  <c r="I84" i="6"/>
  <c r="CL83" i="6"/>
  <c r="CK83" i="6"/>
  <c r="CJ83" i="6"/>
  <c r="CI83" i="6"/>
  <c r="CH83" i="6"/>
  <c r="CG83" i="6"/>
  <c r="CF83" i="6"/>
  <c r="CE83" i="6"/>
  <c r="CD83" i="6"/>
  <c r="CC83" i="6"/>
  <c r="CB83" i="6"/>
  <c r="CA83" i="6"/>
  <c r="BZ83" i="6"/>
  <c r="BY83" i="6"/>
  <c r="BX83" i="6"/>
  <c r="BW83" i="6"/>
  <c r="BV83" i="6"/>
  <c r="BU83" i="6"/>
  <c r="BR83" i="6"/>
  <c r="BQ83" i="6"/>
  <c r="BP83" i="6"/>
  <c r="BO83" i="6"/>
  <c r="BN83" i="6"/>
  <c r="BM83" i="6"/>
  <c r="BF83" i="6"/>
  <c r="BC83" i="6"/>
  <c r="AV83" i="6"/>
  <c r="AW83" i="6" s="1"/>
  <c r="AT83" i="6"/>
  <c r="AU83" i="6" s="1"/>
  <c r="I83" i="6"/>
  <c r="CL82" i="6"/>
  <c r="CK82" i="6"/>
  <c r="CJ82" i="6"/>
  <c r="CI82" i="6"/>
  <c r="CH82" i="6"/>
  <c r="CG82" i="6"/>
  <c r="CF82" i="6"/>
  <c r="CE82" i="6"/>
  <c r="CD82" i="6"/>
  <c r="CC82" i="6"/>
  <c r="CB82" i="6"/>
  <c r="CA82" i="6"/>
  <c r="BZ82" i="6"/>
  <c r="BY82" i="6"/>
  <c r="BX82" i="6"/>
  <c r="BW82" i="6"/>
  <c r="BV82" i="6"/>
  <c r="BU82" i="6"/>
  <c r="BR82" i="6"/>
  <c r="BQ82" i="6"/>
  <c r="BP82" i="6"/>
  <c r="BO82" i="6"/>
  <c r="BN82" i="6"/>
  <c r="BM82" i="6"/>
  <c r="BF82" i="6"/>
  <c r="BC82" i="6"/>
  <c r="AV82" i="6"/>
  <c r="AW82" i="6" s="1"/>
  <c r="AU82" i="6"/>
  <c r="AT82" i="6"/>
  <c r="I82" i="6"/>
  <c r="CL81" i="6"/>
  <c r="CK81" i="6"/>
  <c r="CJ81" i="6"/>
  <c r="CI81" i="6"/>
  <c r="CH81" i="6"/>
  <c r="CG81" i="6"/>
  <c r="CF81" i="6"/>
  <c r="CE81" i="6"/>
  <c r="CD81" i="6"/>
  <c r="CC81" i="6"/>
  <c r="CB81" i="6"/>
  <c r="CA81" i="6"/>
  <c r="BZ81" i="6"/>
  <c r="BY81" i="6"/>
  <c r="BX81" i="6"/>
  <c r="BW81" i="6"/>
  <c r="BV81" i="6"/>
  <c r="BU81" i="6"/>
  <c r="BR81" i="6"/>
  <c r="BQ81" i="6"/>
  <c r="BP81" i="6"/>
  <c r="BO81" i="6"/>
  <c r="BN81" i="6"/>
  <c r="BM81" i="6"/>
  <c r="BF81" i="6"/>
  <c r="BC81" i="6"/>
  <c r="AV81" i="6"/>
  <c r="AW81" i="6" s="1"/>
  <c r="AT81" i="6"/>
  <c r="AU81" i="6" s="1"/>
  <c r="I81" i="6"/>
  <c r="CL80" i="6"/>
  <c r="CK80" i="6"/>
  <c r="CJ80" i="6"/>
  <c r="CI80" i="6"/>
  <c r="CH80" i="6"/>
  <c r="CG80" i="6"/>
  <c r="CF80" i="6"/>
  <c r="CE80" i="6"/>
  <c r="CD80" i="6"/>
  <c r="CC80" i="6"/>
  <c r="CB80" i="6"/>
  <c r="CA80" i="6"/>
  <c r="BZ80" i="6"/>
  <c r="BY80" i="6"/>
  <c r="BX80" i="6"/>
  <c r="BW80" i="6"/>
  <c r="BV80" i="6"/>
  <c r="BU80" i="6"/>
  <c r="BR80" i="6"/>
  <c r="BQ80" i="6"/>
  <c r="BP80" i="6"/>
  <c r="BO80" i="6"/>
  <c r="BN80" i="6"/>
  <c r="BM80" i="6"/>
  <c r="BF80" i="6"/>
  <c r="BC80" i="6"/>
  <c r="AV80" i="6"/>
  <c r="AW80" i="6" s="1"/>
  <c r="AU80" i="6"/>
  <c r="AT80" i="6"/>
  <c r="I80" i="6"/>
  <c r="CL79" i="6"/>
  <c r="CK79" i="6"/>
  <c r="CJ79" i="6"/>
  <c r="CI79" i="6"/>
  <c r="CH79" i="6"/>
  <c r="CG79" i="6"/>
  <c r="CF79" i="6"/>
  <c r="CE79" i="6"/>
  <c r="CD79" i="6"/>
  <c r="CC79" i="6"/>
  <c r="CB79" i="6"/>
  <c r="CA79" i="6"/>
  <c r="BZ79" i="6"/>
  <c r="BY79" i="6"/>
  <c r="BX79" i="6"/>
  <c r="BW79" i="6"/>
  <c r="BV79" i="6"/>
  <c r="BU79" i="6"/>
  <c r="BR79" i="6"/>
  <c r="BQ79" i="6"/>
  <c r="BP79" i="6"/>
  <c r="BO79" i="6"/>
  <c r="BN79" i="6"/>
  <c r="BM79" i="6"/>
  <c r="BF79" i="6"/>
  <c r="BC79" i="6"/>
  <c r="AV79" i="6"/>
  <c r="AW79" i="6" s="1"/>
  <c r="AT79" i="6"/>
  <c r="AU79" i="6" s="1"/>
  <c r="I79" i="6"/>
  <c r="CL78" i="6"/>
  <c r="CK78" i="6"/>
  <c r="CJ78" i="6"/>
  <c r="CI78" i="6"/>
  <c r="CH78" i="6"/>
  <c r="CG78" i="6"/>
  <c r="CF78" i="6"/>
  <c r="CE78" i="6"/>
  <c r="CD78" i="6"/>
  <c r="CC78" i="6"/>
  <c r="CB78" i="6"/>
  <c r="CA78" i="6"/>
  <c r="BZ78" i="6"/>
  <c r="BY78" i="6"/>
  <c r="BX78" i="6"/>
  <c r="BW78" i="6"/>
  <c r="BV78" i="6"/>
  <c r="BU78" i="6"/>
  <c r="BR78" i="6"/>
  <c r="BQ78" i="6"/>
  <c r="BP78" i="6"/>
  <c r="BO78" i="6"/>
  <c r="BN78" i="6"/>
  <c r="BM78" i="6"/>
  <c r="BF78" i="6"/>
  <c r="BC78" i="6"/>
  <c r="AV78" i="6"/>
  <c r="AW78" i="6" s="1"/>
  <c r="AU78" i="6"/>
  <c r="AT78" i="6"/>
  <c r="I78" i="6"/>
  <c r="CL77" i="6"/>
  <c r="CK77" i="6"/>
  <c r="CJ77" i="6"/>
  <c r="CI77" i="6"/>
  <c r="CH77" i="6"/>
  <c r="CG77" i="6"/>
  <c r="CF77" i="6"/>
  <c r="CE77" i="6"/>
  <c r="CD77" i="6"/>
  <c r="CC77" i="6"/>
  <c r="CB77" i="6"/>
  <c r="CA77" i="6"/>
  <c r="BZ77" i="6"/>
  <c r="BY77" i="6"/>
  <c r="BX77" i="6"/>
  <c r="BW77" i="6"/>
  <c r="BV77" i="6"/>
  <c r="BU77" i="6"/>
  <c r="BR77" i="6"/>
  <c r="BQ77" i="6"/>
  <c r="BP77" i="6"/>
  <c r="BO77" i="6"/>
  <c r="BN77" i="6"/>
  <c r="BM77" i="6"/>
  <c r="BF77" i="6"/>
  <c r="BC77" i="6"/>
  <c r="AV77" i="6"/>
  <c r="AW77" i="6" s="1"/>
  <c r="AT77" i="6"/>
  <c r="AU77" i="6" s="1"/>
  <c r="I77" i="6"/>
  <c r="CL76" i="6"/>
  <c r="CK76" i="6"/>
  <c r="CJ76" i="6"/>
  <c r="CI76" i="6"/>
  <c r="CH76" i="6"/>
  <c r="CG76" i="6"/>
  <c r="CF76" i="6"/>
  <c r="CE76" i="6"/>
  <c r="CD76" i="6"/>
  <c r="CC76" i="6"/>
  <c r="CB76" i="6"/>
  <c r="CA76" i="6"/>
  <c r="BZ76" i="6"/>
  <c r="BY76" i="6"/>
  <c r="BX76" i="6"/>
  <c r="BW76" i="6"/>
  <c r="BV76" i="6"/>
  <c r="BU76" i="6"/>
  <c r="BR76" i="6"/>
  <c r="BQ76" i="6"/>
  <c r="BP76" i="6"/>
  <c r="BO76" i="6"/>
  <c r="BN76" i="6"/>
  <c r="BM76" i="6"/>
  <c r="BF76" i="6"/>
  <c r="BC76" i="6"/>
  <c r="AV76" i="6"/>
  <c r="AW76" i="6" s="1"/>
  <c r="AU76" i="6"/>
  <c r="AT76" i="6"/>
  <c r="I76" i="6"/>
  <c r="CL75" i="6"/>
  <c r="CK75" i="6"/>
  <c r="CJ75" i="6"/>
  <c r="CI75" i="6"/>
  <c r="CH75" i="6"/>
  <c r="CG75" i="6"/>
  <c r="CF75" i="6"/>
  <c r="CE75" i="6"/>
  <c r="CD75" i="6"/>
  <c r="CC75" i="6"/>
  <c r="CB75" i="6"/>
  <c r="CA75" i="6"/>
  <c r="BZ75" i="6"/>
  <c r="BY75" i="6"/>
  <c r="BX75" i="6"/>
  <c r="BW75" i="6"/>
  <c r="BV75" i="6"/>
  <c r="BU75" i="6"/>
  <c r="BR75" i="6"/>
  <c r="BQ75" i="6"/>
  <c r="BP75" i="6"/>
  <c r="BO75" i="6"/>
  <c r="BN75" i="6"/>
  <c r="BM75" i="6"/>
  <c r="BF75" i="6"/>
  <c r="BC75" i="6"/>
  <c r="AV75" i="6"/>
  <c r="AW75" i="6" s="1"/>
  <c r="AT75" i="6"/>
  <c r="AU75" i="6" s="1"/>
  <c r="I75" i="6"/>
  <c r="CL74" i="6"/>
  <c r="CK74" i="6"/>
  <c r="CJ74" i="6"/>
  <c r="CI74" i="6"/>
  <c r="CH74" i="6"/>
  <c r="CG74" i="6"/>
  <c r="CF74" i="6"/>
  <c r="CE74" i="6"/>
  <c r="CD74" i="6"/>
  <c r="CC74" i="6"/>
  <c r="CB74" i="6"/>
  <c r="CA74" i="6"/>
  <c r="BZ74" i="6"/>
  <c r="BY74" i="6"/>
  <c r="BX74" i="6"/>
  <c r="BW74" i="6"/>
  <c r="BV74" i="6"/>
  <c r="BU74" i="6"/>
  <c r="BR74" i="6"/>
  <c r="BQ74" i="6"/>
  <c r="BP74" i="6"/>
  <c r="BO74" i="6"/>
  <c r="BN74" i="6"/>
  <c r="BM74" i="6"/>
  <c r="BF74" i="6"/>
  <c r="BC74" i="6"/>
  <c r="AV74" i="6"/>
  <c r="AW74" i="6" s="1"/>
  <c r="AU74" i="6"/>
  <c r="AT74" i="6"/>
  <c r="I74" i="6"/>
  <c r="CL73" i="6"/>
  <c r="CK73" i="6"/>
  <c r="CJ73" i="6"/>
  <c r="CI73" i="6"/>
  <c r="CH73" i="6"/>
  <c r="CG73" i="6"/>
  <c r="CF73" i="6"/>
  <c r="CE73" i="6"/>
  <c r="CD73" i="6"/>
  <c r="CC73" i="6"/>
  <c r="CB73" i="6"/>
  <c r="CA73" i="6"/>
  <c r="BZ73" i="6"/>
  <c r="BY73" i="6"/>
  <c r="BX73" i="6"/>
  <c r="BW73" i="6"/>
  <c r="BV73" i="6"/>
  <c r="BU73" i="6"/>
  <c r="BR73" i="6"/>
  <c r="BQ73" i="6"/>
  <c r="BP73" i="6"/>
  <c r="BO73" i="6"/>
  <c r="BN73" i="6"/>
  <c r="BM73" i="6"/>
  <c r="BF73" i="6"/>
  <c r="BC73" i="6"/>
  <c r="AV73" i="6"/>
  <c r="AW73" i="6" s="1"/>
  <c r="AT73" i="6"/>
  <c r="AU73" i="6" s="1"/>
  <c r="I73" i="6"/>
  <c r="CL72" i="6"/>
  <c r="CK72" i="6"/>
  <c r="CJ72" i="6"/>
  <c r="CI72" i="6"/>
  <c r="CH72" i="6"/>
  <c r="CG72" i="6"/>
  <c r="CF72" i="6"/>
  <c r="CE72" i="6"/>
  <c r="CD72" i="6"/>
  <c r="CC72" i="6"/>
  <c r="CB72" i="6"/>
  <c r="CA72" i="6"/>
  <c r="BZ72" i="6"/>
  <c r="BY72" i="6"/>
  <c r="BX72" i="6"/>
  <c r="BW72" i="6"/>
  <c r="BV72" i="6"/>
  <c r="BU72" i="6"/>
  <c r="BR72" i="6"/>
  <c r="BQ72" i="6"/>
  <c r="BP72" i="6"/>
  <c r="BO72" i="6"/>
  <c r="BN72" i="6"/>
  <c r="BM72" i="6"/>
  <c r="BF72" i="6"/>
  <c r="BC72" i="6"/>
  <c r="AV72" i="6"/>
  <c r="AW72" i="6" s="1"/>
  <c r="AU72" i="6"/>
  <c r="AT72" i="6"/>
  <c r="I72" i="6"/>
  <c r="CL71" i="6"/>
  <c r="CK71" i="6"/>
  <c r="CJ71" i="6"/>
  <c r="CI71" i="6"/>
  <c r="CH71" i="6"/>
  <c r="CG71" i="6"/>
  <c r="CF71" i="6"/>
  <c r="CE71" i="6"/>
  <c r="CD71" i="6"/>
  <c r="CC71" i="6"/>
  <c r="CB71" i="6"/>
  <c r="CA71" i="6"/>
  <c r="BZ71" i="6"/>
  <c r="BY71" i="6"/>
  <c r="BX71" i="6"/>
  <c r="BW71" i="6"/>
  <c r="BV71" i="6"/>
  <c r="BU71" i="6"/>
  <c r="BR71" i="6"/>
  <c r="BQ71" i="6"/>
  <c r="BP71" i="6"/>
  <c r="BO71" i="6"/>
  <c r="BN71" i="6"/>
  <c r="BM71" i="6"/>
  <c r="BF71" i="6"/>
  <c r="BC71" i="6"/>
  <c r="AV71" i="6"/>
  <c r="AW71" i="6" s="1"/>
  <c r="AT71" i="6"/>
  <c r="AU71" i="6" s="1"/>
  <c r="I71" i="6"/>
  <c r="CL70" i="6"/>
  <c r="CK70" i="6"/>
  <c r="CJ70" i="6"/>
  <c r="CI70" i="6"/>
  <c r="CH70" i="6"/>
  <c r="CG70" i="6"/>
  <c r="CF70" i="6"/>
  <c r="CE70" i="6"/>
  <c r="CD70" i="6"/>
  <c r="CC70" i="6"/>
  <c r="CB70" i="6"/>
  <c r="CA70" i="6"/>
  <c r="BZ70" i="6"/>
  <c r="BY70" i="6"/>
  <c r="BX70" i="6"/>
  <c r="BW70" i="6"/>
  <c r="BV70" i="6"/>
  <c r="BU70" i="6"/>
  <c r="BR70" i="6"/>
  <c r="BQ70" i="6"/>
  <c r="BP70" i="6"/>
  <c r="BO70" i="6"/>
  <c r="BN70" i="6"/>
  <c r="BM70" i="6"/>
  <c r="BF70" i="6"/>
  <c r="BC70" i="6"/>
  <c r="AV70" i="6"/>
  <c r="AW70" i="6" s="1"/>
  <c r="AT70" i="6"/>
  <c r="AU70" i="6" s="1"/>
  <c r="I70" i="6"/>
  <c r="CL69" i="6"/>
  <c r="CK69" i="6"/>
  <c r="CJ69" i="6"/>
  <c r="CI69" i="6"/>
  <c r="CH69" i="6"/>
  <c r="CG69" i="6"/>
  <c r="CF69" i="6"/>
  <c r="CE69" i="6"/>
  <c r="CD69" i="6"/>
  <c r="CC69" i="6"/>
  <c r="CB69" i="6"/>
  <c r="CA69" i="6"/>
  <c r="BZ69" i="6"/>
  <c r="BY69" i="6"/>
  <c r="BX69" i="6"/>
  <c r="BW69" i="6"/>
  <c r="BV69" i="6"/>
  <c r="BU69" i="6"/>
  <c r="BR69" i="6"/>
  <c r="BQ69" i="6"/>
  <c r="BP69" i="6"/>
  <c r="BO69" i="6"/>
  <c r="BN69" i="6"/>
  <c r="BM69" i="6"/>
  <c r="BF69" i="6"/>
  <c r="BC69" i="6"/>
  <c r="AV69" i="6"/>
  <c r="AW69" i="6" s="1"/>
  <c r="AT69" i="6"/>
  <c r="AU69" i="6" s="1"/>
  <c r="I69" i="6"/>
  <c r="CL68" i="6"/>
  <c r="CK68" i="6"/>
  <c r="CJ68" i="6"/>
  <c r="CI68" i="6"/>
  <c r="CH68" i="6"/>
  <c r="CG68" i="6"/>
  <c r="CF68" i="6"/>
  <c r="CE68" i="6"/>
  <c r="CD68" i="6"/>
  <c r="CC68" i="6"/>
  <c r="CB68" i="6"/>
  <c r="CA68" i="6"/>
  <c r="BZ68" i="6"/>
  <c r="BY68" i="6"/>
  <c r="BX68" i="6"/>
  <c r="BW68" i="6"/>
  <c r="BV68" i="6"/>
  <c r="BU68" i="6"/>
  <c r="BR68" i="6"/>
  <c r="BQ68" i="6"/>
  <c r="BP68" i="6"/>
  <c r="BO68" i="6"/>
  <c r="BN68" i="6"/>
  <c r="BM68" i="6"/>
  <c r="BF68" i="6"/>
  <c r="BC68" i="6"/>
  <c r="AV68" i="6"/>
  <c r="AW68" i="6" s="1"/>
  <c r="AT68" i="6"/>
  <c r="AU68" i="6" s="1"/>
  <c r="I68" i="6"/>
  <c r="CL67" i="6"/>
  <c r="CK67" i="6"/>
  <c r="CJ67" i="6"/>
  <c r="CI67" i="6"/>
  <c r="CH67" i="6"/>
  <c r="CG67" i="6"/>
  <c r="CF67" i="6"/>
  <c r="CE67" i="6"/>
  <c r="CD67" i="6"/>
  <c r="CC67" i="6"/>
  <c r="CB67" i="6"/>
  <c r="CA67" i="6"/>
  <c r="BZ67" i="6"/>
  <c r="BY67" i="6"/>
  <c r="BX67" i="6"/>
  <c r="BW67" i="6"/>
  <c r="BV67" i="6"/>
  <c r="BU67" i="6"/>
  <c r="BR67" i="6"/>
  <c r="BQ67" i="6"/>
  <c r="BP67" i="6"/>
  <c r="BO67" i="6"/>
  <c r="BN67" i="6"/>
  <c r="BM67" i="6"/>
  <c r="BF67" i="6"/>
  <c r="BC67" i="6"/>
  <c r="AV67" i="6"/>
  <c r="AW67" i="6" s="1"/>
  <c r="AT67" i="6"/>
  <c r="AU67" i="6" s="1"/>
  <c r="I67" i="6"/>
  <c r="CL66" i="6"/>
  <c r="CK66" i="6"/>
  <c r="CJ66" i="6"/>
  <c r="CI66" i="6"/>
  <c r="CH66" i="6"/>
  <c r="CG66" i="6"/>
  <c r="CF66" i="6"/>
  <c r="CE66" i="6"/>
  <c r="CD66" i="6"/>
  <c r="CC66" i="6"/>
  <c r="CB66" i="6"/>
  <c r="CA66" i="6"/>
  <c r="BZ66" i="6"/>
  <c r="BY66" i="6"/>
  <c r="BX66" i="6"/>
  <c r="BW66" i="6"/>
  <c r="BV66" i="6"/>
  <c r="BU66" i="6"/>
  <c r="BR66" i="6"/>
  <c r="BQ66" i="6"/>
  <c r="BP66" i="6"/>
  <c r="BO66" i="6"/>
  <c r="BN66" i="6"/>
  <c r="BM66" i="6"/>
  <c r="BF66" i="6"/>
  <c r="BC66" i="6"/>
  <c r="AV66" i="6"/>
  <c r="AW66" i="6" s="1"/>
  <c r="AT66" i="6"/>
  <c r="AU66" i="6" s="1"/>
  <c r="I66" i="6"/>
  <c r="CL65" i="6"/>
  <c r="CK65" i="6"/>
  <c r="CJ65" i="6"/>
  <c r="CI65" i="6"/>
  <c r="CH65" i="6"/>
  <c r="CG65" i="6"/>
  <c r="CF65" i="6"/>
  <c r="CE65" i="6"/>
  <c r="CD65" i="6"/>
  <c r="CC65" i="6"/>
  <c r="CB65" i="6"/>
  <c r="CA65" i="6"/>
  <c r="BZ65" i="6"/>
  <c r="BY65" i="6"/>
  <c r="BX65" i="6"/>
  <c r="BW65" i="6"/>
  <c r="BV65" i="6"/>
  <c r="BU65" i="6"/>
  <c r="BR65" i="6"/>
  <c r="BQ65" i="6"/>
  <c r="BP65" i="6"/>
  <c r="BO65" i="6"/>
  <c r="BN65" i="6"/>
  <c r="BM65" i="6"/>
  <c r="BF65" i="6"/>
  <c r="BC65" i="6"/>
  <c r="AV65" i="6"/>
  <c r="AW65" i="6" s="1"/>
  <c r="AT65" i="6"/>
  <c r="AU65" i="6" s="1"/>
  <c r="I65" i="6"/>
  <c r="CL64" i="6"/>
  <c r="CK64" i="6"/>
  <c r="CJ64" i="6"/>
  <c r="CI64" i="6"/>
  <c r="CH64" i="6"/>
  <c r="CG64" i="6"/>
  <c r="CF64" i="6"/>
  <c r="CE64" i="6"/>
  <c r="CD64" i="6"/>
  <c r="CC64" i="6"/>
  <c r="CB64" i="6"/>
  <c r="CA64" i="6"/>
  <c r="BZ64" i="6"/>
  <c r="BY64" i="6"/>
  <c r="BX64" i="6"/>
  <c r="BW64" i="6"/>
  <c r="BV64" i="6"/>
  <c r="BU64" i="6"/>
  <c r="BR64" i="6"/>
  <c r="BQ64" i="6"/>
  <c r="BP64" i="6"/>
  <c r="BO64" i="6"/>
  <c r="BN64" i="6"/>
  <c r="BM64" i="6"/>
  <c r="BF64" i="6"/>
  <c r="BC64" i="6"/>
  <c r="AV64" i="6"/>
  <c r="AW64" i="6" s="1"/>
  <c r="AT64" i="6"/>
  <c r="AU64" i="6" s="1"/>
  <c r="I64" i="6"/>
  <c r="CL63" i="6"/>
  <c r="CK63" i="6"/>
  <c r="CJ63" i="6"/>
  <c r="CI63" i="6"/>
  <c r="CH63" i="6"/>
  <c r="CG63" i="6"/>
  <c r="CF63" i="6"/>
  <c r="CE63" i="6"/>
  <c r="CD63" i="6"/>
  <c r="CC63" i="6"/>
  <c r="CB63" i="6"/>
  <c r="CA63" i="6"/>
  <c r="BZ63" i="6"/>
  <c r="BY63" i="6"/>
  <c r="BX63" i="6"/>
  <c r="BW63" i="6"/>
  <c r="BV63" i="6"/>
  <c r="BU63" i="6"/>
  <c r="BR63" i="6"/>
  <c r="BQ63" i="6"/>
  <c r="BP63" i="6"/>
  <c r="BO63" i="6"/>
  <c r="BN63" i="6"/>
  <c r="BM63" i="6"/>
  <c r="BF63" i="6"/>
  <c r="BC63" i="6"/>
  <c r="AV63" i="6"/>
  <c r="AW63" i="6" s="1"/>
  <c r="AT63" i="6"/>
  <c r="AU63" i="6" s="1"/>
  <c r="I63" i="6"/>
  <c r="CL62" i="6"/>
  <c r="CK62" i="6"/>
  <c r="CJ62" i="6"/>
  <c r="CI62" i="6"/>
  <c r="CH62" i="6"/>
  <c r="CG62" i="6"/>
  <c r="CF62" i="6"/>
  <c r="CE62" i="6"/>
  <c r="CD62" i="6"/>
  <c r="CC62" i="6"/>
  <c r="CB62" i="6"/>
  <c r="CA62" i="6"/>
  <c r="BZ62" i="6"/>
  <c r="BY62" i="6"/>
  <c r="BX62" i="6"/>
  <c r="BW62" i="6"/>
  <c r="BV62" i="6"/>
  <c r="BU62" i="6"/>
  <c r="BR62" i="6"/>
  <c r="BQ62" i="6"/>
  <c r="BP62" i="6"/>
  <c r="BO62" i="6"/>
  <c r="BN62" i="6"/>
  <c r="BM62" i="6"/>
  <c r="BF62" i="6"/>
  <c r="BC62" i="6"/>
  <c r="AV62" i="6"/>
  <c r="AW62" i="6" s="1"/>
  <c r="AT62" i="6"/>
  <c r="AU62" i="6" s="1"/>
  <c r="I62" i="6"/>
  <c r="CL61" i="6"/>
  <c r="CK61" i="6"/>
  <c r="CJ61" i="6"/>
  <c r="CI61" i="6"/>
  <c r="CH61" i="6"/>
  <c r="CG61" i="6"/>
  <c r="CF61" i="6"/>
  <c r="CE61" i="6"/>
  <c r="CD61" i="6"/>
  <c r="CC61" i="6"/>
  <c r="CB61" i="6"/>
  <c r="CA61" i="6"/>
  <c r="BZ61" i="6"/>
  <c r="BY61" i="6"/>
  <c r="BX61" i="6"/>
  <c r="BW61" i="6"/>
  <c r="BV61" i="6"/>
  <c r="BU61" i="6"/>
  <c r="BR61" i="6"/>
  <c r="BQ61" i="6"/>
  <c r="BP61" i="6"/>
  <c r="BO61" i="6"/>
  <c r="BN61" i="6"/>
  <c r="BM61" i="6"/>
  <c r="BF61" i="6"/>
  <c r="BC61" i="6"/>
  <c r="AV61" i="6"/>
  <c r="AW61" i="6" s="1"/>
  <c r="AT61" i="6"/>
  <c r="AU61" i="6" s="1"/>
  <c r="I61" i="6"/>
  <c r="CL60" i="6"/>
  <c r="CK60" i="6"/>
  <c r="CJ60" i="6"/>
  <c r="CI60" i="6"/>
  <c r="CH60" i="6"/>
  <c r="CG60" i="6"/>
  <c r="CF60" i="6"/>
  <c r="CE60" i="6"/>
  <c r="CD60" i="6"/>
  <c r="CC60" i="6"/>
  <c r="CB60" i="6"/>
  <c r="CA60" i="6"/>
  <c r="BZ60" i="6"/>
  <c r="BY60" i="6"/>
  <c r="BX60" i="6"/>
  <c r="BW60" i="6"/>
  <c r="BV60" i="6"/>
  <c r="BU60" i="6"/>
  <c r="BR60" i="6"/>
  <c r="BQ60" i="6"/>
  <c r="BP60" i="6"/>
  <c r="BO60" i="6"/>
  <c r="BN60" i="6"/>
  <c r="BM60" i="6"/>
  <c r="BF60" i="6"/>
  <c r="BC60" i="6"/>
  <c r="AV60" i="6"/>
  <c r="AW60" i="6" s="1"/>
  <c r="AT60" i="6"/>
  <c r="AU60" i="6" s="1"/>
  <c r="I60" i="6"/>
  <c r="CL59" i="6"/>
  <c r="CK59" i="6"/>
  <c r="CJ59" i="6"/>
  <c r="CI59" i="6"/>
  <c r="CH59" i="6"/>
  <c r="CG59" i="6"/>
  <c r="CF59" i="6"/>
  <c r="CE59" i="6"/>
  <c r="CD59" i="6"/>
  <c r="CC59" i="6"/>
  <c r="CB59" i="6"/>
  <c r="CA59" i="6"/>
  <c r="BZ59" i="6"/>
  <c r="BY59" i="6"/>
  <c r="BX59" i="6"/>
  <c r="BW59" i="6"/>
  <c r="BV59" i="6"/>
  <c r="BU59" i="6"/>
  <c r="BR59" i="6"/>
  <c r="BQ59" i="6"/>
  <c r="BP59" i="6"/>
  <c r="BO59" i="6"/>
  <c r="BN59" i="6"/>
  <c r="BM59" i="6"/>
  <c r="BF59" i="6"/>
  <c r="BC59" i="6"/>
  <c r="AV59" i="6"/>
  <c r="AW59" i="6" s="1"/>
  <c r="AT59" i="6"/>
  <c r="AU59" i="6" s="1"/>
  <c r="I59" i="6"/>
  <c r="CL58" i="6"/>
  <c r="CK58" i="6"/>
  <c r="CJ58" i="6"/>
  <c r="CI58" i="6"/>
  <c r="CH58" i="6"/>
  <c r="CG58" i="6"/>
  <c r="CF58" i="6"/>
  <c r="CE58" i="6"/>
  <c r="CD58" i="6"/>
  <c r="CC58" i="6"/>
  <c r="CB58" i="6"/>
  <c r="CA58" i="6"/>
  <c r="BZ58" i="6"/>
  <c r="BY58" i="6"/>
  <c r="BX58" i="6"/>
  <c r="BW58" i="6"/>
  <c r="BV58" i="6"/>
  <c r="BU58" i="6"/>
  <c r="BR58" i="6"/>
  <c r="BQ58" i="6"/>
  <c r="BP58" i="6"/>
  <c r="BO58" i="6"/>
  <c r="BN58" i="6"/>
  <c r="BM58" i="6"/>
  <c r="BF58" i="6"/>
  <c r="BC58" i="6"/>
  <c r="AV58" i="6"/>
  <c r="AW58" i="6" s="1"/>
  <c r="AT58" i="6"/>
  <c r="AU58" i="6" s="1"/>
  <c r="I58" i="6"/>
  <c r="CL57" i="6"/>
  <c r="CK57" i="6"/>
  <c r="CJ57" i="6"/>
  <c r="CI57" i="6"/>
  <c r="CH57" i="6"/>
  <c r="CG57" i="6"/>
  <c r="CF57" i="6"/>
  <c r="CE57" i="6"/>
  <c r="CD57" i="6"/>
  <c r="CC57" i="6"/>
  <c r="CB57" i="6"/>
  <c r="CA57" i="6"/>
  <c r="BZ57" i="6"/>
  <c r="BY57" i="6"/>
  <c r="BX57" i="6"/>
  <c r="BW57" i="6"/>
  <c r="BV57" i="6"/>
  <c r="BU57" i="6"/>
  <c r="BR57" i="6"/>
  <c r="BQ57" i="6"/>
  <c r="BP57" i="6"/>
  <c r="BO57" i="6"/>
  <c r="BN57" i="6"/>
  <c r="BM57" i="6"/>
  <c r="BF57" i="6"/>
  <c r="BC57" i="6"/>
  <c r="AV57" i="6"/>
  <c r="AW57" i="6" s="1"/>
  <c r="AT57" i="6"/>
  <c r="AU57" i="6" s="1"/>
  <c r="I57" i="6"/>
  <c r="CL56" i="6"/>
  <c r="CK56" i="6"/>
  <c r="CJ56" i="6"/>
  <c r="CI56" i="6"/>
  <c r="CH56" i="6"/>
  <c r="CG56" i="6"/>
  <c r="CF56" i="6"/>
  <c r="CE56" i="6"/>
  <c r="CD56" i="6"/>
  <c r="CC56" i="6"/>
  <c r="CB56" i="6"/>
  <c r="CA56" i="6"/>
  <c r="BZ56" i="6"/>
  <c r="BY56" i="6"/>
  <c r="BX56" i="6"/>
  <c r="BW56" i="6"/>
  <c r="BV56" i="6"/>
  <c r="BU56" i="6"/>
  <c r="BR56" i="6"/>
  <c r="BQ56" i="6"/>
  <c r="BP56" i="6"/>
  <c r="BO56" i="6"/>
  <c r="BN56" i="6"/>
  <c r="BM56" i="6"/>
  <c r="BF56" i="6"/>
  <c r="BC56" i="6"/>
  <c r="AV56" i="6"/>
  <c r="AW56" i="6" s="1"/>
  <c r="AT56" i="6"/>
  <c r="AU56" i="6" s="1"/>
  <c r="I56" i="6"/>
  <c r="CL55" i="6"/>
  <c r="CK55" i="6"/>
  <c r="CJ55" i="6"/>
  <c r="CI55" i="6"/>
  <c r="CH55" i="6"/>
  <c r="CG55" i="6"/>
  <c r="CF55" i="6"/>
  <c r="CE55" i="6"/>
  <c r="CD55" i="6"/>
  <c r="CC55" i="6"/>
  <c r="CB55" i="6"/>
  <c r="CA55" i="6"/>
  <c r="BZ55" i="6"/>
  <c r="BY55" i="6"/>
  <c r="BX55" i="6"/>
  <c r="BW55" i="6"/>
  <c r="BV55" i="6"/>
  <c r="BU55" i="6"/>
  <c r="BR55" i="6"/>
  <c r="BQ55" i="6"/>
  <c r="BP55" i="6"/>
  <c r="BO55" i="6"/>
  <c r="BN55" i="6"/>
  <c r="BM55" i="6"/>
  <c r="BF55" i="6"/>
  <c r="BC55" i="6"/>
  <c r="AV55" i="6"/>
  <c r="AW55" i="6" s="1"/>
  <c r="AT55" i="6"/>
  <c r="AU55" i="6" s="1"/>
  <c r="I55" i="6"/>
  <c r="CL54" i="6"/>
  <c r="CK54" i="6"/>
  <c r="CJ54" i="6"/>
  <c r="CI54" i="6"/>
  <c r="CH54" i="6"/>
  <c r="CG54" i="6"/>
  <c r="CF54" i="6"/>
  <c r="CE54" i="6"/>
  <c r="CD54" i="6"/>
  <c r="CC54" i="6"/>
  <c r="CB54" i="6"/>
  <c r="CA54" i="6"/>
  <c r="BZ54" i="6"/>
  <c r="BY54" i="6"/>
  <c r="BX54" i="6"/>
  <c r="BW54" i="6"/>
  <c r="BV54" i="6"/>
  <c r="BU54" i="6"/>
  <c r="BR54" i="6"/>
  <c r="BQ54" i="6"/>
  <c r="BP54" i="6"/>
  <c r="BO54" i="6"/>
  <c r="BN54" i="6"/>
  <c r="BM54" i="6"/>
  <c r="BF54" i="6"/>
  <c r="BC54" i="6"/>
  <c r="AV54" i="6"/>
  <c r="AW54" i="6" s="1"/>
  <c r="AT54" i="6"/>
  <c r="AU54" i="6" s="1"/>
  <c r="I54" i="6"/>
  <c r="CL53" i="6"/>
  <c r="CK53" i="6"/>
  <c r="CJ53" i="6"/>
  <c r="CI53" i="6"/>
  <c r="CH53" i="6"/>
  <c r="CG53" i="6"/>
  <c r="CF53" i="6"/>
  <c r="CE53" i="6"/>
  <c r="CD53" i="6"/>
  <c r="CC53" i="6"/>
  <c r="CB53" i="6"/>
  <c r="CA53" i="6"/>
  <c r="BZ53" i="6"/>
  <c r="BY53" i="6"/>
  <c r="BX53" i="6"/>
  <c r="BW53" i="6"/>
  <c r="BV53" i="6"/>
  <c r="BU53" i="6"/>
  <c r="BR53" i="6"/>
  <c r="BQ53" i="6"/>
  <c r="BP53" i="6"/>
  <c r="BO53" i="6"/>
  <c r="BN53" i="6"/>
  <c r="BM53" i="6"/>
  <c r="BF53" i="6"/>
  <c r="BC53" i="6"/>
  <c r="AV53" i="6"/>
  <c r="AW53" i="6" s="1"/>
  <c r="AT53" i="6"/>
  <c r="AU53" i="6" s="1"/>
  <c r="I53" i="6"/>
  <c r="CL52" i="6"/>
  <c r="CK52" i="6"/>
  <c r="CJ52" i="6"/>
  <c r="CI52" i="6"/>
  <c r="CH52" i="6"/>
  <c r="CG52" i="6"/>
  <c r="CF52" i="6"/>
  <c r="CE52" i="6"/>
  <c r="CD52" i="6"/>
  <c r="CC52" i="6"/>
  <c r="CB52" i="6"/>
  <c r="CA52" i="6"/>
  <c r="BZ52" i="6"/>
  <c r="BY52" i="6"/>
  <c r="BX52" i="6"/>
  <c r="BW52" i="6"/>
  <c r="BV52" i="6"/>
  <c r="BU52" i="6"/>
  <c r="BR52" i="6"/>
  <c r="BQ52" i="6"/>
  <c r="BP52" i="6"/>
  <c r="BO52" i="6"/>
  <c r="BN52" i="6"/>
  <c r="BM52" i="6"/>
  <c r="BF52" i="6"/>
  <c r="BC52" i="6"/>
  <c r="AV52" i="6"/>
  <c r="AW52" i="6" s="1"/>
  <c r="AT52" i="6"/>
  <c r="AU52" i="6" s="1"/>
  <c r="I52" i="6"/>
  <c r="CL51" i="6"/>
  <c r="CK51" i="6"/>
  <c r="CJ51" i="6"/>
  <c r="CI51" i="6"/>
  <c r="CH51" i="6"/>
  <c r="CG51" i="6"/>
  <c r="CF51" i="6"/>
  <c r="CE51" i="6"/>
  <c r="CD51" i="6"/>
  <c r="CC51" i="6"/>
  <c r="CB51" i="6"/>
  <c r="CA51" i="6"/>
  <c r="BZ51" i="6"/>
  <c r="BY51" i="6"/>
  <c r="BX51" i="6"/>
  <c r="BW51" i="6"/>
  <c r="BV51" i="6"/>
  <c r="BU51" i="6"/>
  <c r="BR51" i="6"/>
  <c r="BQ51" i="6"/>
  <c r="BP51" i="6"/>
  <c r="BO51" i="6"/>
  <c r="BN51" i="6"/>
  <c r="BM51" i="6"/>
  <c r="BF51" i="6"/>
  <c r="BC51" i="6"/>
  <c r="AV51" i="6"/>
  <c r="AW51" i="6" s="1"/>
  <c r="AT51" i="6"/>
  <c r="AU51" i="6" s="1"/>
  <c r="I51" i="6"/>
  <c r="CL50" i="6"/>
  <c r="CK50" i="6"/>
  <c r="CJ50" i="6"/>
  <c r="CI50" i="6"/>
  <c r="CH50" i="6"/>
  <c r="CG50" i="6"/>
  <c r="CF50" i="6"/>
  <c r="CE50" i="6"/>
  <c r="CD50" i="6"/>
  <c r="CC50" i="6"/>
  <c r="CB50" i="6"/>
  <c r="CA50" i="6"/>
  <c r="BZ50" i="6"/>
  <c r="BY50" i="6"/>
  <c r="BX50" i="6"/>
  <c r="BW50" i="6"/>
  <c r="BV50" i="6"/>
  <c r="BU50" i="6"/>
  <c r="BR50" i="6"/>
  <c r="BQ50" i="6"/>
  <c r="BP50" i="6"/>
  <c r="BO50" i="6"/>
  <c r="BN50" i="6"/>
  <c r="BM50" i="6"/>
  <c r="BF50" i="6"/>
  <c r="BC50" i="6"/>
  <c r="AV50" i="6"/>
  <c r="AW50" i="6" s="1"/>
  <c r="AT50" i="6"/>
  <c r="AU50" i="6" s="1"/>
  <c r="I50" i="6"/>
  <c r="CL49" i="6"/>
  <c r="CK49" i="6"/>
  <c r="CJ49" i="6"/>
  <c r="CI49" i="6"/>
  <c r="CH49" i="6"/>
  <c r="CG49" i="6"/>
  <c r="CF49" i="6"/>
  <c r="CE49" i="6"/>
  <c r="CD49" i="6"/>
  <c r="CC49" i="6"/>
  <c r="CB49" i="6"/>
  <c r="CA49" i="6"/>
  <c r="BZ49" i="6"/>
  <c r="BY49" i="6"/>
  <c r="BX49" i="6"/>
  <c r="BW49" i="6"/>
  <c r="BV49" i="6"/>
  <c r="BU49" i="6"/>
  <c r="BR49" i="6"/>
  <c r="BQ49" i="6"/>
  <c r="BP49" i="6"/>
  <c r="BO49" i="6"/>
  <c r="BN49" i="6"/>
  <c r="BM49" i="6"/>
  <c r="BF49" i="6"/>
  <c r="BC49" i="6"/>
  <c r="AV49" i="6"/>
  <c r="AW49" i="6" s="1"/>
  <c r="AT49" i="6"/>
  <c r="AU49" i="6" s="1"/>
  <c r="I49" i="6"/>
  <c r="CL48" i="6"/>
  <c r="CK48" i="6"/>
  <c r="CJ48" i="6"/>
  <c r="CI48" i="6"/>
  <c r="CH48" i="6"/>
  <c r="CG48" i="6"/>
  <c r="CF48" i="6"/>
  <c r="CE48" i="6"/>
  <c r="CD48" i="6"/>
  <c r="CC48" i="6"/>
  <c r="CB48" i="6"/>
  <c r="CA48" i="6"/>
  <c r="BZ48" i="6"/>
  <c r="BY48" i="6"/>
  <c r="BX48" i="6"/>
  <c r="BW48" i="6"/>
  <c r="BV48" i="6"/>
  <c r="BU48" i="6"/>
  <c r="BR48" i="6"/>
  <c r="BQ48" i="6"/>
  <c r="BP48" i="6"/>
  <c r="BO48" i="6"/>
  <c r="BN48" i="6"/>
  <c r="BM48" i="6"/>
  <c r="BF48" i="6"/>
  <c r="BC48" i="6"/>
  <c r="AV48" i="6"/>
  <c r="AW48" i="6" s="1"/>
  <c r="AT48" i="6"/>
  <c r="AU48" i="6" s="1"/>
  <c r="I48" i="6"/>
  <c r="CL47" i="6"/>
  <c r="CK47" i="6"/>
  <c r="CJ47" i="6"/>
  <c r="CI47" i="6"/>
  <c r="CH47" i="6"/>
  <c r="CG47" i="6"/>
  <c r="CF47" i="6"/>
  <c r="CE47" i="6"/>
  <c r="CD47" i="6"/>
  <c r="CC47" i="6"/>
  <c r="CB47" i="6"/>
  <c r="CA47" i="6"/>
  <c r="BZ47" i="6"/>
  <c r="BY47" i="6"/>
  <c r="BX47" i="6"/>
  <c r="BW47" i="6"/>
  <c r="BV47" i="6"/>
  <c r="BU47" i="6"/>
  <c r="BR47" i="6"/>
  <c r="BQ47" i="6"/>
  <c r="BP47" i="6"/>
  <c r="BO47" i="6"/>
  <c r="BN47" i="6"/>
  <c r="BM47" i="6"/>
  <c r="BF47" i="6"/>
  <c r="BC47" i="6"/>
  <c r="AV47" i="6"/>
  <c r="AW47" i="6" s="1"/>
  <c r="AT47" i="6"/>
  <c r="AU47" i="6" s="1"/>
  <c r="I47" i="6"/>
  <c r="CL46" i="6"/>
  <c r="CK46" i="6"/>
  <c r="CJ46" i="6"/>
  <c r="CI46" i="6"/>
  <c r="CH46" i="6"/>
  <c r="CG46" i="6"/>
  <c r="CF46" i="6"/>
  <c r="CE46" i="6"/>
  <c r="CD46" i="6"/>
  <c r="CC46" i="6"/>
  <c r="CB46" i="6"/>
  <c r="CA46" i="6"/>
  <c r="BZ46" i="6"/>
  <c r="BY46" i="6"/>
  <c r="BX46" i="6"/>
  <c r="BW46" i="6"/>
  <c r="BV46" i="6"/>
  <c r="BU46" i="6"/>
  <c r="BR46" i="6"/>
  <c r="BQ46" i="6"/>
  <c r="BP46" i="6"/>
  <c r="BO46" i="6"/>
  <c r="BN46" i="6"/>
  <c r="BM46" i="6"/>
  <c r="BF46" i="6"/>
  <c r="BC46" i="6"/>
  <c r="AV46" i="6"/>
  <c r="AW46" i="6" s="1"/>
  <c r="AT46" i="6"/>
  <c r="AU46" i="6" s="1"/>
  <c r="I46" i="6"/>
  <c r="CL45" i="6"/>
  <c r="CK45" i="6"/>
  <c r="CJ45" i="6"/>
  <c r="CI45" i="6"/>
  <c r="CH45" i="6"/>
  <c r="CG45" i="6"/>
  <c r="CF45" i="6"/>
  <c r="CE45" i="6"/>
  <c r="CD45" i="6"/>
  <c r="CC45" i="6"/>
  <c r="CB45" i="6"/>
  <c r="CA45" i="6"/>
  <c r="BZ45" i="6"/>
  <c r="BY45" i="6"/>
  <c r="BX45" i="6"/>
  <c r="BW45" i="6"/>
  <c r="BV45" i="6"/>
  <c r="BU45" i="6"/>
  <c r="BR45" i="6"/>
  <c r="BQ45" i="6"/>
  <c r="BP45" i="6"/>
  <c r="BO45" i="6"/>
  <c r="BN45" i="6"/>
  <c r="BM45" i="6"/>
  <c r="BF45" i="6"/>
  <c r="BC45" i="6"/>
  <c r="AV45" i="6"/>
  <c r="AW45" i="6" s="1"/>
  <c r="AT45" i="6"/>
  <c r="AU45" i="6" s="1"/>
  <c r="I45" i="6"/>
  <c r="CL44" i="6"/>
  <c r="CK44" i="6"/>
  <c r="CJ44" i="6"/>
  <c r="CI44" i="6"/>
  <c r="CH44" i="6"/>
  <c r="CG44" i="6"/>
  <c r="CF44" i="6"/>
  <c r="CE44" i="6"/>
  <c r="CD44" i="6"/>
  <c r="CC44" i="6"/>
  <c r="CB44" i="6"/>
  <c r="CA44" i="6"/>
  <c r="BZ44" i="6"/>
  <c r="BY44" i="6"/>
  <c r="BX44" i="6"/>
  <c r="BW44" i="6"/>
  <c r="BV44" i="6"/>
  <c r="BU44" i="6"/>
  <c r="BR44" i="6"/>
  <c r="BQ44" i="6"/>
  <c r="BP44" i="6"/>
  <c r="BO44" i="6"/>
  <c r="BN44" i="6"/>
  <c r="BM44" i="6"/>
  <c r="BF44" i="6"/>
  <c r="BC44" i="6"/>
  <c r="AV44" i="6"/>
  <c r="AW44" i="6" s="1"/>
  <c r="AT44" i="6"/>
  <c r="AU44" i="6" s="1"/>
  <c r="I44" i="6"/>
  <c r="CL43" i="6"/>
  <c r="CK43" i="6"/>
  <c r="CJ43" i="6"/>
  <c r="CI43" i="6"/>
  <c r="CH43" i="6"/>
  <c r="CG43" i="6"/>
  <c r="CF43" i="6"/>
  <c r="CE43" i="6"/>
  <c r="CD43" i="6"/>
  <c r="CC43" i="6"/>
  <c r="CB43" i="6"/>
  <c r="CA43" i="6"/>
  <c r="BZ43" i="6"/>
  <c r="BY43" i="6"/>
  <c r="BX43" i="6"/>
  <c r="BW43" i="6"/>
  <c r="BV43" i="6"/>
  <c r="BU43" i="6"/>
  <c r="BR43" i="6"/>
  <c r="BQ43" i="6"/>
  <c r="BP43" i="6"/>
  <c r="BO43" i="6"/>
  <c r="BN43" i="6"/>
  <c r="BM43" i="6"/>
  <c r="BF43" i="6"/>
  <c r="BC43" i="6"/>
  <c r="AV43" i="6"/>
  <c r="AW43" i="6" s="1"/>
  <c r="AT43" i="6"/>
  <c r="AU43" i="6" s="1"/>
  <c r="I43" i="6"/>
  <c r="CL42" i="6"/>
  <c r="CK42" i="6"/>
  <c r="CJ42" i="6"/>
  <c r="CI42" i="6"/>
  <c r="CH42" i="6"/>
  <c r="CG42" i="6"/>
  <c r="CF42" i="6"/>
  <c r="CE42" i="6"/>
  <c r="CD42" i="6"/>
  <c r="CC42" i="6"/>
  <c r="CB42" i="6"/>
  <c r="CA42" i="6"/>
  <c r="BZ42" i="6"/>
  <c r="BY42" i="6"/>
  <c r="BX42" i="6"/>
  <c r="BW42" i="6"/>
  <c r="BV42" i="6"/>
  <c r="BU42" i="6"/>
  <c r="BR42" i="6"/>
  <c r="BQ42" i="6"/>
  <c r="BP42" i="6"/>
  <c r="BO42" i="6"/>
  <c r="BN42" i="6"/>
  <c r="BM42" i="6"/>
  <c r="BF42" i="6"/>
  <c r="BC42" i="6"/>
  <c r="AV42" i="6"/>
  <c r="AW42" i="6" s="1"/>
  <c r="AT42" i="6"/>
  <c r="AU42" i="6" s="1"/>
  <c r="I42" i="6"/>
  <c r="CL41" i="6"/>
  <c r="CK41" i="6"/>
  <c r="CJ41" i="6"/>
  <c r="CI41" i="6"/>
  <c r="CH41" i="6"/>
  <c r="CG41" i="6"/>
  <c r="CF41" i="6"/>
  <c r="CE41" i="6"/>
  <c r="CD41" i="6"/>
  <c r="CC41" i="6"/>
  <c r="CB41" i="6"/>
  <c r="CA41" i="6"/>
  <c r="BZ41" i="6"/>
  <c r="BY41" i="6"/>
  <c r="BX41" i="6"/>
  <c r="BW41" i="6"/>
  <c r="BV41" i="6"/>
  <c r="BU41" i="6"/>
  <c r="BR41" i="6"/>
  <c r="BQ41" i="6"/>
  <c r="BP41" i="6"/>
  <c r="BO41" i="6"/>
  <c r="BN41" i="6"/>
  <c r="BM41" i="6"/>
  <c r="BF41" i="6"/>
  <c r="BC41" i="6"/>
  <c r="AV41" i="6"/>
  <c r="AW41" i="6" s="1"/>
  <c r="AT41" i="6"/>
  <c r="AU41" i="6" s="1"/>
  <c r="I41" i="6"/>
  <c r="CL40" i="6"/>
  <c r="CK40" i="6"/>
  <c r="CJ40" i="6"/>
  <c r="CI40" i="6"/>
  <c r="CH40" i="6"/>
  <c r="CG40" i="6"/>
  <c r="CF40" i="6"/>
  <c r="CE40" i="6"/>
  <c r="CD40" i="6"/>
  <c r="CC40" i="6"/>
  <c r="CB40" i="6"/>
  <c r="CA40" i="6"/>
  <c r="BZ40" i="6"/>
  <c r="BY40" i="6"/>
  <c r="BX40" i="6"/>
  <c r="BW40" i="6"/>
  <c r="BV40" i="6"/>
  <c r="BU40" i="6"/>
  <c r="BR40" i="6"/>
  <c r="BQ40" i="6"/>
  <c r="BP40" i="6"/>
  <c r="BO40" i="6"/>
  <c r="BN40" i="6"/>
  <c r="BM40" i="6"/>
  <c r="BF40" i="6"/>
  <c r="BC40" i="6"/>
  <c r="AV40" i="6"/>
  <c r="AW40" i="6" s="1"/>
  <c r="AT40" i="6"/>
  <c r="AU40" i="6" s="1"/>
  <c r="I40" i="6"/>
  <c r="CL39" i="6"/>
  <c r="CK39" i="6"/>
  <c r="CJ39" i="6"/>
  <c r="CI39" i="6"/>
  <c r="CH39" i="6"/>
  <c r="CG39" i="6"/>
  <c r="CF39" i="6"/>
  <c r="CE39" i="6"/>
  <c r="CD39" i="6"/>
  <c r="CC39" i="6"/>
  <c r="CB39" i="6"/>
  <c r="CA39" i="6"/>
  <c r="BZ39" i="6"/>
  <c r="BY39" i="6"/>
  <c r="BX39" i="6"/>
  <c r="BW39" i="6"/>
  <c r="BV39" i="6"/>
  <c r="BU39" i="6"/>
  <c r="BR39" i="6"/>
  <c r="BQ39" i="6"/>
  <c r="BP39" i="6"/>
  <c r="BO39" i="6"/>
  <c r="BN39" i="6"/>
  <c r="BM39" i="6"/>
  <c r="BF39" i="6"/>
  <c r="BC39" i="6"/>
  <c r="AV39" i="6"/>
  <c r="AW39" i="6" s="1"/>
  <c r="AT39" i="6"/>
  <c r="AU39" i="6" s="1"/>
  <c r="I39" i="6"/>
  <c r="CL38" i="6"/>
  <c r="CK38" i="6"/>
  <c r="CJ38" i="6"/>
  <c r="CI38" i="6"/>
  <c r="CH38" i="6"/>
  <c r="CG38" i="6"/>
  <c r="CF38" i="6"/>
  <c r="CE38" i="6"/>
  <c r="CD38" i="6"/>
  <c r="CC38" i="6"/>
  <c r="CB38" i="6"/>
  <c r="CA38" i="6"/>
  <c r="BZ38" i="6"/>
  <c r="BY38" i="6"/>
  <c r="BX38" i="6"/>
  <c r="BW38" i="6"/>
  <c r="BV38" i="6"/>
  <c r="BU38" i="6"/>
  <c r="BR38" i="6"/>
  <c r="BQ38" i="6"/>
  <c r="BP38" i="6"/>
  <c r="BO38" i="6"/>
  <c r="BN38" i="6"/>
  <c r="BM38" i="6"/>
  <c r="BF38" i="6"/>
  <c r="BC38" i="6"/>
  <c r="AV38" i="6"/>
  <c r="AW38" i="6" s="1"/>
  <c r="AT38" i="6"/>
  <c r="AU38" i="6" s="1"/>
  <c r="I38" i="6"/>
  <c r="CL37" i="6"/>
  <c r="CK37" i="6"/>
  <c r="CJ37" i="6"/>
  <c r="CI37" i="6"/>
  <c r="CH37" i="6"/>
  <c r="CG37" i="6"/>
  <c r="CF37" i="6"/>
  <c r="CE37" i="6"/>
  <c r="CD37" i="6"/>
  <c r="CC37" i="6"/>
  <c r="CB37" i="6"/>
  <c r="CA37" i="6"/>
  <c r="BZ37" i="6"/>
  <c r="BY37" i="6"/>
  <c r="BX37" i="6"/>
  <c r="BW37" i="6"/>
  <c r="BV37" i="6"/>
  <c r="BU37" i="6"/>
  <c r="BR37" i="6"/>
  <c r="BQ37" i="6"/>
  <c r="BP37" i="6"/>
  <c r="BO37" i="6"/>
  <c r="BN37" i="6"/>
  <c r="BM37" i="6"/>
  <c r="BF37" i="6"/>
  <c r="BC37" i="6"/>
  <c r="AV37" i="6"/>
  <c r="AW37" i="6" s="1"/>
  <c r="AT37" i="6"/>
  <c r="AU37" i="6" s="1"/>
  <c r="I37" i="6"/>
  <c r="CL36" i="6"/>
  <c r="CK36" i="6"/>
  <c r="CJ36" i="6"/>
  <c r="CI36" i="6"/>
  <c r="CH36" i="6"/>
  <c r="CG36" i="6"/>
  <c r="CF36" i="6"/>
  <c r="CE36" i="6"/>
  <c r="CD36" i="6"/>
  <c r="CC36" i="6"/>
  <c r="CB36" i="6"/>
  <c r="CA36" i="6"/>
  <c r="BZ36" i="6"/>
  <c r="BY36" i="6"/>
  <c r="BX36" i="6"/>
  <c r="BW36" i="6"/>
  <c r="BV36" i="6"/>
  <c r="BU36" i="6"/>
  <c r="BR36" i="6"/>
  <c r="BQ36" i="6"/>
  <c r="BP36" i="6"/>
  <c r="BO36" i="6"/>
  <c r="BN36" i="6"/>
  <c r="BM36" i="6"/>
  <c r="BF36" i="6"/>
  <c r="BC36" i="6"/>
  <c r="AV36" i="6"/>
  <c r="AW36" i="6" s="1"/>
  <c r="AT36" i="6"/>
  <c r="AU36" i="6" s="1"/>
  <c r="I36" i="6"/>
  <c r="CL35" i="6"/>
  <c r="CK35" i="6"/>
  <c r="CJ35" i="6"/>
  <c r="CI35" i="6"/>
  <c r="CH35" i="6"/>
  <c r="CG35" i="6"/>
  <c r="CF35" i="6"/>
  <c r="CE35" i="6"/>
  <c r="CD35" i="6"/>
  <c r="CC35" i="6"/>
  <c r="CB35" i="6"/>
  <c r="CA35" i="6"/>
  <c r="BZ35" i="6"/>
  <c r="BY35" i="6"/>
  <c r="BX35" i="6"/>
  <c r="BW35" i="6"/>
  <c r="BV35" i="6"/>
  <c r="BU35" i="6"/>
  <c r="BR35" i="6"/>
  <c r="BQ35" i="6"/>
  <c r="BP35" i="6"/>
  <c r="BO35" i="6"/>
  <c r="BN35" i="6"/>
  <c r="BM35" i="6"/>
  <c r="BF35" i="6"/>
  <c r="BC35" i="6"/>
  <c r="AV35" i="6"/>
  <c r="AW35" i="6" s="1"/>
  <c r="AT35" i="6"/>
  <c r="AU35" i="6" s="1"/>
  <c r="I35" i="6"/>
  <c r="CL34" i="6"/>
  <c r="CK34" i="6"/>
  <c r="CJ34" i="6"/>
  <c r="CI34" i="6"/>
  <c r="CH34" i="6"/>
  <c r="CG34" i="6"/>
  <c r="CF34" i="6"/>
  <c r="CE34" i="6"/>
  <c r="CD34" i="6"/>
  <c r="CC34" i="6"/>
  <c r="CB34" i="6"/>
  <c r="CA34" i="6"/>
  <c r="BZ34" i="6"/>
  <c r="BY34" i="6"/>
  <c r="BX34" i="6"/>
  <c r="BW34" i="6"/>
  <c r="BV34" i="6"/>
  <c r="BU34" i="6"/>
  <c r="BR34" i="6"/>
  <c r="BQ34" i="6"/>
  <c r="BP34" i="6"/>
  <c r="BO34" i="6"/>
  <c r="BN34" i="6"/>
  <c r="BM34" i="6"/>
  <c r="BF34" i="6"/>
  <c r="BC34" i="6"/>
  <c r="AV34" i="6"/>
  <c r="AW34" i="6" s="1"/>
  <c r="AT34" i="6"/>
  <c r="AU34" i="6" s="1"/>
  <c r="I34" i="6"/>
  <c r="CL33" i="6"/>
  <c r="CK33" i="6"/>
  <c r="CJ33" i="6"/>
  <c r="CI33" i="6"/>
  <c r="CH33" i="6"/>
  <c r="CG33" i="6"/>
  <c r="CF33" i="6"/>
  <c r="CE33" i="6"/>
  <c r="CD33" i="6"/>
  <c r="CC33" i="6"/>
  <c r="CB33" i="6"/>
  <c r="CA33" i="6"/>
  <c r="BZ33" i="6"/>
  <c r="BY33" i="6"/>
  <c r="BX33" i="6"/>
  <c r="BW33" i="6"/>
  <c r="BV33" i="6"/>
  <c r="BU33" i="6"/>
  <c r="BR33" i="6"/>
  <c r="BQ33" i="6"/>
  <c r="BP33" i="6"/>
  <c r="BO33" i="6"/>
  <c r="BN33" i="6"/>
  <c r="BM33" i="6"/>
  <c r="BF33" i="6"/>
  <c r="BC33" i="6"/>
  <c r="AV33" i="6"/>
  <c r="AW33" i="6" s="1"/>
  <c r="AT33" i="6"/>
  <c r="AU33" i="6" s="1"/>
  <c r="I33" i="6"/>
  <c r="CL32" i="6"/>
  <c r="CK32" i="6"/>
  <c r="CJ32" i="6"/>
  <c r="CI32" i="6"/>
  <c r="CH32" i="6"/>
  <c r="CG32" i="6"/>
  <c r="CF32" i="6"/>
  <c r="CE32" i="6"/>
  <c r="CD32" i="6"/>
  <c r="CC32" i="6"/>
  <c r="CB32" i="6"/>
  <c r="CA32" i="6"/>
  <c r="BZ32" i="6"/>
  <c r="BY32" i="6"/>
  <c r="BX32" i="6"/>
  <c r="BW32" i="6"/>
  <c r="BV32" i="6"/>
  <c r="BU32" i="6"/>
  <c r="BR32" i="6"/>
  <c r="BQ32" i="6"/>
  <c r="BP32" i="6"/>
  <c r="BO32" i="6"/>
  <c r="BN32" i="6"/>
  <c r="BM32" i="6"/>
  <c r="BF32" i="6"/>
  <c r="BC32" i="6"/>
  <c r="AV32" i="6"/>
  <c r="AW32" i="6" s="1"/>
  <c r="AT32" i="6"/>
  <c r="AU32" i="6" s="1"/>
  <c r="I32" i="6"/>
  <c r="CL31" i="6"/>
  <c r="CK31" i="6"/>
  <c r="CJ31" i="6"/>
  <c r="CI31" i="6"/>
  <c r="CH31" i="6"/>
  <c r="CG31" i="6"/>
  <c r="CF31" i="6"/>
  <c r="CE31" i="6"/>
  <c r="CD31" i="6"/>
  <c r="CC31" i="6"/>
  <c r="CB31" i="6"/>
  <c r="CA31" i="6"/>
  <c r="BZ31" i="6"/>
  <c r="BY31" i="6"/>
  <c r="BX31" i="6"/>
  <c r="BW31" i="6"/>
  <c r="BV31" i="6"/>
  <c r="BU31" i="6"/>
  <c r="BR31" i="6"/>
  <c r="BQ31" i="6"/>
  <c r="BP31" i="6"/>
  <c r="BO31" i="6"/>
  <c r="BN31" i="6"/>
  <c r="BM31" i="6"/>
  <c r="BF31" i="6"/>
  <c r="BC31" i="6"/>
  <c r="AV31" i="6"/>
  <c r="AW31" i="6" s="1"/>
  <c r="AT31" i="6"/>
  <c r="AU31" i="6" s="1"/>
  <c r="I31" i="6"/>
  <c r="CL30" i="6"/>
  <c r="CK30" i="6"/>
  <c r="CJ30" i="6"/>
  <c r="CI30" i="6"/>
  <c r="CH30" i="6"/>
  <c r="CG30" i="6"/>
  <c r="CF30" i="6"/>
  <c r="CE30" i="6"/>
  <c r="CD30" i="6"/>
  <c r="CC30" i="6"/>
  <c r="CB30" i="6"/>
  <c r="CA30" i="6"/>
  <c r="BZ30" i="6"/>
  <c r="BY30" i="6"/>
  <c r="BX30" i="6"/>
  <c r="BW30" i="6"/>
  <c r="BV30" i="6"/>
  <c r="BU30" i="6"/>
  <c r="BR30" i="6"/>
  <c r="BQ30" i="6"/>
  <c r="BP30" i="6"/>
  <c r="BO30" i="6"/>
  <c r="BN30" i="6"/>
  <c r="BM30" i="6"/>
  <c r="BF30" i="6"/>
  <c r="BC30" i="6"/>
  <c r="AV30" i="6"/>
  <c r="AW30" i="6" s="1"/>
  <c r="AT30" i="6"/>
  <c r="AU30" i="6" s="1"/>
  <c r="I30" i="6"/>
  <c r="CL29" i="6"/>
  <c r="CK29" i="6"/>
  <c r="CJ29" i="6"/>
  <c r="CI29" i="6"/>
  <c r="CH29" i="6"/>
  <c r="CG29" i="6"/>
  <c r="CF29" i="6"/>
  <c r="CE29" i="6"/>
  <c r="CD29" i="6"/>
  <c r="CC29" i="6"/>
  <c r="CB29" i="6"/>
  <c r="CA29" i="6"/>
  <c r="BZ29" i="6"/>
  <c r="BY29" i="6"/>
  <c r="BX29" i="6"/>
  <c r="BW29" i="6"/>
  <c r="BV29" i="6"/>
  <c r="BU29" i="6"/>
  <c r="BR29" i="6"/>
  <c r="BQ29" i="6"/>
  <c r="BP29" i="6"/>
  <c r="BO29" i="6"/>
  <c r="BN29" i="6"/>
  <c r="BM29" i="6"/>
  <c r="BF29" i="6"/>
  <c r="BC29" i="6"/>
  <c r="AV29" i="6"/>
  <c r="AW29" i="6" s="1"/>
  <c r="AT29" i="6"/>
  <c r="AU29" i="6" s="1"/>
  <c r="I29" i="6"/>
  <c r="CL28" i="6"/>
  <c r="CK28" i="6"/>
  <c r="CJ28" i="6"/>
  <c r="CI28" i="6"/>
  <c r="CH28" i="6"/>
  <c r="CG28" i="6"/>
  <c r="CF28" i="6"/>
  <c r="CE28" i="6"/>
  <c r="CD28" i="6"/>
  <c r="CC28" i="6"/>
  <c r="CB28" i="6"/>
  <c r="CA28" i="6"/>
  <c r="BZ28" i="6"/>
  <c r="BY28" i="6"/>
  <c r="BX28" i="6"/>
  <c r="BW28" i="6"/>
  <c r="BV28" i="6"/>
  <c r="BU28" i="6"/>
  <c r="BR28" i="6"/>
  <c r="BQ28" i="6"/>
  <c r="BP28" i="6"/>
  <c r="BO28" i="6"/>
  <c r="BN28" i="6"/>
  <c r="BM28" i="6"/>
  <c r="BF28" i="6"/>
  <c r="BC28" i="6"/>
  <c r="AV28" i="6"/>
  <c r="AW28" i="6" s="1"/>
  <c r="AT28" i="6"/>
  <c r="AU28" i="6" s="1"/>
  <c r="I28" i="6"/>
  <c r="CL27" i="6"/>
  <c r="CK27" i="6"/>
  <c r="CJ27" i="6"/>
  <c r="CI27" i="6"/>
  <c r="CH27" i="6"/>
  <c r="CG27" i="6"/>
  <c r="CF27" i="6"/>
  <c r="CE27" i="6"/>
  <c r="CD27" i="6"/>
  <c r="CC27" i="6"/>
  <c r="CB27" i="6"/>
  <c r="CA27" i="6"/>
  <c r="BZ27" i="6"/>
  <c r="BY27" i="6"/>
  <c r="BX27" i="6"/>
  <c r="BW27" i="6"/>
  <c r="BV27" i="6"/>
  <c r="BU27" i="6"/>
  <c r="BR27" i="6"/>
  <c r="BQ27" i="6"/>
  <c r="BP27" i="6"/>
  <c r="BO27" i="6"/>
  <c r="BN27" i="6"/>
  <c r="BM27" i="6"/>
  <c r="BF27" i="6"/>
  <c r="BC27" i="6"/>
  <c r="AV27" i="6"/>
  <c r="AW27" i="6" s="1"/>
  <c r="AT27" i="6"/>
  <c r="AU27" i="6" s="1"/>
  <c r="I27" i="6"/>
  <c r="CL26" i="6"/>
  <c r="CK26" i="6"/>
  <c r="CJ26" i="6"/>
  <c r="CI26" i="6"/>
  <c r="CH26" i="6"/>
  <c r="CG26" i="6"/>
  <c r="CF26" i="6"/>
  <c r="CE26" i="6"/>
  <c r="CD26" i="6"/>
  <c r="CC26" i="6"/>
  <c r="CB26" i="6"/>
  <c r="CA26" i="6"/>
  <c r="BZ26" i="6"/>
  <c r="BY26" i="6"/>
  <c r="BX26" i="6"/>
  <c r="BW26" i="6"/>
  <c r="BV26" i="6"/>
  <c r="BU26" i="6"/>
  <c r="BR26" i="6"/>
  <c r="BQ26" i="6"/>
  <c r="BP26" i="6"/>
  <c r="BO26" i="6"/>
  <c r="BN26" i="6"/>
  <c r="BM26" i="6"/>
  <c r="BF26" i="6"/>
  <c r="BC26" i="6"/>
  <c r="AV26" i="6"/>
  <c r="AW26" i="6" s="1"/>
  <c r="AT26" i="6"/>
  <c r="AU26" i="6" s="1"/>
  <c r="I26" i="6"/>
  <c r="CL25" i="6"/>
  <c r="CK25" i="6"/>
  <c r="CJ25" i="6"/>
  <c r="CI25" i="6"/>
  <c r="CH25" i="6"/>
  <c r="CG25" i="6"/>
  <c r="CF25" i="6"/>
  <c r="CE25" i="6"/>
  <c r="CD25" i="6"/>
  <c r="CC25" i="6"/>
  <c r="CB25" i="6"/>
  <c r="CA25" i="6"/>
  <c r="BZ25" i="6"/>
  <c r="BY25" i="6"/>
  <c r="BX25" i="6"/>
  <c r="BW25" i="6"/>
  <c r="BV25" i="6"/>
  <c r="BU25" i="6"/>
  <c r="BR25" i="6"/>
  <c r="BQ25" i="6"/>
  <c r="BP25" i="6"/>
  <c r="BO25" i="6"/>
  <c r="BN25" i="6"/>
  <c r="BM25" i="6"/>
  <c r="BF25" i="6"/>
  <c r="BC25" i="6"/>
  <c r="AV25" i="6"/>
  <c r="AW25" i="6" s="1"/>
  <c r="AT25" i="6"/>
  <c r="AU25" i="6" s="1"/>
  <c r="I25" i="6"/>
  <c r="CL24" i="6"/>
  <c r="CK24" i="6"/>
  <c r="CJ24" i="6"/>
  <c r="CI24" i="6"/>
  <c r="CH24" i="6"/>
  <c r="CG24" i="6"/>
  <c r="CF24" i="6"/>
  <c r="CE24" i="6"/>
  <c r="CD24" i="6"/>
  <c r="CC24" i="6"/>
  <c r="CB24" i="6"/>
  <c r="CA24" i="6"/>
  <c r="BZ24" i="6"/>
  <c r="BY24" i="6"/>
  <c r="BX24" i="6"/>
  <c r="BW24" i="6"/>
  <c r="BV24" i="6"/>
  <c r="BU24" i="6"/>
  <c r="BR24" i="6"/>
  <c r="BQ24" i="6"/>
  <c r="BP24" i="6"/>
  <c r="BO24" i="6"/>
  <c r="BN24" i="6"/>
  <c r="BM24" i="6"/>
  <c r="BF24" i="6"/>
  <c r="BC24" i="6"/>
  <c r="AV24" i="6"/>
  <c r="AW24" i="6" s="1"/>
  <c r="AT24" i="6"/>
  <c r="AU24" i="6" s="1"/>
  <c r="I24" i="6"/>
  <c r="CL23" i="6"/>
  <c r="CK23" i="6"/>
  <c r="CJ23" i="6"/>
  <c r="CI23" i="6"/>
  <c r="CH23" i="6"/>
  <c r="CG23" i="6"/>
  <c r="CF23" i="6"/>
  <c r="CE23" i="6"/>
  <c r="CD23" i="6"/>
  <c r="CC23" i="6"/>
  <c r="CB23" i="6"/>
  <c r="CA23" i="6"/>
  <c r="BZ23" i="6"/>
  <c r="BY23" i="6"/>
  <c r="BX23" i="6"/>
  <c r="BW23" i="6"/>
  <c r="BV23" i="6"/>
  <c r="BU23" i="6"/>
  <c r="BR23" i="6"/>
  <c r="BQ23" i="6"/>
  <c r="BP23" i="6"/>
  <c r="BO23" i="6"/>
  <c r="BN23" i="6"/>
  <c r="BM23" i="6"/>
  <c r="BF23" i="6"/>
  <c r="BC23" i="6"/>
  <c r="AV23" i="6"/>
  <c r="AW23" i="6" s="1"/>
  <c r="AT23" i="6"/>
  <c r="AU23" i="6" s="1"/>
  <c r="I23" i="6"/>
  <c r="CL22" i="6"/>
  <c r="CK22" i="6"/>
  <c r="CJ22" i="6"/>
  <c r="CI22" i="6"/>
  <c r="CH22" i="6"/>
  <c r="CG22" i="6"/>
  <c r="CF22" i="6"/>
  <c r="CE22" i="6"/>
  <c r="CD22" i="6"/>
  <c r="CC22" i="6"/>
  <c r="CB22" i="6"/>
  <c r="CA22" i="6"/>
  <c r="BZ22" i="6"/>
  <c r="BY22" i="6"/>
  <c r="BX22" i="6"/>
  <c r="BW22" i="6"/>
  <c r="BV22" i="6"/>
  <c r="BU22" i="6"/>
  <c r="BR22" i="6"/>
  <c r="BQ22" i="6"/>
  <c r="BP22" i="6"/>
  <c r="BO22" i="6"/>
  <c r="BN22" i="6"/>
  <c r="BM22" i="6"/>
  <c r="BF22" i="6"/>
  <c r="BC22" i="6"/>
  <c r="AV22" i="6"/>
  <c r="AW22" i="6" s="1"/>
  <c r="AT22" i="6"/>
  <c r="AU22" i="6" s="1"/>
  <c r="I22" i="6"/>
  <c r="CL21" i="6"/>
  <c r="CK21" i="6"/>
  <c r="CJ21" i="6"/>
  <c r="CI21" i="6"/>
  <c r="CH21" i="6"/>
  <c r="CG21" i="6"/>
  <c r="CF21" i="6"/>
  <c r="CE21" i="6"/>
  <c r="CD21" i="6"/>
  <c r="CC21" i="6"/>
  <c r="CB21" i="6"/>
  <c r="CA21" i="6"/>
  <c r="BZ21" i="6"/>
  <c r="BY21" i="6"/>
  <c r="BX21" i="6"/>
  <c r="BW21" i="6"/>
  <c r="BV21" i="6"/>
  <c r="BU21" i="6"/>
  <c r="BR21" i="6"/>
  <c r="BQ21" i="6"/>
  <c r="BP21" i="6"/>
  <c r="BO21" i="6"/>
  <c r="BN21" i="6"/>
  <c r="BM21" i="6"/>
  <c r="BF21" i="6"/>
  <c r="BC21" i="6"/>
  <c r="AV21" i="6"/>
  <c r="AW21" i="6" s="1"/>
  <c r="AT21" i="6"/>
  <c r="AU21" i="6" s="1"/>
  <c r="I21" i="6"/>
  <c r="CL20" i="6"/>
  <c r="CK20" i="6"/>
  <c r="CJ20" i="6"/>
  <c r="CI20" i="6"/>
  <c r="CH20" i="6"/>
  <c r="CG20" i="6"/>
  <c r="CF20" i="6"/>
  <c r="CE20" i="6"/>
  <c r="CD20" i="6"/>
  <c r="CC20" i="6"/>
  <c r="CB20" i="6"/>
  <c r="CA20" i="6"/>
  <c r="BZ20" i="6"/>
  <c r="BY20" i="6"/>
  <c r="BX20" i="6"/>
  <c r="BW20" i="6"/>
  <c r="BV20" i="6"/>
  <c r="BU20" i="6"/>
  <c r="BR20" i="6"/>
  <c r="BQ20" i="6"/>
  <c r="BP20" i="6"/>
  <c r="BO20" i="6"/>
  <c r="BN20" i="6"/>
  <c r="BM20" i="6"/>
  <c r="BF20" i="6"/>
  <c r="BC20" i="6"/>
  <c r="AV20" i="6"/>
  <c r="AW20" i="6" s="1"/>
  <c r="AT20" i="6"/>
  <c r="AU20" i="6" s="1"/>
  <c r="I20" i="6"/>
  <c r="CL19" i="6"/>
  <c r="CK19" i="6"/>
  <c r="CJ19" i="6"/>
  <c r="CI19" i="6"/>
  <c r="CH19" i="6"/>
  <c r="CG19" i="6"/>
  <c r="CF19" i="6"/>
  <c r="CE19" i="6"/>
  <c r="CD19" i="6"/>
  <c r="CC19" i="6"/>
  <c r="CB19" i="6"/>
  <c r="CA19" i="6"/>
  <c r="BZ19" i="6"/>
  <c r="BY19" i="6"/>
  <c r="BX19" i="6"/>
  <c r="BW19" i="6"/>
  <c r="BV19" i="6"/>
  <c r="BU19" i="6"/>
  <c r="BR19" i="6"/>
  <c r="BQ19" i="6"/>
  <c r="BP19" i="6"/>
  <c r="BO19" i="6"/>
  <c r="BN19" i="6"/>
  <c r="BM19" i="6"/>
  <c r="BF19" i="6"/>
  <c r="BC19" i="6"/>
  <c r="AV19" i="6"/>
  <c r="AW19" i="6" s="1"/>
  <c r="AT19" i="6"/>
  <c r="AU19" i="6" s="1"/>
  <c r="I19" i="6"/>
  <c r="CL18" i="6"/>
  <c r="CK18" i="6"/>
  <c r="CJ18" i="6"/>
  <c r="CI18" i="6"/>
  <c r="CH18" i="6"/>
  <c r="CG18" i="6"/>
  <c r="CF18" i="6"/>
  <c r="CE18" i="6"/>
  <c r="CD18" i="6"/>
  <c r="CC18" i="6"/>
  <c r="CB18" i="6"/>
  <c r="CA18" i="6"/>
  <c r="BZ18" i="6"/>
  <c r="BY18" i="6"/>
  <c r="BX18" i="6"/>
  <c r="BW18" i="6"/>
  <c r="BV18" i="6"/>
  <c r="BU18" i="6"/>
  <c r="BR18" i="6"/>
  <c r="BQ18" i="6"/>
  <c r="BP18" i="6"/>
  <c r="BO18" i="6"/>
  <c r="BN18" i="6"/>
  <c r="BM18" i="6"/>
  <c r="BF18" i="6"/>
  <c r="BC18" i="6"/>
  <c r="AV18" i="6"/>
  <c r="AW18" i="6" s="1"/>
  <c r="AT18" i="6"/>
  <c r="AU18" i="6" s="1"/>
  <c r="I18" i="6"/>
  <c r="CL17" i="6"/>
  <c r="CK17" i="6"/>
  <c r="CJ17" i="6"/>
  <c r="CI17" i="6"/>
  <c r="CH17" i="6"/>
  <c r="CG17" i="6"/>
  <c r="CF17" i="6"/>
  <c r="CE17" i="6"/>
  <c r="CD17" i="6"/>
  <c r="CC17" i="6"/>
  <c r="CB17" i="6"/>
  <c r="CA17" i="6"/>
  <c r="BZ17" i="6"/>
  <c r="BY17" i="6"/>
  <c r="BX17" i="6"/>
  <c r="BW17" i="6"/>
  <c r="BV17" i="6"/>
  <c r="BU17" i="6"/>
  <c r="BR17" i="6"/>
  <c r="BQ17" i="6"/>
  <c r="BP17" i="6"/>
  <c r="BO17" i="6"/>
  <c r="BN17" i="6"/>
  <c r="BM17" i="6"/>
  <c r="BF17" i="6"/>
  <c r="BC17" i="6"/>
  <c r="AV17" i="6"/>
  <c r="AW17" i="6" s="1"/>
  <c r="AT17" i="6"/>
  <c r="AU17" i="6" s="1"/>
  <c r="I17" i="6"/>
  <c r="CL16" i="6"/>
  <c r="CK16" i="6"/>
  <c r="CJ16" i="6"/>
  <c r="CI16" i="6"/>
  <c r="CH16" i="6"/>
  <c r="CG16" i="6"/>
  <c r="CF16" i="6"/>
  <c r="CE16" i="6"/>
  <c r="CD16" i="6"/>
  <c r="CC16" i="6"/>
  <c r="CB16" i="6"/>
  <c r="CA16" i="6"/>
  <c r="BZ16" i="6"/>
  <c r="BY16" i="6"/>
  <c r="BX16" i="6"/>
  <c r="BW16" i="6"/>
  <c r="BV16" i="6"/>
  <c r="BU16" i="6"/>
  <c r="BR16" i="6"/>
  <c r="BQ16" i="6"/>
  <c r="BP16" i="6"/>
  <c r="BO16" i="6"/>
  <c r="BN16" i="6"/>
  <c r="BM16" i="6"/>
  <c r="BF16" i="6"/>
  <c r="BC16" i="6"/>
  <c r="AV16" i="6"/>
  <c r="AW16" i="6" s="1"/>
  <c r="AT16" i="6"/>
  <c r="AU16" i="6" s="1"/>
  <c r="I16" i="6"/>
  <c r="CL15" i="6"/>
  <c r="CK15" i="6"/>
  <c r="CJ15" i="6"/>
  <c r="CI15" i="6"/>
  <c r="CH15" i="6"/>
  <c r="CG15" i="6"/>
  <c r="CF15" i="6"/>
  <c r="CE15" i="6"/>
  <c r="CD15" i="6"/>
  <c r="CC15" i="6"/>
  <c r="CB15" i="6"/>
  <c r="CA15" i="6"/>
  <c r="BZ15" i="6"/>
  <c r="BY15" i="6"/>
  <c r="BX15" i="6"/>
  <c r="BW15" i="6"/>
  <c r="BV15" i="6"/>
  <c r="BU15" i="6"/>
  <c r="BR15" i="6"/>
  <c r="BQ15" i="6"/>
  <c r="BP15" i="6"/>
  <c r="BO15" i="6"/>
  <c r="BN15" i="6"/>
  <c r="BM15" i="6"/>
  <c r="BF15" i="6"/>
  <c r="BC15" i="6"/>
  <c r="AV15" i="6"/>
  <c r="AW15" i="6" s="1"/>
  <c r="AT15" i="6"/>
  <c r="AU15" i="6" s="1"/>
  <c r="I15" i="6"/>
  <c r="CL14" i="6"/>
  <c r="CK14" i="6"/>
  <c r="CJ14" i="6"/>
  <c r="CI14" i="6"/>
  <c r="CH14" i="6"/>
  <c r="CG14" i="6"/>
  <c r="CF14" i="6"/>
  <c r="CE14" i="6"/>
  <c r="CD14" i="6"/>
  <c r="CC14" i="6"/>
  <c r="CB14" i="6"/>
  <c r="CA14" i="6"/>
  <c r="BZ14" i="6"/>
  <c r="BY14" i="6"/>
  <c r="BX14" i="6"/>
  <c r="BW14" i="6"/>
  <c r="BV14" i="6"/>
  <c r="BU14" i="6"/>
  <c r="BR14" i="6"/>
  <c r="BQ14" i="6"/>
  <c r="BP14" i="6"/>
  <c r="BO14" i="6"/>
  <c r="BN14" i="6"/>
  <c r="BM14" i="6"/>
  <c r="BF14" i="6"/>
  <c r="BC14" i="6"/>
  <c r="AV14" i="6"/>
  <c r="AW14" i="6" s="1"/>
  <c r="AT14" i="6"/>
  <c r="AU14" i="6" s="1"/>
  <c r="I14" i="6"/>
  <c r="CL13" i="6"/>
  <c r="CK13" i="6"/>
  <c r="CJ13" i="6"/>
  <c r="CI13" i="6"/>
  <c r="CH13" i="6"/>
  <c r="CG13" i="6"/>
  <c r="CF13" i="6"/>
  <c r="CE13" i="6"/>
  <c r="CD13" i="6"/>
  <c r="CC13" i="6"/>
  <c r="CB13" i="6"/>
  <c r="CA13" i="6"/>
  <c r="BZ13" i="6"/>
  <c r="BY13" i="6"/>
  <c r="BX13" i="6"/>
  <c r="BW13" i="6"/>
  <c r="BV13" i="6"/>
  <c r="BU13" i="6"/>
  <c r="BR13" i="6"/>
  <c r="BQ13" i="6"/>
  <c r="BP13" i="6"/>
  <c r="BO13" i="6"/>
  <c r="BN13" i="6"/>
  <c r="BM13" i="6"/>
  <c r="BF13" i="6"/>
  <c r="BC13" i="6"/>
  <c r="AV13" i="6"/>
  <c r="AW13" i="6" s="1"/>
  <c r="AT13" i="6"/>
  <c r="AU13" i="6" s="1"/>
  <c r="I13" i="6"/>
  <c r="CL12" i="6"/>
  <c r="CK12" i="6"/>
  <c r="CJ12" i="6"/>
  <c r="CI12" i="6"/>
  <c r="CH12" i="6"/>
  <c r="CG12" i="6"/>
  <c r="CF12" i="6"/>
  <c r="CE12" i="6"/>
  <c r="CD12" i="6"/>
  <c r="CC12" i="6"/>
  <c r="CB12" i="6"/>
  <c r="CA12" i="6"/>
  <c r="BZ12" i="6"/>
  <c r="BY12" i="6"/>
  <c r="BX12" i="6"/>
  <c r="BW12" i="6"/>
  <c r="BV12" i="6"/>
  <c r="BU12" i="6"/>
  <c r="BR12" i="6"/>
  <c r="BQ12" i="6"/>
  <c r="BP12" i="6"/>
  <c r="BO12" i="6"/>
  <c r="BN12" i="6"/>
  <c r="BM12" i="6"/>
  <c r="BF12" i="6"/>
  <c r="BC12" i="6"/>
  <c r="AV12" i="6"/>
  <c r="AW12" i="6" s="1"/>
  <c r="AT12" i="6"/>
  <c r="AU12" i="6" s="1"/>
  <c r="I12" i="6"/>
  <c r="CL11" i="6"/>
  <c r="CK11" i="6"/>
  <c r="CJ11" i="6"/>
  <c r="CI11" i="6"/>
  <c r="CH11" i="6"/>
  <c r="CG11" i="6"/>
  <c r="CF11" i="6"/>
  <c r="CE11" i="6"/>
  <c r="CD11" i="6"/>
  <c r="CC11" i="6"/>
  <c r="CB11" i="6"/>
  <c r="CA11" i="6"/>
  <c r="BZ11" i="6"/>
  <c r="BY11" i="6"/>
  <c r="BX11" i="6"/>
  <c r="BW11" i="6"/>
  <c r="BV11" i="6"/>
  <c r="BU11" i="6"/>
  <c r="BR11" i="6"/>
  <c r="BQ11" i="6"/>
  <c r="BP11" i="6"/>
  <c r="BO11" i="6"/>
  <c r="BN11" i="6"/>
  <c r="BM11" i="6"/>
  <c r="BF11" i="6"/>
  <c r="BC11" i="6"/>
  <c r="AV11" i="6"/>
  <c r="AW11" i="6" s="1"/>
  <c r="AT11" i="6"/>
  <c r="AU11" i="6" s="1"/>
  <c r="I11" i="6"/>
  <c r="CL10" i="6"/>
  <c r="CK10" i="6"/>
  <c r="CJ10" i="6"/>
  <c r="CI10" i="6"/>
  <c r="CH10" i="6"/>
  <c r="CG10" i="6"/>
  <c r="CF10" i="6"/>
  <c r="CE10" i="6"/>
  <c r="CD10" i="6"/>
  <c r="CC10" i="6"/>
  <c r="CB10" i="6"/>
  <c r="CA10" i="6"/>
  <c r="BZ10" i="6"/>
  <c r="BY10" i="6"/>
  <c r="BX10" i="6"/>
  <c r="BW10" i="6"/>
  <c r="BV10" i="6"/>
  <c r="BU10" i="6"/>
  <c r="BR10" i="6"/>
  <c r="BQ10" i="6"/>
  <c r="BP10" i="6"/>
  <c r="BO10" i="6"/>
  <c r="BN10" i="6"/>
  <c r="BM10" i="6"/>
  <c r="BF10" i="6"/>
  <c r="BC10" i="6"/>
  <c r="AV10" i="6"/>
  <c r="AW10" i="6" s="1"/>
  <c r="AT10" i="6"/>
  <c r="AU10" i="6" s="1"/>
  <c r="I10" i="6"/>
  <c r="CL9" i="6"/>
  <c r="CK9" i="6"/>
  <c r="CJ9" i="6"/>
  <c r="CI9" i="6"/>
  <c r="CH9" i="6"/>
  <c r="CG9" i="6"/>
  <c r="CF9" i="6"/>
  <c r="CE9" i="6"/>
  <c r="CD9" i="6"/>
  <c r="CC9" i="6"/>
  <c r="CB9" i="6"/>
  <c r="CA9" i="6"/>
  <c r="BZ9" i="6"/>
  <c r="BY9" i="6"/>
  <c r="BX9" i="6"/>
  <c r="BW9" i="6"/>
  <c r="BV9" i="6"/>
  <c r="BU9" i="6"/>
  <c r="BR9" i="6"/>
  <c r="BQ9" i="6"/>
  <c r="BP9" i="6"/>
  <c r="BO9" i="6"/>
  <c r="BN9" i="6"/>
  <c r="BM9" i="6"/>
  <c r="BF9" i="6"/>
  <c r="BC9" i="6"/>
  <c r="AV9" i="6"/>
  <c r="AW9" i="6" s="1"/>
  <c r="AT9" i="6"/>
  <c r="AU9" i="6" s="1"/>
  <c r="I9" i="6"/>
  <c r="CL8" i="6"/>
  <c r="CK8" i="6"/>
  <c r="CJ8" i="6"/>
  <c r="CI8" i="6"/>
  <c r="CH8" i="6"/>
  <c r="CG8" i="6"/>
  <c r="CF8" i="6"/>
  <c r="CE8" i="6"/>
  <c r="CD8" i="6"/>
  <c r="CC8" i="6"/>
  <c r="CB8" i="6"/>
  <c r="CA8" i="6"/>
  <c r="BZ8" i="6"/>
  <c r="BY8" i="6"/>
  <c r="BX8" i="6"/>
  <c r="BW8" i="6"/>
  <c r="BV8" i="6"/>
  <c r="BU8" i="6"/>
  <c r="BR8" i="6"/>
  <c r="BQ8" i="6"/>
  <c r="BP8" i="6"/>
  <c r="BO8" i="6"/>
  <c r="BN8" i="6"/>
  <c r="BM8" i="6"/>
  <c r="BF8" i="6"/>
  <c r="BC8" i="6"/>
  <c r="AV8" i="6"/>
  <c r="AW8" i="6" s="1"/>
  <c r="AT8" i="6"/>
  <c r="AU8" i="6" s="1"/>
  <c r="I8" i="6"/>
  <c r="CL7" i="6"/>
  <c r="CK7" i="6"/>
  <c r="CJ7" i="6"/>
  <c r="CI7" i="6"/>
  <c r="CH7" i="6"/>
  <c r="CG7" i="6"/>
  <c r="CF7" i="6"/>
  <c r="CE7" i="6"/>
  <c r="CD7" i="6"/>
  <c r="CC7" i="6"/>
  <c r="CB7" i="6"/>
  <c r="CA7" i="6"/>
  <c r="BZ7" i="6"/>
  <c r="BY7" i="6"/>
  <c r="BX7" i="6"/>
  <c r="BW7" i="6"/>
  <c r="BV7" i="6"/>
  <c r="BU7" i="6"/>
  <c r="BR7" i="6"/>
  <c r="BQ7" i="6"/>
  <c r="BP7" i="6"/>
  <c r="BO7" i="6"/>
  <c r="BN7" i="6"/>
  <c r="BM7" i="6"/>
  <c r="BF7" i="6"/>
  <c r="BC7" i="6"/>
  <c r="AV7" i="6"/>
  <c r="AW7" i="6" s="1"/>
  <c r="AT7" i="6"/>
  <c r="AU7" i="6" s="1"/>
  <c r="I7" i="6"/>
  <c r="CL6" i="6"/>
  <c r="CK6" i="6"/>
  <c r="CJ6" i="6"/>
  <c r="CI6" i="6"/>
  <c r="CH6" i="6"/>
  <c r="CG6" i="6"/>
  <c r="CF6" i="6"/>
  <c r="CE6" i="6"/>
  <c r="CD6" i="6"/>
  <c r="CC6" i="6"/>
  <c r="CB6" i="6"/>
  <c r="CA6" i="6"/>
  <c r="BZ6" i="6"/>
  <c r="BY6" i="6"/>
  <c r="BX6" i="6"/>
  <c r="BW6" i="6"/>
  <c r="BV6" i="6"/>
  <c r="BU6" i="6"/>
  <c r="BR6" i="6"/>
  <c r="BQ6" i="6"/>
  <c r="BP6" i="6"/>
  <c r="BO6" i="6"/>
  <c r="BN6" i="6"/>
  <c r="BM6" i="6"/>
  <c r="BF6" i="6"/>
  <c r="BC6" i="6"/>
  <c r="AV6" i="6"/>
  <c r="AW6" i="6" s="1"/>
  <c r="AT6" i="6"/>
  <c r="AU6" i="6" s="1"/>
  <c r="I6" i="6"/>
  <c r="CL5" i="6"/>
  <c r="CK5" i="6"/>
  <c r="CJ5" i="6"/>
  <c r="CI5" i="6"/>
  <c r="CH5" i="6"/>
  <c r="CG5" i="6"/>
  <c r="CF5" i="6"/>
  <c r="CE5" i="6"/>
  <c r="CD5" i="6"/>
  <c r="CC5" i="6"/>
  <c r="CB5" i="6"/>
  <c r="CA5" i="6"/>
  <c r="BZ5" i="6"/>
  <c r="BY5" i="6"/>
  <c r="BX5" i="6"/>
  <c r="BW5" i="6"/>
  <c r="BV5" i="6"/>
  <c r="BU5" i="6"/>
  <c r="BR5" i="6"/>
  <c r="BQ5" i="6"/>
  <c r="BP5" i="6"/>
  <c r="BO5" i="6"/>
  <c r="BN5" i="6"/>
  <c r="BM5" i="6"/>
  <c r="BF5" i="6"/>
  <c r="BC5" i="6"/>
  <c r="AV5" i="6"/>
  <c r="AW5" i="6" s="1"/>
  <c r="AT5" i="6"/>
  <c r="AU5" i="6" s="1"/>
  <c r="I5" i="6"/>
  <c r="CL4" i="6"/>
  <c r="CK4" i="6"/>
  <c r="CJ4" i="6"/>
  <c r="CI4" i="6"/>
  <c r="CH4" i="6"/>
  <c r="CG4" i="6"/>
  <c r="CF4" i="6"/>
  <c r="CE4" i="6"/>
  <c r="CD4" i="6"/>
  <c r="CC4" i="6"/>
  <c r="CB4" i="6"/>
  <c r="CA4" i="6"/>
  <c r="BZ4" i="6"/>
  <c r="BY4" i="6"/>
  <c r="BX4" i="6"/>
  <c r="BW4" i="6"/>
  <c r="BV4" i="6"/>
  <c r="BU4" i="6"/>
  <c r="BR4" i="6"/>
  <c r="BQ4" i="6"/>
  <c r="BP4" i="6"/>
  <c r="BO4" i="6"/>
  <c r="BN4" i="6"/>
  <c r="BM4" i="6"/>
  <c r="BF4" i="6"/>
  <c r="BC4" i="6"/>
  <c r="AV4" i="6"/>
  <c r="AW4" i="6" s="1"/>
  <c r="AT4" i="6"/>
  <c r="AU4" i="6" s="1"/>
  <c r="I4" i="6"/>
  <c r="CL3" i="6"/>
  <c r="CK3" i="6"/>
  <c r="CJ3" i="6"/>
  <c r="CI3" i="6"/>
  <c r="CH3" i="6"/>
  <c r="CG3" i="6"/>
  <c r="CF3" i="6"/>
  <c r="CE3" i="6"/>
  <c r="CD3" i="6"/>
  <c r="CC3" i="6"/>
  <c r="CB3" i="6"/>
  <c r="CA3" i="6"/>
  <c r="BZ3" i="6"/>
  <c r="BY3" i="6"/>
  <c r="BX3" i="6"/>
  <c r="BW3" i="6"/>
  <c r="BU3" i="6"/>
  <c r="BR3" i="6"/>
  <c r="BQ3" i="6"/>
  <c r="BP3" i="6"/>
  <c r="BO3" i="6"/>
  <c r="BN3" i="6"/>
  <c r="BM3" i="6"/>
  <c r="BF3" i="6"/>
  <c r="BC3" i="6"/>
  <c r="AV3" i="6"/>
  <c r="AW3" i="6" s="1"/>
  <c r="AT3" i="6"/>
  <c r="AU3" i="6" s="1"/>
  <c r="I3" i="6"/>
  <c r="B216" i="1"/>
  <c r="O218" i="1"/>
  <c r="O217" i="1"/>
  <c r="O216" i="1"/>
  <c r="B28" i="5"/>
  <c r="P216" i="1" l="1"/>
  <c r="P217" i="1"/>
  <c r="P218" i="1"/>
  <c r="AU222" i="7"/>
  <c r="AN225" i="7"/>
  <c r="AU223" i="7"/>
  <c r="AN223" i="7"/>
  <c r="AN232" i="7"/>
  <c r="AE223" i="7"/>
  <c r="AE222" i="7"/>
  <c r="AN222" i="7"/>
  <c r="AE225" i="7"/>
  <c r="AU225" i="7"/>
  <c r="H220" i="7"/>
  <c r="K216" i="7"/>
  <c r="H217" i="7"/>
  <c r="E241" i="7"/>
  <c r="E240" i="7"/>
  <c r="H218" i="7"/>
  <c r="K218" i="7"/>
  <c r="H219" i="7"/>
  <c r="E242" i="7"/>
  <c r="E243" i="7"/>
  <c r="E244" i="7"/>
  <c r="E245" i="7"/>
  <c r="H216" i="7"/>
  <c r="BN241" i="7"/>
  <c r="K217" i="7"/>
  <c r="K217" i="6"/>
  <c r="H218" i="6"/>
  <c r="E247" i="6"/>
  <c r="K218" i="6"/>
  <c r="H219" i="6"/>
  <c r="E249" i="6"/>
  <c r="E250" i="6"/>
  <c r="H220" i="6"/>
  <c r="E251" i="6"/>
  <c r="BQ181" i="6"/>
  <c r="E252" i="6"/>
  <c r="H216" i="6"/>
  <c r="BV3" i="6"/>
  <c r="BO181" i="6"/>
  <c r="BM181" i="6"/>
  <c r="BN181" i="6"/>
  <c r="BP181" i="6"/>
  <c r="CJ217" i="6"/>
  <c r="BX217" i="6"/>
  <c r="BX218" i="6" s="1"/>
  <c r="CI217" i="6"/>
  <c r="BW217" i="6"/>
  <c r="CH217" i="6"/>
  <c r="BV217" i="6"/>
  <c r="CG217" i="6"/>
  <c r="CF217" i="6"/>
  <c r="CE217" i="6"/>
  <c r="CD217" i="6"/>
  <c r="CC217" i="6"/>
  <c r="CB217" i="6"/>
  <c r="CA217" i="6"/>
  <c r="CL217" i="6"/>
  <c r="CL218" i="6" s="1"/>
  <c r="BZ217" i="6"/>
  <c r="CK217" i="6"/>
  <c r="BY217" i="6"/>
  <c r="BQ182" i="6"/>
  <c r="BR181" i="6"/>
  <c r="BK244" i="6"/>
  <c r="BK222" i="6"/>
  <c r="D165" i="4"/>
  <c r="D144" i="4"/>
  <c r="D121" i="4"/>
  <c r="D95" i="4"/>
  <c r="D94" i="4"/>
  <c r="D93" i="4"/>
  <c r="D91" i="4"/>
  <c r="D90" i="4"/>
  <c r="D89" i="4"/>
  <c r="D87" i="4"/>
  <c r="D66" i="4"/>
  <c r="D55" i="4"/>
  <c r="D54" i="4"/>
  <c r="D53" i="4"/>
  <c r="D52" i="4"/>
  <c r="D51" i="4"/>
  <c r="D50" i="4"/>
  <c r="D49" i="4"/>
  <c r="D48" i="4"/>
  <c r="D45" i="4"/>
  <c r="D41" i="4"/>
  <c r="D40" i="4"/>
  <c r="D38" i="4"/>
  <c r="D37" i="4"/>
  <c r="D36" i="4"/>
  <c r="D33" i="4"/>
  <c r="D29" i="4"/>
  <c r="D28" i="4"/>
  <c r="D27" i="4"/>
  <c r="D23" i="4"/>
  <c r="D22" i="4"/>
  <c r="D20" i="4"/>
  <c r="D16" i="4"/>
  <c r="D15" i="4"/>
  <c r="D14" i="4"/>
  <c r="D12" i="4"/>
  <c r="D11" i="4"/>
  <c r="D10" i="4"/>
  <c r="D8" i="4"/>
  <c r="D7" i="4"/>
  <c r="D6" i="4"/>
  <c r="D4" i="4"/>
  <c r="D3" i="4"/>
  <c r="D2" i="4"/>
  <c r="D1" i="4"/>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3" i="1"/>
  <c r="L220" i="1"/>
  <c r="M220" i="1" s="1"/>
  <c r="L219" i="1"/>
  <c r="M219" i="1" s="1"/>
  <c r="L218" i="1"/>
  <c r="M218" i="1" s="1"/>
  <c r="L217" i="1"/>
  <c r="M217" i="1" s="1"/>
  <c r="L216" i="1"/>
  <c r="M216" i="1" s="1"/>
  <c r="G6" i="1"/>
  <c r="H6" i="1"/>
  <c r="I6" i="1"/>
  <c r="J6" i="1"/>
  <c r="G7" i="1"/>
  <c r="H7" i="1"/>
  <c r="I7" i="1"/>
  <c r="J7" i="1"/>
  <c r="G8" i="1"/>
  <c r="H8" i="1"/>
  <c r="I8" i="1"/>
  <c r="J8" i="1"/>
  <c r="G9" i="1"/>
  <c r="H9" i="1"/>
  <c r="I9" i="1"/>
  <c r="J9" i="1"/>
  <c r="G10" i="1"/>
  <c r="H10" i="1"/>
  <c r="I10" i="1"/>
  <c r="J10" i="1"/>
  <c r="G11" i="1"/>
  <c r="H11" i="1"/>
  <c r="I11" i="1"/>
  <c r="J11" i="1"/>
  <c r="G12" i="1"/>
  <c r="H12" i="1"/>
  <c r="I12" i="1"/>
  <c r="J12" i="1"/>
  <c r="G13" i="1"/>
  <c r="H13" i="1"/>
  <c r="I13" i="1"/>
  <c r="J13" i="1"/>
  <c r="G14" i="1"/>
  <c r="H14" i="1"/>
  <c r="I14" i="1"/>
  <c r="J14" i="1"/>
  <c r="G15" i="1"/>
  <c r="H15" i="1"/>
  <c r="I15" i="1"/>
  <c r="J15" i="1"/>
  <c r="G16" i="1"/>
  <c r="H16" i="1"/>
  <c r="I16" i="1"/>
  <c r="J16" i="1"/>
  <c r="G17" i="1"/>
  <c r="H17" i="1"/>
  <c r="I17" i="1"/>
  <c r="J17" i="1"/>
  <c r="G18" i="1"/>
  <c r="K18" i="1" s="1"/>
  <c r="H18" i="1"/>
  <c r="I18" i="1"/>
  <c r="J18" i="1"/>
  <c r="G19" i="1"/>
  <c r="H19" i="1"/>
  <c r="I19" i="1"/>
  <c r="J19" i="1"/>
  <c r="G20" i="1"/>
  <c r="H20" i="1"/>
  <c r="I20" i="1"/>
  <c r="J20" i="1"/>
  <c r="G21" i="1"/>
  <c r="K21" i="1" s="1"/>
  <c r="H21" i="1"/>
  <c r="I21" i="1"/>
  <c r="J21" i="1"/>
  <c r="G22" i="1"/>
  <c r="H22" i="1"/>
  <c r="I22" i="1"/>
  <c r="J22" i="1"/>
  <c r="G23" i="1"/>
  <c r="H23" i="1"/>
  <c r="I23" i="1"/>
  <c r="J23" i="1"/>
  <c r="G24" i="1"/>
  <c r="K24" i="1" s="1"/>
  <c r="H24" i="1"/>
  <c r="I24" i="1"/>
  <c r="J24" i="1"/>
  <c r="G25" i="1"/>
  <c r="H25" i="1"/>
  <c r="I25" i="1"/>
  <c r="J25" i="1"/>
  <c r="G26" i="1"/>
  <c r="H26" i="1"/>
  <c r="I26" i="1"/>
  <c r="J26" i="1"/>
  <c r="G27" i="1"/>
  <c r="K27" i="1" s="1"/>
  <c r="H27" i="1"/>
  <c r="I27" i="1"/>
  <c r="J27" i="1"/>
  <c r="G28" i="1"/>
  <c r="H28" i="1"/>
  <c r="I28" i="1"/>
  <c r="J28" i="1"/>
  <c r="G29" i="1"/>
  <c r="H29" i="1"/>
  <c r="I29" i="1"/>
  <c r="J29" i="1"/>
  <c r="G30" i="1"/>
  <c r="K30" i="1" s="1"/>
  <c r="H30" i="1"/>
  <c r="I30" i="1"/>
  <c r="J30" i="1"/>
  <c r="G31" i="1"/>
  <c r="H31" i="1"/>
  <c r="I31" i="1"/>
  <c r="J31" i="1"/>
  <c r="G32" i="1"/>
  <c r="H32" i="1"/>
  <c r="I32" i="1"/>
  <c r="J32" i="1"/>
  <c r="G33" i="1"/>
  <c r="K33" i="1" s="1"/>
  <c r="H33" i="1"/>
  <c r="I33" i="1"/>
  <c r="J33" i="1"/>
  <c r="G34" i="1"/>
  <c r="H34" i="1"/>
  <c r="I34" i="1"/>
  <c r="J34" i="1"/>
  <c r="G35" i="1"/>
  <c r="H35" i="1"/>
  <c r="I35" i="1"/>
  <c r="J35" i="1"/>
  <c r="G36" i="1"/>
  <c r="K36" i="1" s="1"/>
  <c r="H36" i="1"/>
  <c r="I36" i="1"/>
  <c r="J36" i="1"/>
  <c r="G37" i="1"/>
  <c r="H37" i="1"/>
  <c r="I37" i="1"/>
  <c r="J37" i="1"/>
  <c r="G38" i="1"/>
  <c r="H38" i="1"/>
  <c r="I38" i="1"/>
  <c r="J38" i="1"/>
  <c r="G39" i="1"/>
  <c r="K39" i="1" s="1"/>
  <c r="H39" i="1"/>
  <c r="I39" i="1"/>
  <c r="J39" i="1"/>
  <c r="G40" i="1"/>
  <c r="H40" i="1"/>
  <c r="I40" i="1"/>
  <c r="J40" i="1"/>
  <c r="G41" i="1"/>
  <c r="H41" i="1"/>
  <c r="I41" i="1"/>
  <c r="J41" i="1"/>
  <c r="G42" i="1"/>
  <c r="K42" i="1" s="1"/>
  <c r="H42" i="1"/>
  <c r="I42" i="1"/>
  <c r="J42" i="1"/>
  <c r="G43" i="1"/>
  <c r="H43" i="1"/>
  <c r="I43" i="1"/>
  <c r="J43" i="1"/>
  <c r="G44" i="1"/>
  <c r="H44" i="1"/>
  <c r="I44" i="1"/>
  <c r="J44" i="1"/>
  <c r="G45" i="1"/>
  <c r="K45" i="1" s="1"/>
  <c r="H45" i="1"/>
  <c r="I45" i="1"/>
  <c r="J45" i="1"/>
  <c r="G46" i="1"/>
  <c r="H46" i="1"/>
  <c r="I46" i="1"/>
  <c r="J46" i="1"/>
  <c r="G47" i="1"/>
  <c r="H47" i="1"/>
  <c r="I47" i="1"/>
  <c r="J47" i="1"/>
  <c r="G48" i="1"/>
  <c r="K48" i="1" s="1"/>
  <c r="H48" i="1"/>
  <c r="I48" i="1"/>
  <c r="J48" i="1"/>
  <c r="G49" i="1"/>
  <c r="H49" i="1"/>
  <c r="I49" i="1"/>
  <c r="J49" i="1"/>
  <c r="G50" i="1"/>
  <c r="H50" i="1"/>
  <c r="I50" i="1"/>
  <c r="J50" i="1"/>
  <c r="G51" i="1"/>
  <c r="K51" i="1" s="1"/>
  <c r="H51" i="1"/>
  <c r="I51" i="1"/>
  <c r="J51" i="1"/>
  <c r="G52" i="1"/>
  <c r="H52" i="1"/>
  <c r="I52" i="1"/>
  <c r="J52" i="1"/>
  <c r="G53" i="1"/>
  <c r="H53" i="1"/>
  <c r="I53" i="1"/>
  <c r="J53" i="1"/>
  <c r="G54" i="1"/>
  <c r="K54" i="1" s="1"/>
  <c r="H54" i="1"/>
  <c r="I54" i="1"/>
  <c r="J54" i="1"/>
  <c r="G55" i="1"/>
  <c r="H55" i="1"/>
  <c r="I55" i="1"/>
  <c r="J55" i="1"/>
  <c r="G56" i="1"/>
  <c r="H56" i="1"/>
  <c r="I56" i="1"/>
  <c r="J56" i="1"/>
  <c r="G57" i="1"/>
  <c r="K57" i="1" s="1"/>
  <c r="H57" i="1"/>
  <c r="I57" i="1"/>
  <c r="J57" i="1"/>
  <c r="G58" i="1"/>
  <c r="H58" i="1"/>
  <c r="I58" i="1"/>
  <c r="J58" i="1"/>
  <c r="G59" i="1"/>
  <c r="H59" i="1"/>
  <c r="I59" i="1"/>
  <c r="J59" i="1"/>
  <c r="G60" i="1"/>
  <c r="K60" i="1" s="1"/>
  <c r="H60" i="1"/>
  <c r="I60" i="1"/>
  <c r="J60" i="1"/>
  <c r="G61" i="1"/>
  <c r="H61" i="1"/>
  <c r="I61" i="1"/>
  <c r="J61" i="1"/>
  <c r="G62" i="1"/>
  <c r="H62" i="1"/>
  <c r="I62" i="1"/>
  <c r="J62" i="1"/>
  <c r="G63" i="1"/>
  <c r="K63" i="1" s="1"/>
  <c r="H63" i="1"/>
  <c r="I63" i="1"/>
  <c r="J63" i="1"/>
  <c r="G64" i="1"/>
  <c r="H64" i="1"/>
  <c r="I64" i="1"/>
  <c r="J64" i="1"/>
  <c r="G65" i="1"/>
  <c r="H65" i="1"/>
  <c r="I65" i="1"/>
  <c r="J65" i="1"/>
  <c r="G66" i="1"/>
  <c r="K66" i="1" s="1"/>
  <c r="H66" i="1"/>
  <c r="I66" i="1"/>
  <c r="J66" i="1"/>
  <c r="G67" i="1"/>
  <c r="H67" i="1"/>
  <c r="I67" i="1"/>
  <c r="J67" i="1"/>
  <c r="G68" i="1"/>
  <c r="H68" i="1"/>
  <c r="I68" i="1"/>
  <c r="J68" i="1"/>
  <c r="G69" i="1"/>
  <c r="K69" i="1" s="1"/>
  <c r="H69" i="1"/>
  <c r="I69" i="1"/>
  <c r="J69" i="1"/>
  <c r="G70" i="1"/>
  <c r="H70" i="1"/>
  <c r="I70" i="1"/>
  <c r="J70" i="1"/>
  <c r="G71" i="1"/>
  <c r="H71" i="1"/>
  <c r="I71" i="1"/>
  <c r="J71" i="1"/>
  <c r="G72" i="1"/>
  <c r="K72" i="1" s="1"/>
  <c r="H72" i="1"/>
  <c r="I72" i="1"/>
  <c r="J72" i="1"/>
  <c r="G73" i="1"/>
  <c r="H73" i="1"/>
  <c r="I73" i="1"/>
  <c r="J73" i="1"/>
  <c r="G74" i="1"/>
  <c r="H74" i="1"/>
  <c r="I74" i="1"/>
  <c r="J74" i="1"/>
  <c r="G75" i="1"/>
  <c r="K75" i="1" s="1"/>
  <c r="H75" i="1"/>
  <c r="I75" i="1"/>
  <c r="J75" i="1"/>
  <c r="G76" i="1"/>
  <c r="H76" i="1"/>
  <c r="I76" i="1"/>
  <c r="J76" i="1"/>
  <c r="G77" i="1"/>
  <c r="H77" i="1"/>
  <c r="I77" i="1"/>
  <c r="J77" i="1"/>
  <c r="G78" i="1"/>
  <c r="K78" i="1" s="1"/>
  <c r="H78" i="1"/>
  <c r="I78" i="1"/>
  <c r="J78" i="1"/>
  <c r="G79" i="1"/>
  <c r="H79" i="1"/>
  <c r="I79" i="1"/>
  <c r="J79" i="1"/>
  <c r="G80" i="1"/>
  <c r="H80" i="1"/>
  <c r="I80" i="1"/>
  <c r="J80" i="1"/>
  <c r="G81" i="1"/>
  <c r="K81" i="1" s="1"/>
  <c r="H81" i="1"/>
  <c r="I81" i="1"/>
  <c r="J81" i="1"/>
  <c r="G82" i="1"/>
  <c r="H82" i="1"/>
  <c r="I82" i="1"/>
  <c r="J82" i="1"/>
  <c r="G83" i="1"/>
  <c r="H83" i="1"/>
  <c r="I83" i="1"/>
  <c r="J83" i="1"/>
  <c r="G84" i="1"/>
  <c r="K84" i="1" s="1"/>
  <c r="H84" i="1"/>
  <c r="I84" i="1"/>
  <c r="J84" i="1"/>
  <c r="G85" i="1"/>
  <c r="H85" i="1"/>
  <c r="I85" i="1"/>
  <c r="J85" i="1"/>
  <c r="G86" i="1"/>
  <c r="H86" i="1"/>
  <c r="I86" i="1"/>
  <c r="J86" i="1"/>
  <c r="G87" i="1"/>
  <c r="K87" i="1" s="1"/>
  <c r="H87" i="1"/>
  <c r="I87" i="1"/>
  <c r="J87" i="1"/>
  <c r="G88" i="1"/>
  <c r="H88" i="1"/>
  <c r="I88" i="1"/>
  <c r="J88" i="1"/>
  <c r="G89" i="1"/>
  <c r="H89" i="1"/>
  <c r="I89" i="1"/>
  <c r="J89" i="1"/>
  <c r="G90" i="1"/>
  <c r="K90" i="1" s="1"/>
  <c r="H90" i="1"/>
  <c r="I90" i="1"/>
  <c r="J90" i="1"/>
  <c r="G91" i="1"/>
  <c r="H91" i="1"/>
  <c r="I91" i="1"/>
  <c r="J91" i="1"/>
  <c r="G92" i="1"/>
  <c r="H92" i="1"/>
  <c r="I92" i="1"/>
  <c r="J92" i="1"/>
  <c r="G93" i="1"/>
  <c r="K93" i="1" s="1"/>
  <c r="H93" i="1"/>
  <c r="I93" i="1"/>
  <c r="J93" i="1"/>
  <c r="G94" i="1"/>
  <c r="H94" i="1"/>
  <c r="I94" i="1"/>
  <c r="J94" i="1"/>
  <c r="G95" i="1"/>
  <c r="H95" i="1"/>
  <c r="I95" i="1"/>
  <c r="J95" i="1"/>
  <c r="G96" i="1"/>
  <c r="K96" i="1" s="1"/>
  <c r="H96" i="1"/>
  <c r="I96" i="1"/>
  <c r="J96" i="1"/>
  <c r="G97" i="1"/>
  <c r="H97" i="1"/>
  <c r="I97" i="1"/>
  <c r="J97" i="1"/>
  <c r="G98" i="1"/>
  <c r="H98" i="1"/>
  <c r="I98" i="1"/>
  <c r="J98" i="1"/>
  <c r="G99" i="1"/>
  <c r="K99" i="1" s="1"/>
  <c r="H99" i="1"/>
  <c r="I99" i="1"/>
  <c r="J99" i="1"/>
  <c r="G100" i="1"/>
  <c r="H100" i="1"/>
  <c r="I100" i="1"/>
  <c r="J100" i="1"/>
  <c r="G101" i="1"/>
  <c r="H101" i="1"/>
  <c r="I101" i="1"/>
  <c r="J101" i="1"/>
  <c r="G102" i="1"/>
  <c r="K102" i="1" s="1"/>
  <c r="H102" i="1"/>
  <c r="I102" i="1"/>
  <c r="J102" i="1"/>
  <c r="G103" i="1"/>
  <c r="H103" i="1"/>
  <c r="I103" i="1"/>
  <c r="J103" i="1"/>
  <c r="G104" i="1"/>
  <c r="H104" i="1"/>
  <c r="I104" i="1"/>
  <c r="J104" i="1"/>
  <c r="G105" i="1"/>
  <c r="K105" i="1" s="1"/>
  <c r="H105" i="1"/>
  <c r="I105" i="1"/>
  <c r="J105" i="1"/>
  <c r="G106" i="1"/>
  <c r="H106" i="1"/>
  <c r="I106" i="1"/>
  <c r="J106" i="1"/>
  <c r="G107" i="1"/>
  <c r="H107" i="1"/>
  <c r="I107" i="1"/>
  <c r="J107" i="1"/>
  <c r="G108" i="1"/>
  <c r="K108" i="1" s="1"/>
  <c r="H108" i="1"/>
  <c r="I108" i="1"/>
  <c r="J108" i="1"/>
  <c r="G109" i="1"/>
  <c r="H109" i="1"/>
  <c r="I109" i="1"/>
  <c r="J109" i="1"/>
  <c r="G110" i="1"/>
  <c r="H110" i="1"/>
  <c r="I110" i="1"/>
  <c r="J110" i="1"/>
  <c r="G111" i="1"/>
  <c r="K111" i="1" s="1"/>
  <c r="H111" i="1"/>
  <c r="I111" i="1"/>
  <c r="J111" i="1"/>
  <c r="G112" i="1"/>
  <c r="H112" i="1"/>
  <c r="I112" i="1"/>
  <c r="J112" i="1"/>
  <c r="G113" i="1"/>
  <c r="H113" i="1"/>
  <c r="I113" i="1"/>
  <c r="J113" i="1"/>
  <c r="G114" i="1"/>
  <c r="K114" i="1" s="1"/>
  <c r="H114" i="1"/>
  <c r="I114" i="1"/>
  <c r="J114" i="1"/>
  <c r="G115" i="1"/>
  <c r="H115" i="1"/>
  <c r="I115" i="1"/>
  <c r="J115" i="1"/>
  <c r="G116" i="1"/>
  <c r="H116" i="1"/>
  <c r="I116" i="1"/>
  <c r="J116" i="1"/>
  <c r="G117" i="1"/>
  <c r="K117" i="1" s="1"/>
  <c r="H117" i="1"/>
  <c r="I117" i="1"/>
  <c r="J117" i="1"/>
  <c r="G118" i="1"/>
  <c r="H118" i="1"/>
  <c r="I118" i="1"/>
  <c r="J118" i="1"/>
  <c r="G119" i="1"/>
  <c r="H119" i="1"/>
  <c r="I119" i="1"/>
  <c r="J119" i="1"/>
  <c r="G120" i="1"/>
  <c r="K120" i="1" s="1"/>
  <c r="H120" i="1"/>
  <c r="I120" i="1"/>
  <c r="J120" i="1"/>
  <c r="G121" i="1"/>
  <c r="H121" i="1"/>
  <c r="I121" i="1"/>
  <c r="J121" i="1"/>
  <c r="G122" i="1"/>
  <c r="H122" i="1"/>
  <c r="I122" i="1"/>
  <c r="J122" i="1"/>
  <c r="G123" i="1"/>
  <c r="K123" i="1" s="1"/>
  <c r="H123" i="1"/>
  <c r="I123" i="1"/>
  <c r="J123" i="1"/>
  <c r="G124" i="1"/>
  <c r="H124" i="1"/>
  <c r="I124" i="1"/>
  <c r="J124" i="1"/>
  <c r="G125" i="1"/>
  <c r="H125" i="1"/>
  <c r="I125" i="1"/>
  <c r="J125" i="1"/>
  <c r="G126" i="1"/>
  <c r="K126" i="1" s="1"/>
  <c r="H126" i="1"/>
  <c r="I126" i="1"/>
  <c r="J126" i="1"/>
  <c r="G127" i="1"/>
  <c r="H127" i="1"/>
  <c r="I127" i="1"/>
  <c r="J127" i="1"/>
  <c r="G128" i="1"/>
  <c r="H128" i="1"/>
  <c r="I128" i="1"/>
  <c r="J128" i="1"/>
  <c r="G129" i="1"/>
  <c r="K129" i="1" s="1"/>
  <c r="H129" i="1"/>
  <c r="I129" i="1"/>
  <c r="J129" i="1"/>
  <c r="G130" i="1"/>
  <c r="H130" i="1"/>
  <c r="I130" i="1"/>
  <c r="J130" i="1"/>
  <c r="G131" i="1"/>
  <c r="H131" i="1"/>
  <c r="I131" i="1"/>
  <c r="J131" i="1"/>
  <c r="G132" i="1"/>
  <c r="K132" i="1" s="1"/>
  <c r="H132" i="1"/>
  <c r="I132" i="1"/>
  <c r="J132" i="1"/>
  <c r="G133" i="1"/>
  <c r="H133" i="1"/>
  <c r="I133" i="1"/>
  <c r="J133" i="1"/>
  <c r="G134" i="1"/>
  <c r="H134" i="1"/>
  <c r="I134" i="1"/>
  <c r="J134" i="1"/>
  <c r="G135" i="1"/>
  <c r="K135" i="1" s="1"/>
  <c r="H135" i="1"/>
  <c r="I135" i="1"/>
  <c r="J135" i="1"/>
  <c r="G136" i="1"/>
  <c r="H136" i="1"/>
  <c r="I136" i="1"/>
  <c r="J136" i="1"/>
  <c r="G137" i="1"/>
  <c r="H137" i="1"/>
  <c r="I137" i="1"/>
  <c r="J137" i="1"/>
  <c r="G138" i="1"/>
  <c r="K138" i="1" s="1"/>
  <c r="H138" i="1"/>
  <c r="I138" i="1"/>
  <c r="J138" i="1"/>
  <c r="G139" i="1"/>
  <c r="H139" i="1"/>
  <c r="I139" i="1"/>
  <c r="J139" i="1"/>
  <c r="G140" i="1"/>
  <c r="H140" i="1"/>
  <c r="I140" i="1"/>
  <c r="J140" i="1"/>
  <c r="G141" i="1"/>
  <c r="K141" i="1" s="1"/>
  <c r="H141" i="1"/>
  <c r="I141" i="1"/>
  <c r="J141" i="1"/>
  <c r="G142" i="1"/>
  <c r="H142" i="1"/>
  <c r="I142" i="1"/>
  <c r="J142" i="1"/>
  <c r="G143" i="1"/>
  <c r="H143" i="1"/>
  <c r="I143" i="1"/>
  <c r="J143" i="1"/>
  <c r="G144" i="1"/>
  <c r="K144" i="1" s="1"/>
  <c r="H144" i="1"/>
  <c r="I144" i="1"/>
  <c r="J144" i="1"/>
  <c r="G145" i="1"/>
  <c r="H145" i="1"/>
  <c r="I145" i="1"/>
  <c r="J145" i="1"/>
  <c r="G146" i="1"/>
  <c r="H146" i="1"/>
  <c r="I146" i="1"/>
  <c r="J146" i="1"/>
  <c r="G147" i="1"/>
  <c r="K147" i="1" s="1"/>
  <c r="H147" i="1"/>
  <c r="I147" i="1"/>
  <c r="J147" i="1"/>
  <c r="G148" i="1"/>
  <c r="H148" i="1"/>
  <c r="I148" i="1"/>
  <c r="J148" i="1"/>
  <c r="G149" i="1"/>
  <c r="H149" i="1"/>
  <c r="I149" i="1"/>
  <c r="J149" i="1"/>
  <c r="G150" i="1"/>
  <c r="K150" i="1" s="1"/>
  <c r="H150" i="1"/>
  <c r="I150" i="1"/>
  <c r="J150" i="1"/>
  <c r="G151" i="1"/>
  <c r="H151" i="1"/>
  <c r="I151" i="1"/>
  <c r="J151" i="1"/>
  <c r="G152" i="1"/>
  <c r="H152" i="1"/>
  <c r="I152" i="1"/>
  <c r="J152" i="1"/>
  <c r="G153" i="1"/>
  <c r="K153" i="1" s="1"/>
  <c r="H153" i="1"/>
  <c r="I153" i="1"/>
  <c r="J153" i="1"/>
  <c r="G154" i="1"/>
  <c r="H154" i="1"/>
  <c r="I154" i="1"/>
  <c r="J154" i="1"/>
  <c r="G155" i="1"/>
  <c r="H155" i="1"/>
  <c r="I155" i="1"/>
  <c r="J155" i="1"/>
  <c r="G156" i="1"/>
  <c r="K156" i="1" s="1"/>
  <c r="H156" i="1"/>
  <c r="I156" i="1"/>
  <c r="J156" i="1"/>
  <c r="G157" i="1"/>
  <c r="H157" i="1"/>
  <c r="I157" i="1"/>
  <c r="J157" i="1"/>
  <c r="G158" i="1"/>
  <c r="H158" i="1"/>
  <c r="I158" i="1"/>
  <c r="J158" i="1"/>
  <c r="G159" i="1"/>
  <c r="K159" i="1" s="1"/>
  <c r="H159" i="1"/>
  <c r="I159" i="1"/>
  <c r="J159" i="1"/>
  <c r="G160" i="1"/>
  <c r="H160" i="1"/>
  <c r="I160" i="1"/>
  <c r="J160" i="1"/>
  <c r="G161" i="1"/>
  <c r="H161" i="1"/>
  <c r="I161" i="1"/>
  <c r="J161" i="1"/>
  <c r="G162" i="1"/>
  <c r="K162" i="1" s="1"/>
  <c r="H162" i="1"/>
  <c r="I162" i="1"/>
  <c r="J162" i="1"/>
  <c r="G163" i="1"/>
  <c r="H163" i="1"/>
  <c r="I163" i="1"/>
  <c r="J163" i="1"/>
  <c r="G164" i="1"/>
  <c r="H164" i="1"/>
  <c r="I164" i="1"/>
  <c r="J164" i="1"/>
  <c r="G165" i="1"/>
  <c r="K165" i="1" s="1"/>
  <c r="H165" i="1"/>
  <c r="I165" i="1"/>
  <c r="J165" i="1"/>
  <c r="G166" i="1"/>
  <c r="H166" i="1"/>
  <c r="I166" i="1"/>
  <c r="J166" i="1"/>
  <c r="G167" i="1"/>
  <c r="H167" i="1"/>
  <c r="I167" i="1"/>
  <c r="J167" i="1"/>
  <c r="G168" i="1"/>
  <c r="K168" i="1" s="1"/>
  <c r="H168" i="1"/>
  <c r="I168" i="1"/>
  <c r="J168" i="1"/>
  <c r="G169" i="1"/>
  <c r="H169" i="1"/>
  <c r="I169" i="1"/>
  <c r="J169" i="1"/>
  <c r="G170" i="1"/>
  <c r="H170" i="1"/>
  <c r="I170" i="1"/>
  <c r="J170" i="1"/>
  <c r="G171" i="1"/>
  <c r="K171" i="1" s="1"/>
  <c r="H171" i="1"/>
  <c r="I171" i="1"/>
  <c r="J171" i="1"/>
  <c r="G172" i="1"/>
  <c r="H172" i="1"/>
  <c r="I172" i="1"/>
  <c r="J172" i="1"/>
  <c r="G173" i="1"/>
  <c r="H173" i="1"/>
  <c r="I173" i="1"/>
  <c r="J173" i="1"/>
  <c r="G174" i="1"/>
  <c r="K174" i="1" s="1"/>
  <c r="H174" i="1"/>
  <c r="I174" i="1"/>
  <c r="J174" i="1"/>
  <c r="G175" i="1"/>
  <c r="H175" i="1"/>
  <c r="I175" i="1"/>
  <c r="J175" i="1"/>
  <c r="G176" i="1"/>
  <c r="H176" i="1"/>
  <c r="I176" i="1"/>
  <c r="J176" i="1"/>
  <c r="G177" i="1"/>
  <c r="K177" i="1" s="1"/>
  <c r="H177" i="1"/>
  <c r="I177" i="1"/>
  <c r="J177" i="1"/>
  <c r="G178" i="1"/>
  <c r="H178" i="1"/>
  <c r="I178" i="1"/>
  <c r="J178" i="1"/>
  <c r="G179" i="1"/>
  <c r="H179" i="1"/>
  <c r="I179" i="1"/>
  <c r="J179" i="1"/>
  <c r="G5" i="1"/>
  <c r="K5" i="1" s="1"/>
  <c r="H5" i="1"/>
  <c r="I5" i="1"/>
  <c r="J5" i="1"/>
  <c r="G4" i="1"/>
  <c r="H4" i="1"/>
  <c r="I4" i="1"/>
  <c r="J4" i="1"/>
  <c r="H3" i="1"/>
  <c r="I3" i="1"/>
  <c r="J3" i="1"/>
  <c r="G3" i="1"/>
  <c r="CA3" i="1" s="1"/>
  <c r="D241" i="1"/>
  <c r="D239" i="1"/>
  <c r="E239" i="1" s="1"/>
  <c r="D238" i="1"/>
  <c r="E238" i="1" s="1"/>
  <c r="D237" i="1"/>
  <c r="E237" i="1" s="1"/>
  <c r="D236" i="1"/>
  <c r="E236" i="1" s="1"/>
  <c r="D235" i="1"/>
  <c r="E235" i="1" s="1"/>
  <c r="D234" i="1"/>
  <c r="E234" i="1" s="1"/>
  <c r="D215" i="1"/>
  <c r="D218" i="1" s="1"/>
  <c r="D214" i="1"/>
  <c r="D217" i="1" s="1"/>
  <c r="D213" i="1"/>
  <c r="D216" i="1" s="1"/>
  <c r="BV4" i="1"/>
  <c r="BW4" i="1"/>
  <c r="BV5" i="1"/>
  <c r="BW5" i="1"/>
  <c r="BV6" i="1"/>
  <c r="BW6" i="1"/>
  <c r="BV7" i="1"/>
  <c r="BW7" i="1"/>
  <c r="BV8" i="1"/>
  <c r="BW8" i="1"/>
  <c r="BV9" i="1"/>
  <c r="BW9" i="1"/>
  <c r="BV10" i="1"/>
  <c r="BW10" i="1"/>
  <c r="BV11" i="1"/>
  <c r="BW11" i="1"/>
  <c r="BV12" i="1"/>
  <c r="BW12" i="1"/>
  <c r="BV13" i="1"/>
  <c r="BW13" i="1"/>
  <c r="BV14" i="1"/>
  <c r="BW14" i="1"/>
  <c r="BV15" i="1"/>
  <c r="BW15" i="1"/>
  <c r="BV16" i="1"/>
  <c r="BW16" i="1"/>
  <c r="BV17" i="1"/>
  <c r="BW17" i="1"/>
  <c r="BV18" i="1"/>
  <c r="BW18" i="1"/>
  <c r="BV19" i="1"/>
  <c r="BW19" i="1"/>
  <c r="BV20" i="1"/>
  <c r="BW20" i="1"/>
  <c r="BV21" i="1"/>
  <c r="BW21" i="1"/>
  <c r="BV22" i="1"/>
  <c r="BW22" i="1"/>
  <c r="BV23" i="1"/>
  <c r="BW23" i="1"/>
  <c r="BV24" i="1"/>
  <c r="BW24" i="1"/>
  <c r="BV25" i="1"/>
  <c r="BW25" i="1"/>
  <c r="BV26" i="1"/>
  <c r="BW26" i="1"/>
  <c r="BV27" i="1"/>
  <c r="BW27" i="1"/>
  <c r="BV28" i="1"/>
  <c r="BW28" i="1"/>
  <c r="BV29" i="1"/>
  <c r="BW29" i="1"/>
  <c r="BV30" i="1"/>
  <c r="BW30" i="1"/>
  <c r="BV31" i="1"/>
  <c r="BW31" i="1"/>
  <c r="BV32" i="1"/>
  <c r="BW32" i="1"/>
  <c r="BV33" i="1"/>
  <c r="BW33" i="1"/>
  <c r="BV34" i="1"/>
  <c r="BW34" i="1"/>
  <c r="BV35" i="1"/>
  <c r="BW35" i="1"/>
  <c r="BV36" i="1"/>
  <c r="BW36" i="1"/>
  <c r="BV37" i="1"/>
  <c r="BW37" i="1"/>
  <c r="BV38" i="1"/>
  <c r="BW38" i="1"/>
  <c r="BV39" i="1"/>
  <c r="BW39" i="1"/>
  <c r="BV40" i="1"/>
  <c r="BW40" i="1"/>
  <c r="BV41" i="1"/>
  <c r="BW41" i="1"/>
  <c r="BV42" i="1"/>
  <c r="BW42" i="1"/>
  <c r="BV43" i="1"/>
  <c r="BW43" i="1"/>
  <c r="BV44" i="1"/>
  <c r="BW44" i="1"/>
  <c r="BV45" i="1"/>
  <c r="BW45" i="1"/>
  <c r="BV46" i="1"/>
  <c r="BW46" i="1"/>
  <c r="BV47" i="1"/>
  <c r="BW47" i="1"/>
  <c r="BV48" i="1"/>
  <c r="BW48" i="1"/>
  <c r="BV49" i="1"/>
  <c r="BW49" i="1"/>
  <c r="BV50" i="1"/>
  <c r="BW50" i="1"/>
  <c r="BV51" i="1"/>
  <c r="BW51" i="1"/>
  <c r="BV52" i="1"/>
  <c r="BW52" i="1"/>
  <c r="BV53" i="1"/>
  <c r="BW53" i="1"/>
  <c r="BV54" i="1"/>
  <c r="BW54" i="1"/>
  <c r="BV55" i="1"/>
  <c r="BW55" i="1"/>
  <c r="BV56" i="1"/>
  <c r="BW56" i="1"/>
  <c r="BV57" i="1"/>
  <c r="BW57" i="1"/>
  <c r="BV58" i="1"/>
  <c r="BW58" i="1"/>
  <c r="BV59" i="1"/>
  <c r="BW59" i="1"/>
  <c r="BV60" i="1"/>
  <c r="BW60" i="1"/>
  <c r="BV61" i="1"/>
  <c r="BW61" i="1"/>
  <c r="BV62" i="1"/>
  <c r="BW62" i="1"/>
  <c r="BV63" i="1"/>
  <c r="BW63" i="1"/>
  <c r="BV64" i="1"/>
  <c r="BW64" i="1"/>
  <c r="BV65" i="1"/>
  <c r="BW65" i="1"/>
  <c r="BV66" i="1"/>
  <c r="BW66" i="1"/>
  <c r="BV67" i="1"/>
  <c r="BW67" i="1"/>
  <c r="BV68" i="1"/>
  <c r="BW68" i="1"/>
  <c r="BV69" i="1"/>
  <c r="BW69" i="1"/>
  <c r="BV70" i="1"/>
  <c r="BW70" i="1"/>
  <c r="BV71" i="1"/>
  <c r="BW71" i="1"/>
  <c r="BV72" i="1"/>
  <c r="BW72" i="1"/>
  <c r="BV73" i="1"/>
  <c r="BW73" i="1"/>
  <c r="BV74" i="1"/>
  <c r="BW74" i="1"/>
  <c r="BV75" i="1"/>
  <c r="BW75" i="1"/>
  <c r="BV76" i="1"/>
  <c r="BW76" i="1"/>
  <c r="BV77" i="1"/>
  <c r="BW77" i="1"/>
  <c r="BV78" i="1"/>
  <c r="BW78" i="1"/>
  <c r="BV79" i="1"/>
  <c r="BW79" i="1"/>
  <c r="BV80" i="1"/>
  <c r="BW80" i="1"/>
  <c r="BV81" i="1"/>
  <c r="BW81" i="1"/>
  <c r="BV82" i="1"/>
  <c r="BW82" i="1"/>
  <c r="BV83" i="1"/>
  <c r="BW83" i="1"/>
  <c r="BV84" i="1"/>
  <c r="BW84" i="1"/>
  <c r="BV85" i="1"/>
  <c r="BW85" i="1"/>
  <c r="BV86" i="1"/>
  <c r="BW86" i="1"/>
  <c r="BV87" i="1"/>
  <c r="BW87" i="1"/>
  <c r="BV88" i="1"/>
  <c r="BW88" i="1"/>
  <c r="BV89" i="1"/>
  <c r="BW89" i="1"/>
  <c r="BV90" i="1"/>
  <c r="BW90" i="1"/>
  <c r="BV91" i="1"/>
  <c r="BW91" i="1"/>
  <c r="BV92" i="1"/>
  <c r="BW92" i="1"/>
  <c r="BV93" i="1"/>
  <c r="BW93" i="1"/>
  <c r="BV94" i="1"/>
  <c r="BW94" i="1"/>
  <c r="BV95" i="1"/>
  <c r="BW95" i="1"/>
  <c r="BV96" i="1"/>
  <c r="BW96" i="1"/>
  <c r="BV97" i="1"/>
  <c r="BW97" i="1"/>
  <c r="BV98" i="1"/>
  <c r="BW98" i="1"/>
  <c r="BV99" i="1"/>
  <c r="BW99" i="1"/>
  <c r="BV100" i="1"/>
  <c r="BW100" i="1"/>
  <c r="BV101" i="1"/>
  <c r="BW101" i="1"/>
  <c r="BV102" i="1"/>
  <c r="BW102" i="1"/>
  <c r="BV103" i="1"/>
  <c r="BW103" i="1"/>
  <c r="BV104" i="1"/>
  <c r="BW104" i="1"/>
  <c r="BV105" i="1"/>
  <c r="BW105" i="1"/>
  <c r="BV106" i="1"/>
  <c r="BW106" i="1"/>
  <c r="BV107" i="1"/>
  <c r="BW107" i="1"/>
  <c r="BV108" i="1"/>
  <c r="BW108" i="1"/>
  <c r="BV109" i="1"/>
  <c r="BW109" i="1"/>
  <c r="BV110" i="1"/>
  <c r="BW110" i="1"/>
  <c r="BV111" i="1"/>
  <c r="BW111" i="1"/>
  <c r="BV112" i="1"/>
  <c r="BW112" i="1"/>
  <c r="BV113" i="1"/>
  <c r="BW113" i="1"/>
  <c r="BV114" i="1"/>
  <c r="BW114" i="1"/>
  <c r="BV115" i="1"/>
  <c r="BW115" i="1"/>
  <c r="BV116" i="1"/>
  <c r="BW116" i="1"/>
  <c r="BV117" i="1"/>
  <c r="BW117" i="1"/>
  <c r="BV118" i="1"/>
  <c r="BW118" i="1"/>
  <c r="BV119" i="1"/>
  <c r="BW119" i="1"/>
  <c r="BV120" i="1"/>
  <c r="BW120" i="1"/>
  <c r="BV121" i="1"/>
  <c r="BW121" i="1"/>
  <c r="BV122" i="1"/>
  <c r="BW122" i="1"/>
  <c r="BV123" i="1"/>
  <c r="BW123" i="1"/>
  <c r="BV124" i="1"/>
  <c r="BW124" i="1"/>
  <c r="BV125" i="1"/>
  <c r="BW125" i="1"/>
  <c r="BV126" i="1"/>
  <c r="BW126" i="1"/>
  <c r="BV127" i="1"/>
  <c r="BW127" i="1"/>
  <c r="BV128" i="1"/>
  <c r="BW128" i="1"/>
  <c r="BV129" i="1"/>
  <c r="BW129" i="1"/>
  <c r="BV130" i="1"/>
  <c r="BW130" i="1"/>
  <c r="BV131" i="1"/>
  <c r="BW131" i="1"/>
  <c r="BV132" i="1"/>
  <c r="BW132" i="1"/>
  <c r="BV133" i="1"/>
  <c r="BW133" i="1"/>
  <c r="BV134" i="1"/>
  <c r="BW134" i="1"/>
  <c r="BV135" i="1"/>
  <c r="BW135" i="1"/>
  <c r="BV136" i="1"/>
  <c r="BW136" i="1"/>
  <c r="BV137" i="1"/>
  <c r="BW137" i="1"/>
  <c r="BV138" i="1"/>
  <c r="BW138" i="1"/>
  <c r="BV139" i="1"/>
  <c r="BW139" i="1"/>
  <c r="BV140" i="1"/>
  <c r="BW140" i="1"/>
  <c r="BV141" i="1"/>
  <c r="BW141" i="1"/>
  <c r="BV142" i="1"/>
  <c r="BW142" i="1"/>
  <c r="BV143" i="1"/>
  <c r="BW143" i="1"/>
  <c r="BV144" i="1"/>
  <c r="BW144" i="1"/>
  <c r="BV145" i="1"/>
  <c r="BW145" i="1"/>
  <c r="BV146" i="1"/>
  <c r="BW146" i="1"/>
  <c r="BV147" i="1"/>
  <c r="BW147" i="1"/>
  <c r="BV148" i="1"/>
  <c r="BW148" i="1"/>
  <c r="BV149" i="1"/>
  <c r="BW149" i="1"/>
  <c r="BV150" i="1"/>
  <c r="BW150" i="1"/>
  <c r="BV151" i="1"/>
  <c r="BW151" i="1"/>
  <c r="BV152" i="1"/>
  <c r="BW152" i="1"/>
  <c r="BV153" i="1"/>
  <c r="BW153" i="1"/>
  <c r="BV154" i="1"/>
  <c r="BW154" i="1"/>
  <c r="BV155" i="1"/>
  <c r="BW155" i="1"/>
  <c r="BV156" i="1"/>
  <c r="BW156" i="1"/>
  <c r="BV157" i="1"/>
  <c r="BW157" i="1"/>
  <c r="BV158" i="1"/>
  <c r="BW158" i="1"/>
  <c r="BV159" i="1"/>
  <c r="BW159" i="1"/>
  <c r="BV160" i="1"/>
  <c r="BW160" i="1"/>
  <c r="BV161" i="1"/>
  <c r="BW161" i="1"/>
  <c r="BV162" i="1"/>
  <c r="BW162" i="1"/>
  <c r="BV163" i="1"/>
  <c r="BW163" i="1"/>
  <c r="BV164" i="1"/>
  <c r="BW164" i="1"/>
  <c r="BV165" i="1"/>
  <c r="BW165" i="1"/>
  <c r="BV166" i="1"/>
  <c r="BW166" i="1"/>
  <c r="BV167" i="1"/>
  <c r="BW167" i="1"/>
  <c r="BV168" i="1"/>
  <c r="BW168" i="1"/>
  <c r="BV169" i="1"/>
  <c r="BW169" i="1"/>
  <c r="BV170" i="1"/>
  <c r="BW170" i="1"/>
  <c r="BV171" i="1"/>
  <c r="BW171" i="1"/>
  <c r="BV172" i="1"/>
  <c r="BW172" i="1"/>
  <c r="BV173" i="1"/>
  <c r="BW173" i="1"/>
  <c r="BV174" i="1"/>
  <c r="BW174" i="1"/>
  <c r="BV175" i="1"/>
  <c r="BW175" i="1"/>
  <c r="BV176" i="1"/>
  <c r="BW176" i="1"/>
  <c r="BV177" i="1"/>
  <c r="BW177" i="1"/>
  <c r="BV178" i="1"/>
  <c r="BW178" i="1"/>
  <c r="BV179" i="1"/>
  <c r="BW179" i="1"/>
  <c r="BW3" i="1"/>
  <c r="BR7" i="1"/>
  <c r="BS7" i="1"/>
  <c r="BT7" i="1"/>
  <c r="BU7" i="1"/>
  <c r="BR8" i="1"/>
  <c r="BS8" i="1"/>
  <c r="BT8" i="1"/>
  <c r="BU8" i="1"/>
  <c r="BR9" i="1"/>
  <c r="BS9" i="1"/>
  <c r="BT9" i="1"/>
  <c r="BU9" i="1"/>
  <c r="BR10" i="1"/>
  <c r="BS10" i="1"/>
  <c r="BT10" i="1"/>
  <c r="BU10" i="1"/>
  <c r="BR11" i="1"/>
  <c r="BS11" i="1"/>
  <c r="BT11" i="1"/>
  <c r="BU11" i="1"/>
  <c r="BR12" i="1"/>
  <c r="BS12" i="1"/>
  <c r="BT12" i="1"/>
  <c r="BU12" i="1"/>
  <c r="BR13" i="1"/>
  <c r="BS13" i="1"/>
  <c r="BT13" i="1"/>
  <c r="BU13" i="1"/>
  <c r="BR14" i="1"/>
  <c r="BS14" i="1"/>
  <c r="BT14" i="1"/>
  <c r="BU14" i="1"/>
  <c r="BR15" i="1"/>
  <c r="BS15" i="1"/>
  <c r="BT15" i="1"/>
  <c r="BU15" i="1"/>
  <c r="BR16" i="1"/>
  <c r="BS16" i="1"/>
  <c r="BT16" i="1"/>
  <c r="BU16" i="1"/>
  <c r="BR17" i="1"/>
  <c r="BS17" i="1"/>
  <c r="BT17" i="1"/>
  <c r="BU17" i="1"/>
  <c r="BR18" i="1"/>
  <c r="BS18" i="1"/>
  <c r="BT18" i="1"/>
  <c r="BU18" i="1"/>
  <c r="BR19" i="1"/>
  <c r="BS19" i="1"/>
  <c r="BT19" i="1"/>
  <c r="BU19" i="1"/>
  <c r="BR20" i="1"/>
  <c r="BS20" i="1"/>
  <c r="BT20" i="1"/>
  <c r="BU20" i="1"/>
  <c r="BR21" i="1"/>
  <c r="BS21" i="1"/>
  <c r="BT21" i="1"/>
  <c r="BU21" i="1"/>
  <c r="BR22" i="1"/>
  <c r="BS22" i="1"/>
  <c r="BT22" i="1"/>
  <c r="BU22" i="1"/>
  <c r="BR23" i="1"/>
  <c r="BS23" i="1"/>
  <c r="BT23" i="1"/>
  <c r="BU23" i="1"/>
  <c r="BR24" i="1"/>
  <c r="BS24" i="1"/>
  <c r="BT24" i="1"/>
  <c r="BU24" i="1"/>
  <c r="BR25" i="1"/>
  <c r="BS25" i="1"/>
  <c r="BT25" i="1"/>
  <c r="BU25" i="1"/>
  <c r="BR26" i="1"/>
  <c r="BS26" i="1"/>
  <c r="BT26" i="1"/>
  <c r="BU26" i="1"/>
  <c r="BR27" i="1"/>
  <c r="BS27" i="1"/>
  <c r="BT27" i="1"/>
  <c r="BU27" i="1"/>
  <c r="BR28" i="1"/>
  <c r="BS28" i="1"/>
  <c r="BT28" i="1"/>
  <c r="BU28" i="1"/>
  <c r="BR29" i="1"/>
  <c r="BS29" i="1"/>
  <c r="BT29" i="1"/>
  <c r="BU29" i="1"/>
  <c r="BR30" i="1"/>
  <c r="BS30" i="1"/>
  <c r="BT30" i="1"/>
  <c r="BU30" i="1"/>
  <c r="BR31" i="1"/>
  <c r="BS31" i="1"/>
  <c r="BT31" i="1"/>
  <c r="BU31" i="1"/>
  <c r="BR32" i="1"/>
  <c r="BS32" i="1"/>
  <c r="BT32" i="1"/>
  <c r="BU32" i="1"/>
  <c r="BR33" i="1"/>
  <c r="BS33" i="1"/>
  <c r="BT33" i="1"/>
  <c r="BU33" i="1"/>
  <c r="BR34" i="1"/>
  <c r="BS34" i="1"/>
  <c r="BT34" i="1"/>
  <c r="BU34" i="1"/>
  <c r="BR35" i="1"/>
  <c r="BS35" i="1"/>
  <c r="BT35" i="1"/>
  <c r="BU35" i="1"/>
  <c r="BR36" i="1"/>
  <c r="BS36" i="1"/>
  <c r="BT36" i="1"/>
  <c r="BU36" i="1"/>
  <c r="BR37" i="1"/>
  <c r="BS37" i="1"/>
  <c r="BT37" i="1"/>
  <c r="BU37" i="1"/>
  <c r="BR38" i="1"/>
  <c r="BS38" i="1"/>
  <c r="BT38" i="1"/>
  <c r="BU38" i="1"/>
  <c r="BR39" i="1"/>
  <c r="BS39" i="1"/>
  <c r="BT39" i="1"/>
  <c r="BU39" i="1"/>
  <c r="BR40" i="1"/>
  <c r="BS40" i="1"/>
  <c r="BT40" i="1"/>
  <c r="BU40" i="1"/>
  <c r="BR41" i="1"/>
  <c r="BS41" i="1"/>
  <c r="BT41" i="1"/>
  <c r="BU41" i="1"/>
  <c r="BR42" i="1"/>
  <c r="BS42" i="1"/>
  <c r="BT42" i="1"/>
  <c r="BU42" i="1"/>
  <c r="BR43" i="1"/>
  <c r="BS43" i="1"/>
  <c r="BT43" i="1"/>
  <c r="BU43" i="1"/>
  <c r="BR44" i="1"/>
  <c r="BS44" i="1"/>
  <c r="BT44" i="1"/>
  <c r="BU44" i="1"/>
  <c r="BR45" i="1"/>
  <c r="BS45" i="1"/>
  <c r="BT45" i="1"/>
  <c r="BU45" i="1"/>
  <c r="BR46" i="1"/>
  <c r="BS46" i="1"/>
  <c r="BT46" i="1"/>
  <c r="BU46" i="1"/>
  <c r="BR47" i="1"/>
  <c r="BS47" i="1"/>
  <c r="BT47" i="1"/>
  <c r="BU47" i="1"/>
  <c r="BR48" i="1"/>
  <c r="BS48" i="1"/>
  <c r="BT48" i="1"/>
  <c r="BU48" i="1"/>
  <c r="BR49" i="1"/>
  <c r="BS49" i="1"/>
  <c r="BT49" i="1"/>
  <c r="BU49" i="1"/>
  <c r="BR50" i="1"/>
  <c r="BS50" i="1"/>
  <c r="BT50" i="1"/>
  <c r="BU50" i="1"/>
  <c r="BR51" i="1"/>
  <c r="BS51" i="1"/>
  <c r="BT51" i="1"/>
  <c r="BU51" i="1"/>
  <c r="BR52" i="1"/>
  <c r="BS52" i="1"/>
  <c r="BT52" i="1"/>
  <c r="BU52" i="1"/>
  <c r="BR53" i="1"/>
  <c r="BS53" i="1"/>
  <c r="BT53" i="1"/>
  <c r="BU53" i="1"/>
  <c r="BR54" i="1"/>
  <c r="BS54" i="1"/>
  <c r="BT54" i="1"/>
  <c r="BU54" i="1"/>
  <c r="BR55" i="1"/>
  <c r="BS55" i="1"/>
  <c r="BT55" i="1"/>
  <c r="BU55" i="1"/>
  <c r="BR56" i="1"/>
  <c r="BS56" i="1"/>
  <c r="BT56" i="1"/>
  <c r="BU56" i="1"/>
  <c r="BR57" i="1"/>
  <c r="BS57" i="1"/>
  <c r="BT57" i="1"/>
  <c r="BU57" i="1"/>
  <c r="BR58" i="1"/>
  <c r="BS58" i="1"/>
  <c r="BT58" i="1"/>
  <c r="BU58" i="1"/>
  <c r="BR59" i="1"/>
  <c r="BS59" i="1"/>
  <c r="BT59" i="1"/>
  <c r="BU59" i="1"/>
  <c r="BR60" i="1"/>
  <c r="BS60" i="1"/>
  <c r="BT60" i="1"/>
  <c r="BU60" i="1"/>
  <c r="BR61" i="1"/>
  <c r="BS61" i="1"/>
  <c r="BT61" i="1"/>
  <c r="BU61" i="1"/>
  <c r="BR62" i="1"/>
  <c r="BS62" i="1"/>
  <c r="BT62" i="1"/>
  <c r="BU62" i="1"/>
  <c r="BR63" i="1"/>
  <c r="BS63" i="1"/>
  <c r="BT63" i="1"/>
  <c r="BU63" i="1"/>
  <c r="BR64" i="1"/>
  <c r="BS64" i="1"/>
  <c r="BT64" i="1"/>
  <c r="BU64" i="1"/>
  <c r="BR65" i="1"/>
  <c r="BS65" i="1"/>
  <c r="BT65" i="1"/>
  <c r="BU65" i="1"/>
  <c r="BR66" i="1"/>
  <c r="BS66" i="1"/>
  <c r="BT66" i="1"/>
  <c r="BU66" i="1"/>
  <c r="BR67" i="1"/>
  <c r="BS67" i="1"/>
  <c r="BT67" i="1"/>
  <c r="BU67" i="1"/>
  <c r="BR68" i="1"/>
  <c r="BS68" i="1"/>
  <c r="BT68" i="1"/>
  <c r="BU68" i="1"/>
  <c r="BR69" i="1"/>
  <c r="BS69" i="1"/>
  <c r="BT69" i="1"/>
  <c r="BU69" i="1"/>
  <c r="BR70" i="1"/>
  <c r="BS70" i="1"/>
  <c r="BT70" i="1"/>
  <c r="BU70" i="1"/>
  <c r="BR71" i="1"/>
  <c r="BS71" i="1"/>
  <c r="BT71" i="1"/>
  <c r="BU71" i="1"/>
  <c r="BR72" i="1"/>
  <c r="BS72" i="1"/>
  <c r="BT72" i="1"/>
  <c r="BU72" i="1"/>
  <c r="BR73" i="1"/>
  <c r="BS73" i="1"/>
  <c r="BT73" i="1"/>
  <c r="BU73" i="1"/>
  <c r="BR74" i="1"/>
  <c r="BS74" i="1"/>
  <c r="BT74" i="1"/>
  <c r="BU74" i="1"/>
  <c r="BR75" i="1"/>
  <c r="BS75" i="1"/>
  <c r="BT75" i="1"/>
  <c r="BU75" i="1"/>
  <c r="BR76" i="1"/>
  <c r="BS76" i="1"/>
  <c r="BT76" i="1"/>
  <c r="BU76" i="1"/>
  <c r="BR77" i="1"/>
  <c r="BS77" i="1"/>
  <c r="BT77" i="1"/>
  <c r="BU77" i="1"/>
  <c r="BR78" i="1"/>
  <c r="BS78" i="1"/>
  <c r="BT78" i="1"/>
  <c r="BU78" i="1"/>
  <c r="BR79" i="1"/>
  <c r="BS79" i="1"/>
  <c r="BT79" i="1"/>
  <c r="BU79" i="1"/>
  <c r="BR80" i="1"/>
  <c r="BS80" i="1"/>
  <c r="BT80" i="1"/>
  <c r="BU80" i="1"/>
  <c r="BR81" i="1"/>
  <c r="BS81" i="1"/>
  <c r="BT81" i="1"/>
  <c r="BU81" i="1"/>
  <c r="BR82" i="1"/>
  <c r="BS82" i="1"/>
  <c r="BT82" i="1"/>
  <c r="BU82" i="1"/>
  <c r="BR83" i="1"/>
  <c r="BS83" i="1"/>
  <c r="BT83" i="1"/>
  <c r="BU83" i="1"/>
  <c r="BR84" i="1"/>
  <c r="BS84" i="1"/>
  <c r="BT84" i="1"/>
  <c r="BU84" i="1"/>
  <c r="BR85" i="1"/>
  <c r="BS85" i="1"/>
  <c r="BT85" i="1"/>
  <c r="BU85" i="1"/>
  <c r="BR86" i="1"/>
  <c r="BS86" i="1"/>
  <c r="BT86" i="1"/>
  <c r="BU86" i="1"/>
  <c r="BR87" i="1"/>
  <c r="BS87" i="1"/>
  <c r="BT87" i="1"/>
  <c r="BU87" i="1"/>
  <c r="BR88" i="1"/>
  <c r="BS88" i="1"/>
  <c r="BT88" i="1"/>
  <c r="BU88" i="1"/>
  <c r="BR89" i="1"/>
  <c r="BS89" i="1"/>
  <c r="BT89" i="1"/>
  <c r="BU89" i="1"/>
  <c r="BR90" i="1"/>
  <c r="BS90" i="1"/>
  <c r="BT90" i="1"/>
  <c r="BU90" i="1"/>
  <c r="BR91" i="1"/>
  <c r="BS91" i="1"/>
  <c r="BT91" i="1"/>
  <c r="BU91" i="1"/>
  <c r="BR92" i="1"/>
  <c r="BS92" i="1"/>
  <c r="BT92" i="1"/>
  <c r="BU92" i="1"/>
  <c r="BR93" i="1"/>
  <c r="BS93" i="1"/>
  <c r="BT93" i="1"/>
  <c r="BU93" i="1"/>
  <c r="BR94" i="1"/>
  <c r="BS94" i="1"/>
  <c r="BT94" i="1"/>
  <c r="BU94" i="1"/>
  <c r="BR95" i="1"/>
  <c r="BS95" i="1"/>
  <c r="BT95" i="1"/>
  <c r="BU95" i="1"/>
  <c r="BR96" i="1"/>
  <c r="BS96" i="1"/>
  <c r="BT96" i="1"/>
  <c r="BU96" i="1"/>
  <c r="BR97" i="1"/>
  <c r="BS97" i="1"/>
  <c r="BT97" i="1"/>
  <c r="BU97" i="1"/>
  <c r="BR98" i="1"/>
  <c r="BS98" i="1"/>
  <c r="BT98" i="1"/>
  <c r="BU98" i="1"/>
  <c r="BR99" i="1"/>
  <c r="BS99" i="1"/>
  <c r="BT99" i="1"/>
  <c r="BU99" i="1"/>
  <c r="BR100" i="1"/>
  <c r="BS100" i="1"/>
  <c r="BT100" i="1"/>
  <c r="BU100" i="1"/>
  <c r="BR101" i="1"/>
  <c r="BS101" i="1"/>
  <c r="BT101" i="1"/>
  <c r="BU101" i="1"/>
  <c r="BR102" i="1"/>
  <c r="BS102" i="1"/>
  <c r="BT102" i="1"/>
  <c r="BU102" i="1"/>
  <c r="BR103" i="1"/>
  <c r="BS103" i="1"/>
  <c r="BT103" i="1"/>
  <c r="BU103" i="1"/>
  <c r="BR104" i="1"/>
  <c r="BS104" i="1"/>
  <c r="BT104" i="1"/>
  <c r="BU104" i="1"/>
  <c r="BR105" i="1"/>
  <c r="BS105" i="1"/>
  <c r="BT105" i="1"/>
  <c r="BU105" i="1"/>
  <c r="BR106" i="1"/>
  <c r="BS106" i="1"/>
  <c r="BT106" i="1"/>
  <c r="BU106" i="1"/>
  <c r="BR107" i="1"/>
  <c r="BS107" i="1"/>
  <c r="BT107" i="1"/>
  <c r="BU107" i="1"/>
  <c r="BR108" i="1"/>
  <c r="BS108" i="1"/>
  <c r="BT108" i="1"/>
  <c r="BU108" i="1"/>
  <c r="BR109" i="1"/>
  <c r="BS109" i="1"/>
  <c r="BT109" i="1"/>
  <c r="BU109" i="1"/>
  <c r="BR110" i="1"/>
  <c r="BS110" i="1"/>
  <c r="BT110" i="1"/>
  <c r="BU110" i="1"/>
  <c r="BR111" i="1"/>
  <c r="BS111" i="1"/>
  <c r="BT111" i="1"/>
  <c r="BU111" i="1"/>
  <c r="BR112" i="1"/>
  <c r="BS112" i="1"/>
  <c r="BT112" i="1"/>
  <c r="BU112" i="1"/>
  <c r="BR113" i="1"/>
  <c r="BS113" i="1"/>
  <c r="BT113" i="1"/>
  <c r="BU113" i="1"/>
  <c r="BR114" i="1"/>
  <c r="BS114" i="1"/>
  <c r="BT114" i="1"/>
  <c r="BU114" i="1"/>
  <c r="BR115" i="1"/>
  <c r="BS115" i="1"/>
  <c r="BT115" i="1"/>
  <c r="BU115" i="1"/>
  <c r="BR116" i="1"/>
  <c r="BS116" i="1"/>
  <c r="BT116" i="1"/>
  <c r="BU116" i="1"/>
  <c r="BR117" i="1"/>
  <c r="BS117" i="1"/>
  <c r="BT117" i="1"/>
  <c r="BU117" i="1"/>
  <c r="BR118" i="1"/>
  <c r="BS118" i="1"/>
  <c r="BT118" i="1"/>
  <c r="BU118" i="1"/>
  <c r="BR119" i="1"/>
  <c r="BS119" i="1"/>
  <c r="BT119" i="1"/>
  <c r="BU119" i="1"/>
  <c r="BR120" i="1"/>
  <c r="BS120" i="1"/>
  <c r="BT120" i="1"/>
  <c r="BU120" i="1"/>
  <c r="BR121" i="1"/>
  <c r="BS121" i="1"/>
  <c r="BT121" i="1"/>
  <c r="BU121" i="1"/>
  <c r="BR122" i="1"/>
  <c r="BS122" i="1"/>
  <c r="BT122" i="1"/>
  <c r="BU122" i="1"/>
  <c r="BR123" i="1"/>
  <c r="BS123" i="1"/>
  <c r="BT123" i="1"/>
  <c r="BU123" i="1"/>
  <c r="BR124" i="1"/>
  <c r="BS124" i="1"/>
  <c r="BT124" i="1"/>
  <c r="BU124" i="1"/>
  <c r="BR125" i="1"/>
  <c r="BS125" i="1"/>
  <c r="BT125" i="1"/>
  <c r="BU125" i="1"/>
  <c r="BR126" i="1"/>
  <c r="BS126" i="1"/>
  <c r="BT126" i="1"/>
  <c r="BU126" i="1"/>
  <c r="BR127" i="1"/>
  <c r="BS127" i="1"/>
  <c r="BT127" i="1"/>
  <c r="BU127" i="1"/>
  <c r="BR128" i="1"/>
  <c r="BS128" i="1"/>
  <c r="BT128" i="1"/>
  <c r="BU128" i="1"/>
  <c r="BR129" i="1"/>
  <c r="BS129" i="1"/>
  <c r="BT129" i="1"/>
  <c r="BU129" i="1"/>
  <c r="BR130" i="1"/>
  <c r="BS130" i="1"/>
  <c r="BT130" i="1"/>
  <c r="BU130" i="1"/>
  <c r="BR131" i="1"/>
  <c r="BS131" i="1"/>
  <c r="BT131" i="1"/>
  <c r="BU131" i="1"/>
  <c r="BR132" i="1"/>
  <c r="BS132" i="1"/>
  <c r="BT132" i="1"/>
  <c r="BU132" i="1"/>
  <c r="BR133" i="1"/>
  <c r="BS133" i="1"/>
  <c r="BT133" i="1"/>
  <c r="BU133" i="1"/>
  <c r="BR134" i="1"/>
  <c r="BS134" i="1"/>
  <c r="BT134" i="1"/>
  <c r="BU134" i="1"/>
  <c r="BR135" i="1"/>
  <c r="BS135" i="1"/>
  <c r="BT135" i="1"/>
  <c r="BU135" i="1"/>
  <c r="BR136" i="1"/>
  <c r="BS136" i="1"/>
  <c r="BT136" i="1"/>
  <c r="BU136" i="1"/>
  <c r="BR137" i="1"/>
  <c r="BS137" i="1"/>
  <c r="BT137" i="1"/>
  <c r="BU137" i="1"/>
  <c r="BR138" i="1"/>
  <c r="BS138" i="1"/>
  <c r="BT138" i="1"/>
  <c r="BU138" i="1"/>
  <c r="BR139" i="1"/>
  <c r="BS139" i="1"/>
  <c r="BT139" i="1"/>
  <c r="BU139" i="1"/>
  <c r="BR140" i="1"/>
  <c r="BS140" i="1"/>
  <c r="BT140" i="1"/>
  <c r="BU140" i="1"/>
  <c r="BR141" i="1"/>
  <c r="BS141" i="1"/>
  <c r="BT141" i="1"/>
  <c r="BU141" i="1"/>
  <c r="BR142" i="1"/>
  <c r="BS142" i="1"/>
  <c r="BT142" i="1"/>
  <c r="BU142" i="1"/>
  <c r="BR143" i="1"/>
  <c r="BS143" i="1"/>
  <c r="BT143" i="1"/>
  <c r="BU143" i="1"/>
  <c r="BR144" i="1"/>
  <c r="BS144" i="1"/>
  <c r="BT144" i="1"/>
  <c r="BU144" i="1"/>
  <c r="BR145" i="1"/>
  <c r="BS145" i="1"/>
  <c r="BT145" i="1"/>
  <c r="BU145" i="1"/>
  <c r="BR146" i="1"/>
  <c r="BS146" i="1"/>
  <c r="BT146" i="1"/>
  <c r="BU146" i="1"/>
  <c r="BR147" i="1"/>
  <c r="BS147" i="1"/>
  <c r="BT147" i="1"/>
  <c r="BU147" i="1"/>
  <c r="BR148" i="1"/>
  <c r="BS148" i="1"/>
  <c r="BT148" i="1"/>
  <c r="BU148" i="1"/>
  <c r="BR149" i="1"/>
  <c r="BS149" i="1"/>
  <c r="BT149" i="1"/>
  <c r="BU149" i="1"/>
  <c r="BR150" i="1"/>
  <c r="BS150" i="1"/>
  <c r="BT150" i="1"/>
  <c r="BU150" i="1"/>
  <c r="BR151" i="1"/>
  <c r="BS151" i="1"/>
  <c r="BT151" i="1"/>
  <c r="BU151" i="1"/>
  <c r="BR152" i="1"/>
  <c r="BS152" i="1"/>
  <c r="BT152" i="1"/>
  <c r="BU152" i="1"/>
  <c r="BR153" i="1"/>
  <c r="BS153" i="1"/>
  <c r="BT153" i="1"/>
  <c r="BU153" i="1"/>
  <c r="BR154" i="1"/>
  <c r="BS154" i="1"/>
  <c r="BT154" i="1"/>
  <c r="BU154" i="1"/>
  <c r="BR155" i="1"/>
  <c r="BS155" i="1"/>
  <c r="BT155" i="1"/>
  <c r="BU155" i="1"/>
  <c r="BR156" i="1"/>
  <c r="BS156" i="1"/>
  <c r="BT156" i="1"/>
  <c r="BU156" i="1"/>
  <c r="BR157" i="1"/>
  <c r="BS157" i="1"/>
  <c r="BT157" i="1"/>
  <c r="BU157" i="1"/>
  <c r="BR158" i="1"/>
  <c r="BS158" i="1"/>
  <c r="BT158" i="1"/>
  <c r="BU158" i="1"/>
  <c r="BR159" i="1"/>
  <c r="BS159" i="1"/>
  <c r="BT159" i="1"/>
  <c r="BU159" i="1"/>
  <c r="BR160" i="1"/>
  <c r="BS160" i="1"/>
  <c r="BT160" i="1"/>
  <c r="BU160" i="1"/>
  <c r="BR161" i="1"/>
  <c r="BS161" i="1"/>
  <c r="BT161" i="1"/>
  <c r="BU161" i="1"/>
  <c r="BR162" i="1"/>
  <c r="BS162" i="1"/>
  <c r="BT162" i="1"/>
  <c r="BU162" i="1"/>
  <c r="BR163" i="1"/>
  <c r="BS163" i="1"/>
  <c r="BT163" i="1"/>
  <c r="BU163" i="1"/>
  <c r="BR164" i="1"/>
  <c r="BS164" i="1"/>
  <c r="BT164" i="1"/>
  <c r="BU164" i="1"/>
  <c r="BR165" i="1"/>
  <c r="BS165" i="1"/>
  <c r="BT165" i="1"/>
  <c r="BU165" i="1"/>
  <c r="BR166" i="1"/>
  <c r="BS166" i="1"/>
  <c r="BT166" i="1"/>
  <c r="BU166" i="1"/>
  <c r="BR167" i="1"/>
  <c r="BS167" i="1"/>
  <c r="BT167" i="1"/>
  <c r="BU167" i="1"/>
  <c r="BR168" i="1"/>
  <c r="BS168" i="1"/>
  <c r="BT168" i="1"/>
  <c r="BU168" i="1"/>
  <c r="BR169" i="1"/>
  <c r="BS169" i="1"/>
  <c r="BT169" i="1"/>
  <c r="BU169" i="1"/>
  <c r="BR170" i="1"/>
  <c r="BS170" i="1"/>
  <c r="BT170" i="1"/>
  <c r="BU170" i="1"/>
  <c r="BR171" i="1"/>
  <c r="BS171" i="1"/>
  <c r="BT171" i="1"/>
  <c r="BU171" i="1"/>
  <c r="BR172" i="1"/>
  <c r="BS172" i="1"/>
  <c r="BT172" i="1"/>
  <c r="BU172" i="1"/>
  <c r="BR173" i="1"/>
  <c r="BS173" i="1"/>
  <c r="BT173" i="1"/>
  <c r="BU173" i="1"/>
  <c r="BR174" i="1"/>
  <c r="BS174" i="1"/>
  <c r="BT174" i="1"/>
  <c r="BU174" i="1"/>
  <c r="BR175" i="1"/>
  <c r="BS175" i="1"/>
  <c r="BT175" i="1"/>
  <c r="BU175" i="1"/>
  <c r="BR176" i="1"/>
  <c r="BS176" i="1"/>
  <c r="BT176" i="1"/>
  <c r="BU176" i="1"/>
  <c r="BR177" i="1"/>
  <c r="BS177" i="1"/>
  <c r="BT177" i="1"/>
  <c r="BU177" i="1"/>
  <c r="BR178" i="1"/>
  <c r="BS178" i="1"/>
  <c r="BT178" i="1"/>
  <c r="BU178" i="1"/>
  <c r="BR179" i="1"/>
  <c r="BS179" i="1"/>
  <c r="BT179" i="1"/>
  <c r="BU179" i="1"/>
  <c r="BR4" i="1"/>
  <c r="BS4" i="1"/>
  <c r="BT4" i="1"/>
  <c r="BU4" i="1"/>
  <c r="BR5" i="1"/>
  <c r="BS5" i="1"/>
  <c r="BT5" i="1"/>
  <c r="BU5" i="1"/>
  <c r="BR6" i="1"/>
  <c r="BS6" i="1"/>
  <c r="BT6" i="1"/>
  <c r="BU6" i="1"/>
  <c r="BS3" i="1"/>
  <c r="BT3" i="1"/>
  <c r="BU3" i="1"/>
  <c r="BV3" i="1"/>
  <c r="BR3" i="1"/>
  <c r="CQ4" i="1"/>
  <c r="CQ5" i="1"/>
  <c r="CQ6" i="1"/>
  <c r="CQ7" i="1"/>
  <c r="CQ8" i="1"/>
  <c r="CQ9" i="1"/>
  <c r="CQ10" i="1"/>
  <c r="CQ11" i="1"/>
  <c r="CQ12" i="1"/>
  <c r="CQ13" i="1"/>
  <c r="CQ14" i="1"/>
  <c r="CQ15" i="1"/>
  <c r="CQ16" i="1"/>
  <c r="CQ17" i="1"/>
  <c r="CQ18" i="1"/>
  <c r="CQ19" i="1"/>
  <c r="CQ20"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Q66" i="1"/>
  <c r="CQ67" i="1"/>
  <c r="CQ68" i="1"/>
  <c r="CQ69" i="1"/>
  <c r="CQ70" i="1"/>
  <c r="CQ71" i="1"/>
  <c r="CQ72" i="1"/>
  <c r="CQ73" i="1"/>
  <c r="CQ74" i="1"/>
  <c r="CQ75" i="1"/>
  <c r="CQ76" i="1"/>
  <c r="CQ77" i="1"/>
  <c r="CQ78" i="1"/>
  <c r="CQ79" i="1"/>
  <c r="CQ80" i="1"/>
  <c r="CQ81" i="1"/>
  <c r="CQ82" i="1"/>
  <c r="CQ83" i="1"/>
  <c r="CQ84" i="1"/>
  <c r="CQ85" i="1"/>
  <c r="CQ86" i="1"/>
  <c r="CQ87" i="1"/>
  <c r="CQ88" i="1"/>
  <c r="CQ89" i="1"/>
  <c r="CQ90" i="1"/>
  <c r="CQ91" i="1"/>
  <c r="CQ92" i="1"/>
  <c r="CQ93" i="1"/>
  <c r="CQ94" i="1"/>
  <c r="CQ95" i="1"/>
  <c r="CQ96" i="1"/>
  <c r="CQ97" i="1"/>
  <c r="CQ98" i="1"/>
  <c r="CQ99" i="1"/>
  <c r="CQ100" i="1"/>
  <c r="CQ101" i="1"/>
  <c r="CQ102" i="1"/>
  <c r="CQ103" i="1"/>
  <c r="CQ104" i="1"/>
  <c r="CQ105" i="1"/>
  <c r="CQ106" i="1"/>
  <c r="CQ107" i="1"/>
  <c r="CQ108" i="1"/>
  <c r="CQ109" i="1"/>
  <c r="CQ110" i="1"/>
  <c r="CQ111" i="1"/>
  <c r="CQ112" i="1"/>
  <c r="CQ113" i="1"/>
  <c r="CQ114" i="1"/>
  <c r="CQ115" i="1"/>
  <c r="CQ116" i="1"/>
  <c r="CQ117" i="1"/>
  <c r="CQ118" i="1"/>
  <c r="CQ119" i="1"/>
  <c r="CQ120" i="1"/>
  <c r="CQ121" i="1"/>
  <c r="CQ122" i="1"/>
  <c r="CQ123" i="1"/>
  <c r="CQ124" i="1"/>
  <c r="CQ125" i="1"/>
  <c r="CQ126" i="1"/>
  <c r="CQ127" i="1"/>
  <c r="CQ128" i="1"/>
  <c r="CQ129" i="1"/>
  <c r="CQ130" i="1"/>
  <c r="CQ131" i="1"/>
  <c r="CQ132" i="1"/>
  <c r="CQ133" i="1"/>
  <c r="CQ134" i="1"/>
  <c r="CQ135" i="1"/>
  <c r="CQ136" i="1"/>
  <c r="CQ137" i="1"/>
  <c r="CQ138" i="1"/>
  <c r="CQ139" i="1"/>
  <c r="CQ140" i="1"/>
  <c r="CQ141" i="1"/>
  <c r="CQ142" i="1"/>
  <c r="CQ143" i="1"/>
  <c r="CQ144" i="1"/>
  <c r="CQ145" i="1"/>
  <c r="CQ146" i="1"/>
  <c r="CQ147" i="1"/>
  <c r="CQ148" i="1"/>
  <c r="CQ149" i="1"/>
  <c r="CQ150" i="1"/>
  <c r="CQ151" i="1"/>
  <c r="CQ152" i="1"/>
  <c r="CQ153" i="1"/>
  <c r="CQ154" i="1"/>
  <c r="CQ155" i="1"/>
  <c r="CQ156" i="1"/>
  <c r="CQ157" i="1"/>
  <c r="CQ158" i="1"/>
  <c r="CQ159" i="1"/>
  <c r="CQ160" i="1"/>
  <c r="CQ161" i="1"/>
  <c r="CQ162" i="1"/>
  <c r="CQ163" i="1"/>
  <c r="CQ164" i="1"/>
  <c r="CQ165" i="1"/>
  <c r="CQ166" i="1"/>
  <c r="CQ167" i="1"/>
  <c r="CQ168" i="1"/>
  <c r="CQ169" i="1"/>
  <c r="CQ170" i="1"/>
  <c r="CQ171" i="1"/>
  <c r="CQ172" i="1"/>
  <c r="CQ173" i="1"/>
  <c r="CQ174" i="1"/>
  <c r="CQ175" i="1"/>
  <c r="CQ176" i="1"/>
  <c r="CQ177" i="1"/>
  <c r="CQ178" i="1"/>
  <c r="CQ179" i="1"/>
  <c r="CQ3" i="1"/>
  <c r="CP3"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P93" i="1"/>
  <c r="CP94" i="1"/>
  <c r="CP95" i="1"/>
  <c r="CP96" i="1"/>
  <c r="CP97" i="1"/>
  <c r="CP98" i="1"/>
  <c r="CP99" i="1"/>
  <c r="CP100" i="1"/>
  <c r="CP101" i="1"/>
  <c r="CP102" i="1"/>
  <c r="CP103" i="1"/>
  <c r="CP104" i="1"/>
  <c r="CP105" i="1"/>
  <c r="CP106" i="1"/>
  <c r="CP107" i="1"/>
  <c r="CP108" i="1"/>
  <c r="CP109" i="1"/>
  <c r="CP110" i="1"/>
  <c r="CP111" i="1"/>
  <c r="CP112" i="1"/>
  <c r="CP113" i="1"/>
  <c r="CP114" i="1"/>
  <c r="CP115" i="1"/>
  <c r="CP116" i="1"/>
  <c r="CP117" i="1"/>
  <c r="CP118" i="1"/>
  <c r="CP119" i="1"/>
  <c r="CP120" i="1"/>
  <c r="CP121" i="1"/>
  <c r="CP122" i="1"/>
  <c r="CP123" i="1"/>
  <c r="CP124" i="1"/>
  <c r="CP125" i="1"/>
  <c r="CP126" i="1"/>
  <c r="CP127" i="1"/>
  <c r="CP128" i="1"/>
  <c r="CP129" i="1"/>
  <c r="CP130" i="1"/>
  <c r="CP131" i="1"/>
  <c r="CP132" i="1"/>
  <c r="CP133" i="1"/>
  <c r="CP134" i="1"/>
  <c r="CP135" i="1"/>
  <c r="CP136" i="1"/>
  <c r="CP137" i="1"/>
  <c r="CP138" i="1"/>
  <c r="CP139" i="1"/>
  <c r="CP140" i="1"/>
  <c r="CP141" i="1"/>
  <c r="CP142" i="1"/>
  <c r="CP143" i="1"/>
  <c r="CP144" i="1"/>
  <c r="CP145" i="1"/>
  <c r="CP146" i="1"/>
  <c r="CP147" i="1"/>
  <c r="CP148" i="1"/>
  <c r="CP149" i="1"/>
  <c r="CP150" i="1"/>
  <c r="CP151" i="1"/>
  <c r="CP152" i="1"/>
  <c r="CP153" i="1"/>
  <c r="CP154" i="1"/>
  <c r="CP155" i="1"/>
  <c r="CP156" i="1"/>
  <c r="CP157" i="1"/>
  <c r="CP158" i="1"/>
  <c r="CP159" i="1"/>
  <c r="CP160" i="1"/>
  <c r="CP161" i="1"/>
  <c r="CP162" i="1"/>
  <c r="CP163" i="1"/>
  <c r="CP164" i="1"/>
  <c r="CP165" i="1"/>
  <c r="CP166" i="1"/>
  <c r="CP167" i="1"/>
  <c r="CP168" i="1"/>
  <c r="CP169" i="1"/>
  <c r="CP170" i="1"/>
  <c r="CP171" i="1"/>
  <c r="CP172" i="1"/>
  <c r="CP173" i="1"/>
  <c r="CP174" i="1"/>
  <c r="CP175" i="1"/>
  <c r="CP176" i="1"/>
  <c r="CP177" i="1"/>
  <c r="CP178" i="1"/>
  <c r="CP179" i="1"/>
  <c r="CP4" i="1"/>
  <c r="CP5" i="1"/>
  <c r="CP6" i="1"/>
  <c r="CP7" i="1"/>
  <c r="CP8" i="1"/>
  <c r="CP9" i="1"/>
  <c r="CP10" i="1"/>
  <c r="CP11" i="1"/>
  <c r="CP12" i="1"/>
  <c r="CP13" i="1"/>
  <c r="CP1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O4" i="1"/>
  <c r="CO5" i="1"/>
  <c r="CO6" i="1"/>
  <c r="CO7" i="1"/>
  <c r="CO8" i="1"/>
  <c r="CO9" i="1"/>
  <c r="CO10" i="1"/>
  <c r="CO11" i="1"/>
  <c r="CO12" i="1"/>
  <c r="CO13" i="1"/>
  <c r="CO14" i="1"/>
  <c r="CO15" i="1"/>
  <c r="CO16" i="1"/>
  <c r="CO17" i="1"/>
  <c r="CO18" i="1"/>
  <c r="CO19" i="1"/>
  <c r="CO20" i="1"/>
  <c r="CO21" i="1"/>
  <c r="CO22" i="1"/>
  <c r="CO23" i="1"/>
  <c r="CO24" i="1"/>
  <c r="CO25" i="1"/>
  <c r="CO26" i="1"/>
  <c r="CO27" i="1"/>
  <c r="CO28" i="1"/>
  <c r="CO29" i="1"/>
  <c r="CO30" i="1"/>
  <c r="CO31" i="1"/>
  <c r="CO32" i="1"/>
  <c r="CO33" i="1"/>
  <c r="CO34" i="1"/>
  <c r="CO35" i="1"/>
  <c r="CO36" i="1"/>
  <c r="CO37" i="1"/>
  <c r="CO38" i="1"/>
  <c r="CO39" i="1"/>
  <c r="CO40" i="1"/>
  <c r="CO41" i="1"/>
  <c r="CO42" i="1"/>
  <c r="CO43" i="1"/>
  <c r="CO44" i="1"/>
  <c r="CO45" i="1"/>
  <c r="CO46" i="1"/>
  <c r="CO47" i="1"/>
  <c r="CO48" i="1"/>
  <c r="CO49" i="1"/>
  <c r="CO50" i="1"/>
  <c r="CO51" i="1"/>
  <c r="CO52" i="1"/>
  <c r="CO53" i="1"/>
  <c r="CO54" i="1"/>
  <c r="CO55" i="1"/>
  <c r="CO56" i="1"/>
  <c r="CO57" i="1"/>
  <c r="CO58" i="1"/>
  <c r="CO59" i="1"/>
  <c r="CO60" i="1"/>
  <c r="CO61" i="1"/>
  <c r="CO62" i="1"/>
  <c r="CO63" i="1"/>
  <c r="CO64" i="1"/>
  <c r="CO65" i="1"/>
  <c r="CO66" i="1"/>
  <c r="CO67" i="1"/>
  <c r="CO68" i="1"/>
  <c r="CO69" i="1"/>
  <c r="CO70" i="1"/>
  <c r="CO71" i="1"/>
  <c r="CO72" i="1"/>
  <c r="CO73" i="1"/>
  <c r="CO74"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B8" i="1"/>
  <c r="CC8" i="1"/>
  <c r="CD8" i="1"/>
  <c r="CE8" i="1"/>
  <c r="CF8" i="1"/>
  <c r="CG8" i="1"/>
  <c r="CH8" i="1"/>
  <c r="CI8" i="1"/>
  <c r="CJ8" i="1"/>
  <c r="CK8" i="1"/>
  <c r="CL8" i="1"/>
  <c r="CM8" i="1"/>
  <c r="CN8" i="1"/>
  <c r="CB9" i="1"/>
  <c r="CC9" i="1"/>
  <c r="CD9" i="1"/>
  <c r="CE9" i="1"/>
  <c r="CF9" i="1"/>
  <c r="CG9" i="1"/>
  <c r="CH9" i="1"/>
  <c r="CI9" i="1"/>
  <c r="CJ9" i="1"/>
  <c r="CK9" i="1"/>
  <c r="CL9" i="1"/>
  <c r="CM9" i="1"/>
  <c r="CN9" i="1"/>
  <c r="CB10" i="1"/>
  <c r="CC10" i="1"/>
  <c r="CD10" i="1"/>
  <c r="CE10" i="1"/>
  <c r="CF10" i="1"/>
  <c r="CG10" i="1"/>
  <c r="CH10" i="1"/>
  <c r="CI10" i="1"/>
  <c r="CJ10" i="1"/>
  <c r="CK10" i="1"/>
  <c r="CL10" i="1"/>
  <c r="CM10" i="1"/>
  <c r="CN10" i="1"/>
  <c r="CB11" i="1"/>
  <c r="CC11" i="1"/>
  <c r="CD11" i="1"/>
  <c r="CE11" i="1"/>
  <c r="CF11" i="1"/>
  <c r="CG11" i="1"/>
  <c r="CH11" i="1"/>
  <c r="CI11" i="1"/>
  <c r="CJ11" i="1"/>
  <c r="CK11" i="1"/>
  <c r="CL11" i="1"/>
  <c r="CM11" i="1"/>
  <c r="CN11" i="1"/>
  <c r="CB12" i="1"/>
  <c r="CC12" i="1"/>
  <c r="CD12" i="1"/>
  <c r="CE12" i="1"/>
  <c r="CF12" i="1"/>
  <c r="CG12" i="1"/>
  <c r="CH12" i="1"/>
  <c r="CI12" i="1"/>
  <c r="CJ12" i="1"/>
  <c r="CK12" i="1"/>
  <c r="CL12" i="1"/>
  <c r="CM12" i="1"/>
  <c r="CN12" i="1"/>
  <c r="CB13" i="1"/>
  <c r="CC13" i="1"/>
  <c r="CD13" i="1"/>
  <c r="CE13" i="1"/>
  <c r="CF13" i="1"/>
  <c r="CG13" i="1"/>
  <c r="CH13" i="1"/>
  <c r="CI13" i="1"/>
  <c r="CJ13" i="1"/>
  <c r="CK13" i="1"/>
  <c r="CL13" i="1"/>
  <c r="CM13" i="1"/>
  <c r="CN13" i="1"/>
  <c r="CB14" i="1"/>
  <c r="CC14" i="1"/>
  <c r="CD14" i="1"/>
  <c r="CE14" i="1"/>
  <c r="CF14" i="1"/>
  <c r="CG14" i="1"/>
  <c r="CH14" i="1"/>
  <c r="CI14" i="1"/>
  <c r="CJ14" i="1"/>
  <c r="CK14" i="1"/>
  <c r="CL14" i="1"/>
  <c r="CM14" i="1"/>
  <c r="CN14" i="1"/>
  <c r="CB15" i="1"/>
  <c r="CC15" i="1"/>
  <c r="CD15" i="1"/>
  <c r="CE15" i="1"/>
  <c r="CF15" i="1"/>
  <c r="CG15" i="1"/>
  <c r="CH15" i="1"/>
  <c r="CI15" i="1"/>
  <c r="CJ15" i="1"/>
  <c r="CK15" i="1"/>
  <c r="CL15" i="1"/>
  <c r="CM15" i="1"/>
  <c r="CN15" i="1"/>
  <c r="CB16" i="1"/>
  <c r="CC16" i="1"/>
  <c r="CD16" i="1"/>
  <c r="CE16" i="1"/>
  <c r="CF16" i="1"/>
  <c r="CG16" i="1"/>
  <c r="CH16" i="1"/>
  <c r="CI16" i="1"/>
  <c r="CJ16" i="1"/>
  <c r="CK16" i="1"/>
  <c r="CL16" i="1"/>
  <c r="CM16" i="1"/>
  <c r="CN16" i="1"/>
  <c r="CB17" i="1"/>
  <c r="CC17" i="1"/>
  <c r="CD17" i="1"/>
  <c r="CE17" i="1"/>
  <c r="CF17" i="1"/>
  <c r="CG17" i="1"/>
  <c r="CH17" i="1"/>
  <c r="CI17" i="1"/>
  <c r="CJ17" i="1"/>
  <c r="CK17" i="1"/>
  <c r="CL17" i="1"/>
  <c r="CM17" i="1"/>
  <c r="CN17" i="1"/>
  <c r="CB18" i="1"/>
  <c r="CC18" i="1"/>
  <c r="CD18" i="1"/>
  <c r="CE18" i="1"/>
  <c r="CF18" i="1"/>
  <c r="CG18" i="1"/>
  <c r="CH18" i="1"/>
  <c r="CI18" i="1"/>
  <c r="CJ18" i="1"/>
  <c r="CK18" i="1"/>
  <c r="CL18" i="1"/>
  <c r="CM18" i="1"/>
  <c r="CN18" i="1"/>
  <c r="CB19" i="1"/>
  <c r="CC19" i="1"/>
  <c r="CD19" i="1"/>
  <c r="CE19" i="1"/>
  <c r="CF19" i="1"/>
  <c r="CG19" i="1"/>
  <c r="CH19" i="1"/>
  <c r="CI19" i="1"/>
  <c r="CJ19" i="1"/>
  <c r="CK19" i="1"/>
  <c r="CL19" i="1"/>
  <c r="CM19" i="1"/>
  <c r="CN19" i="1"/>
  <c r="CB20" i="1"/>
  <c r="CC20" i="1"/>
  <c r="CD20" i="1"/>
  <c r="CE20" i="1"/>
  <c r="CF20" i="1"/>
  <c r="CG20" i="1"/>
  <c r="CH20" i="1"/>
  <c r="CI20" i="1"/>
  <c r="CJ20" i="1"/>
  <c r="CK20" i="1"/>
  <c r="CL20" i="1"/>
  <c r="CM20" i="1"/>
  <c r="CN20" i="1"/>
  <c r="CB21" i="1"/>
  <c r="CC21" i="1"/>
  <c r="CD21" i="1"/>
  <c r="CE21" i="1"/>
  <c r="CF21" i="1"/>
  <c r="CG21" i="1"/>
  <c r="CH21" i="1"/>
  <c r="CI21" i="1"/>
  <c r="CJ21" i="1"/>
  <c r="CK21" i="1"/>
  <c r="CL21" i="1"/>
  <c r="CM21" i="1"/>
  <c r="CN21" i="1"/>
  <c r="CB22" i="1"/>
  <c r="CC22" i="1"/>
  <c r="CD22" i="1"/>
  <c r="CE22" i="1"/>
  <c r="CF22" i="1"/>
  <c r="CG22" i="1"/>
  <c r="CH22" i="1"/>
  <c r="CI22" i="1"/>
  <c r="CJ22" i="1"/>
  <c r="CK22" i="1"/>
  <c r="CL22" i="1"/>
  <c r="CM22" i="1"/>
  <c r="CN22" i="1"/>
  <c r="CB23" i="1"/>
  <c r="CC23" i="1"/>
  <c r="CD23" i="1"/>
  <c r="CE23" i="1"/>
  <c r="CF23" i="1"/>
  <c r="CG23" i="1"/>
  <c r="CH23" i="1"/>
  <c r="CI23" i="1"/>
  <c r="CJ23" i="1"/>
  <c r="CK23" i="1"/>
  <c r="CL23" i="1"/>
  <c r="CM23" i="1"/>
  <c r="CN23" i="1"/>
  <c r="CB24" i="1"/>
  <c r="CC24" i="1"/>
  <c r="CD24" i="1"/>
  <c r="CE24" i="1"/>
  <c r="CF24" i="1"/>
  <c r="CG24" i="1"/>
  <c r="CH24" i="1"/>
  <c r="CI24" i="1"/>
  <c r="CJ24" i="1"/>
  <c r="CK24" i="1"/>
  <c r="CL24" i="1"/>
  <c r="CM24" i="1"/>
  <c r="CN24" i="1"/>
  <c r="CB25" i="1"/>
  <c r="CC25" i="1"/>
  <c r="CD25" i="1"/>
  <c r="CE25" i="1"/>
  <c r="CF25" i="1"/>
  <c r="CG25" i="1"/>
  <c r="CH25" i="1"/>
  <c r="CI25" i="1"/>
  <c r="CJ25" i="1"/>
  <c r="CK25" i="1"/>
  <c r="CL25" i="1"/>
  <c r="CM25" i="1"/>
  <c r="CN25" i="1"/>
  <c r="CB26" i="1"/>
  <c r="CC26" i="1"/>
  <c r="CD26" i="1"/>
  <c r="CE26" i="1"/>
  <c r="CF26" i="1"/>
  <c r="CG26" i="1"/>
  <c r="CH26" i="1"/>
  <c r="CI26" i="1"/>
  <c r="CJ26" i="1"/>
  <c r="CK26" i="1"/>
  <c r="CL26" i="1"/>
  <c r="CM26" i="1"/>
  <c r="CN26" i="1"/>
  <c r="CB27" i="1"/>
  <c r="CC27" i="1"/>
  <c r="CD27" i="1"/>
  <c r="CE27" i="1"/>
  <c r="CF27" i="1"/>
  <c r="CG27" i="1"/>
  <c r="CH27" i="1"/>
  <c r="CI27" i="1"/>
  <c r="CJ27" i="1"/>
  <c r="CK27" i="1"/>
  <c r="CL27" i="1"/>
  <c r="CM27" i="1"/>
  <c r="CN27" i="1"/>
  <c r="CB28" i="1"/>
  <c r="CC28" i="1"/>
  <c r="CD28" i="1"/>
  <c r="CE28" i="1"/>
  <c r="CF28" i="1"/>
  <c r="CG28" i="1"/>
  <c r="CH28" i="1"/>
  <c r="CI28" i="1"/>
  <c r="CJ28" i="1"/>
  <c r="CK28" i="1"/>
  <c r="CL28" i="1"/>
  <c r="CM28" i="1"/>
  <c r="CN28" i="1"/>
  <c r="CB29" i="1"/>
  <c r="CC29" i="1"/>
  <c r="CD29" i="1"/>
  <c r="CE29" i="1"/>
  <c r="CF29" i="1"/>
  <c r="CG29" i="1"/>
  <c r="CH29" i="1"/>
  <c r="CI29" i="1"/>
  <c r="CJ29" i="1"/>
  <c r="CK29" i="1"/>
  <c r="CL29" i="1"/>
  <c r="CM29" i="1"/>
  <c r="CN29" i="1"/>
  <c r="CB30" i="1"/>
  <c r="CC30" i="1"/>
  <c r="CD30" i="1"/>
  <c r="CE30" i="1"/>
  <c r="CF30" i="1"/>
  <c r="CG30" i="1"/>
  <c r="CH30" i="1"/>
  <c r="CI30" i="1"/>
  <c r="CJ30" i="1"/>
  <c r="CK30" i="1"/>
  <c r="CL30" i="1"/>
  <c r="CM30" i="1"/>
  <c r="CN30" i="1"/>
  <c r="CB31" i="1"/>
  <c r="CC31" i="1"/>
  <c r="CD31" i="1"/>
  <c r="CE31" i="1"/>
  <c r="CF31" i="1"/>
  <c r="CG31" i="1"/>
  <c r="CH31" i="1"/>
  <c r="CI31" i="1"/>
  <c r="CJ31" i="1"/>
  <c r="CK31" i="1"/>
  <c r="CL31" i="1"/>
  <c r="CM31" i="1"/>
  <c r="CN31" i="1"/>
  <c r="CB32" i="1"/>
  <c r="CC32" i="1"/>
  <c r="CD32" i="1"/>
  <c r="CE32" i="1"/>
  <c r="CF32" i="1"/>
  <c r="CG32" i="1"/>
  <c r="CH32" i="1"/>
  <c r="CI32" i="1"/>
  <c r="CJ32" i="1"/>
  <c r="CK32" i="1"/>
  <c r="CL32" i="1"/>
  <c r="CM32" i="1"/>
  <c r="CN32" i="1"/>
  <c r="CB33" i="1"/>
  <c r="CC33" i="1"/>
  <c r="CD33" i="1"/>
  <c r="CE33" i="1"/>
  <c r="CF33" i="1"/>
  <c r="CG33" i="1"/>
  <c r="CH33" i="1"/>
  <c r="CI33" i="1"/>
  <c r="CJ33" i="1"/>
  <c r="CK33" i="1"/>
  <c r="CL33" i="1"/>
  <c r="CM33" i="1"/>
  <c r="CN33" i="1"/>
  <c r="CB34" i="1"/>
  <c r="CC34" i="1"/>
  <c r="CD34" i="1"/>
  <c r="CE34" i="1"/>
  <c r="CF34" i="1"/>
  <c r="CG34" i="1"/>
  <c r="CH34" i="1"/>
  <c r="CI34" i="1"/>
  <c r="CJ34" i="1"/>
  <c r="CK34" i="1"/>
  <c r="CL34" i="1"/>
  <c r="CM34" i="1"/>
  <c r="CN34" i="1"/>
  <c r="CB35" i="1"/>
  <c r="CC35" i="1"/>
  <c r="CD35" i="1"/>
  <c r="CE35" i="1"/>
  <c r="CF35" i="1"/>
  <c r="CG35" i="1"/>
  <c r="CH35" i="1"/>
  <c r="CI35" i="1"/>
  <c r="CJ35" i="1"/>
  <c r="CK35" i="1"/>
  <c r="CL35" i="1"/>
  <c r="CM35" i="1"/>
  <c r="CN35" i="1"/>
  <c r="CB36" i="1"/>
  <c r="CC36" i="1"/>
  <c r="CD36" i="1"/>
  <c r="CE36" i="1"/>
  <c r="CF36" i="1"/>
  <c r="CG36" i="1"/>
  <c r="CH36" i="1"/>
  <c r="CI36" i="1"/>
  <c r="CJ36" i="1"/>
  <c r="CK36" i="1"/>
  <c r="CL36" i="1"/>
  <c r="CM36" i="1"/>
  <c r="CN36" i="1"/>
  <c r="CB37" i="1"/>
  <c r="CC37" i="1"/>
  <c r="CD37" i="1"/>
  <c r="CE37" i="1"/>
  <c r="CF37" i="1"/>
  <c r="CG37" i="1"/>
  <c r="CH37" i="1"/>
  <c r="CI37" i="1"/>
  <c r="CJ37" i="1"/>
  <c r="CK37" i="1"/>
  <c r="CL37" i="1"/>
  <c r="CM37" i="1"/>
  <c r="CN37" i="1"/>
  <c r="CB38" i="1"/>
  <c r="CC38" i="1"/>
  <c r="CD38" i="1"/>
  <c r="CE38" i="1"/>
  <c r="CF38" i="1"/>
  <c r="CG38" i="1"/>
  <c r="CH38" i="1"/>
  <c r="CI38" i="1"/>
  <c r="CJ38" i="1"/>
  <c r="CK38" i="1"/>
  <c r="CL38" i="1"/>
  <c r="CM38" i="1"/>
  <c r="CN38" i="1"/>
  <c r="CB39" i="1"/>
  <c r="CC39" i="1"/>
  <c r="CD39" i="1"/>
  <c r="CE39" i="1"/>
  <c r="CF39" i="1"/>
  <c r="CG39" i="1"/>
  <c r="CH39" i="1"/>
  <c r="CI39" i="1"/>
  <c r="CJ39" i="1"/>
  <c r="CK39" i="1"/>
  <c r="CL39" i="1"/>
  <c r="CM39" i="1"/>
  <c r="CN39" i="1"/>
  <c r="CB40" i="1"/>
  <c r="CC40" i="1"/>
  <c r="CD40" i="1"/>
  <c r="CE40" i="1"/>
  <c r="CF40" i="1"/>
  <c r="CG40" i="1"/>
  <c r="CH40" i="1"/>
  <c r="CI40" i="1"/>
  <c r="CJ40" i="1"/>
  <c r="CK40" i="1"/>
  <c r="CL40" i="1"/>
  <c r="CM40" i="1"/>
  <c r="CN40" i="1"/>
  <c r="CB41" i="1"/>
  <c r="CC41" i="1"/>
  <c r="CD41" i="1"/>
  <c r="CE41" i="1"/>
  <c r="CF41" i="1"/>
  <c r="CG41" i="1"/>
  <c r="CH41" i="1"/>
  <c r="CI41" i="1"/>
  <c r="CJ41" i="1"/>
  <c r="CK41" i="1"/>
  <c r="CL41" i="1"/>
  <c r="CM41" i="1"/>
  <c r="CN41" i="1"/>
  <c r="CB42" i="1"/>
  <c r="CC42" i="1"/>
  <c r="CD42" i="1"/>
  <c r="CE42" i="1"/>
  <c r="CF42" i="1"/>
  <c r="CG42" i="1"/>
  <c r="CH42" i="1"/>
  <c r="CI42" i="1"/>
  <c r="CJ42" i="1"/>
  <c r="CK42" i="1"/>
  <c r="CL42" i="1"/>
  <c r="CM42" i="1"/>
  <c r="CN42" i="1"/>
  <c r="CB43" i="1"/>
  <c r="CC43" i="1"/>
  <c r="CD43" i="1"/>
  <c r="CE43" i="1"/>
  <c r="CF43" i="1"/>
  <c r="CG43" i="1"/>
  <c r="CH43" i="1"/>
  <c r="CI43" i="1"/>
  <c r="CJ43" i="1"/>
  <c r="CK43" i="1"/>
  <c r="CL43" i="1"/>
  <c r="CM43" i="1"/>
  <c r="CN43" i="1"/>
  <c r="CB44" i="1"/>
  <c r="CC44" i="1"/>
  <c r="CD44" i="1"/>
  <c r="CE44" i="1"/>
  <c r="CF44" i="1"/>
  <c r="CG44" i="1"/>
  <c r="CH44" i="1"/>
  <c r="CI44" i="1"/>
  <c r="CJ44" i="1"/>
  <c r="CK44" i="1"/>
  <c r="CL44" i="1"/>
  <c r="CM44" i="1"/>
  <c r="CN44" i="1"/>
  <c r="CB45" i="1"/>
  <c r="CC45" i="1"/>
  <c r="CD45" i="1"/>
  <c r="CE45" i="1"/>
  <c r="CF45" i="1"/>
  <c r="CG45" i="1"/>
  <c r="CH45" i="1"/>
  <c r="CI45" i="1"/>
  <c r="CJ45" i="1"/>
  <c r="CK45" i="1"/>
  <c r="CL45" i="1"/>
  <c r="CM45" i="1"/>
  <c r="CN45" i="1"/>
  <c r="CB46" i="1"/>
  <c r="CC46" i="1"/>
  <c r="CD46" i="1"/>
  <c r="CE46" i="1"/>
  <c r="CF46" i="1"/>
  <c r="CG46" i="1"/>
  <c r="CH46" i="1"/>
  <c r="CI46" i="1"/>
  <c r="CJ46" i="1"/>
  <c r="CK46" i="1"/>
  <c r="CL46" i="1"/>
  <c r="CM46" i="1"/>
  <c r="CN46" i="1"/>
  <c r="CB47" i="1"/>
  <c r="CC47" i="1"/>
  <c r="CD47" i="1"/>
  <c r="CE47" i="1"/>
  <c r="CF47" i="1"/>
  <c r="CG47" i="1"/>
  <c r="CH47" i="1"/>
  <c r="CI47" i="1"/>
  <c r="CJ47" i="1"/>
  <c r="CK47" i="1"/>
  <c r="CL47" i="1"/>
  <c r="CM47" i="1"/>
  <c r="CN47" i="1"/>
  <c r="CB48" i="1"/>
  <c r="CC48" i="1"/>
  <c r="CD48" i="1"/>
  <c r="CE48" i="1"/>
  <c r="CF48" i="1"/>
  <c r="CG48" i="1"/>
  <c r="CH48" i="1"/>
  <c r="CI48" i="1"/>
  <c r="CJ48" i="1"/>
  <c r="CK48" i="1"/>
  <c r="CL48" i="1"/>
  <c r="CM48" i="1"/>
  <c r="CN48" i="1"/>
  <c r="CB49" i="1"/>
  <c r="CC49" i="1"/>
  <c r="CD49" i="1"/>
  <c r="CE49" i="1"/>
  <c r="CF49" i="1"/>
  <c r="CG49" i="1"/>
  <c r="CH49" i="1"/>
  <c r="CI49" i="1"/>
  <c r="CJ49" i="1"/>
  <c r="CK49" i="1"/>
  <c r="CL49" i="1"/>
  <c r="CM49" i="1"/>
  <c r="CN49" i="1"/>
  <c r="CB50" i="1"/>
  <c r="CC50" i="1"/>
  <c r="CD50" i="1"/>
  <c r="CE50" i="1"/>
  <c r="CF50" i="1"/>
  <c r="CG50" i="1"/>
  <c r="CH50" i="1"/>
  <c r="CI50" i="1"/>
  <c r="CJ50" i="1"/>
  <c r="CK50" i="1"/>
  <c r="CL50" i="1"/>
  <c r="CM50" i="1"/>
  <c r="CN50" i="1"/>
  <c r="CB51" i="1"/>
  <c r="CC51" i="1"/>
  <c r="CD51" i="1"/>
  <c r="CE51" i="1"/>
  <c r="CF51" i="1"/>
  <c r="CG51" i="1"/>
  <c r="CH51" i="1"/>
  <c r="CI51" i="1"/>
  <c r="CJ51" i="1"/>
  <c r="CK51" i="1"/>
  <c r="CL51" i="1"/>
  <c r="CM51" i="1"/>
  <c r="CN51" i="1"/>
  <c r="CB52" i="1"/>
  <c r="CC52" i="1"/>
  <c r="CD52" i="1"/>
  <c r="CE52" i="1"/>
  <c r="CF52" i="1"/>
  <c r="CG52" i="1"/>
  <c r="CH52" i="1"/>
  <c r="CI52" i="1"/>
  <c r="CJ52" i="1"/>
  <c r="CK52" i="1"/>
  <c r="CL52" i="1"/>
  <c r="CM52" i="1"/>
  <c r="CN52" i="1"/>
  <c r="CB53" i="1"/>
  <c r="CC53" i="1"/>
  <c r="CD53" i="1"/>
  <c r="CE53" i="1"/>
  <c r="CF53" i="1"/>
  <c r="CG53" i="1"/>
  <c r="CH53" i="1"/>
  <c r="CI53" i="1"/>
  <c r="CJ53" i="1"/>
  <c r="CK53" i="1"/>
  <c r="CL53" i="1"/>
  <c r="CM53" i="1"/>
  <c r="CN53" i="1"/>
  <c r="CB54" i="1"/>
  <c r="CC54" i="1"/>
  <c r="CD54" i="1"/>
  <c r="CE54" i="1"/>
  <c r="CF54" i="1"/>
  <c r="CG54" i="1"/>
  <c r="CH54" i="1"/>
  <c r="CI54" i="1"/>
  <c r="CJ54" i="1"/>
  <c r="CK54" i="1"/>
  <c r="CL54" i="1"/>
  <c r="CM54" i="1"/>
  <c r="CN54" i="1"/>
  <c r="CB55" i="1"/>
  <c r="CC55" i="1"/>
  <c r="CD55" i="1"/>
  <c r="CE55" i="1"/>
  <c r="CF55" i="1"/>
  <c r="CG55" i="1"/>
  <c r="CH55" i="1"/>
  <c r="CI55" i="1"/>
  <c r="CJ55" i="1"/>
  <c r="CK55" i="1"/>
  <c r="CL55" i="1"/>
  <c r="CM55" i="1"/>
  <c r="CN55" i="1"/>
  <c r="CB56" i="1"/>
  <c r="CC56" i="1"/>
  <c r="CD56" i="1"/>
  <c r="CE56" i="1"/>
  <c r="CF56" i="1"/>
  <c r="CG56" i="1"/>
  <c r="CH56" i="1"/>
  <c r="CI56" i="1"/>
  <c r="CJ56" i="1"/>
  <c r="CK56" i="1"/>
  <c r="CL56" i="1"/>
  <c r="CM56" i="1"/>
  <c r="CN56" i="1"/>
  <c r="CB57" i="1"/>
  <c r="CC57" i="1"/>
  <c r="CD57" i="1"/>
  <c r="CE57" i="1"/>
  <c r="CF57" i="1"/>
  <c r="CG57" i="1"/>
  <c r="CH57" i="1"/>
  <c r="CI57" i="1"/>
  <c r="CJ57" i="1"/>
  <c r="CK57" i="1"/>
  <c r="CL57" i="1"/>
  <c r="CM57" i="1"/>
  <c r="CN57" i="1"/>
  <c r="CB58" i="1"/>
  <c r="CC58" i="1"/>
  <c r="CD58" i="1"/>
  <c r="CE58" i="1"/>
  <c r="CF58" i="1"/>
  <c r="CG58" i="1"/>
  <c r="CH58" i="1"/>
  <c r="CI58" i="1"/>
  <c r="CJ58" i="1"/>
  <c r="CK58" i="1"/>
  <c r="CL58" i="1"/>
  <c r="CM58" i="1"/>
  <c r="CN58" i="1"/>
  <c r="CB59" i="1"/>
  <c r="CC59" i="1"/>
  <c r="CD59" i="1"/>
  <c r="CE59" i="1"/>
  <c r="CF59" i="1"/>
  <c r="CG59" i="1"/>
  <c r="CH59" i="1"/>
  <c r="CI59" i="1"/>
  <c r="CJ59" i="1"/>
  <c r="CK59" i="1"/>
  <c r="CL59" i="1"/>
  <c r="CM59" i="1"/>
  <c r="CN59" i="1"/>
  <c r="CB60" i="1"/>
  <c r="CC60" i="1"/>
  <c r="CD60" i="1"/>
  <c r="CE60" i="1"/>
  <c r="CF60" i="1"/>
  <c r="CG60" i="1"/>
  <c r="CH60" i="1"/>
  <c r="CI60" i="1"/>
  <c r="CJ60" i="1"/>
  <c r="CK60" i="1"/>
  <c r="CL60" i="1"/>
  <c r="CM60" i="1"/>
  <c r="CN60" i="1"/>
  <c r="CB61" i="1"/>
  <c r="CC61" i="1"/>
  <c r="CD61" i="1"/>
  <c r="CE61" i="1"/>
  <c r="CF61" i="1"/>
  <c r="CG61" i="1"/>
  <c r="CH61" i="1"/>
  <c r="CI61" i="1"/>
  <c r="CJ61" i="1"/>
  <c r="CK61" i="1"/>
  <c r="CL61" i="1"/>
  <c r="CM61" i="1"/>
  <c r="CN61" i="1"/>
  <c r="CB62" i="1"/>
  <c r="CC62" i="1"/>
  <c r="CD62" i="1"/>
  <c r="CE62" i="1"/>
  <c r="CF62" i="1"/>
  <c r="CG62" i="1"/>
  <c r="CH62" i="1"/>
  <c r="CI62" i="1"/>
  <c r="CJ62" i="1"/>
  <c r="CK62" i="1"/>
  <c r="CL62" i="1"/>
  <c r="CM62" i="1"/>
  <c r="CN62" i="1"/>
  <c r="CB63" i="1"/>
  <c r="CC63" i="1"/>
  <c r="CD63" i="1"/>
  <c r="CE63" i="1"/>
  <c r="CF63" i="1"/>
  <c r="CG63" i="1"/>
  <c r="CH63" i="1"/>
  <c r="CI63" i="1"/>
  <c r="CJ63" i="1"/>
  <c r="CK63" i="1"/>
  <c r="CL63" i="1"/>
  <c r="CM63" i="1"/>
  <c r="CN63" i="1"/>
  <c r="CB64" i="1"/>
  <c r="CC64" i="1"/>
  <c r="CD64" i="1"/>
  <c r="CE64" i="1"/>
  <c r="CF64" i="1"/>
  <c r="CG64" i="1"/>
  <c r="CH64" i="1"/>
  <c r="CI64" i="1"/>
  <c r="CJ64" i="1"/>
  <c r="CK64" i="1"/>
  <c r="CL64" i="1"/>
  <c r="CM64" i="1"/>
  <c r="CN64" i="1"/>
  <c r="CB65" i="1"/>
  <c r="CC65" i="1"/>
  <c r="CD65" i="1"/>
  <c r="CE65" i="1"/>
  <c r="CF65" i="1"/>
  <c r="CG65" i="1"/>
  <c r="CH65" i="1"/>
  <c r="CI65" i="1"/>
  <c r="CJ65" i="1"/>
  <c r="CK65" i="1"/>
  <c r="CL65" i="1"/>
  <c r="CM65" i="1"/>
  <c r="CN65" i="1"/>
  <c r="CB66" i="1"/>
  <c r="CC66" i="1"/>
  <c r="CD66" i="1"/>
  <c r="CE66" i="1"/>
  <c r="CF66" i="1"/>
  <c r="CG66" i="1"/>
  <c r="CH66" i="1"/>
  <c r="CI66" i="1"/>
  <c r="CJ66" i="1"/>
  <c r="CK66" i="1"/>
  <c r="CL66" i="1"/>
  <c r="CM66" i="1"/>
  <c r="CN66" i="1"/>
  <c r="CB67" i="1"/>
  <c r="CC67" i="1"/>
  <c r="CD67" i="1"/>
  <c r="CE67" i="1"/>
  <c r="CF67" i="1"/>
  <c r="CG67" i="1"/>
  <c r="CH67" i="1"/>
  <c r="CI67" i="1"/>
  <c r="CJ67" i="1"/>
  <c r="CK67" i="1"/>
  <c r="CL67" i="1"/>
  <c r="CM67" i="1"/>
  <c r="CN67" i="1"/>
  <c r="CB68" i="1"/>
  <c r="CC68" i="1"/>
  <c r="CD68" i="1"/>
  <c r="CE68" i="1"/>
  <c r="CF68" i="1"/>
  <c r="CG68" i="1"/>
  <c r="CH68" i="1"/>
  <c r="CI68" i="1"/>
  <c r="CJ68" i="1"/>
  <c r="CK68" i="1"/>
  <c r="CL68" i="1"/>
  <c r="CM68" i="1"/>
  <c r="CN68" i="1"/>
  <c r="CB69" i="1"/>
  <c r="CC69" i="1"/>
  <c r="CD69" i="1"/>
  <c r="CE69" i="1"/>
  <c r="CF69" i="1"/>
  <c r="CG69" i="1"/>
  <c r="CH69" i="1"/>
  <c r="CI69" i="1"/>
  <c r="CJ69" i="1"/>
  <c r="CK69" i="1"/>
  <c r="CL69" i="1"/>
  <c r="CM69" i="1"/>
  <c r="CN69" i="1"/>
  <c r="CB70" i="1"/>
  <c r="CC70" i="1"/>
  <c r="CD70" i="1"/>
  <c r="CE70" i="1"/>
  <c r="CF70" i="1"/>
  <c r="CG70" i="1"/>
  <c r="CH70" i="1"/>
  <c r="CI70" i="1"/>
  <c r="CJ70" i="1"/>
  <c r="CK70" i="1"/>
  <c r="CL70" i="1"/>
  <c r="CM70" i="1"/>
  <c r="CN70" i="1"/>
  <c r="CB71" i="1"/>
  <c r="CC71" i="1"/>
  <c r="CD71" i="1"/>
  <c r="CE71" i="1"/>
  <c r="CF71" i="1"/>
  <c r="CG71" i="1"/>
  <c r="CH71" i="1"/>
  <c r="CI71" i="1"/>
  <c r="CJ71" i="1"/>
  <c r="CK71" i="1"/>
  <c r="CL71" i="1"/>
  <c r="CM71" i="1"/>
  <c r="CN71" i="1"/>
  <c r="CB72" i="1"/>
  <c r="CC72" i="1"/>
  <c r="CD72" i="1"/>
  <c r="CE72" i="1"/>
  <c r="CF72" i="1"/>
  <c r="CG72" i="1"/>
  <c r="CH72" i="1"/>
  <c r="CI72" i="1"/>
  <c r="CJ72" i="1"/>
  <c r="CK72" i="1"/>
  <c r="CL72" i="1"/>
  <c r="CM72" i="1"/>
  <c r="CN72" i="1"/>
  <c r="CB73" i="1"/>
  <c r="CC73" i="1"/>
  <c r="CD73" i="1"/>
  <c r="CE73" i="1"/>
  <c r="CF73" i="1"/>
  <c r="CG73" i="1"/>
  <c r="CH73" i="1"/>
  <c r="CI73" i="1"/>
  <c r="CJ73" i="1"/>
  <c r="CK73" i="1"/>
  <c r="CL73" i="1"/>
  <c r="CM73" i="1"/>
  <c r="CN73" i="1"/>
  <c r="CB74" i="1"/>
  <c r="CC74" i="1"/>
  <c r="CD74" i="1"/>
  <c r="CE74" i="1"/>
  <c r="CF74" i="1"/>
  <c r="CG74" i="1"/>
  <c r="CH74" i="1"/>
  <c r="CI74" i="1"/>
  <c r="CJ74" i="1"/>
  <c r="CK74" i="1"/>
  <c r="CL74" i="1"/>
  <c r="CM74" i="1"/>
  <c r="CN74" i="1"/>
  <c r="CB75" i="1"/>
  <c r="CC75" i="1"/>
  <c r="CD75" i="1"/>
  <c r="CE75" i="1"/>
  <c r="CF75" i="1"/>
  <c r="CG75" i="1"/>
  <c r="CH75" i="1"/>
  <c r="CI75" i="1"/>
  <c r="CJ75" i="1"/>
  <c r="CK75" i="1"/>
  <c r="CL75" i="1"/>
  <c r="CM75" i="1"/>
  <c r="CN75" i="1"/>
  <c r="CB76" i="1"/>
  <c r="CC76" i="1"/>
  <c r="CD76" i="1"/>
  <c r="CE76" i="1"/>
  <c r="CF76" i="1"/>
  <c r="CG76" i="1"/>
  <c r="CH76" i="1"/>
  <c r="CI76" i="1"/>
  <c r="CJ76" i="1"/>
  <c r="CK76" i="1"/>
  <c r="CL76" i="1"/>
  <c r="CM76" i="1"/>
  <c r="CN76" i="1"/>
  <c r="CB77" i="1"/>
  <c r="CC77" i="1"/>
  <c r="CD77" i="1"/>
  <c r="CE77" i="1"/>
  <c r="CF77" i="1"/>
  <c r="CG77" i="1"/>
  <c r="CH77" i="1"/>
  <c r="CI77" i="1"/>
  <c r="CJ77" i="1"/>
  <c r="CK77" i="1"/>
  <c r="CL77" i="1"/>
  <c r="CM77" i="1"/>
  <c r="CN77" i="1"/>
  <c r="CB78" i="1"/>
  <c r="CC78" i="1"/>
  <c r="CD78" i="1"/>
  <c r="CE78" i="1"/>
  <c r="CF78" i="1"/>
  <c r="CG78" i="1"/>
  <c r="CH78" i="1"/>
  <c r="CI78" i="1"/>
  <c r="CJ78" i="1"/>
  <c r="CK78" i="1"/>
  <c r="CL78" i="1"/>
  <c r="CM78" i="1"/>
  <c r="CN78" i="1"/>
  <c r="CB79" i="1"/>
  <c r="CC79" i="1"/>
  <c r="CD79" i="1"/>
  <c r="CE79" i="1"/>
  <c r="CF79" i="1"/>
  <c r="CG79" i="1"/>
  <c r="CH79" i="1"/>
  <c r="CI79" i="1"/>
  <c r="CJ79" i="1"/>
  <c r="CK79" i="1"/>
  <c r="CL79" i="1"/>
  <c r="CM79" i="1"/>
  <c r="CN79" i="1"/>
  <c r="CB80" i="1"/>
  <c r="CC80" i="1"/>
  <c r="CD80" i="1"/>
  <c r="CE80" i="1"/>
  <c r="CF80" i="1"/>
  <c r="CG80" i="1"/>
  <c r="CH80" i="1"/>
  <c r="CI80" i="1"/>
  <c r="CJ80" i="1"/>
  <c r="CK80" i="1"/>
  <c r="CL80" i="1"/>
  <c r="CM80" i="1"/>
  <c r="CN80" i="1"/>
  <c r="CB81" i="1"/>
  <c r="CC81" i="1"/>
  <c r="CD81" i="1"/>
  <c r="CE81" i="1"/>
  <c r="CF81" i="1"/>
  <c r="CG81" i="1"/>
  <c r="CH81" i="1"/>
  <c r="CI81" i="1"/>
  <c r="CJ81" i="1"/>
  <c r="CK81" i="1"/>
  <c r="CL81" i="1"/>
  <c r="CM81" i="1"/>
  <c r="CN81" i="1"/>
  <c r="CB82" i="1"/>
  <c r="CC82" i="1"/>
  <c r="CD82" i="1"/>
  <c r="CE82" i="1"/>
  <c r="CF82" i="1"/>
  <c r="CG82" i="1"/>
  <c r="CH82" i="1"/>
  <c r="CI82" i="1"/>
  <c r="CJ82" i="1"/>
  <c r="CK82" i="1"/>
  <c r="CL82" i="1"/>
  <c r="CM82" i="1"/>
  <c r="CN82" i="1"/>
  <c r="CB83" i="1"/>
  <c r="CC83" i="1"/>
  <c r="CD83" i="1"/>
  <c r="CE83" i="1"/>
  <c r="CF83" i="1"/>
  <c r="CG83" i="1"/>
  <c r="CH83" i="1"/>
  <c r="CI83" i="1"/>
  <c r="CJ83" i="1"/>
  <c r="CK83" i="1"/>
  <c r="CL83" i="1"/>
  <c r="CM83" i="1"/>
  <c r="CN83" i="1"/>
  <c r="CB84" i="1"/>
  <c r="CC84" i="1"/>
  <c r="CD84" i="1"/>
  <c r="CE84" i="1"/>
  <c r="CF84" i="1"/>
  <c r="CG84" i="1"/>
  <c r="CH84" i="1"/>
  <c r="CI84" i="1"/>
  <c r="CJ84" i="1"/>
  <c r="CK84" i="1"/>
  <c r="CL84" i="1"/>
  <c r="CM84" i="1"/>
  <c r="CN84" i="1"/>
  <c r="CB85" i="1"/>
  <c r="CC85" i="1"/>
  <c r="CD85" i="1"/>
  <c r="CE85" i="1"/>
  <c r="CF85" i="1"/>
  <c r="CG85" i="1"/>
  <c r="CH85" i="1"/>
  <c r="CI85" i="1"/>
  <c r="CJ85" i="1"/>
  <c r="CK85" i="1"/>
  <c r="CL85" i="1"/>
  <c r="CM85" i="1"/>
  <c r="CN85" i="1"/>
  <c r="CB86" i="1"/>
  <c r="CC86" i="1"/>
  <c r="CD86" i="1"/>
  <c r="CE86" i="1"/>
  <c r="CF86" i="1"/>
  <c r="CG86" i="1"/>
  <c r="CH86" i="1"/>
  <c r="CI86" i="1"/>
  <c r="CJ86" i="1"/>
  <c r="CK86" i="1"/>
  <c r="CL86" i="1"/>
  <c r="CM86" i="1"/>
  <c r="CN86" i="1"/>
  <c r="CB87" i="1"/>
  <c r="CC87" i="1"/>
  <c r="CD87" i="1"/>
  <c r="CE87" i="1"/>
  <c r="CF87" i="1"/>
  <c r="CG87" i="1"/>
  <c r="CH87" i="1"/>
  <c r="CI87" i="1"/>
  <c r="CJ87" i="1"/>
  <c r="CK87" i="1"/>
  <c r="CL87" i="1"/>
  <c r="CM87" i="1"/>
  <c r="CN87" i="1"/>
  <c r="CB88" i="1"/>
  <c r="CC88" i="1"/>
  <c r="CD88" i="1"/>
  <c r="CE88" i="1"/>
  <c r="CF88" i="1"/>
  <c r="CG88" i="1"/>
  <c r="CH88" i="1"/>
  <c r="CI88" i="1"/>
  <c r="CJ88" i="1"/>
  <c r="CK88" i="1"/>
  <c r="CL88" i="1"/>
  <c r="CM88" i="1"/>
  <c r="CN88" i="1"/>
  <c r="CB89" i="1"/>
  <c r="CC89" i="1"/>
  <c r="CD89" i="1"/>
  <c r="CE89" i="1"/>
  <c r="CF89" i="1"/>
  <c r="CG89" i="1"/>
  <c r="CH89" i="1"/>
  <c r="CI89" i="1"/>
  <c r="CJ89" i="1"/>
  <c r="CK89" i="1"/>
  <c r="CL89" i="1"/>
  <c r="CM89" i="1"/>
  <c r="CN89" i="1"/>
  <c r="CB90" i="1"/>
  <c r="CC90" i="1"/>
  <c r="CD90" i="1"/>
  <c r="CE90" i="1"/>
  <c r="CF90" i="1"/>
  <c r="CG90" i="1"/>
  <c r="CH90" i="1"/>
  <c r="CI90" i="1"/>
  <c r="CJ90" i="1"/>
  <c r="CK90" i="1"/>
  <c r="CL90" i="1"/>
  <c r="CM90" i="1"/>
  <c r="CN90" i="1"/>
  <c r="CB91" i="1"/>
  <c r="CC91" i="1"/>
  <c r="CD91" i="1"/>
  <c r="CE91" i="1"/>
  <c r="CF91" i="1"/>
  <c r="CG91" i="1"/>
  <c r="CH91" i="1"/>
  <c r="CI91" i="1"/>
  <c r="CJ91" i="1"/>
  <c r="CK91" i="1"/>
  <c r="CL91" i="1"/>
  <c r="CM91" i="1"/>
  <c r="CN91" i="1"/>
  <c r="CB92" i="1"/>
  <c r="CC92" i="1"/>
  <c r="CD92" i="1"/>
  <c r="CE92" i="1"/>
  <c r="CF92" i="1"/>
  <c r="CG92" i="1"/>
  <c r="CH92" i="1"/>
  <c r="CI92" i="1"/>
  <c r="CJ92" i="1"/>
  <c r="CK92" i="1"/>
  <c r="CL92" i="1"/>
  <c r="CM92" i="1"/>
  <c r="CN92" i="1"/>
  <c r="CB93" i="1"/>
  <c r="CC93" i="1"/>
  <c r="CD93" i="1"/>
  <c r="CE93" i="1"/>
  <c r="CF93" i="1"/>
  <c r="CG93" i="1"/>
  <c r="CH93" i="1"/>
  <c r="CI93" i="1"/>
  <c r="CJ93" i="1"/>
  <c r="CK93" i="1"/>
  <c r="CL93" i="1"/>
  <c r="CM93" i="1"/>
  <c r="CN93" i="1"/>
  <c r="CB94" i="1"/>
  <c r="CC94" i="1"/>
  <c r="CD94" i="1"/>
  <c r="CE94" i="1"/>
  <c r="CF94" i="1"/>
  <c r="CG94" i="1"/>
  <c r="CH94" i="1"/>
  <c r="CI94" i="1"/>
  <c r="CJ94" i="1"/>
  <c r="CK94" i="1"/>
  <c r="CL94" i="1"/>
  <c r="CM94" i="1"/>
  <c r="CN94" i="1"/>
  <c r="CB95" i="1"/>
  <c r="CC95" i="1"/>
  <c r="CD95" i="1"/>
  <c r="CE95" i="1"/>
  <c r="CF95" i="1"/>
  <c r="CG95" i="1"/>
  <c r="CH95" i="1"/>
  <c r="CI95" i="1"/>
  <c r="CJ95" i="1"/>
  <c r="CK95" i="1"/>
  <c r="CL95" i="1"/>
  <c r="CM95" i="1"/>
  <c r="CN95" i="1"/>
  <c r="CB96" i="1"/>
  <c r="CC96" i="1"/>
  <c r="CD96" i="1"/>
  <c r="CE96" i="1"/>
  <c r="CF96" i="1"/>
  <c r="CG96" i="1"/>
  <c r="CH96" i="1"/>
  <c r="CI96" i="1"/>
  <c r="CJ96" i="1"/>
  <c r="CK96" i="1"/>
  <c r="CL96" i="1"/>
  <c r="CM96" i="1"/>
  <c r="CN96" i="1"/>
  <c r="CB97" i="1"/>
  <c r="CC97" i="1"/>
  <c r="CD97" i="1"/>
  <c r="CE97" i="1"/>
  <c r="CF97" i="1"/>
  <c r="CG97" i="1"/>
  <c r="CH97" i="1"/>
  <c r="CI97" i="1"/>
  <c r="CJ97" i="1"/>
  <c r="CK97" i="1"/>
  <c r="CL97" i="1"/>
  <c r="CM97" i="1"/>
  <c r="CN97" i="1"/>
  <c r="CB98" i="1"/>
  <c r="CC98" i="1"/>
  <c r="CD98" i="1"/>
  <c r="CE98" i="1"/>
  <c r="CF98" i="1"/>
  <c r="CG98" i="1"/>
  <c r="CH98" i="1"/>
  <c r="CI98" i="1"/>
  <c r="CJ98" i="1"/>
  <c r="CK98" i="1"/>
  <c r="CL98" i="1"/>
  <c r="CM98" i="1"/>
  <c r="CN98" i="1"/>
  <c r="CB99" i="1"/>
  <c r="CC99" i="1"/>
  <c r="CD99" i="1"/>
  <c r="CE99" i="1"/>
  <c r="CF99" i="1"/>
  <c r="CG99" i="1"/>
  <c r="CH99" i="1"/>
  <c r="CI99" i="1"/>
  <c r="CJ99" i="1"/>
  <c r="CK99" i="1"/>
  <c r="CL99" i="1"/>
  <c r="CM99" i="1"/>
  <c r="CN99" i="1"/>
  <c r="CB100" i="1"/>
  <c r="CC100" i="1"/>
  <c r="CD100" i="1"/>
  <c r="CE100" i="1"/>
  <c r="CF100" i="1"/>
  <c r="CG100" i="1"/>
  <c r="CH100" i="1"/>
  <c r="CI100" i="1"/>
  <c r="CJ100" i="1"/>
  <c r="CK100" i="1"/>
  <c r="CL100" i="1"/>
  <c r="CM100" i="1"/>
  <c r="CN100" i="1"/>
  <c r="CB101" i="1"/>
  <c r="CC101" i="1"/>
  <c r="CD101" i="1"/>
  <c r="CE101" i="1"/>
  <c r="CF101" i="1"/>
  <c r="CG101" i="1"/>
  <c r="CH101" i="1"/>
  <c r="CI101" i="1"/>
  <c r="CJ101" i="1"/>
  <c r="CK101" i="1"/>
  <c r="CL101" i="1"/>
  <c r="CM101" i="1"/>
  <c r="CN101" i="1"/>
  <c r="CB102" i="1"/>
  <c r="CC102" i="1"/>
  <c r="CD102" i="1"/>
  <c r="CE102" i="1"/>
  <c r="CF102" i="1"/>
  <c r="CG102" i="1"/>
  <c r="CH102" i="1"/>
  <c r="CI102" i="1"/>
  <c r="CJ102" i="1"/>
  <c r="CK102" i="1"/>
  <c r="CL102" i="1"/>
  <c r="CM102" i="1"/>
  <c r="CN102" i="1"/>
  <c r="CB103" i="1"/>
  <c r="CC103" i="1"/>
  <c r="CD103" i="1"/>
  <c r="CE103" i="1"/>
  <c r="CF103" i="1"/>
  <c r="CG103" i="1"/>
  <c r="CH103" i="1"/>
  <c r="CI103" i="1"/>
  <c r="CJ103" i="1"/>
  <c r="CK103" i="1"/>
  <c r="CL103" i="1"/>
  <c r="CM103" i="1"/>
  <c r="CN103" i="1"/>
  <c r="CB104" i="1"/>
  <c r="CC104" i="1"/>
  <c r="CD104" i="1"/>
  <c r="CE104" i="1"/>
  <c r="CF104" i="1"/>
  <c r="CG104" i="1"/>
  <c r="CH104" i="1"/>
  <c r="CI104" i="1"/>
  <c r="CJ104" i="1"/>
  <c r="CK104" i="1"/>
  <c r="CL104" i="1"/>
  <c r="CM104" i="1"/>
  <c r="CN104" i="1"/>
  <c r="CB105" i="1"/>
  <c r="CC105" i="1"/>
  <c r="CD105" i="1"/>
  <c r="CE105" i="1"/>
  <c r="CF105" i="1"/>
  <c r="CG105" i="1"/>
  <c r="CH105" i="1"/>
  <c r="CI105" i="1"/>
  <c r="CJ105" i="1"/>
  <c r="CK105" i="1"/>
  <c r="CL105" i="1"/>
  <c r="CM105" i="1"/>
  <c r="CN105" i="1"/>
  <c r="CB106" i="1"/>
  <c r="CC106" i="1"/>
  <c r="CD106" i="1"/>
  <c r="CE106" i="1"/>
  <c r="CF106" i="1"/>
  <c r="CG106" i="1"/>
  <c r="CH106" i="1"/>
  <c r="CI106" i="1"/>
  <c r="CJ106" i="1"/>
  <c r="CK106" i="1"/>
  <c r="CL106" i="1"/>
  <c r="CM106" i="1"/>
  <c r="CN106" i="1"/>
  <c r="CB107" i="1"/>
  <c r="CC107" i="1"/>
  <c r="CD107" i="1"/>
  <c r="CE107" i="1"/>
  <c r="CF107" i="1"/>
  <c r="CG107" i="1"/>
  <c r="CH107" i="1"/>
  <c r="CI107" i="1"/>
  <c r="CJ107" i="1"/>
  <c r="CK107" i="1"/>
  <c r="CL107" i="1"/>
  <c r="CM107" i="1"/>
  <c r="CN107" i="1"/>
  <c r="CB108" i="1"/>
  <c r="CC108" i="1"/>
  <c r="CD108" i="1"/>
  <c r="CE108" i="1"/>
  <c r="CF108" i="1"/>
  <c r="CG108" i="1"/>
  <c r="CH108" i="1"/>
  <c r="CI108" i="1"/>
  <c r="CJ108" i="1"/>
  <c r="CK108" i="1"/>
  <c r="CL108" i="1"/>
  <c r="CM108" i="1"/>
  <c r="CN108" i="1"/>
  <c r="CB109" i="1"/>
  <c r="CC109" i="1"/>
  <c r="CD109" i="1"/>
  <c r="CE109" i="1"/>
  <c r="CF109" i="1"/>
  <c r="CG109" i="1"/>
  <c r="CH109" i="1"/>
  <c r="CI109" i="1"/>
  <c r="CJ109" i="1"/>
  <c r="CK109" i="1"/>
  <c r="CL109" i="1"/>
  <c r="CM109" i="1"/>
  <c r="CN109" i="1"/>
  <c r="CB110" i="1"/>
  <c r="CC110" i="1"/>
  <c r="CD110" i="1"/>
  <c r="CE110" i="1"/>
  <c r="CF110" i="1"/>
  <c r="CG110" i="1"/>
  <c r="CH110" i="1"/>
  <c r="CI110" i="1"/>
  <c r="CJ110" i="1"/>
  <c r="CK110" i="1"/>
  <c r="CL110" i="1"/>
  <c r="CM110" i="1"/>
  <c r="CN110" i="1"/>
  <c r="CB111" i="1"/>
  <c r="CC111" i="1"/>
  <c r="CD111" i="1"/>
  <c r="CE111" i="1"/>
  <c r="CF111" i="1"/>
  <c r="CG111" i="1"/>
  <c r="CH111" i="1"/>
  <c r="CI111" i="1"/>
  <c r="CJ111" i="1"/>
  <c r="CK111" i="1"/>
  <c r="CL111" i="1"/>
  <c r="CM111" i="1"/>
  <c r="CN111" i="1"/>
  <c r="CB112" i="1"/>
  <c r="CC112" i="1"/>
  <c r="CD112" i="1"/>
  <c r="CE112" i="1"/>
  <c r="CF112" i="1"/>
  <c r="CG112" i="1"/>
  <c r="CH112" i="1"/>
  <c r="CI112" i="1"/>
  <c r="CJ112" i="1"/>
  <c r="CK112" i="1"/>
  <c r="CL112" i="1"/>
  <c r="CM112" i="1"/>
  <c r="CN112" i="1"/>
  <c r="CB113" i="1"/>
  <c r="CC113" i="1"/>
  <c r="CD113" i="1"/>
  <c r="CE113" i="1"/>
  <c r="CF113" i="1"/>
  <c r="CG113" i="1"/>
  <c r="CH113" i="1"/>
  <c r="CI113" i="1"/>
  <c r="CJ113" i="1"/>
  <c r="CK113" i="1"/>
  <c r="CL113" i="1"/>
  <c r="CM113" i="1"/>
  <c r="CN113" i="1"/>
  <c r="CB114" i="1"/>
  <c r="CC114" i="1"/>
  <c r="CD114" i="1"/>
  <c r="CE114" i="1"/>
  <c r="CF114" i="1"/>
  <c r="CG114" i="1"/>
  <c r="CH114" i="1"/>
  <c r="CI114" i="1"/>
  <c r="CJ114" i="1"/>
  <c r="CK114" i="1"/>
  <c r="CL114" i="1"/>
  <c r="CM114" i="1"/>
  <c r="CN114" i="1"/>
  <c r="CB115" i="1"/>
  <c r="CC115" i="1"/>
  <c r="CD115" i="1"/>
  <c r="CE115" i="1"/>
  <c r="CF115" i="1"/>
  <c r="CG115" i="1"/>
  <c r="CH115" i="1"/>
  <c r="CI115" i="1"/>
  <c r="CJ115" i="1"/>
  <c r="CK115" i="1"/>
  <c r="CL115" i="1"/>
  <c r="CM115" i="1"/>
  <c r="CN115" i="1"/>
  <c r="CB116" i="1"/>
  <c r="CC116" i="1"/>
  <c r="CD116" i="1"/>
  <c r="CE116" i="1"/>
  <c r="CF116" i="1"/>
  <c r="CG116" i="1"/>
  <c r="CH116" i="1"/>
  <c r="CI116" i="1"/>
  <c r="CJ116" i="1"/>
  <c r="CK116" i="1"/>
  <c r="CL116" i="1"/>
  <c r="CM116" i="1"/>
  <c r="CN116" i="1"/>
  <c r="CB117" i="1"/>
  <c r="CC117" i="1"/>
  <c r="CD117" i="1"/>
  <c r="CE117" i="1"/>
  <c r="CF117" i="1"/>
  <c r="CG117" i="1"/>
  <c r="CH117" i="1"/>
  <c r="CI117" i="1"/>
  <c r="CJ117" i="1"/>
  <c r="CK117" i="1"/>
  <c r="CL117" i="1"/>
  <c r="CM117" i="1"/>
  <c r="CN117" i="1"/>
  <c r="CB118" i="1"/>
  <c r="CC118" i="1"/>
  <c r="CD118" i="1"/>
  <c r="CE118" i="1"/>
  <c r="CF118" i="1"/>
  <c r="CG118" i="1"/>
  <c r="CH118" i="1"/>
  <c r="CI118" i="1"/>
  <c r="CJ118" i="1"/>
  <c r="CK118" i="1"/>
  <c r="CL118" i="1"/>
  <c r="CM118" i="1"/>
  <c r="CN118" i="1"/>
  <c r="CB119" i="1"/>
  <c r="CC119" i="1"/>
  <c r="CD119" i="1"/>
  <c r="CE119" i="1"/>
  <c r="CF119" i="1"/>
  <c r="CG119" i="1"/>
  <c r="CH119" i="1"/>
  <c r="CI119" i="1"/>
  <c r="CJ119" i="1"/>
  <c r="CK119" i="1"/>
  <c r="CL119" i="1"/>
  <c r="CM119" i="1"/>
  <c r="CN119" i="1"/>
  <c r="CB120" i="1"/>
  <c r="CC120" i="1"/>
  <c r="CD120" i="1"/>
  <c r="CE120" i="1"/>
  <c r="CF120" i="1"/>
  <c r="CG120" i="1"/>
  <c r="CH120" i="1"/>
  <c r="CI120" i="1"/>
  <c r="CJ120" i="1"/>
  <c r="CK120" i="1"/>
  <c r="CL120" i="1"/>
  <c r="CM120" i="1"/>
  <c r="CN120" i="1"/>
  <c r="CB121" i="1"/>
  <c r="CC121" i="1"/>
  <c r="CD121" i="1"/>
  <c r="CE121" i="1"/>
  <c r="CF121" i="1"/>
  <c r="CG121" i="1"/>
  <c r="CH121" i="1"/>
  <c r="CI121" i="1"/>
  <c r="CJ121" i="1"/>
  <c r="CK121" i="1"/>
  <c r="CL121" i="1"/>
  <c r="CM121" i="1"/>
  <c r="CN121" i="1"/>
  <c r="CB122" i="1"/>
  <c r="CC122" i="1"/>
  <c r="CD122" i="1"/>
  <c r="CE122" i="1"/>
  <c r="CF122" i="1"/>
  <c r="CG122" i="1"/>
  <c r="CH122" i="1"/>
  <c r="CI122" i="1"/>
  <c r="CJ122" i="1"/>
  <c r="CK122" i="1"/>
  <c r="CL122" i="1"/>
  <c r="CM122" i="1"/>
  <c r="CN122" i="1"/>
  <c r="CB123" i="1"/>
  <c r="CC123" i="1"/>
  <c r="CD123" i="1"/>
  <c r="CE123" i="1"/>
  <c r="CF123" i="1"/>
  <c r="CG123" i="1"/>
  <c r="CH123" i="1"/>
  <c r="CI123" i="1"/>
  <c r="CJ123" i="1"/>
  <c r="CK123" i="1"/>
  <c r="CL123" i="1"/>
  <c r="CM123" i="1"/>
  <c r="CN123" i="1"/>
  <c r="CB124" i="1"/>
  <c r="CC124" i="1"/>
  <c r="CD124" i="1"/>
  <c r="CE124" i="1"/>
  <c r="CF124" i="1"/>
  <c r="CG124" i="1"/>
  <c r="CH124" i="1"/>
  <c r="CI124" i="1"/>
  <c r="CJ124" i="1"/>
  <c r="CK124" i="1"/>
  <c r="CL124" i="1"/>
  <c r="CM124" i="1"/>
  <c r="CN124" i="1"/>
  <c r="CB125" i="1"/>
  <c r="CC125" i="1"/>
  <c r="CD125" i="1"/>
  <c r="CE125" i="1"/>
  <c r="CF125" i="1"/>
  <c r="CG125" i="1"/>
  <c r="CH125" i="1"/>
  <c r="CI125" i="1"/>
  <c r="CJ125" i="1"/>
  <c r="CK125" i="1"/>
  <c r="CL125" i="1"/>
  <c r="CM125" i="1"/>
  <c r="CN125" i="1"/>
  <c r="CB126" i="1"/>
  <c r="CC126" i="1"/>
  <c r="CD126" i="1"/>
  <c r="CE126" i="1"/>
  <c r="CF126" i="1"/>
  <c r="CG126" i="1"/>
  <c r="CH126" i="1"/>
  <c r="CI126" i="1"/>
  <c r="CJ126" i="1"/>
  <c r="CK126" i="1"/>
  <c r="CL126" i="1"/>
  <c r="CM126" i="1"/>
  <c r="CN126" i="1"/>
  <c r="CB127" i="1"/>
  <c r="CC127" i="1"/>
  <c r="CD127" i="1"/>
  <c r="CE127" i="1"/>
  <c r="CF127" i="1"/>
  <c r="CG127" i="1"/>
  <c r="CH127" i="1"/>
  <c r="CI127" i="1"/>
  <c r="CJ127" i="1"/>
  <c r="CK127" i="1"/>
  <c r="CL127" i="1"/>
  <c r="CM127" i="1"/>
  <c r="CN127" i="1"/>
  <c r="CB128" i="1"/>
  <c r="CC128" i="1"/>
  <c r="CD128" i="1"/>
  <c r="CE128" i="1"/>
  <c r="CF128" i="1"/>
  <c r="CG128" i="1"/>
  <c r="CH128" i="1"/>
  <c r="CI128" i="1"/>
  <c r="CJ128" i="1"/>
  <c r="CK128" i="1"/>
  <c r="CL128" i="1"/>
  <c r="CM128" i="1"/>
  <c r="CN128" i="1"/>
  <c r="CB129" i="1"/>
  <c r="CC129" i="1"/>
  <c r="CD129" i="1"/>
  <c r="CE129" i="1"/>
  <c r="CF129" i="1"/>
  <c r="CG129" i="1"/>
  <c r="CH129" i="1"/>
  <c r="CI129" i="1"/>
  <c r="CJ129" i="1"/>
  <c r="CK129" i="1"/>
  <c r="CL129" i="1"/>
  <c r="CM129" i="1"/>
  <c r="CN129" i="1"/>
  <c r="CB130" i="1"/>
  <c r="CC130" i="1"/>
  <c r="CD130" i="1"/>
  <c r="CE130" i="1"/>
  <c r="CF130" i="1"/>
  <c r="CG130" i="1"/>
  <c r="CH130" i="1"/>
  <c r="CI130" i="1"/>
  <c r="CJ130" i="1"/>
  <c r="CK130" i="1"/>
  <c r="CL130" i="1"/>
  <c r="CM130" i="1"/>
  <c r="CN130" i="1"/>
  <c r="CB131" i="1"/>
  <c r="CC131" i="1"/>
  <c r="CD131" i="1"/>
  <c r="CE131" i="1"/>
  <c r="CF131" i="1"/>
  <c r="CG131" i="1"/>
  <c r="CH131" i="1"/>
  <c r="CI131" i="1"/>
  <c r="CJ131" i="1"/>
  <c r="CK131" i="1"/>
  <c r="CL131" i="1"/>
  <c r="CM131" i="1"/>
  <c r="CN131" i="1"/>
  <c r="CB132" i="1"/>
  <c r="CC132" i="1"/>
  <c r="CD132" i="1"/>
  <c r="CE132" i="1"/>
  <c r="CF132" i="1"/>
  <c r="CG132" i="1"/>
  <c r="CH132" i="1"/>
  <c r="CI132" i="1"/>
  <c r="CJ132" i="1"/>
  <c r="CK132" i="1"/>
  <c r="CL132" i="1"/>
  <c r="CM132" i="1"/>
  <c r="CN132" i="1"/>
  <c r="CB133" i="1"/>
  <c r="CC133" i="1"/>
  <c r="CD133" i="1"/>
  <c r="CE133" i="1"/>
  <c r="CF133" i="1"/>
  <c r="CG133" i="1"/>
  <c r="CH133" i="1"/>
  <c r="CI133" i="1"/>
  <c r="CJ133" i="1"/>
  <c r="CK133" i="1"/>
  <c r="CL133" i="1"/>
  <c r="CM133" i="1"/>
  <c r="CN133" i="1"/>
  <c r="CB134" i="1"/>
  <c r="CC134" i="1"/>
  <c r="CD134" i="1"/>
  <c r="CE134" i="1"/>
  <c r="CF134" i="1"/>
  <c r="CG134" i="1"/>
  <c r="CH134" i="1"/>
  <c r="CI134" i="1"/>
  <c r="CJ134" i="1"/>
  <c r="CK134" i="1"/>
  <c r="CL134" i="1"/>
  <c r="CM134" i="1"/>
  <c r="CN134" i="1"/>
  <c r="CB135" i="1"/>
  <c r="CC135" i="1"/>
  <c r="CD135" i="1"/>
  <c r="CE135" i="1"/>
  <c r="CF135" i="1"/>
  <c r="CG135" i="1"/>
  <c r="CH135" i="1"/>
  <c r="CI135" i="1"/>
  <c r="CJ135" i="1"/>
  <c r="CK135" i="1"/>
  <c r="CL135" i="1"/>
  <c r="CM135" i="1"/>
  <c r="CN135" i="1"/>
  <c r="CB136" i="1"/>
  <c r="CC136" i="1"/>
  <c r="CD136" i="1"/>
  <c r="CE136" i="1"/>
  <c r="CF136" i="1"/>
  <c r="CG136" i="1"/>
  <c r="CH136" i="1"/>
  <c r="CI136" i="1"/>
  <c r="CJ136" i="1"/>
  <c r="CK136" i="1"/>
  <c r="CL136" i="1"/>
  <c r="CM136" i="1"/>
  <c r="CN136" i="1"/>
  <c r="CB137" i="1"/>
  <c r="CC137" i="1"/>
  <c r="CD137" i="1"/>
  <c r="CE137" i="1"/>
  <c r="CF137" i="1"/>
  <c r="CG137" i="1"/>
  <c r="CH137" i="1"/>
  <c r="CI137" i="1"/>
  <c r="CJ137" i="1"/>
  <c r="CK137" i="1"/>
  <c r="CL137" i="1"/>
  <c r="CM137" i="1"/>
  <c r="CN137" i="1"/>
  <c r="CB138" i="1"/>
  <c r="CC138" i="1"/>
  <c r="CD138" i="1"/>
  <c r="CE138" i="1"/>
  <c r="CF138" i="1"/>
  <c r="CG138" i="1"/>
  <c r="CH138" i="1"/>
  <c r="CI138" i="1"/>
  <c r="CJ138" i="1"/>
  <c r="CK138" i="1"/>
  <c r="CL138" i="1"/>
  <c r="CM138" i="1"/>
  <c r="CN138" i="1"/>
  <c r="CB139" i="1"/>
  <c r="CC139" i="1"/>
  <c r="CD139" i="1"/>
  <c r="CE139" i="1"/>
  <c r="CF139" i="1"/>
  <c r="CG139" i="1"/>
  <c r="CH139" i="1"/>
  <c r="CI139" i="1"/>
  <c r="CJ139" i="1"/>
  <c r="CK139" i="1"/>
  <c r="CL139" i="1"/>
  <c r="CM139" i="1"/>
  <c r="CN139" i="1"/>
  <c r="CB140" i="1"/>
  <c r="CC140" i="1"/>
  <c r="CD140" i="1"/>
  <c r="CE140" i="1"/>
  <c r="CF140" i="1"/>
  <c r="CG140" i="1"/>
  <c r="CH140" i="1"/>
  <c r="CI140" i="1"/>
  <c r="CJ140" i="1"/>
  <c r="CK140" i="1"/>
  <c r="CL140" i="1"/>
  <c r="CM140" i="1"/>
  <c r="CN140" i="1"/>
  <c r="CB141" i="1"/>
  <c r="CC141" i="1"/>
  <c r="CD141" i="1"/>
  <c r="CE141" i="1"/>
  <c r="CF141" i="1"/>
  <c r="CG141" i="1"/>
  <c r="CH141" i="1"/>
  <c r="CI141" i="1"/>
  <c r="CJ141" i="1"/>
  <c r="CK141" i="1"/>
  <c r="CL141" i="1"/>
  <c r="CM141" i="1"/>
  <c r="CN141" i="1"/>
  <c r="CB142" i="1"/>
  <c r="CC142" i="1"/>
  <c r="CD142" i="1"/>
  <c r="CE142" i="1"/>
  <c r="CF142" i="1"/>
  <c r="CG142" i="1"/>
  <c r="CH142" i="1"/>
  <c r="CI142" i="1"/>
  <c r="CJ142" i="1"/>
  <c r="CK142" i="1"/>
  <c r="CL142" i="1"/>
  <c r="CM142" i="1"/>
  <c r="CN142" i="1"/>
  <c r="CB143" i="1"/>
  <c r="CC143" i="1"/>
  <c r="CD143" i="1"/>
  <c r="CE143" i="1"/>
  <c r="CF143" i="1"/>
  <c r="CG143" i="1"/>
  <c r="CH143" i="1"/>
  <c r="CI143" i="1"/>
  <c r="CJ143" i="1"/>
  <c r="CK143" i="1"/>
  <c r="CL143" i="1"/>
  <c r="CM143" i="1"/>
  <c r="CN143" i="1"/>
  <c r="CB144" i="1"/>
  <c r="CC144" i="1"/>
  <c r="CD144" i="1"/>
  <c r="CE144" i="1"/>
  <c r="CF144" i="1"/>
  <c r="CG144" i="1"/>
  <c r="CH144" i="1"/>
  <c r="CI144" i="1"/>
  <c r="CJ144" i="1"/>
  <c r="CK144" i="1"/>
  <c r="CL144" i="1"/>
  <c r="CM144" i="1"/>
  <c r="CN144" i="1"/>
  <c r="CB145" i="1"/>
  <c r="CC145" i="1"/>
  <c r="CD145" i="1"/>
  <c r="CE145" i="1"/>
  <c r="CF145" i="1"/>
  <c r="CG145" i="1"/>
  <c r="CH145" i="1"/>
  <c r="CI145" i="1"/>
  <c r="CJ145" i="1"/>
  <c r="CK145" i="1"/>
  <c r="CL145" i="1"/>
  <c r="CM145" i="1"/>
  <c r="CN145" i="1"/>
  <c r="CB146" i="1"/>
  <c r="CC146" i="1"/>
  <c r="CD146" i="1"/>
  <c r="CE146" i="1"/>
  <c r="CF146" i="1"/>
  <c r="CG146" i="1"/>
  <c r="CH146" i="1"/>
  <c r="CI146" i="1"/>
  <c r="CJ146" i="1"/>
  <c r="CK146" i="1"/>
  <c r="CL146" i="1"/>
  <c r="CM146" i="1"/>
  <c r="CN146" i="1"/>
  <c r="CB147" i="1"/>
  <c r="CC147" i="1"/>
  <c r="CD147" i="1"/>
  <c r="CE147" i="1"/>
  <c r="CF147" i="1"/>
  <c r="CG147" i="1"/>
  <c r="CH147" i="1"/>
  <c r="CI147" i="1"/>
  <c r="CJ147" i="1"/>
  <c r="CK147" i="1"/>
  <c r="CL147" i="1"/>
  <c r="CM147" i="1"/>
  <c r="CN147" i="1"/>
  <c r="CB148" i="1"/>
  <c r="CC148" i="1"/>
  <c r="CD148" i="1"/>
  <c r="CE148" i="1"/>
  <c r="CF148" i="1"/>
  <c r="CG148" i="1"/>
  <c r="CH148" i="1"/>
  <c r="CI148" i="1"/>
  <c r="CJ148" i="1"/>
  <c r="CK148" i="1"/>
  <c r="CL148" i="1"/>
  <c r="CM148" i="1"/>
  <c r="CN148" i="1"/>
  <c r="CB149" i="1"/>
  <c r="CC149" i="1"/>
  <c r="CD149" i="1"/>
  <c r="CE149" i="1"/>
  <c r="CF149" i="1"/>
  <c r="CG149" i="1"/>
  <c r="CH149" i="1"/>
  <c r="CI149" i="1"/>
  <c r="CJ149" i="1"/>
  <c r="CK149" i="1"/>
  <c r="CL149" i="1"/>
  <c r="CM149" i="1"/>
  <c r="CN149" i="1"/>
  <c r="CB150" i="1"/>
  <c r="CC150" i="1"/>
  <c r="CD150" i="1"/>
  <c r="CE150" i="1"/>
  <c r="CF150" i="1"/>
  <c r="CG150" i="1"/>
  <c r="CH150" i="1"/>
  <c r="CI150" i="1"/>
  <c r="CJ150" i="1"/>
  <c r="CK150" i="1"/>
  <c r="CL150" i="1"/>
  <c r="CM150" i="1"/>
  <c r="CN150" i="1"/>
  <c r="CB151" i="1"/>
  <c r="CC151" i="1"/>
  <c r="CD151" i="1"/>
  <c r="CE151" i="1"/>
  <c r="CF151" i="1"/>
  <c r="CG151" i="1"/>
  <c r="CH151" i="1"/>
  <c r="CI151" i="1"/>
  <c r="CJ151" i="1"/>
  <c r="CK151" i="1"/>
  <c r="CL151" i="1"/>
  <c r="CM151" i="1"/>
  <c r="CN151" i="1"/>
  <c r="CB152" i="1"/>
  <c r="CC152" i="1"/>
  <c r="CD152" i="1"/>
  <c r="CE152" i="1"/>
  <c r="CF152" i="1"/>
  <c r="CG152" i="1"/>
  <c r="CH152" i="1"/>
  <c r="CI152" i="1"/>
  <c r="CJ152" i="1"/>
  <c r="CK152" i="1"/>
  <c r="CL152" i="1"/>
  <c r="CM152" i="1"/>
  <c r="CN152" i="1"/>
  <c r="CB153" i="1"/>
  <c r="CC153" i="1"/>
  <c r="CD153" i="1"/>
  <c r="CE153" i="1"/>
  <c r="CF153" i="1"/>
  <c r="CG153" i="1"/>
  <c r="CH153" i="1"/>
  <c r="CI153" i="1"/>
  <c r="CJ153" i="1"/>
  <c r="CK153" i="1"/>
  <c r="CL153" i="1"/>
  <c r="CM153" i="1"/>
  <c r="CN153" i="1"/>
  <c r="CB154" i="1"/>
  <c r="CC154" i="1"/>
  <c r="CD154" i="1"/>
  <c r="CE154" i="1"/>
  <c r="CF154" i="1"/>
  <c r="CG154" i="1"/>
  <c r="CH154" i="1"/>
  <c r="CI154" i="1"/>
  <c r="CJ154" i="1"/>
  <c r="CK154" i="1"/>
  <c r="CL154" i="1"/>
  <c r="CM154" i="1"/>
  <c r="CN154" i="1"/>
  <c r="CB155" i="1"/>
  <c r="CC155" i="1"/>
  <c r="CD155" i="1"/>
  <c r="CE155" i="1"/>
  <c r="CF155" i="1"/>
  <c r="CG155" i="1"/>
  <c r="CH155" i="1"/>
  <c r="CI155" i="1"/>
  <c r="CJ155" i="1"/>
  <c r="CK155" i="1"/>
  <c r="CL155" i="1"/>
  <c r="CM155" i="1"/>
  <c r="CN155" i="1"/>
  <c r="CB156" i="1"/>
  <c r="CC156" i="1"/>
  <c r="CD156" i="1"/>
  <c r="CE156" i="1"/>
  <c r="CF156" i="1"/>
  <c r="CG156" i="1"/>
  <c r="CH156" i="1"/>
  <c r="CI156" i="1"/>
  <c r="CJ156" i="1"/>
  <c r="CK156" i="1"/>
  <c r="CL156" i="1"/>
  <c r="CM156" i="1"/>
  <c r="CN156" i="1"/>
  <c r="CB157" i="1"/>
  <c r="CC157" i="1"/>
  <c r="CD157" i="1"/>
  <c r="CE157" i="1"/>
  <c r="CF157" i="1"/>
  <c r="CG157" i="1"/>
  <c r="CH157" i="1"/>
  <c r="CI157" i="1"/>
  <c r="CJ157" i="1"/>
  <c r="CK157" i="1"/>
  <c r="CL157" i="1"/>
  <c r="CM157" i="1"/>
  <c r="CN157" i="1"/>
  <c r="CB158" i="1"/>
  <c r="CC158" i="1"/>
  <c r="CD158" i="1"/>
  <c r="CE158" i="1"/>
  <c r="CF158" i="1"/>
  <c r="CG158" i="1"/>
  <c r="CH158" i="1"/>
  <c r="CI158" i="1"/>
  <c r="CJ158" i="1"/>
  <c r="CK158" i="1"/>
  <c r="CL158" i="1"/>
  <c r="CM158" i="1"/>
  <c r="CN158" i="1"/>
  <c r="CB159" i="1"/>
  <c r="CC159" i="1"/>
  <c r="CD159" i="1"/>
  <c r="CE159" i="1"/>
  <c r="CF159" i="1"/>
  <c r="CG159" i="1"/>
  <c r="CH159" i="1"/>
  <c r="CI159" i="1"/>
  <c r="CJ159" i="1"/>
  <c r="CK159" i="1"/>
  <c r="CL159" i="1"/>
  <c r="CM159" i="1"/>
  <c r="CN159" i="1"/>
  <c r="CB160" i="1"/>
  <c r="CC160" i="1"/>
  <c r="CD160" i="1"/>
  <c r="CE160" i="1"/>
  <c r="CF160" i="1"/>
  <c r="CG160" i="1"/>
  <c r="CH160" i="1"/>
  <c r="CI160" i="1"/>
  <c r="CJ160" i="1"/>
  <c r="CK160" i="1"/>
  <c r="CL160" i="1"/>
  <c r="CM160" i="1"/>
  <c r="CN160" i="1"/>
  <c r="CB161" i="1"/>
  <c r="CC161" i="1"/>
  <c r="CD161" i="1"/>
  <c r="CE161" i="1"/>
  <c r="CF161" i="1"/>
  <c r="CG161" i="1"/>
  <c r="CH161" i="1"/>
  <c r="CI161" i="1"/>
  <c r="CJ161" i="1"/>
  <c r="CK161" i="1"/>
  <c r="CL161" i="1"/>
  <c r="CM161" i="1"/>
  <c r="CN161" i="1"/>
  <c r="CB162" i="1"/>
  <c r="CC162" i="1"/>
  <c r="CD162" i="1"/>
  <c r="CE162" i="1"/>
  <c r="CF162" i="1"/>
  <c r="CG162" i="1"/>
  <c r="CH162" i="1"/>
  <c r="CI162" i="1"/>
  <c r="CJ162" i="1"/>
  <c r="CK162" i="1"/>
  <c r="CL162" i="1"/>
  <c r="CM162" i="1"/>
  <c r="CN162" i="1"/>
  <c r="CB163" i="1"/>
  <c r="CC163" i="1"/>
  <c r="CD163" i="1"/>
  <c r="CE163" i="1"/>
  <c r="CF163" i="1"/>
  <c r="CG163" i="1"/>
  <c r="CH163" i="1"/>
  <c r="CI163" i="1"/>
  <c r="CJ163" i="1"/>
  <c r="CK163" i="1"/>
  <c r="CL163" i="1"/>
  <c r="CM163" i="1"/>
  <c r="CN163" i="1"/>
  <c r="CB164" i="1"/>
  <c r="CC164" i="1"/>
  <c r="CD164" i="1"/>
  <c r="CE164" i="1"/>
  <c r="CF164" i="1"/>
  <c r="CG164" i="1"/>
  <c r="CH164" i="1"/>
  <c r="CI164" i="1"/>
  <c r="CJ164" i="1"/>
  <c r="CK164" i="1"/>
  <c r="CL164" i="1"/>
  <c r="CM164" i="1"/>
  <c r="CN164" i="1"/>
  <c r="CB165" i="1"/>
  <c r="CC165" i="1"/>
  <c r="CD165" i="1"/>
  <c r="CE165" i="1"/>
  <c r="CF165" i="1"/>
  <c r="CG165" i="1"/>
  <c r="CH165" i="1"/>
  <c r="CI165" i="1"/>
  <c r="CJ165" i="1"/>
  <c r="CK165" i="1"/>
  <c r="CL165" i="1"/>
  <c r="CM165" i="1"/>
  <c r="CN165" i="1"/>
  <c r="CB166" i="1"/>
  <c r="CC166" i="1"/>
  <c r="CD166" i="1"/>
  <c r="CE166" i="1"/>
  <c r="CF166" i="1"/>
  <c r="CG166" i="1"/>
  <c r="CH166" i="1"/>
  <c r="CI166" i="1"/>
  <c r="CJ166" i="1"/>
  <c r="CK166" i="1"/>
  <c r="CL166" i="1"/>
  <c r="CM166" i="1"/>
  <c r="CN166" i="1"/>
  <c r="CB167" i="1"/>
  <c r="CC167" i="1"/>
  <c r="CD167" i="1"/>
  <c r="CE167" i="1"/>
  <c r="CF167" i="1"/>
  <c r="CG167" i="1"/>
  <c r="CH167" i="1"/>
  <c r="CI167" i="1"/>
  <c r="CJ167" i="1"/>
  <c r="CK167" i="1"/>
  <c r="CL167" i="1"/>
  <c r="CM167" i="1"/>
  <c r="CN167" i="1"/>
  <c r="CB168" i="1"/>
  <c r="CC168" i="1"/>
  <c r="CD168" i="1"/>
  <c r="CE168" i="1"/>
  <c r="CF168" i="1"/>
  <c r="CG168" i="1"/>
  <c r="CH168" i="1"/>
  <c r="CI168" i="1"/>
  <c r="CJ168" i="1"/>
  <c r="CK168" i="1"/>
  <c r="CL168" i="1"/>
  <c r="CM168" i="1"/>
  <c r="CN168" i="1"/>
  <c r="CB169" i="1"/>
  <c r="CC169" i="1"/>
  <c r="CD169" i="1"/>
  <c r="CE169" i="1"/>
  <c r="CF169" i="1"/>
  <c r="CG169" i="1"/>
  <c r="CH169" i="1"/>
  <c r="CI169" i="1"/>
  <c r="CJ169" i="1"/>
  <c r="CK169" i="1"/>
  <c r="CL169" i="1"/>
  <c r="CM169" i="1"/>
  <c r="CN169" i="1"/>
  <c r="CB170" i="1"/>
  <c r="CC170" i="1"/>
  <c r="CD170" i="1"/>
  <c r="CE170" i="1"/>
  <c r="CF170" i="1"/>
  <c r="CG170" i="1"/>
  <c r="CH170" i="1"/>
  <c r="CI170" i="1"/>
  <c r="CJ170" i="1"/>
  <c r="CK170" i="1"/>
  <c r="CL170" i="1"/>
  <c r="CM170" i="1"/>
  <c r="CN170" i="1"/>
  <c r="CB171" i="1"/>
  <c r="CC171" i="1"/>
  <c r="CD171" i="1"/>
  <c r="CE171" i="1"/>
  <c r="CF171" i="1"/>
  <c r="CG171" i="1"/>
  <c r="CH171" i="1"/>
  <c r="CI171" i="1"/>
  <c r="CJ171" i="1"/>
  <c r="CK171" i="1"/>
  <c r="CL171" i="1"/>
  <c r="CM171" i="1"/>
  <c r="CN171" i="1"/>
  <c r="CB172" i="1"/>
  <c r="CC172" i="1"/>
  <c r="CD172" i="1"/>
  <c r="CE172" i="1"/>
  <c r="CF172" i="1"/>
  <c r="CG172" i="1"/>
  <c r="CH172" i="1"/>
  <c r="CI172" i="1"/>
  <c r="CJ172" i="1"/>
  <c r="CK172" i="1"/>
  <c r="CL172" i="1"/>
  <c r="CM172" i="1"/>
  <c r="CN172" i="1"/>
  <c r="CB173" i="1"/>
  <c r="CC173" i="1"/>
  <c r="CD173" i="1"/>
  <c r="CE173" i="1"/>
  <c r="CF173" i="1"/>
  <c r="CG173" i="1"/>
  <c r="CH173" i="1"/>
  <c r="CI173" i="1"/>
  <c r="CJ173" i="1"/>
  <c r="CK173" i="1"/>
  <c r="CL173" i="1"/>
  <c r="CM173" i="1"/>
  <c r="CN173" i="1"/>
  <c r="CB174" i="1"/>
  <c r="CC174" i="1"/>
  <c r="CD174" i="1"/>
  <c r="CE174" i="1"/>
  <c r="CF174" i="1"/>
  <c r="CG174" i="1"/>
  <c r="CH174" i="1"/>
  <c r="CI174" i="1"/>
  <c r="CJ174" i="1"/>
  <c r="CK174" i="1"/>
  <c r="CL174" i="1"/>
  <c r="CM174" i="1"/>
  <c r="CN174" i="1"/>
  <c r="CB175" i="1"/>
  <c r="CC175" i="1"/>
  <c r="CD175" i="1"/>
  <c r="CE175" i="1"/>
  <c r="CF175" i="1"/>
  <c r="CG175" i="1"/>
  <c r="CH175" i="1"/>
  <c r="CI175" i="1"/>
  <c r="CJ175" i="1"/>
  <c r="CK175" i="1"/>
  <c r="CL175" i="1"/>
  <c r="CM175" i="1"/>
  <c r="CN175" i="1"/>
  <c r="CB176" i="1"/>
  <c r="CC176" i="1"/>
  <c r="CD176" i="1"/>
  <c r="CE176" i="1"/>
  <c r="CF176" i="1"/>
  <c r="CG176" i="1"/>
  <c r="CH176" i="1"/>
  <c r="CI176" i="1"/>
  <c r="CJ176" i="1"/>
  <c r="CK176" i="1"/>
  <c r="CL176" i="1"/>
  <c r="CM176" i="1"/>
  <c r="CN176" i="1"/>
  <c r="CB177" i="1"/>
  <c r="CC177" i="1"/>
  <c r="CD177" i="1"/>
  <c r="CE177" i="1"/>
  <c r="CF177" i="1"/>
  <c r="CG177" i="1"/>
  <c r="CH177" i="1"/>
  <c r="CI177" i="1"/>
  <c r="CJ177" i="1"/>
  <c r="CK177" i="1"/>
  <c r="CL177" i="1"/>
  <c r="CM177" i="1"/>
  <c r="CN177" i="1"/>
  <c r="CB178" i="1"/>
  <c r="CC178" i="1"/>
  <c r="CD178" i="1"/>
  <c r="CE178" i="1"/>
  <c r="CF178" i="1"/>
  <c r="CG178" i="1"/>
  <c r="CH178" i="1"/>
  <c r="CI178" i="1"/>
  <c r="CJ178" i="1"/>
  <c r="CK178" i="1"/>
  <c r="CL178" i="1"/>
  <c r="CM178" i="1"/>
  <c r="CN178" i="1"/>
  <c r="CB179" i="1"/>
  <c r="CC179" i="1"/>
  <c r="CD179" i="1"/>
  <c r="CE179" i="1"/>
  <c r="CF179" i="1"/>
  <c r="CG179" i="1"/>
  <c r="CH179" i="1"/>
  <c r="CI179" i="1"/>
  <c r="CJ179" i="1"/>
  <c r="CK179" i="1"/>
  <c r="CL179" i="1"/>
  <c r="CM179" i="1"/>
  <c r="CN179" i="1"/>
  <c r="CI4" i="1"/>
  <c r="CG3" i="1"/>
  <c r="CH3" i="1"/>
  <c r="CI3" i="1"/>
  <c r="CJ3" i="1"/>
  <c r="CK3" i="1"/>
  <c r="CL3" i="1"/>
  <c r="CM3" i="1"/>
  <c r="CN3" i="1"/>
  <c r="CO3" i="1"/>
  <c r="CG4" i="1"/>
  <c r="CH4" i="1"/>
  <c r="CJ4" i="1"/>
  <c r="CK4" i="1"/>
  <c r="CL4" i="1"/>
  <c r="CM4" i="1"/>
  <c r="CN4" i="1"/>
  <c r="CG5" i="1"/>
  <c r="CH5" i="1"/>
  <c r="CI5" i="1"/>
  <c r="CJ5" i="1"/>
  <c r="CK5" i="1"/>
  <c r="CL5" i="1"/>
  <c r="CM5" i="1"/>
  <c r="CN5" i="1"/>
  <c r="CG6" i="1"/>
  <c r="CH6" i="1"/>
  <c r="CI6" i="1"/>
  <c r="CJ6" i="1"/>
  <c r="CK6" i="1"/>
  <c r="CL6" i="1"/>
  <c r="CM6" i="1"/>
  <c r="CN6" i="1"/>
  <c r="CG7" i="1"/>
  <c r="CH7" i="1"/>
  <c r="CI7" i="1"/>
  <c r="CJ7" i="1"/>
  <c r="CK7" i="1"/>
  <c r="CL7" i="1"/>
  <c r="CM7" i="1"/>
  <c r="CN7" i="1"/>
  <c r="CD3" i="1"/>
  <c r="CE3" i="1"/>
  <c r="CF3" i="1"/>
  <c r="CD4" i="1"/>
  <c r="CE4" i="1"/>
  <c r="CF4" i="1"/>
  <c r="CD5" i="1"/>
  <c r="CE5" i="1"/>
  <c r="CF5" i="1"/>
  <c r="CD6" i="1"/>
  <c r="CE6" i="1"/>
  <c r="CF6" i="1"/>
  <c r="CD7" i="1"/>
  <c r="CE7" i="1"/>
  <c r="CF7" i="1"/>
  <c r="CC3" i="1"/>
  <c r="CC4" i="1"/>
  <c r="CC5" i="1"/>
  <c r="CC6" i="1"/>
  <c r="CC7" i="1"/>
  <c r="CB4" i="1"/>
  <c r="CB5" i="1"/>
  <c r="CB6" i="1"/>
  <c r="CB7" i="1"/>
  <c r="CB3" i="1"/>
  <c r="BZ37" i="1"/>
  <c r="BZ38" i="1"/>
  <c r="BZ39" i="1"/>
  <c r="BZ40" i="1"/>
  <c r="BZ41" i="1"/>
  <c r="BZ42" i="1"/>
  <c r="BZ43" i="1"/>
  <c r="BZ44" i="1"/>
  <c r="BZ45" i="1"/>
  <c r="BZ46" i="1"/>
  <c r="BZ47" i="1"/>
  <c r="BZ48" i="1"/>
  <c r="BZ49" i="1"/>
  <c r="BZ50" i="1"/>
  <c r="BZ51" i="1"/>
  <c r="BZ52" i="1"/>
  <c r="BZ53" i="1"/>
  <c r="BZ54" i="1"/>
  <c r="BZ55" i="1"/>
  <c r="BZ56" i="1"/>
  <c r="BZ57" i="1"/>
  <c r="BZ58" i="1"/>
  <c r="BZ59" i="1"/>
  <c r="BZ60" i="1"/>
  <c r="BZ61" i="1"/>
  <c r="BZ62" i="1"/>
  <c r="BZ63" i="1"/>
  <c r="BZ64" i="1"/>
  <c r="BZ65" i="1"/>
  <c r="BZ66" i="1"/>
  <c r="BZ67" i="1"/>
  <c r="BZ68" i="1"/>
  <c r="BZ69" i="1"/>
  <c r="BZ70" i="1"/>
  <c r="BZ71" i="1"/>
  <c r="BZ72" i="1"/>
  <c r="BZ73" i="1"/>
  <c r="BZ74" i="1"/>
  <c r="BZ75" i="1"/>
  <c r="BZ76" i="1"/>
  <c r="BZ77" i="1"/>
  <c r="BZ78" i="1"/>
  <c r="BZ79" i="1"/>
  <c r="BZ80" i="1"/>
  <c r="BZ81" i="1"/>
  <c r="BZ82" i="1"/>
  <c r="BZ83" i="1"/>
  <c r="BZ84" i="1"/>
  <c r="BZ85" i="1"/>
  <c r="BZ86" i="1"/>
  <c r="BZ87" i="1"/>
  <c r="BZ88" i="1"/>
  <c r="BZ89" i="1"/>
  <c r="BZ90" i="1"/>
  <c r="BZ91" i="1"/>
  <c r="BZ92" i="1"/>
  <c r="BZ93" i="1"/>
  <c r="BZ94" i="1"/>
  <c r="BZ95" i="1"/>
  <c r="BZ96" i="1"/>
  <c r="BZ97" i="1"/>
  <c r="BZ98" i="1"/>
  <c r="BZ99" i="1"/>
  <c r="BZ100" i="1"/>
  <c r="BZ101" i="1"/>
  <c r="BZ102" i="1"/>
  <c r="BZ103" i="1"/>
  <c r="BZ104" i="1"/>
  <c r="BZ105" i="1"/>
  <c r="BZ106" i="1"/>
  <c r="BZ107" i="1"/>
  <c r="BZ108" i="1"/>
  <c r="BZ109" i="1"/>
  <c r="BZ110" i="1"/>
  <c r="BZ111" i="1"/>
  <c r="BZ112" i="1"/>
  <c r="BZ113" i="1"/>
  <c r="BZ114" i="1"/>
  <c r="BZ115" i="1"/>
  <c r="BZ116" i="1"/>
  <c r="BZ117" i="1"/>
  <c r="BZ118" i="1"/>
  <c r="BZ119" i="1"/>
  <c r="BZ120" i="1"/>
  <c r="BZ121" i="1"/>
  <c r="BZ122" i="1"/>
  <c r="BZ123" i="1"/>
  <c r="BZ124" i="1"/>
  <c r="BZ125" i="1"/>
  <c r="BZ126" i="1"/>
  <c r="BZ127" i="1"/>
  <c r="BZ128" i="1"/>
  <c r="BZ129" i="1"/>
  <c r="BZ130" i="1"/>
  <c r="BZ131" i="1"/>
  <c r="BZ132" i="1"/>
  <c r="BZ133" i="1"/>
  <c r="BZ134" i="1"/>
  <c r="BZ135" i="1"/>
  <c r="BZ136" i="1"/>
  <c r="BZ137" i="1"/>
  <c r="BZ138" i="1"/>
  <c r="BZ139" i="1"/>
  <c r="BZ140" i="1"/>
  <c r="BZ141" i="1"/>
  <c r="BZ142" i="1"/>
  <c r="BZ143" i="1"/>
  <c r="BZ144" i="1"/>
  <c r="BZ145" i="1"/>
  <c r="BZ146" i="1"/>
  <c r="BZ147" i="1"/>
  <c r="BZ148" i="1"/>
  <c r="BZ149" i="1"/>
  <c r="BZ150" i="1"/>
  <c r="BZ151" i="1"/>
  <c r="BZ152" i="1"/>
  <c r="BZ153" i="1"/>
  <c r="BZ154" i="1"/>
  <c r="BZ155" i="1"/>
  <c r="BZ156" i="1"/>
  <c r="BZ157" i="1"/>
  <c r="BZ158" i="1"/>
  <c r="BZ159" i="1"/>
  <c r="BZ160" i="1"/>
  <c r="BZ161" i="1"/>
  <c r="BZ162" i="1"/>
  <c r="BZ163" i="1"/>
  <c r="BZ164" i="1"/>
  <c r="BZ165" i="1"/>
  <c r="BZ166" i="1"/>
  <c r="BZ167" i="1"/>
  <c r="BZ168" i="1"/>
  <c r="BZ169" i="1"/>
  <c r="BZ170" i="1"/>
  <c r="BZ171" i="1"/>
  <c r="BZ172" i="1"/>
  <c r="BZ173" i="1"/>
  <c r="BZ174" i="1"/>
  <c r="BZ175" i="1"/>
  <c r="BZ176" i="1"/>
  <c r="BZ177" i="1"/>
  <c r="BZ178" i="1"/>
  <c r="BZ179" i="1"/>
  <c r="BZ4" i="1"/>
  <c r="BZ5" i="1"/>
  <c r="BZ6" i="1"/>
  <c r="BZ7" i="1"/>
  <c r="BZ8" i="1"/>
  <c r="BZ9" i="1"/>
  <c r="BZ10" i="1"/>
  <c r="BZ11" i="1"/>
  <c r="BZ12" i="1"/>
  <c r="BZ13" i="1"/>
  <c r="BZ14" i="1"/>
  <c r="BZ15" i="1"/>
  <c r="BZ16" i="1"/>
  <c r="BZ17" i="1"/>
  <c r="BZ18" i="1"/>
  <c r="BZ19" i="1"/>
  <c r="BZ20" i="1"/>
  <c r="BZ21" i="1"/>
  <c r="BZ22" i="1"/>
  <c r="BZ23" i="1"/>
  <c r="BZ24" i="1"/>
  <c r="BZ25" i="1"/>
  <c r="BZ26" i="1"/>
  <c r="BZ27" i="1"/>
  <c r="BZ28" i="1"/>
  <c r="BZ29" i="1"/>
  <c r="BZ30" i="1"/>
  <c r="BZ31" i="1"/>
  <c r="BZ32" i="1"/>
  <c r="BZ33" i="1"/>
  <c r="BZ34" i="1"/>
  <c r="BZ35" i="1"/>
  <c r="BZ36" i="1"/>
  <c r="BZ3" i="1"/>
  <c r="CA4" i="1"/>
  <c r="CA5" i="1"/>
  <c r="CA6" i="1"/>
  <c r="CA7" i="1"/>
  <c r="CA8" i="1"/>
  <c r="CA9" i="1"/>
  <c r="CA10" i="1"/>
  <c r="CA11" i="1"/>
  <c r="CA12" i="1"/>
  <c r="CA13" i="1"/>
  <c r="CA14" i="1"/>
  <c r="CA15" i="1"/>
  <c r="CA16" i="1"/>
  <c r="CA17" i="1"/>
  <c r="CA18" i="1"/>
  <c r="CA19" i="1"/>
  <c r="CA20" i="1"/>
  <c r="CA21" i="1"/>
  <c r="CA22" i="1"/>
  <c r="CA23" i="1"/>
  <c r="CA24" i="1"/>
  <c r="CA25" i="1"/>
  <c r="CA26" i="1"/>
  <c r="CA27" i="1"/>
  <c r="CA28" i="1"/>
  <c r="CA29" i="1"/>
  <c r="CA30" i="1"/>
  <c r="CA31" i="1"/>
  <c r="CA32" i="1"/>
  <c r="CA33" i="1"/>
  <c r="CA34" i="1"/>
  <c r="CA35" i="1"/>
  <c r="CA36" i="1"/>
  <c r="CA37" i="1"/>
  <c r="CA38" i="1"/>
  <c r="CA39" i="1"/>
  <c r="CA40" i="1"/>
  <c r="CA41" i="1"/>
  <c r="CA42" i="1"/>
  <c r="CA43" i="1"/>
  <c r="CA44" i="1"/>
  <c r="CA45" i="1"/>
  <c r="CA46" i="1"/>
  <c r="CA47" i="1"/>
  <c r="CA48" i="1"/>
  <c r="CA49" i="1"/>
  <c r="CA50" i="1"/>
  <c r="CA51" i="1"/>
  <c r="CA52" i="1"/>
  <c r="CA53" i="1"/>
  <c r="CA54" i="1"/>
  <c r="CA55" i="1"/>
  <c r="CA56" i="1"/>
  <c r="CA57" i="1"/>
  <c r="CA58" i="1"/>
  <c r="CA59" i="1"/>
  <c r="CA60" i="1"/>
  <c r="CA61" i="1"/>
  <c r="CA62" i="1"/>
  <c r="CA63" i="1"/>
  <c r="CA64" i="1"/>
  <c r="CA65" i="1"/>
  <c r="CA66" i="1"/>
  <c r="CA67" i="1"/>
  <c r="CA68" i="1"/>
  <c r="CA69" i="1"/>
  <c r="CA70" i="1"/>
  <c r="CA71" i="1"/>
  <c r="CA72" i="1"/>
  <c r="CA73" i="1"/>
  <c r="CA74" i="1"/>
  <c r="CA75" i="1"/>
  <c r="CA76" i="1"/>
  <c r="CA77" i="1"/>
  <c r="CA78" i="1"/>
  <c r="CA79" i="1"/>
  <c r="CA80" i="1"/>
  <c r="CA81" i="1"/>
  <c r="CA82" i="1"/>
  <c r="CA83" i="1"/>
  <c r="CA84" i="1"/>
  <c r="CA85" i="1"/>
  <c r="CA86" i="1"/>
  <c r="CA87" i="1"/>
  <c r="CA88" i="1"/>
  <c r="CA89" i="1"/>
  <c r="CA90" i="1"/>
  <c r="CA91" i="1"/>
  <c r="CA92" i="1"/>
  <c r="CA93" i="1"/>
  <c r="CA94" i="1"/>
  <c r="CA95" i="1"/>
  <c r="CA96" i="1"/>
  <c r="CA97" i="1"/>
  <c r="CA98" i="1"/>
  <c r="CA99" i="1"/>
  <c r="CA100" i="1"/>
  <c r="CA101" i="1"/>
  <c r="CA102" i="1"/>
  <c r="CA103" i="1"/>
  <c r="CA104" i="1"/>
  <c r="CA105" i="1"/>
  <c r="CA106" i="1"/>
  <c r="CA107" i="1"/>
  <c r="CA108" i="1"/>
  <c r="CA109" i="1"/>
  <c r="CA110" i="1"/>
  <c r="CA111" i="1"/>
  <c r="CA112" i="1"/>
  <c r="CA113" i="1"/>
  <c r="CA114" i="1"/>
  <c r="CA115" i="1"/>
  <c r="CA116" i="1"/>
  <c r="CA117" i="1"/>
  <c r="CA118" i="1"/>
  <c r="CA119" i="1"/>
  <c r="CA120" i="1"/>
  <c r="CA121" i="1"/>
  <c r="CA122" i="1"/>
  <c r="CA123" i="1"/>
  <c r="CA124" i="1"/>
  <c r="CA125" i="1"/>
  <c r="CA126" i="1"/>
  <c r="CA127" i="1"/>
  <c r="CA128" i="1"/>
  <c r="CA129" i="1"/>
  <c r="CA130" i="1"/>
  <c r="CA131" i="1"/>
  <c r="CA132" i="1"/>
  <c r="CA133" i="1"/>
  <c r="CA134" i="1"/>
  <c r="CA135" i="1"/>
  <c r="CA136" i="1"/>
  <c r="CA137" i="1"/>
  <c r="CA138" i="1"/>
  <c r="CA139" i="1"/>
  <c r="CA140" i="1"/>
  <c r="CA141" i="1"/>
  <c r="CA142" i="1"/>
  <c r="CA143" i="1"/>
  <c r="CA144" i="1"/>
  <c r="CA145" i="1"/>
  <c r="CA146" i="1"/>
  <c r="CA147" i="1"/>
  <c r="CA148" i="1"/>
  <c r="CA149" i="1"/>
  <c r="CA150" i="1"/>
  <c r="CA151" i="1"/>
  <c r="CA152" i="1"/>
  <c r="CA153" i="1"/>
  <c r="CA154" i="1"/>
  <c r="CA155" i="1"/>
  <c r="CA156" i="1"/>
  <c r="CA157" i="1"/>
  <c r="CA158" i="1"/>
  <c r="CA159" i="1"/>
  <c r="CA160" i="1"/>
  <c r="CA161" i="1"/>
  <c r="CA162" i="1"/>
  <c r="CA163" i="1"/>
  <c r="CA164" i="1"/>
  <c r="CA165" i="1"/>
  <c r="CA166" i="1"/>
  <c r="CA167" i="1"/>
  <c r="CA168" i="1"/>
  <c r="CA169" i="1"/>
  <c r="CA170" i="1"/>
  <c r="CA171" i="1"/>
  <c r="CA172" i="1"/>
  <c r="CA173" i="1"/>
  <c r="CA174" i="1"/>
  <c r="CA175" i="1"/>
  <c r="CA176" i="1"/>
  <c r="CA177" i="1"/>
  <c r="CA178" i="1"/>
  <c r="CA179" i="1"/>
  <c r="BP234" i="1"/>
  <c r="BP233" i="1"/>
  <c r="BP232" i="1"/>
  <c r="BP230" i="1"/>
  <c r="BP218" i="1"/>
  <c r="AQ224" i="1"/>
  <c r="AQ222" i="1"/>
  <c r="BP219" i="1"/>
  <c r="BP220" i="1"/>
  <c r="AQ221" i="1"/>
  <c r="AR221" i="1"/>
  <c r="AS221" i="1"/>
  <c r="AA221" i="1"/>
  <c r="AX221" i="1"/>
  <c r="AB221" i="1"/>
  <c r="AC221" i="1"/>
  <c r="AD221" i="1"/>
  <c r="AE221" i="1"/>
  <c r="AF221" i="1"/>
  <c r="AG221" i="1"/>
  <c r="AH221" i="1"/>
  <c r="AJ221" i="1"/>
  <c r="AK221" i="1"/>
  <c r="AL221" i="1"/>
  <c r="AM221" i="1"/>
  <c r="AN221" i="1"/>
  <c r="AO221" i="1"/>
  <c r="AP221" i="1"/>
  <c r="AT221" i="1"/>
  <c r="AU221" i="1"/>
  <c r="AW221" i="1"/>
  <c r="AI221" i="1"/>
  <c r="BP221" i="1"/>
  <c r="AR222" i="1"/>
  <c r="AS222" i="1"/>
  <c r="AA222" i="1"/>
  <c r="AX222" i="1"/>
  <c r="AB222" i="1"/>
  <c r="AC222" i="1"/>
  <c r="AD222" i="1"/>
  <c r="AE222" i="1"/>
  <c r="AF222" i="1"/>
  <c r="AG222" i="1"/>
  <c r="AH222" i="1"/>
  <c r="AJ222" i="1"/>
  <c r="AK222" i="1"/>
  <c r="AL222" i="1"/>
  <c r="AM222" i="1"/>
  <c r="AN222" i="1"/>
  <c r="AO222" i="1"/>
  <c r="AP222" i="1"/>
  <c r="AT222" i="1"/>
  <c r="AU222" i="1"/>
  <c r="AW222" i="1"/>
  <c r="AI222" i="1"/>
  <c r="AQ223" i="1"/>
  <c r="AR223" i="1"/>
  <c r="AS223" i="1"/>
  <c r="AA223" i="1"/>
  <c r="AX223" i="1"/>
  <c r="AB223" i="1"/>
  <c r="AC223" i="1"/>
  <c r="AD223" i="1"/>
  <c r="AE223" i="1"/>
  <c r="AF223" i="1"/>
  <c r="AG223" i="1"/>
  <c r="AH223" i="1"/>
  <c r="AJ223" i="1"/>
  <c r="AK223" i="1"/>
  <c r="AL223" i="1"/>
  <c r="AM223" i="1"/>
  <c r="AN223" i="1"/>
  <c r="AO223" i="1"/>
  <c r="AP223" i="1"/>
  <c r="AT223" i="1"/>
  <c r="AU223" i="1"/>
  <c r="AW223" i="1"/>
  <c r="AI223" i="1"/>
  <c r="BP223" i="1"/>
  <c r="AR224" i="1"/>
  <c r="AS224" i="1"/>
  <c r="AA224" i="1"/>
  <c r="AX224" i="1"/>
  <c r="AB224" i="1"/>
  <c r="AC224" i="1"/>
  <c r="AD224" i="1"/>
  <c r="AE224" i="1"/>
  <c r="AF224" i="1"/>
  <c r="AG224" i="1"/>
  <c r="AH224" i="1"/>
  <c r="AJ224" i="1"/>
  <c r="AK224" i="1"/>
  <c r="AL224" i="1"/>
  <c r="AM224" i="1"/>
  <c r="AN224" i="1"/>
  <c r="AO224" i="1"/>
  <c r="AP224" i="1"/>
  <c r="AT224" i="1"/>
  <c r="AU224" i="1"/>
  <c r="AW224" i="1"/>
  <c r="AI224" i="1"/>
  <c r="AQ229" i="1"/>
  <c r="AR229" i="1"/>
  <c r="AS229" i="1"/>
  <c r="AA229" i="1"/>
  <c r="AX229" i="1"/>
  <c r="AB229" i="1"/>
  <c r="AC229" i="1"/>
  <c r="AD229" i="1"/>
  <c r="AE229" i="1"/>
  <c r="AF229" i="1"/>
  <c r="AG229" i="1"/>
  <c r="AH229" i="1"/>
  <c r="AJ229" i="1"/>
  <c r="AK229" i="1"/>
  <c r="AL229" i="1"/>
  <c r="AM229" i="1"/>
  <c r="AN229" i="1"/>
  <c r="AO229" i="1"/>
  <c r="AP229" i="1"/>
  <c r="AT229" i="1"/>
  <c r="AU229" i="1"/>
  <c r="AW229" i="1"/>
  <c r="AI229" i="1"/>
  <c r="AQ230" i="1"/>
  <c r="AR230" i="1"/>
  <c r="AS230" i="1"/>
  <c r="AA230" i="1"/>
  <c r="AX230" i="1"/>
  <c r="AB230" i="1"/>
  <c r="AC230" i="1"/>
  <c r="AD230" i="1"/>
  <c r="AE230" i="1"/>
  <c r="AF230" i="1"/>
  <c r="AG230" i="1"/>
  <c r="AH230" i="1"/>
  <c r="AJ230" i="1"/>
  <c r="AK230" i="1"/>
  <c r="AL230" i="1"/>
  <c r="AM230" i="1"/>
  <c r="AN230" i="1"/>
  <c r="AO230" i="1"/>
  <c r="AP230" i="1"/>
  <c r="AT230" i="1"/>
  <c r="AU230" i="1"/>
  <c r="AW230" i="1"/>
  <c r="AI230" i="1"/>
  <c r="AQ231" i="1"/>
  <c r="AR231" i="1"/>
  <c r="AS231" i="1"/>
  <c r="AA231" i="1"/>
  <c r="AX231" i="1"/>
  <c r="AB231" i="1"/>
  <c r="AC231" i="1"/>
  <c r="AD231" i="1"/>
  <c r="AE231" i="1"/>
  <c r="AF231" i="1"/>
  <c r="AG231" i="1"/>
  <c r="AH231" i="1"/>
  <c r="AJ231" i="1"/>
  <c r="AK231" i="1"/>
  <c r="AL231" i="1"/>
  <c r="AM231" i="1"/>
  <c r="AN231" i="1"/>
  <c r="AO231" i="1"/>
  <c r="AP231" i="1"/>
  <c r="AT231" i="1"/>
  <c r="AU231" i="1"/>
  <c r="AW231" i="1"/>
  <c r="AI231" i="1"/>
  <c r="K15" i="1" l="1"/>
  <c r="K178" i="1"/>
  <c r="K175" i="1"/>
  <c r="K172" i="1"/>
  <c r="K169" i="1"/>
  <c r="BW181" i="1"/>
  <c r="BS181" i="1"/>
  <c r="BS182" i="1" s="1"/>
  <c r="K17" i="1"/>
  <c r="K11" i="1"/>
  <c r="H213" i="1"/>
  <c r="H214" i="1" s="1"/>
  <c r="K176" i="1"/>
  <c r="K170" i="1"/>
  <c r="K164" i="1"/>
  <c r="K158" i="1"/>
  <c r="K152" i="1"/>
  <c r="K146" i="1"/>
  <c r="K140" i="1"/>
  <c r="K134" i="1"/>
  <c r="K128" i="1"/>
  <c r="K122" i="1"/>
  <c r="K116" i="1"/>
  <c r="K110" i="1"/>
  <c r="K104" i="1"/>
  <c r="K98" i="1"/>
  <c r="K92" i="1"/>
  <c r="K86" i="1"/>
  <c r="K80" i="1"/>
  <c r="K74" i="1"/>
  <c r="K68" i="1"/>
  <c r="K62" i="1"/>
  <c r="K56" i="1"/>
  <c r="K50" i="1"/>
  <c r="K44" i="1"/>
  <c r="K32" i="1"/>
  <c r="K20" i="1"/>
  <c r="K8" i="1"/>
  <c r="K4" i="1"/>
  <c r="BR181" i="1"/>
  <c r="K166" i="1"/>
  <c r="K163" i="1"/>
  <c r="K160" i="1"/>
  <c r="K157" i="1"/>
  <c r="K154" i="1"/>
  <c r="K151" i="1"/>
  <c r="K148" i="1"/>
  <c r="K145" i="1"/>
  <c r="K142" i="1"/>
  <c r="K139" i="1"/>
  <c r="K136" i="1"/>
  <c r="K133" i="1"/>
  <c r="K130" i="1"/>
  <c r="K127" i="1"/>
  <c r="K124" i="1"/>
  <c r="K121" i="1"/>
  <c r="K118" i="1"/>
  <c r="K115" i="1"/>
  <c r="K112" i="1"/>
  <c r="K109" i="1"/>
  <c r="K106" i="1"/>
  <c r="K103" i="1"/>
  <c r="K100" i="1"/>
  <c r="K97" i="1"/>
  <c r="K94" i="1"/>
  <c r="K91" i="1"/>
  <c r="K88" i="1"/>
  <c r="K85" i="1"/>
  <c r="K82" i="1"/>
  <c r="K79" i="1"/>
  <c r="K76" i="1"/>
  <c r="K73" i="1"/>
  <c r="K70" i="1"/>
  <c r="K67" i="1"/>
  <c r="K64" i="1"/>
  <c r="K61" i="1"/>
  <c r="K58" i="1"/>
  <c r="K55" i="1"/>
  <c r="K52" i="1"/>
  <c r="K49" i="1"/>
  <c r="K46" i="1"/>
  <c r="K43" i="1"/>
  <c r="K40" i="1"/>
  <c r="K37" i="1"/>
  <c r="K34" i="1"/>
  <c r="K31" i="1"/>
  <c r="K28" i="1"/>
  <c r="K25" i="1"/>
  <c r="K22" i="1"/>
  <c r="K19" i="1"/>
  <c r="K16" i="1"/>
  <c r="K13" i="1"/>
  <c r="K10" i="1"/>
  <c r="K7" i="1"/>
  <c r="K12" i="1"/>
  <c r="K9" i="1"/>
  <c r="K6" i="1"/>
  <c r="J213" i="1"/>
  <c r="J214" i="1" s="1"/>
  <c r="K179" i="1"/>
  <c r="K173" i="1"/>
  <c r="K167" i="1"/>
  <c r="K161" i="1"/>
  <c r="K155" i="1"/>
  <c r="K149" i="1"/>
  <c r="K143" i="1"/>
  <c r="K137" i="1"/>
  <c r="K131" i="1"/>
  <c r="K125" i="1"/>
  <c r="K119" i="1"/>
  <c r="K113" i="1"/>
  <c r="K107" i="1"/>
  <c r="K101" i="1"/>
  <c r="K95" i="1"/>
  <c r="K89" i="1"/>
  <c r="K83" i="1"/>
  <c r="K77" i="1"/>
  <c r="K71" i="1"/>
  <c r="K65" i="1"/>
  <c r="K59" i="1"/>
  <c r="K53" i="1"/>
  <c r="K47" i="1"/>
  <c r="K41" i="1"/>
  <c r="K35" i="1"/>
  <c r="K29" i="1"/>
  <c r="K23" i="1"/>
  <c r="I213" i="1"/>
  <c r="I214" i="1" s="1"/>
  <c r="K38" i="1"/>
  <c r="K26" i="1"/>
  <c r="K14" i="1"/>
  <c r="BO241" i="7"/>
  <c r="BP219" i="7"/>
  <c r="BP218" i="7"/>
  <c r="BP220" i="7"/>
  <c r="BO240" i="7"/>
  <c r="BO239" i="7"/>
  <c r="BM182" i="6"/>
  <c r="BM183" i="6"/>
  <c r="BK224" i="6"/>
  <c r="BM219" i="6"/>
  <c r="BM222" i="6"/>
  <c r="BL222" i="6"/>
  <c r="BM221" i="6"/>
  <c r="BM220" i="6"/>
  <c r="CA218" i="6"/>
  <c r="CJ218" i="6"/>
  <c r="BL244" i="6"/>
  <c r="CB218" i="6"/>
  <c r="BO182" i="6"/>
  <c r="BO183" i="6"/>
  <c r="CC218" i="6"/>
  <c r="CD218" i="6"/>
  <c r="BM218" i="6"/>
  <c r="BR183" i="6"/>
  <c r="BR182" i="6"/>
  <c r="CE218" i="6"/>
  <c r="CF218" i="6"/>
  <c r="BP183" i="6"/>
  <c r="BP182" i="6"/>
  <c r="BQ183" i="6"/>
  <c r="CG218" i="6"/>
  <c r="BK248" i="6"/>
  <c r="BV218" i="6"/>
  <c r="BN182" i="6"/>
  <c r="BN183" i="6"/>
  <c r="BY218" i="6"/>
  <c r="CH218" i="6"/>
  <c r="CK218" i="6"/>
  <c r="BW218" i="6"/>
  <c r="BZ218" i="6"/>
  <c r="CI218" i="6"/>
  <c r="G213" i="1"/>
  <c r="G214" i="1" s="1"/>
  <c r="K3" i="1"/>
  <c r="BW182" i="1"/>
  <c r="BU181" i="1"/>
  <c r="BT181" i="1"/>
  <c r="BV181" i="1"/>
  <c r="CP217" i="1"/>
  <c r="CQ217" i="1"/>
  <c r="CA217" i="1"/>
  <c r="CA218" i="1" s="1"/>
  <c r="CK217" i="1"/>
  <c r="CM217" i="1"/>
  <c r="CM218" i="1" s="1"/>
  <c r="CF217" i="1"/>
  <c r="CF218" i="1" s="1"/>
  <c r="CL217" i="1"/>
  <c r="CG217" i="1"/>
  <c r="CO217" i="1"/>
  <c r="CC217" i="1"/>
  <c r="CE217" i="1"/>
  <c r="CE218" i="1" s="1"/>
  <c r="CB217" i="1"/>
  <c r="CB218" i="1" s="1"/>
  <c r="CD217" i="1"/>
  <c r="CD218" i="1" s="1"/>
  <c r="CI217" i="1"/>
  <c r="CI218" i="1" s="1"/>
  <c r="CN217" i="1"/>
  <c r="CN218" i="1" s="1"/>
  <c r="CH217" i="1"/>
  <c r="CH218" i="1" s="1"/>
  <c r="CJ217" i="1"/>
  <c r="CJ218" i="1" s="1"/>
  <c r="BP231" i="1"/>
  <c r="BP235" i="1" s="1"/>
  <c r="BP222" i="1"/>
  <c r="BR222" i="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2" i="2"/>
  <c r="BH3" i="1"/>
  <c r="BH4" i="1"/>
  <c r="BH5" i="1"/>
  <c r="BH6" i="1"/>
  <c r="BH7" i="1"/>
  <c r="BH8" i="1"/>
  <c r="BH9" i="1"/>
  <c r="BH10" i="1"/>
  <c r="BH11" i="1"/>
  <c r="BH12" i="1"/>
  <c r="BH13" i="1"/>
  <c r="BH14" i="1"/>
  <c r="BH15" i="1"/>
  <c r="BH16" i="1"/>
  <c r="BH17" i="1"/>
  <c r="BH18" i="1"/>
  <c r="BH19" i="1"/>
  <c r="BH20"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14" i="1"/>
  <c r="CK218" i="1" l="1"/>
  <c r="CQ218" i="1"/>
  <c r="CP218" i="1"/>
  <c r="CC218" i="1"/>
  <c r="CO218" i="1"/>
  <c r="K213" i="1"/>
  <c r="K214" i="1" s="1"/>
  <c r="BR183" i="1"/>
  <c r="BR182" i="1"/>
  <c r="BS183" i="1"/>
  <c r="BR218" i="1"/>
  <c r="BW183" i="1"/>
  <c r="BR221" i="1"/>
  <c r="CG218" i="1"/>
  <c r="BR219" i="1"/>
  <c r="CL218" i="1"/>
  <c r="BR220" i="1"/>
  <c r="BO220" i="7"/>
  <c r="BO218" i="7"/>
  <c r="BO219" i="7"/>
  <c r="BL220" i="6"/>
  <c r="BL224" i="6"/>
  <c r="BL223" i="6"/>
  <c r="BL218" i="6"/>
  <c r="BL221" i="6"/>
  <c r="BL219" i="6"/>
  <c r="BL248" i="6"/>
  <c r="BL247" i="6"/>
  <c r="BL245" i="6"/>
  <c r="BL243" i="6"/>
  <c r="BL246" i="6"/>
  <c r="BV182" i="1"/>
  <c r="BV183" i="1"/>
  <c r="BT182" i="1"/>
  <c r="BT183" i="1"/>
  <c r="BU182" i="1"/>
  <c r="BU183" i="1"/>
  <c r="BQ235" i="1"/>
  <c r="BQ230" i="1"/>
  <c r="BQ232" i="1"/>
  <c r="BQ233" i="1"/>
  <c r="BQ234" i="1"/>
  <c r="BQ231" i="1"/>
  <c r="BP224" i="1"/>
  <c r="BQ222" i="1" s="1"/>
  <c r="BA175" i="1"/>
  <c r="BB175" i="1" s="1"/>
  <c r="BA176" i="1"/>
  <c r="BB176" i="1" s="1"/>
  <c r="AY146" i="1"/>
  <c r="AZ146" i="1" s="1"/>
  <c r="BA146" i="1"/>
  <c r="BB146" i="1" s="1"/>
  <c r="AY147" i="1"/>
  <c r="AZ147" i="1" s="1"/>
  <c r="BA147" i="1"/>
  <c r="BB147" i="1" s="1"/>
  <c r="AY148" i="1"/>
  <c r="AZ148" i="1" s="1"/>
  <c r="BA148" i="1"/>
  <c r="BB148" i="1" s="1"/>
  <c r="AY149" i="1"/>
  <c r="AZ149" i="1" s="1"/>
  <c r="BA149" i="1"/>
  <c r="BB149" i="1" s="1"/>
  <c r="AY150" i="1"/>
  <c r="AZ150" i="1" s="1"/>
  <c r="BA150" i="1"/>
  <c r="BB150" i="1" s="1"/>
  <c r="AY151" i="1"/>
  <c r="AZ151" i="1" s="1"/>
  <c r="BA151" i="1"/>
  <c r="BB151" i="1" s="1"/>
  <c r="AY152" i="1"/>
  <c r="AZ152" i="1" s="1"/>
  <c r="BA152" i="1"/>
  <c r="BB152" i="1" s="1"/>
  <c r="AY153" i="1"/>
  <c r="AZ153" i="1" s="1"/>
  <c r="BA153" i="1"/>
  <c r="BB153" i="1" s="1"/>
  <c r="AY154" i="1"/>
  <c r="AZ154" i="1" s="1"/>
  <c r="BA154" i="1"/>
  <c r="BB154" i="1" s="1"/>
  <c r="AY155" i="1"/>
  <c r="AZ155" i="1" s="1"/>
  <c r="BA155" i="1"/>
  <c r="BB155" i="1" s="1"/>
  <c r="AY156" i="1"/>
  <c r="AZ156" i="1" s="1"/>
  <c r="BA156" i="1"/>
  <c r="BB156" i="1" s="1"/>
  <c r="AY157" i="1"/>
  <c r="AZ157" i="1" s="1"/>
  <c r="BA157" i="1"/>
  <c r="BB157" i="1" s="1"/>
  <c r="AY158" i="1"/>
  <c r="AZ158" i="1" s="1"/>
  <c r="BA158" i="1"/>
  <c r="BB158" i="1" s="1"/>
  <c r="AY159" i="1"/>
  <c r="AZ159" i="1" s="1"/>
  <c r="BA159" i="1"/>
  <c r="BB159" i="1" s="1"/>
  <c r="AY160" i="1"/>
  <c r="AZ160" i="1" s="1"/>
  <c r="BA160" i="1"/>
  <c r="BB160" i="1" s="1"/>
  <c r="AY161" i="1"/>
  <c r="AZ161" i="1" s="1"/>
  <c r="BA161" i="1"/>
  <c r="BB161" i="1" s="1"/>
  <c r="AY162" i="1"/>
  <c r="AZ162" i="1" s="1"/>
  <c r="BA162" i="1"/>
  <c r="BB162" i="1" s="1"/>
  <c r="AY163" i="1"/>
  <c r="AZ163" i="1" s="1"/>
  <c r="BA163" i="1"/>
  <c r="BB163" i="1" s="1"/>
  <c r="AY164" i="1"/>
  <c r="AZ164" i="1" s="1"/>
  <c r="BA164" i="1"/>
  <c r="BB164" i="1" s="1"/>
  <c r="AY165" i="1"/>
  <c r="AZ165" i="1" s="1"/>
  <c r="BA165" i="1"/>
  <c r="BB165" i="1" s="1"/>
  <c r="AY166" i="1"/>
  <c r="AZ166" i="1" s="1"/>
  <c r="BA166" i="1"/>
  <c r="BB166" i="1" s="1"/>
  <c r="AY167" i="1"/>
  <c r="AZ167" i="1" s="1"/>
  <c r="BA167" i="1"/>
  <c r="BB167" i="1" s="1"/>
  <c r="AY168" i="1"/>
  <c r="AZ168" i="1" s="1"/>
  <c r="BA168" i="1"/>
  <c r="BB168" i="1" s="1"/>
  <c r="AY169" i="1"/>
  <c r="AZ169" i="1" s="1"/>
  <c r="BA169" i="1"/>
  <c r="BB169" i="1" s="1"/>
  <c r="AY170" i="1"/>
  <c r="AZ170" i="1" s="1"/>
  <c r="BA170" i="1"/>
  <c r="BB170" i="1" s="1"/>
  <c r="AY171" i="1"/>
  <c r="AZ171" i="1" s="1"/>
  <c r="BA171" i="1"/>
  <c r="BB171" i="1" s="1"/>
  <c r="AY172" i="1"/>
  <c r="AZ172" i="1" s="1"/>
  <c r="BA172" i="1"/>
  <c r="BB172" i="1" s="1"/>
  <c r="AY173" i="1"/>
  <c r="AZ173" i="1" s="1"/>
  <c r="BA173" i="1"/>
  <c r="BB173" i="1" s="1"/>
  <c r="AY174" i="1"/>
  <c r="AZ174" i="1" s="1"/>
  <c r="BA174" i="1"/>
  <c r="BB174" i="1" s="1"/>
  <c r="AY175" i="1"/>
  <c r="AZ175" i="1" s="1"/>
  <c r="AY176" i="1"/>
  <c r="AZ176" i="1" s="1"/>
  <c r="AY177" i="1"/>
  <c r="AZ177" i="1" s="1"/>
  <c r="BA177" i="1"/>
  <c r="BB177" i="1" s="1"/>
  <c r="AY178" i="1"/>
  <c r="AZ178" i="1" s="1"/>
  <c r="BA178" i="1"/>
  <c r="BB178" i="1" s="1"/>
  <c r="AY179" i="1"/>
  <c r="AZ179" i="1" s="1"/>
  <c r="BA179" i="1"/>
  <c r="BB179" i="1" s="1"/>
  <c r="BK145" i="1"/>
  <c r="BA145" i="1"/>
  <c r="BB145" i="1" s="1"/>
  <c r="AY145" i="1"/>
  <c r="AZ145" i="1" s="1"/>
  <c r="BK144" i="1"/>
  <c r="BA144" i="1"/>
  <c r="BB144" i="1" s="1"/>
  <c r="AY144" i="1"/>
  <c r="AZ144" i="1" s="1"/>
  <c r="BK143" i="1"/>
  <c r="BA143" i="1"/>
  <c r="BB143" i="1" s="1"/>
  <c r="AY143" i="1"/>
  <c r="AZ143" i="1" s="1"/>
  <c r="BK142" i="1"/>
  <c r="BA142" i="1"/>
  <c r="BB142" i="1" s="1"/>
  <c r="AY142" i="1"/>
  <c r="AZ142" i="1" s="1"/>
  <c r="BK141" i="1"/>
  <c r="BA141" i="1"/>
  <c r="BB141" i="1" s="1"/>
  <c r="AY141" i="1"/>
  <c r="AZ141" i="1" s="1"/>
  <c r="BK140" i="1"/>
  <c r="BA140" i="1"/>
  <c r="BB140" i="1" s="1"/>
  <c r="AY140" i="1"/>
  <c r="AZ140" i="1" s="1"/>
  <c r="BK139" i="1"/>
  <c r="BA139" i="1"/>
  <c r="BB139" i="1" s="1"/>
  <c r="AY139" i="1"/>
  <c r="AZ139" i="1" s="1"/>
  <c r="BK138" i="1"/>
  <c r="BA138" i="1"/>
  <c r="BB138" i="1" s="1"/>
  <c r="AY138" i="1"/>
  <c r="AZ138" i="1" s="1"/>
  <c r="BK137" i="1"/>
  <c r="BA137" i="1"/>
  <c r="BB137" i="1" s="1"/>
  <c r="AY137" i="1"/>
  <c r="AZ137" i="1" s="1"/>
  <c r="BK136" i="1"/>
  <c r="BA136" i="1"/>
  <c r="BB136" i="1" s="1"/>
  <c r="AY136" i="1"/>
  <c r="AZ136" i="1" s="1"/>
  <c r="BK135" i="1"/>
  <c r="BA135" i="1"/>
  <c r="BB135" i="1" s="1"/>
  <c r="AY135" i="1"/>
  <c r="AZ135" i="1" s="1"/>
  <c r="BK134" i="1"/>
  <c r="BA134" i="1"/>
  <c r="BB134" i="1" s="1"/>
  <c r="AY134" i="1"/>
  <c r="AZ134" i="1" s="1"/>
  <c r="BK133" i="1"/>
  <c r="BA133" i="1"/>
  <c r="BB133" i="1" s="1"/>
  <c r="AY133" i="1"/>
  <c r="AZ133" i="1" s="1"/>
  <c r="BK132" i="1"/>
  <c r="BA132" i="1"/>
  <c r="BB132" i="1" s="1"/>
  <c r="AY132" i="1"/>
  <c r="AZ132" i="1" s="1"/>
  <c r="BK131" i="1"/>
  <c r="BA131" i="1"/>
  <c r="BB131" i="1" s="1"/>
  <c r="AY131" i="1"/>
  <c r="AZ131" i="1" s="1"/>
  <c r="BK130" i="1"/>
  <c r="BA130" i="1"/>
  <c r="BB130" i="1" s="1"/>
  <c r="AY130" i="1"/>
  <c r="AZ130" i="1" s="1"/>
  <c r="BK129" i="1"/>
  <c r="BA129" i="1"/>
  <c r="BB129" i="1" s="1"/>
  <c r="AY129" i="1"/>
  <c r="AZ129" i="1" s="1"/>
  <c r="BK128" i="1"/>
  <c r="BA128" i="1"/>
  <c r="BB128" i="1" s="1"/>
  <c r="AY128" i="1"/>
  <c r="AZ128" i="1" s="1"/>
  <c r="BK127" i="1"/>
  <c r="BA127" i="1"/>
  <c r="BB127" i="1" s="1"/>
  <c r="AY127" i="1"/>
  <c r="AZ127" i="1" s="1"/>
  <c r="BK126" i="1"/>
  <c r="BA126" i="1"/>
  <c r="BB126" i="1" s="1"/>
  <c r="AY126" i="1"/>
  <c r="AZ126" i="1" s="1"/>
  <c r="BK125" i="1"/>
  <c r="BA125" i="1"/>
  <c r="BB125" i="1" s="1"/>
  <c r="AY125" i="1"/>
  <c r="AZ125" i="1" s="1"/>
  <c r="BK124" i="1"/>
  <c r="BA124" i="1"/>
  <c r="BB124" i="1" s="1"/>
  <c r="AY124" i="1"/>
  <c r="AZ124" i="1" s="1"/>
  <c r="BK123" i="1"/>
  <c r="BA123" i="1"/>
  <c r="BB123" i="1" s="1"/>
  <c r="AY123" i="1"/>
  <c r="AZ123" i="1" s="1"/>
  <c r="BK122" i="1"/>
  <c r="BA122" i="1"/>
  <c r="BB122" i="1" s="1"/>
  <c r="AY122" i="1"/>
  <c r="AZ122" i="1" s="1"/>
  <c r="BK121" i="1"/>
  <c r="BA121" i="1"/>
  <c r="BB121" i="1" s="1"/>
  <c r="AY121" i="1"/>
  <c r="AZ121" i="1" s="1"/>
  <c r="BK120" i="1"/>
  <c r="BA120" i="1"/>
  <c r="BB120" i="1" s="1"/>
  <c r="AY120" i="1"/>
  <c r="AZ120" i="1" s="1"/>
  <c r="BK119" i="1"/>
  <c r="BA119" i="1"/>
  <c r="BB119" i="1" s="1"/>
  <c r="AY119" i="1"/>
  <c r="AZ119" i="1" s="1"/>
  <c r="BK118" i="1"/>
  <c r="BA118" i="1"/>
  <c r="BB118" i="1" s="1"/>
  <c r="AY118" i="1"/>
  <c r="AZ118" i="1" s="1"/>
  <c r="BK117" i="1"/>
  <c r="BA117" i="1"/>
  <c r="BB117" i="1" s="1"/>
  <c r="AY117" i="1"/>
  <c r="AZ117" i="1" s="1"/>
  <c r="BK116" i="1"/>
  <c r="BA116" i="1"/>
  <c r="BB116" i="1" s="1"/>
  <c r="AY116" i="1"/>
  <c r="AZ116" i="1" s="1"/>
  <c r="BK115" i="1"/>
  <c r="BA115" i="1"/>
  <c r="BB115" i="1" s="1"/>
  <c r="AY115" i="1"/>
  <c r="AZ115" i="1" s="1"/>
  <c r="BK114" i="1"/>
  <c r="BA114" i="1"/>
  <c r="BB114" i="1" s="1"/>
  <c r="AY114" i="1"/>
  <c r="AZ114" i="1" s="1"/>
  <c r="BK113" i="1"/>
  <c r="BA113" i="1"/>
  <c r="BB113" i="1" s="1"/>
  <c r="AY113" i="1"/>
  <c r="AZ113" i="1" s="1"/>
  <c r="BK112" i="1"/>
  <c r="BA112" i="1"/>
  <c r="BB112" i="1" s="1"/>
  <c r="AY112" i="1"/>
  <c r="AZ112" i="1" s="1"/>
  <c r="BK111" i="1"/>
  <c r="BA111" i="1"/>
  <c r="BB111" i="1" s="1"/>
  <c r="AY111" i="1"/>
  <c r="AZ111" i="1" s="1"/>
  <c r="BK110" i="1"/>
  <c r="BA110" i="1"/>
  <c r="BB110" i="1" s="1"/>
  <c r="AY110" i="1"/>
  <c r="AZ110" i="1" s="1"/>
  <c r="BK109" i="1"/>
  <c r="BA109" i="1"/>
  <c r="BB109" i="1" s="1"/>
  <c r="AY109" i="1"/>
  <c r="AZ109" i="1" s="1"/>
  <c r="BK108" i="1"/>
  <c r="BA108" i="1"/>
  <c r="BB108" i="1" s="1"/>
  <c r="AY108" i="1"/>
  <c r="AZ108" i="1" s="1"/>
  <c r="BK107" i="1"/>
  <c r="BA107" i="1"/>
  <c r="BB107" i="1" s="1"/>
  <c r="AY107" i="1"/>
  <c r="AZ107" i="1" s="1"/>
  <c r="BK106" i="1"/>
  <c r="BA106" i="1"/>
  <c r="BB106" i="1" s="1"/>
  <c r="AY106" i="1"/>
  <c r="AZ106" i="1" s="1"/>
  <c r="BK105" i="1"/>
  <c r="BA105" i="1"/>
  <c r="BB105" i="1" s="1"/>
  <c r="AY105" i="1"/>
  <c r="AZ105" i="1" s="1"/>
  <c r="BK104" i="1"/>
  <c r="BA104" i="1"/>
  <c r="BB104" i="1" s="1"/>
  <c r="AY104" i="1"/>
  <c r="AZ104" i="1" s="1"/>
  <c r="BK103" i="1"/>
  <c r="BA103" i="1"/>
  <c r="BB103" i="1" s="1"/>
  <c r="AY103" i="1"/>
  <c r="AZ103" i="1" s="1"/>
  <c r="BK102" i="1"/>
  <c r="BA102" i="1"/>
  <c r="BB102" i="1" s="1"/>
  <c r="AY102" i="1"/>
  <c r="AZ102" i="1" s="1"/>
  <c r="BK101" i="1"/>
  <c r="BA101" i="1"/>
  <c r="BB101" i="1" s="1"/>
  <c r="AY101" i="1"/>
  <c r="AZ101" i="1" s="1"/>
  <c r="BK100" i="1"/>
  <c r="BA100" i="1"/>
  <c r="BB100" i="1" s="1"/>
  <c r="AY100" i="1"/>
  <c r="AZ100" i="1" s="1"/>
  <c r="BK99" i="1"/>
  <c r="BA99" i="1"/>
  <c r="BB99" i="1" s="1"/>
  <c r="AY99" i="1"/>
  <c r="AZ99" i="1" s="1"/>
  <c r="BK98" i="1"/>
  <c r="BA98" i="1"/>
  <c r="BB98" i="1" s="1"/>
  <c r="AY98" i="1"/>
  <c r="AZ98" i="1" s="1"/>
  <c r="BK97" i="1"/>
  <c r="BA97" i="1"/>
  <c r="BB97" i="1" s="1"/>
  <c r="AY97" i="1"/>
  <c r="AZ97" i="1" s="1"/>
  <c r="BK96" i="1"/>
  <c r="BA96" i="1"/>
  <c r="BB96" i="1" s="1"/>
  <c r="AY96" i="1"/>
  <c r="AZ96" i="1" s="1"/>
  <c r="BK95" i="1"/>
  <c r="BA95" i="1"/>
  <c r="BB95" i="1" s="1"/>
  <c r="AY95" i="1"/>
  <c r="AZ95" i="1" s="1"/>
  <c r="BK94" i="1"/>
  <c r="BA94" i="1"/>
  <c r="BB94" i="1" s="1"/>
  <c r="AY94" i="1"/>
  <c r="AZ94" i="1" s="1"/>
  <c r="BK93" i="1"/>
  <c r="BA93" i="1"/>
  <c r="BB93" i="1" s="1"/>
  <c r="AY93" i="1"/>
  <c r="AZ93" i="1" s="1"/>
  <c r="BK92" i="1"/>
  <c r="BA92" i="1"/>
  <c r="BB92" i="1" s="1"/>
  <c r="AY92" i="1"/>
  <c r="AZ92" i="1" s="1"/>
  <c r="BK91" i="1"/>
  <c r="BA91" i="1"/>
  <c r="BB91" i="1" s="1"/>
  <c r="AY91" i="1"/>
  <c r="AZ91" i="1" s="1"/>
  <c r="BK90" i="1"/>
  <c r="BA90" i="1"/>
  <c r="BB90" i="1" s="1"/>
  <c r="AY90" i="1"/>
  <c r="AZ90" i="1" s="1"/>
  <c r="BK89" i="1"/>
  <c r="BA89" i="1"/>
  <c r="BB89" i="1" s="1"/>
  <c r="AY89" i="1"/>
  <c r="AZ89" i="1" s="1"/>
  <c r="BK88" i="1"/>
  <c r="BA88" i="1"/>
  <c r="BB88" i="1" s="1"/>
  <c r="AY88" i="1"/>
  <c r="AZ88" i="1" s="1"/>
  <c r="BK87" i="1"/>
  <c r="BA87" i="1"/>
  <c r="BB87" i="1" s="1"/>
  <c r="AY87" i="1"/>
  <c r="AZ87" i="1" s="1"/>
  <c r="BK86" i="1"/>
  <c r="BA86" i="1"/>
  <c r="BB86" i="1" s="1"/>
  <c r="AY86" i="1"/>
  <c r="AZ86" i="1" s="1"/>
  <c r="BK85" i="1"/>
  <c r="BA85" i="1"/>
  <c r="BB85" i="1" s="1"/>
  <c r="AY85" i="1"/>
  <c r="AZ85" i="1" s="1"/>
  <c r="BK84" i="1"/>
  <c r="BA84" i="1"/>
  <c r="BB84" i="1" s="1"/>
  <c r="AY84" i="1"/>
  <c r="AZ84" i="1" s="1"/>
  <c r="BK83" i="1"/>
  <c r="BA83" i="1"/>
  <c r="BB83" i="1" s="1"/>
  <c r="AY83" i="1"/>
  <c r="AZ83" i="1" s="1"/>
  <c r="BK82" i="1"/>
  <c r="BA82" i="1"/>
  <c r="BB82" i="1" s="1"/>
  <c r="AY82" i="1"/>
  <c r="AZ82" i="1" s="1"/>
  <c r="BK81" i="1"/>
  <c r="BA81" i="1"/>
  <c r="BB81" i="1" s="1"/>
  <c r="AY81" i="1"/>
  <c r="AZ81" i="1" s="1"/>
  <c r="BK80" i="1"/>
  <c r="BA80" i="1"/>
  <c r="BB80" i="1" s="1"/>
  <c r="AY80" i="1"/>
  <c r="AZ80" i="1" s="1"/>
  <c r="BK79" i="1"/>
  <c r="BA79" i="1"/>
  <c r="BB79" i="1" s="1"/>
  <c r="AY79" i="1"/>
  <c r="AZ79" i="1" s="1"/>
  <c r="BK78" i="1"/>
  <c r="BA78" i="1"/>
  <c r="BB78" i="1" s="1"/>
  <c r="AY78" i="1"/>
  <c r="AZ78" i="1" s="1"/>
  <c r="BK77" i="1"/>
  <c r="BA77" i="1"/>
  <c r="BB77" i="1" s="1"/>
  <c r="AY77" i="1"/>
  <c r="AZ77" i="1" s="1"/>
  <c r="BK76" i="1"/>
  <c r="BA76" i="1"/>
  <c r="BB76" i="1" s="1"/>
  <c r="AY76" i="1"/>
  <c r="AZ76" i="1" s="1"/>
  <c r="BK75" i="1"/>
  <c r="BA75" i="1"/>
  <c r="BB75" i="1" s="1"/>
  <c r="AY75" i="1"/>
  <c r="AZ75" i="1" s="1"/>
  <c r="BK74" i="1"/>
  <c r="BA74" i="1"/>
  <c r="BB74" i="1" s="1"/>
  <c r="AY74" i="1"/>
  <c r="AZ74" i="1" s="1"/>
  <c r="BK73" i="1"/>
  <c r="BA73" i="1"/>
  <c r="BB73" i="1" s="1"/>
  <c r="AY73" i="1"/>
  <c r="AZ73" i="1" s="1"/>
  <c r="BK72" i="1"/>
  <c r="BA72" i="1"/>
  <c r="BB72" i="1" s="1"/>
  <c r="AY72" i="1"/>
  <c r="AZ72" i="1" s="1"/>
  <c r="BK71" i="1"/>
  <c r="BA71" i="1"/>
  <c r="BB71" i="1" s="1"/>
  <c r="AY71" i="1"/>
  <c r="AZ71" i="1" s="1"/>
  <c r="BK70" i="1"/>
  <c r="BA70" i="1"/>
  <c r="BB70" i="1" s="1"/>
  <c r="AY70" i="1"/>
  <c r="AZ70" i="1" s="1"/>
  <c r="BK69" i="1"/>
  <c r="BA69" i="1"/>
  <c r="BB69" i="1" s="1"/>
  <c r="AY69" i="1"/>
  <c r="AZ69" i="1" s="1"/>
  <c r="BK68" i="1"/>
  <c r="BA68" i="1"/>
  <c r="BB68" i="1" s="1"/>
  <c r="AY68" i="1"/>
  <c r="AZ68" i="1" s="1"/>
  <c r="BK67" i="1"/>
  <c r="BA67" i="1"/>
  <c r="BB67" i="1" s="1"/>
  <c r="AY67" i="1"/>
  <c r="AZ67" i="1" s="1"/>
  <c r="BK66" i="1"/>
  <c r="BA66" i="1"/>
  <c r="BB66" i="1" s="1"/>
  <c r="AY66" i="1"/>
  <c r="AZ66" i="1" s="1"/>
  <c r="BK65" i="1"/>
  <c r="BA65" i="1"/>
  <c r="BB65" i="1" s="1"/>
  <c r="AY65" i="1"/>
  <c r="AZ65" i="1" s="1"/>
  <c r="BK64" i="1"/>
  <c r="BA64" i="1"/>
  <c r="BB64" i="1" s="1"/>
  <c r="AY64" i="1"/>
  <c r="AZ64" i="1" s="1"/>
  <c r="BK63" i="1"/>
  <c r="BA63" i="1"/>
  <c r="BB63" i="1" s="1"/>
  <c r="AY63" i="1"/>
  <c r="AZ63" i="1" s="1"/>
  <c r="BK62" i="1"/>
  <c r="BA62" i="1"/>
  <c r="BB62" i="1" s="1"/>
  <c r="AY62" i="1"/>
  <c r="AZ62" i="1" s="1"/>
  <c r="BK61" i="1"/>
  <c r="BA61" i="1"/>
  <c r="BB61" i="1" s="1"/>
  <c r="AY61" i="1"/>
  <c r="AZ61" i="1" s="1"/>
  <c r="BK60" i="1"/>
  <c r="BA60" i="1"/>
  <c r="BB60" i="1" s="1"/>
  <c r="AY60" i="1"/>
  <c r="AZ60" i="1" s="1"/>
  <c r="BK59" i="1"/>
  <c r="BA59" i="1"/>
  <c r="BB59" i="1" s="1"/>
  <c r="AY59" i="1"/>
  <c r="AZ59" i="1" s="1"/>
  <c r="BK58" i="1"/>
  <c r="BA58" i="1"/>
  <c r="BB58" i="1" s="1"/>
  <c r="AY58" i="1"/>
  <c r="AZ58" i="1" s="1"/>
  <c r="BK57" i="1"/>
  <c r="BA57" i="1"/>
  <c r="BB57" i="1" s="1"/>
  <c r="AY57" i="1"/>
  <c r="AZ57" i="1" s="1"/>
  <c r="BK56" i="1"/>
  <c r="BA56" i="1"/>
  <c r="BB56" i="1" s="1"/>
  <c r="AY56" i="1"/>
  <c r="AZ56" i="1" s="1"/>
  <c r="BK55" i="1"/>
  <c r="BA55" i="1"/>
  <c r="BB55" i="1" s="1"/>
  <c r="AY55" i="1"/>
  <c r="AZ55" i="1" s="1"/>
  <c r="BK54" i="1"/>
  <c r="BA54" i="1"/>
  <c r="BB54" i="1" s="1"/>
  <c r="AY54" i="1"/>
  <c r="AZ54" i="1" s="1"/>
  <c r="BK53" i="1"/>
  <c r="BA53" i="1"/>
  <c r="BB53" i="1" s="1"/>
  <c r="AY53" i="1"/>
  <c r="AZ53" i="1" s="1"/>
  <c r="BK52" i="1"/>
  <c r="BA52" i="1"/>
  <c r="BB52" i="1" s="1"/>
  <c r="AY52" i="1"/>
  <c r="AZ52" i="1" s="1"/>
  <c r="BK51" i="1"/>
  <c r="BA51" i="1"/>
  <c r="BB51" i="1" s="1"/>
  <c r="AY51" i="1"/>
  <c r="AZ51" i="1" s="1"/>
  <c r="BK50" i="1"/>
  <c r="BA50" i="1"/>
  <c r="BB50" i="1" s="1"/>
  <c r="AY50" i="1"/>
  <c r="AZ50" i="1" s="1"/>
  <c r="BK49" i="1"/>
  <c r="BA49" i="1"/>
  <c r="BB49" i="1" s="1"/>
  <c r="AY49" i="1"/>
  <c r="AZ49" i="1" s="1"/>
  <c r="BK48" i="1"/>
  <c r="BA48" i="1"/>
  <c r="BB48" i="1" s="1"/>
  <c r="AY48" i="1"/>
  <c r="AZ48" i="1" s="1"/>
  <c r="BK47" i="1"/>
  <c r="BA47" i="1"/>
  <c r="BB47" i="1" s="1"/>
  <c r="AY47" i="1"/>
  <c r="AZ47" i="1" s="1"/>
  <c r="BK46" i="1"/>
  <c r="BA46" i="1"/>
  <c r="BB46" i="1" s="1"/>
  <c r="AY46" i="1"/>
  <c r="AZ46" i="1" s="1"/>
  <c r="BK45" i="1"/>
  <c r="BA45" i="1"/>
  <c r="BB45" i="1" s="1"/>
  <c r="AY45" i="1"/>
  <c r="AZ45" i="1" s="1"/>
  <c r="BK44" i="1"/>
  <c r="BA44" i="1"/>
  <c r="BB44" i="1" s="1"/>
  <c r="AY44" i="1"/>
  <c r="AZ44" i="1" s="1"/>
  <c r="BK43" i="1"/>
  <c r="BA43" i="1"/>
  <c r="BB43" i="1" s="1"/>
  <c r="AY43" i="1"/>
  <c r="AZ43" i="1" s="1"/>
  <c r="BK42" i="1"/>
  <c r="BA42" i="1"/>
  <c r="BB42" i="1" s="1"/>
  <c r="AY42" i="1"/>
  <c r="AZ42" i="1" s="1"/>
  <c r="BK41" i="1"/>
  <c r="BA41" i="1"/>
  <c r="BB41" i="1" s="1"/>
  <c r="AY41" i="1"/>
  <c r="AZ41" i="1" s="1"/>
  <c r="BK40" i="1"/>
  <c r="BA40" i="1"/>
  <c r="BB40" i="1" s="1"/>
  <c r="AY40" i="1"/>
  <c r="AZ40" i="1" s="1"/>
  <c r="BK39" i="1"/>
  <c r="BA39" i="1"/>
  <c r="BB39" i="1" s="1"/>
  <c r="AY39" i="1"/>
  <c r="AZ39" i="1" s="1"/>
  <c r="BK38" i="1"/>
  <c r="BA38" i="1"/>
  <c r="BB38" i="1" s="1"/>
  <c r="AY38" i="1"/>
  <c r="AZ38" i="1" s="1"/>
  <c r="BK37" i="1"/>
  <c r="BA37" i="1"/>
  <c r="BB37" i="1" s="1"/>
  <c r="AY37" i="1"/>
  <c r="AZ37" i="1" s="1"/>
  <c r="BK36" i="1"/>
  <c r="BA36" i="1"/>
  <c r="BB36" i="1" s="1"/>
  <c r="AY36" i="1"/>
  <c r="AZ36" i="1" s="1"/>
  <c r="BK35" i="1"/>
  <c r="BA35" i="1"/>
  <c r="BB35" i="1" s="1"/>
  <c r="AY35" i="1"/>
  <c r="AZ35" i="1" s="1"/>
  <c r="BK34" i="1"/>
  <c r="BA34" i="1"/>
  <c r="BB34" i="1" s="1"/>
  <c r="AY34" i="1"/>
  <c r="AZ34" i="1" s="1"/>
  <c r="BK33" i="1"/>
  <c r="BA33" i="1"/>
  <c r="BB33" i="1" s="1"/>
  <c r="AY33" i="1"/>
  <c r="AZ33" i="1" s="1"/>
  <c r="BK32" i="1"/>
  <c r="BA32" i="1"/>
  <c r="BB32" i="1" s="1"/>
  <c r="AY32" i="1"/>
  <c r="AZ32" i="1" s="1"/>
  <c r="BK31" i="1"/>
  <c r="BA31" i="1"/>
  <c r="BB31" i="1" s="1"/>
  <c r="AY31" i="1"/>
  <c r="AZ31" i="1" s="1"/>
  <c r="BK30" i="1"/>
  <c r="BA30" i="1"/>
  <c r="BB30" i="1" s="1"/>
  <c r="AY30" i="1"/>
  <c r="AZ30" i="1" s="1"/>
  <c r="BK29" i="1"/>
  <c r="BA29" i="1"/>
  <c r="BB29" i="1" s="1"/>
  <c r="AY29" i="1"/>
  <c r="AZ29" i="1" s="1"/>
  <c r="BK28" i="1"/>
  <c r="BA28" i="1"/>
  <c r="BB28" i="1" s="1"/>
  <c r="AY28" i="1"/>
  <c r="AZ28" i="1" s="1"/>
  <c r="BK27" i="1"/>
  <c r="BA27" i="1"/>
  <c r="BB27" i="1" s="1"/>
  <c r="AY27" i="1"/>
  <c r="AZ27" i="1" s="1"/>
  <c r="BK26" i="1"/>
  <c r="BA26" i="1"/>
  <c r="BB26" i="1" s="1"/>
  <c r="AY26" i="1"/>
  <c r="AZ26" i="1" s="1"/>
  <c r="BK25" i="1"/>
  <c r="BA25" i="1"/>
  <c r="BB25" i="1" s="1"/>
  <c r="AY25" i="1"/>
  <c r="AZ25" i="1" s="1"/>
  <c r="BK24" i="1"/>
  <c r="BA24" i="1"/>
  <c r="BB24" i="1" s="1"/>
  <c r="AY24" i="1"/>
  <c r="AZ24" i="1" s="1"/>
  <c r="BK23" i="1"/>
  <c r="BA23" i="1"/>
  <c r="BB23" i="1" s="1"/>
  <c r="AY23" i="1"/>
  <c r="AZ23" i="1" s="1"/>
  <c r="BK22" i="1"/>
  <c r="BA22" i="1"/>
  <c r="BB22" i="1" s="1"/>
  <c r="AY22" i="1"/>
  <c r="AZ22" i="1" s="1"/>
  <c r="BK21" i="1"/>
  <c r="BA21" i="1"/>
  <c r="BB21" i="1" s="1"/>
  <c r="AY21" i="1"/>
  <c r="AZ21" i="1" s="1"/>
  <c r="BK20" i="1"/>
  <c r="BA20" i="1"/>
  <c r="BB20" i="1" s="1"/>
  <c r="AY20" i="1"/>
  <c r="AZ20" i="1" s="1"/>
  <c r="BK19" i="1"/>
  <c r="BA19" i="1"/>
  <c r="BB19" i="1" s="1"/>
  <c r="AY19" i="1"/>
  <c r="AZ19" i="1" s="1"/>
  <c r="BK18" i="1"/>
  <c r="BA18" i="1"/>
  <c r="BB18" i="1" s="1"/>
  <c r="AY18" i="1"/>
  <c r="AZ18" i="1" s="1"/>
  <c r="BK17" i="1"/>
  <c r="BA17" i="1"/>
  <c r="BB17" i="1" s="1"/>
  <c r="AY17" i="1"/>
  <c r="AZ17" i="1" s="1"/>
  <c r="BK16" i="1"/>
  <c r="BA16" i="1"/>
  <c r="BB16" i="1" s="1"/>
  <c r="AY16" i="1"/>
  <c r="AZ16" i="1" s="1"/>
  <c r="BK15" i="1"/>
  <c r="BA15" i="1"/>
  <c r="BB15" i="1" s="1"/>
  <c r="AY15" i="1"/>
  <c r="AZ15" i="1" s="1"/>
  <c r="BK14" i="1"/>
  <c r="BA14" i="1"/>
  <c r="BB14" i="1" s="1"/>
  <c r="AY14" i="1"/>
  <c r="AZ14" i="1" s="1"/>
  <c r="BK13" i="1"/>
  <c r="BA13" i="1"/>
  <c r="BB13" i="1" s="1"/>
  <c r="AY13" i="1"/>
  <c r="AZ13" i="1" s="1"/>
  <c r="BK12" i="1"/>
  <c r="BA12" i="1"/>
  <c r="BB12" i="1" s="1"/>
  <c r="AY12" i="1"/>
  <c r="AZ12" i="1" s="1"/>
  <c r="BK11" i="1"/>
  <c r="BA11" i="1"/>
  <c r="BB11" i="1" s="1"/>
  <c r="AY11" i="1"/>
  <c r="AZ11" i="1" s="1"/>
  <c r="BK10" i="1"/>
  <c r="BA10" i="1"/>
  <c r="BB10" i="1" s="1"/>
  <c r="AY10" i="1"/>
  <c r="AZ10" i="1" s="1"/>
  <c r="BK9" i="1"/>
  <c r="BA9" i="1"/>
  <c r="BB9" i="1" s="1"/>
  <c r="AY9" i="1"/>
  <c r="AZ9" i="1" s="1"/>
  <c r="BK8" i="1"/>
  <c r="BA8" i="1"/>
  <c r="BB8" i="1" s="1"/>
  <c r="AY8" i="1"/>
  <c r="AZ8" i="1" s="1"/>
  <c r="BK7" i="1"/>
  <c r="BA7" i="1"/>
  <c r="BB7" i="1" s="1"/>
  <c r="AY7" i="1"/>
  <c r="AZ7" i="1" s="1"/>
  <c r="BK6" i="1"/>
  <c r="BA6" i="1"/>
  <c r="BB6" i="1" s="1"/>
  <c r="AY6" i="1"/>
  <c r="AZ6" i="1" s="1"/>
  <c r="BK5" i="1"/>
  <c r="BA5" i="1"/>
  <c r="BB5" i="1" s="1"/>
  <c r="AY5" i="1"/>
  <c r="AZ5" i="1" s="1"/>
  <c r="BK4" i="1"/>
  <c r="BA4" i="1"/>
  <c r="BB4" i="1" s="1"/>
  <c r="AY4" i="1"/>
  <c r="AZ4" i="1" s="1"/>
  <c r="BK3" i="1"/>
  <c r="BA3" i="1"/>
  <c r="BB3" i="1" s="1"/>
  <c r="AY3" i="1"/>
  <c r="AZ3" i="1" s="1"/>
  <c r="BQ224" i="1" l="1"/>
  <c r="BQ223" i="1"/>
  <c r="BQ221" i="1"/>
  <c r="BQ220" i="1"/>
  <c r="BQ219" i="1"/>
  <c r="BQ218" i="1"/>
  <c r="CG218" i="7"/>
  <c r="CG217" i="7"/>
  <c r="CJ68" i="7"/>
  <c r="CJ114" i="7"/>
  <c r="CJ14" i="7"/>
  <c r="CJ131" i="7"/>
  <c r="CJ175" i="7"/>
  <c r="CJ128" i="7"/>
  <c r="CJ95" i="7"/>
  <c r="CJ144" i="7"/>
  <c r="CJ126" i="7"/>
  <c r="CJ63" i="7"/>
  <c r="CJ165" i="7"/>
  <c r="CJ9" i="7"/>
  <c r="CJ94" i="7"/>
  <c r="CJ21" i="7"/>
  <c r="CJ106" i="7"/>
  <c r="CJ43" i="7"/>
  <c r="CJ80" i="7"/>
  <c r="CJ49" i="7"/>
  <c r="CJ69" i="7"/>
  <c r="CJ168" i="7"/>
  <c r="CJ124" i="7"/>
  <c r="CJ155" i="7"/>
  <c r="CJ118" i="7"/>
  <c r="CJ39" i="7"/>
  <c r="CJ99" i="7"/>
  <c r="CJ129" i="7"/>
  <c r="CJ79" i="7"/>
  <c r="CJ143" i="7"/>
  <c r="CJ65" i="7"/>
  <c r="CJ150" i="7"/>
  <c r="CJ132" i="7"/>
  <c r="CJ70" i="7"/>
  <c r="CJ138" i="7"/>
  <c r="CJ121" i="7"/>
  <c r="CJ101" i="7"/>
  <c r="CJ171" i="7"/>
  <c r="CJ26" i="7"/>
  <c r="CJ22" i="7"/>
  <c r="CJ149" i="7"/>
  <c r="CJ92" i="7"/>
  <c r="CJ93" i="7"/>
  <c r="CJ10" i="7"/>
  <c r="CJ5" i="7"/>
  <c r="CJ123" i="7"/>
  <c r="CJ78" i="7"/>
  <c r="CJ135" i="7"/>
  <c r="CJ53" i="7"/>
  <c r="CJ100" i="7"/>
  <c r="CJ7" i="7"/>
  <c r="CJ160" i="7"/>
  <c r="CJ23" i="7"/>
  <c r="CJ161" i="7"/>
  <c r="CJ142" i="7"/>
  <c r="CJ3" i="7"/>
  <c r="CJ66" i="7"/>
  <c r="CJ133" i="7"/>
  <c r="CJ13" i="7"/>
  <c r="CJ11" i="7"/>
  <c r="CJ46" i="7"/>
  <c r="CJ176" i="7"/>
  <c r="CJ30" i="7"/>
  <c r="CJ24" i="7"/>
  <c r="CJ148" i="7"/>
  <c r="CJ60" i="7"/>
  <c r="CJ8" i="7"/>
  <c r="CJ32" i="7"/>
  <c r="CJ111" i="7"/>
  <c r="CJ163" i="7"/>
  <c r="CJ48" i="7"/>
  <c r="CJ71" i="7"/>
  <c r="CJ36" i="7"/>
  <c r="CJ158" i="7"/>
  <c r="CJ164" i="7"/>
  <c r="CJ4" i="7"/>
  <c r="CJ141" i="7"/>
  <c r="CJ84" i="7"/>
  <c r="CJ90" i="7"/>
  <c r="CJ115" i="7"/>
  <c r="CJ40" i="7"/>
  <c r="CJ119" i="7"/>
  <c r="CJ12" i="7"/>
  <c r="CJ34" i="7"/>
  <c r="CJ172" i="7"/>
  <c r="CJ59" i="7"/>
  <c r="CJ145" i="7"/>
  <c r="CJ18" i="7"/>
  <c r="CJ67" i="7"/>
  <c r="CJ137" i="7"/>
  <c r="CJ102" i="7"/>
  <c r="CJ75" i="7"/>
  <c r="CJ109" i="7"/>
  <c r="CJ153" i="7"/>
  <c r="CJ62" i="7"/>
  <c r="CJ85" i="7"/>
  <c r="CJ98" i="7"/>
  <c r="CJ16" i="7"/>
  <c r="CJ139" i="7"/>
  <c r="CJ170" i="7"/>
  <c r="CJ105" i="7"/>
  <c r="CJ110" i="7"/>
  <c r="CJ77" i="7"/>
  <c r="CJ6" i="7"/>
  <c r="CJ55" i="7"/>
  <c r="CJ157" i="7"/>
  <c r="CJ97" i="7"/>
  <c r="CJ50" i="7"/>
  <c r="CJ103" i="7"/>
  <c r="CJ156" i="7"/>
  <c r="CJ19" i="7"/>
  <c r="CJ120" i="7"/>
  <c r="CJ56" i="7"/>
  <c r="CJ41" i="7"/>
  <c r="CJ82" i="7"/>
  <c r="CJ174" i="7"/>
  <c r="CJ33" i="7"/>
  <c r="CJ44" i="7"/>
  <c r="CJ51" i="7"/>
  <c r="CJ74" i="7"/>
  <c r="CJ127" i="7"/>
  <c r="CJ28" i="7"/>
  <c r="CJ29" i="7"/>
  <c r="CJ112" i="7"/>
  <c r="CJ25" i="7"/>
  <c r="CJ146" i="7"/>
  <c r="CJ122" i="7"/>
  <c r="CJ73" i="7"/>
  <c r="CJ17" i="7"/>
  <c r="CJ159" i="7"/>
  <c r="CJ87" i="7"/>
  <c r="CJ136" i="7"/>
  <c r="CJ154" i="7"/>
  <c r="CJ20" i="7"/>
  <c r="CJ134" i="7"/>
  <c r="CJ1" i="7"/>
  <c r="CJ107" i="7"/>
  <c r="CJ167" i="7"/>
  <c r="CJ35" i="7"/>
  <c r="CJ117" i="7"/>
  <c r="CJ83" i="7"/>
  <c r="CJ31" i="7"/>
  <c r="CJ89" i="7"/>
  <c r="CJ47" i="7"/>
  <c r="CJ166" i="7"/>
  <c r="CJ113" i="7"/>
  <c r="CJ76" i="7"/>
  <c r="CJ177" i="7"/>
  <c r="CJ81" i="7"/>
  <c r="CJ54" i="7"/>
  <c r="CJ72" i="7"/>
  <c r="CJ151" i="7"/>
  <c r="CJ42" i="7"/>
  <c r="CJ116" i="7"/>
  <c r="CJ108" i="7"/>
  <c r="CJ104" i="7"/>
  <c r="CJ140" i="7"/>
  <c r="CJ86" i="7"/>
  <c r="CJ61" i="7"/>
  <c r="CJ45" i="7"/>
  <c r="CJ52" i="7"/>
  <c r="CJ173" i="7"/>
  <c r="CJ57" i="7"/>
  <c r="CJ152" i="7"/>
  <c r="CJ125" i="7"/>
  <c r="CJ58" i="7"/>
  <c r="CJ64" i="7"/>
  <c r="CJ147" i="7"/>
  <c r="CJ169" i="7"/>
  <c r="CJ88" i="7"/>
  <c r="CJ162" i="7"/>
  <c r="CJ130" i="7"/>
  <c r="CJ15" i="7"/>
  <c r="CJ38" i="7"/>
  <c r="CJ96" i="7"/>
  <c r="CJ27" i="7"/>
  <c r="CJ37" i="7"/>
  <c r="CJ2" i="7"/>
  <c r="CJ91" i="7"/>
  <c r="CH218" i="7"/>
  <c r="CH217" i="7"/>
  <c r="CD218" i="7"/>
  <c r="CD217" i="7"/>
  <c r="CN109" i="7"/>
  <c r="CN17" i="7"/>
  <c r="CN66" i="7"/>
  <c r="CN1" i="7"/>
  <c r="CN115" i="7"/>
  <c r="CN32" i="7"/>
  <c r="CN38" i="7"/>
  <c r="CN3" i="7"/>
  <c r="CN62" i="7"/>
  <c r="CN149" i="7"/>
  <c r="CN119" i="7"/>
  <c r="CN175" i="7"/>
  <c r="CN107" i="7"/>
  <c r="CN48" i="7"/>
  <c r="CN167" i="7"/>
  <c r="CN22" i="7"/>
  <c r="CN75" i="7"/>
  <c r="CN46" i="7"/>
  <c r="CN15" i="7"/>
  <c r="CN157" i="7"/>
  <c r="CN148" i="7"/>
  <c r="CN177" i="7"/>
  <c r="CN124" i="7"/>
  <c r="CN50" i="7"/>
  <c r="CN56" i="7"/>
  <c r="CN43" i="7"/>
  <c r="CN138" i="7"/>
  <c r="CN9" i="7"/>
  <c r="CN70" i="7"/>
  <c r="CN33" i="7"/>
  <c r="CN139" i="7"/>
  <c r="CN111" i="7"/>
  <c r="CN140" i="7"/>
  <c r="CN100" i="7"/>
  <c r="CN88" i="7"/>
  <c r="CN159" i="7"/>
  <c r="CN49" i="7"/>
  <c r="CN63" i="7"/>
  <c r="CN151" i="7"/>
  <c r="CN131" i="7"/>
  <c r="CN51" i="7"/>
  <c r="CN76" i="7"/>
  <c r="CN31" i="7"/>
  <c r="CN11" i="7"/>
  <c r="CN134" i="7"/>
  <c r="CN96" i="7"/>
  <c r="CN29" i="7"/>
  <c r="CN14" i="7"/>
  <c r="CN112" i="7"/>
  <c r="CN105" i="7"/>
  <c r="CN164" i="7"/>
  <c r="CN52" i="7"/>
  <c r="CN155" i="7"/>
  <c r="CN71" i="7"/>
  <c r="CN99" i="7"/>
  <c r="CN153" i="7"/>
  <c r="CN165" i="7"/>
  <c r="CN133" i="7"/>
  <c r="CN106" i="7"/>
  <c r="CN54" i="7"/>
  <c r="CN42" i="7"/>
  <c r="CN130" i="7"/>
  <c r="CN103" i="7"/>
  <c r="CN23" i="7"/>
  <c r="CN104" i="7"/>
  <c r="CN173" i="7"/>
  <c r="CN136" i="7"/>
  <c r="CN61" i="7"/>
  <c r="CN98" i="7"/>
  <c r="CN36" i="7"/>
  <c r="CN34" i="7"/>
  <c r="CN94" i="7"/>
  <c r="CN45" i="7"/>
  <c r="CN114" i="7"/>
  <c r="CN4" i="7"/>
  <c r="CN142" i="7"/>
  <c r="CN53" i="7"/>
  <c r="CN166" i="7"/>
  <c r="CN90" i="7"/>
  <c r="CN101" i="7"/>
  <c r="CN174" i="7"/>
  <c r="CN55" i="7"/>
  <c r="CN47" i="7"/>
  <c r="CN41" i="7"/>
  <c r="CN74" i="7"/>
  <c r="CN128" i="7"/>
  <c r="CN125" i="7"/>
  <c r="CN12" i="7"/>
  <c r="CN8" i="7"/>
  <c r="CN19" i="7"/>
  <c r="CN176" i="7"/>
  <c r="CN58" i="7"/>
  <c r="CN126" i="7"/>
  <c r="CN156" i="7"/>
  <c r="CN110" i="7"/>
  <c r="CN79" i="7"/>
  <c r="CN117" i="7"/>
  <c r="CN168" i="7"/>
  <c r="CN169" i="7"/>
  <c r="CN158" i="7"/>
  <c r="CN10" i="7"/>
  <c r="CN83" i="7"/>
  <c r="CN27" i="7"/>
  <c r="CN97" i="7"/>
  <c r="CN137" i="7"/>
  <c r="CN93" i="7"/>
  <c r="CN170" i="7"/>
  <c r="CN132" i="7"/>
  <c r="CN86" i="7"/>
  <c r="CN141" i="7"/>
  <c r="CN143" i="7"/>
  <c r="CN118" i="7"/>
  <c r="CN81" i="7"/>
  <c r="CN91" i="7"/>
  <c r="CN7" i="7"/>
  <c r="CN127" i="7"/>
  <c r="CN92" i="7"/>
  <c r="CN145" i="7"/>
  <c r="CN73" i="7"/>
  <c r="CN129" i="7"/>
  <c r="CN123" i="7"/>
  <c r="CN21" i="7"/>
  <c r="CN67" i="7"/>
  <c r="CN154" i="7"/>
  <c r="CN64" i="7"/>
  <c r="CN37" i="7"/>
  <c r="CN60" i="7"/>
  <c r="CN77" i="7"/>
  <c r="CN87" i="7"/>
  <c r="CN144" i="7"/>
  <c r="CN150" i="7"/>
  <c r="CN84" i="7"/>
  <c r="CN172" i="7"/>
  <c r="CN85" i="7"/>
  <c r="CN13" i="7"/>
  <c r="CN108" i="7"/>
  <c r="CN152" i="7"/>
  <c r="CN26" i="7"/>
  <c r="CN25" i="7"/>
  <c r="CN44" i="7"/>
  <c r="CN28" i="7"/>
  <c r="CN146" i="7"/>
  <c r="CN171" i="7"/>
  <c r="CN68" i="7"/>
  <c r="CN102" i="7"/>
  <c r="CN161" i="7"/>
  <c r="CN35" i="7"/>
  <c r="CN160" i="7"/>
  <c r="CN121" i="7"/>
  <c r="CN69" i="7"/>
  <c r="CN82" i="7"/>
  <c r="CN16" i="7"/>
  <c r="CN40" i="7"/>
  <c r="CN39" i="7"/>
  <c r="CN5" i="7"/>
  <c r="CN162" i="7"/>
  <c r="CN78" i="7"/>
  <c r="CN57" i="7"/>
  <c r="CN18" i="7"/>
  <c r="CN116" i="7"/>
  <c r="CN122" i="7"/>
  <c r="CN113" i="7"/>
  <c r="CN80" i="7"/>
  <c r="CN147" i="7"/>
  <c r="CN30" i="7"/>
  <c r="CN120" i="7"/>
  <c r="CN89" i="7"/>
  <c r="CN72" i="7"/>
  <c r="CN6" i="7"/>
  <c r="CN59" i="7"/>
  <c r="CN135" i="7"/>
  <c r="CN24" i="7"/>
  <c r="CN20" i="7"/>
  <c r="CN65" i="7"/>
  <c r="CN95" i="7"/>
  <c r="CN2" i="7"/>
  <c r="CN163" i="7"/>
  <c r="BR184" i="7"/>
  <c r="BR4" i="7"/>
  <c r="BR182" i="7"/>
  <c r="BR183" i="7"/>
  <c r="CB164" i="7"/>
  <c r="CB115" i="7"/>
  <c r="CB86" i="7"/>
  <c r="CB169" i="7"/>
  <c r="CB1" i="7"/>
  <c r="CB25" i="7"/>
  <c r="CB83" i="7"/>
  <c r="CB142" i="7"/>
  <c r="CB49" i="7"/>
  <c r="CB78" i="7"/>
  <c r="CB159" i="7"/>
  <c r="CB127" i="7"/>
  <c r="CB10" i="7"/>
  <c r="CB30" i="7"/>
  <c r="CB95" i="7"/>
  <c r="CB104" i="7"/>
  <c r="CB133" i="7"/>
  <c r="CB117" i="7"/>
  <c r="CB100" i="7"/>
  <c r="CB119" i="7"/>
  <c r="CB82" i="7"/>
  <c r="CB145" i="7"/>
  <c r="CB137" i="7"/>
  <c r="CB13" i="7"/>
  <c r="CB121" i="7"/>
  <c r="CB69" i="7"/>
  <c r="CB98" i="7"/>
  <c r="CB125" i="7"/>
  <c r="CB12" i="7"/>
  <c r="CB147" i="7"/>
  <c r="CB52" i="7"/>
  <c r="CB141" i="7"/>
  <c r="CB29" i="7"/>
  <c r="CB56" i="7"/>
  <c r="CB57" i="7"/>
  <c r="CB136" i="7"/>
  <c r="CB124" i="7"/>
  <c r="CB26" i="7"/>
  <c r="CB152" i="7"/>
  <c r="CB84" i="7"/>
  <c r="CB166" i="7"/>
  <c r="CB105" i="7"/>
  <c r="CB129" i="7"/>
  <c r="CB168" i="7"/>
  <c r="CB40" i="7"/>
  <c r="CB144" i="7"/>
  <c r="CB102" i="7"/>
  <c r="CB88" i="7"/>
  <c r="CB93" i="7"/>
  <c r="CB75" i="7"/>
  <c r="CB103" i="7"/>
  <c r="CB14" i="7"/>
  <c r="CB50" i="7"/>
  <c r="CB161" i="7"/>
  <c r="CB97" i="7"/>
  <c r="CB123" i="7"/>
  <c r="CB38" i="7"/>
  <c r="CB112" i="7"/>
  <c r="CB107" i="7"/>
  <c r="CB11" i="7"/>
  <c r="CB36" i="7"/>
  <c r="CB18" i="7"/>
  <c r="CB156" i="7"/>
  <c r="CB21" i="7"/>
  <c r="CB122" i="7"/>
  <c r="CB27" i="7"/>
  <c r="CB110" i="7"/>
  <c r="CB33" i="7"/>
  <c r="CB94" i="7"/>
  <c r="CB60" i="7"/>
  <c r="CB32" i="7"/>
  <c r="CB24" i="7"/>
  <c r="CB172" i="7"/>
  <c r="CB59" i="7"/>
  <c r="CB9" i="7"/>
  <c r="CB79" i="7"/>
  <c r="CB85" i="7"/>
  <c r="CB31" i="7"/>
  <c r="CB41" i="7"/>
  <c r="CB175" i="7"/>
  <c r="CB65" i="7"/>
  <c r="CB132" i="7"/>
  <c r="CB61" i="7"/>
  <c r="CB87" i="7"/>
  <c r="CB108" i="7"/>
  <c r="CB171" i="7"/>
  <c r="CB113" i="7"/>
  <c r="CB173" i="7"/>
  <c r="CB114" i="7"/>
  <c r="CB62" i="7"/>
  <c r="CB80" i="7"/>
  <c r="CB131" i="7"/>
  <c r="CB73" i="7"/>
  <c r="CB67" i="7"/>
  <c r="CB157" i="7"/>
  <c r="CB130" i="7"/>
  <c r="CB160" i="7"/>
  <c r="CB66" i="7"/>
  <c r="CB42" i="7"/>
  <c r="CB146" i="7"/>
  <c r="CB153" i="7"/>
  <c r="CB135" i="7"/>
  <c r="CB47" i="7"/>
  <c r="CB109" i="7"/>
  <c r="CB6" i="7"/>
  <c r="CB19" i="7"/>
  <c r="CB72" i="7"/>
  <c r="CB34" i="7"/>
  <c r="CB81" i="7"/>
  <c r="CB63" i="7"/>
  <c r="CB7" i="7"/>
  <c r="CB170" i="7"/>
  <c r="CB116" i="7"/>
  <c r="CB20" i="7"/>
  <c r="CB89" i="7"/>
  <c r="CB71" i="7"/>
  <c r="CB92" i="7"/>
  <c r="CB44" i="7"/>
  <c r="CB45" i="7"/>
  <c r="CB150" i="7"/>
  <c r="CB134" i="7"/>
  <c r="CB96" i="7"/>
  <c r="CB43" i="7"/>
  <c r="CB91" i="7"/>
  <c r="CB46" i="7"/>
  <c r="CB126" i="7"/>
  <c r="CB17" i="7"/>
  <c r="CB149" i="7"/>
  <c r="CB37" i="7"/>
  <c r="CB3" i="7"/>
  <c r="CB165" i="7"/>
  <c r="CB68" i="7"/>
  <c r="CB118" i="7"/>
  <c r="CB101" i="7"/>
  <c r="CB158" i="7"/>
  <c r="CB58" i="7"/>
  <c r="CB54" i="7"/>
  <c r="CB174" i="7"/>
  <c r="CB39" i="7"/>
  <c r="CB64" i="7"/>
  <c r="CB163" i="7"/>
  <c r="CB148" i="7"/>
  <c r="CB23" i="7"/>
  <c r="CB120" i="7"/>
  <c r="CB35" i="7"/>
  <c r="CB16" i="7"/>
  <c r="CB22" i="7"/>
  <c r="CB15" i="7"/>
  <c r="CB77" i="7"/>
  <c r="CB90" i="7"/>
  <c r="CB55" i="7"/>
  <c r="CB106" i="7"/>
  <c r="CB99" i="7"/>
  <c r="CB28" i="7"/>
  <c r="CB4" i="7"/>
  <c r="CB162" i="7"/>
  <c r="CB177" i="7"/>
  <c r="CB128" i="7"/>
  <c r="CB167" i="7"/>
  <c r="CB155" i="7"/>
  <c r="CB48" i="7"/>
  <c r="CB176" i="7"/>
  <c r="CB5" i="7"/>
  <c r="CB140" i="7"/>
  <c r="CB51" i="7"/>
  <c r="CB76" i="7"/>
  <c r="CB53" i="7"/>
  <c r="CB143" i="7"/>
  <c r="CB74" i="7"/>
  <c r="CB70" i="7"/>
  <c r="CB151" i="7"/>
  <c r="CB154" i="7"/>
  <c r="CB138" i="7"/>
  <c r="CB8" i="7"/>
  <c r="CB139" i="7"/>
  <c r="CB2" i="7"/>
  <c r="CB111" i="7"/>
  <c r="CF124" i="7"/>
  <c r="CF90" i="7"/>
  <c r="CF117" i="7"/>
  <c r="CF129" i="7"/>
  <c r="CF100" i="7"/>
  <c r="CF85" i="7"/>
  <c r="CF38" i="7"/>
  <c r="CF109" i="7"/>
  <c r="CF55" i="7"/>
  <c r="CF71" i="7"/>
  <c r="CF121" i="7"/>
  <c r="CF43" i="7"/>
  <c r="CF56" i="7"/>
  <c r="CF47" i="7"/>
  <c r="CF174" i="7"/>
  <c r="CF70" i="7"/>
  <c r="CF113" i="7"/>
  <c r="CF36" i="7"/>
  <c r="CF107" i="7"/>
  <c r="CF12" i="7"/>
  <c r="CF89" i="7"/>
  <c r="CF172" i="7"/>
  <c r="CF60" i="7"/>
  <c r="CF63" i="7"/>
  <c r="CF40" i="7"/>
  <c r="CF21" i="7"/>
  <c r="CF128" i="7"/>
  <c r="CF103" i="7"/>
  <c r="CF156" i="7"/>
  <c r="CF125" i="7"/>
  <c r="CF29" i="7"/>
  <c r="CF1" i="7"/>
  <c r="CF126" i="7"/>
  <c r="CF16" i="7"/>
  <c r="CF82" i="7"/>
  <c r="CF144" i="7"/>
  <c r="CF137" i="7"/>
  <c r="CF73" i="7"/>
  <c r="CF119" i="7"/>
  <c r="CF145" i="7"/>
  <c r="CF146" i="7"/>
  <c r="CF142" i="7"/>
  <c r="CF81" i="7"/>
  <c r="CF153" i="7"/>
  <c r="CF44" i="7"/>
  <c r="CF116" i="7"/>
  <c r="CF163" i="7"/>
  <c r="CF46" i="7"/>
  <c r="CF66" i="7"/>
  <c r="CF143" i="7"/>
  <c r="CF165" i="7"/>
  <c r="CF42" i="7"/>
  <c r="CF49" i="7"/>
  <c r="CF122" i="7"/>
  <c r="CF74" i="7"/>
  <c r="CF39" i="7"/>
  <c r="CF67" i="7"/>
  <c r="CF164" i="7"/>
  <c r="CF159" i="7"/>
  <c r="CF9" i="7"/>
  <c r="CF14" i="7"/>
  <c r="CF173" i="7"/>
  <c r="CF151" i="7"/>
  <c r="CF61" i="7"/>
  <c r="CF166" i="7"/>
  <c r="CF62" i="7"/>
  <c r="CF105" i="7"/>
  <c r="CF104" i="7"/>
  <c r="CF48" i="7"/>
  <c r="CF118" i="7"/>
  <c r="CF20" i="7"/>
  <c r="CF177" i="7"/>
  <c r="CF10" i="7"/>
  <c r="CF18" i="7"/>
  <c r="CF176" i="7"/>
  <c r="CF162" i="7"/>
  <c r="CF59" i="7"/>
  <c r="CF83" i="7"/>
  <c r="CF13" i="7"/>
  <c r="CF87" i="7"/>
  <c r="CF24" i="7"/>
  <c r="CF6" i="7"/>
  <c r="CF133" i="7"/>
  <c r="CF120" i="7"/>
  <c r="CF86" i="7"/>
  <c r="CF84" i="7"/>
  <c r="CF58" i="7"/>
  <c r="CF115" i="7"/>
  <c r="CF91" i="7"/>
  <c r="CF80" i="7"/>
  <c r="CF131" i="7"/>
  <c r="CF79" i="7"/>
  <c r="CF34" i="7"/>
  <c r="CF23" i="7"/>
  <c r="CF139" i="7"/>
  <c r="CF96" i="7"/>
  <c r="CF154" i="7"/>
  <c r="CF33" i="7"/>
  <c r="CF35" i="7"/>
  <c r="CF3" i="7"/>
  <c r="CF108" i="7"/>
  <c r="CF15" i="7"/>
  <c r="CF167" i="7"/>
  <c r="CF123" i="7"/>
  <c r="CF68" i="7"/>
  <c r="CF158" i="7"/>
  <c r="CF157" i="7"/>
  <c r="CF76" i="7"/>
  <c r="CF50" i="7"/>
  <c r="CF54" i="7"/>
  <c r="CF72" i="7"/>
  <c r="CF135" i="7"/>
  <c r="CF32" i="7"/>
  <c r="CF78" i="7"/>
  <c r="CF52" i="7"/>
  <c r="CF130" i="7"/>
  <c r="CF171" i="7"/>
  <c r="CF30" i="7"/>
  <c r="CF148" i="7"/>
  <c r="CF175" i="7"/>
  <c r="CF64" i="7"/>
  <c r="CF160" i="7"/>
  <c r="CF138" i="7"/>
  <c r="CF102" i="7"/>
  <c r="CF168" i="7"/>
  <c r="CF127" i="7"/>
  <c r="CF141" i="7"/>
  <c r="CF155" i="7"/>
  <c r="CF5" i="7"/>
  <c r="CF110" i="7"/>
  <c r="CF26" i="7"/>
  <c r="CF161" i="7"/>
  <c r="CF53" i="7"/>
  <c r="CF169" i="7"/>
  <c r="CF28" i="7"/>
  <c r="CF17" i="7"/>
  <c r="CF97" i="7"/>
  <c r="CF149" i="7"/>
  <c r="CF92" i="7"/>
  <c r="CF101" i="7"/>
  <c r="CF114" i="7"/>
  <c r="CF75" i="7"/>
  <c r="CF37" i="7"/>
  <c r="CF51" i="7"/>
  <c r="CF25" i="7"/>
  <c r="CF41" i="7"/>
  <c r="CF93" i="7"/>
  <c r="CF170" i="7"/>
  <c r="CF88" i="7"/>
  <c r="CF19" i="7"/>
  <c r="CF111" i="7"/>
  <c r="CF98" i="7"/>
  <c r="CF147" i="7"/>
  <c r="CF69" i="7"/>
  <c r="CF134" i="7"/>
  <c r="CF4" i="7"/>
  <c r="CF57" i="7"/>
  <c r="CF95" i="7"/>
  <c r="CF99" i="7"/>
  <c r="CF112" i="7"/>
  <c r="CF106" i="7"/>
  <c r="CF45" i="7"/>
  <c r="CF77" i="7"/>
  <c r="CF7" i="7"/>
  <c r="CF27" i="7"/>
  <c r="CF150" i="7"/>
  <c r="CF132" i="7"/>
  <c r="CF8" i="7"/>
  <c r="CF31" i="7"/>
  <c r="CF136" i="7"/>
  <c r="CF11" i="7"/>
  <c r="CF152" i="7"/>
  <c r="CF65" i="7"/>
  <c r="CF94" i="7"/>
  <c r="CF140" i="7"/>
  <c r="CF2" i="7"/>
  <c r="CF22" i="7"/>
  <c r="BQ105" i="7"/>
  <c r="BQ95" i="7"/>
  <c r="BQ19" i="7"/>
  <c r="BQ99" i="7"/>
  <c r="BQ96" i="7"/>
  <c r="BQ151" i="7"/>
  <c r="BQ34" i="7"/>
  <c r="BQ128" i="7"/>
  <c r="BQ114" i="7"/>
  <c r="BQ9" i="7"/>
  <c r="BQ158" i="7"/>
  <c r="BQ176" i="7"/>
  <c r="BQ57" i="7"/>
  <c r="BQ11" i="7"/>
  <c r="BQ71" i="7"/>
  <c r="BQ126" i="7"/>
  <c r="BQ117" i="7"/>
  <c r="BQ23" i="7"/>
  <c r="BQ173" i="7"/>
  <c r="BQ108" i="7"/>
  <c r="BQ169" i="7"/>
  <c r="BQ93" i="7"/>
  <c r="BQ143" i="7"/>
  <c r="BQ41" i="7"/>
  <c r="BQ20" i="7"/>
  <c r="BQ42" i="7"/>
  <c r="BQ38" i="7"/>
  <c r="BQ29" i="7"/>
  <c r="BQ67" i="7"/>
  <c r="BQ145" i="7"/>
  <c r="BQ137" i="7"/>
  <c r="BQ14" i="7"/>
  <c r="BQ43" i="7"/>
  <c r="BQ152" i="7"/>
  <c r="BQ156" i="7"/>
  <c r="BQ125" i="7"/>
  <c r="BQ12" i="7"/>
  <c r="BQ133" i="7"/>
  <c r="BQ138" i="7"/>
  <c r="BQ167" i="7"/>
  <c r="BQ51" i="7"/>
  <c r="BQ30" i="7"/>
  <c r="BQ17" i="7"/>
  <c r="BQ129" i="7"/>
  <c r="BQ136" i="7"/>
  <c r="BQ36" i="7"/>
  <c r="BQ80" i="7"/>
  <c r="BQ74" i="7"/>
  <c r="BQ91" i="7"/>
  <c r="BQ37" i="7"/>
  <c r="BQ65" i="7"/>
  <c r="BQ94" i="7"/>
  <c r="BQ86" i="7"/>
  <c r="BQ56" i="7"/>
  <c r="BQ72" i="7"/>
  <c r="BQ177" i="7"/>
  <c r="BQ60" i="7"/>
  <c r="BQ120" i="7"/>
  <c r="BQ49" i="7"/>
  <c r="BQ3" i="7"/>
  <c r="BQ24" i="7"/>
  <c r="BQ162" i="7"/>
  <c r="BQ88" i="7"/>
  <c r="BQ87" i="7"/>
  <c r="BQ148" i="7"/>
  <c r="BQ142" i="7"/>
  <c r="BQ89" i="7"/>
  <c r="BQ153" i="7"/>
  <c r="BQ154" i="7"/>
  <c r="BQ83" i="7"/>
  <c r="BQ69" i="7"/>
  <c r="BQ58" i="7"/>
  <c r="BQ147" i="7"/>
  <c r="BQ77" i="7"/>
  <c r="BQ1" i="7"/>
  <c r="BQ82" i="7"/>
  <c r="BQ111" i="7"/>
  <c r="BQ100" i="7"/>
  <c r="BQ160" i="7"/>
  <c r="BQ131" i="7"/>
  <c r="BQ163" i="7"/>
  <c r="BQ132" i="7"/>
  <c r="BQ26" i="7"/>
  <c r="BQ124" i="7"/>
  <c r="BQ104" i="7"/>
  <c r="BQ123" i="7"/>
  <c r="BQ66" i="7"/>
  <c r="BQ54" i="7"/>
  <c r="BQ161" i="7"/>
  <c r="BQ25" i="7"/>
  <c r="BQ150" i="7"/>
  <c r="BQ141" i="7"/>
  <c r="BQ35" i="7"/>
  <c r="BQ171" i="7"/>
  <c r="BQ149" i="7"/>
  <c r="BQ48" i="7"/>
  <c r="BQ155" i="7"/>
  <c r="BQ168" i="7"/>
  <c r="BQ21" i="7"/>
  <c r="BQ106" i="7"/>
  <c r="BQ6" i="7"/>
  <c r="BQ134" i="7"/>
  <c r="BQ107" i="7"/>
  <c r="BQ47" i="7"/>
  <c r="BQ55" i="7"/>
  <c r="BQ144" i="7"/>
  <c r="BQ92" i="7"/>
  <c r="BQ115" i="7"/>
  <c r="BQ33" i="7"/>
  <c r="BQ109" i="7"/>
  <c r="BQ119" i="7"/>
  <c r="BQ175" i="7"/>
  <c r="BQ102" i="7"/>
  <c r="BQ45" i="7"/>
  <c r="BQ174" i="7"/>
  <c r="BQ130" i="7"/>
  <c r="BQ84" i="7"/>
  <c r="BQ116" i="7"/>
  <c r="BQ98" i="7"/>
  <c r="BQ70" i="7"/>
  <c r="BQ79" i="7"/>
  <c r="BQ85" i="7"/>
  <c r="BQ5" i="7"/>
  <c r="BQ28" i="7"/>
  <c r="BQ172" i="7"/>
  <c r="BQ73" i="7"/>
  <c r="BQ112" i="7"/>
  <c r="BQ13" i="7"/>
  <c r="BQ110" i="7"/>
  <c r="BQ53" i="7"/>
  <c r="BQ16" i="7"/>
  <c r="BQ15" i="7"/>
  <c r="BQ135" i="7"/>
  <c r="BQ76" i="7"/>
  <c r="BQ140" i="7"/>
  <c r="BQ62" i="7"/>
  <c r="BQ22" i="7"/>
  <c r="BQ44" i="7"/>
  <c r="BQ40" i="7"/>
  <c r="BQ31" i="7"/>
  <c r="BQ127" i="7"/>
  <c r="BQ164" i="7"/>
  <c r="BQ78" i="7"/>
  <c r="BQ63" i="7"/>
  <c r="BQ101" i="7"/>
  <c r="BQ166" i="7"/>
  <c r="BQ103" i="7"/>
  <c r="BQ46" i="7"/>
  <c r="BQ121" i="7"/>
  <c r="BQ157" i="7"/>
  <c r="BQ59" i="7"/>
  <c r="BQ122" i="7"/>
  <c r="BQ39" i="7"/>
  <c r="BQ118" i="7"/>
  <c r="BQ146" i="7"/>
  <c r="BQ139" i="7"/>
  <c r="BQ170" i="7"/>
  <c r="BQ97" i="7"/>
  <c r="BQ113" i="7"/>
  <c r="BQ10" i="7"/>
  <c r="BQ75" i="7"/>
  <c r="BQ52" i="7"/>
  <c r="BQ159" i="7"/>
  <c r="BQ90" i="7"/>
  <c r="BQ165" i="7"/>
  <c r="BQ18" i="7"/>
  <c r="BQ64" i="7"/>
  <c r="BQ8" i="7"/>
  <c r="BQ68" i="7"/>
  <c r="BQ32" i="7"/>
  <c r="BQ61" i="7"/>
  <c r="BQ27" i="7"/>
  <c r="BQ81" i="7"/>
  <c r="BQ7" i="7"/>
  <c r="BQ50" i="7"/>
  <c r="BR6" i="7"/>
  <c r="BR143" i="7"/>
  <c r="BR1" i="7"/>
  <c r="BR39" i="7"/>
  <c r="BR126" i="7"/>
  <c r="BR78" i="7"/>
  <c r="BR160" i="7"/>
  <c r="BR50" i="7"/>
  <c r="BR60" i="7"/>
  <c r="BR176" i="7"/>
  <c r="BR15" i="7"/>
  <c r="BR144" i="7"/>
  <c r="BR21" i="7"/>
  <c r="BR122" i="7"/>
  <c r="BR72" i="7"/>
  <c r="BR59" i="7"/>
  <c r="BR146" i="7"/>
  <c r="BR85" i="7"/>
  <c r="BR12" i="7"/>
  <c r="BR177" i="7"/>
  <c r="BR44" i="7"/>
  <c r="BR167" i="7"/>
  <c r="BR34" i="7"/>
  <c r="BR40" i="7"/>
  <c r="BR159" i="7"/>
  <c r="BR90" i="7"/>
  <c r="BR88" i="7"/>
  <c r="BR96" i="7"/>
  <c r="BR157" i="7"/>
  <c r="BR91" i="7"/>
  <c r="BR7" i="7"/>
  <c r="BR173" i="7"/>
  <c r="BR66" i="7"/>
  <c r="BR31" i="7"/>
  <c r="BR46" i="7"/>
  <c r="BR75" i="7"/>
  <c r="BR105" i="7"/>
  <c r="BR29" i="7"/>
  <c r="BR57" i="7"/>
  <c r="BR68" i="7"/>
  <c r="BR120" i="7"/>
  <c r="BR129" i="7"/>
  <c r="BR155" i="7"/>
  <c r="BR3" i="7"/>
  <c r="BR35" i="7"/>
  <c r="BR100" i="7"/>
  <c r="BR130" i="7"/>
  <c r="BR73" i="7"/>
  <c r="BR131" i="7"/>
  <c r="BR62" i="7"/>
  <c r="BR25" i="7"/>
  <c r="BR171" i="7"/>
  <c r="BR82" i="7"/>
  <c r="BR32" i="7"/>
  <c r="BR67" i="7"/>
  <c r="BR81" i="7"/>
  <c r="BR158" i="7"/>
  <c r="BR24" i="7"/>
  <c r="BR87" i="7"/>
  <c r="BR168" i="7"/>
  <c r="BR110" i="7"/>
  <c r="BR108" i="7"/>
  <c r="BR156" i="7"/>
  <c r="BR20" i="7"/>
  <c r="BR71" i="7"/>
  <c r="BR163" i="7"/>
  <c r="BR53" i="7"/>
  <c r="BR49" i="7"/>
  <c r="BR30" i="7"/>
  <c r="BR103" i="7"/>
  <c r="BR124" i="7"/>
  <c r="BR119" i="7"/>
  <c r="BR104" i="7"/>
  <c r="BR33" i="7"/>
  <c r="BR47" i="7"/>
  <c r="BR170" i="7"/>
  <c r="BR115" i="7"/>
  <c r="BR101" i="7"/>
  <c r="BR151" i="7"/>
  <c r="BR48" i="7"/>
  <c r="BR19" i="7"/>
  <c r="BR99" i="7"/>
  <c r="BR107" i="7"/>
  <c r="BR166" i="7"/>
  <c r="BR52" i="7"/>
  <c r="BR56" i="7"/>
  <c r="BR69" i="7"/>
  <c r="BR125" i="7"/>
  <c r="BR114" i="7"/>
  <c r="BR94" i="7"/>
  <c r="BR70" i="7"/>
  <c r="BR18" i="7"/>
  <c r="BR83" i="7"/>
  <c r="BR137" i="7"/>
  <c r="BR165" i="7"/>
  <c r="BR175" i="7"/>
  <c r="BR148" i="7"/>
  <c r="BR23" i="7"/>
  <c r="BR138" i="7"/>
  <c r="BR84" i="7"/>
  <c r="BR128" i="7"/>
  <c r="BR86" i="7"/>
  <c r="BR14" i="7"/>
  <c r="BR55" i="7"/>
  <c r="BR76" i="7"/>
  <c r="BR135" i="7"/>
  <c r="BR132" i="7"/>
  <c r="BR169" i="7"/>
  <c r="BR121" i="7"/>
  <c r="BR141" i="7"/>
  <c r="BR109" i="7"/>
  <c r="BR123" i="7"/>
  <c r="BR161" i="7"/>
  <c r="BR65" i="7"/>
  <c r="BR174" i="7"/>
  <c r="BR152" i="7"/>
  <c r="BR11" i="7"/>
  <c r="BR42" i="7"/>
  <c r="BR97" i="7"/>
  <c r="BR113" i="7"/>
  <c r="BR145" i="7"/>
  <c r="BR93" i="7"/>
  <c r="BR118" i="7"/>
  <c r="BR45" i="7"/>
  <c r="BR8" i="7"/>
  <c r="BR36" i="7"/>
  <c r="BR117" i="7"/>
  <c r="BR139" i="7"/>
  <c r="BR16" i="7"/>
  <c r="BR43" i="7"/>
  <c r="BR41" i="7"/>
  <c r="BR28" i="7"/>
  <c r="BR64" i="7"/>
  <c r="BR164" i="7"/>
  <c r="BR153" i="7"/>
  <c r="BR172" i="7"/>
  <c r="BR22" i="7"/>
  <c r="BR17" i="7"/>
  <c r="BR95" i="7"/>
  <c r="BR51" i="7"/>
  <c r="BR134" i="7"/>
  <c r="BR102" i="7"/>
  <c r="BR9" i="7"/>
  <c r="BR54" i="7"/>
  <c r="BR10" i="7"/>
  <c r="BR142" i="7"/>
  <c r="BR112" i="7"/>
  <c r="BR79" i="7"/>
  <c r="BR106" i="7"/>
  <c r="BR140" i="7"/>
  <c r="BR89" i="7"/>
  <c r="BR98" i="7"/>
  <c r="BR116" i="7"/>
  <c r="BR147" i="7"/>
  <c r="BR133" i="7"/>
  <c r="BR74" i="7"/>
  <c r="BR13" i="7"/>
  <c r="BR61" i="7"/>
  <c r="BR5" i="7"/>
  <c r="BR26" i="7"/>
  <c r="BR80" i="7"/>
  <c r="BR58" i="7"/>
  <c r="BR27" i="7"/>
  <c r="BR136" i="7"/>
  <c r="BR127" i="7"/>
  <c r="BR162" i="7"/>
  <c r="BR77" i="7"/>
  <c r="BR92" i="7"/>
  <c r="BR150" i="7"/>
  <c r="BR111" i="7"/>
  <c r="BR63" i="7"/>
  <c r="BR154" i="7"/>
  <c r="BR37" i="7"/>
  <c r="BR149" i="7"/>
  <c r="BR2" i="7"/>
  <c r="BR38" i="7"/>
  <c r="BQ183" i="7"/>
  <c r="BQ2" i="7"/>
  <c r="BQ4" i="7"/>
  <c r="BQ182" i="7"/>
  <c r="BQ184" i="7"/>
  <c r="CF218" i="7"/>
  <c r="CF217" i="7"/>
  <c r="CI32" i="7"/>
  <c r="CI104" i="7"/>
  <c r="CI68" i="7"/>
  <c r="CI82" i="7"/>
  <c r="CI60" i="7"/>
  <c r="CI119" i="7"/>
  <c r="CI75" i="7"/>
  <c r="CI71" i="7"/>
  <c r="CI111" i="7"/>
  <c r="CI113" i="7"/>
  <c r="CI73" i="7"/>
  <c r="CI118" i="7"/>
  <c r="CI31" i="7"/>
  <c r="CI44" i="7"/>
  <c r="CI51" i="7"/>
  <c r="CI78" i="7"/>
  <c r="CI17" i="7"/>
  <c r="CI76" i="7"/>
  <c r="CI24" i="7"/>
  <c r="CI132" i="7"/>
  <c r="CI156" i="7"/>
  <c r="CI147" i="7"/>
  <c r="CI123" i="7"/>
  <c r="CI164" i="7"/>
  <c r="CI126" i="7"/>
  <c r="CI96" i="7"/>
  <c r="CI11" i="7"/>
  <c r="CI137" i="7"/>
  <c r="CI79" i="7"/>
  <c r="CI172" i="7"/>
  <c r="CI57" i="7"/>
  <c r="CI128" i="7"/>
  <c r="CI129" i="7"/>
  <c r="CI169" i="7"/>
  <c r="CI106" i="7"/>
  <c r="CI49" i="7"/>
  <c r="CI4" i="7"/>
  <c r="CI28" i="7"/>
  <c r="CI101" i="7"/>
  <c r="CI23" i="7"/>
  <c r="CI22" i="7"/>
  <c r="CI53" i="7"/>
  <c r="CI72" i="7"/>
  <c r="CI148" i="7"/>
  <c r="CI16" i="7"/>
  <c r="CI159" i="7"/>
  <c r="CI140" i="7"/>
  <c r="CI92" i="7"/>
  <c r="CI77" i="7"/>
  <c r="CI160" i="7"/>
  <c r="CI112" i="7"/>
  <c r="CI144" i="7"/>
  <c r="CI88" i="7"/>
  <c r="CI70" i="7"/>
  <c r="CI108" i="7"/>
  <c r="CI99" i="7"/>
  <c r="CI38" i="7"/>
  <c r="CI83" i="7"/>
  <c r="CI155" i="7"/>
  <c r="CI117" i="7"/>
  <c r="CI9" i="7"/>
  <c r="CI149" i="7"/>
  <c r="CI39" i="7"/>
  <c r="CI67" i="7"/>
  <c r="CI124" i="7"/>
  <c r="CI97" i="7"/>
  <c r="CI80" i="7"/>
  <c r="CI1" i="7"/>
  <c r="CI122" i="7"/>
  <c r="CI33" i="7"/>
  <c r="CI87" i="7"/>
  <c r="CI65" i="7"/>
  <c r="CI105" i="7"/>
  <c r="CI151" i="7"/>
  <c r="CI141" i="7"/>
  <c r="CI6" i="7"/>
  <c r="CI81" i="7"/>
  <c r="CI89" i="7"/>
  <c r="CI107" i="7"/>
  <c r="CI66" i="7"/>
  <c r="CI116" i="7"/>
  <c r="CI56" i="7"/>
  <c r="CI41" i="7"/>
  <c r="CI91" i="7"/>
  <c r="CI121" i="7"/>
  <c r="CI154" i="7"/>
  <c r="CI85" i="7"/>
  <c r="CI8" i="7"/>
  <c r="CI59" i="7"/>
  <c r="CI167" i="7"/>
  <c r="CI30" i="7"/>
  <c r="CI40" i="7"/>
  <c r="CI150" i="7"/>
  <c r="CI162" i="7"/>
  <c r="CI138" i="7"/>
  <c r="CI58" i="7"/>
  <c r="CI114" i="7"/>
  <c r="CI34" i="7"/>
  <c r="CI163" i="7"/>
  <c r="CI26" i="7"/>
  <c r="CI37" i="7"/>
  <c r="CI50" i="7"/>
  <c r="CI152" i="7"/>
  <c r="CI93" i="7"/>
  <c r="CI161" i="7"/>
  <c r="CI74" i="7"/>
  <c r="CI166" i="7"/>
  <c r="CI158" i="7"/>
  <c r="CI136" i="7"/>
  <c r="CI135" i="7"/>
  <c r="CI43" i="7"/>
  <c r="CI10" i="7"/>
  <c r="CI42" i="7"/>
  <c r="CI27" i="7"/>
  <c r="CI131" i="7"/>
  <c r="CI21" i="7"/>
  <c r="CI63" i="7"/>
  <c r="CI3" i="7"/>
  <c r="CI142" i="7"/>
  <c r="CI171" i="7"/>
  <c r="CI19" i="7"/>
  <c r="CI14" i="7"/>
  <c r="CI15" i="7"/>
  <c r="CI61" i="7"/>
  <c r="CI84" i="7"/>
  <c r="CI12" i="7"/>
  <c r="CI153" i="7"/>
  <c r="CI54" i="7"/>
  <c r="CI176" i="7"/>
  <c r="CI18" i="7"/>
  <c r="CI95" i="7"/>
  <c r="CI146" i="7"/>
  <c r="CI173" i="7"/>
  <c r="CI145" i="7"/>
  <c r="CI120" i="7"/>
  <c r="CI48" i="7"/>
  <c r="CI115" i="7"/>
  <c r="CI165" i="7"/>
  <c r="CI35" i="7"/>
  <c r="CI45" i="7"/>
  <c r="CI47" i="7"/>
  <c r="CI177" i="7"/>
  <c r="CI139" i="7"/>
  <c r="CI69" i="7"/>
  <c r="CI102" i="7"/>
  <c r="CI127" i="7"/>
  <c r="CI52" i="7"/>
  <c r="CI157" i="7"/>
  <c r="CI62" i="7"/>
  <c r="CI25" i="7"/>
  <c r="CI55" i="7"/>
  <c r="CI174" i="7"/>
  <c r="CI170" i="7"/>
  <c r="CI134" i="7"/>
  <c r="CI64" i="7"/>
  <c r="CI20" i="7"/>
  <c r="CI130" i="7"/>
  <c r="CI143" i="7"/>
  <c r="CI86" i="7"/>
  <c r="CI125" i="7"/>
  <c r="CI90" i="7"/>
  <c r="CI98" i="7"/>
  <c r="CI94" i="7"/>
  <c r="CI100" i="7"/>
  <c r="CI175" i="7"/>
  <c r="CI110" i="7"/>
  <c r="CI29" i="7"/>
  <c r="CI36" i="7"/>
  <c r="CI13" i="7"/>
  <c r="CI168" i="7"/>
  <c r="CI46" i="7"/>
  <c r="CI103" i="7"/>
  <c r="CI109" i="7"/>
  <c r="CI133" i="7"/>
  <c r="CI5" i="7"/>
  <c r="CI2" i="7"/>
  <c r="CI7" i="7"/>
  <c r="CM122" i="7"/>
  <c r="CM96" i="7"/>
  <c r="CM32" i="7"/>
  <c r="CM12" i="7"/>
  <c r="CM11" i="7"/>
  <c r="CM138" i="7"/>
  <c r="CM15" i="7"/>
  <c r="CM124" i="7"/>
  <c r="CM7" i="7"/>
  <c r="CM116" i="7"/>
  <c r="CM4" i="7"/>
  <c r="CM83" i="7"/>
  <c r="CM13" i="7"/>
  <c r="CM120" i="7"/>
  <c r="CM165" i="7"/>
  <c r="CM85" i="7"/>
  <c r="CM147" i="7"/>
  <c r="CM67" i="7"/>
  <c r="CM86" i="7"/>
  <c r="CM58" i="7"/>
  <c r="CM22" i="7"/>
  <c r="CM93" i="7"/>
  <c r="CM121" i="7"/>
  <c r="CM152" i="7"/>
  <c r="CM53" i="7"/>
  <c r="CM74" i="7"/>
  <c r="CM5" i="7"/>
  <c r="CM92" i="7"/>
  <c r="CM55" i="7"/>
  <c r="CM81" i="7"/>
  <c r="CM57" i="7"/>
  <c r="CM139" i="7"/>
  <c r="CM163" i="7"/>
  <c r="CM56" i="7"/>
  <c r="CM47" i="7"/>
  <c r="CM64" i="7"/>
  <c r="CM49" i="7"/>
  <c r="CM166" i="7"/>
  <c r="CM117" i="7"/>
  <c r="CM171" i="7"/>
  <c r="CM24" i="7"/>
  <c r="CM61" i="7"/>
  <c r="CM44" i="7"/>
  <c r="CM172" i="7"/>
  <c r="CM168" i="7"/>
  <c r="CM89" i="7"/>
  <c r="CM52" i="7"/>
  <c r="CM72" i="7"/>
  <c r="CM156" i="7"/>
  <c r="CM17" i="7"/>
  <c r="CM135" i="7"/>
  <c r="CM157" i="7"/>
  <c r="CM162" i="7"/>
  <c r="CM129" i="7"/>
  <c r="CM78" i="7"/>
  <c r="CM77" i="7"/>
  <c r="CM142" i="7"/>
  <c r="CM65" i="7"/>
  <c r="CM127" i="7"/>
  <c r="CM80" i="7"/>
  <c r="CM90" i="7"/>
  <c r="CM62" i="7"/>
  <c r="CM104" i="7"/>
  <c r="CM137" i="7"/>
  <c r="CM26" i="7"/>
  <c r="CM51" i="7"/>
  <c r="CM48" i="7"/>
  <c r="CM118" i="7"/>
  <c r="CM149" i="7"/>
  <c r="CM71" i="7"/>
  <c r="CM8" i="7"/>
  <c r="CM113" i="7"/>
  <c r="CM136" i="7"/>
  <c r="CM102" i="7"/>
  <c r="CM25" i="7"/>
  <c r="CM170" i="7"/>
  <c r="CM154" i="7"/>
  <c r="CM119" i="7"/>
  <c r="CM144" i="7"/>
  <c r="CM10" i="7"/>
  <c r="CM150" i="7"/>
  <c r="CM38" i="7"/>
  <c r="CM3" i="7"/>
  <c r="CM103" i="7"/>
  <c r="CM167" i="7"/>
  <c r="CM99" i="7"/>
  <c r="CM130" i="7"/>
  <c r="CM143" i="7"/>
  <c r="CM176" i="7"/>
  <c r="CM36" i="7"/>
  <c r="CM79" i="7"/>
  <c r="CM76" i="7"/>
  <c r="CM68" i="7"/>
  <c r="CM54" i="7"/>
  <c r="CM60" i="7"/>
  <c r="CM73" i="7"/>
  <c r="CM123" i="7"/>
  <c r="CM128" i="7"/>
  <c r="CM1" i="7"/>
  <c r="CM98" i="7"/>
  <c r="CM161" i="7"/>
  <c r="CM111" i="7"/>
  <c r="CM43" i="7"/>
  <c r="CM9" i="7"/>
  <c r="CM173" i="7"/>
  <c r="CM155" i="7"/>
  <c r="CM160" i="7"/>
  <c r="CM45" i="7"/>
  <c r="CM29" i="7"/>
  <c r="CM151" i="7"/>
  <c r="CM34" i="7"/>
  <c r="CM50" i="7"/>
  <c r="CM112" i="7"/>
  <c r="CM133" i="7"/>
  <c r="CM33" i="7"/>
  <c r="CM41" i="7"/>
  <c r="CM134" i="7"/>
  <c r="CM125" i="7"/>
  <c r="CM146" i="7"/>
  <c r="CM105" i="7"/>
  <c r="CM27" i="7"/>
  <c r="CM35" i="7"/>
  <c r="CM37" i="7"/>
  <c r="CM63" i="7"/>
  <c r="CM14" i="7"/>
  <c r="CM97" i="7"/>
  <c r="CM131" i="7"/>
  <c r="CM126" i="7"/>
  <c r="CM91" i="7"/>
  <c r="CM69" i="7"/>
  <c r="CM132" i="7"/>
  <c r="CM115" i="7"/>
  <c r="CM141" i="7"/>
  <c r="CM175" i="7"/>
  <c r="CM21" i="7"/>
  <c r="CM6" i="7"/>
  <c r="CM75" i="7"/>
  <c r="CM88" i="7"/>
  <c r="CM114" i="7"/>
  <c r="CM109" i="7"/>
  <c r="CM30" i="7"/>
  <c r="CM106" i="7"/>
  <c r="CM95" i="7"/>
  <c r="CM42" i="7"/>
  <c r="CM70" i="7"/>
  <c r="CM23" i="7"/>
  <c r="CM40" i="7"/>
  <c r="CM108" i="7"/>
  <c r="CM169" i="7"/>
  <c r="CM148" i="7"/>
  <c r="CM107" i="7"/>
  <c r="CM158" i="7"/>
  <c r="CM177" i="7"/>
  <c r="CM140" i="7"/>
  <c r="CM84" i="7"/>
  <c r="CM18" i="7"/>
  <c r="CM153" i="7"/>
  <c r="CM174" i="7"/>
  <c r="CM19" i="7"/>
  <c r="CM16" i="7"/>
  <c r="CM66" i="7"/>
  <c r="CM28" i="7"/>
  <c r="CM46" i="7"/>
  <c r="CM159" i="7"/>
  <c r="CM94" i="7"/>
  <c r="CM101" i="7"/>
  <c r="CM100" i="7"/>
  <c r="CM82" i="7"/>
  <c r="CM110" i="7"/>
  <c r="CM164" i="7"/>
  <c r="CM145" i="7"/>
  <c r="CM87" i="7"/>
  <c r="CM39" i="7"/>
  <c r="CM20" i="7"/>
  <c r="CM59" i="7"/>
  <c r="CM2" i="7"/>
  <c r="CM31" i="7"/>
  <c r="BS184" i="7"/>
  <c r="BS4" i="7"/>
  <c r="BS182" i="7"/>
  <c r="BS183" i="7"/>
  <c r="CA5" i="7"/>
  <c r="CA133" i="7"/>
  <c r="CA32" i="7"/>
  <c r="CA145" i="7"/>
  <c r="CA90" i="7"/>
  <c r="CA166" i="7"/>
  <c r="CA162" i="7"/>
  <c r="CA146" i="7"/>
  <c r="CA24" i="7"/>
  <c r="CA164" i="7"/>
  <c r="CA77" i="7"/>
  <c r="CA20" i="7"/>
  <c r="CA161" i="7"/>
  <c r="CA135" i="7"/>
  <c r="CA142" i="7"/>
  <c r="CA78" i="7"/>
  <c r="CA154" i="7"/>
  <c r="CA100" i="7"/>
  <c r="CA130" i="7"/>
  <c r="CA99" i="7"/>
  <c r="CA67" i="7"/>
  <c r="CA102" i="7"/>
  <c r="CA49" i="7"/>
  <c r="CA26" i="7"/>
  <c r="CA152" i="7"/>
  <c r="CA21" i="7"/>
  <c r="CA160" i="7"/>
  <c r="CA158" i="7"/>
  <c r="CA138" i="7"/>
  <c r="CA83" i="7"/>
  <c r="CA35" i="7"/>
  <c r="CA33" i="7"/>
  <c r="CA39" i="7"/>
  <c r="CA47" i="7"/>
  <c r="CA60" i="7"/>
  <c r="CA22" i="7"/>
  <c r="CA86" i="7"/>
  <c r="CA53" i="7"/>
  <c r="CA6" i="7"/>
  <c r="CA116" i="7"/>
  <c r="CA106" i="7"/>
  <c r="CA54" i="7"/>
  <c r="CA46" i="7"/>
  <c r="CA149" i="7"/>
  <c r="CA28" i="7"/>
  <c r="CA109" i="7"/>
  <c r="CA97" i="7"/>
  <c r="CA10" i="7"/>
  <c r="CA167" i="7"/>
  <c r="CA42" i="7"/>
  <c r="CA91" i="7"/>
  <c r="CA132" i="7"/>
  <c r="CA143" i="7"/>
  <c r="CA114" i="7"/>
  <c r="CA126" i="7"/>
  <c r="CA147" i="7"/>
  <c r="CA65" i="7"/>
  <c r="CA50" i="7"/>
  <c r="CA61" i="7"/>
  <c r="CA125" i="7"/>
  <c r="CA19" i="7"/>
  <c r="CA76" i="7"/>
  <c r="CA15" i="7"/>
  <c r="CA163" i="7"/>
  <c r="CA52" i="7"/>
  <c r="CA108" i="7"/>
  <c r="CA84" i="7"/>
  <c r="CA51" i="7"/>
  <c r="CA45" i="7"/>
  <c r="CA41" i="7"/>
  <c r="CA92" i="7"/>
  <c r="CA70" i="7"/>
  <c r="CA150" i="7"/>
  <c r="CA98" i="7"/>
  <c r="CA7" i="7"/>
  <c r="CA63" i="7"/>
  <c r="CA155" i="7"/>
  <c r="CA111" i="7"/>
  <c r="CA56" i="7"/>
  <c r="CA38" i="7"/>
  <c r="CA156" i="7"/>
  <c r="CA140" i="7"/>
  <c r="CA128" i="7"/>
  <c r="CA34" i="7"/>
  <c r="CA176" i="7"/>
  <c r="CA153" i="7"/>
  <c r="CA57" i="7"/>
  <c r="CA40" i="7"/>
  <c r="CA59" i="7"/>
  <c r="CA9" i="7"/>
  <c r="CA73" i="7"/>
  <c r="CA137" i="7"/>
  <c r="CA131" i="7"/>
  <c r="CA23" i="7"/>
  <c r="CA66" i="7"/>
  <c r="CA75" i="7"/>
  <c r="CA87" i="7"/>
  <c r="CA44" i="7"/>
  <c r="CA37" i="7"/>
  <c r="CA124" i="7"/>
  <c r="CA171" i="7"/>
  <c r="CA175" i="7"/>
  <c r="CA168" i="7"/>
  <c r="CA134" i="7"/>
  <c r="CA8" i="7"/>
  <c r="CA94" i="7"/>
  <c r="CA96" i="7"/>
  <c r="CA13" i="7"/>
  <c r="CA170" i="7"/>
  <c r="CA113" i="7"/>
  <c r="CA148" i="7"/>
  <c r="CA16" i="7"/>
  <c r="CA11" i="7"/>
  <c r="CA105" i="7"/>
  <c r="CA48" i="7"/>
  <c r="CA172" i="7"/>
  <c r="CA79" i="7"/>
  <c r="CA43" i="7"/>
  <c r="CA12" i="7"/>
  <c r="CA4" i="7"/>
  <c r="CA18" i="7"/>
  <c r="CA62" i="7"/>
  <c r="CA3" i="7"/>
  <c r="CA81" i="7"/>
  <c r="CA123" i="7"/>
  <c r="CA159" i="7"/>
  <c r="CA74" i="7"/>
  <c r="CA120" i="7"/>
  <c r="CA104" i="7"/>
  <c r="CA174" i="7"/>
  <c r="CA71" i="7"/>
  <c r="CA72" i="7"/>
  <c r="CA101" i="7"/>
  <c r="CA80" i="7"/>
  <c r="CA118" i="7"/>
  <c r="CA169" i="7"/>
  <c r="CA95" i="7"/>
  <c r="CA177" i="7"/>
  <c r="CA110" i="7"/>
  <c r="CA69" i="7"/>
  <c r="CA25" i="7"/>
  <c r="CA122" i="7"/>
  <c r="CA29" i="7"/>
  <c r="CA1" i="7"/>
  <c r="CA55" i="7"/>
  <c r="CA103" i="7"/>
  <c r="CA144" i="7"/>
  <c r="CA129" i="7"/>
  <c r="CA165" i="7"/>
  <c r="CA151" i="7"/>
  <c r="CA85" i="7"/>
  <c r="CA157" i="7"/>
  <c r="CA117" i="7"/>
  <c r="CA17" i="7"/>
  <c r="CA141" i="7"/>
  <c r="CA58" i="7"/>
  <c r="CA88" i="7"/>
  <c r="CA64" i="7"/>
  <c r="CA173" i="7"/>
  <c r="CA27" i="7"/>
  <c r="CA121" i="7"/>
  <c r="CA30" i="7"/>
  <c r="CA112" i="7"/>
  <c r="CA127" i="7"/>
  <c r="CA115" i="7"/>
  <c r="CA139" i="7"/>
  <c r="CA14" i="7"/>
  <c r="CA82" i="7"/>
  <c r="CA68" i="7"/>
  <c r="CA36" i="7"/>
  <c r="CA136" i="7"/>
  <c r="CA107" i="7"/>
  <c r="CA93" i="7"/>
  <c r="CA31" i="7"/>
  <c r="CA119" i="7"/>
  <c r="CA2" i="7"/>
  <c r="CA89" i="7"/>
  <c r="BS43" i="7"/>
  <c r="BS57" i="7"/>
  <c r="BS64" i="7"/>
  <c r="BS135" i="7"/>
  <c r="BS75" i="7"/>
  <c r="BS20" i="7"/>
  <c r="BS143" i="7"/>
  <c r="BS172" i="7"/>
  <c r="BS9" i="7"/>
  <c r="BS122" i="7"/>
  <c r="BS95" i="7"/>
  <c r="BS83" i="7"/>
  <c r="BS26" i="7"/>
  <c r="BS123" i="7"/>
  <c r="BS99" i="7"/>
  <c r="BS53" i="7"/>
  <c r="BS44" i="7"/>
  <c r="BS151" i="7"/>
  <c r="BS107" i="7"/>
  <c r="BS144" i="7"/>
  <c r="BS101" i="7"/>
  <c r="BS66" i="7"/>
  <c r="BS19" i="7"/>
  <c r="BS8" i="7"/>
  <c r="BS127" i="7"/>
  <c r="BS54" i="7"/>
  <c r="BS52" i="7"/>
  <c r="BS31" i="7"/>
  <c r="BS105" i="7"/>
  <c r="BS146" i="7"/>
  <c r="BS72" i="7"/>
  <c r="BS114" i="7"/>
  <c r="BS24" i="7"/>
  <c r="BS109" i="7"/>
  <c r="BS90" i="7"/>
  <c r="BS84" i="7"/>
  <c r="BS103" i="7"/>
  <c r="BS140" i="7"/>
  <c r="BS37" i="7"/>
  <c r="BS23" i="7"/>
  <c r="BS134" i="7"/>
  <c r="BS41" i="7"/>
  <c r="BS77" i="7"/>
  <c r="BS70" i="7"/>
  <c r="BS21" i="7"/>
  <c r="BS1" i="7"/>
  <c r="BS132" i="7"/>
  <c r="BS36" i="7"/>
  <c r="BS33" i="7"/>
  <c r="BS42" i="7"/>
  <c r="BS157" i="7"/>
  <c r="BS97" i="7"/>
  <c r="BS149" i="7"/>
  <c r="BS94" i="7"/>
  <c r="BS108" i="7"/>
  <c r="BS81" i="7"/>
  <c r="BS60" i="7"/>
  <c r="BS3" i="7"/>
  <c r="BS163" i="7"/>
  <c r="BS142" i="7"/>
  <c r="BS124" i="7"/>
  <c r="BS92" i="7"/>
  <c r="BS93" i="7"/>
  <c r="BS86" i="7"/>
  <c r="BS18" i="7"/>
  <c r="BS162" i="7"/>
  <c r="BS6" i="7"/>
  <c r="BS133" i="7"/>
  <c r="BS82" i="7"/>
  <c r="BS115" i="7"/>
  <c r="BS145" i="7"/>
  <c r="BS155" i="7"/>
  <c r="BS176" i="7"/>
  <c r="BS165" i="7"/>
  <c r="BS71" i="7"/>
  <c r="BS91" i="7"/>
  <c r="BS88" i="7"/>
  <c r="BS171" i="7"/>
  <c r="BS87" i="7"/>
  <c r="BS13" i="7"/>
  <c r="BS126" i="7"/>
  <c r="BS28" i="7"/>
  <c r="BS98" i="7"/>
  <c r="BS106" i="7"/>
  <c r="BS120" i="7"/>
  <c r="BS40" i="7"/>
  <c r="BS153" i="7"/>
  <c r="BS14" i="7"/>
  <c r="BS12" i="7"/>
  <c r="BS73" i="7"/>
  <c r="BS59" i="7"/>
  <c r="BS76" i="7"/>
  <c r="BS125" i="7"/>
  <c r="BS137" i="7"/>
  <c r="BS121" i="7"/>
  <c r="BS55" i="7"/>
  <c r="BS160" i="7"/>
  <c r="BS34" i="7"/>
  <c r="BS129" i="7"/>
  <c r="BS104" i="7"/>
  <c r="BS79" i="7"/>
  <c r="BS25" i="7"/>
  <c r="BS46" i="7"/>
  <c r="BS7" i="7"/>
  <c r="BS147" i="7"/>
  <c r="BS161" i="7"/>
  <c r="BS174" i="7"/>
  <c r="BS56" i="7"/>
  <c r="BS47" i="7"/>
  <c r="BS85" i="7"/>
  <c r="BS62" i="7"/>
  <c r="BS35" i="7"/>
  <c r="BS74" i="7"/>
  <c r="BS32" i="7"/>
  <c r="BS128" i="7"/>
  <c r="BS141" i="7"/>
  <c r="BS51" i="7"/>
  <c r="BS48" i="7"/>
  <c r="BS139" i="7"/>
  <c r="BS170" i="7"/>
  <c r="BS112" i="7"/>
  <c r="BS89" i="7"/>
  <c r="BS152" i="7"/>
  <c r="BS15" i="7"/>
  <c r="BS38" i="7"/>
  <c r="BS29" i="7"/>
  <c r="BS30" i="7"/>
  <c r="BS16" i="7"/>
  <c r="BS65" i="7"/>
  <c r="BS110" i="7"/>
  <c r="BS58" i="7"/>
  <c r="BS159" i="7"/>
  <c r="BS117" i="7"/>
  <c r="BS69" i="7"/>
  <c r="BS102" i="7"/>
  <c r="BS49" i="7"/>
  <c r="BS156" i="7"/>
  <c r="BS80" i="7"/>
  <c r="BS175" i="7"/>
  <c r="BS131" i="7"/>
  <c r="BS177" i="7"/>
  <c r="BS78" i="7"/>
  <c r="BS166" i="7"/>
  <c r="BS136" i="7"/>
  <c r="BS148" i="7"/>
  <c r="BS96" i="7"/>
  <c r="BS119" i="7"/>
  <c r="BS100" i="7"/>
  <c r="BS138" i="7"/>
  <c r="BS39" i="7"/>
  <c r="BS11" i="7"/>
  <c r="BS158" i="7"/>
  <c r="BS10" i="7"/>
  <c r="BS173" i="7"/>
  <c r="BS113" i="7"/>
  <c r="BS169" i="7"/>
  <c r="BS50" i="7"/>
  <c r="BS168" i="7"/>
  <c r="BS167" i="7"/>
  <c r="BS68" i="7"/>
  <c r="BS5" i="7"/>
  <c r="BS27" i="7"/>
  <c r="BS150" i="7"/>
  <c r="BS111" i="7"/>
  <c r="BS164" i="7"/>
  <c r="BS154" i="7"/>
  <c r="BS45" i="7"/>
  <c r="BS130" i="7"/>
  <c r="BS17" i="7"/>
  <c r="BS67" i="7"/>
  <c r="BS61" i="7"/>
  <c r="BS63" i="7"/>
  <c r="BS116" i="7"/>
  <c r="BS118" i="7"/>
  <c r="BS2" i="7"/>
  <c r="BS22" i="7"/>
  <c r="CI218" i="7"/>
  <c r="CI217" i="7"/>
  <c r="CC218" i="7"/>
  <c r="CC217" i="7"/>
  <c r="CO218" i="7"/>
  <c r="CO217" i="7"/>
  <c r="CH76" i="7"/>
  <c r="CH123" i="7"/>
  <c r="CH167" i="7"/>
  <c r="CH101" i="7"/>
  <c r="CH136" i="7"/>
  <c r="CH4" i="7"/>
  <c r="CH151" i="7"/>
  <c r="CH174" i="7"/>
  <c r="CH28" i="7"/>
  <c r="CH33" i="7"/>
  <c r="CH158" i="7"/>
  <c r="CH51" i="7"/>
  <c r="CH141" i="7"/>
  <c r="CH7" i="7"/>
  <c r="CH83" i="7"/>
  <c r="CH32" i="7"/>
  <c r="CH164" i="7"/>
  <c r="CH15" i="7"/>
  <c r="CH116" i="7"/>
  <c r="CH79" i="7"/>
  <c r="CH162" i="7"/>
  <c r="CH41" i="7"/>
  <c r="CH58" i="7"/>
  <c r="CH38" i="7"/>
  <c r="CH127" i="7"/>
  <c r="CH113" i="7"/>
  <c r="CH34" i="7"/>
  <c r="CH108" i="7"/>
  <c r="CH16" i="7"/>
  <c r="CH40" i="7"/>
  <c r="CH77" i="7"/>
  <c r="CH39" i="7"/>
  <c r="CH125" i="7"/>
  <c r="CH89" i="7"/>
  <c r="CH130" i="7"/>
  <c r="CH50" i="7"/>
  <c r="CH57" i="7"/>
  <c r="CH143" i="7"/>
  <c r="CH168" i="7"/>
  <c r="CH96" i="7"/>
  <c r="CH61" i="7"/>
  <c r="CH44" i="7"/>
  <c r="CH104" i="7"/>
  <c r="CH150" i="7"/>
  <c r="CH42" i="7"/>
  <c r="CH3" i="7"/>
  <c r="CH10" i="7"/>
  <c r="CH171" i="7"/>
  <c r="CH99" i="7"/>
  <c r="CH35" i="7"/>
  <c r="CH30" i="7"/>
  <c r="CH71" i="7"/>
  <c r="CH5" i="7"/>
  <c r="CH176" i="7"/>
  <c r="CH86" i="7"/>
  <c r="CH161" i="7"/>
  <c r="CH17" i="7"/>
  <c r="CH119" i="7"/>
  <c r="CH64" i="7"/>
  <c r="CH103" i="7"/>
  <c r="CH166" i="7"/>
  <c r="CH97" i="7"/>
  <c r="CH145" i="7"/>
  <c r="CH74" i="7"/>
  <c r="CH138" i="7"/>
  <c r="CH19" i="7"/>
  <c r="CH175" i="7"/>
  <c r="CH110" i="7"/>
  <c r="CH6" i="7"/>
  <c r="CH68" i="7"/>
  <c r="CH140" i="7"/>
  <c r="CH1" i="7"/>
  <c r="CH111" i="7"/>
  <c r="CH29" i="7"/>
  <c r="CH153" i="7"/>
  <c r="CH128" i="7"/>
  <c r="CH23" i="7"/>
  <c r="CH173" i="7"/>
  <c r="CH36" i="7"/>
  <c r="CH135" i="7"/>
  <c r="CH45" i="7"/>
  <c r="CH112" i="7"/>
  <c r="CH43" i="7"/>
  <c r="CH155" i="7"/>
  <c r="CH159" i="7"/>
  <c r="CH52" i="7"/>
  <c r="CH20" i="7"/>
  <c r="CH84" i="7"/>
  <c r="CH144" i="7"/>
  <c r="CH31" i="7"/>
  <c r="CH117" i="7"/>
  <c r="CH59" i="7"/>
  <c r="CH109" i="7"/>
  <c r="CH137" i="7"/>
  <c r="CH93" i="7"/>
  <c r="CH177" i="7"/>
  <c r="CH121" i="7"/>
  <c r="CH80" i="7"/>
  <c r="CH139" i="7"/>
  <c r="CH134" i="7"/>
  <c r="CH72" i="7"/>
  <c r="CH98" i="7"/>
  <c r="CH27" i="7"/>
  <c r="CH87" i="7"/>
  <c r="CH154" i="7"/>
  <c r="CH160" i="7"/>
  <c r="CH66" i="7"/>
  <c r="CH157" i="7"/>
  <c r="CH21" i="7"/>
  <c r="CH11" i="7"/>
  <c r="CH126" i="7"/>
  <c r="CH170" i="7"/>
  <c r="CH55" i="7"/>
  <c r="CH9" i="7"/>
  <c r="CH122" i="7"/>
  <c r="CH92" i="7"/>
  <c r="CH102" i="7"/>
  <c r="CH152" i="7"/>
  <c r="CH149" i="7"/>
  <c r="CH146" i="7"/>
  <c r="CH24" i="7"/>
  <c r="CH100" i="7"/>
  <c r="CH95" i="7"/>
  <c r="CH67" i="7"/>
  <c r="CH106" i="7"/>
  <c r="CH48" i="7"/>
  <c r="CH91" i="7"/>
  <c r="CH132" i="7"/>
  <c r="CH65" i="7"/>
  <c r="CH105" i="7"/>
  <c r="CH156" i="7"/>
  <c r="CH14" i="7"/>
  <c r="CH81" i="7"/>
  <c r="CH75" i="7"/>
  <c r="CH169" i="7"/>
  <c r="CH148" i="7"/>
  <c r="CH90" i="7"/>
  <c r="CH18" i="7"/>
  <c r="CH56" i="7"/>
  <c r="CH13" i="7"/>
  <c r="CH49" i="7"/>
  <c r="CH63" i="7"/>
  <c r="CH47" i="7"/>
  <c r="CH85" i="7"/>
  <c r="CH107" i="7"/>
  <c r="CH129" i="7"/>
  <c r="CH37" i="7"/>
  <c r="CH78" i="7"/>
  <c r="CH147" i="7"/>
  <c r="CH73" i="7"/>
  <c r="CH12" i="7"/>
  <c r="CH82" i="7"/>
  <c r="CH120" i="7"/>
  <c r="CH54" i="7"/>
  <c r="CH69" i="7"/>
  <c r="CH131" i="7"/>
  <c r="CH25" i="7"/>
  <c r="CH22" i="7"/>
  <c r="CH70" i="7"/>
  <c r="CH172" i="7"/>
  <c r="CH165" i="7"/>
  <c r="CH26" i="7"/>
  <c r="CH46" i="7"/>
  <c r="CH163" i="7"/>
  <c r="CH60" i="7"/>
  <c r="CH142" i="7"/>
  <c r="CH133" i="7"/>
  <c r="CH62" i="7"/>
  <c r="CH53" i="7"/>
  <c r="CH115" i="7"/>
  <c r="CH88" i="7"/>
  <c r="CH94" i="7"/>
  <c r="CH8" i="7"/>
  <c r="CH114" i="7"/>
  <c r="CH118" i="7"/>
  <c r="CH2" i="7"/>
  <c r="CH124" i="7"/>
  <c r="CL106" i="7"/>
  <c r="CL42" i="7"/>
  <c r="CL90" i="7"/>
  <c r="CL48" i="7"/>
  <c r="CL23" i="7"/>
  <c r="CL41" i="7"/>
  <c r="CL79" i="7"/>
  <c r="CL176" i="7"/>
  <c r="CL77" i="7"/>
  <c r="CL85" i="7"/>
  <c r="CL72" i="7"/>
  <c r="CL151" i="7"/>
  <c r="CL156" i="7"/>
  <c r="CL19" i="7"/>
  <c r="CL68" i="7"/>
  <c r="CL144" i="7"/>
  <c r="CL89" i="7"/>
  <c r="CL75" i="7"/>
  <c r="CL99" i="7"/>
  <c r="CL125" i="7"/>
  <c r="CL115" i="7"/>
  <c r="CL127" i="7"/>
  <c r="CL152" i="7"/>
  <c r="CL126" i="7"/>
  <c r="CL78" i="7"/>
  <c r="CL36" i="7"/>
  <c r="CL112" i="7"/>
  <c r="CL120" i="7"/>
  <c r="CL133" i="7"/>
  <c r="CL82" i="7"/>
  <c r="CL39" i="7"/>
  <c r="CL11" i="7"/>
  <c r="CL22" i="7"/>
  <c r="CL6" i="7"/>
  <c r="CL161" i="7"/>
  <c r="CL54" i="7"/>
  <c r="CL113" i="7"/>
  <c r="CL153" i="7"/>
  <c r="CL137" i="7"/>
  <c r="CL139" i="7"/>
  <c r="CL27" i="7"/>
  <c r="CL97" i="7"/>
  <c r="CL65" i="7"/>
  <c r="CL37" i="7"/>
  <c r="CL69" i="7"/>
  <c r="CL119" i="7"/>
  <c r="CL175" i="7"/>
  <c r="CL14" i="7"/>
  <c r="CL136" i="7"/>
  <c r="CL158" i="7"/>
  <c r="CL95" i="7"/>
  <c r="CL50" i="7"/>
  <c r="CL93" i="7"/>
  <c r="CL100" i="7"/>
  <c r="CL34" i="7"/>
  <c r="CL45" i="7"/>
  <c r="CL174" i="7"/>
  <c r="CL64" i="7"/>
  <c r="CL17" i="7"/>
  <c r="CL3" i="7"/>
  <c r="CL147" i="7"/>
  <c r="CL84" i="7"/>
  <c r="CL92" i="7"/>
  <c r="CL33" i="7"/>
  <c r="CL10" i="7"/>
  <c r="CL101" i="7"/>
  <c r="CL21" i="7"/>
  <c r="CL118" i="7"/>
  <c r="CL9" i="7"/>
  <c r="CL8" i="7"/>
  <c r="CL53" i="7"/>
  <c r="CL96" i="7"/>
  <c r="CL87" i="7"/>
  <c r="CL24" i="7"/>
  <c r="CL150" i="7"/>
  <c r="CL138" i="7"/>
  <c r="CL63" i="7"/>
  <c r="CL80" i="7"/>
  <c r="CL81" i="7"/>
  <c r="CL141" i="7"/>
  <c r="CL26" i="7"/>
  <c r="CL16" i="7"/>
  <c r="CL60" i="7"/>
  <c r="CL169" i="7"/>
  <c r="CL70" i="7"/>
  <c r="CL66" i="7"/>
  <c r="CL51" i="7"/>
  <c r="CL86" i="7"/>
  <c r="CL117" i="7"/>
  <c r="CL132" i="7"/>
  <c r="CL71" i="7"/>
  <c r="CL83" i="7"/>
  <c r="CL46" i="7"/>
  <c r="CL76" i="7"/>
  <c r="CL35" i="7"/>
  <c r="CL108" i="7"/>
  <c r="CL55" i="7"/>
  <c r="CL47" i="7"/>
  <c r="CL168" i="7"/>
  <c r="CL88" i="7"/>
  <c r="CL142" i="7"/>
  <c r="CL40" i="7"/>
  <c r="CL165" i="7"/>
  <c r="CL1" i="7"/>
  <c r="CL61" i="7"/>
  <c r="CL122" i="7"/>
  <c r="CL128" i="7"/>
  <c r="CL163" i="7"/>
  <c r="CL166" i="7"/>
  <c r="CL143" i="7"/>
  <c r="CL155" i="7"/>
  <c r="CL13" i="7"/>
  <c r="CL129" i="7"/>
  <c r="CL131" i="7"/>
  <c r="CL7" i="7"/>
  <c r="CL102" i="7"/>
  <c r="CL25" i="7"/>
  <c r="CL146" i="7"/>
  <c r="CL18" i="7"/>
  <c r="CL154" i="7"/>
  <c r="CL173" i="7"/>
  <c r="CL105" i="7"/>
  <c r="CL62" i="7"/>
  <c r="CL56" i="7"/>
  <c r="CL104" i="7"/>
  <c r="CL114" i="7"/>
  <c r="CL30" i="7"/>
  <c r="CL5" i="7"/>
  <c r="CL67" i="7"/>
  <c r="CL32" i="7"/>
  <c r="CL130" i="7"/>
  <c r="CL91" i="7"/>
  <c r="CL31" i="7"/>
  <c r="CL28" i="7"/>
  <c r="CL73" i="7"/>
  <c r="CL111" i="7"/>
  <c r="CL98" i="7"/>
  <c r="CL49" i="7"/>
  <c r="CL44" i="7"/>
  <c r="CL157" i="7"/>
  <c r="CL59" i="7"/>
  <c r="CL124" i="7"/>
  <c r="CL159" i="7"/>
  <c r="CL107" i="7"/>
  <c r="CL171" i="7"/>
  <c r="CL57" i="7"/>
  <c r="CL170" i="7"/>
  <c r="CL15" i="7"/>
  <c r="CL12" i="7"/>
  <c r="CL135" i="7"/>
  <c r="CL4" i="7"/>
  <c r="CL160" i="7"/>
  <c r="CL123" i="7"/>
  <c r="CL20" i="7"/>
  <c r="CL74" i="7"/>
  <c r="CL110" i="7"/>
  <c r="CL116" i="7"/>
  <c r="CL52" i="7"/>
  <c r="CL177" i="7"/>
  <c r="CL149" i="7"/>
  <c r="CL103" i="7"/>
  <c r="CL109" i="7"/>
  <c r="CL43" i="7"/>
  <c r="CL164" i="7"/>
  <c r="CL38" i="7"/>
  <c r="CL148" i="7"/>
  <c r="CL58" i="7"/>
  <c r="CL134" i="7"/>
  <c r="CL145" i="7"/>
  <c r="CL172" i="7"/>
  <c r="CL94" i="7"/>
  <c r="CL162" i="7"/>
  <c r="CL140" i="7"/>
  <c r="CL121" i="7"/>
  <c r="CL29" i="7"/>
  <c r="CL2" i="7"/>
  <c r="CL167" i="7"/>
  <c r="CL218" i="7"/>
  <c r="CL217" i="7"/>
  <c r="CE218" i="7"/>
  <c r="CE217" i="7"/>
  <c r="CK218" i="7"/>
  <c r="CK217" i="7"/>
  <c r="BU183" i="7"/>
  <c r="BU4" i="7"/>
  <c r="BU182" i="7"/>
  <c r="BU184" i="7"/>
  <c r="BP184" i="7"/>
  <c r="BP4" i="7"/>
  <c r="BP182" i="7"/>
  <c r="BP183" i="7"/>
  <c r="BT184" i="7"/>
  <c r="BT4" i="7"/>
  <c r="BT182" i="7"/>
  <c r="BT183" i="7"/>
  <c r="BX60" i="7"/>
  <c r="BX43" i="7"/>
  <c r="BX83" i="7"/>
  <c r="BX72" i="7"/>
  <c r="BX57" i="7"/>
  <c r="BX64" i="7"/>
  <c r="BX68" i="7"/>
  <c r="BX34" i="7"/>
  <c r="BX48" i="7"/>
  <c r="BX80" i="7"/>
  <c r="BX132" i="7"/>
  <c r="BX46" i="7"/>
  <c r="BX31" i="7"/>
  <c r="BX136" i="7"/>
  <c r="BX95" i="7"/>
  <c r="BX107" i="7"/>
  <c r="BX4" i="7"/>
  <c r="BX156" i="7"/>
  <c r="BX133" i="7"/>
  <c r="BX138" i="7"/>
  <c r="BX112" i="7"/>
  <c r="BX104" i="7"/>
  <c r="BX92" i="7"/>
  <c r="BX174" i="7"/>
  <c r="BX8" i="7"/>
  <c r="BX154" i="7"/>
  <c r="BX131" i="7"/>
  <c r="BX1" i="7"/>
  <c r="BX127" i="7"/>
  <c r="BX102" i="7"/>
  <c r="BX59" i="7"/>
  <c r="BX89" i="7"/>
  <c r="BX22" i="7"/>
  <c r="BX7" i="7"/>
  <c r="BX111" i="7"/>
  <c r="BX71" i="7"/>
  <c r="BX134" i="7"/>
  <c r="BX108" i="7"/>
  <c r="BX169" i="7"/>
  <c r="BX13" i="7"/>
  <c r="BX130" i="7"/>
  <c r="BX165" i="7"/>
  <c r="BX20" i="7"/>
  <c r="BX151" i="7"/>
  <c r="BX85" i="7"/>
  <c r="BX63" i="7"/>
  <c r="BX52" i="7"/>
  <c r="BX91" i="7"/>
  <c r="BX41" i="7"/>
  <c r="BX123" i="7"/>
  <c r="BX152" i="7"/>
  <c r="BX21" i="7"/>
  <c r="BX147" i="7"/>
  <c r="BX109" i="7"/>
  <c r="BX150" i="7"/>
  <c r="BX24" i="7"/>
  <c r="BX40" i="7"/>
  <c r="BX54" i="7"/>
  <c r="BX99" i="7"/>
  <c r="BX177" i="7"/>
  <c r="BX176" i="7"/>
  <c r="BX49" i="7"/>
  <c r="BX90" i="7"/>
  <c r="BX86" i="7"/>
  <c r="BX66" i="7"/>
  <c r="BX15" i="7"/>
  <c r="BX170" i="7"/>
  <c r="BX146" i="7"/>
  <c r="BX65" i="7"/>
  <c r="BX158" i="7"/>
  <c r="BX106" i="7"/>
  <c r="BX141" i="7"/>
  <c r="BX160" i="7"/>
  <c r="BX167" i="7"/>
  <c r="BX135" i="7"/>
  <c r="BX35" i="7"/>
  <c r="BX140" i="7"/>
  <c r="BX53" i="7"/>
  <c r="BX56" i="7"/>
  <c r="BX139" i="7"/>
  <c r="BX121" i="7"/>
  <c r="BX81" i="7"/>
  <c r="BX39" i="7"/>
  <c r="BX30" i="7"/>
  <c r="BX96" i="7"/>
  <c r="BX113" i="7"/>
  <c r="BX69" i="7"/>
  <c r="BX173" i="7"/>
  <c r="BX117" i="7"/>
  <c r="BX100" i="7"/>
  <c r="BX153" i="7"/>
  <c r="BX6" i="7"/>
  <c r="BX119" i="7"/>
  <c r="BX166" i="7"/>
  <c r="BX163" i="7"/>
  <c r="BX175" i="7"/>
  <c r="BX148" i="7"/>
  <c r="BX11" i="7"/>
  <c r="BX37" i="7"/>
  <c r="BX162" i="7"/>
  <c r="BX161" i="7"/>
  <c r="BX82" i="7"/>
  <c r="BX76" i="7"/>
  <c r="BX122" i="7"/>
  <c r="BX74" i="7"/>
  <c r="BX129" i="7"/>
  <c r="BX120" i="7"/>
  <c r="BX26" i="7"/>
  <c r="BX67" i="7"/>
  <c r="BX5" i="7"/>
  <c r="BX118" i="7"/>
  <c r="BX137" i="7"/>
  <c r="BX45" i="7"/>
  <c r="BX18" i="7"/>
  <c r="BX33" i="7"/>
  <c r="BX77" i="7"/>
  <c r="BX9" i="7"/>
  <c r="BX73" i="7"/>
  <c r="BX25" i="7"/>
  <c r="BX124" i="7"/>
  <c r="BX101" i="7"/>
  <c r="BX38" i="7"/>
  <c r="BX55" i="7"/>
  <c r="BX44" i="7"/>
  <c r="BX155" i="7"/>
  <c r="BX142" i="7"/>
  <c r="BX97" i="7"/>
  <c r="BX168" i="7"/>
  <c r="BX128" i="7"/>
  <c r="BX10" i="7"/>
  <c r="BX16" i="7"/>
  <c r="BX84" i="7"/>
  <c r="BX32" i="7"/>
  <c r="BX93" i="7"/>
  <c r="BX144" i="7"/>
  <c r="BX62" i="7"/>
  <c r="BX14" i="7"/>
  <c r="BX94" i="7"/>
  <c r="BX116" i="7"/>
  <c r="BX172" i="7"/>
  <c r="BX61" i="7"/>
  <c r="BX126" i="7"/>
  <c r="BX51" i="7"/>
  <c r="BX50" i="7"/>
  <c r="BX12" i="7"/>
  <c r="BX78" i="7"/>
  <c r="BX164" i="7"/>
  <c r="BX125" i="7"/>
  <c r="BX27" i="7"/>
  <c r="BX47" i="7"/>
  <c r="BX17" i="7"/>
  <c r="BX149" i="7"/>
  <c r="BX145" i="7"/>
  <c r="BX103" i="7"/>
  <c r="BX29" i="7"/>
  <c r="BX88" i="7"/>
  <c r="BX58" i="7"/>
  <c r="BX79" i="7"/>
  <c r="BX157" i="7"/>
  <c r="BX171" i="7"/>
  <c r="BX159" i="7"/>
  <c r="BX28" i="7"/>
  <c r="BX87" i="7"/>
  <c r="BX98" i="7"/>
  <c r="BX19" i="7"/>
  <c r="BX42" i="7"/>
  <c r="BX115" i="7"/>
  <c r="BX23" i="7"/>
  <c r="BX105" i="7"/>
  <c r="BX114" i="7"/>
  <c r="BX36" i="7"/>
  <c r="BX70" i="7"/>
  <c r="BX110" i="7"/>
  <c r="BX75" i="7"/>
  <c r="BX143" i="7"/>
  <c r="BZ80" i="7"/>
  <c r="BZ76" i="7"/>
  <c r="BZ127" i="7"/>
  <c r="BZ118" i="7"/>
  <c r="BZ63" i="7"/>
  <c r="BZ42" i="7"/>
  <c r="BZ143" i="7"/>
  <c r="BZ123" i="7"/>
  <c r="BZ101" i="7"/>
  <c r="BZ112" i="7"/>
  <c r="BZ90" i="7"/>
  <c r="BZ116" i="7"/>
  <c r="BZ97" i="7"/>
  <c r="BZ71" i="7"/>
  <c r="BZ151" i="7"/>
  <c r="BZ6" i="7"/>
  <c r="BZ167" i="7"/>
  <c r="BZ30" i="7"/>
  <c r="BZ105" i="7"/>
  <c r="BZ120" i="7"/>
  <c r="BZ173" i="7"/>
  <c r="BZ19" i="7"/>
  <c r="BZ150" i="7"/>
  <c r="BZ45" i="7"/>
  <c r="BZ140" i="7"/>
  <c r="BZ133" i="7"/>
  <c r="BZ126" i="7"/>
  <c r="BZ3" i="7"/>
  <c r="BZ166" i="7"/>
  <c r="BZ38" i="7"/>
  <c r="BZ92" i="7"/>
  <c r="BZ172" i="7"/>
  <c r="BZ78" i="7"/>
  <c r="BZ157" i="7"/>
  <c r="BZ163" i="7"/>
  <c r="BZ115" i="7"/>
  <c r="BZ84" i="7"/>
  <c r="BZ22" i="7"/>
  <c r="BZ95" i="7"/>
  <c r="BZ41" i="7"/>
  <c r="BZ117" i="7"/>
  <c r="BZ132" i="7"/>
  <c r="BZ144" i="7"/>
  <c r="BZ9" i="7"/>
  <c r="BZ82" i="7"/>
  <c r="BZ73" i="7"/>
  <c r="BZ11" i="7"/>
  <c r="BZ35" i="7"/>
  <c r="BZ48" i="7"/>
  <c r="BZ108" i="7"/>
  <c r="BZ75" i="7"/>
  <c r="BZ125" i="7"/>
  <c r="BZ124" i="7"/>
  <c r="BZ93" i="7"/>
  <c r="BZ79" i="7"/>
  <c r="BZ74" i="7"/>
  <c r="BZ17" i="7"/>
  <c r="BZ170" i="7"/>
  <c r="BZ175" i="7"/>
  <c r="BZ113" i="7"/>
  <c r="BZ64" i="7"/>
  <c r="BZ162" i="7"/>
  <c r="BZ103" i="7"/>
  <c r="BZ138" i="7"/>
  <c r="BZ100" i="7"/>
  <c r="BZ32" i="7"/>
  <c r="BZ51" i="7"/>
  <c r="BZ14" i="7"/>
  <c r="BZ1" i="7"/>
  <c r="BZ164" i="7"/>
  <c r="BZ156" i="7"/>
  <c r="BZ153" i="7"/>
  <c r="BZ155" i="7"/>
  <c r="BZ176" i="7"/>
  <c r="BZ142" i="7"/>
  <c r="BZ111" i="7"/>
  <c r="BZ134" i="7"/>
  <c r="BZ86" i="7"/>
  <c r="BZ53" i="7"/>
  <c r="BZ37" i="7"/>
  <c r="BZ83" i="7"/>
  <c r="BZ27" i="7"/>
  <c r="BZ99" i="7"/>
  <c r="BZ65" i="7"/>
  <c r="BZ15" i="7"/>
  <c r="BZ130" i="7"/>
  <c r="BZ107" i="7"/>
  <c r="BZ36" i="7"/>
  <c r="BZ29" i="7"/>
  <c r="BZ94" i="7"/>
  <c r="BZ139" i="7"/>
  <c r="BZ62" i="7"/>
  <c r="BZ54" i="7"/>
  <c r="BZ122" i="7"/>
  <c r="BZ161" i="7"/>
  <c r="BZ4" i="7"/>
  <c r="BZ160" i="7"/>
  <c r="BZ102" i="7"/>
  <c r="BZ31" i="7"/>
  <c r="BZ50" i="7"/>
  <c r="BZ154" i="7"/>
  <c r="BZ110" i="7"/>
  <c r="BZ114" i="7"/>
  <c r="BZ104" i="7"/>
  <c r="BZ26" i="7"/>
  <c r="BZ52" i="7"/>
  <c r="BZ46" i="7"/>
  <c r="BZ60" i="7"/>
  <c r="BZ158" i="7"/>
  <c r="BZ171" i="7"/>
  <c r="BZ146" i="7"/>
  <c r="BZ57" i="7"/>
  <c r="BZ98" i="7"/>
  <c r="BZ106" i="7"/>
  <c r="BZ67" i="7"/>
  <c r="BZ141" i="7"/>
  <c r="BZ16" i="7"/>
  <c r="BZ165" i="7"/>
  <c r="BZ88" i="7"/>
  <c r="BZ128" i="7"/>
  <c r="BZ21" i="7"/>
  <c r="BZ18" i="7"/>
  <c r="BZ72" i="7"/>
  <c r="BZ28" i="7"/>
  <c r="BZ13" i="7"/>
  <c r="BZ61" i="7"/>
  <c r="BZ68" i="7"/>
  <c r="BZ44" i="7"/>
  <c r="BZ5" i="7"/>
  <c r="BZ85" i="7"/>
  <c r="BZ136" i="7"/>
  <c r="BZ49" i="7"/>
  <c r="BZ109" i="7"/>
  <c r="BZ121" i="7"/>
  <c r="BZ40" i="7"/>
  <c r="BZ129" i="7"/>
  <c r="BZ149" i="7"/>
  <c r="BZ145" i="7"/>
  <c r="BZ34" i="7"/>
  <c r="BZ131" i="7"/>
  <c r="BZ148" i="7"/>
  <c r="BZ24" i="7"/>
  <c r="BZ8" i="7"/>
  <c r="BZ7" i="7"/>
  <c r="BZ135" i="7"/>
  <c r="BZ66" i="7"/>
  <c r="BZ87" i="7"/>
  <c r="BZ168" i="7"/>
  <c r="BZ47" i="7"/>
  <c r="BZ23" i="7"/>
  <c r="BZ70" i="7"/>
  <c r="BZ10" i="7"/>
  <c r="BZ119" i="7"/>
  <c r="BZ33" i="7"/>
  <c r="BZ25" i="7"/>
  <c r="BZ58" i="7"/>
  <c r="BZ59" i="7"/>
  <c r="BZ174" i="7"/>
  <c r="BZ96" i="7"/>
  <c r="BZ56" i="7"/>
  <c r="BZ20" i="7"/>
  <c r="BZ169" i="7"/>
  <c r="BZ91" i="7"/>
  <c r="BZ55" i="7"/>
  <c r="BZ43" i="7"/>
  <c r="BZ39" i="7"/>
  <c r="BZ152" i="7"/>
  <c r="BZ159" i="7"/>
  <c r="BZ89" i="7"/>
  <c r="BZ77" i="7"/>
  <c r="BZ137" i="7"/>
  <c r="BZ81" i="7"/>
  <c r="BZ147" i="7"/>
  <c r="BZ69" i="7"/>
  <c r="BZ12" i="7"/>
  <c r="BZ2" i="7"/>
  <c r="BZ177" i="7"/>
  <c r="BU93" i="7"/>
  <c r="BU105" i="7"/>
  <c r="BU58" i="7"/>
  <c r="BU127" i="7"/>
  <c r="BU173" i="7"/>
  <c r="BU56" i="7"/>
  <c r="BU28" i="7"/>
  <c r="BU171" i="7"/>
  <c r="BU10" i="7"/>
  <c r="BU23" i="7"/>
  <c r="BU167" i="7"/>
  <c r="BU129" i="7"/>
  <c r="BU34" i="7"/>
  <c r="BU17" i="7"/>
  <c r="BU47" i="7"/>
  <c r="BU67" i="7"/>
  <c r="BU148" i="7"/>
  <c r="BU123" i="7"/>
  <c r="BU14" i="7"/>
  <c r="BU21" i="7"/>
  <c r="BU163" i="7"/>
  <c r="BU108" i="7"/>
  <c r="BU62" i="7"/>
  <c r="BU117" i="7"/>
  <c r="BU7" i="7"/>
  <c r="BU157" i="7"/>
  <c r="BU94" i="7"/>
  <c r="BU101" i="7"/>
  <c r="BU177" i="7"/>
  <c r="BU22" i="7"/>
  <c r="BU90" i="7"/>
  <c r="BU144" i="7"/>
  <c r="BU169" i="7"/>
  <c r="BU95" i="7"/>
  <c r="BU87" i="7"/>
  <c r="BU76" i="7"/>
  <c r="BU111" i="7"/>
  <c r="BU134" i="7"/>
  <c r="BU11" i="7"/>
  <c r="BU78" i="7"/>
  <c r="BU89" i="7"/>
  <c r="BU44" i="7"/>
  <c r="BU26" i="7"/>
  <c r="BU151" i="7"/>
  <c r="BU6" i="7"/>
  <c r="BU86" i="7"/>
  <c r="BU106" i="7"/>
  <c r="BU155" i="7"/>
  <c r="BU27" i="7"/>
  <c r="BU133" i="7"/>
  <c r="BU88" i="7"/>
  <c r="BU1" i="7"/>
  <c r="BU24" i="7"/>
  <c r="BU80" i="7"/>
  <c r="BU130" i="7"/>
  <c r="BU43" i="7"/>
  <c r="BU51" i="7"/>
  <c r="BU12" i="7"/>
  <c r="BU85" i="7"/>
  <c r="BU161" i="7"/>
  <c r="BU29" i="7"/>
  <c r="BU110" i="7"/>
  <c r="BU66" i="7"/>
  <c r="BU145" i="7"/>
  <c r="BU32" i="7"/>
  <c r="BU59" i="7"/>
  <c r="BU13" i="7"/>
  <c r="BU102" i="7"/>
  <c r="BU147" i="7"/>
  <c r="BU31" i="7"/>
  <c r="BU119" i="7"/>
  <c r="BU30" i="7"/>
  <c r="BU45" i="7"/>
  <c r="BU168" i="7"/>
  <c r="BU18" i="7"/>
  <c r="BU91" i="7"/>
  <c r="BU156" i="7"/>
  <c r="BU65" i="7"/>
  <c r="BU79" i="7"/>
  <c r="BU175" i="7"/>
  <c r="BU53" i="7"/>
  <c r="BU124" i="7"/>
  <c r="BU50" i="7"/>
  <c r="BU136" i="7"/>
  <c r="BU70" i="7"/>
  <c r="BU57" i="7"/>
  <c r="BU174" i="7"/>
  <c r="BU42" i="7"/>
  <c r="BU38" i="7"/>
  <c r="BU40" i="7"/>
  <c r="BU114" i="7"/>
  <c r="BU96" i="7"/>
  <c r="BU138" i="7"/>
  <c r="BU39" i="7"/>
  <c r="BU33" i="7"/>
  <c r="BU112" i="7"/>
  <c r="BU121" i="7"/>
  <c r="BU137" i="7"/>
  <c r="BU35" i="7"/>
  <c r="BU152" i="7"/>
  <c r="BU150" i="7"/>
  <c r="BU153" i="7"/>
  <c r="BU15" i="7"/>
  <c r="BU5" i="7"/>
  <c r="BU97" i="7"/>
  <c r="BU16" i="7"/>
  <c r="BU72" i="7"/>
  <c r="BU46" i="7"/>
  <c r="BU36" i="7"/>
  <c r="BU146" i="7"/>
  <c r="BU49" i="7"/>
  <c r="BU52" i="7"/>
  <c r="BU41" i="7"/>
  <c r="BU113" i="7"/>
  <c r="BU149" i="7"/>
  <c r="BU154" i="7"/>
  <c r="BU71" i="7"/>
  <c r="BU176" i="7"/>
  <c r="BU143" i="7"/>
  <c r="BU160" i="7"/>
  <c r="BU8" i="7"/>
  <c r="BU81" i="7"/>
  <c r="BU19" i="7"/>
  <c r="BU142" i="7"/>
  <c r="BU118" i="7"/>
  <c r="BU162" i="7"/>
  <c r="BU141" i="7"/>
  <c r="BU61" i="7"/>
  <c r="BU77" i="7"/>
  <c r="BU126" i="7"/>
  <c r="BU60" i="7"/>
  <c r="BU92" i="7"/>
  <c r="BU99" i="7"/>
  <c r="BU131" i="7"/>
  <c r="BU165" i="7"/>
  <c r="BU120" i="7"/>
  <c r="BU82" i="7"/>
  <c r="BU158" i="7"/>
  <c r="BU103" i="7"/>
  <c r="BU25" i="7"/>
  <c r="BU107" i="7"/>
  <c r="BU135" i="7"/>
  <c r="BU55" i="7"/>
  <c r="BU140" i="7"/>
  <c r="BU75" i="7"/>
  <c r="BU37" i="7"/>
  <c r="BU3" i="7"/>
  <c r="BU122" i="7"/>
  <c r="BU128" i="7"/>
  <c r="BU132" i="7"/>
  <c r="BU172" i="7"/>
  <c r="BU115" i="7"/>
  <c r="BU83" i="7"/>
  <c r="BU98" i="7"/>
  <c r="BU20" i="7"/>
  <c r="BU159" i="7"/>
  <c r="BU63" i="7"/>
  <c r="BU68" i="7"/>
  <c r="BU139" i="7"/>
  <c r="BU84" i="7"/>
  <c r="BU170" i="7"/>
  <c r="BU104" i="7"/>
  <c r="BU48" i="7"/>
  <c r="BU54" i="7"/>
  <c r="BU74" i="7"/>
  <c r="BU164" i="7"/>
  <c r="BU100" i="7"/>
  <c r="BU116" i="7"/>
  <c r="BU125" i="7"/>
  <c r="BU73" i="7"/>
  <c r="BU109" i="7"/>
  <c r="BU64" i="7"/>
  <c r="BU69" i="7"/>
  <c r="BU166" i="7"/>
  <c r="BU2" i="7"/>
  <c r="BU9" i="7"/>
  <c r="BP172" i="7"/>
  <c r="BP84" i="7"/>
  <c r="BP38" i="7"/>
  <c r="BP132" i="7"/>
  <c r="BP135" i="7"/>
  <c r="BP93" i="7"/>
  <c r="BP62" i="7"/>
  <c r="BP149" i="7"/>
  <c r="BP1" i="7"/>
  <c r="BP51" i="7"/>
  <c r="BP40" i="7"/>
  <c r="BP95" i="7"/>
  <c r="BP92" i="7"/>
  <c r="BP96" i="7"/>
  <c r="BP25" i="7"/>
  <c r="BP155" i="7"/>
  <c r="BP112" i="7"/>
  <c r="BP129" i="7"/>
  <c r="BP28" i="7"/>
  <c r="BP64" i="7"/>
  <c r="BP162" i="7"/>
  <c r="BP61" i="7"/>
  <c r="BP34" i="7"/>
  <c r="BP8" i="7"/>
  <c r="BP71" i="7"/>
  <c r="BP55" i="7"/>
  <c r="BP173" i="7"/>
  <c r="BP75" i="7"/>
  <c r="BP94" i="7"/>
  <c r="BP76" i="7"/>
  <c r="BP88" i="7"/>
  <c r="BP48" i="7"/>
  <c r="BP144" i="7"/>
  <c r="BP119" i="7"/>
  <c r="BP148" i="7"/>
  <c r="BP41" i="7"/>
  <c r="BP7" i="7"/>
  <c r="BP100" i="7"/>
  <c r="BP60" i="7"/>
  <c r="BP164" i="7"/>
  <c r="BP124" i="7"/>
  <c r="BP57" i="7"/>
  <c r="BP17" i="7"/>
  <c r="BP120" i="7"/>
  <c r="BP54" i="7"/>
  <c r="BP72" i="7"/>
  <c r="BP26" i="7"/>
  <c r="BP102" i="7"/>
  <c r="BP49" i="7"/>
  <c r="BP43" i="7"/>
  <c r="BP6" i="7"/>
  <c r="BP118" i="7"/>
  <c r="BP174" i="7"/>
  <c r="BP145" i="7"/>
  <c r="BP127" i="7"/>
  <c r="BP52" i="7"/>
  <c r="BP98" i="7"/>
  <c r="BP128" i="7"/>
  <c r="BP97" i="7"/>
  <c r="BP29" i="7"/>
  <c r="BP158" i="7"/>
  <c r="BP141" i="7"/>
  <c r="BP110" i="7"/>
  <c r="BP152" i="7"/>
  <c r="BP104" i="7"/>
  <c r="BP24" i="7"/>
  <c r="BP74" i="7"/>
  <c r="BP11" i="7"/>
  <c r="BP22" i="7"/>
  <c r="BP9" i="7"/>
  <c r="BP121" i="7"/>
  <c r="BP21" i="7"/>
  <c r="BP23" i="7"/>
  <c r="BP176" i="7"/>
  <c r="BP115" i="7"/>
  <c r="BP154" i="7"/>
  <c r="BP103" i="7"/>
  <c r="BP50" i="7"/>
  <c r="BP59" i="7"/>
  <c r="BP91" i="7"/>
  <c r="BP42" i="7"/>
  <c r="BP163" i="7"/>
  <c r="BP46" i="7"/>
  <c r="BP117" i="7"/>
  <c r="BP159" i="7"/>
  <c r="BP153" i="7"/>
  <c r="BP33" i="7"/>
  <c r="BP122" i="7"/>
  <c r="BP81" i="7"/>
  <c r="BP160" i="7"/>
  <c r="BP136" i="7"/>
  <c r="BP125" i="7"/>
  <c r="BP168" i="7"/>
  <c r="BP56" i="7"/>
  <c r="BP151" i="7"/>
  <c r="BP113" i="7"/>
  <c r="BP108" i="7"/>
  <c r="BP116" i="7"/>
  <c r="BP89" i="7"/>
  <c r="BP36" i="7"/>
  <c r="BP169" i="7"/>
  <c r="BP45" i="7"/>
  <c r="BP65" i="7"/>
  <c r="BP12" i="7"/>
  <c r="BP78" i="7"/>
  <c r="BP10" i="7"/>
  <c r="BP32" i="7"/>
  <c r="BP77" i="7"/>
  <c r="BP114" i="7"/>
  <c r="BP133" i="7"/>
  <c r="BP134" i="7"/>
  <c r="BP44" i="7"/>
  <c r="BP67" i="7"/>
  <c r="BP171" i="7"/>
  <c r="BP99" i="7"/>
  <c r="BP166" i="7"/>
  <c r="BP137" i="7"/>
  <c r="BP150" i="7"/>
  <c r="BP147" i="7"/>
  <c r="BP139" i="7"/>
  <c r="BP30" i="7"/>
  <c r="BP39" i="7"/>
  <c r="BP3" i="7"/>
  <c r="BP140" i="7"/>
  <c r="BP19" i="7"/>
  <c r="BP156" i="7"/>
  <c r="BP86" i="7"/>
  <c r="BP109" i="7"/>
  <c r="BP138" i="7"/>
  <c r="BP31" i="7"/>
  <c r="BP80" i="7"/>
  <c r="BP53" i="7"/>
  <c r="BP165" i="7"/>
  <c r="BP146" i="7"/>
  <c r="BP161" i="7"/>
  <c r="BP82" i="7"/>
  <c r="BP14" i="7"/>
  <c r="BP35" i="7"/>
  <c r="BP111" i="7"/>
  <c r="BP170" i="7"/>
  <c r="BP143" i="7"/>
  <c r="BP37" i="7"/>
  <c r="BP130" i="7"/>
  <c r="BP123" i="7"/>
  <c r="BP90" i="7"/>
  <c r="BP83" i="7"/>
  <c r="BP101" i="7"/>
  <c r="BP18" i="7"/>
  <c r="BP27" i="7"/>
  <c r="BP16" i="7"/>
  <c r="BP66" i="7"/>
  <c r="BP106" i="7"/>
  <c r="BP63" i="7"/>
  <c r="BP142" i="7"/>
  <c r="BP85" i="7"/>
  <c r="BP5" i="7"/>
  <c r="BP79" i="7"/>
  <c r="BP167" i="7"/>
  <c r="BP70" i="7"/>
  <c r="BP157" i="7"/>
  <c r="BP69" i="7"/>
  <c r="BP131" i="7"/>
  <c r="BP15" i="7"/>
  <c r="BP126" i="7"/>
  <c r="BP107" i="7"/>
  <c r="BP68" i="7"/>
  <c r="BP20" i="7"/>
  <c r="BP13" i="7"/>
  <c r="BP175" i="7"/>
  <c r="BP177" i="7"/>
  <c r="BP47" i="7"/>
  <c r="BP58" i="7"/>
  <c r="BP87" i="7"/>
  <c r="BP73" i="7"/>
  <c r="BP2" i="7"/>
  <c r="BP105" i="7"/>
  <c r="CD89" i="7"/>
  <c r="CD32" i="7"/>
  <c r="CD146" i="7"/>
  <c r="CD24" i="7"/>
  <c r="CD96" i="7"/>
  <c r="CD156" i="7"/>
  <c r="CD101" i="7"/>
  <c r="CD147" i="7"/>
  <c r="CD135" i="7"/>
  <c r="CD131" i="7"/>
  <c r="CD66" i="7"/>
  <c r="CD17" i="7"/>
  <c r="CD49" i="7"/>
  <c r="CD36" i="7"/>
  <c r="CD102" i="7"/>
  <c r="CD3" i="7"/>
  <c r="CD52" i="7"/>
  <c r="CD4" i="7"/>
  <c r="CD31" i="7"/>
  <c r="CD113" i="7"/>
  <c r="CD42" i="7"/>
  <c r="CD121" i="7"/>
  <c r="CD109" i="7"/>
  <c r="CD88" i="7"/>
  <c r="CD39" i="7"/>
  <c r="CD152" i="7"/>
  <c r="CD33" i="7"/>
  <c r="CD155" i="7"/>
  <c r="CD119" i="7"/>
  <c r="CD126" i="7"/>
  <c r="CD167" i="7"/>
  <c r="CD93" i="7"/>
  <c r="CD163" i="7"/>
  <c r="CD51" i="7"/>
  <c r="CD99" i="7"/>
  <c r="CD124" i="7"/>
  <c r="CD50" i="7"/>
  <c r="CD10" i="7"/>
  <c r="CD100" i="7"/>
  <c r="CD98" i="7"/>
  <c r="CD140" i="7"/>
  <c r="CD128" i="7"/>
  <c r="CD132" i="7"/>
  <c r="CD15" i="7"/>
  <c r="CD54" i="7"/>
  <c r="CD38" i="7"/>
  <c r="CD76" i="7"/>
  <c r="CD84" i="7"/>
  <c r="CD139" i="7"/>
  <c r="CD73" i="7"/>
  <c r="CD151" i="7"/>
  <c r="CD65" i="7"/>
  <c r="CD123" i="7"/>
  <c r="CD85" i="7"/>
  <c r="CD161" i="7"/>
  <c r="CD117" i="7"/>
  <c r="CD144" i="7"/>
  <c r="CD86" i="7"/>
  <c r="CD79" i="7"/>
  <c r="CD30" i="7"/>
  <c r="CD141" i="7"/>
  <c r="CD21" i="7"/>
  <c r="CD82" i="7"/>
  <c r="CD68" i="7"/>
  <c r="CD47" i="7"/>
  <c r="CD34" i="7"/>
  <c r="CD127" i="7"/>
  <c r="CD40" i="7"/>
  <c r="CD16" i="7"/>
  <c r="CD7" i="7"/>
  <c r="CD170" i="7"/>
  <c r="CD118" i="7"/>
  <c r="CD175" i="7"/>
  <c r="CD148" i="7"/>
  <c r="CD106" i="7"/>
  <c r="CD174" i="7"/>
  <c r="CD22" i="7"/>
  <c r="CD177" i="7"/>
  <c r="CD61" i="7"/>
  <c r="CD81" i="7"/>
  <c r="CD154" i="7"/>
  <c r="CD41" i="7"/>
  <c r="CD133" i="7"/>
  <c r="CD165" i="7"/>
  <c r="CD143" i="7"/>
  <c r="CD142" i="7"/>
  <c r="CD74" i="7"/>
  <c r="CD23" i="7"/>
  <c r="CD145" i="7"/>
  <c r="CD8" i="7"/>
  <c r="CD72" i="7"/>
  <c r="CD1" i="7"/>
  <c r="CD5" i="7"/>
  <c r="CD37" i="7"/>
  <c r="CD11" i="7"/>
  <c r="CD63" i="7"/>
  <c r="CD44" i="7"/>
  <c r="CD129" i="7"/>
  <c r="CD97" i="7"/>
  <c r="CD169" i="7"/>
  <c r="CD69" i="7"/>
  <c r="CD53" i="7"/>
  <c r="CD134" i="7"/>
  <c r="CD59" i="7"/>
  <c r="CD105" i="7"/>
  <c r="CD56" i="7"/>
  <c r="CD12" i="7"/>
  <c r="CD9" i="7"/>
  <c r="CD162" i="7"/>
  <c r="CD35" i="7"/>
  <c r="CD168" i="7"/>
  <c r="CD172" i="7"/>
  <c r="CD19" i="7"/>
  <c r="CD83" i="7"/>
  <c r="CD20" i="7"/>
  <c r="CD125" i="7"/>
  <c r="CD157" i="7"/>
  <c r="CD122" i="7"/>
  <c r="CD62" i="7"/>
  <c r="CD150" i="7"/>
  <c r="CD94" i="7"/>
  <c r="CD70" i="7"/>
  <c r="CD71" i="7"/>
  <c r="CD171" i="7"/>
  <c r="CD138" i="7"/>
  <c r="CD48" i="7"/>
  <c r="CD110" i="7"/>
  <c r="CD120" i="7"/>
  <c r="CD160" i="7"/>
  <c r="CD60" i="7"/>
  <c r="CD26" i="7"/>
  <c r="CD149" i="7"/>
  <c r="CD64" i="7"/>
  <c r="CD87" i="7"/>
  <c r="CD153" i="7"/>
  <c r="CD158" i="7"/>
  <c r="CD43" i="7"/>
  <c r="CD95" i="7"/>
  <c r="CD107" i="7"/>
  <c r="CD14" i="7"/>
  <c r="CD46" i="7"/>
  <c r="CD29" i="7"/>
  <c r="CD13" i="7"/>
  <c r="CD130" i="7"/>
  <c r="CD103" i="7"/>
  <c r="CD108" i="7"/>
  <c r="CD115" i="7"/>
  <c r="CD92" i="7"/>
  <c r="CD57" i="7"/>
  <c r="CD176" i="7"/>
  <c r="CD166" i="7"/>
  <c r="CD104" i="7"/>
  <c r="CD75" i="7"/>
  <c r="CD173" i="7"/>
  <c r="CD55" i="7"/>
  <c r="CD159" i="7"/>
  <c r="CD114" i="7"/>
  <c r="CD25" i="7"/>
  <c r="CD77" i="7"/>
  <c r="CD111" i="7"/>
  <c r="CD137" i="7"/>
  <c r="CD80" i="7"/>
  <c r="CD45" i="7"/>
  <c r="CD28" i="7"/>
  <c r="CD18" i="7"/>
  <c r="CD164" i="7"/>
  <c r="CD58" i="7"/>
  <c r="CD67" i="7"/>
  <c r="CD116" i="7"/>
  <c r="CD78" i="7"/>
  <c r="CD90" i="7"/>
  <c r="CD27" i="7"/>
  <c r="CD91" i="7"/>
  <c r="CD112" i="7"/>
  <c r="CD136" i="7"/>
  <c r="CD2" i="7"/>
  <c r="CD6" i="7"/>
  <c r="CN218" i="7"/>
  <c r="CN217" i="7"/>
  <c r="CB218" i="7"/>
  <c r="CB217" i="7"/>
  <c r="CJ218" i="7"/>
  <c r="CJ217" i="7"/>
  <c r="BZ218" i="7"/>
  <c r="BZ217" i="7"/>
  <c r="BY218" i="7"/>
  <c r="BY217" i="7"/>
  <c r="CA218" i="7"/>
  <c r="CA217" i="7"/>
  <c r="BT148" i="7"/>
  <c r="BT116" i="7"/>
  <c r="BT94" i="7"/>
  <c r="BT162" i="7"/>
  <c r="BT15" i="7"/>
  <c r="BT1" i="7"/>
  <c r="BT117" i="7"/>
  <c r="BT132" i="7"/>
  <c r="BT153" i="7"/>
  <c r="BT100" i="7"/>
  <c r="BT165" i="7"/>
  <c r="BT92" i="7"/>
  <c r="BT6" i="7"/>
  <c r="BT91" i="7"/>
  <c r="BT43" i="7"/>
  <c r="BT21" i="7"/>
  <c r="BT7" i="7"/>
  <c r="BT149" i="7"/>
  <c r="BT112" i="7"/>
  <c r="BT59" i="7"/>
  <c r="BT5" i="7"/>
  <c r="BT70" i="7"/>
  <c r="BT134" i="7"/>
  <c r="BT83" i="7"/>
  <c r="BT79" i="7"/>
  <c r="BT29" i="7"/>
  <c r="BT172" i="7"/>
  <c r="BT16" i="7"/>
  <c r="BT126" i="7"/>
  <c r="BT13" i="7"/>
  <c r="BT167" i="7"/>
  <c r="BT96" i="7"/>
  <c r="BT157" i="7"/>
  <c r="BT131" i="7"/>
  <c r="BT38" i="7"/>
  <c r="BT10" i="7"/>
  <c r="BT124" i="7"/>
  <c r="BT76" i="7"/>
  <c r="BT55" i="7"/>
  <c r="BT169" i="7"/>
  <c r="BT123" i="7"/>
  <c r="BT161" i="7"/>
  <c r="BT102" i="7"/>
  <c r="BT54" i="7"/>
  <c r="BT65" i="7"/>
  <c r="BT36" i="7"/>
  <c r="BT129" i="7"/>
  <c r="BT114" i="7"/>
  <c r="BT168" i="7"/>
  <c r="BT61" i="7"/>
  <c r="BT35" i="7"/>
  <c r="BT74" i="7"/>
  <c r="BT62" i="7"/>
  <c r="BT158" i="7"/>
  <c r="BT125" i="7"/>
  <c r="BT171" i="7"/>
  <c r="BT173" i="7"/>
  <c r="BT51" i="7"/>
  <c r="BT58" i="7"/>
  <c r="BT137" i="7"/>
  <c r="BT33" i="7"/>
  <c r="BT144" i="7"/>
  <c r="BT69" i="7"/>
  <c r="BT85" i="7"/>
  <c r="BT48" i="7"/>
  <c r="BT138" i="7"/>
  <c r="BT104" i="7"/>
  <c r="BT41" i="7"/>
  <c r="BT34" i="7"/>
  <c r="BT40" i="7"/>
  <c r="BT71" i="7"/>
  <c r="BT25" i="7"/>
  <c r="BT154" i="7"/>
  <c r="BT103" i="7"/>
  <c r="BT63" i="7"/>
  <c r="BT159" i="7"/>
  <c r="BT28" i="7"/>
  <c r="BT127" i="7"/>
  <c r="BT47" i="7"/>
  <c r="BT105" i="7"/>
  <c r="BT87" i="7"/>
  <c r="BT110" i="7"/>
  <c r="BT31" i="7"/>
  <c r="BT156" i="7"/>
  <c r="BT67" i="7"/>
  <c r="BT52" i="7"/>
  <c r="BT89" i="7"/>
  <c r="BT120" i="7"/>
  <c r="BT44" i="7"/>
  <c r="BT49" i="7"/>
  <c r="BT109" i="7"/>
  <c r="BT27" i="7"/>
  <c r="BT155" i="7"/>
  <c r="BT97" i="7"/>
  <c r="BT50" i="7"/>
  <c r="BT53" i="7"/>
  <c r="BT121" i="7"/>
  <c r="BT88" i="7"/>
  <c r="BT143" i="7"/>
  <c r="BT174" i="7"/>
  <c r="BT22" i="7"/>
  <c r="BT98" i="7"/>
  <c r="BT68" i="7"/>
  <c r="BT81" i="7"/>
  <c r="BT115" i="7"/>
  <c r="BT122" i="7"/>
  <c r="BT18" i="7"/>
  <c r="BT8" i="7"/>
  <c r="BT111" i="7"/>
  <c r="BT150" i="7"/>
  <c r="BT84" i="7"/>
  <c r="BT39" i="7"/>
  <c r="BT176" i="7"/>
  <c r="BT135" i="7"/>
  <c r="BT86" i="7"/>
  <c r="BT20" i="7"/>
  <c r="BT26" i="7"/>
  <c r="BT37" i="7"/>
  <c r="BT139" i="7"/>
  <c r="BT151" i="7"/>
  <c r="BT99" i="7"/>
  <c r="BT12" i="7"/>
  <c r="BT17" i="7"/>
  <c r="BT95" i="7"/>
  <c r="BT57" i="7"/>
  <c r="BT107" i="7"/>
  <c r="BT23" i="7"/>
  <c r="BT147" i="7"/>
  <c r="BT106" i="7"/>
  <c r="BT101" i="7"/>
  <c r="BT77" i="7"/>
  <c r="BT141" i="7"/>
  <c r="BT108" i="7"/>
  <c r="BT93" i="7"/>
  <c r="BT82" i="7"/>
  <c r="BT160" i="7"/>
  <c r="BT142" i="7"/>
  <c r="BT11" i="7"/>
  <c r="BT80" i="7"/>
  <c r="BT119" i="7"/>
  <c r="BT133" i="7"/>
  <c r="BT175" i="7"/>
  <c r="BT24" i="7"/>
  <c r="BT166" i="7"/>
  <c r="BT14" i="7"/>
  <c r="BT164" i="7"/>
  <c r="BT3" i="7"/>
  <c r="BT146" i="7"/>
  <c r="BT78" i="7"/>
  <c r="BT64" i="7"/>
  <c r="BT32" i="7"/>
  <c r="BT19" i="7"/>
  <c r="BT130" i="7"/>
  <c r="BT170" i="7"/>
  <c r="BT136" i="7"/>
  <c r="BT90" i="7"/>
  <c r="BT118" i="7"/>
  <c r="BT9" i="7"/>
  <c r="BT163" i="7"/>
  <c r="BT177" i="7"/>
  <c r="BT30" i="7"/>
  <c r="BT75" i="7"/>
  <c r="BT56" i="7"/>
  <c r="BT113" i="7"/>
  <c r="BT140" i="7"/>
  <c r="BT73" i="7"/>
  <c r="BT66" i="7"/>
  <c r="BT45" i="7"/>
  <c r="BT46" i="7"/>
  <c r="BT145" i="7"/>
  <c r="BT128" i="7"/>
  <c r="BT60" i="7"/>
  <c r="BT152" i="7"/>
  <c r="BT42" i="7"/>
  <c r="BT2" i="7"/>
  <c r="BT72" i="7"/>
  <c r="CK79" i="7"/>
  <c r="CK144" i="7"/>
  <c r="CK91" i="7"/>
  <c r="CK88" i="7"/>
  <c r="CK23" i="7"/>
  <c r="CK24" i="7"/>
  <c r="CK32" i="7"/>
  <c r="CK81" i="7"/>
  <c r="CK118" i="7"/>
  <c r="CK177" i="7"/>
  <c r="CK70" i="7"/>
  <c r="CK146" i="7"/>
  <c r="CK51" i="7"/>
  <c r="CK11" i="7"/>
  <c r="CK41" i="7"/>
  <c r="CK77" i="7"/>
  <c r="CK55" i="7"/>
  <c r="CK152" i="7"/>
  <c r="CK151" i="7"/>
  <c r="CK145" i="7"/>
  <c r="CK90" i="7"/>
  <c r="CK156" i="7"/>
  <c r="CK50" i="7"/>
  <c r="CK138" i="7"/>
  <c r="CK174" i="7"/>
  <c r="CK78" i="7"/>
  <c r="CK85" i="7"/>
  <c r="CK112" i="7"/>
  <c r="CK9" i="7"/>
  <c r="CK8" i="7"/>
  <c r="CK84" i="7"/>
  <c r="CK166" i="7"/>
  <c r="CK68" i="7"/>
  <c r="CK129" i="7"/>
  <c r="CK154" i="7"/>
  <c r="CK92" i="7"/>
  <c r="CK35" i="7"/>
  <c r="CK133" i="7"/>
  <c r="CK57" i="7"/>
  <c r="CK29" i="7"/>
  <c r="CK62" i="7"/>
  <c r="CK117" i="7"/>
  <c r="CK135" i="7"/>
  <c r="CK13" i="7"/>
  <c r="CK161" i="7"/>
  <c r="CK157" i="7"/>
  <c r="CK121" i="7"/>
  <c r="CK60" i="7"/>
  <c r="CK22" i="7"/>
  <c r="CK69" i="7"/>
  <c r="CK127" i="7"/>
  <c r="CK126" i="7"/>
  <c r="CK49" i="7"/>
  <c r="CK136" i="7"/>
  <c r="CK46" i="7"/>
  <c r="CK40" i="7"/>
  <c r="CK130" i="7"/>
  <c r="CK10" i="7"/>
  <c r="CK99" i="7"/>
  <c r="CK165" i="7"/>
  <c r="CK89" i="7"/>
  <c r="CK103" i="7"/>
  <c r="CK59" i="7"/>
  <c r="CK64" i="7"/>
  <c r="CK65" i="7"/>
  <c r="CK167" i="7"/>
  <c r="CK134" i="7"/>
  <c r="CK139" i="7"/>
  <c r="CK39" i="7"/>
  <c r="CK36" i="7"/>
  <c r="CK110" i="7"/>
  <c r="CK17" i="7"/>
  <c r="CK150" i="7"/>
  <c r="CK71" i="7"/>
  <c r="CK76" i="7"/>
  <c r="CK143" i="7"/>
  <c r="CK102" i="7"/>
  <c r="CK58" i="7"/>
  <c r="CK38" i="7"/>
  <c r="CK105" i="7"/>
  <c r="CK111" i="7"/>
  <c r="CK106" i="7"/>
  <c r="CK104" i="7"/>
  <c r="CK7" i="7"/>
  <c r="CK28" i="7"/>
  <c r="CK96" i="7"/>
  <c r="CK114" i="7"/>
  <c r="CK163" i="7"/>
  <c r="CK47" i="7"/>
  <c r="CK128" i="7"/>
  <c r="CK3" i="7"/>
  <c r="CK86" i="7"/>
  <c r="CK44" i="7"/>
  <c r="CK15" i="7"/>
  <c r="CK42" i="7"/>
  <c r="CK153" i="7"/>
  <c r="CK147" i="7"/>
  <c r="CK5" i="7"/>
  <c r="CK155" i="7"/>
  <c r="CK61" i="7"/>
  <c r="CK14" i="7"/>
  <c r="CK141" i="7"/>
  <c r="CK52" i="7"/>
  <c r="CK172" i="7"/>
  <c r="CK83" i="7"/>
  <c r="CK109" i="7"/>
  <c r="CK171" i="7"/>
  <c r="CK34" i="7"/>
  <c r="CK120" i="7"/>
  <c r="CK12" i="7"/>
  <c r="CK176" i="7"/>
  <c r="CK100" i="7"/>
  <c r="CK175" i="7"/>
  <c r="CK63" i="7"/>
  <c r="CK164" i="7"/>
  <c r="CK149" i="7"/>
  <c r="CK162" i="7"/>
  <c r="CK72" i="7"/>
  <c r="CK4" i="7"/>
  <c r="CK43" i="7"/>
  <c r="CK95" i="7"/>
  <c r="CK82" i="7"/>
  <c r="CK26" i="7"/>
  <c r="CK169" i="7"/>
  <c r="CK160" i="7"/>
  <c r="CK93" i="7"/>
  <c r="CK119" i="7"/>
  <c r="CK170" i="7"/>
  <c r="CK33" i="7"/>
  <c r="CK113" i="7"/>
  <c r="CK73" i="7"/>
  <c r="CK1" i="7"/>
  <c r="CK173" i="7"/>
  <c r="CK123" i="7"/>
  <c r="CK25" i="7"/>
  <c r="CK137" i="7"/>
  <c r="CK159" i="7"/>
  <c r="CK80" i="7"/>
  <c r="CK132" i="7"/>
  <c r="CK125" i="7"/>
  <c r="CK45" i="7"/>
  <c r="CK37" i="7"/>
  <c r="CK75" i="7"/>
  <c r="CK168" i="7"/>
  <c r="CK148" i="7"/>
  <c r="CK54" i="7"/>
  <c r="CK131" i="7"/>
  <c r="CK108" i="7"/>
  <c r="CK53" i="7"/>
  <c r="CK158" i="7"/>
  <c r="CK101" i="7"/>
  <c r="CK66" i="7"/>
  <c r="CK140" i="7"/>
  <c r="CK16" i="7"/>
  <c r="CK142" i="7"/>
  <c r="CK30" i="7"/>
  <c r="CK97" i="7"/>
  <c r="CK48" i="7"/>
  <c r="CK74" i="7"/>
  <c r="CK98" i="7"/>
  <c r="CK21" i="7"/>
  <c r="CK19" i="7"/>
  <c r="CK18" i="7"/>
  <c r="CK107" i="7"/>
  <c r="CK116" i="7"/>
  <c r="CK87" i="7"/>
  <c r="CK6" i="7"/>
  <c r="CK67" i="7"/>
  <c r="CK124" i="7"/>
  <c r="CK27" i="7"/>
  <c r="CK122" i="7"/>
  <c r="CK56" i="7"/>
  <c r="CK20" i="7"/>
  <c r="CK31" i="7"/>
  <c r="CK94" i="7"/>
  <c r="CK2" i="7"/>
  <c r="CK115" i="7"/>
  <c r="CE17" i="7"/>
  <c r="CE48" i="7"/>
  <c r="CE114" i="7"/>
  <c r="CE89" i="7"/>
  <c r="CE170" i="7"/>
  <c r="CE82" i="7"/>
  <c r="CE121" i="7"/>
  <c r="CE162" i="7"/>
  <c r="CE105" i="7"/>
  <c r="CE143" i="7"/>
  <c r="CE70" i="7"/>
  <c r="CE72" i="7"/>
  <c r="CE37" i="7"/>
  <c r="CE146" i="7"/>
  <c r="CE165" i="7"/>
  <c r="CE81" i="7"/>
  <c r="CE176" i="7"/>
  <c r="CE23" i="7"/>
  <c r="CE55" i="7"/>
  <c r="CE111" i="7"/>
  <c r="CE112" i="7"/>
  <c r="CE118" i="7"/>
  <c r="CE32" i="7"/>
  <c r="CE77" i="7"/>
  <c r="CE5" i="7"/>
  <c r="CE75" i="7"/>
  <c r="CE104" i="7"/>
  <c r="CE94" i="7"/>
  <c r="CE149" i="7"/>
  <c r="CE56" i="7"/>
  <c r="CE18" i="7"/>
  <c r="CE107" i="7"/>
  <c r="CE65" i="7"/>
  <c r="CE120" i="7"/>
  <c r="CE61" i="7"/>
  <c r="CE20" i="7"/>
  <c r="CE124" i="7"/>
  <c r="CE86" i="7"/>
  <c r="CE91" i="7"/>
  <c r="CE161" i="7"/>
  <c r="CE21" i="7"/>
  <c r="CE33" i="7"/>
  <c r="CE83" i="7"/>
  <c r="CE66" i="7"/>
  <c r="CE27" i="7"/>
  <c r="CE142" i="7"/>
  <c r="CE126" i="7"/>
  <c r="CE148" i="7"/>
  <c r="CE29" i="7"/>
  <c r="CE169" i="7"/>
  <c r="CE125" i="7"/>
  <c r="CE152" i="7"/>
  <c r="CE96" i="7"/>
  <c r="CE168" i="7"/>
  <c r="CE150" i="7"/>
  <c r="CE137" i="7"/>
  <c r="CE1" i="7"/>
  <c r="CE100" i="7"/>
  <c r="CE95" i="7"/>
  <c r="CE171" i="7"/>
  <c r="CE80" i="7"/>
  <c r="CE22" i="7"/>
  <c r="CE103" i="7"/>
  <c r="CE34" i="7"/>
  <c r="CE164" i="7"/>
  <c r="CE99" i="7"/>
  <c r="CE12" i="7"/>
  <c r="CE69" i="7"/>
  <c r="CE141" i="7"/>
  <c r="CE163" i="7"/>
  <c r="CE172" i="7"/>
  <c r="CE102" i="7"/>
  <c r="CE79" i="7"/>
  <c r="CE88" i="7"/>
  <c r="CE134" i="7"/>
  <c r="CE38" i="7"/>
  <c r="CE39" i="7"/>
  <c r="CE50" i="7"/>
  <c r="CE52" i="7"/>
  <c r="CE51" i="7"/>
  <c r="CE156" i="7"/>
  <c r="CE16" i="7"/>
  <c r="CE59" i="7"/>
  <c r="CE131" i="7"/>
  <c r="CE135" i="7"/>
  <c r="CE54" i="7"/>
  <c r="CE177" i="7"/>
  <c r="CE63" i="7"/>
  <c r="CE46" i="7"/>
  <c r="CE160" i="7"/>
  <c r="CE45" i="7"/>
  <c r="CE108" i="7"/>
  <c r="CE35" i="7"/>
  <c r="CE122" i="7"/>
  <c r="CE14" i="7"/>
  <c r="CE42" i="7"/>
  <c r="CE57" i="7"/>
  <c r="CE62" i="7"/>
  <c r="CE76" i="7"/>
  <c r="CE97" i="7"/>
  <c r="CE43" i="7"/>
  <c r="CE93" i="7"/>
  <c r="CE60" i="7"/>
  <c r="CE116" i="7"/>
  <c r="CE101" i="7"/>
  <c r="CE11" i="7"/>
  <c r="CE13" i="7"/>
  <c r="CE167" i="7"/>
  <c r="CE140" i="7"/>
  <c r="CE138" i="7"/>
  <c r="CE158" i="7"/>
  <c r="CE147" i="7"/>
  <c r="CE68" i="7"/>
  <c r="CE31" i="7"/>
  <c r="CE44" i="7"/>
  <c r="CE7" i="7"/>
  <c r="CE19" i="7"/>
  <c r="CE123" i="7"/>
  <c r="CE174" i="7"/>
  <c r="CE28" i="7"/>
  <c r="CE6" i="7"/>
  <c r="CE25" i="7"/>
  <c r="CE10" i="7"/>
  <c r="CE166" i="7"/>
  <c r="CE139" i="7"/>
  <c r="CE40" i="7"/>
  <c r="CE85" i="7"/>
  <c r="CE47" i="7"/>
  <c r="CE30" i="7"/>
  <c r="CE175" i="7"/>
  <c r="CE58" i="7"/>
  <c r="CE157" i="7"/>
  <c r="CE136" i="7"/>
  <c r="CE151" i="7"/>
  <c r="CE4" i="7"/>
  <c r="CE113" i="7"/>
  <c r="CE98" i="7"/>
  <c r="CE67" i="7"/>
  <c r="CE15" i="7"/>
  <c r="CE78" i="7"/>
  <c r="CE115" i="7"/>
  <c r="CE49" i="7"/>
  <c r="CE144" i="7"/>
  <c r="CE154" i="7"/>
  <c r="CE130" i="7"/>
  <c r="CE117" i="7"/>
  <c r="CE129" i="7"/>
  <c r="CE84" i="7"/>
  <c r="CE119" i="7"/>
  <c r="CE110" i="7"/>
  <c r="CE106" i="7"/>
  <c r="CE127" i="7"/>
  <c r="CE87" i="7"/>
  <c r="CE145" i="7"/>
  <c r="CE159" i="7"/>
  <c r="CE74" i="7"/>
  <c r="CE64" i="7"/>
  <c r="CE3" i="7"/>
  <c r="CE92" i="7"/>
  <c r="CE173" i="7"/>
  <c r="CE24" i="7"/>
  <c r="CE133" i="7"/>
  <c r="CE73" i="7"/>
  <c r="CE153" i="7"/>
  <c r="CE9" i="7"/>
  <c r="CE109" i="7"/>
  <c r="CE41" i="7"/>
  <c r="CE155" i="7"/>
  <c r="CE26" i="7"/>
  <c r="CE53" i="7"/>
  <c r="CE132" i="7"/>
  <c r="CE36" i="7"/>
  <c r="CE71" i="7"/>
  <c r="CE128" i="7"/>
  <c r="CE90" i="7"/>
  <c r="CE2" i="7"/>
  <c r="CE8" i="7"/>
  <c r="CO139" i="7"/>
  <c r="CO56" i="7"/>
  <c r="CO27" i="7"/>
  <c r="CO53" i="7"/>
  <c r="CO77" i="7"/>
  <c r="CO68" i="7"/>
  <c r="CO103" i="7"/>
  <c r="CO93" i="7"/>
  <c r="CO1" i="7"/>
  <c r="CO52" i="7"/>
  <c r="CO67" i="7"/>
  <c r="CO92" i="7"/>
  <c r="CO130" i="7"/>
  <c r="CO143" i="7"/>
  <c r="CO75" i="7"/>
  <c r="CO159" i="7"/>
  <c r="CO126" i="7"/>
  <c r="CO171" i="7"/>
  <c r="CO90" i="7"/>
  <c r="CO43" i="7"/>
  <c r="CO41" i="7"/>
  <c r="CO81" i="7"/>
  <c r="CO117" i="7"/>
  <c r="CO161" i="7"/>
  <c r="CO149" i="7"/>
  <c r="CO33" i="7"/>
  <c r="CO155" i="7"/>
  <c r="CO105" i="7"/>
  <c r="CO66" i="7"/>
  <c r="CO63" i="7"/>
  <c r="CO39" i="7"/>
  <c r="CO45" i="7"/>
  <c r="CO25" i="7"/>
  <c r="CO100" i="7"/>
  <c r="CO32" i="7"/>
  <c r="CO87" i="7"/>
  <c r="CO108" i="7"/>
  <c r="CO89" i="7"/>
  <c r="CO18" i="7"/>
  <c r="CO13" i="7"/>
  <c r="CO76" i="7"/>
  <c r="CO6" i="7"/>
  <c r="CO60" i="7"/>
  <c r="CO23" i="7"/>
  <c r="CO12" i="7"/>
  <c r="CO168" i="7"/>
  <c r="CO17" i="7"/>
  <c r="CO49" i="7"/>
  <c r="CO14" i="7"/>
  <c r="CO138" i="7"/>
  <c r="CO83" i="7"/>
  <c r="CO173" i="7"/>
  <c r="CO19" i="7"/>
  <c r="CO111" i="7"/>
  <c r="CO116" i="7"/>
  <c r="CO74" i="7"/>
  <c r="CO158" i="7"/>
  <c r="CO102" i="7"/>
  <c r="CO119" i="7"/>
  <c r="CO57" i="7"/>
  <c r="CO156" i="7"/>
  <c r="CO98" i="7"/>
  <c r="CO110" i="7"/>
  <c r="CO165" i="7"/>
  <c r="CO125" i="7"/>
  <c r="CO4" i="7"/>
  <c r="CO16" i="7"/>
  <c r="CO115" i="7"/>
  <c r="CO31" i="7"/>
  <c r="CO123" i="7"/>
  <c r="CO40" i="7"/>
  <c r="CO54" i="7"/>
  <c r="CO42" i="7"/>
  <c r="CO64" i="7"/>
  <c r="CO58" i="7"/>
  <c r="CO88" i="7"/>
  <c r="CO129" i="7"/>
  <c r="CO152" i="7"/>
  <c r="CO107" i="7"/>
  <c r="CO177" i="7"/>
  <c r="CO154" i="7"/>
  <c r="CO36" i="7"/>
  <c r="CO71" i="7"/>
  <c r="CO44" i="7"/>
  <c r="CO151" i="7"/>
  <c r="CO146" i="7"/>
  <c r="CO48" i="7"/>
  <c r="CO62" i="7"/>
  <c r="CO79" i="7"/>
  <c r="CO167" i="7"/>
  <c r="CO175" i="7"/>
  <c r="CO95" i="7"/>
  <c r="CO131" i="7"/>
  <c r="CO82" i="7"/>
  <c r="CO170" i="7"/>
  <c r="CO174" i="7"/>
  <c r="CO176" i="7"/>
  <c r="CO86" i="7"/>
  <c r="CO51" i="7"/>
  <c r="CO9" i="7"/>
  <c r="CO157" i="7"/>
  <c r="CO166" i="7"/>
  <c r="CO38" i="7"/>
  <c r="CO133" i="7"/>
  <c r="CO99" i="7"/>
  <c r="CO140" i="7"/>
  <c r="CO136" i="7"/>
  <c r="CO30" i="7"/>
  <c r="CO145" i="7"/>
  <c r="CO24" i="7"/>
  <c r="CO59" i="7"/>
  <c r="CO148" i="7"/>
  <c r="CO114" i="7"/>
  <c r="CO3" i="7"/>
  <c r="CO101" i="7"/>
  <c r="CO169" i="7"/>
  <c r="CO8" i="7"/>
  <c r="CO135" i="7"/>
  <c r="CO69" i="7"/>
  <c r="CO72" i="7"/>
  <c r="CO137" i="7"/>
  <c r="CO122" i="7"/>
  <c r="CO144" i="7"/>
  <c r="CO10" i="7"/>
  <c r="CO106" i="7"/>
  <c r="CO163" i="7"/>
  <c r="CO55" i="7"/>
  <c r="CO124" i="7"/>
  <c r="CO70" i="7"/>
  <c r="CO142" i="7"/>
  <c r="CO127" i="7"/>
  <c r="CO160" i="7"/>
  <c r="CO37" i="7"/>
  <c r="CO109" i="7"/>
  <c r="CO80" i="7"/>
  <c r="CO21" i="7"/>
  <c r="CO46" i="7"/>
  <c r="CO104" i="7"/>
  <c r="CO7" i="7"/>
  <c r="CO147" i="7"/>
  <c r="CO112" i="7"/>
  <c r="CO34" i="7"/>
  <c r="CO20" i="7"/>
  <c r="CO91" i="7"/>
  <c r="CO141" i="7"/>
  <c r="CO28" i="7"/>
  <c r="CO134" i="7"/>
  <c r="CO26" i="7"/>
  <c r="CO78" i="7"/>
  <c r="CO5" i="7"/>
  <c r="CO96" i="7"/>
  <c r="CO172" i="7"/>
  <c r="CO162" i="7"/>
  <c r="CO97" i="7"/>
  <c r="CO121" i="7"/>
  <c r="CO15" i="7"/>
  <c r="CO84" i="7"/>
  <c r="CO50" i="7"/>
  <c r="CO61" i="7"/>
  <c r="CO150" i="7"/>
  <c r="CO164" i="7"/>
  <c r="CO35" i="7"/>
  <c r="CO11" i="7"/>
  <c r="CO47" i="7"/>
  <c r="CO120" i="7"/>
  <c r="CO118" i="7"/>
  <c r="CO153" i="7"/>
  <c r="CO85" i="7"/>
  <c r="CO113" i="7"/>
  <c r="CO22" i="7"/>
  <c r="CO94" i="7"/>
  <c r="CO128" i="7"/>
  <c r="CO73" i="7"/>
  <c r="CO29" i="7"/>
  <c r="CO65" i="7"/>
  <c r="CO2" i="7"/>
  <c r="CO132" i="7"/>
  <c r="CC138" i="7"/>
  <c r="CC117" i="7"/>
  <c r="CC147" i="7"/>
  <c r="CC163" i="7"/>
  <c r="CC22" i="7"/>
  <c r="CC87" i="7"/>
  <c r="CC148" i="7"/>
  <c r="CC158" i="7"/>
  <c r="CC36" i="7"/>
  <c r="CC77" i="7"/>
  <c r="CC72" i="7"/>
  <c r="CC39" i="7"/>
  <c r="CC8" i="7"/>
  <c r="CC48" i="7"/>
  <c r="CC66" i="7"/>
  <c r="CC150" i="7"/>
  <c r="CC152" i="7"/>
  <c r="CC146" i="7"/>
  <c r="CC71" i="7"/>
  <c r="CC80" i="7"/>
  <c r="CC9" i="7"/>
  <c r="CC159" i="7"/>
  <c r="CC56" i="7"/>
  <c r="CC151" i="7"/>
  <c r="CC167" i="7"/>
  <c r="CC169" i="7"/>
  <c r="CC162" i="7"/>
  <c r="CC144" i="7"/>
  <c r="CC100" i="7"/>
  <c r="CC161" i="7"/>
  <c r="CC126" i="7"/>
  <c r="CC173" i="7"/>
  <c r="CC102" i="7"/>
  <c r="CC55" i="7"/>
  <c r="CC11" i="7"/>
  <c r="CC166" i="7"/>
  <c r="CC135" i="7"/>
  <c r="CC30" i="7"/>
  <c r="CC119" i="7"/>
  <c r="CC99" i="7"/>
  <c r="CC53" i="7"/>
  <c r="CC21" i="7"/>
  <c r="CC174" i="7"/>
  <c r="CC139" i="7"/>
  <c r="CC43" i="7"/>
  <c r="CC153" i="7"/>
  <c r="CC6" i="7"/>
  <c r="CC4" i="7"/>
  <c r="CC98" i="7"/>
  <c r="CC123" i="7"/>
  <c r="CC16" i="7"/>
  <c r="CC106" i="7"/>
  <c r="CC1" i="7"/>
  <c r="CC122" i="7"/>
  <c r="CC37" i="7"/>
  <c r="CC23" i="7"/>
  <c r="CC26" i="7"/>
  <c r="CC78" i="7"/>
  <c r="CC132" i="7"/>
  <c r="CC38" i="7"/>
  <c r="CC31" i="7"/>
  <c r="CC12" i="7"/>
  <c r="CC45" i="7"/>
  <c r="CC52" i="7"/>
  <c r="CC19" i="7"/>
  <c r="CC172" i="7"/>
  <c r="CC46" i="7"/>
  <c r="CC113" i="7"/>
  <c r="CC136" i="7"/>
  <c r="CC61" i="7"/>
  <c r="CC51" i="7"/>
  <c r="CC125" i="7"/>
  <c r="CC137" i="7"/>
  <c r="CC49" i="7"/>
  <c r="CC32" i="7"/>
  <c r="CC154" i="7"/>
  <c r="CC27" i="7"/>
  <c r="CC88" i="7"/>
  <c r="CC28" i="7"/>
  <c r="CC34" i="7"/>
  <c r="CC41" i="7"/>
  <c r="CC140" i="7"/>
  <c r="CC83" i="7"/>
  <c r="CC164" i="7"/>
  <c r="CC69" i="7"/>
  <c r="CC175" i="7"/>
  <c r="CC121" i="7"/>
  <c r="CC86" i="7"/>
  <c r="CC114" i="7"/>
  <c r="CC73" i="7"/>
  <c r="CC33" i="7"/>
  <c r="CC149" i="7"/>
  <c r="CC108" i="7"/>
  <c r="CC101" i="7"/>
  <c r="CC128" i="7"/>
  <c r="CC115" i="7"/>
  <c r="CC171" i="7"/>
  <c r="CC47" i="7"/>
  <c r="CC143" i="7"/>
  <c r="CC3" i="7"/>
  <c r="CC165" i="7"/>
  <c r="CC79" i="7"/>
  <c r="CC96" i="7"/>
  <c r="CC133" i="7"/>
  <c r="CC84" i="7"/>
  <c r="CC35" i="7"/>
  <c r="CC60" i="7"/>
  <c r="CC76" i="7"/>
  <c r="CC74" i="7"/>
  <c r="CC50" i="7"/>
  <c r="CC129" i="7"/>
  <c r="CC130" i="7"/>
  <c r="CC124" i="7"/>
  <c r="CC20" i="7"/>
  <c r="CC160" i="7"/>
  <c r="CC64" i="7"/>
  <c r="CC105" i="7"/>
  <c r="CC25" i="7"/>
  <c r="CC142" i="7"/>
  <c r="CC89" i="7"/>
  <c r="CC120" i="7"/>
  <c r="CC103" i="7"/>
  <c r="CC5" i="7"/>
  <c r="CC75" i="7"/>
  <c r="CC17" i="7"/>
  <c r="CC134" i="7"/>
  <c r="CC14" i="7"/>
  <c r="CC104" i="7"/>
  <c r="CC90" i="7"/>
  <c r="CC54" i="7"/>
  <c r="CC85" i="7"/>
  <c r="CC57" i="7"/>
  <c r="CC155" i="7"/>
  <c r="CC127" i="7"/>
  <c r="CC107" i="7"/>
  <c r="CC58" i="7"/>
  <c r="CC44" i="7"/>
  <c r="CC176" i="7"/>
  <c r="CC141" i="7"/>
  <c r="CC156" i="7"/>
  <c r="CC13" i="7"/>
  <c r="CC112" i="7"/>
  <c r="CC111" i="7"/>
  <c r="CC18" i="7"/>
  <c r="CC92" i="7"/>
  <c r="CC157" i="7"/>
  <c r="CC70" i="7"/>
  <c r="CC81" i="7"/>
  <c r="CC145" i="7"/>
  <c r="CC62" i="7"/>
  <c r="CC63" i="7"/>
  <c r="CC10" i="7"/>
  <c r="CC7" i="7"/>
  <c r="CC24" i="7"/>
  <c r="CC97" i="7"/>
  <c r="CC95" i="7"/>
  <c r="CC94" i="7"/>
  <c r="CC42" i="7"/>
  <c r="CC65" i="7"/>
  <c r="CC40" i="7"/>
  <c r="CC93" i="7"/>
  <c r="CC177" i="7"/>
  <c r="CC168" i="7"/>
  <c r="CC82" i="7"/>
  <c r="CC15" i="7"/>
  <c r="CC67" i="7"/>
  <c r="CC110" i="7"/>
  <c r="CC91" i="7"/>
  <c r="CC59" i="7"/>
  <c r="CC68" i="7"/>
  <c r="CC116" i="7"/>
  <c r="CC131" i="7"/>
  <c r="CC109" i="7"/>
  <c r="CC118" i="7"/>
  <c r="CC170" i="7"/>
  <c r="CC2" i="7"/>
  <c r="CC29" i="7"/>
  <c r="CG174" i="7"/>
  <c r="CG148" i="7"/>
  <c r="CG74" i="7"/>
  <c r="CG90" i="7"/>
  <c r="CG94" i="7"/>
  <c r="CG106" i="7"/>
  <c r="CG10" i="7"/>
  <c r="CG31" i="7"/>
  <c r="CG96" i="7"/>
  <c r="CG72" i="7"/>
  <c r="CG61" i="7"/>
  <c r="CG66" i="7"/>
  <c r="CG171" i="7"/>
  <c r="CG102" i="7"/>
  <c r="CG163" i="7"/>
  <c r="CG116" i="7"/>
  <c r="CG42" i="7"/>
  <c r="CG95" i="7"/>
  <c r="CG46" i="7"/>
  <c r="CG13" i="7"/>
  <c r="CG14" i="7"/>
  <c r="CG113" i="7"/>
  <c r="CG118" i="7"/>
  <c r="CG40" i="7"/>
  <c r="CG154" i="7"/>
  <c r="CG67" i="7"/>
  <c r="CG21" i="7"/>
  <c r="CG15" i="7"/>
  <c r="CG166" i="7"/>
  <c r="CG153" i="7"/>
  <c r="CG132" i="7"/>
  <c r="CG36" i="7"/>
  <c r="CG33" i="7"/>
  <c r="CG117" i="7"/>
  <c r="CG11" i="7"/>
  <c r="CG110" i="7"/>
  <c r="CG159" i="7"/>
  <c r="CG76" i="7"/>
  <c r="CG86" i="7"/>
  <c r="CG38" i="7"/>
  <c r="CG32" i="7"/>
  <c r="CG22" i="7"/>
  <c r="CG173" i="7"/>
  <c r="CG101" i="7"/>
  <c r="CG8" i="7"/>
  <c r="CG131" i="7"/>
  <c r="CG5" i="7"/>
  <c r="CG108" i="7"/>
  <c r="CG50" i="7"/>
  <c r="CG48" i="7"/>
  <c r="CG130" i="7"/>
  <c r="CG54" i="7"/>
  <c r="CG58" i="7"/>
  <c r="CG167" i="7"/>
  <c r="CG104" i="7"/>
  <c r="CG103" i="7"/>
  <c r="CG124" i="7"/>
  <c r="CG62" i="7"/>
  <c r="CG9" i="7"/>
  <c r="CG176" i="7"/>
  <c r="CG168" i="7"/>
  <c r="CG147" i="7"/>
  <c r="CG44" i="7"/>
  <c r="CG160" i="7"/>
  <c r="CG34" i="7"/>
  <c r="CG4" i="7"/>
  <c r="CG162" i="7"/>
  <c r="CG59" i="7"/>
  <c r="CG84" i="7"/>
  <c r="CG128" i="7"/>
  <c r="CG43" i="7"/>
  <c r="CG1" i="7"/>
  <c r="CG120" i="7"/>
  <c r="CG155" i="7"/>
  <c r="CG141" i="7"/>
  <c r="CG149" i="7"/>
  <c r="CG121" i="7"/>
  <c r="CG3" i="7"/>
  <c r="CG98" i="7"/>
  <c r="CG122" i="7"/>
  <c r="CG175" i="7"/>
  <c r="CG93" i="7"/>
  <c r="CG127" i="7"/>
  <c r="CG109" i="7"/>
  <c r="CG18" i="7"/>
  <c r="CG75" i="7"/>
  <c r="CG39" i="7"/>
  <c r="CG68" i="7"/>
  <c r="CG125" i="7"/>
  <c r="CG79" i="7"/>
  <c r="CG71" i="7"/>
  <c r="CG70" i="7"/>
  <c r="CG144" i="7"/>
  <c r="CG69" i="7"/>
  <c r="CG35" i="7"/>
  <c r="CG91" i="7"/>
  <c r="CG170" i="7"/>
  <c r="CG114" i="7"/>
  <c r="CG49" i="7"/>
  <c r="CG51" i="7"/>
  <c r="CG139" i="7"/>
  <c r="CG112" i="7"/>
  <c r="CG100" i="7"/>
  <c r="CG136" i="7"/>
  <c r="CG45" i="7"/>
  <c r="CG158" i="7"/>
  <c r="CG92" i="7"/>
  <c r="CG129" i="7"/>
  <c r="CG60" i="7"/>
  <c r="CG63" i="7"/>
  <c r="CG55" i="7"/>
  <c r="CG80" i="7"/>
  <c r="CG97" i="7"/>
  <c r="CG137" i="7"/>
  <c r="CG126" i="7"/>
  <c r="CG99" i="7"/>
  <c r="CG123" i="7"/>
  <c r="CG52" i="7"/>
  <c r="CG78" i="7"/>
  <c r="CG57" i="7"/>
  <c r="CG27" i="7"/>
  <c r="CG119" i="7"/>
  <c r="CG133" i="7"/>
  <c r="CG143" i="7"/>
  <c r="CG165" i="7"/>
  <c r="CG16" i="7"/>
  <c r="CG28" i="7"/>
  <c r="CG77" i="7"/>
  <c r="CG111" i="7"/>
  <c r="CG87" i="7"/>
  <c r="CG82" i="7"/>
  <c r="CG23" i="7"/>
  <c r="CG89" i="7"/>
  <c r="CG146" i="7"/>
  <c r="CG26" i="7"/>
  <c r="CG81" i="7"/>
  <c r="CG145" i="7"/>
  <c r="CG73" i="7"/>
  <c r="CG88" i="7"/>
  <c r="CG64" i="7"/>
  <c r="CG172" i="7"/>
  <c r="CG12" i="7"/>
  <c r="CG105" i="7"/>
  <c r="CG24" i="7"/>
  <c r="CG150" i="7"/>
  <c r="CG19" i="7"/>
  <c r="CG37" i="7"/>
  <c r="CG140" i="7"/>
  <c r="CG135" i="7"/>
  <c r="CG169" i="7"/>
  <c r="CG7" i="7"/>
  <c r="CG152" i="7"/>
  <c r="CG25" i="7"/>
  <c r="CG161" i="7"/>
  <c r="CG29" i="7"/>
  <c r="CG142" i="7"/>
  <c r="CG177" i="7"/>
  <c r="CG134" i="7"/>
  <c r="CG20" i="7"/>
  <c r="CG65" i="7"/>
  <c r="CG85" i="7"/>
  <c r="CG138" i="7"/>
  <c r="CG115" i="7"/>
  <c r="CG17" i="7"/>
  <c r="CG6" i="7"/>
  <c r="CG107" i="7"/>
  <c r="CG30" i="7"/>
  <c r="CG83" i="7"/>
  <c r="CG156" i="7"/>
  <c r="CG56" i="7"/>
  <c r="CG47" i="7"/>
  <c r="CG41" i="7"/>
  <c r="CG53" i="7"/>
  <c r="CG157" i="7"/>
  <c r="CG151" i="7"/>
  <c r="CG2" i="7"/>
  <c r="CG164" i="7"/>
  <c r="BX2" i="7"/>
  <c r="BX3" i="7"/>
  <c r="CM217" i="7"/>
  <c r="CM218" i="7"/>
</calcChain>
</file>

<file path=xl/sharedStrings.xml><?xml version="1.0" encoding="utf-8"?>
<sst xmlns="http://schemas.openxmlformats.org/spreadsheetml/2006/main" count="12055" uniqueCount="1376">
  <si>
    <t>XP_condition</t>
  </si>
  <si>
    <t>age</t>
  </si>
  <si>
    <t>education</t>
  </si>
  <si>
    <t>employment</t>
  </si>
  <si>
    <t>freq_cook</t>
  </si>
  <si>
    <t>from</t>
  </si>
  <si>
    <t>gender</t>
  </si>
  <si>
    <t>living_in_UK</t>
  </si>
  <si>
    <t>fq1</t>
  </si>
  <si>
    <t>fq2</t>
  </si>
  <si>
    <t>fq3</t>
  </si>
  <si>
    <t>fq4</t>
  </si>
  <si>
    <t>fq5</t>
  </si>
  <si>
    <t>fq6</t>
  </si>
  <si>
    <t>fq7</t>
  </si>
  <si>
    <t>q1</t>
  </si>
  <si>
    <t>q17</t>
  </si>
  <si>
    <t>q18</t>
  </si>
  <si>
    <t>q19</t>
  </si>
  <si>
    <t>q2</t>
  </si>
  <si>
    <t>q24</t>
  </si>
  <si>
    <t>q3</t>
  </si>
  <si>
    <t>q4</t>
  </si>
  <si>
    <t>q5</t>
  </si>
  <si>
    <t>q6</t>
  </si>
  <si>
    <t>q7</t>
  </si>
  <si>
    <t>q8</t>
  </si>
  <si>
    <t>q8_r</t>
  </si>
  <si>
    <t>q10</t>
  </si>
  <si>
    <t>q11</t>
  </si>
  <si>
    <t>q12</t>
  </si>
  <si>
    <t>q13</t>
  </si>
  <si>
    <t>q14</t>
  </si>
  <si>
    <t>q15</t>
  </si>
  <si>
    <t>q16</t>
  </si>
  <si>
    <t>q20</t>
  </si>
  <si>
    <t>q21</t>
  </si>
  <si>
    <t>q27</t>
  </si>
  <si>
    <t>q9</t>
  </si>
  <si>
    <t>food_val_state</t>
  </si>
  <si>
    <t>food_val_trait</t>
  </si>
  <si>
    <t>food_values</t>
  </si>
  <si>
    <t>n_accepted_reco</t>
  </si>
  <si>
    <t>n_queries</t>
  </si>
  <si>
    <t>n_reco</t>
  </si>
  <si>
    <t>n_seed_ingredients</t>
  </si>
  <si>
    <t>queries</t>
  </si>
  <si>
    <t>seed_ingredients</t>
  </si>
  <si>
    <t>duration</t>
  </si>
  <si>
    <t>free_text_about_cora</t>
  </si>
  <si>
    <t>free_text_about_study</t>
  </si>
  <si>
    <t>LteIHwHoxWkRbT9BzH1</t>
  </si>
  <si>
    <t>5c41d7ff14748200015064a8</t>
  </si>
  <si>
    <t>no_ack</t>
  </si>
  <si>
    <t>18-29</t>
  </si>
  <si>
    <t>graduate</t>
  </si>
  <si>
    <t>['full-time']</t>
  </si>
  <si>
    <t>occasionnaly</t>
  </si>
  <si>
    <t>Portugal</t>
  </si>
  <si>
    <t>male</t>
  </si>
  <si>
    <t>not_in_UK</t>
  </si>
  <si>
    <t>{'food_fillingness': -1, 'healthiness': 0}</t>
  </si>
  <si>
    <t>{'comfort': -0.016666666666666666, 'food_fillingness': -0.02, 'healthiness': -0.06}</t>
  </si>
  <si>
    <t>{'food_fillingness': -0.51, 'healthiness': 0.47}</t>
  </si>
  <si>
    <t>['onion&amp;maxReadyTime=21&amp;fillIngredients=true&amp;addRecipeInformation=true&amp;fillIngredients=true&amp;addRecipeInformation=true&amp;number=5']</t>
  </si>
  <si>
    <t>['onion']</t>
  </si>
  <si>
    <t xml:space="preserve">No, thank you. </t>
  </si>
  <si>
    <t>No, thank you.</t>
  </si>
  <si>
    <t>LteIQ-8RFvCYYwHRcoz</t>
  </si>
  <si>
    <t>5d82c130b2a176001516235a</t>
  </si>
  <si>
    <t>30-49</t>
  </si>
  <si>
    <t>udergrad</t>
  </si>
  <si>
    <t>several_t_w</t>
  </si>
  <si>
    <t>USA</t>
  </si>
  <si>
    <t>female</t>
  </si>
  <si>
    <t>{'comfort': -0.05, 'food_fillingness': -0.06, 'healthiness': 0.04}</t>
  </si>
  <si>
    <t>{'food_fillingness': -0.53, 'healthiness': 0.52}</t>
  </si>
  <si>
    <t>['onion&amp;maxReadyTime=5000&amp;excludeIngredients=dairy&amp;fillIngredients=true&amp;addRecipeInformation=true&amp;fillIngredients=true&amp;addRecipeInformation=true&amp;number=5']</t>
  </si>
  <si>
    <t>This was interesting, and if Cora was real, I would use her! Even though it wasn't perfect for me, it was super easy and fast! Typically I just browse the web for new meal ideas, so it was nice to chat with "someone" to get a new meal idea.</t>
  </si>
  <si>
    <t>LteIQ0QWFIpEsaZbeQf</t>
  </si>
  <si>
    <t>5d4c78071b920f00198e8533</t>
  </si>
  <si>
    <t>50-69</t>
  </si>
  <si>
    <t>secondary</t>
  </si>
  <si>
    <t>['part-time']</t>
  </si>
  <si>
    <t>United States</t>
  </si>
  <si>
    <t>more_10y</t>
  </si>
  <si>
    <t>{'food_fillingness': 1, 'healthiness': 0}</t>
  </si>
  <si>
    <t>{'comfort': 0.016666666666666666, 'food_fillingness': 0.02, 'healthiness': 0.02}</t>
  </si>
  <si>
    <t>{'food_fillingness': 0.51, 'healthiness': 0.51}</t>
  </si>
  <si>
    <t>['soup&amp;maxReadyTime=5000&amp;intolerances=gluten&amp;excludeIngredients=gluten&amp;fillIngredients=true&amp;addRecipeInformation=true&amp;fillIngredients=true&amp;addRecipeInformation=true&amp;number=5']</t>
  </si>
  <si>
    <t>['soup']</t>
  </si>
  <si>
    <t>it was helpful</t>
  </si>
  <si>
    <t>no</t>
  </si>
  <si>
    <t>LteIR6gBwrHv5HQ0OUo</t>
  </si>
  <si>
    <t>5cc9bc7031164b00011997fa</t>
  </si>
  <si>
    <t>PhD</t>
  </si>
  <si>
    <t>once_day</t>
  </si>
  <si>
    <t>uk</t>
  </si>
  <si>
    <t>born_here</t>
  </si>
  <si>
    <t>{'food_fillingness': 0.47, 'healthiness': 0.52}</t>
  </si>
  <si>
    <t>['soup&amp;maxReadyTime=21&amp;excludeIngredients=beans,pulses&amp;fillIngredients=true&amp;addRecipeInformation=true&amp;fillIngredients=true&amp;addRecipeInformation=true&amp;number=5']</t>
  </si>
  <si>
    <t>LteIRZ8e9AF-UH_2DMg</t>
  </si>
  <si>
    <t>5cfc3d486e9951001a0cb8cd</t>
  </si>
  <si>
    <t>1st_y</t>
  </si>
  <si>
    <t>{'comfort': 0.0, 'food_fillingness': 0.0, 'healthiness': 0.06}</t>
  </si>
  <si>
    <t>{'food_fillingness': 0.5, 'healthiness': 0.53}</t>
  </si>
  <si>
    <t>['soup&amp;maxReadyTime=21&amp;fillIngredients=true&amp;addRecipeInformation=true&amp;fillIngredients=true&amp;addRecipeInformation=true&amp;number=5']</t>
  </si>
  <si>
    <t>LteISHIYTKVSvIzDoNE</t>
  </si>
  <si>
    <t>5d4dde416b5daa0001cd771f</t>
  </si>
  <si>
    <t>UK</t>
  </si>
  <si>
    <t>{'comfort': -0.016666666666666666, 'food_fillingness': -0.02, 'healthiness': 0.02}</t>
  </si>
  <si>
    <t>{'food_fillingness': -0.51, 'healthiness': 0.51}</t>
  </si>
  <si>
    <t xml:space="preserve">Would like opportunity to specify what ingredients we have available </t>
  </si>
  <si>
    <t>None</t>
  </si>
  <si>
    <t>LteISYxIIGjVmT0FVz0</t>
  </si>
  <si>
    <t>597ba81afd9fe500011672e2</t>
  </si>
  <si>
    <t>['student']</t>
  </si>
  <si>
    <t>Israel</t>
  </si>
  <si>
    <t>{'comfort': -0.11666666666666667, 'food_fillingness': -0.14, 'healthiness': -0.04}</t>
  </si>
  <si>
    <t>{'food_fillingness': 0.43, 'healthiness': 0.48}</t>
  </si>
  <si>
    <t>['soup&amp;maxReadyTime=21&amp;excludeIngredients=nuts,almond&amp;fillIngredients=true&amp;addRecipeInformation=true&amp;fillIngredients=true&amp;addRecipeInformation=true&amp;number=5']</t>
  </si>
  <si>
    <t>The inner pictures (showing the food) should be cropped in a more traditional shape - round or square, because in most of them the picture of prepared meal did not showed the meal.</t>
  </si>
  <si>
    <t>LteISoV4ZenF10nIQBR</t>
  </si>
  <si>
    <t>59906c57b2bf030001c4f1ce</t>
  </si>
  <si>
    <t>once_w</t>
  </si>
  <si>
    <t>United Kingdom</t>
  </si>
  <si>
    <t>{'comfort': -0.016666666666666666, 'food_fillingness': -0.02, 'healthiness': -0.02}</t>
  </si>
  <si>
    <t>{'food_fillingness': -0.51, 'healthiness': 0.49}</t>
  </si>
  <si>
    <t>['onion&amp;maxReadyTime=21&amp;diet=vegan&amp;fillIngredients=true&amp;addRecipeInformation=true&amp;fillIngredients=true&amp;addRecipeInformation=true&amp;number=5']</t>
  </si>
  <si>
    <t>Vegetarian - Cora kept trying to feed me fish &amp; meat. I think Cora could have done with more information about my preferences before we got started trying to feed me!</t>
  </si>
  <si>
    <t>LteIT4-Wzy6ebSST9z4</t>
  </si>
  <si>
    <t>5d75da6f6b18580001a52ea3</t>
  </si>
  <si>
    <t>['unemployed']</t>
  </si>
  <si>
    <t>Hungary</t>
  </si>
  <si>
    <t>{'comfort': -0.03333333333333333, 'food_fillingness': -0.04, 'healthiness': -0.08}</t>
  </si>
  <si>
    <t>{'food_fillingness': 0.48, 'healthiness': 0.46}</t>
  </si>
  <si>
    <t>LteIWNwXqfv-vuoqxBz</t>
  </si>
  <si>
    <t>5d5d1da6f66bd400187e50c9</t>
  </si>
  <si>
    <t>India</t>
  </si>
  <si>
    <t>{'comfort': -0.016666666666666666, 'food_fillingness': -0.02, 'healthiness': 0.0}</t>
  </si>
  <si>
    <t>{'food_fillingness': -0.51, 'healthiness': 0.5}</t>
  </si>
  <si>
    <t>['onion&amp;maxReadyTime=61&amp;fillIngredients=true&amp;addRecipeInformation=true&amp;fillIngredients=true&amp;addRecipeInformation=true&amp;number=5']</t>
  </si>
  <si>
    <t>LteIWP3u5EPunU1GQ4D</t>
  </si>
  <si>
    <t>5ac488e168b65b00018d4e48</t>
  </si>
  <si>
    <t>college</t>
  </si>
  <si>
    <t>{'food_fillingness': 0, 'healthiness': 0}</t>
  </si>
  <si>
    <t>{'comfort': 0.05, 'food_fillingness': 0.06, 'healthiness': 0.02}</t>
  </si>
  <si>
    <t>{'food_fillingness': 0.03, 'healthiness': 0.51}</t>
  </si>
  <si>
    <t>['beans&amp;maxReadyTime=5000&amp;fillIngredients=true&amp;addRecipeInformation=true&amp;fillIngredients=true&amp;addRecipeInformation=true&amp;number=5']</t>
  </si>
  <si>
    <t>['beans']</t>
  </si>
  <si>
    <t>They all seemed the same, like a Taco Bell menu is the same 4 ingredients mixed differently.</t>
  </si>
  <si>
    <t>None, thanks.</t>
  </si>
  <si>
    <t>LteIWZ8RNmprwJX73ho</t>
  </si>
  <si>
    <t>5d5af5b5bb10640016afd0ae</t>
  </si>
  <si>
    <t>{'comfort': 0.08333333333333333, 'food_fillingness': 0.1, 'healthiness': -0.08}</t>
  </si>
  <si>
    <t>{'food_fillingness': 0.55, 'healthiness': 0.46}</t>
  </si>
  <si>
    <t>['rice%20&amp;maxReadyTime=21&amp;fillIngredients=true&amp;addRecipeInformation=true&amp;fillIngredients=true&amp;addRecipeInformation=true&amp;number=5']</t>
  </si>
  <si>
    <t>['rice%20']</t>
  </si>
  <si>
    <t>LteIYnSbnEfLIDo-lXa</t>
  </si>
  <si>
    <t>5d8b66f5d189bd001a378273</t>
  </si>
  <si>
    <t>{'comfort': 0.06666666666666667, 'food_fillingness': 0.08, 'healthiness': 0.0}</t>
  </si>
  <si>
    <t>{'food_fillingness': 0.54, 'healthiness': 0.5}</t>
  </si>
  <si>
    <t>Yes please teach her some meat recipes lol</t>
  </si>
  <si>
    <t>That was fun, I enjoyed that thank you</t>
  </si>
  <si>
    <t>LteIcEhbbQ4I4_kVt3D</t>
  </si>
  <si>
    <t>5ccb15ccaf2624001b3107c1</t>
  </si>
  <si>
    <t>{'comfort': 0.016666666666666666, 'food_fillingness': 0.02, 'healthiness': -0.04}</t>
  </si>
  <si>
    <t>{'food_fillingness': 0.51, 'healthiness': 0.48}</t>
  </si>
  <si>
    <t>['soup&amp;maxReadyTime=5000&amp;fillIngredients=true&amp;addRecipeInformation=true&amp;fillIngredients=true&amp;addRecipeInformation=true&amp;number=5']</t>
  </si>
  <si>
    <t>No</t>
  </si>
  <si>
    <t>LteIspWOu8Y7vlLGJka</t>
  </si>
  <si>
    <t>5a73899f9cdd1800017786f0</t>
  </si>
  <si>
    <t>{'comfort': 0.11666666666666667, 'food_fillingness': 0.14, 'healthiness': -0.04}</t>
  </si>
  <si>
    <t>{'food_fillingness': 0.5700000000000001, 'healthiness': 0.48}</t>
  </si>
  <si>
    <t>['rice%20&amp;maxReadyTime=5000&amp;fillIngredients=true&amp;addRecipeInformation=true&amp;fillIngredients=true&amp;addRecipeInformation=true&amp;number=5']</t>
  </si>
  <si>
    <t>Was fun and interesting.</t>
  </si>
  <si>
    <t>THANK YOU :)</t>
  </si>
  <si>
    <t>LteJ06OBYOHeboP5m15</t>
  </si>
  <si>
    <t>5c272c2b101408000140f7bb</t>
  </si>
  <si>
    <t>{'comfort': -0.06666666666666667, 'food_fillingness': -0.08, 'healthiness': 0.08}</t>
  </si>
  <si>
    <t>{'food_fillingness': -0.54, 'healthiness': 0.54}</t>
  </si>
  <si>
    <t>['onion&amp;maxReadyTime=5000&amp;fillIngredients=true&amp;addRecipeInformation=true&amp;fillIngredients=true&amp;addRecipeInformation=true&amp;number=5']</t>
  </si>
  <si>
    <t>Cora is wonderful, i would love to have Cora to hand every night.</t>
  </si>
  <si>
    <t>LteJ2C52Z5ec8HWUgZk</t>
  </si>
  <si>
    <t>58cc4f25a47dbb000171dbcb</t>
  </si>
  <si>
    <t>Italy</t>
  </si>
  <si>
    <t>{'comfort': 0.05, 'food_fillingness': 0.06, 'healthiness': -0.02}</t>
  </si>
  <si>
    <t>{'food_fillingness': 0.53, 'healthiness': 0.49}</t>
  </si>
  <si>
    <t>I think this kind of application is really useful</t>
  </si>
  <si>
    <t xml:space="preserve">I found the experience interesting </t>
  </si>
  <si>
    <t>LteJMtRjyjEbUOu_46B</t>
  </si>
  <si>
    <t>5b92bd88f2ac7e0001d8a45f</t>
  </si>
  <si>
    <t>{'comfort': 0.05, 'food_fillingness': 0.06, 'healthiness': -0.08}</t>
  </si>
  <si>
    <t>{'food_fillingness': 0.53, 'healthiness': 0.46}</t>
  </si>
  <si>
    <t>It was very easy</t>
  </si>
  <si>
    <t xml:space="preserve">Nothing in particular </t>
  </si>
  <si>
    <t>LteWpKqFIgs3u51KkOx</t>
  </si>
  <si>
    <t>5d700fe65c08ff001692a38f</t>
  </si>
  <si>
    <t>{'comfort': -0.03333333333333333, 'food_fillingness': -0.04, 'healthiness': 0.06}</t>
  </si>
  <si>
    <t>{'food_fillingness': -0.52, 'healthiness': 0.53}</t>
  </si>
  <si>
    <t>['onion&amp;maxReadyTime=5000&amp;excludeIngredients=potato&amp;fillIngredients=true&amp;addRecipeInformation=true&amp;fillIngredients=true&amp;addRecipeInformation=true&amp;number=5']</t>
  </si>
  <si>
    <t xml:space="preserve">I loved it, wish I could use Cora more!! Very useful. </t>
  </si>
  <si>
    <t>LteWpu-_QlAoYLC-yfO</t>
  </si>
  <si>
    <t>5d906cd46ecd0600155804b1</t>
  </si>
  <si>
    <t>Spain</t>
  </si>
  <si>
    <t>{'comfort': -0.1, 'food_fillingness': -0.12, 'healthiness': 0.14}</t>
  </si>
  <si>
    <t>{'food_fillingness': 0.44, 'healthiness': 0.5700000000000001}</t>
  </si>
  <si>
    <t>['soup&amp;maxReadyTime=21&amp;diet=vegan&amp;fillIngredients=true&amp;addRecipeInformation=true&amp;fillIngredients=true&amp;addRecipeInformation=true&amp;number=5']</t>
  </si>
  <si>
    <t>Overall it was good, although I did ask for specific ingredients (that I wanted or that I didn't have) when we were talking and Cora didn't seem to catch that. It did respect my preferences though (veggie and healthy) and gave several options. Maybe the pictures could be of the dish itself once made, and the recipe have a bigger font (it was difficult to read on my screen).</t>
  </si>
  <si>
    <t>LteWrMrdLPg0qh2_yOc</t>
  </si>
  <si>
    <t>5c537b8b87d9ef0001f195d4</t>
  </si>
  <si>
    <t>New Zealand</t>
  </si>
  <si>
    <t>{'food_fillingness': -0.49, 'healthiness': 0.51}</t>
  </si>
  <si>
    <t>Cora came across as cheerfully oblivious.</t>
  </si>
  <si>
    <t>LteWsOuk90l8UYzIOnq</t>
  </si>
  <si>
    <t>5d5c25578af5fd0001ef3aee</t>
  </si>
  <si>
    <t>{'comfort': 0.03333333333333333, 'food_fillingness': 0.04, 'healthiness': -0.08}</t>
  </si>
  <si>
    <t>{'food_fillingness': 0.52, 'healthiness': 0.46}</t>
  </si>
  <si>
    <t>Chatting with cora was very easy and convenient to use. If i did not like the recipe provided to me i could ask for something else and i felt like it was a very personalized experience</t>
  </si>
  <si>
    <t>Not at this time</t>
  </si>
  <si>
    <t>LteWsnpZZOOa5ew9OaI</t>
  </si>
  <si>
    <t>5d94f75c6e3983001ab9de2d</t>
  </si>
  <si>
    <t>['part-time', 'student']</t>
  </si>
  <si>
    <t>{'comfort': -0.03333333333333333, 'food_fillingness': -0.04, 'healthiness': 0.1}</t>
  </si>
  <si>
    <t>{'food_fillingness': -0.52, 'healthiness': 0.55}</t>
  </si>
  <si>
    <t>LteWsqZGiCGvNO0UHNx</t>
  </si>
  <si>
    <t>information_form</t>
  </si>
  <si>
    <t>Denmark</t>
  </si>
  <si>
    <t>{'comfort': -0.03333333333333333, 'food_fillingness': -0.04, 'healthiness': 0.02}</t>
  </si>
  <si>
    <t>{'food_fillingness': -0.52, 'healthiness': 0.51}</t>
  </si>
  <si>
    <t>Bot worked fine in the beginning, but during the recipe part it seems to be spamming "want another recipe?" rather than narrowing it down.</t>
  </si>
  <si>
    <t>LteWurPrJQQN4rXU0Pn</t>
  </si>
  <si>
    <t>5c2e190fa3e23b00017a3dff</t>
  </si>
  <si>
    <t>{'comfort': 0.016666666666666666, 'food_fillingness': 0.02, 'healthiness': 0.0}</t>
  </si>
  <si>
    <t>{'food_fillingness': -0.49, 'healthiness': 0.5}</t>
  </si>
  <si>
    <t>['onion&amp;maxReadyTime=21&amp;fillIngredients=true&amp;addRecipeInformation=true&amp;fillIngredients=true&amp;addRecipeInformation=true&amp;number=5', 'fennel&amp;maxReadyTime=21&amp;fillIngredients=true&amp;addRecipeInformation=true&amp;fillIngredients=true&amp;addRecipeInformation=true&amp;number=5']</t>
  </si>
  <si>
    <t>['onion', 'fennel']</t>
  </si>
  <si>
    <t>LteWvdh0CHuMteLFent</t>
  </si>
  <si>
    <t>5d8dbd69b9391d00185aed29</t>
  </si>
  <si>
    <t>{'food_fillingness': -0.49, 'healthiness': 0.48}</t>
  </si>
  <si>
    <t>Very nice interaction. This is a great idea.</t>
  </si>
  <si>
    <t>Thanks.</t>
  </si>
  <si>
    <t>LteWvpKD6nfezN_mosQ</t>
  </si>
  <si>
    <t>5d355267cf37440001b15e34</t>
  </si>
  <si>
    <t>Uk</t>
  </si>
  <si>
    <t>{'comfort': -0.016666666666666666, 'food_fillingness': -0.02, 'healthiness': 0.04}</t>
  </si>
  <si>
    <t>{'food_fillingness': -0.51, 'healthiness': 0.52}</t>
  </si>
  <si>
    <t>LteX-PpeRhHI59c0XiO</t>
  </si>
  <si>
    <t>58fc6017ee99a700012ce5d8</t>
  </si>
  <si>
    <t>{'food_fillingness': 0.49, 'healthiness': 0.5}</t>
  </si>
  <si>
    <t>I found Cora quite stubborn in choosing similar recipes, would be useful to be able to say what ingredients I had</t>
  </si>
  <si>
    <t>Worked very well, had no issues using the chatbot</t>
  </si>
  <si>
    <t>LteX0SNYhFuXL326h95</t>
  </si>
  <si>
    <t>5d36e5a972282e0019605fa0</t>
  </si>
  <si>
    <t>Poland</t>
  </si>
  <si>
    <t>{'comfort': 0.03333333333333333, 'food_fillingness': 0.04, 'healthiness': -0.06}</t>
  </si>
  <si>
    <t>{'food_fillingness': 0.02, 'healthiness': 0.47}</t>
  </si>
  <si>
    <t>['beans&amp;maxReadyTime=5000&amp;diet=vegan&amp;fillIngredients=true&amp;addRecipeInformation=true&amp;fillIngredients=true&amp;addRecipeInformation=true&amp;number=5']</t>
  </si>
  <si>
    <t>LteX2O4vhhD_WaOigVm</t>
  </si>
  <si>
    <t>5d0ca41b9d4967001a38401d</t>
  </si>
  <si>
    <t>Greece</t>
  </si>
  <si>
    <t>{'comfort': 0.1, 'food_fillingness': 0.12, 'healthiness': -0.12}</t>
  </si>
  <si>
    <t>{'food_fillingness': -0.44, 'healthiness': 0.44}</t>
  </si>
  <si>
    <t>LteX5PNONoDn2lu41iK</t>
  </si>
  <si>
    <t>59b84ad1d793b40001459a0c</t>
  </si>
  <si>
    <t>Argentina</t>
  </si>
  <si>
    <t>['soup&amp;maxReadyTime=61&amp;fillIngredients=true&amp;addRecipeInformation=true&amp;fillIngredients=true&amp;addRecipeInformation=true&amp;number=5']</t>
  </si>
  <si>
    <t>{'comfort': 0.0, 'food_fillingness': 0.0, 'healthiness': 0.02}</t>
  </si>
  <si>
    <t>LteXBCSCkb_KZwzQ3_H</t>
  </si>
  <si>
    <t>5c87d68fe5bc060001ee8498</t>
  </si>
  <si>
    <t>{'comfort': 0.016666666666666666, 'food_fillingness': 0.02, 'healthiness': -0.02}</t>
  </si>
  <si>
    <t>{'food_fillingness': -0.49, 'healthiness': 0.49}</t>
  </si>
  <si>
    <t>LteXGZY2ykJdFh5N49E</t>
  </si>
  <si>
    <t>5c5923bbe9813700018b199e</t>
  </si>
  <si>
    <t>The healthy recipes were conspicuously lacking protein. I wish that had not been the case.</t>
  </si>
  <si>
    <t>LteXWl6ztiinp5eTf4-</t>
  </si>
  <si>
    <t>5d733f13be1c6d001650521a</t>
  </si>
  <si>
    <t>{'comfort': 0.03333333333333333, 'food_fillingness': 0.04, 'healthiness': 0.04}</t>
  </si>
  <si>
    <t>{'food_fillingness': 0.52, 'healthiness': 0.52}</t>
  </si>
  <si>
    <t>LtZiPP9zlLC9MIgqcNL</t>
  </si>
  <si>
    <t>5c955419bd4bd9001995fa47</t>
  </si>
  <si>
    <t>human</t>
  </si>
  <si>
    <t>{'food_fillingness': 1, 'healthiness': 1}</t>
  </si>
  <si>
    <t>{'comfort': 0.016666666666666666, 'food_fillingness': 0.02, 'healthiness': 0.08}</t>
  </si>
  <si>
    <t>{'food_fillingness': 0.51, 'healthiness': 1}</t>
  </si>
  <si>
    <t>['salmon&amp;maxReadyTime=5000&amp;fillIngredients=true&amp;addRecipeInformation=true&amp;fillIngredients=true&amp;addRecipeInformation=true&amp;number=5']</t>
  </si>
  <si>
    <t>['salmon']</t>
  </si>
  <si>
    <t>it was fun to try, but i didn't mention salmon.</t>
  </si>
  <si>
    <t>LtZiR6nKUQJBTEmU0p_</t>
  </si>
  <si>
    <t>5d920df12b679a00182bbc73</t>
  </si>
  <si>
    <t>{'comfort': 0.08333333333333333, 'food_fillingness': 0.1, 'healthiness': 0.02}</t>
  </si>
  <si>
    <t>{'food_fillingness': 0.55, 'healthiness': 1}</t>
  </si>
  <si>
    <t>['salmon&amp;maxReadyTime=21&amp;fillIngredients=true&amp;addRecipeInformation=true&amp;fillIngredients=true&amp;addRecipeInformation=true&amp;number=5']</t>
  </si>
  <si>
    <t>LtZiRt7LDHuHbEtlysD</t>
  </si>
  <si>
    <t>5d9d17b575f2320016c55550</t>
  </si>
  <si>
    <t>Do not wish to answer</t>
  </si>
  <si>
    <t>less_5y</t>
  </si>
  <si>
    <t>{'food_fillingness': -1, 'healthiness': 1}</t>
  </si>
  <si>
    <t>{'comfort': 0.03333333333333333, 'food_fillingness': 0.04, 'healthiness': -0.02}</t>
  </si>
  <si>
    <t>{'food_fillingness': -0.48, 'healthiness': 0.99}</t>
  </si>
  <si>
    <t>['broccoli&amp;maxReadyTime=21&amp;fillIngredients=true&amp;addRecipeInformation=true&amp;fillIngredients=true&amp;addRecipeInformation=true&amp;number=5']</t>
  </si>
  <si>
    <t>['broccoli']</t>
  </si>
  <si>
    <t xml:space="preserve">It was not an interaction at all! I asked how many calories were in the dish and she did not answer (this is extremely important for me). I said I do not like spicy and she offered me something that actually might be spicy et etc. At the end she was just bombarding me with broccoli recipes no matter what I was saying. It is a very, very basic chatbot. </t>
  </si>
  <si>
    <t>LtZiRvbOaJLslpZO2Dw</t>
  </si>
  <si>
    <t>5cf91e3f1756e60017a30568</t>
  </si>
  <si>
    <t>I'm Irish. I live in Ireland.</t>
  </si>
  <si>
    <t>{'food_fillingness': -0.51, 'healthiness': 0.020000000000000018}</t>
  </si>
  <si>
    <t>['pepper&amp;maxReadyTime=21&amp;fillIngredients=true&amp;addRecipeInformation=true&amp;fillIngredients=true&amp;addRecipeInformation=true&amp;number=5']</t>
  </si>
  <si>
    <t>['pepper']</t>
  </si>
  <si>
    <t xml:space="preserve">Cora was very personable for a bot. The recommended recipe was a bit too healthy for my tastes. </t>
  </si>
  <si>
    <t>I enjoyed the study.I think people would like using a service like this to find meal ideas.</t>
  </si>
  <si>
    <t>LtZiSgewmqs_gKx2qry</t>
  </si>
  <si>
    <t>5d9a125f1714540016a40a27</t>
  </si>
  <si>
    <t>{'comfort': 0.05, 'food_fillingness': 0.06, 'healthiness': 0.0}</t>
  </si>
  <si>
    <t>{'food_fillingness': -0.47, 'healthiness': 1}</t>
  </si>
  <si>
    <t>['spinach&amp;maxReadyTime=5000&amp;fillIngredients=true&amp;addRecipeInformation=true&amp;fillIngredients=true&amp;addRecipeInformation=true&amp;number=5']</t>
  </si>
  <si>
    <t>['spinach']</t>
  </si>
  <si>
    <t>I think she should make more specific questions, for example if you have preference in any protein or carbohidrate.</t>
  </si>
  <si>
    <t>LtZiSh9m537jLKgZi-k</t>
  </si>
  <si>
    <t>5d8f73849f7774001b90b23e</t>
  </si>
  <si>
    <t>{'comfort': -0.06666666666666667, 'food_fillingness': -0.08, 'healthiness': 0.02}</t>
  </si>
  <si>
    <t>{'food_fillingness': 0.46, 'healthiness': 0.51}</t>
  </si>
  <si>
    <t>I think the Cora app was offering meals that weren't very balanced, just vegetables, no carbs, or meat. I think the app would be great for vegeterians or vegans.</t>
  </si>
  <si>
    <t>LtZiSupsZpXOW0GdJ40</t>
  </si>
  <si>
    <t>591a1f4800a5650001276188</t>
  </si>
  <si>
    <t>Germany</t>
  </si>
  <si>
    <t>{'comfort': -0.016666666666666666, 'food_fillingness': -0.02, 'healthiness': -0.04}</t>
  </si>
  <si>
    <t>{'food_fillingness': 0.49, 'healthiness': 0.98}</t>
  </si>
  <si>
    <t>It was good over all, but i could feel that she won't be able to recognise and reply to certain things I could say. But she serves her purpose well enough.</t>
  </si>
  <si>
    <t>LtZiY4PvillImRfUa0x</t>
  </si>
  <si>
    <t>5c4a45dda8c31a000141a752</t>
  </si>
  <si>
    <t>{'comfort': -0.08333333333333333, 'food_fillingness': -0.1, 'healthiness': 0.08}</t>
  </si>
  <si>
    <t>{'food_fillingness': 0.45, 'healthiness': 0.54}</t>
  </si>
  <si>
    <t>LtZiZ_BpsdXBj2z_24K</t>
  </si>
  <si>
    <t>5c314de6d5fc960001d2cb93</t>
  </si>
  <si>
    <t>{'comfort': -0.03333333333333333, 'food_fillingness': -0.04, 'healthiness': -0.04}</t>
  </si>
  <si>
    <t>{'food_fillingness': -0.52, 'healthiness': 0.98}</t>
  </si>
  <si>
    <t xml:space="preserve">I liked everything about it except for Cora wanting to know where I live. </t>
  </si>
  <si>
    <t xml:space="preserve">I thought this was a very interesting study. It worked well and I liked testing out the chat. </t>
  </si>
  <si>
    <t>LtZisx9nofYIOsklBaP</t>
  </si>
  <si>
    <t>5b58be8a51ac08000194fcd4</t>
  </si>
  <si>
    <t>{'food_fillingness': -1, 'healthiness': -1}</t>
  </si>
  <si>
    <t>{'comfort': -0.05, 'food_fillingness': -0.06, 'healthiness': 0.14}</t>
  </si>
  <si>
    <t>{'food_fillingness': -0.53, 'healthiness': 0.07}</t>
  </si>
  <si>
    <t>['pepper&amp;maxReadyTime=5000&amp;diet=vegan&amp;fillIngredients=true&amp;addRecipeInformation=true&amp;fillIngredients=true&amp;addRecipeInformation=true&amp;number=5']</t>
  </si>
  <si>
    <t>LtZjGf5RtVCtQlaKeVg</t>
  </si>
  <si>
    <t>5c9aa9ba39138e00169a4eb6</t>
  </si>
  <si>
    <t>never</t>
  </si>
  <si>
    <t>{'food_fillingness': 0.48, 'healthiness': 0.98}</t>
  </si>
  <si>
    <t>to be honest that was really great ! i am not a cook person myself so cora would be very good for me</t>
  </si>
  <si>
    <t>LtZwDhLNDKJtheMrV2f</t>
  </si>
  <si>
    <t>5c0e94f62932300001e2e0d3</t>
  </si>
  <si>
    <t>{'comfort': 0.06666666666666667, 'food_fillingness': 0.08, 'healthiness': -0.08}</t>
  </si>
  <si>
    <t>{'food_fillingness': 0.54, 'healthiness': 0.46}</t>
  </si>
  <si>
    <t>LtZwFZ-HD7xvZFCyDO2</t>
  </si>
  <si>
    <t>5aad8499e1546900019aef29</t>
  </si>
  <si>
    <t>['part-time', 'student', 'unemployed']</t>
  </si>
  <si>
    <t>{'food_fillingness': 0, 'healthiness': -1}</t>
  </si>
  <si>
    <t>{'comfort': 0.0, 'food_fillingness': 0.0, 'healthiness': 0.08}</t>
  </si>
  <si>
    <t>{'food_fillingness': 0.0, 'healthiness': 0.03999999999999998}</t>
  </si>
  <si>
    <t>['sandwich&amp;maxReadyTime=5000&amp;fillIngredients=true&amp;addRecipeInformation=true&amp;fillIngredients=true&amp;addRecipeInformation=true&amp;number=5']</t>
  </si>
  <si>
    <t>['sandwich']</t>
  </si>
  <si>
    <t>Cora didn't understand common phrases which were not programmed.</t>
  </si>
  <si>
    <t>Good study, thank you very much!</t>
  </si>
  <si>
    <t>LtZwG8dJUrhc9w0Xssz</t>
  </si>
  <si>
    <t>5d6048d1a57d77001e8950e1</t>
  </si>
  <si>
    <t>no_education</t>
  </si>
  <si>
    <t>{'comfort': 0.03333333333333333, 'food_fillingness': 0.04, 'healthiness': 0.0}</t>
  </si>
  <si>
    <t>{'food_fillingness': 0.52, 'healthiness': 1}</t>
  </si>
  <si>
    <t>['%20salad&amp;maxReadyTime=21&amp;diet=vegan&amp;fillIngredients=true&amp;addRecipeInformation=true&amp;fillIngredients=true&amp;addRecipeInformation=true&amp;number=5']</t>
  </si>
  <si>
    <t>['%20salad']</t>
  </si>
  <si>
    <t>LtZwI17oZR3cYNCan2S</t>
  </si>
  <si>
    <t>5db06d09b3844500159a0619</t>
  </si>
  <si>
    <t>LtZwIH498ngANULjK-h</t>
  </si>
  <si>
    <t>596e6e5cd7919800014b49b8</t>
  </si>
  <si>
    <t>{'food_fillingness': 0, 'healthiness': 1}</t>
  </si>
  <si>
    <t>{'comfort': 0.016666666666666666, 'food_fillingness': 0.02, 'healthiness': -0.12}</t>
  </si>
  <si>
    <t>{'food_fillingness': 0.01, 'healthiness': 0.94}</t>
  </si>
  <si>
    <t>['carrot&amp;maxReadyTime=21&amp;fillIngredients=true&amp;addRecipeInformation=true&amp;fillIngredients=true&amp;addRecipeInformation=true&amp;number=5']</t>
  </si>
  <si>
    <t>['carrot']</t>
  </si>
  <si>
    <t>none</t>
  </si>
  <si>
    <t>LtZwN-casnfgA-iBobL</t>
  </si>
  <si>
    <t>5b5f25f8477efe0001b05c4d</t>
  </si>
  <si>
    <t>Belgium</t>
  </si>
  <si>
    <t>{'comfort': 0.016666666666666666, 'food_fillingness': 0.02, 'healthiness': 0.04}</t>
  </si>
  <si>
    <t>{'food_fillingness': -0.49, 'healthiness': 0.020000000000000018}</t>
  </si>
  <si>
    <t>['pepper&amp;maxReadyTime=21&amp;excludeIngredients=mint,pepper,tomato&amp;fillIngredients=true&amp;addRecipeInformation=true&amp;fillIngredients=true&amp;addRecipeInformation=true&amp;number=5', 'pepper&amp;maxReadyTime=21&amp;excludeIngredients=mint,pepper,tomato&amp;fillIngredients=true&amp;addRecipeInformation=true&amp;fillIngredients=true&amp;addRecipeInformation=true&amp;number=5', 'squid&amp;maxReadyTime=21&amp;excludeIngredients=mint,pepper,tomato&amp;fillIngredients=true&amp;addRecipeInformation=true&amp;fillIngredients=true&amp;addRecipeInformation=true&amp;number=5', 'onion&amp;maxReadyTime=21&amp;excludeIngredients=mint,pepper,tomato&amp;fillIngredients=true&amp;addRecipeInformation=true&amp;fillIngredients=true&amp;addRecipeInformation=true&amp;number=5', 'sandwich&amp;maxReadyTime=21&amp;excludeIngredients=mint,pepper,tomato&amp;fillIngredients=true&amp;addRecipeInformation=true&amp;fillIngredients=true&amp;addRecipeInformation=true&amp;number=5']</t>
  </si>
  <si>
    <t>['pepper', 'squid', 'onion', 'sandwich']</t>
  </si>
  <si>
    <t>Her computational linguistics are not really good yet.</t>
  </si>
  <si>
    <t>LtZwQlo1vgyTYOW0JPc</t>
  </si>
  <si>
    <t>5dcab789be3c0f79130c7319</t>
  </si>
  <si>
    <t>Canada</t>
  </si>
  <si>
    <t>{'comfort': -0.05, 'food_fillingness': -0.06, 'healthiness': 0.08}</t>
  </si>
  <si>
    <t>{'food_fillingness': 0.47, 'healthiness': 0.54}</t>
  </si>
  <si>
    <t>This could really be beneficial for people that can't make up their mind on recipes. It will also bring healthy choices to people that normally pick the same things over and over again.</t>
  </si>
  <si>
    <t>LtZx-0y3YdVIWQOUaG5</t>
  </si>
  <si>
    <t>5cb08b95600ba8001213</t>
  </si>
  <si>
    <t>{'food_fillingness': -0.52, 'healthiness': 1}</t>
  </si>
  <si>
    <t>['broccoli&amp;maxReadyTime=21&amp;fillIngredients=true&amp;addRecipeInformation=true&amp;fillIngredients=true&amp;addRecipeInformation=true&amp;number=5', 'spinach&amp;maxReadyTime=21&amp;excludeIngredients=spices,sauce,broccoli,pepper,salt&amp;fillIngredients=true&amp;addRecipeInformation=true&amp;fillIngredients=true&amp;addRecipeInformation=true&amp;number=5', 'tomatoes&amp;maxReadyTime=21&amp;excludeIngredients=spices,sauce,broccoli,pepper,salt,milk,spinach,drink&amp;fillIngredients=true&amp;addRecipeInformation=true&amp;fillIngredients=true&amp;addRecipeInformation=true&amp;number=5']</t>
  </si>
  <si>
    <t>['broccoli', 'spinach', 'tomatoes']</t>
  </si>
  <si>
    <t>I felt as though part of the screen was missing and that i might be missing some of the information because of it, and she seemed to answer exactly as I pressed the submit button rather than afterwards</t>
  </si>
  <si>
    <t>it was quite interesting as a concept</t>
  </si>
  <si>
    <t>LtZz3BP3G6E9CKmCIkS</t>
  </si>
  <si>
    <t>5d6e3252dfe6d10001dbe508</t>
  </si>
  <si>
    <t>{'food_fillingness': 0.03, 'healthiness': 0.46}</t>
  </si>
  <si>
    <t>['beans&amp;maxReadyTime=21&amp;excludeIngredients=meat&amp;fillIngredients=true&amp;addRecipeInformation=true&amp;fillIngredients=true&amp;addRecipeInformation=true&amp;number=5']</t>
  </si>
  <si>
    <t>Lt_0grQuTomqDgYx8hE</t>
  </si>
  <si>
    <t>5cf9a6420a472100181f587b</t>
  </si>
  <si>
    <t>{'comfort': 0.05, 'food_fillingness': 0.06, 'healthiness': -0.04}</t>
  </si>
  <si>
    <t>{'food_fillingness': 0.53, 'healthiness': 0.98}</t>
  </si>
  <si>
    <t>Lt_0jDaRTY5zeHpa-4C</t>
  </si>
  <si>
    <t>5c6ae4c31b9d0e000190bacc</t>
  </si>
  <si>
    <t>{'food_fillingness': -0.51, 'healthiness': 1}</t>
  </si>
  <si>
    <t>it was fun!</t>
  </si>
  <si>
    <t>Lt_0kwIlGACSH7NEQ9s</t>
  </si>
  <si>
    <t>5d9f841f22ef1f0014f46a8e</t>
  </si>
  <si>
    <t>{'comfort': 0.16666666666666666, 'food_fillingness': 0.2, 'healthiness': -0.2}</t>
  </si>
  <si>
    <t>{'food_fillingness': 0.6, 'healthiness': 0.4}</t>
  </si>
  <si>
    <t>Lt_0l2Sn9up3s6zf1ar</t>
  </si>
  <si>
    <t>5a81a392190420000155d6df</t>
  </si>
  <si>
    <t>london</t>
  </si>
  <si>
    <t>{'comfort': -0.05, 'food_fillingness': -0.06, 'healthiness': 0.06}</t>
  </si>
  <si>
    <t>{'food_fillingness': -0.03, 'healthiness': 0.53}</t>
  </si>
  <si>
    <t>its cool</t>
  </si>
  <si>
    <t>I like it</t>
  </si>
  <si>
    <t>Lt_0mQXp2jyMOAOFw1l</t>
  </si>
  <si>
    <t>5c1ac1c637dd01000114e36a</t>
  </si>
  <si>
    <t>{'food_fillingness': -0.5, 'healthiness': 1}</t>
  </si>
  <si>
    <t>the responses seemed quite personalised which was clever</t>
  </si>
  <si>
    <t>n/a</t>
  </si>
  <si>
    <t>Lt_0oPw7wjqJBWRks-L</t>
  </si>
  <si>
    <t>5d97091b1787f60011e03cdf</t>
  </si>
  <si>
    <t>Uruguay</t>
  </si>
  <si>
    <t>{'comfort': 0.03333333333333333, 'food_fillingness': 0.04, 'healthiness': -0.04}</t>
  </si>
  <si>
    <t>{'food_fillingness': 0.52, 'healthiness': 0.48}</t>
  </si>
  <si>
    <t>I tried to ask how much time it would take to prepare the recipe, which should be a basic question, but Cora didn't process that correctly.</t>
  </si>
  <si>
    <t>Lt_0uIkj0jPC2IaoX8n</t>
  </si>
  <si>
    <t>5d5f97f4eea49d0019483080</t>
  </si>
  <si>
    <t>{'comfort': -0.06666666666666667, 'food_fillingness': -0.08, 'healthiness': 0.0}</t>
  </si>
  <si>
    <t>{'food_fillingness': 0.46, 'healthiness': 0.5}</t>
  </si>
  <si>
    <t xml:space="preserve">Did not pay attention to dietary or allergy requirements </t>
  </si>
  <si>
    <t>Lt_14Cj2XpLkrAfTshj</t>
  </si>
  <si>
    <t>5d6c16f881a8ae00014d49d2</t>
  </si>
  <si>
    <t xml:space="preserve">Portugal </t>
  </si>
  <si>
    <t>5_to_10y</t>
  </si>
  <si>
    <t>{'comfort': -0.1, 'food_fillingness': -0.12, 'healthiness': 0.04}</t>
  </si>
  <si>
    <t>{'food_fillingness': -0.06, 'healthiness': 1}</t>
  </si>
  <si>
    <t xml:space="preserve">I feel like Cora misinterpreted me while we were having the chat. Cora asked me if I would like to see another recipe after showing me a few and I said something like 'I am okay for now, thank you' but I meant that I was satisfied with what she had showed me already. Cora then showed me another recipe and asked me the same question to which I replied 'no, thank you' and the chat ended. It was a nice experience, I liked the system but I would have been happier if it had understood me correctly. </t>
  </si>
  <si>
    <t>Lt_1M6q-WFOf6SnqyfZ</t>
  </si>
  <si>
    <t>5d7d78aeb7d4db001acb0da0</t>
  </si>
  <si>
    <t>london</t>
  </si>
  <si>
    <t>{'comfort': -0.06666666666666667, 'food_fillingness': -0.08, 'healthiness': 0.06}</t>
  </si>
  <si>
    <t>{'food_fillingness': -0.04, 'healthiness': 0.53}</t>
  </si>
  <si>
    <t>['beans&amp;maxReadyTime=21&amp;fillIngredients=true&amp;addRecipeInformation=true&amp;fillIngredients=true&amp;addRecipeInformation=true&amp;number=5']</t>
  </si>
  <si>
    <t>Lt_7qwiYbhCHKnoOTxQ</t>
  </si>
  <si>
    <t>5c51dd37c91d1100017760b8</t>
  </si>
  <si>
    <t>{'comfort': -0.15, 'food_fillingness': -0.18, 'healthiness': 0.2}</t>
  </si>
  <si>
    <t>{'food_fillingness': 0.41000000000000003, 'healthiness': 0.6}</t>
  </si>
  <si>
    <t>['soup&amp;maxReadyTime=21&amp;diet=vegan&amp;fillIngredients=true&amp;addRecipeInformation=true&amp;fillIngredients=true&amp;addRecipeInformation=true&amp;number=5', 'stir%20fry&amp;maxReadyTime=21&amp;diet=vegan&amp;excludeIngredients=soup&amp;fillIngredients=true&amp;addRecipeInformation=true&amp;fillIngredients=true&amp;addRecipeInformation=true&amp;number=5', 'stir%20fry&amp;maxReadyTime=21&amp;diet=vegan&amp;excludeIngredients=soup&amp;fillIngredients=true&amp;addRecipeInformation=true&amp;fillIngredients=true&amp;addRecipeInformation=true&amp;number=5', '%20salad&amp;maxReadyTime=21&amp;diet=vegan&amp;excludeIngredients=soup&amp;fillIngredients=true&amp;addRecipeInformation=true&amp;fillIngredients=true&amp;addRecipeInformation=true&amp;number=5']</t>
  </si>
  <si>
    <t>['soup', 'stir%20fry', '%20salad']</t>
  </si>
  <si>
    <t>Lt_7rUe-BmRD6zuYjAl</t>
  </si>
  <si>
    <t>5c82f678a4c44a001484dc00</t>
  </si>
  <si>
    <t>{'food_fillingness': 0.01, 'healthiness': 0.48}</t>
  </si>
  <si>
    <t>['beans&amp;maxReadyTime=21&amp;excludeIngredients=kale&amp;fillIngredients=true&amp;addRecipeInformation=true&amp;fillIngredients=true&amp;addRecipeInformation=true&amp;number=5']</t>
  </si>
  <si>
    <t>Didn't respond correctly when asked for a light or large dinner</t>
  </si>
  <si>
    <t>All good</t>
  </si>
  <si>
    <t>Lt_7sHd7-VdM2SX3r02</t>
  </si>
  <si>
    <t>5c897696146e370001e063c9</t>
  </si>
  <si>
    <t>{'food_fillingness': 0.51, 'healthiness': 0.49}</t>
  </si>
  <si>
    <t>['soup&amp;maxReadyTime=5000&amp;intolerances=egg&amp;excludeIngredients=egg&amp;fillIngredients=true&amp;addRecipeInformation=true&amp;fillIngredients=true&amp;addRecipeInformation=true&amp;number=5']</t>
  </si>
  <si>
    <t xml:space="preserve">I had asked for something more substantial than soup and was given another soup recepie. </t>
  </si>
  <si>
    <t>Lt_7uK522fmbBpcyoYi</t>
  </si>
  <si>
    <t>5c4e7b34620ba700010c5dc6</t>
  </si>
  <si>
    <t>{'comfort': -0.03333333333333333, 'food_fillingness': -0.04, 'healthiness': 0.0}</t>
  </si>
  <si>
    <t>{'food_fillingness': 0.48, 'healthiness': 0.5}</t>
  </si>
  <si>
    <t>['soup&amp;maxReadyTime=5000&amp;fillIngredients=true&amp;addRecipeInformation=true&amp;fillIngredients=true&amp;addRecipeInformation=true&amp;number=5', 'stir%20fry&amp;maxReadyTime=5000&amp;excludeIngredients=cheese,soup&amp;fillIngredients=true&amp;addRecipeInformation=true&amp;fillIngredients=true&amp;addRecipeInformation=true&amp;number=5']</t>
  </si>
  <si>
    <t>['soup', 'stir%20fry']</t>
  </si>
  <si>
    <t xml:space="preserve">An interesting new way to search for recipes. </t>
  </si>
  <si>
    <t>Lt_7uLrgvP6H-EwiGKy</t>
  </si>
  <si>
    <t>5bdf91dbb32fa800012ea282</t>
  </si>
  <si>
    <t>M√©xico</t>
  </si>
  <si>
    <t>{'comfort': 0.0, 'food_fillingness': 0.0, 'healthiness': -0.02}</t>
  </si>
  <si>
    <t>{'food_fillingness': 0.5, 'healthiness': 0.49}</t>
  </si>
  <si>
    <t xml:space="preserve">Excellent Studio I think the assistants are still lacking a lot. It will be almost impossible to predict the human being. They help but they are missing. I've had bad experiences with ChatBots. </t>
  </si>
  <si>
    <t xml:space="preserve">Cora was very kind ... The feeling was real as if she talked to someone. But the results did not convince me at all. </t>
  </si>
  <si>
    <t>Lt_7z6FALg8whlucT7h</t>
  </si>
  <si>
    <t>5cb8a8ac317b170001412c87</t>
  </si>
  <si>
    <t>{'food_fillingness': -0.52, 'healthiness': 0.5}</t>
  </si>
  <si>
    <t>not at this time</t>
  </si>
  <si>
    <t>nothing to share</t>
  </si>
  <si>
    <t>Lt_836z6Ju3FqGdZ7By</t>
  </si>
  <si>
    <t>5d7f8ffae664ab001967d9d3</t>
  </si>
  <si>
    <t>Estonia</t>
  </si>
  <si>
    <t>other</t>
  </si>
  <si>
    <t>{'food_fillingness': 0.5, 'healthiness': 0.51}</t>
  </si>
  <si>
    <t>Video or spoken recipes would be a great addition</t>
  </si>
  <si>
    <t>Lt_8Y9Zwbl_mRKVzJW0</t>
  </si>
  <si>
    <t>5d3873197860c8001a106e02</t>
  </si>
  <si>
    <t>['onion&amp;maxReadyTime=21&amp;fillIngredients=true&amp;addRecipeInformation=true&amp;fillIngredients=true&amp;addRecipeInformation=true&amp;number=5', 'fennel&amp;maxReadyTime=21&amp;excludeIngredients=kale,spinach&amp;fillIngredients=true&amp;addRecipeInformation=true&amp;fillIngredients=true&amp;addRecipeInformation=true&amp;number=5']</t>
  </si>
  <si>
    <t>Lt_DPYzu4IO_q4Qgqhv</t>
  </si>
  <si>
    <t>5da03c3607c83700140a3d8f</t>
  </si>
  <si>
    <t>{'food_fillingness': 1, 'healthiness': -1}</t>
  </si>
  <si>
    <t>{'comfort': 0.08333333333333333, 'food_fillingness': 0.1, 'healthiness': -0.06}</t>
  </si>
  <si>
    <t>{'food_fillingness': 0.55, 'healthiness': -0.030000000000000027}</t>
  </si>
  <si>
    <t>['moussaka&amp;maxReadyTime=21&amp;fillIngredients=true&amp;addRecipeInformation=true&amp;fillIngredients=true&amp;addRecipeInformation=true&amp;number=5', 'moussaka&amp;maxReadyTime=21&amp;fillIngredients=true&amp;addRecipeInformation=true&amp;fillIngredients=true&amp;addRecipeInformation=true&amp;number=5', 'bread&amp;maxReadyTime=21&amp;fillIngredients=true&amp;addRecipeInformation=true&amp;fillIngredients=true&amp;addRecipeInformation=true&amp;number=5']</t>
  </si>
  <si>
    <t>['moussaka', 'bread']</t>
  </si>
  <si>
    <t>It was pretty pleasant</t>
  </si>
  <si>
    <t>The first 2 times I tried to chat with Cora, the system crashed</t>
  </si>
  <si>
    <t>Lt_IPA9BlLlDo8697MQ</t>
  </si>
  <si>
    <t>5c5d821f82757f0001347ea4</t>
  </si>
  <si>
    <t>England</t>
  </si>
  <si>
    <t>{'comfort': -0.1, 'food_fillingness': -0.12, 'healthiness': 0.06}</t>
  </si>
  <si>
    <t>{'food_fillingness': 0.44, 'healthiness': 1}</t>
  </si>
  <si>
    <t>great idea!</t>
  </si>
  <si>
    <t>would be great to use when you havent an idea of what to cook!</t>
  </si>
  <si>
    <t>Lt_IQ8jE_MqAF35EJxk</t>
  </si>
  <si>
    <t>59f8868e05d1d60001f1464d</t>
  </si>
  <si>
    <t>It went better than I expected it too especially when I said recipe doesn't look great but I would give it a go.  I then got an alternative which I was surprised about.</t>
  </si>
  <si>
    <t>No thanks</t>
  </si>
  <si>
    <t>Lt_IQK6h23ZiU-DhX0Y</t>
  </si>
  <si>
    <t>5b0eedb316768100010f9023</t>
  </si>
  <si>
    <t>Winshester</t>
  </si>
  <si>
    <t>{'comfort': 0.1, 'food_fillingness': 0.12, 'healthiness': 0.04}</t>
  </si>
  <si>
    <t>{'food_fillingness': 0.56, 'healthiness': 0.52}</t>
  </si>
  <si>
    <t>['rice%20&amp;maxReadyTime=21&amp;excludeIngredients=fish&amp;fillIngredients=true&amp;addRecipeInformation=true&amp;fillIngredients=true&amp;addRecipeInformation=true&amp;number=5']</t>
  </si>
  <si>
    <t>Lt_IQtl9IGoUrNmaP2Q</t>
  </si>
  <si>
    <t>5cfd098ecfcee60001c251d6</t>
  </si>
  <si>
    <t>{'food_fillingness': 0.5, 'healthiness': 1}</t>
  </si>
  <si>
    <t>I asked if she only has salmon recipes and she wasnt capable to give me another recipe without salmon</t>
  </si>
  <si>
    <t>Lt_IQxjtuvGI0hMvIPA</t>
  </si>
  <si>
    <t>5c13ea66afe26c00014d8f05</t>
  </si>
  <si>
    <t>{'food_fillingness': -0.48, 'healthiness': 0.96}</t>
  </si>
  <si>
    <t>['broccoli&amp;maxReadyTime=21&amp;fillIngredients=true&amp;addRecipeInformation=true&amp;fillIngredients=true&amp;addRecipeInformation=true&amp;number=5', 'spinach&amp;maxReadyTime=21&amp;excludeIngredients=broccoli&amp;fillIngredients=true&amp;addRecipeInformation=true&amp;fillIngredients=true&amp;addRecipeInformation=true&amp;number=5', 'tomatoes&amp;maxReadyTime=21&amp;excludeIngredients=broccoli,spinach&amp;fillIngredients=true&amp;addRecipeInformation=true&amp;fillIngredients=true&amp;addRecipeInformation=true&amp;number=5']</t>
  </si>
  <si>
    <t>Not as interactive as I thought it would be</t>
  </si>
  <si>
    <t>Lt_ISCNHZnNY_L5zN4G</t>
  </si>
  <si>
    <t>5b5737d3afbff4000112d2f8</t>
  </si>
  <si>
    <t>{'comfort': -0.016666666666666666, 'food_fillingness': -0.02, 'healthiness': 0.08}</t>
  </si>
  <si>
    <t>{'food_fillingness': -0.51, 'healthiness': 0.54}</t>
  </si>
  <si>
    <t>['onion&amp;maxReadyTime=21&amp;intolerances=gluten&amp;excludeIngredients=gluten&amp;fillIngredients=true&amp;addRecipeInformation=true&amp;fillIngredients=true&amp;addRecipeInformation=true&amp;number=5']</t>
  </si>
  <si>
    <t>I loved it. I would totally use it in the future.</t>
  </si>
  <si>
    <t>Amazing study. Keep the fantastic work.</t>
  </si>
  <si>
    <t>Lt_IUF_zmOLLyki2_Zb</t>
  </si>
  <si>
    <t>5c6eb542045a21000126ab53</t>
  </si>
  <si>
    <t>['student', 'unemployed']</t>
  </si>
  <si>
    <t xml:space="preserve">The Netherlands </t>
  </si>
  <si>
    <t>['broccoli&amp;maxReadyTime=5000&amp;fillIngredients=true&amp;addRecipeInformation=true&amp;fillIngredients=true&amp;addRecipeInformation=true&amp;number=5']</t>
  </si>
  <si>
    <t>All went really well</t>
  </si>
  <si>
    <t>Lt_Idd-8rp-n1S_Q0XS</t>
  </si>
  <si>
    <t>5d04c56a0b54cc0001dad608</t>
  </si>
  <si>
    <t>Good fun</t>
  </si>
  <si>
    <t>Lt_JI3FZhFz7G3Sfj93</t>
  </si>
  <si>
    <t>5c676d436f250200012a04e8</t>
  </si>
  <si>
    <t>{'comfort': -0.016666666666666666, 'food_fillingness': -0.02, 'healthiness': 0.06}</t>
  </si>
  <si>
    <t>['broccoli&amp;maxReadyTime=21&amp;diet=vegan&amp;excludeIngredients=meat&amp;fillIngredients=true&amp;addRecipeInformation=true&amp;fillIngredients=true&amp;addRecipeInformation=true&amp;number=5']</t>
  </si>
  <si>
    <t>Lt_Kktmuhx7uMk-gARw</t>
  </si>
  <si>
    <t>599be413e6e73e00018726a3</t>
  </si>
  <si>
    <t>{'comfort': -0.05, 'food_fillingness': -0.06, 'healthiness': 0.02}</t>
  </si>
  <si>
    <t>{'food_fillingness': 0.47, 'healthiness': 0.51}</t>
  </si>
  <si>
    <t>Some of her responses seemed unlikely / not genuine (very few people go on 'vacation' in High Wycombe.)</t>
  </si>
  <si>
    <t>I liked that it was quick.</t>
  </si>
  <si>
    <t>LtZiQGBl22q7MJxszhF</t>
  </si>
  <si>
    <t>5cd168e9f651de0015a062d2</t>
  </si>
  <si>
    <t>NONE</t>
  </si>
  <si>
    <t>{'food_fillingness': -0.51, 'healthiness': 0.53}</t>
  </si>
  <si>
    <t>['onion&amp;maxReadyTime=5000&amp;fillIngredients=true&amp;addRecipeInformation=true&amp;fillIngredients=true&amp;addRecipeInformation=true&amp;number=5', 'fennel&amp;maxReadyTime=5000&amp;excludeIngredients=onion&amp;fillIngredients=true&amp;addRecipeInformation=true&amp;fillIngredients=true&amp;addRecipeInformation=true&amp;number=5']</t>
  </si>
  <si>
    <t>It was fun!</t>
  </si>
  <si>
    <t>LtZiREPJGQBV-0HgutW</t>
  </si>
  <si>
    <t>5ce16d99dd4e16001971d693</t>
  </si>
  <si>
    <t>Good</t>
  </si>
  <si>
    <t>LtZiRP79MNyQLB85C4e</t>
  </si>
  <si>
    <t>5c486433929dc500011c908a</t>
  </si>
  <si>
    <t>{'food_fillingness': 0.48, 'healthiness': 1}</t>
  </si>
  <si>
    <t>LtZiSMOL2yXCOwOoEJI</t>
  </si>
  <si>
    <t>59ba957d3a9ab60001118fc2</t>
  </si>
  <si>
    <t>['broccoli&amp;maxReadyTime=21&amp;diet=vegan&amp;fillIngredients=true&amp;addRecipeInformation=true&amp;fillIngredients=true&amp;addRecipeInformation=true&amp;number=5']</t>
  </si>
  <si>
    <t>She's very fast. Well done</t>
  </si>
  <si>
    <t>LtZiTiiyXUGT891J_1B</t>
  </si>
  <si>
    <t>5d6bbd83a9d20a0001de4c75</t>
  </si>
  <si>
    <t>LtZiTq0_XSNfdK5wC5j</t>
  </si>
  <si>
    <t>5dae25fc2e361800135fbd02</t>
  </si>
  <si>
    <t>{'comfort': -0.06666666666666667, 'food_fillingness': -0.08, 'healthiness': 0.1}</t>
  </si>
  <si>
    <t>{'food_fillingness': -0.54, 'healthiness': 0.55}</t>
  </si>
  <si>
    <t>Cora was a bit slow to react sometimes. She could be a bit more responsive.</t>
  </si>
  <si>
    <t>LtZiWbCcRx72rA-OyUA</t>
  </si>
  <si>
    <t>5cdfb5e4b5dcb500011d0d07</t>
  </si>
  <si>
    <t>{'comfort': -0.1, 'food_fillingness': -0.12, 'healthiness': -0.02}</t>
  </si>
  <si>
    <t>{'food_fillingness': 0.44, 'healthiness': 0.49}</t>
  </si>
  <si>
    <t>['soup&amp;maxReadyTime=21&amp;fillIngredients=true&amp;addRecipeInformation=true&amp;fillIngredients=true&amp;addRecipeInformation=true&amp;number=5', 'stir%20fry&amp;maxReadyTime=21&amp;excludeIngredients=broccoli,soup&amp;fillIngredients=true&amp;addRecipeInformation=true&amp;fillIngredients=true&amp;addRecipeInformation=true&amp;number=5']</t>
  </si>
  <si>
    <t>LtZiYHJzlpn0H_Eat4G</t>
  </si>
  <si>
    <t>5d3067ad3c028b001782ab68</t>
  </si>
  <si>
    <t>{'comfort': -0.05, 'food_fillingness': -0.06, 'healthiness': -0.08}</t>
  </si>
  <si>
    <t>{'food_fillingness': 0.47, 'healthiness': 0.46}</t>
  </si>
  <si>
    <t>A little explanation at the beginning about interacting with Cora would be nice. Like the type of questions one can ask her, topics she can talk about etc. That would make it easier to interact with her.</t>
  </si>
  <si>
    <t>LtZiq64vu6G-8rm2Oed</t>
  </si>
  <si>
    <t>5b212164cfbf200001cfb3ad</t>
  </si>
  <si>
    <t>{'comfort': -0.016666666666666666, 'food_fillingness': -0.02, 'healthiness': -0.1}</t>
  </si>
  <si>
    <t>{'food_fillingness': 0.49, 'healthiness': 0.95}</t>
  </si>
  <si>
    <t>LtZj5rJiFrPxxNk0wlz</t>
  </si>
  <si>
    <t>5c4d7aa4d3a5e30001834302</t>
  </si>
  <si>
    <t>i was born here??</t>
  </si>
  <si>
    <t>['salmon&amp;maxReadyTime=21&amp;fillIngredients=true&amp;addRecipeInformation=true&amp;fillIngredients=true&amp;addRecipeInformation=true&amp;number=5', '%20salad&amp;maxReadyTime=21&amp;excludeIngredients=salmon&amp;fillIngredients=true&amp;addRecipeInformation=true&amp;fillIngredients=true&amp;addRecipeInformation=true&amp;number=5']</t>
  </si>
  <si>
    <t>['salmon', '%20salad']</t>
  </si>
  <si>
    <t>she didnt seem able to respond to questions outside of her algorithm. I asked for meat- she gave me a salad. i said i was hungry,....she offered an avocado salad..not really filling.</t>
  </si>
  <si>
    <t>LtZwDlwD-XZ0V16PSjO</t>
  </si>
  <si>
    <t>5bafd12a70f8df0001be84a7</t>
  </si>
  <si>
    <t>Slightly unnatural, though comfortable, were Cora's quick responses.</t>
  </si>
  <si>
    <t>LtZwE8BvK0hj9B8DO_I</t>
  </si>
  <si>
    <t>5d820531b677580001847761</t>
  </si>
  <si>
    <t>greece</t>
  </si>
  <si>
    <t>{'comfort': -0.05, 'food_fillingness': -0.06, 'healthiness': -0.02}</t>
  </si>
  <si>
    <t>{'food_fillingness': 0.47, 'healthiness': 0.99}</t>
  </si>
  <si>
    <t>It was a very pleasant experience, Cora was fantastic!</t>
  </si>
  <si>
    <t>the study was very interesting</t>
  </si>
  <si>
    <t>LtZwEd8Q9-V17rfkHbt</t>
  </si>
  <si>
    <t>5d84e6c5e1adea00016d2a45</t>
  </si>
  <si>
    <t>{'comfort': 0.05, 'food_fillingness': 0.06, 'healthiness': 0.06}</t>
  </si>
  <si>
    <t>{'food_fillingness': 0.03, 'healthiness': 0.53}</t>
  </si>
  <si>
    <t>LtZwGILRucaDlsshFSm</t>
  </si>
  <si>
    <t>5c0333c84e1b7b00016a83fd</t>
  </si>
  <si>
    <t>{'comfort': 0.05, 'food_fillingness': 0.06, 'healthiness': -0.1}</t>
  </si>
  <si>
    <t>{'food_fillingness': -0.47, 'healthiness': 0.95}</t>
  </si>
  <si>
    <t>['broccoli&amp;maxReadyTime=5000&amp;fillIngredients=true&amp;addRecipeInformation=true&amp;fillIngredients=true&amp;addRecipeInformation=true&amp;number=5', 'spinach&amp;maxReadyTime=5000&amp;excludeIngredients=broccoli&amp;fillIngredients=true&amp;addRecipeInformation=true&amp;fillIngredients=true&amp;addRecipeInformation=true&amp;number=5']</t>
  </si>
  <si>
    <t>['broccoli', 'spinach']</t>
  </si>
  <si>
    <t>The chat went without a problem, with a very quick response time from Cora.</t>
  </si>
  <si>
    <t>Everything worked correctly.</t>
  </si>
  <si>
    <t>LtZwHOtZw_px2HdQ4Xf</t>
  </si>
  <si>
    <t>5c59b060c16a6a0001c09337</t>
  </si>
  <si>
    <t>{'comfort': 0.016666666666666666, 'food_fillingness': 0.02, 'healthiness': -0.06}</t>
  </si>
  <si>
    <t>{'food_fillingness': -0.49, 'healthiness': 0.47}</t>
  </si>
  <si>
    <t>['onion&amp;maxReadyTime=21&amp;fillIngredients=true&amp;addRecipeInformation=true&amp;fillIngredients=true&amp;addRecipeInformation=true&amp;number=5', 'pepper&amp;maxReadyTime=21&amp;excludeIngredients=kale&amp;fillIngredients=true&amp;addRecipeInformation=true&amp;fillIngredients=true&amp;addRecipeInformation=true&amp;number=5']</t>
  </si>
  <si>
    <t>['onion', 'pepper']</t>
  </si>
  <si>
    <t xml:space="preserve">Out of the recipes Cora gave me, two of them did not allow to see the recipe on the link provided. One on "FoodNetwork" that just redirected me to the main page and one on "Wholeliving" that just returned a 404 Not found. </t>
  </si>
  <si>
    <t>LtZwIPRLvCzXcVpnkEW</t>
  </si>
  <si>
    <t>5d0a5e869b4ee500013d5575</t>
  </si>
  <si>
    <t>{'comfort': 0.0, 'food_fillingness': 0.0, 'healthiness': -0.04}</t>
  </si>
  <si>
    <t>{'food_fillingness': 0.5, 'healthiness': 0.48}</t>
  </si>
  <si>
    <t>Very clever it was obviously automated but it shows whats possible in the future well done :0)</t>
  </si>
  <si>
    <t>I have done alot of studies and i found this quite interesting and useful</t>
  </si>
  <si>
    <t>LtZwOiXAUO_5CLe7gxK</t>
  </si>
  <si>
    <t>5cbcd05c56524100013b19c0</t>
  </si>
  <si>
    <t>Latvia</t>
  </si>
  <si>
    <t>{'food_fillingness': -0.51, 'healthiness': 0.010000000000000009}</t>
  </si>
  <si>
    <t>Cora didn't consider what I wanted. I asked for something with chicken in it, but she didn't give me anything.</t>
  </si>
  <si>
    <t>LtZwWL-awVMU8HbxLzA</t>
  </si>
  <si>
    <t>5d8896bd68b5810019745311</t>
  </si>
  <si>
    <t>{'comfort': -0.06666666666666667, 'food_fillingness': -0.08, 'healthiness': 0.16}</t>
  </si>
  <si>
    <t>{'food_fillingness': 0.46, 'healthiness': 1}</t>
  </si>
  <si>
    <t>['salmon&amp;maxReadyTime=21&amp;fillIngredients=true&amp;addRecipeInformation=true&amp;fillIngredients=true&amp;addRecipeInformation=true&amp;number=5', '%20salad&amp;maxReadyTime=21&amp;excludeIngredients=fish&amp;fillIngredients=true&amp;addRecipeInformation=true&amp;fillIngredients=true&amp;addRecipeInformation=true&amp;number=5']</t>
  </si>
  <si>
    <t>I don't really want to share something, I think the chatting went well.</t>
  </si>
  <si>
    <t>LtZwz0qP6JONSPTP-NA</t>
  </si>
  <si>
    <t>5c976a80bfb5690001eeeb84</t>
  </si>
  <si>
    <t>Patras, Greece.</t>
  </si>
  <si>
    <t>{'comfort': -0.06666666666666667, 'food_fillingness': -0.08, 'healthiness': 0.04}</t>
  </si>
  <si>
    <t>{'food_fillingness': -0.54, 'healthiness': 0.52}</t>
  </si>
  <si>
    <t>The conversation was interesting.</t>
  </si>
  <si>
    <t>I liked this study.</t>
  </si>
  <si>
    <t>LtZyvQ32_jX6RR6KnMh</t>
  </si>
  <si>
    <t>5d8125f63d05eb0001731115</t>
  </si>
  <si>
    <t>Bulgaria</t>
  </si>
  <si>
    <t>{'comfort': 0.03333333333333333, 'food_fillingness': 0.04, 'healthiness': 0.02}</t>
  </si>
  <si>
    <t>{'food_fillingness': 0.52, 'healthiness': 0.51}</t>
  </si>
  <si>
    <t>['rice%20&amp;maxReadyTime=5000&amp;excludeIngredients=fish,avocado&amp;fillIngredients=true&amp;addRecipeInformation=true&amp;fillIngredients=true&amp;addRecipeInformation=true&amp;number=5']</t>
  </si>
  <si>
    <t>I had to restart the study because Cora broke and stopped replying. On the second try, Cora ignored that I said I don't like spicy food before giving me a recipe. I had to repeat that I don't like spicy food.</t>
  </si>
  <si>
    <t>I liked this study, it was engaging and exciting.</t>
  </si>
  <si>
    <t>Lt_0j5zW_dheXx9Bs72</t>
  </si>
  <si>
    <t>5d42d3cd0ff61e0019ff2061</t>
  </si>
  <si>
    <t>Scotland</t>
  </si>
  <si>
    <t>{'comfort': 0.11666666666666667, 'food_fillingness': 0.14, 'healthiness': -0.12}</t>
  </si>
  <si>
    <t>{'food_fillingness': -0.43, 'healthiness': 0.44}</t>
  </si>
  <si>
    <t>['onion&amp;maxReadyTime=21&amp;excludeIngredients=chip&amp;fillIngredients=true&amp;addRecipeInformation=true&amp;fillIngredients=true&amp;addRecipeInformation=true&amp;number=5', 'pepper&amp;maxReadyTime=21&amp;excludeIngredients=chip,kale,spinach&amp;fillIngredients=true&amp;addRecipeInformation=true&amp;fillIngredients=true&amp;addRecipeInformation=true&amp;number=5']</t>
  </si>
  <si>
    <t>Lt_0kwrB7gErGHqs96x</t>
  </si>
  <si>
    <t>592f1045bb4ce30001bd4fba</t>
  </si>
  <si>
    <t>{'comfort': 0.0, 'food_fillingness': 0.0, 'healthiness': -0.06}</t>
  </si>
  <si>
    <t>{'food_fillingness': -0.5, 'healthiness': 0.47}</t>
  </si>
  <si>
    <t>['onion&amp;maxReadyTime=21&amp;fillIngredients=true&amp;addRecipeInformation=true&amp;fillIngredients=true&amp;addRecipeInformation=true&amp;number=5', 'pepper&amp;maxReadyTime=21&amp;excludeIngredients=avocado,spinach&amp;fillIngredients=true&amp;addRecipeInformation=true&amp;fillIngredients=true&amp;addRecipeInformation=true&amp;number=5']</t>
  </si>
  <si>
    <t>Lt_0lOP29y0p7JR2-63</t>
  </si>
  <si>
    <t>5d7df958cb6cf00001399929</t>
  </si>
  <si>
    <t>{'food_fillingness': -0.51, 'healthiness': 0.48}</t>
  </si>
  <si>
    <t xml:space="preserve">It was a lovely experience chatting with Cora, thank you :) </t>
  </si>
  <si>
    <t>Lt_0lnzQs6kyx7qE8jQ</t>
  </si>
  <si>
    <t>5d893d3fc993870001ccd14e</t>
  </si>
  <si>
    <t>{'food_fillingness': 0.52, 'healthiness': 0.97}</t>
  </si>
  <si>
    <t>Lt_0mwe8LLjZN4SfF-Q</t>
  </si>
  <si>
    <t>5db29ce254945b003c8ef699</t>
  </si>
  <si>
    <t>{'comfort': -0.03333333333333333, 'food_fillingness': -0.04, 'healthiness': 0.04}</t>
  </si>
  <si>
    <t>['broccoli&amp;maxReadyTime=5000&amp;diet=vegan&amp;fillIngredients=true&amp;addRecipeInformation=true&amp;fillIngredients=true&amp;addRecipeInformation=true&amp;number=5']</t>
  </si>
  <si>
    <t>I was not sure how to respond to her when she gave me recipes because she just gave it to you and asked if it was good or not.</t>
  </si>
  <si>
    <t>It was a fun exercise to interact with a program for this purpose because I personally would love to use something like this in the future.</t>
  </si>
  <si>
    <t>Lt_0nZDfbHx80NQpfvl</t>
  </si>
  <si>
    <t>5c84014bd34170000141b8d6</t>
  </si>
  <si>
    <t>{'food_fillingness': -0.47, 'healthiness': 0.98}</t>
  </si>
  <si>
    <t>she should ask what ingredients we have available in the fridge/pantry</t>
  </si>
  <si>
    <t xml:space="preserve">none. thank you. </t>
  </si>
  <si>
    <t>Lt_0o_n_jlJbnBAf4ex</t>
  </si>
  <si>
    <t>5ace82e135eccf0001a11c96</t>
  </si>
  <si>
    <t>{'food_fillingness': -0.49, 'healthiness': 1}</t>
  </si>
  <si>
    <t>['broccoli&amp;maxReadyTime=21&amp;diet=vegan&amp;fillIngredients=true&amp;addRecipeInformation=true&amp;fillIngredients=true&amp;addRecipeInformation=true&amp;number=5', 'spinach&amp;maxReadyTime=21&amp;diet=vegan&amp;excludeIngredients=garlic,lemon&amp;fillIngredients=true&amp;addRecipeInformation=true&amp;fillIngredients=true&amp;addRecipeInformation=true&amp;number=5']</t>
  </si>
  <si>
    <t>It was easy to interact with Cora, but it would be better for her to recommend various recipes first by just the name, and then let the user pick the one that appealed more and to then get the recipe ingredients and how to make it.</t>
  </si>
  <si>
    <t>Lt_0r-Zrb8M5vg74PYh</t>
  </si>
  <si>
    <t>5d1cbebd56f8cf0015425d2a</t>
  </si>
  <si>
    <t>Lt_1F1emQ5ezUVW_33n</t>
  </si>
  <si>
    <t>5b222aff59f9620001c109cb</t>
  </si>
  <si>
    <t>Finland</t>
  </si>
  <si>
    <t>{'food_fillingness': 0.0, 'healthiness': 0.98}</t>
  </si>
  <si>
    <t>['carrot&amp;maxReadyTime=5000&amp;fillIngredients=true&amp;addRecipeInformation=true&amp;fillIngredients=true&amp;addRecipeInformation=true&amp;number=5']</t>
  </si>
  <si>
    <t>It was slow in the end; had to wait. It's amazing how it understood the messages. many ways and words can be used i think.</t>
  </si>
  <si>
    <t>Lt_1h8b7u8wYUVw_ZH5</t>
  </si>
  <si>
    <t>5c65f80affc8240001bf6b8a</t>
  </si>
  <si>
    <t>{'food_fillingness': 0.5, 'healthiness': -0.030000000000000027}</t>
  </si>
  <si>
    <t>['moussaka&amp;maxReadyTime=21&amp;fillIngredients=true&amp;addRecipeInformation=true&amp;fillIngredients=true&amp;addRecipeInformation=true&amp;number=5', 'moussaka&amp;maxReadyTime=21&amp;fillIngredients=true&amp;addRecipeInformation=true&amp;fillIngredients=true&amp;addRecipeInformation=true&amp;number=5', 'fish%20cake&amp;maxReadyTime=21&amp;fillIngredients=true&amp;addRecipeInformation=true&amp;fillIngredients=true&amp;addRecipeInformation=true&amp;number=5', 'wrap&amp;maxReadyTime=21&amp;fillIngredients=true&amp;addRecipeInformation=true&amp;fillIngredients=true&amp;addRecipeInformation=true&amp;number=5']</t>
  </si>
  <si>
    <t>['moussaka', 'fish%20cake', 'wrap']</t>
  </si>
  <si>
    <t xml:space="preserve">Cora was friendly, it was a fun experience! </t>
  </si>
  <si>
    <t>Lt_52ykAYXGAWqb43kZ</t>
  </si>
  <si>
    <t>5be385ba24f70e00018b0024</t>
  </si>
  <si>
    <t>{'food_fillingness': -0.48, 'healthiness': 0.52}</t>
  </si>
  <si>
    <t>['onion&amp;maxReadyTime=5000&amp;intolerances=dairy&amp;excludeIngredients=dairy&amp;fillIngredients=true&amp;addRecipeInformation=true&amp;fillIngredients=true&amp;addRecipeInformation=true&amp;number=5']</t>
  </si>
  <si>
    <t>Lt_7pmda7NxXim5SgOT</t>
  </si>
  <si>
    <t>5da71ab67547d30017c1970d</t>
  </si>
  <si>
    <t>Portuguese</t>
  </si>
  <si>
    <t>{'comfort': 0.05, 'food_fillingness': 0.06, 'healthiness': -0.06}</t>
  </si>
  <si>
    <t>{'food_fillingness': 0.03, 'healthiness': 0.47}</t>
  </si>
  <si>
    <t xml:space="preserve">Good luck with this project. </t>
  </si>
  <si>
    <t>Thank you. Maybe some macros information about the food. Also the picture quality was not that great when showing up the meal.</t>
  </si>
  <si>
    <t>Lt_7rGWn14wyUu6z0xc</t>
  </si>
  <si>
    <t>5901cf755b40770001f29ca6</t>
  </si>
  <si>
    <t>france</t>
  </si>
  <si>
    <t>maybe allow the user to add a specific ingredient</t>
  </si>
  <si>
    <t>Good luck with your study</t>
  </si>
  <si>
    <t>Lt_7rwfMV2TjPNX8gnr</t>
  </si>
  <si>
    <t>5c6244086937550001232ae6</t>
  </si>
  <si>
    <t>She was fun and informative!</t>
  </si>
  <si>
    <t>Lt_7sCJIdSNG1XK_xYa</t>
  </si>
  <si>
    <t>5a23f9a9d6fdbc00011c9572</t>
  </si>
  <si>
    <t>{'comfort': -0.15, 'food_fillingness': -0.18, 'healthiness': 0.1}</t>
  </si>
  <si>
    <t>{'food_fillingness': -0.59, 'healthiness': 0.55}</t>
  </si>
  <si>
    <t>it was ok</t>
  </si>
  <si>
    <t>positive</t>
  </si>
  <si>
    <t>Lt_7t8g3Apwq0qdLLxs</t>
  </si>
  <si>
    <t>5b745aefcaefde0001f08744</t>
  </si>
  <si>
    <t>Lt_7tg8SRJYU1gx9B1y</t>
  </si>
  <si>
    <t>5d31b301d509220001684de5</t>
  </si>
  <si>
    <t>['broccoli&amp;maxReadyTime=21&amp;excludeIngredients=meat,vegetables&amp;fillIngredients=true&amp;addRecipeInformation=true&amp;fillIngredients=true&amp;addRecipeInformation=true&amp;number=5', 'broccoli&amp;maxReadyTime=21&amp;excludeIngredients=meat,vegetables&amp;fillIngredients=true&amp;addRecipeInformation=true&amp;fillIngredients=true&amp;addRecipeInformation=true&amp;number=5', 'spinach&amp;maxReadyTime=21&amp;excludeIngredients=meat,vegetables&amp;fillIngredients=true&amp;addRecipeInformation=true&amp;fillIngredients=true&amp;addRecipeInformation=true&amp;number=5', 'spinach&amp;maxReadyTime=21&amp;excludeIngredients=meat,vegetables&amp;fillIngredients=true&amp;addRecipeInformation=true&amp;fillIngredients=true&amp;addRecipeInformation=true&amp;number=5', 'tomatoes&amp;maxReadyTime=21&amp;excludeIngredients=meat,vegetables&amp;fillIngredients=true&amp;addRecipeInformation=true&amp;fillIngredients=true&amp;addRecipeInformation=true&amp;number=5', 'tomatoes&amp;maxReadyTime=21&amp;excludeIngredients=meat,vegetables&amp;fillIngredients=true&amp;addRecipeInformation=true&amp;fillIngredients=true&amp;addRecipeInformation=true&amp;number=5', 'peas&amp;maxReadyTime=21&amp;excludeIngredients=meat,vegetables&amp;fillIngredients=true&amp;addRecipeInformation=true&amp;fillIngredients=true&amp;addRecipeInformation=true&amp;number=5', 'peas&amp;maxReadyTime=21&amp;excludeIngredients=meat,vegetables&amp;fillIngredients=true&amp;addRecipeInformation=true&amp;fillIngredients=true&amp;addRecipeInformation=true&amp;number=5', 'carrot&amp;maxReadyTime=21&amp;excludeIngredients=meat,vegetables&amp;fillIngredients=true&amp;addRecipeInformation=true&amp;fillIngredients=true&amp;addRecipeInformation=true&amp;number=5', 'carrot&amp;maxReadyTime=21&amp;excludeIngredients=meat,vegetables&amp;fillIngredients=true&amp;addRecipeInformation=true&amp;fillIngredients=true&amp;addRecipeInformation=true&amp;number=5', 'mushrooms&amp;maxReadyTime=21&amp;excludeIngredients=meat,vegetables&amp;fillIngredients=true&amp;addRecipeInformation=true&amp;fillIngredients=true&amp;addRecipeInformation=true&amp;number=5']</t>
  </si>
  <si>
    <t>['broccoli', 'spinach', 'tomatoes', 'peas', 'carrot', 'mushrooms']</t>
  </si>
  <si>
    <t xml:space="preserve">She didn't give me a recipe </t>
  </si>
  <si>
    <t>Lt_7tlLJpmOA3dki2hQ</t>
  </si>
  <si>
    <t>5769c881c8a90000010d9896</t>
  </si>
  <si>
    <t>{'comfort': 0.016666666666666666, 'food_fillingness': 0.02, 'healthiness': 0.06}</t>
  </si>
  <si>
    <t xml:space="preserve">N/A. </t>
  </si>
  <si>
    <t>I'd be interested in participating in any further studies regarding Cora or other virtual assistants, feel free to contact me on Prolific.</t>
  </si>
  <si>
    <t>Lt_7tmPu6AzL_d5lCci</t>
  </si>
  <si>
    <t>5d2eb5cf13d28c001ab7be8a</t>
  </si>
  <si>
    <t>['rice%20&amp;maxReadyTime=21&amp;fillIngredients=true&amp;addRecipeInformation=true&amp;fillIngredients=true&amp;addRecipeInformation=true&amp;number=5', 'soup&amp;maxReadyTime=21&amp;excludeIngredients=rice,pasta,dish&amp;fillIngredients=true&amp;addRecipeInformation=true&amp;fillIngredients=true&amp;addRecipeInformation=true&amp;number=5']</t>
  </si>
  <si>
    <t>['rice%20', 'soup']</t>
  </si>
  <si>
    <t>I really like the idea. I would've been happy to continue the conversation longer to see if I could get a recommendation from Cora that took into account some of the feedback I tried to give during the chat.</t>
  </si>
  <si>
    <t>Lt_7uKVNLCYedP3aaw5</t>
  </si>
  <si>
    <t>5d8b998f5767850018a99aec</t>
  </si>
  <si>
    <t>{'food_fillingness': 0.52, 'healthiness': 0.5}</t>
  </si>
  <si>
    <t>['rice%20&amp;maxReadyTime=21&amp;intolerances=dairy&amp;excludeIngredients=dairy&amp;fillIngredients=true&amp;addRecipeInformation=true&amp;fillIngredients=true&amp;addRecipeInformation=true&amp;number=5']</t>
  </si>
  <si>
    <t>She talks too much in the beginning.</t>
  </si>
  <si>
    <t>Lt_8695fvXlhBR_dbno</t>
  </si>
  <si>
    <t>5d4c07075736bc0018d3d811</t>
  </si>
  <si>
    <t>['%20salad&amp;maxReadyTime=21&amp;diet=vegan&amp;intolerances=gluten&amp;excludeIngredients=gluten&amp;fillIngredients=true&amp;addRecipeInformation=true&amp;fillIngredients=true&amp;addRecipeInformation=true&amp;number=5']</t>
  </si>
  <si>
    <t>Lt_8GxnnDTG44IGVDUy</t>
  </si>
  <si>
    <t>5c52016a3146f80001d47b26</t>
  </si>
  <si>
    <t>['onion&amp;maxReadyTime=21&amp;excludeIngredients=cheese&amp;fillIngredients=true&amp;addRecipeInformation=true&amp;fillIngredients=true&amp;addRecipeInformation=true&amp;number=5']</t>
  </si>
  <si>
    <t>no not really ignored my preference the first time then gave me two very similar recipes</t>
  </si>
  <si>
    <t>Lt_IP5BrY1W8AlGN-MS</t>
  </si>
  <si>
    <t>5c95017e6357fb0012ef46c4</t>
  </si>
  <si>
    <t>{'food_fillingness': -0.03, 'healthiness': 1}</t>
  </si>
  <si>
    <t xml:space="preserve">Feedback only has 2 Es ; ) </t>
  </si>
  <si>
    <t>Lt_IQ0_5tlYQkKWZZ2b</t>
  </si>
  <si>
    <t>5d7a015cb8c68b0001449a1f</t>
  </si>
  <si>
    <t>Brazil</t>
  </si>
  <si>
    <t>Thanks for this experience</t>
  </si>
  <si>
    <t>it was very gratifying to receive this kind of help through an artificial intelligence</t>
  </si>
  <si>
    <t>Lt_IQQgh6oE--3d1ToQ</t>
  </si>
  <si>
    <t>5d064feb2f150e001aa0287f</t>
  </si>
  <si>
    <t>the print was small i needed to zoom the page</t>
  </si>
  <si>
    <t>Lt_IS0rU9FiItkMsHRU</t>
  </si>
  <si>
    <t>5dbc680db65c99211327661b</t>
  </si>
  <si>
    <t>US</t>
  </si>
  <si>
    <t>{'food_fillingness': -0.45, 'healthiness': 0.47}</t>
  </si>
  <si>
    <t>Lt_IWbLGuhS6-2GYc7x</t>
  </si>
  <si>
    <t>5baa56ebb3b5400001ce6dee</t>
  </si>
  <si>
    <t>Texas</t>
  </si>
  <si>
    <t>{'food_fillingness': -0.55, 'healthiness': 0.54}</t>
  </si>
  <si>
    <t>['onion&amp;maxReadyTime=5000&amp;excludeIngredients=tomato&amp;fillIngredients=true&amp;addRecipeInformation=true&amp;fillIngredients=true&amp;addRecipeInformation=true&amp;number=5']</t>
  </si>
  <si>
    <t>She gave good recipes and was able to adjust on things I didnt like</t>
  </si>
  <si>
    <t>Lt_IZUmZ2cc3BuqV3jn</t>
  </si>
  <si>
    <t>59dc458f77860e000151240e</t>
  </si>
  <si>
    <t>{'comfort': 0.13333333333333333, 'food_fillingness': 0.16, 'healthiness': 0.02}</t>
  </si>
  <si>
    <t>{'food_fillingness': 0.58, 'healthiness': 1}</t>
  </si>
  <si>
    <t>['salmon&amp;maxReadyTime=21&amp;fillIngredients=true&amp;addRecipeInformation=true&amp;fillIngredients=true&amp;addRecipeInformation=true&amp;number=5', 'rice%20&amp;maxReadyTime=21&amp;excludeIngredients=onion,salmon&amp;fillIngredients=true&amp;addRecipeInformation=true&amp;fillIngredients=true&amp;addRecipeInformation=true&amp;number=5']</t>
  </si>
  <si>
    <t>['salmon', 'rice%20']</t>
  </si>
  <si>
    <t xml:space="preserve">Cora didn't seem to realize one of my more complicated sentences saying I liked the recipe, but it was a pretty unique sentence. </t>
  </si>
  <si>
    <t>It was fun chatting with the bot and the pictures of food looked delicious!</t>
  </si>
  <si>
    <t>Lt_JF7HSZeDtItaSOD_</t>
  </si>
  <si>
    <t>5ce19948d4b2a30018dd69a7</t>
  </si>
  <si>
    <t>{'food_fillingness': -0.5, 'healthiness': 0.48}</t>
  </si>
  <si>
    <t>A couple of things during my experience with Cora: - Cora replied with a second recipe when I asked for a substitute for one of the ingredients in the first recipe. - Also, it was difficult to see the full recipe as well as to scroll for the link to the recipe</t>
  </si>
  <si>
    <t>LtZhz6d24RKRuaJ0vEx</t>
  </si>
  <si>
    <t>5b7c89c4db11320001c43c05</t>
  </si>
  <si>
    <t>robot</t>
  </si>
  <si>
    <t>Alabama, USA</t>
  </si>
  <si>
    <t>{'comfort': 0.0, 'food_fillingness': 0.0, 'healthiness': -0.08}</t>
  </si>
  <si>
    <t>{'food_fillingness': 0.5, 'healthiness': 0.96}</t>
  </si>
  <si>
    <t>LtZiHj0xXPmlndqLVSE</t>
  </si>
  <si>
    <t>5c5d09991bca630001ea7cb5</t>
  </si>
  <si>
    <t>{'comfort': 0.08333333333333333, 'food_fillingness': 0.1, 'healthiness': 0.08}</t>
  </si>
  <si>
    <t>{'food_fillingness': -0.45, 'healthiness': 1}</t>
  </si>
  <si>
    <t>LtZiPwlIo6CbDQ0aAaH</t>
  </si>
  <si>
    <t>5d7d75f4ea2fe40001dff5a4</t>
  </si>
  <si>
    <t>blackburn, england</t>
  </si>
  <si>
    <t>{'comfort': -0.03333333333333333, 'food_fillingness': -0.04, 'healthiness': -0.02}</t>
  </si>
  <si>
    <t>{'food_fillingness': -0.52, 'healthiness': 0.99}</t>
  </si>
  <si>
    <t>its a good idea!</t>
  </si>
  <si>
    <t>LtZiRjjqLwNOXh3g-KL</t>
  </si>
  <si>
    <t>5c56550e54f9d30001db7f50</t>
  </si>
  <si>
    <t>{'food_fillingness': -0.03, 'healthiness': 0.54}</t>
  </si>
  <si>
    <t>dislike the sentences about hard drives, usb sticks, and bytes. i know its a bot, but to feel more related to it, it has to sound more human like. and for a non technical person, the information given is hard to read.</t>
  </si>
  <si>
    <t>it worked smoothly</t>
  </si>
  <si>
    <t>LtZiTSV50aI1IMtnsFb</t>
  </si>
  <si>
    <t>598c282ccceb0f0001b39660</t>
  </si>
  <si>
    <t>{'food_fillingness': 0.49, 'healthiness': 0.47}</t>
  </si>
  <si>
    <t xml:space="preserve">None </t>
  </si>
  <si>
    <t>LtZiYQcTdLVjkVpmnxK</t>
  </si>
  <si>
    <t>57f697c6733f560001b5898b</t>
  </si>
  <si>
    <t>{'comfort': -0.08333333333333333, 'food_fillingness': -0.1, 'healthiness': -0.08}</t>
  </si>
  <si>
    <t>{'food_fillingness': -0.55, 'healthiness': 0.96}</t>
  </si>
  <si>
    <t>I don't think I could ever feel attached/involved with some computer code - be it a chat bot or smart speaker etc.</t>
  </si>
  <si>
    <t>LtZiphnNm8ToKVLwd6P</t>
  </si>
  <si>
    <t>5d4551340196ac0001b914a5</t>
  </si>
  <si>
    <t>{'food_fillingness': -0.49, 'healthiness': 0.52}</t>
  </si>
  <si>
    <t>I FOUND THE CONVERSATION WITH CORA A BIT LONG WINDED, SHE WAS SAYING THINGS THAT I GUESS WERE MEANT TO BE FUN AND ENGAGING BUT I DIDN'T REALLY NEED TO HEAR. I THINK TO GET A RECIPE I WOULD DEFINITELY NEED TO KNOW WHAT I WANTED TO EAT AND TELL CORA THE INGREDIENTS I WANTED TO USE. I WOULD FIND THAT NOT AS HELPFUL, IN THIS CONVERSATION I SAID I EAT CHICKEN AND WANTED A MEDIUM HEALTHY LIGHT LUNCH BUT I GOT A SALAD NO CHICKEN IN SIGHT.</t>
  </si>
  <si>
    <t>LtZixvcgr7Tt4owp0v2</t>
  </si>
  <si>
    <t>5b213220809d160001a2c36d</t>
  </si>
  <si>
    <t>{'food_fillingness': -0.51, 'healthiness': 0.98}</t>
  </si>
  <si>
    <t>LtZkENm6YjBjHv7L45r</t>
  </si>
  <si>
    <t>5d07da55ac77d8001580abb4</t>
  </si>
  <si>
    <t>['%20salad&amp;maxReadyTime=5000&amp;diet=vegan&amp;fillIngredients=true&amp;addRecipeInformation=true&amp;fillIngredients=true&amp;addRecipeInformation=true&amp;number=5']</t>
  </si>
  <si>
    <t>It was really interesting. She understood that I was vegetarian which was impressive! (except for the first recipe - she recommended grilled shrimp and I don't eat shrimp.)  It might be good for her to ask if there are any foods that the participants doesn't like, rather than just intolerances and dietary requirements.</t>
  </si>
  <si>
    <t>It was really interesting! I hope this becomes a thing - I do tend to get stuck for recipe ideas :-)</t>
  </si>
  <si>
    <t>LtZwDbNHJ8loDoEUWaZ</t>
  </si>
  <si>
    <t>5d20e2135278fa00014814c0</t>
  </si>
  <si>
    <t>France</t>
  </si>
  <si>
    <t>LtZwEdNIjEYCfgyypGF</t>
  </si>
  <si>
    <t>5d851419d126db0001cf0396</t>
  </si>
  <si>
    <t>['onion&amp;maxReadyTime=5000&amp;fillIngredients=true&amp;addRecipeInformation=true&amp;fillIngredients=true&amp;addRecipeInformation=true&amp;number=5', 'fennel&amp;maxReadyTime=5000&amp;excludeIngredients=kale,tomato&amp;fillIngredients=true&amp;addRecipeInformation=true&amp;fillIngredients=true&amp;addRecipeInformation=true&amp;number=5']</t>
  </si>
  <si>
    <t xml:space="preserve">I would have liked to give more specifics on maybe what I had on hand to cook with. </t>
  </si>
  <si>
    <t>LtZwG_dcAdN22dkyRAr</t>
  </si>
  <si>
    <t>5c741cdd2af891001707e1e8</t>
  </si>
  <si>
    <t>{'food_fillingness': -0.54, 'healthiness': 0.51}</t>
  </si>
  <si>
    <t>LtZwHVUzQ3zkIhpFQ1Z</t>
  </si>
  <si>
    <t>5d9c8a8033801b00145a6803</t>
  </si>
  <si>
    <t>{'food_fillingness': -0.59, 'healthiness': 1}</t>
  </si>
  <si>
    <t>['broccoli&amp;maxReadyTime=21&amp;intolerances=wheat,gluten&amp;excludeIngredients=wheat,gluten&amp;fillIngredients=true&amp;addRecipeInformation=true&amp;fillIngredients=true&amp;addRecipeInformation=true&amp;number=5']</t>
  </si>
  <si>
    <t>It was good to chat to Cora, I was given lots of recipes but they were all mainly broccoli based, it would have been nice to see some other options.</t>
  </si>
  <si>
    <t>I enjoyed it!</t>
  </si>
  <si>
    <t>LtZwHbYKCUUlv6-OcMe</t>
  </si>
  <si>
    <t>5be2e7e491deed00015adcb0</t>
  </si>
  <si>
    <t>{'comfort': 0.03333333333333333, 'food_fillingness': 0.04, 'healthiness': 0.12}</t>
  </si>
  <si>
    <t>LtZwITuXAiVqKxriomB</t>
  </si>
  <si>
    <t>597b0c6ed573480001404b95</t>
  </si>
  <si>
    <t>LtZwIgW33rt9XxOTkp9</t>
  </si>
  <si>
    <t>5a59377facc75b00017a4337</t>
  </si>
  <si>
    <t>{'comfort': -0.13333333333333333, 'food_fillingness': -0.16, 'healthiness': 0.14}</t>
  </si>
  <si>
    <t>{'food_fillingness': -0.08, 'healthiness': 0.5700000000000001}</t>
  </si>
  <si>
    <t>Interesting approach</t>
  </si>
  <si>
    <t>N/A</t>
  </si>
  <si>
    <t>LtZwOarknxhqrv-Sep5</t>
  </si>
  <si>
    <t>5dbf1f696849043c9ad53b7f</t>
  </si>
  <si>
    <t>{'comfort': 0.08333333333333333, 'food_fillingness': 0.1, 'healthiness': -0.1}</t>
  </si>
  <si>
    <t>{'food_fillingness': 0.55, 'healthiness': 0.95}</t>
  </si>
  <si>
    <t>['salmon&amp;maxReadyTime=21&amp;fillIngredients=true&amp;addRecipeInformation=true&amp;fillIngredients=true&amp;addRecipeInformation=true&amp;number=5', 'rice%20&amp;maxReadyTime=21&amp;excludeIngredients=fish&amp;fillIngredients=true&amp;addRecipeInformation=true&amp;fillIngredients=true&amp;addRecipeInformation=true&amp;number=5']</t>
  </si>
  <si>
    <t>Should ask what ingredients you have / would like to use and recommend a recipe from there</t>
  </si>
  <si>
    <t>LtZwSc-hAk4AcEolq6E</t>
  </si>
  <si>
    <t>5d20d449ebebd10001cb2740</t>
  </si>
  <si>
    <t>LtZwx1MvYjcC1DPMAjr</t>
  </si>
  <si>
    <t>5b745e5224dc7900017e0d3e</t>
  </si>
  <si>
    <t>Glasgow</t>
  </si>
  <si>
    <t>This was fun, perhaps Cora could give more nutritional info on the recipes, for example calorie counting so  I dont go over my daily intake would be useful.</t>
  </si>
  <si>
    <t>LtZx0nNXsWtNsju_2w0</t>
  </si>
  <si>
    <t>5d540a99a620c10016640923</t>
  </si>
  <si>
    <t>Pakistan</t>
  </si>
  <si>
    <t>{'food_fillingness': -0.01, 'healthiness': 0.52}</t>
  </si>
  <si>
    <t>It would be good if Cora asked what ingredients are available before making the suggestion.</t>
  </si>
  <si>
    <t>LtZzCQXjcuJLhUUdzvp</t>
  </si>
  <si>
    <t>5d7b411b16c9af0001b42540</t>
  </si>
  <si>
    <t>{'comfort': -0.016666666666666666, 'food_fillingness': -0.02, 'healthiness': -0.08}</t>
  </si>
  <si>
    <t>{'food_fillingness': -0.51, 'healthiness': -0.040000000000000036}</t>
  </si>
  <si>
    <t>Lt_0iUQkGQFZznJr51n</t>
  </si>
  <si>
    <t>5728fa200802f2000f3ef195</t>
  </si>
  <si>
    <t>Leeds</t>
  </si>
  <si>
    <t xml:space="preserve">It was so cool and a really good idea </t>
  </si>
  <si>
    <t>Lt_0jXSF0e1FLi3etqJ</t>
  </si>
  <si>
    <t>5d83908c167afc00192098da</t>
  </si>
  <si>
    <t>{'comfort': -0.03333333333333333, 'food_fillingness': -0.04, 'healthiness': -0.06}</t>
  </si>
  <si>
    <t>{'food_fillingness': 0.48, 'healthiness': 0.47}</t>
  </si>
  <si>
    <t>['soup&amp;maxReadyTime=5000&amp;excludeIngredients=spinach&amp;fillIngredients=true&amp;addRecipeInformation=true&amp;fillIngredients=true&amp;addRecipeInformation=true&amp;number=5']</t>
  </si>
  <si>
    <t>It was great! Cora worked as well as any of the bigger assistants like google home or Alexa! Felt good with her! what was missing was just an audio connection between me and her! I hope u could give her a lovely voice too.</t>
  </si>
  <si>
    <t>I liked to talk to "someone" I'd like! I love tecnologies and computers, and as said before, the only thing Cora is missing is a lovely and warm voice :)</t>
  </si>
  <si>
    <t>Lt_0lV_v1B5Bsw5eGMs</t>
  </si>
  <si>
    <t>5d697ea28572fc000126b779</t>
  </si>
  <si>
    <t>['broccoli&amp;maxReadyTime=5000&amp;excludeIngredients=bread,potato&amp;fillIngredients=true&amp;addRecipeInformation=true&amp;fillIngredients=true&amp;addRecipeInformation=true&amp;number=5', 'spinach&amp;maxReadyTime=5000&amp;excludeIngredients=bread,potato,broccoli&amp;fillIngredients=true&amp;addRecipeInformation=true&amp;fillIngredients=true&amp;addRecipeInformation=true&amp;number=5']</t>
  </si>
  <si>
    <t>I like the sense of humor</t>
  </si>
  <si>
    <t>Lt_0mewpYMgXAiJjHIG</t>
  </si>
  <si>
    <t>5b94df0a1aea7c00010a9668</t>
  </si>
  <si>
    <t>{'comfort': -0.05, 'food_fillingness': -0.06, 'healthiness': -0.12}</t>
  </si>
  <si>
    <t>{'food_fillingness': 0.47, 'healthiness': 0.94}</t>
  </si>
  <si>
    <t>['salmon&amp;maxReadyTime=5000&amp;fillIngredients=true&amp;addRecipeInformation=true&amp;fillIngredients=true&amp;addRecipeInformation=true&amp;number=5', '%20salad&amp;maxReadyTime=5000&amp;excludeIngredients=fish&amp;fillIngredients=true&amp;addRecipeInformation=true&amp;fillIngredients=true&amp;addRecipeInformation=true&amp;number=5']</t>
  </si>
  <si>
    <t>I liked it.  A great idea, athough she didn't have any chicken recipes which was a bit disappointing.</t>
  </si>
  <si>
    <t>Lt_0n-uns2vcKtOWKlk</t>
  </si>
  <si>
    <t>5d4043f25458cb0001d164a0</t>
  </si>
  <si>
    <t>I had to have a few goes at finding a recipe that did not include salmon but on the whole Cora did a fine job of finding something quick and easy to prepare which I felt like eating.</t>
  </si>
  <si>
    <t>Interesting and unique study.</t>
  </si>
  <si>
    <t>Lt_0oH3V4kYWO5DZgrq</t>
  </si>
  <si>
    <t>5d02c8fb0b54cc0019dad435</t>
  </si>
  <si>
    <t>{'comfort': 0.08333333333333333, 'food_fillingness': 0.1, 'healthiness': -0.14}</t>
  </si>
  <si>
    <t>{'food_fillingness': -0.45, 'healthiness': -0.07000000000000006}</t>
  </si>
  <si>
    <t>['squid&amp;maxReadyTime=21&amp;fillIngredients=true&amp;addRecipeInformation=true&amp;fillIngredients=true&amp;addRecipeInformation=true&amp;number=5']</t>
  </si>
  <si>
    <t>['squid']</t>
  </si>
  <si>
    <t xml:space="preserve">Conversation was fluid and pleasant </t>
  </si>
  <si>
    <t>Everything went fine</t>
  </si>
  <si>
    <t>Lt_0qU6wKK5huchurI9</t>
  </si>
  <si>
    <t>5d19cf08a61758001a10f45d</t>
  </si>
  <si>
    <t>{'food_fillingness': -0.48, 'healthiness': 0.49}</t>
  </si>
  <si>
    <t>She couldn't answer everything, like if i said i didn't like the meal she could not suggest anything else.</t>
  </si>
  <si>
    <t>Lt_1Gh7_Hs__MtO0vLX</t>
  </si>
  <si>
    <t>5b86e638911057000112a4c0</t>
  </si>
  <si>
    <t>{'food_fillingness': -0.47, 'healthiness': 0.99}</t>
  </si>
  <si>
    <t>['spinach&amp;maxReadyTime=21&amp;excludeIngredients=soup,peas,beans&amp;fillIngredients=true&amp;addRecipeInformation=true&amp;fillIngredients=true&amp;addRecipeInformation=true&amp;number=5', 'broccoli&amp;maxReadyTime=21&amp;excludeIngredients=soup,peas,beans,shallot&amp;fillIngredients=true&amp;addRecipeInformation=true&amp;fillIngredients=true&amp;addRecipeInformation=true&amp;number=5']</t>
  </si>
  <si>
    <t>['spinach', 'broccoli']</t>
  </si>
  <si>
    <t xml:space="preserve">This was a somewhat strange experience. At first, I felt that Cora was a little human-like, but then the AI jokes reminded me that she's actually not. Then, towards the end the experience deteriorated. The last messages from Cora felt like she was flouncing out, which is very human-like behaviour, but felt a little surreal coming from what is essentially a bot. </t>
  </si>
  <si>
    <t>Hope you get something out of it! I don't feel that this study was about food and recipes, just so you know.</t>
  </si>
  <si>
    <t>Lt_7qxtII1LGdVlipy8</t>
  </si>
  <si>
    <t>5aa8890a35237b0001131ea3</t>
  </si>
  <si>
    <t>I loved the idea</t>
  </si>
  <si>
    <t>Lt_7ryloVbta8zSq4Rg</t>
  </si>
  <si>
    <t>5bf70f0918430e000185be88</t>
  </si>
  <si>
    <t>{'comfort': -0.05, 'food_fillingness': -0.06, 'healthiness': -0.04}</t>
  </si>
  <si>
    <t>{'food_fillingness': 0.47, 'healthiness': 0.48}</t>
  </si>
  <si>
    <t>Lt_7s27m6kbb5g4kRLY</t>
  </si>
  <si>
    <t>5c862845c2ceec001719a6bd</t>
  </si>
  <si>
    <t>Lt_7tBO-5LHiQrZAAKQ</t>
  </si>
  <si>
    <t>5c5c54c900b69200011bb9b2</t>
  </si>
  <si>
    <t>{'food_fillingness': -0.5, 'healthiness': 0.99}</t>
  </si>
  <si>
    <t>She was trying too much to be funny or relatable with the "oh I used to eat CDs" stuff. I just want a recipe, not corny jokes from the AI</t>
  </si>
  <si>
    <t>Lt_7thKYWL0jnqzAtkH</t>
  </si>
  <si>
    <t>578901354a84da00014c41cf</t>
  </si>
  <si>
    <t>America</t>
  </si>
  <si>
    <t>Lt_7u42XhUvNgxldjTz</t>
  </si>
  <si>
    <t>5c4196dae14431000107574d</t>
  </si>
  <si>
    <t>{'comfort': -0.08333333333333333, 'food_fillingness': -0.1, 'healthiness': 0.02}</t>
  </si>
  <si>
    <t>{'food_fillingness': -0.55, 'healthiness': 0.51}</t>
  </si>
  <si>
    <t>She didn't understand everything and one recipe was described incorrectly.</t>
  </si>
  <si>
    <t>It was an interesting survey</t>
  </si>
  <si>
    <t>Lt_7uA_Xrij-Acy5dRa</t>
  </si>
  <si>
    <t>5d4d038ec270cd001931da3e</t>
  </si>
  <si>
    <t>{'food_fillingness': 0.49, 'healthiness': 0.51}</t>
  </si>
  <si>
    <t>Really cool idea</t>
  </si>
  <si>
    <t>Great</t>
  </si>
  <si>
    <t>Lt_82AD-uxdUToLyY14</t>
  </si>
  <si>
    <t>5c5297ba1841c80001393988</t>
  </si>
  <si>
    <t>{'food_fillingness': -0.51, 'healthiness': 0.96}</t>
  </si>
  <si>
    <t>Check for typos better.</t>
  </si>
  <si>
    <t>It was pretty easy.</t>
  </si>
  <si>
    <t>Lt_83sLDJ8QkLeKNpkD</t>
  </si>
  <si>
    <t>5d242f0f7e87460001593ce1</t>
  </si>
  <si>
    <t>Czech Republic</t>
  </si>
  <si>
    <t>{'food_fillingness': -0.51, 'healthiness': 0.97}</t>
  </si>
  <si>
    <t>['broccoli&amp;maxReadyTime=21&amp;fillIngredients=true&amp;addRecipeInformation=true&amp;fillIngredients=true&amp;addRecipeInformation=true&amp;number=5', 'spinach&amp;maxReadyTime=21&amp;excludeIngredients=broccoli,pasta&amp;fillIngredients=true&amp;addRecipeInformation=true&amp;fillIngredients=true&amp;addRecipeInformation=true&amp;number=5']</t>
  </si>
  <si>
    <t>I wanted something light and healthy and I specified it could be something with pasta, but recipes were without pasta</t>
  </si>
  <si>
    <t>Lt_91yAr5DPzy9gJzE0</t>
  </si>
  <si>
    <t>5932e2c8b97ad00001745487</t>
  </si>
  <si>
    <t>['salmon&amp;maxReadyTime=5000&amp;fillIngredients=true&amp;addRecipeInformation=true&amp;fillIngredients=true&amp;addRecipeInformation=true&amp;number=5', '%20salad&amp;maxReadyTime=5000&amp;excludeIngredients=fish&amp;fillIngredients=true&amp;addRecipeInformation=true&amp;fillIngredients=true&amp;addRecipeInformation=true&amp;number=5', 'soup&amp;maxReadyTime=5000&amp;excludeIngredients=fish,avocado,kale&amp;fillIngredients=true&amp;addRecipeInformation=true&amp;fillIngredients=true&amp;addRecipeInformation=true&amp;number=5']</t>
  </si>
  <si>
    <t>['salmon', '%20salad', 'soup']</t>
  </si>
  <si>
    <t>Lt_IOecY4t_mRDUanPm</t>
  </si>
  <si>
    <t>5bef1fe8165b120001bb671e</t>
  </si>
  <si>
    <t>{'food_fillingness': -0.53, 'healthiness': 1}</t>
  </si>
  <si>
    <t>['broccoli&amp;maxReadyTime=26&amp;fillIngredients=true&amp;addRecipeInformation=true&amp;fillIngredients=true&amp;addRecipeInformation=true&amp;number=5', 'spinach&amp;maxReadyTime=26&amp;excludeIngredients=broccoli&amp;fillIngredients=true&amp;addRecipeInformation=true&amp;fillIngredients=true&amp;addRecipeInformation=true&amp;number=5']</t>
  </si>
  <si>
    <t>Robots always feel odd but Cora was nice enough. We quickly found a fitting recipe.</t>
  </si>
  <si>
    <t>Lt_IPzhxP6KiobRRtwb</t>
  </si>
  <si>
    <t>5c7c7e42f48c6d0016f6ff9d</t>
  </si>
  <si>
    <t>eastbourne</t>
  </si>
  <si>
    <t>['onion&amp;maxReadyTime=21&amp;fillIngredients=true&amp;addRecipeInformation=true&amp;fillIngredients=true&amp;addRecipeInformation=true&amp;number=5', 'fennel&amp;maxReadyTime=21&amp;excludeIngredients=onion&amp;fillIngredients=true&amp;addRecipeInformation=true&amp;fillIngredients=true&amp;addRecipeInformation=true&amp;number=5']</t>
  </si>
  <si>
    <t>Lt_IQFWWP4LeD_2cwwl</t>
  </si>
  <si>
    <t>5c32116524d16c00015b106c</t>
  </si>
  <si>
    <t>{'food_fillingness': -0.53, 'healthiness': 0.54}</t>
  </si>
  <si>
    <t>where i can find cora?</t>
  </si>
  <si>
    <t>Lt_IW0to5wbMtK42KvP</t>
  </si>
  <si>
    <t>5cc319416dd042000148019e</t>
  </si>
  <si>
    <t>I liked Cora's sense of humour ;).</t>
  </si>
  <si>
    <t>Lt_IoAfj0UZzcuj4p3l</t>
  </si>
  <si>
    <t>5d3899e31c8fb9001ca6183c</t>
  </si>
  <si>
    <t>USA, Michigan</t>
  </si>
  <si>
    <t>{'food_fillingness': 0.5, 'healthiness': 0.97}</t>
  </si>
  <si>
    <t>['salmon&amp;maxReadyTime=5000&amp;fillIngredients=true&amp;addRecipeInformation=true&amp;fillIngredients=true&amp;addRecipeInformation=true&amp;number=5', '%20salad&amp;maxReadyTime=5000&amp;excludeIngredients=salmon&amp;fillIngredients=true&amp;addRecipeInformation=true&amp;fillIngredients=true&amp;addRecipeInformation=true&amp;number=5']</t>
  </si>
  <si>
    <t>Lt_JSSx0PT-kvWoMGLK</t>
  </si>
  <si>
    <t>5c49b156f5e26d0001479b44</t>
  </si>
  <si>
    <t>['broccoli&amp;maxReadyTime=21&amp;excludeIngredients=meat,meat&amp;fillIngredients=true&amp;addRecipeInformation=true&amp;fillIngredients=true&amp;addRecipeInformation=true&amp;number=5']</t>
  </si>
  <si>
    <t>It was easier than I thought and Cora sounded almost human.</t>
  </si>
  <si>
    <t>It was fun.</t>
  </si>
  <si>
    <t>Lt_MVPTCIBIBvjjbAor</t>
  </si>
  <si>
    <t>5d4254db5b2c430001418a3c</t>
  </si>
  <si>
    <t>HUMAN</t>
  </si>
  <si>
    <t>ROBOT</t>
  </si>
  <si>
    <t>NO_ACK</t>
  </si>
  <si>
    <t>NO ACK - HUMAN</t>
  </si>
  <si>
    <t>NO ACK - NON</t>
  </si>
  <si>
    <t>NO ACK - Robot</t>
  </si>
  <si>
    <t>AVERAGES</t>
  </si>
  <si>
    <t>T TESTS</t>
  </si>
  <si>
    <r>
      <t>"question1"</t>
    </r>
    <r>
      <rPr>
        <sz val="12"/>
        <color rgb="FF9CDCFE"/>
        <rFont val="Menlo"/>
        <family val="2"/>
      </rPr>
      <t xml:space="preserve"> :</t>
    </r>
    <r>
      <rPr>
        <sz val="12"/>
        <color rgb="FFD4D4D4"/>
        <rFont val="Menlo"/>
        <family val="2"/>
      </rPr>
      <t xml:space="preserve"> </t>
    </r>
    <r>
      <rPr>
        <sz val="12"/>
        <color rgb="FFCE9178"/>
        <rFont val="Menlo"/>
        <family val="2"/>
      </rPr>
      <t>"I felt I was in sync with AGENTNAME."</t>
    </r>
    <r>
      <rPr>
        <sz val="12"/>
        <color rgb="FFD4D4D4"/>
        <rFont val="Menlo"/>
        <family val="2"/>
      </rPr>
      <t xml:space="preserve">, </t>
    </r>
  </si>
  <si>
    <t xml:space="preserve">// "question22" : "I felt like AGENTNAME was a human.", </t>
  </si>
  <si>
    <r>
      <t>"question2"</t>
    </r>
    <r>
      <rPr>
        <sz val="12"/>
        <color rgb="FF9CDCFE"/>
        <rFont val="Menlo"/>
        <family val="2"/>
      </rPr>
      <t xml:space="preserve"> :</t>
    </r>
    <r>
      <rPr>
        <sz val="12"/>
        <color rgb="FFD4D4D4"/>
        <rFont val="Menlo"/>
        <family val="2"/>
      </rPr>
      <t xml:space="preserve"> </t>
    </r>
    <r>
      <rPr>
        <sz val="12"/>
        <color rgb="FFCE9178"/>
        <rFont val="Menlo"/>
        <family val="2"/>
      </rPr>
      <t>"I was able to say everything I wanted to say during the interaction."</t>
    </r>
    <r>
      <rPr>
        <sz val="12"/>
        <color rgb="FFD4D4D4"/>
        <rFont val="Menlo"/>
        <family val="2"/>
      </rPr>
      <t xml:space="preserve">, </t>
    </r>
  </si>
  <si>
    <r>
      <t>"question17"</t>
    </r>
    <r>
      <rPr>
        <sz val="12"/>
        <color rgb="FF9CDCFE"/>
        <rFont val="Menlo"/>
        <family val="2"/>
      </rPr>
      <t xml:space="preserve"> :</t>
    </r>
    <r>
      <rPr>
        <sz val="12"/>
        <color rgb="FFD4D4D4"/>
        <rFont val="Menlo"/>
        <family val="2"/>
      </rPr>
      <t xml:space="preserve"> </t>
    </r>
    <r>
      <rPr>
        <sz val="12"/>
        <color rgb="FFCE9178"/>
        <rFont val="Menlo"/>
        <family val="2"/>
      </rPr>
      <t>"I intent to make the recipe recommended to me."</t>
    </r>
    <r>
      <rPr>
        <sz val="12"/>
        <color rgb="FFD4D4D4"/>
        <rFont val="Menlo"/>
        <family val="2"/>
      </rPr>
      <t xml:space="preserve">, </t>
    </r>
  </si>
  <si>
    <r>
      <t>"question3"</t>
    </r>
    <r>
      <rPr>
        <sz val="12"/>
        <color rgb="FF9CDCFE"/>
        <rFont val="Menlo"/>
        <family val="2"/>
      </rPr>
      <t xml:space="preserve"> :</t>
    </r>
    <r>
      <rPr>
        <sz val="12"/>
        <color rgb="FFD4D4D4"/>
        <rFont val="Menlo"/>
        <family val="2"/>
      </rPr>
      <t xml:space="preserve"> </t>
    </r>
    <r>
      <rPr>
        <sz val="12"/>
        <color rgb="FFCE9178"/>
        <rFont val="Menlo"/>
        <family val="2"/>
      </rPr>
      <t>"AGENTNAME was interested in what I was saying."</t>
    </r>
    <r>
      <rPr>
        <sz val="12"/>
        <color rgb="FFD4D4D4"/>
        <rFont val="Menlo"/>
        <family val="2"/>
      </rPr>
      <t xml:space="preserve">, </t>
    </r>
  </si>
  <si>
    <r>
      <t>"question4"</t>
    </r>
    <r>
      <rPr>
        <sz val="12"/>
        <color rgb="FF9CDCFE"/>
        <rFont val="Menlo"/>
        <family val="2"/>
      </rPr>
      <t xml:space="preserve"> :</t>
    </r>
    <r>
      <rPr>
        <sz val="12"/>
        <color rgb="FFD4D4D4"/>
        <rFont val="Menlo"/>
        <family val="2"/>
      </rPr>
      <t xml:space="preserve"> </t>
    </r>
    <r>
      <rPr>
        <sz val="12"/>
        <color rgb="FFCE9178"/>
        <rFont val="Menlo"/>
        <family val="2"/>
      </rPr>
      <t>"AGENTNAME was respectful to me and considered to my concerns."</t>
    </r>
    <r>
      <rPr>
        <sz val="12"/>
        <color rgb="FFD4D4D4"/>
        <rFont val="Menlo"/>
        <family val="2"/>
      </rPr>
      <t xml:space="preserve">, </t>
    </r>
  </si>
  <si>
    <r>
      <t>"question18"</t>
    </r>
    <r>
      <rPr>
        <sz val="12"/>
        <color rgb="FF9CDCFE"/>
        <rFont val="Menlo"/>
        <family val="2"/>
      </rPr>
      <t xml:space="preserve"> :</t>
    </r>
    <r>
      <rPr>
        <sz val="12"/>
        <color rgb="FFD4D4D4"/>
        <rFont val="Menlo"/>
        <family val="2"/>
      </rPr>
      <t xml:space="preserve"> </t>
    </r>
    <r>
      <rPr>
        <sz val="12"/>
        <color rgb="FFCE9178"/>
        <rFont val="Menlo"/>
        <family val="2"/>
      </rPr>
      <t>"I will try to make the recipe recommended to me."</t>
    </r>
    <r>
      <rPr>
        <sz val="12"/>
        <color rgb="FFD4D4D4"/>
        <rFont val="Menlo"/>
        <family val="2"/>
      </rPr>
      <t xml:space="preserve">, </t>
    </r>
  </si>
  <si>
    <r>
      <t>"question5"</t>
    </r>
    <r>
      <rPr>
        <sz val="12"/>
        <color rgb="FF9CDCFE"/>
        <rFont val="Menlo"/>
        <family val="2"/>
      </rPr>
      <t xml:space="preserve"> :</t>
    </r>
    <r>
      <rPr>
        <sz val="12"/>
        <color rgb="FFD4D4D4"/>
        <rFont val="Menlo"/>
        <family val="2"/>
      </rPr>
      <t xml:space="preserve"> </t>
    </r>
    <r>
      <rPr>
        <sz val="12"/>
        <color rgb="FFCE9178"/>
        <rFont val="Menlo"/>
        <family val="2"/>
      </rPr>
      <t>"AGENTNAME was warm and caring."</t>
    </r>
    <r>
      <rPr>
        <sz val="12"/>
        <color rgb="FFD4D4D4"/>
        <rFont val="Menlo"/>
        <family val="2"/>
      </rPr>
      <t xml:space="preserve">, </t>
    </r>
  </si>
  <si>
    <r>
      <t>"question24"</t>
    </r>
    <r>
      <rPr>
        <sz val="12"/>
        <color rgb="FF9CDCFE"/>
        <rFont val="Menlo"/>
        <family val="2"/>
      </rPr>
      <t xml:space="preserve"> :</t>
    </r>
    <r>
      <rPr>
        <sz val="12"/>
        <color rgb="FFD4D4D4"/>
        <rFont val="Menlo"/>
        <family val="2"/>
      </rPr>
      <t xml:space="preserve"> </t>
    </r>
    <r>
      <rPr>
        <sz val="12"/>
        <color rgb="FFCE9178"/>
        <rFont val="Menlo"/>
        <family val="2"/>
      </rPr>
      <t>"AGENTNAME disclosed information about herself."</t>
    </r>
    <r>
      <rPr>
        <sz val="12"/>
        <color rgb="FFD4D4D4"/>
        <rFont val="Menlo"/>
        <family val="2"/>
      </rPr>
      <t xml:space="preserve">, </t>
    </r>
  </si>
  <si>
    <r>
      <t>"question6"</t>
    </r>
    <r>
      <rPr>
        <sz val="12"/>
        <color rgb="FF9CDCFE"/>
        <rFont val="Menlo"/>
        <family val="2"/>
      </rPr>
      <t xml:space="preserve"> :</t>
    </r>
    <r>
      <rPr>
        <sz val="12"/>
        <color rgb="FFD4D4D4"/>
        <rFont val="Menlo"/>
        <family val="2"/>
      </rPr>
      <t xml:space="preserve"> </t>
    </r>
    <r>
      <rPr>
        <sz val="12"/>
        <color rgb="FFCE9178"/>
        <rFont val="Menlo"/>
        <family val="2"/>
      </rPr>
      <t>"AGENTNAME was friendly to me."</t>
    </r>
    <r>
      <rPr>
        <sz val="12"/>
        <color rgb="FFD4D4D4"/>
        <rFont val="Menlo"/>
        <family val="2"/>
      </rPr>
      <t xml:space="preserve">, </t>
    </r>
  </si>
  <si>
    <r>
      <t>"question19"</t>
    </r>
    <r>
      <rPr>
        <sz val="12"/>
        <color rgb="FF9CDCFE"/>
        <rFont val="Menlo"/>
        <family val="2"/>
      </rPr>
      <t xml:space="preserve"> :</t>
    </r>
    <r>
      <rPr>
        <sz val="12"/>
        <color rgb="FFD4D4D4"/>
        <rFont val="Menlo"/>
        <family val="2"/>
      </rPr>
      <t xml:space="preserve"> </t>
    </r>
    <r>
      <rPr>
        <sz val="12"/>
        <color rgb="FFCE9178"/>
        <rFont val="Menlo"/>
        <family val="2"/>
      </rPr>
      <t>"I want to make the recipe recommended to me."</t>
    </r>
    <r>
      <rPr>
        <sz val="12"/>
        <color rgb="FFD4D4D4"/>
        <rFont val="Menlo"/>
        <family val="2"/>
      </rPr>
      <t xml:space="preserve">, </t>
    </r>
  </si>
  <si>
    <r>
      <t>"question7"</t>
    </r>
    <r>
      <rPr>
        <sz val="12"/>
        <color rgb="FF9CDCFE"/>
        <rFont val="Menlo"/>
        <family val="2"/>
      </rPr>
      <t xml:space="preserve"> :</t>
    </r>
    <r>
      <rPr>
        <sz val="12"/>
        <color rgb="FFD4D4D4"/>
        <rFont val="Menlo"/>
        <family val="2"/>
      </rPr>
      <t xml:space="preserve"> </t>
    </r>
    <r>
      <rPr>
        <sz val="12"/>
        <color rgb="FFCE9178"/>
        <rFont val="Menlo"/>
        <family val="2"/>
      </rPr>
      <t>"AGENTNAME and I established rapport."</t>
    </r>
    <r>
      <rPr>
        <sz val="12"/>
        <color rgb="FFD4D4D4"/>
        <rFont val="Menlo"/>
        <family val="2"/>
      </rPr>
      <t xml:space="preserve">, </t>
    </r>
  </si>
  <si>
    <r>
      <t>"question8"</t>
    </r>
    <r>
      <rPr>
        <sz val="12"/>
        <color rgb="FF9CDCFE"/>
        <rFont val="Menlo"/>
        <family val="2"/>
      </rPr>
      <t xml:space="preserve"> :</t>
    </r>
    <r>
      <rPr>
        <sz val="12"/>
        <color rgb="FFD4D4D4"/>
        <rFont val="Menlo"/>
        <family val="2"/>
      </rPr>
      <t xml:space="preserve"> </t>
    </r>
    <r>
      <rPr>
        <sz val="12"/>
        <color rgb="FFCE9178"/>
        <rFont val="Menlo"/>
        <family val="2"/>
      </rPr>
      <t>"I felt I had no connection with AGENTNAME"</t>
    </r>
    <r>
      <rPr>
        <sz val="12"/>
        <color rgb="FFD4D4D4"/>
        <rFont val="Menlo"/>
        <family val="2"/>
      </rPr>
      <t xml:space="preserve">, </t>
    </r>
  </si>
  <si>
    <t>// "quetion9": "How likely is it that you will make this recipe?"</t>
  </si>
  <si>
    <r>
      <t>"question9"</t>
    </r>
    <r>
      <rPr>
        <sz val="12"/>
        <color rgb="FF9CDCFE"/>
        <rFont val="Menlo"/>
        <family val="2"/>
      </rPr>
      <t xml:space="preserve"> :</t>
    </r>
    <r>
      <rPr>
        <sz val="12"/>
        <color rgb="FFD4D4D4"/>
        <rFont val="Menlo"/>
        <family val="2"/>
      </rPr>
      <t xml:space="preserve"> </t>
    </r>
    <r>
      <rPr>
        <sz val="12"/>
        <color rgb="FFCE9178"/>
        <rFont val="Menlo"/>
        <family val="2"/>
      </rPr>
      <t>"The recipe recommended to me during this interaction matched my preferences."</t>
    </r>
    <r>
      <rPr>
        <sz val="12"/>
        <color rgb="FFD4D4D4"/>
        <rFont val="Menlo"/>
        <family val="2"/>
      </rPr>
      <t xml:space="preserve">, </t>
    </r>
  </si>
  <si>
    <t xml:space="preserve">// "question25" : "I felt like AGENTNAME was a computer program.", </t>
  </si>
  <si>
    <r>
      <t>"question10"</t>
    </r>
    <r>
      <rPr>
        <sz val="12"/>
        <color rgb="FF9CDCFE"/>
        <rFont val="Menlo"/>
        <family val="2"/>
      </rPr>
      <t xml:space="preserve"> :</t>
    </r>
    <r>
      <rPr>
        <sz val="12"/>
        <color rgb="FFD4D4D4"/>
        <rFont val="Menlo"/>
        <family val="2"/>
      </rPr>
      <t xml:space="preserve"> </t>
    </r>
    <r>
      <rPr>
        <sz val="12"/>
        <color rgb="FFCE9178"/>
        <rFont val="Menlo"/>
        <family val="2"/>
      </rPr>
      <t>" AGENTNAME allowed me to specify and change my preferences during the interaction."</t>
    </r>
    <r>
      <rPr>
        <sz val="12"/>
        <color rgb="FFD4D4D4"/>
        <rFont val="Menlo"/>
        <family val="2"/>
      </rPr>
      <t xml:space="preserve">, </t>
    </r>
  </si>
  <si>
    <r>
      <t>"question20"</t>
    </r>
    <r>
      <rPr>
        <sz val="12"/>
        <color rgb="FF9CDCFE"/>
        <rFont val="Menlo"/>
        <family val="2"/>
      </rPr>
      <t xml:space="preserve"> :</t>
    </r>
    <r>
      <rPr>
        <sz val="12"/>
        <color rgb="FFD4D4D4"/>
        <rFont val="Menlo"/>
        <family val="2"/>
      </rPr>
      <t xml:space="preserve"> </t>
    </r>
    <r>
      <rPr>
        <sz val="12"/>
        <color rgb="FFCE9178"/>
        <rFont val="Menlo"/>
        <family val="2"/>
      </rPr>
      <t>"I expect to make the recipe recommended to me."</t>
    </r>
    <r>
      <rPr>
        <sz val="12"/>
        <color rgb="FFD4D4D4"/>
        <rFont val="Menlo"/>
        <family val="2"/>
      </rPr>
      <t xml:space="preserve">, </t>
    </r>
  </si>
  <si>
    <r>
      <t>"question11"</t>
    </r>
    <r>
      <rPr>
        <sz val="12"/>
        <color rgb="FF9CDCFE"/>
        <rFont val="Menlo"/>
        <family val="2"/>
      </rPr>
      <t xml:space="preserve"> :</t>
    </r>
    <r>
      <rPr>
        <sz val="12"/>
        <color rgb="FFD4D4D4"/>
        <rFont val="Menlo"/>
        <family val="2"/>
      </rPr>
      <t xml:space="preserve"> </t>
    </r>
    <r>
      <rPr>
        <sz val="12"/>
        <color rgb="FFCE9178"/>
        <rFont val="Menlo"/>
        <family val="2"/>
      </rPr>
      <t>"I would use AGENTNAME to get recipe recommendations in the future."</t>
    </r>
    <r>
      <rPr>
        <sz val="12"/>
        <color rgb="FFD4D4D4"/>
        <rFont val="Menlo"/>
        <family val="2"/>
      </rPr>
      <t xml:space="preserve">, </t>
    </r>
  </si>
  <si>
    <r>
      <t>"question12"</t>
    </r>
    <r>
      <rPr>
        <sz val="12"/>
        <color rgb="FF9CDCFE"/>
        <rFont val="Menlo"/>
        <family val="2"/>
      </rPr>
      <t xml:space="preserve"> :</t>
    </r>
    <r>
      <rPr>
        <sz val="12"/>
        <color rgb="FFD4D4D4"/>
        <rFont val="Menlo"/>
        <family val="2"/>
      </rPr>
      <t xml:space="preserve"> </t>
    </r>
    <r>
      <rPr>
        <sz val="12"/>
        <color rgb="FFCE9178"/>
        <rFont val="Menlo"/>
        <family val="2"/>
      </rPr>
      <t>"I easily found the recipe I was looking for."</t>
    </r>
    <r>
      <rPr>
        <sz val="12"/>
        <color rgb="FFD4D4D4"/>
        <rFont val="Menlo"/>
        <family val="2"/>
      </rPr>
      <t xml:space="preserve">, </t>
    </r>
  </si>
  <si>
    <r>
      <t>"question21"</t>
    </r>
    <r>
      <rPr>
        <sz val="12"/>
        <color rgb="FF9CDCFE"/>
        <rFont val="Menlo"/>
        <family val="2"/>
      </rPr>
      <t xml:space="preserve"> :</t>
    </r>
    <r>
      <rPr>
        <sz val="12"/>
        <color rgb="FFD4D4D4"/>
        <rFont val="Menlo"/>
        <family val="2"/>
      </rPr>
      <t xml:space="preserve"> </t>
    </r>
    <r>
      <rPr>
        <sz val="12"/>
        <color rgb="FFCE9178"/>
        <rFont val="Menlo"/>
        <family val="2"/>
      </rPr>
      <t>"It is likely I will make the recipe recommended to me."</t>
    </r>
    <r>
      <rPr>
        <sz val="12"/>
        <color rgb="FFD4D4D4"/>
        <rFont val="Menlo"/>
        <family val="2"/>
      </rPr>
      <t xml:space="preserve">, </t>
    </r>
  </si>
  <si>
    <r>
      <t>"question13"</t>
    </r>
    <r>
      <rPr>
        <sz val="12"/>
        <color rgb="FF9CDCFE"/>
        <rFont val="Menlo"/>
        <family val="2"/>
      </rPr>
      <t xml:space="preserve"> :</t>
    </r>
    <r>
      <rPr>
        <sz val="12"/>
        <color rgb="FFD4D4D4"/>
        <rFont val="Menlo"/>
        <family val="2"/>
      </rPr>
      <t xml:space="preserve"> </t>
    </r>
    <r>
      <rPr>
        <sz val="12"/>
        <color rgb="FFCE9178"/>
        <rFont val="Menlo"/>
        <family val="2"/>
      </rPr>
      <t>"The recipes recommended by AGENTNAME were healthy."</t>
    </r>
    <r>
      <rPr>
        <sz val="12"/>
        <color rgb="FFD4D4D4"/>
        <rFont val="Menlo"/>
        <family val="2"/>
      </rPr>
      <t xml:space="preserve">, </t>
    </r>
  </si>
  <si>
    <r>
      <t>"question14"</t>
    </r>
    <r>
      <rPr>
        <sz val="12"/>
        <color rgb="FF9CDCFE"/>
        <rFont val="Menlo"/>
        <family val="2"/>
      </rPr>
      <t xml:space="preserve"> :</t>
    </r>
    <r>
      <rPr>
        <sz val="12"/>
        <color rgb="FFD4D4D4"/>
        <rFont val="Menlo"/>
        <family val="2"/>
      </rPr>
      <t xml:space="preserve"> </t>
    </r>
    <r>
      <rPr>
        <sz val="12"/>
        <color rgb="FFCE9178"/>
        <rFont val="Menlo"/>
        <family val="2"/>
      </rPr>
      <t>"I was satisfied with the recipe recommended to me."</t>
    </r>
    <r>
      <rPr>
        <sz val="12"/>
        <color rgb="FFD4D4D4"/>
        <rFont val="Menlo"/>
        <family val="2"/>
      </rPr>
      <t xml:space="preserve">, </t>
    </r>
  </si>
  <si>
    <r>
      <t>"question15"</t>
    </r>
    <r>
      <rPr>
        <sz val="12"/>
        <color rgb="FF9CDCFE"/>
        <rFont val="Menlo"/>
        <family val="2"/>
      </rPr>
      <t xml:space="preserve"> :</t>
    </r>
    <r>
      <rPr>
        <sz val="12"/>
        <color rgb="FFD4D4D4"/>
        <rFont val="Menlo"/>
        <family val="2"/>
      </rPr>
      <t xml:space="preserve"> </t>
    </r>
    <r>
      <rPr>
        <sz val="12"/>
        <color rgb="FFCE9178"/>
        <rFont val="Menlo"/>
        <family val="2"/>
      </rPr>
      <t>"AGENTNAME provided sufficient details about the recipe recommended."</t>
    </r>
    <r>
      <rPr>
        <sz val="12"/>
        <color rgb="FFD4D4D4"/>
        <rFont val="Menlo"/>
        <family val="2"/>
      </rPr>
      <t>,</t>
    </r>
  </si>
  <si>
    <r>
      <t>"question16"</t>
    </r>
    <r>
      <rPr>
        <sz val="12"/>
        <color rgb="FF9CDCFE"/>
        <rFont val="Menlo"/>
        <family val="2"/>
      </rPr>
      <t xml:space="preserve"> :</t>
    </r>
    <r>
      <rPr>
        <sz val="12"/>
        <color rgb="FFD4D4D4"/>
        <rFont val="Menlo"/>
        <family val="2"/>
      </rPr>
      <t xml:space="preserve"> </t>
    </r>
    <r>
      <rPr>
        <sz val="12"/>
        <color rgb="FFCE9178"/>
        <rFont val="Menlo"/>
        <family val="2"/>
      </rPr>
      <t>"AGENTNAME explained her reasoning behind the recommendations."</t>
    </r>
    <r>
      <rPr>
        <sz val="12"/>
        <color rgb="FFD4D4D4"/>
        <rFont val="Menlo"/>
        <family val="2"/>
      </rPr>
      <t xml:space="preserve">, </t>
    </r>
  </si>
  <si>
    <t xml:space="preserve">// "question26" : "AGENTNAME pretended to be a human.", </t>
  </si>
  <si>
    <r>
      <t>"question27"</t>
    </r>
    <r>
      <rPr>
        <sz val="12"/>
        <color rgb="FF9CDCFE"/>
        <rFont val="Menlo"/>
        <family val="2"/>
      </rPr>
      <t xml:space="preserve"> :</t>
    </r>
    <r>
      <rPr>
        <sz val="12"/>
        <color rgb="FFD4D4D4"/>
        <rFont val="Menlo"/>
        <family val="2"/>
      </rPr>
      <t xml:space="preserve"> </t>
    </r>
    <r>
      <rPr>
        <sz val="12"/>
        <color rgb="FFCE9178"/>
        <rFont val="Menlo"/>
        <family val="2"/>
      </rPr>
      <t xml:space="preserve">"Answer </t>
    </r>
    <r>
      <rPr>
        <sz val="12"/>
        <color rgb="FFD7BA7D"/>
        <rFont val="Menlo"/>
        <family val="2"/>
      </rPr>
      <t>\"</t>
    </r>
    <r>
      <rPr>
        <sz val="12"/>
        <color rgb="FFCE9178"/>
        <rFont val="Menlo"/>
        <family val="2"/>
      </rPr>
      <t>Totally agree</t>
    </r>
    <r>
      <rPr>
        <sz val="12"/>
        <color rgb="FFD7BA7D"/>
        <rFont val="Menlo"/>
        <family val="2"/>
      </rPr>
      <t>\"</t>
    </r>
    <r>
      <rPr>
        <sz val="12"/>
        <color rgb="FFCE9178"/>
        <rFont val="Menlo"/>
        <family val="2"/>
      </rPr>
      <t xml:space="preserve"> to this question please."</t>
    </r>
    <r>
      <rPr>
        <sz val="12"/>
        <color rgb="FFD4D4D4"/>
        <rFont val="Menlo"/>
        <family val="2"/>
      </rPr>
      <t>,</t>
    </r>
  </si>
  <si>
    <t>Comment</t>
  </si>
  <si>
    <t>complains about ingredient</t>
  </si>
  <si>
    <t>no comment</t>
  </si>
  <si>
    <t>negative</t>
  </si>
  <si>
    <t>complains too healthy</t>
  </si>
  <si>
    <t>neutral</t>
  </si>
  <si>
    <t>complains lack of personalization</t>
  </si>
  <si>
    <t>protein, carbohydrate</t>
  </si>
  <si>
    <t>complains about recipes</t>
  </si>
  <si>
    <t>not balanced, no meat</t>
  </si>
  <si>
    <t>compains NLU</t>
  </si>
  <si>
    <t>complains lack of info, NLU</t>
  </si>
  <si>
    <t>balanced</t>
  </si>
  <si>
    <t>complained question perso</t>
  </si>
  <si>
    <t>where user live</t>
  </si>
  <si>
    <t>complains NLU</t>
  </si>
  <si>
    <t>complains display, resp time</t>
  </si>
  <si>
    <t>compliments NLU</t>
  </si>
  <si>
    <t>compliments pesronalizationn/NLU</t>
  </si>
  <si>
    <t>time it takes</t>
  </si>
  <si>
    <t>allergies, dietary requirements</t>
  </si>
  <si>
    <t>"I m good"</t>
  </si>
  <si>
    <t>complains about recipes/NLU</t>
  </si>
  <si>
    <t>recommends several times same type of recipes</t>
  </si>
  <si>
    <t>complains lack of voice/video</t>
  </si>
  <si>
    <t>complains recipes/NLU</t>
  </si>
  <si>
    <t>complains believability</t>
  </si>
  <si>
    <t>compliments how fast</t>
  </si>
  <si>
    <t>complains Cora slow</t>
  </si>
  <si>
    <t>complains design XP</t>
  </si>
  <si>
    <t>lack of explanation about Cora</t>
  </si>
  <si>
    <t>not filling enough</t>
  </si>
  <si>
    <t>complains how fast</t>
  </si>
  <si>
    <t>link to recipe broken</t>
  </si>
  <si>
    <t>want to input ingredient</t>
  </si>
  <si>
    <t>complains about recipes/NLU, bug</t>
  </si>
  <si>
    <t>no spicy food</t>
  </si>
  <si>
    <t>complains lack of info, NLU, recipes</t>
  </si>
  <si>
    <t>how many calories, no spicy food</t>
  </si>
  <si>
    <t>does not know what to answer to Cora</t>
  </si>
  <si>
    <t>wants list of recipes to chose from and then see ingredients and steps</t>
  </si>
  <si>
    <t>compliments NLU, complains how slow</t>
  </si>
  <si>
    <t>complains BUG NLU</t>
  </si>
  <si>
    <t>bug</t>
  </si>
  <si>
    <t>complains too short interaction/ lack of personalization</t>
  </si>
  <si>
    <t>complains about small talk</t>
  </si>
  <si>
    <t>complains lack of personalization, recipes</t>
  </si>
  <si>
    <t>complains lack of personalization (NLU), recipes</t>
  </si>
  <si>
    <t>complains display</t>
  </si>
  <si>
    <t>print too small</t>
  </si>
  <si>
    <t>complains NLU, display</t>
  </si>
  <si>
    <t>want a substitute of ingredient</t>
  </si>
  <si>
    <t>complains NLG</t>
  </si>
  <si>
    <t>sentences bout USB keys</t>
  </si>
  <si>
    <t>complains about small talk, lack of personalization</t>
  </si>
  <si>
    <t>compliments NLU, complains lack of personalization</t>
  </si>
  <si>
    <t>number of calories</t>
  </si>
  <si>
    <t>complains lack of voice</t>
  </si>
  <si>
    <t>compliments humor</t>
  </si>
  <si>
    <t>does not want salmon</t>
  </si>
  <si>
    <t>n_accepted_reco_reviewd_for_0</t>
  </si>
  <si>
    <t>no dialog file</t>
  </si>
  <si>
    <t>NA</t>
  </si>
  <si>
    <t>Anova: Single Factor</t>
  </si>
  <si>
    <t>SUMMARY</t>
  </si>
  <si>
    <t>Groups</t>
  </si>
  <si>
    <t>Count</t>
  </si>
  <si>
    <t>Sum</t>
  </si>
  <si>
    <t>Average</t>
  </si>
  <si>
    <t>Variance</t>
  </si>
  <si>
    <t>Column 1</t>
  </si>
  <si>
    <t>Column 2</t>
  </si>
  <si>
    <t>Column 3</t>
  </si>
  <si>
    <t>ANOVA</t>
  </si>
  <si>
    <t>Source of Variation</t>
  </si>
  <si>
    <t>SS</t>
  </si>
  <si>
    <t>df</t>
  </si>
  <si>
    <t>MS</t>
  </si>
  <si>
    <t>F</t>
  </si>
  <si>
    <t>P-value</t>
  </si>
  <si>
    <t>F crit</t>
  </si>
  <si>
    <t>Between Groups</t>
  </si>
  <si>
    <t>Within Groups</t>
  </si>
  <si>
    <t>Total</t>
  </si>
  <si>
    <t>no other recipe suggested</t>
  </si>
  <si>
    <t>humor</t>
  </si>
  <si>
    <t>complains NLU, recipe info</t>
  </si>
  <si>
    <t>recipe described incorerctly</t>
  </si>
  <si>
    <t>complains about typos</t>
  </si>
  <si>
    <t>compliments Cora human like</t>
  </si>
  <si>
    <t>vegetarian given meat</t>
  </si>
  <si>
    <t>want meat</t>
  </si>
  <si>
    <t>complains display, lack of personalization</t>
  </si>
  <si>
    <t>font too small in recipe, want to input ingredient</t>
  </si>
  <si>
    <t>user very insulting with Cora</t>
  </si>
  <si>
    <t>complains about dialog / recipes</t>
  </si>
  <si>
    <t>Cora asked "want another recipe" too many times</t>
  </si>
  <si>
    <t>healthy --&gt; lack protein</t>
  </si>
  <si>
    <t>number of positive comments</t>
  </si>
  <si>
    <t>number of negative comments</t>
  </si>
  <si>
    <t>number of no comment</t>
  </si>
  <si>
    <t>number of neutral comments</t>
  </si>
  <si>
    <t>number of balanced comments</t>
  </si>
  <si>
    <t>total number of comments</t>
  </si>
  <si>
    <t xml:space="preserve">total </t>
  </si>
  <si>
    <t>fun</t>
  </si>
  <si>
    <t>good enough</t>
  </si>
  <si>
    <t>liked it</t>
  </si>
  <si>
    <t>great, usefull</t>
  </si>
  <si>
    <t>useful</t>
  </si>
  <si>
    <t>cool</t>
  </si>
  <si>
    <t>personalized</t>
  </si>
  <si>
    <t>interesting</t>
  </si>
  <si>
    <t>pleasant</t>
  </si>
  <si>
    <t>better than expected</t>
  </si>
  <si>
    <t>fast</t>
  </si>
  <si>
    <t>clever</t>
  </si>
  <si>
    <t>lovely experience</t>
  </si>
  <si>
    <t>Cora friendly, fun</t>
  </si>
  <si>
    <t>fun, informative</t>
  </si>
  <si>
    <t>good idea</t>
  </si>
  <si>
    <t>interesting, personalized</t>
  </si>
  <si>
    <t xml:space="preserve">great </t>
  </si>
  <si>
    <t>enjoyed</t>
  </si>
  <si>
    <t>easy</t>
  </si>
  <si>
    <t>fun, interesting</t>
  </si>
  <si>
    <t>wonderful</t>
  </si>
  <si>
    <t>easy, personalized</t>
  </si>
  <si>
    <t>{'comfort': -1, 'food_fillingness': 1, 'healthiness': 1}</t>
  </si>
  <si>
    <t>['salmon', 'Quorn', 'eggs%20']</t>
  </si>
  <si>
    <t>LtFhgQPQiLcqR0tL5L-</t>
  </si>
  <si>
    <t>LtFiBiix3Of60iNdHFu</t>
  </si>
  <si>
    <t>5c3285d953d7b1000193464b</t>
  </si>
  <si>
    <t>United States of America</t>
  </si>
  <si>
    <t>LtFiFESE-2HW6e2Empy</t>
  </si>
  <si>
    <t>5cbacd419bb663000137721c</t>
  </si>
  <si>
    <t>{'comfort': -0.5, 'food_fillingness': 0.5, 'healthiness': 1}</t>
  </si>
  <si>
    <t xml:space="preserve">interesting, but difficult to explain preferences.  It would be good if she asked you to view the recipe, because I didn't look at it, and maybe people will forget to look at the recipe as well.  Also, you could give substitutes for items that you don't like, e.g. I don't eat brussell sprouts, but maybe something else could be used instead of those, if it was recommended.  Did she know I said I didn't eat brussell sprouts?  Or does it just recognise a negative comment?  </t>
  </si>
  <si>
    <t>LtFiQJ_inza7R579v6U</t>
  </si>
  <si>
    <t>don't know</t>
  </si>
  <si>
    <t>LtFiWz8A76-Oko0q4f9</t>
  </si>
  <si>
    <t>59c69ee26a287600011c38bc</t>
  </si>
  <si>
    <t>{'comfort': -1, 'food_fillingness': -1, 'healthiness': 1}</t>
  </si>
  <si>
    <t>{'comfort': -0.5083333333333333, 'food_fillingness': -0.51, 'healthiness': 1}</t>
  </si>
  <si>
    <t>Cora gave me a recipe that I didn't really like at first. I told her and she gave me another. To that I said 'That appeals more to me, thanks', but she gave me yet another recipe as a reply to that.</t>
  </si>
  <si>
    <t>LtFiZYr1OB1E0HUqGr-</t>
  </si>
  <si>
    <t>5a779dfa190420000155771a</t>
  </si>
  <si>
    <t>Ireland</t>
  </si>
  <si>
    <t>LtFi_cI6aVge9O_A3YY</t>
  </si>
  <si>
    <t>5d2b4ca2791add001a717145</t>
  </si>
  <si>
    <t>Bangladesh</t>
  </si>
  <si>
    <t>{'comfort': 0, 'food_fillingness': -1, 'healthiness': -1}</t>
  </si>
  <si>
    <t>{'comfort': 0.008333333333333333, 'food_fillingness': -0.49, 'healthiness': -0.020000000000000018}</t>
  </si>
  <si>
    <t>['onion&amp;maxReadyTime=21&amp;fillIngredients=true&amp;addRecipeInformation=true&amp;fillIngredients=true&amp;addRecipeInformation=true&amp;number=5', 'mushrooms&amp;maxReadyTime=21&amp;fillIngredients=true&amp;addRecipeInformation=true&amp;fillIngredients=true&amp;addRecipeInformation=true&amp;number=5']</t>
  </si>
  <si>
    <t>['onion', 'mushrooms']</t>
  </si>
  <si>
    <t>It wasn't that good to be fair, she didn't really listen to me.</t>
  </si>
  <si>
    <t>nope.</t>
  </si>
  <si>
    <t>LtFiciDs2QL2OsiEXMt</t>
  </si>
  <si>
    <t>5d4e9cec777d21000191ed23</t>
  </si>
  <si>
    <t>{'comfort': -0.5166666666666667, 'food_fillingness': -0.52, 'healthiness': 1}</t>
  </si>
  <si>
    <t>['spinach&amp;maxReadyTime=21&amp;fillIngredients=true&amp;addRecipeInformation=true&amp;fillIngredients=true&amp;addRecipeInformation=true&amp;number=5']</t>
  </si>
  <si>
    <t>Cora its pretty bad at reading and pronouncing the words. I would be more engaged if I just had to read instead of listening to her.</t>
  </si>
  <si>
    <t>LtFidRia7mn0K5lyKff</t>
  </si>
  <si>
    <t>5aa787c66219a30001c765f8</t>
  </si>
  <si>
    <t>{'comfort': -0.48333333333333334, 'food_fillingness': 0.52, 'healthiness': 1}</t>
  </si>
  <si>
    <t>['salmon&amp;maxReadyTime=21&amp;fillIngredients=true&amp;addRecipeInformation=true&amp;fillIngredients=true&amp;addRecipeInformation=true&amp;number=5', 'Quorn&amp;maxReadyTime=21&amp;excludeIngredients=salmon&amp;fillIngredients=true&amp;addRecipeInformation=true&amp;fillIngredients=true&amp;addRecipeInformation=true&amp;number=5', 'Quorn&amp;maxReadyTime=21&amp;excludeIngredients=salmon&amp;fillIngredients=true&amp;addRecipeInformation=true&amp;fillIngredients=true&amp;addRecipeInformation=true&amp;number=5', 'eggs%20&amp;maxReadyTime=21&amp;excludeIngredients=salmon&amp;fillIngredients=true&amp;addRecipeInformation=true&amp;fillIngredients=true&amp;addRecipeInformation=true&amp;number=5']</t>
  </si>
  <si>
    <t xml:space="preserve">Cora didn't understand when I told her I didn't like fish and recommended me salmon once more. </t>
  </si>
  <si>
    <t>LtFii3ZjVCMztBQV-XY</t>
  </si>
  <si>
    <t>5b3cb17b6779080001fe88c1</t>
  </si>
  <si>
    <t>LtFiklzKe1x_zFX_nsW</t>
  </si>
  <si>
    <t>5bec01bfe9b3490001e63ff4</t>
  </si>
  <si>
    <t>LtFimhJTci9ZxWtKQXd</t>
  </si>
  <si>
    <t>5d1cfc4ee950480015366f7b</t>
  </si>
  <si>
    <t>{'comfort': -1, 'food_fillingness': -1, 'healthiness': 0}</t>
  </si>
  <si>
    <t>{'comfort': -0.5083333333333333, 'food_fillingness': -0.51, 'healthiness': 0.51}</t>
  </si>
  <si>
    <t>cora's voice was very metalic and if there weren't a lyrics i think i have some issue to understand what she is talking</t>
  </si>
  <si>
    <t>LtFinsbiCQcgsfim31x</t>
  </si>
  <si>
    <t>5c98a9e305f102001640f1d0</t>
  </si>
  <si>
    <t>LtFiqhNE__exfyHR99Q</t>
  </si>
  <si>
    <t>5d30a193b2cfe00017231a93</t>
  </si>
  <si>
    <t>{'comfort': -1, 'food_fillingness': 1, 'healthiness': -1}</t>
  </si>
  <si>
    <t>{'comfort': -0.49166666666666664, 'food_fillingness': 0.51, 'healthiness': -0.020000000000000018}</t>
  </si>
  <si>
    <t>['moussaka&amp;maxReadyTime=5000&amp;fillIngredients=true&amp;addRecipeInformation=true&amp;fillIngredients=true&amp;addRecipeInformation=true&amp;number=5', 'sandwich&amp;maxReadyTime=5000&amp;fillIngredients=true&amp;addRecipeInformation=true&amp;fillIngredients=true&amp;addRecipeInformation=true&amp;number=5']</t>
  </si>
  <si>
    <t>['moussaka', 'sandwich']</t>
  </si>
  <si>
    <t xml:space="preserve">I did not remember my explanation, or didn't understand, that I don't eat red meat and only gave me one recipe that wasn't red meat. </t>
  </si>
  <si>
    <t>It was interesting, thank you.</t>
  </si>
  <si>
    <t>LtFit72wYow-_-d4N1k</t>
  </si>
  <si>
    <t>5bad60642259980001c84ccf</t>
  </si>
  <si>
    <t>Tunisia</t>
  </si>
  <si>
    <t>{'comfort': 0.1, 'food_fillingness': 0.12, 'healthiness': -0.06}</t>
  </si>
  <si>
    <t>{'comfort': -0.45, 'food_fillingness': 0.56, 'healthiness': 0.97}</t>
  </si>
  <si>
    <t>LtFitj_dktTvR7jWptb</t>
  </si>
  <si>
    <t>5d20c1b3c0291600169512e7</t>
  </si>
  <si>
    <t>{'comfort': -0.5083333333333333, 'food_fillingness': 0.49, 'healthiness': 1}</t>
  </si>
  <si>
    <t>I really liked that both of the recipes recommended to me I had never heard of or prepared before, and that they weren't really basic or boring, so I genuinely quite enjoyed it as a tool</t>
  </si>
  <si>
    <t>LtFiuxcodiBX3Lq-jMx</t>
  </si>
  <si>
    <t>5d116b095f3f0d00014d5e54</t>
  </si>
  <si>
    <t>LtFixxOUXFyaJoNuwNg</t>
  </si>
  <si>
    <t>57aa001416020100010422d8</t>
  </si>
  <si>
    <t>LtFiz99xbLzUJa-qsR5</t>
  </si>
  <si>
    <t>5b576109d1b3720001da81f1</t>
  </si>
  <si>
    <t>{'comfort': -0.5333333333333333, 'food_fillingness': -0.54, 'healthiness': 1}</t>
  </si>
  <si>
    <t>At first it was funny, but then Cora start to not understand what I was saying... I ask for dessert recipes and she didnt react the way I was expecting. Just give me the healthy recipes, without listening.</t>
  </si>
  <si>
    <t>It was one of the more funniest ever! :)</t>
  </si>
  <si>
    <t>LtFizK6Xj-o4k6I043J</t>
  </si>
  <si>
    <t>5bcf4bb932e46700016fd804</t>
  </si>
  <si>
    <t>LtFjDsmpAnI3qDtEPGk</t>
  </si>
  <si>
    <t>5d350e39cd0b17000104267e</t>
  </si>
  <si>
    <t>Russia</t>
  </si>
  <si>
    <t>LtFjSynSUeWgHpzfXgy</t>
  </si>
  <si>
    <t>5aac21406be3fa00013a2a51</t>
  </si>
  <si>
    <t>{'comfort': -0.5, 'food_fillingness': 0.5, 'healthiness': 0.97}</t>
  </si>
  <si>
    <t>It was interesting and turned out to be more useful than I thought it would be!</t>
  </si>
  <si>
    <t>LtFjjCLp78bjYGkof6_</t>
  </si>
  <si>
    <t>5c7312827ed3a70001fc2438</t>
  </si>
  <si>
    <t>LtFjlWaHZk_MGCz3BNS</t>
  </si>
  <si>
    <t>5cc9b0bb9970120017fa5bc7</t>
  </si>
  <si>
    <t>Nigeria</t>
  </si>
  <si>
    <t>{'comfort': 0, 'food_fillingness': -1, 'healthiness': 0}</t>
  </si>
  <si>
    <t>{'comfort': 0.016666666666666666, 'food_fillingness': -0.48, 'healthiness': 0.5}</t>
  </si>
  <si>
    <t>LtFjy5TQJf-KsMYEXE1</t>
  </si>
  <si>
    <t>5d5ec7038fe4920018800bc9</t>
  </si>
  <si>
    <t>hertfordshire</t>
  </si>
  <si>
    <t>LtFk1AuAqiRJwt_NRfb</t>
  </si>
  <si>
    <t>{'comfort': -0.06666666666666667, 'food_fillingness': -0.08, 'healthiness': -0.04}</t>
  </si>
  <si>
    <t>{'comfort': -0.5333333333333333, 'food_fillingness': -0.54, 'healthiness': 0.98}</t>
  </si>
  <si>
    <t>['spinach&amp;maxReadyTime=21&amp;excludeIngredients=cheese&amp;fillIngredients=true&amp;addRecipeInformation=true&amp;fillIngredients=true&amp;addRecipeInformation=true&amp;number=5']</t>
  </si>
  <si>
    <t>It was a great experience!</t>
  </si>
  <si>
    <t>It was a pleasant study.</t>
  </si>
  <si>
    <t>LtFk5XourfscJfP7Cgf</t>
  </si>
  <si>
    <t>5d6a7c61d6abaa001b2fbad9</t>
  </si>
  <si>
    <t>{'comfort': -0.49166666666666664, 'food_fillingness': -0.49, 'healthiness': 0.98}</t>
  </si>
  <si>
    <t xml:space="preserve">Maybe she would talk more like human, for example voice from Google Translate is very nice, you can improve it </t>
  </si>
  <si>
    <t xml:space="preserve">Everything works good </t>
  </si>
  <si>
    <t>LtFkjQ8T31ezXZZX6Je</t>
  </si>
  <si>
    <t>5cdec97990d2dc0015f86910</t>
  </si>
  <si>
    <t>{'comfort': -0.49166666666666664, 'food_fillingness': -0.49, 'healthiness': 0.49}</t>
  </si>
  <si>
    <t>['pepper&amp;maxReadyTime=5000&amp;fillIngredients=true&amp;addRecipeInformation=true&amp;fillIngredients=true&amp;addRecipeInformation=true&amp;number=5']</t>
  </si>
  <si>
    <t>I ENJOYED THIS SURVEY</t>
  </si>
  <si>
    <t>LtFl9BoIRn2rnnz_6KY</t>
  </si>
  <si>
    <t>5c83f28c0322a90016b257fa</t>
  </si>
  <si>
    <t>The Netherlands</t>
  </si>
  <si>
    <t>{'comfort': -0.5166666666666667, 'food_fillingness': 0.48, 'healthiness': 0.98}</t>
  </si>
  <si>
    <t>I informed Cora multiple times that I don't really like salmon but got salmon recommended to me several times anyway. The recipes did not really connect to my tastes.</t>
  </si>
  <si>
    <t>Participation in this study went well.</t>
  </si>
  <si>
    <t>LtFlTzyNzzeVct2lO_l</t>
  </si>
  <si>
    <t>5d459d56cb2c450019293bd0</t>
  </si>
  <si>
    <t>Cora's accent was very funny. She speaks very artificial. The way she pronounces words is slightly incorrect. You should work on that.</t>
  </si>
  <si>
    <t>LtFxB2Y8x-rLjeCa1R9</t>
  </si>
  <si>
    <t>LtFxFUT5BD7Q78o8VLx</t>
  </si>
  <si>
    <t>5b92dfe8e1a4f80001992735</t>
  </si>
  <si>
    <t>Pilot 1</t>
  </si>
  <si>
    <t>complains about recipes, NLU</t>
  </si>
  <si>
    <t>alternative for fisliked ingredient</t>
  </si>
  <si>
    <t>complains about recipes / NLU</t>
  </si>
  <si>
    <t>recommends several times the same type of food</t>
  </si>
  <si>
    <t>complains about Cora's voice</t>
  </si>
  <si>
    <t>complains about NLU</t>
  </si>
  <si>
    <t>was recommended too many recipes</t>
  </si>
  <si>
    <t>dislike red meat and was recommended red meayt</t>
  </si>
  <si>
    <t>not finished</t>
  </si>
  <si>
    <t>great experience</t>
  </si>
  <si>
    <t>was recommended disliked ingredient</t>
  </si>
  <si>
    <t>liked recipes</t>
  </si>
  <si>
    <t>wanted desserts</t>
  </si>
  <si>
    <t>interesting, useful</t>
  </si>
  <si>
    <t>number of not finished</t>
  </si>
  <si>
    <t>number of finished</t>
  </si>
  <si>
    <t>total</t>
  </si>
  <si>
    <t>AAMAS</t>
  </si>
  <si>
    <t>NLU</t>
  </si>
  <si>
    <t>recipes</t>
  </si>
  <si>
    <t>compliments</t>
  </si>
  <si>
    <t>personalization</t>
  </si>
  <si>
    <t>info</t>
  </si>
  <si>
    <t>design</t>
  </si>
  <si>
    <t>ingredient</t>
  </si>
  <si>
    <t>perso</t>
  </si>
  <si>
    <t>display</t>
  </si>
  <si>
    <t>slow</t>
  </si>
  <si>
    <t>small</t>
  </si>
  <si>
    <t>voice</t>
  </si>
  <si>
    <t>believability</t>
  </si>
  <si>
    <t>Complain about, totals</t>
  </si>
  <si>
    <t>time</t>
  </si>
  <si>
    <t>input</t>
  </si>
  <si>
    <t>several</t>
  </si>
  <si>
    <t>Control</t>
  </si>
  <si>
    <t>No intro</t>
  </si>
  <si>
    <t>Human</t>
  </si>
  <si>
    <t>Robot</t>
  </si>
  <si>
    <t>Rapport</t>
  </si>
  <si>
    <t>Task performance</t>
  </si>
  <si>
    <t>Intention to cook</t>
  </si>
  <si>
    <t>idea</t>
  </si>
  <si>
    <t>undergrad</t>
  </si>
  <si>
    <t>student</t>
  </si>
  <si>
    <t>unemployed</t>
  </si>
  <si>
    <t>part-time</t>
  </si>
  <si>
    <t>full-time</t>
  </si>
  <si>
    <t>more_than_one_status</t>
  </si>
  <si>
    <t>several times a week</t>
  </si>
  <si>
    <t>once a week</t>
  </si>
  <si>
    <t>at least once a day</t>
  </si>
  <si>
    <t>Mexico</t>
  </si>
  <si>
    <t>Other</t>
  </si>
  <si>
    <t>›</t>
  </si>
  <si>
    <t>TOTAL</t>
  </si>
  <si>
    <t>Other than UK/USA</t>
  </si>
  <si>
    <t>UK./USA</t>
  </si>
  <si>
    <t>US?UK</t>
  </si>
  <si>
    <t>US/UK</t>
  </si>
  <si>
    <t>v</t>
  </si>
  <si>
    <t>t tests</t>
  </si>
  <si>
    <t>control</t>
  </si>
  <si>
    <t>no ack</t>
  </si>
  <si>
    <t>Others</t>
  </si>
  <si>
    <t>Hum</t>
  </si>
  <si>
    <t>Column 4</t>
  </si>
  <si>
    <t>T tests ac no ack</t>
  </si>
  <si>
    <t>t tests avec no ack</t>
  </si>
  <si>
    <t>Ohters rapport</t>
  </si>
  <si>
    <t>Task perf</t>
  </si>
  <si>
    <t>t tests w/ no ack</t>
  </si>
  <si>
    <t>hum</t>
  </si>
  <si>
    <t>us uk</t>
  </si>
  <si>
    <t>US UK</t>
  </si>
  <si>
    <t xml:space="preserve">complains NLU, recipe </t>
  </si>
  <si>
    <t>Healthiness</t>
  </si>
  <si>
    <t>fillingness</t>
  </si>
  <si>
    <t>broccoli</t>
  </si>
  <si>
    <t>fries</t>
  </si>
  <si>
    <t>carrots</t>
  </si>
  <si>
    <t>pizza</t>
  </si>
  <si>
    <t>tomatoes</t>
  </si>
  <si>
    <t>pasta</t>
  </si>
  <si>
    <t>lettuce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</si>
</sst>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D4D4D4"/>
      <name val="Menlo"/>
      <family val="2"/>
    </font>
    <font>
      <sz val="12"/>
      <color rgb="FFCE9178"/>
      <name val="Menlo"/>
      <family val="2"/>
    </font>
    <font>
      <sz val="12"/>
      <color rgb="FF9CDCFE"/>
      <name val="Menlo"/>
      <family val="2"/>
    </font>
    <font>
      <sz val="12"/>
      <color rgb="FF6A9955"/>
      <name val="Menlo"/>
      <family val="2"/>
    </font>
    <font>
      <sz val="12"/>
      <color rgb="FFD7BA7D"/>
      <name val="Menlo"/>
      <family val="2"/>
    </font>
    <font>
      <i/>
      <sz val="12"/>
      <color theme="1"/>
      <name val="Calibri"/>
      <family val="2"/>
      <scheme val="minor"/>
    </font>
    <font>
      <sz val="16"/>
      <color theme="1"/>
      <name val="Calibri"/>
      <family val="2"/>
      <scheme val="minor"/>
    </font>
    <font>
      <sz val="14"/>
      <color theme="1"/>
      <name val="Calibri"/>
      <family val="2"/>
      <scheme val="minor"/>
    </font>
    <font>
      <b/>
      <sz val="14"/>
      <color rgb="FFFA7D00"/>
      <name val="Calibri"/>
      <family val="2"/>
      <scheme val="minor"/>
    </font>
    <font>
      <sz val="14"/>
      <color theme="0"/>
      <name val="Calibri"/>
      <family val="2"/>
      <scheme val="minor"/>
    </font>
    <font>
      <sz val="18"/>
      <color theme="1"/>
      <name val="Calibri"/>
      <family val="2"/>
      <scheme val="minor"/>
    </font>
    <font>
      <sz val="20"/>
      <color theme="1"/>
      <name val="Calibri (Body)"/>
    </font>
    <font>
      <sz val="20"/>
      <color theme="1"/>
      <name val="Calibri"/>
      <family val="2"/>
      <scheme val="minor"/>
    </font>
    <font>
      <b/>
      <sz val="14"/>
      <color rgb="FF3F3F3F"/>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2F2F2"/>
        <bgColor rgb="FF000000"/>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bottom style="thick">
        <color indexed="64"/>
      </bottom>
      <diagonal/>
    </border>
    <border>
      <left/>
      <right style="thick">
        <color indexed="64"/>
      </right>
      <top/>
      <bottom/>
      <diagonal/>
    </border>
    <border>
      <left/>
      <right style="thick">
        <color indexed="64"/>
      </right>
      <top style="thick">
        <color indexed="64"/>
      </top>
      <bottom/>
      <diagonal/>
    </border>
    <border>
      <left style="thin">
        <color rgb="FF3F3F3F"/>
      </left>
      <right style="thin">
        <color rgb="FF3F3F3F"/>
      </right>
      <top/>
      <bottom style="thin">
        <color rgb="FF3F3F3F"/>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8">
    <xf numFmtId="0" fontId="0" fillId="0" borderId="0" xfId="0"/>
    <xf numFmtId="21" fontId="0" fillId="0" borderId="0" xfId="0" applyNumberFormat="1"/>
    <xf numFmtId="0" fontId="8" fillId="4" borderId="0" xfId="8"/>
    <xf numFmtId="0" fontId="19" fillId="0" borderId="0" xfId="0" applyFont="1"/>
    <xf numFmtId="0" fontId="21" fillId="0" borderId="0" xfId="0" applyFont="1"/>
    <xf numFmtId="0" fontId="1" fillId="10" borderId="0" xfId="19"/>
    <xf numFmtId="0" fontId="0" fillId="0" borderId="0" xfId="0" applyFill="1" applyBorder="1" applyAlignment="1"/>
    <xf numFmtId="0" fontId="0" fillId="0" borderId="10" xfId="0" applyFill="1" applyBorder="1" applyAlignment="1"/>
    <xf numFmtId="0" fontId="23" fillId="0" borderId="11" xfId="0" applyFont="1" applyFill="1" applyBorder="1" applyAlignment="1">
      <alignment horizontal="center"/>
    </xf>
    <xf numFmtId="0" fontId="14" fillId="10" borderId="0" xfId="14" applyFill="1"/>
    <xf numFmtId="0" fontId="17" fillId="13" borderId="0" xfId="22"/>
    <xf numFmtId="0" fontId="1" fillId="18" borderId="0" xfId="27"/>
    <xf numFmtId="0" fontId="11" fillId="6" borderId="4" xfId="11"/>
    <xf numFmtId="0" fontId="24" fillId="0" borderId="0" xfId="0" applyFont="1"/>
    <xf numFmtId="0" fontId="24" fillId="10" borderId="0" xfId="19" applyFont="1"/>
    <xf numFmtId="0" fontId="24" fillId="18" borderId="0" xfId="27" applyFont="1"/>
    <xf numFmtId="0" fontId="25" fillId="0" borderId="0" xfId="0" applyFont="1"/>
    <xf numFmtId="0" fontId="26" fillId="6" borderId="4" xfId="11" applyFont="1"/>
    <xf numFmtId="0" fontId="25" fillId="18" borderId="0" xfId="27" applyFont="1"/>
    <xf numFmtId="0" fontId="27" fillId="13" borderId="0" xfId="22" applyFont="1"/>
    <xf numFmtId="0" fontId="1" fillId="23" borderId="0" xfId="32"/>
    <xf numFmtId="0" fontId="28" fillId="23" borderId="0" xfId="32" applyFont="1"/>
    <xf numFmtId="0" fontId="1" fillId="26" borderId="0" xfId="35"/>
    <xf numFmtId="0" fontId="29" fillId="26" borderId="0" xfId="35" applyFont="1"/>
    <xf numFmtId="0" fontId="1" fillId="31" borderId="0" xfId="40"/>
    <xf numFmtId="0" fontId="30" fillId="31" borderId="0" xfId="40" applyFont="1"/>
    <xf numFmtId="0" fontId="0" fillId="0" borderId="12" xfId="0" applyBorder="1"/>
    <xf numFmtId="0" fontId="1" fillId="26" borderId="13" xfId="35" applyBorder="1"/>
    <xf numFmtId="0" fontId="25" fillId="0" borderId="13" xfId="0" applyFont="1" applyBorder="1"/>
    <xf numFmtId="0" fontId="25" fillId="0" borderId="0" xfId="0" applyFont="1" applyBorder="1"/>
    <xf numFmtId="0" fontId="1" fillId="26" borderId="0" xfId="35" applyBorder="1"/>
    <xf numFmtId="0" fontId="1" fillId="23" borderId="13" xfId="32" applyBorder="1"/>
    <xf numFmtId="0" fontId="1" fillId="31" borderId="13" xfId="40" applyBorder="1"/>
    <xf numFmtId="0" fontId="25" fillId="0" borderId="12" xfId="0" applyFont="1" applyBorder="1"/>
    <xf numFmtId="0" fontId="1" fillId="23" borderId="0" xfId="32" applyBorder="1"/>
    <xf numFmtId="0" fontId="0" fillId="0" borderId="0" xfId="0" applyBorder="1"/>
    <xf numFmtId="0" fontId="17" fillId="13" borderId="0" xfId="22" applyBorder="1"/>
    <xf numFmtId="0" fontId="25" fillId="0" borderId="14" xfId="0" applyFont="1" applyBorder="1"/>
    <xf numFmtId="10" fontId="11" fillId="6" borderId="4" xfId="11" applyNumberFormat="1"/>
    <xf numFmtId="10" fontId="26" fillId="6" borderId="4" xfId="11" applyNumberFormat="1" applyFont="1"/>
    <xf numFmtId="10" fontId="1" fillId="18" borderId="4" xfId="27" applyNumberFormat="1" applyBorder="1"/>
    <xf numFmtId="0" fontId="1" fillId="18" borderId="4" xfId="27" applyBorder="1"/>
    <xf numFmtId="10" fontId="1" fillId="18" borderId="0" xfId="27" applyNumberFormat="1" applyBorder="1"/>
    <xf numFmtId="0" fontId="1" fillId="18" borderId="0" xfId="27" applyBorder="1"/>
    <xf numFmtId="10" fontId="1" fillId="18" borderId="0" xfId="27" applyNumberFormat="1"/>
    <xf numFmtId="0" fontId="15" fillId="0" borderId="0" xfId="16"/>
    <xf numFmtId="0" fontId="0" fillId="0" borderId="13" xfId="0" applyBorder="1"/>
    <xf numFmtId="0" fontId="1" fillId="31" borderId="0" xfId="40" applyBorder="1"/>
    <xf numFmtId="0" fontId="10" fillId="6" borderId="5" xfId="10"/>
    <xf numFmtId="0" fontId="10" fillId="33" borderId="5" xfId="0" applyFont="1" applyFill="1" applyBorder="1"/>
    <xf numFmtId="0" fontId="10" fillId="33" borderId="15" xfId="0" applyFont="1" applyFill="1" applyBorder="1"/>
    <xf numFmtId="0" fontId="31" fillId="6" borderId="5" xfId="10" applyFont="1"/>
    <xf numFmtId="0" fontId="32" fillId="0" borderId="0" xfId="0" applyFont="1"/>
    <xf numFmtId="0" fontId="1" fillId="22" borderId="0" xfId="31"/>
    <xf numFmtId="0" fontId="28" fillId="22" borderId="0" xfId="31" applyFont="1"/>
    <xf numFmtId="0" fontId="28" fillId="10" borderId="0" xfId="19" applyFont="1"/>
    <xf numFmtId="0" fontId="1" fillId="30" borderId="0" xfId="39"/>
    <xf numFmtId="0" fontId="28" fillId="30" borderId="0" xfId="39"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data!$Y$2</c:f>
              <c:strCache>
                <c:ptCount val="1"/>
                <c:pt idx="0">
                  <c:v>fillingness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data!$X$3:$X$179</c:f>
              <c:numCache>
                <c:formatCode>General</c:formatCode>
                <c:ptCount val="177"/>
                <c:pt idx="0">
                  <c:v>0.16666666666666666</c:v>
                </c:pt>
                <c:pt idx="1">
                  <c:v>4.1666666666666664E-2</c:v>
                </c:pt>
                <c:pt idx="2">
                  <c:v>-4.1666666666666664E-2</c:v>
                </c:pt>
                <c:pt idx="3">
                  <c:v>8.3333333333333329E-2</c:v>
                </c:pt>
                <c:pt idx="4">
                  <c:v>0</c:v>
                </c:pt>
                <c:pt idx="5">
                  <c:v>4.1666666666666664E-2</c:v>
                </c:pt>
                <c:pt idx="6">
                  <c:v>-8.3333333333333329E-2</c:v>
                </c:pt>
                <c:pt idx="7">
                  <c:v>0.16666666666666666</c:v>
                </c:pt>
                <c:pt idx="8">
                  <c:v>-8.3333333333333329E-2</c:v>
                </c:pt>
                <c:pt idx="9">
                  <c:v>0.29166666666666669</c:v>
                </c:pt>
                <c:pt idx="10">
                  <c:v>-8.3333333333333329E-2</c:v>
                </c:pt>
                <c:pt idx="11">
                  <c:v>-0.16666666666666666</c:v>
                </c:pt>
                <c:pt idx="12">
                  <c:v>0.16666666666666666</c:v>
                </c:pt>
                <c:pt idx="13">
                  <c:v>0</c:v>
                </c:pt>
                <c:pt idx="14">
                  <c:v>4.1666666666666664E-2</c:v>
                </c:pt>
                <c:pt idx="15">
                  <c:v>-0.25</c:v>
                </c:pt>
                <c:pt idx="16">
                  <c:v>8.3333333333333329E-2</c:v>
                </c:pt>
                <c:pt idx="17">
                  <c:v>0.16666666666666666</c:v>
                </c:pt>
                <c:pt idx="18">
                  <c:v>4.1666666666666664E-2</c:v>
                </c:pt>
                <c:pt idx="19">
                  <c:v>-0.16666666666666666</c:v>
                </c:pt>
                <c:pt idx="20">
                  <c:v>-8.3333333333333329E-2</c:v>
                </c:pt>
                <c:pt idx="21">
                  <c:v>4.1666666666666664E-2</c:v>
                </c:pt>
                <c:pt idx="22">
                  <c:v>-0.41666666666666669</c:v>
                </c:pt>
                <c:pt idx="23">
                  <c:v>0.125</c:v>
                </c:pt>
                <c:pt idx="24">
                  <c:v>0.125</c:v>
                </c:pt>
                <c:pt idx="25">
                  <c:v>-8.3333333333333329E-2</c:v>
                </c:pt>
                <c:pt idx="26">
                  <c:v>0</c:v>
                </c:pt>
                <c:pt idx="27">
                  <c:v>8.3333333333333329E-2</c:v>
                </c:pt>
                <c:pt idx="28">
                  <c:v>0.125</c:v>
                </c:pt>
                <c:pt idx="29">
                  <c:v>0.41666666666666669</c:v>
                </c:pt>
                <c:pt idx="30">
                  <c:v>-8.3333333333333329E-2</c:v>
                </c:pt>
                <c:pt idx="31">
                  <c:v>-4.1666666666666664E-2</c:v>
                </c:pt>
                <c:pt idx="32">
                  <c:v>0</c:v>
                </c:pt>
                <c:pt idx="33">
                  <c:v>-4.1666666666666664E-2</c:v>
                </c:pt>
                <c:pt idx="34">
                  <c:v>0</c:v>
                </c:pt>
                <c:pt idx="35">
                  <c:v>4.1666666666666664E-2</c:v>
                </c:pt>
                <c:pt idx="36">
                  <c:v>4.1666666666666664E-2</c:v>
                </c:pt>
                <c:pt idx="37">
                  <c:v>-0.125</c:v>
                </c:pt>
                <c:pt idx="38">
                  <c:v>0.125</c:v>
                </c:pt>
                <c:pt idx="39">
                  <c:v>4.1666666666666664E-2</c:v>
                </c:pt>
                <c:pt idx="40">
                  <c:v>8.3333333333333329E-2</c:v>
                </c:pt>
                <c:pt idx="41">
                  <c:v>4.1666666666666664E-2</c:v>
                </c:pt>
                <c:pt idx="42">
                  <c:v>-0.16666666666666666</c:v>
                </c:pt>
                <c:pt idx="43">
                  <c:v>0.16666666666666666</c:v>
                </c:pt>
                <c:pt idx="44">
                  <c:v>0.125</c:v>
                </c:pt>
                <c:pt idx="45">
                  <c:v>0.16666666666666666</c:v>
                </c:pt>
                <c:pt idx="46">
                  <c:v>0.125</c:v>
                </c:pt>
                <c:pt idx="47">
                  <c:v>4.1666666666666664E-2</c:v>
                </c:pt>
                <c:pt idx="48">
                  <c:v>0.125</c:v>
                </c:pt>
                <c:pt idx="49">
                  <c:v>-8.3333333333333329E-2</c:v>
                </c:pt>
                <c:pt idx="50">
                  <c:v>0.125</c:v>
                </c:pt>
                <c:pt idx="51">
                  <c:v>0</c:v>
                </c:pt>
                <c:pt idx="52">
                  <c:v>4.1666666666666664E-2</c:v>
                </c:pt>
                <c:pt idx="53">
                  <c:v>0.20833333333333334</c:v>
                </c:pt>
                <c:pt idx="54">
                  <c:v>-4.1666666666666664E-2</c:v>
                </c:pt>
                <c:pt idx="55">
                  <c:v>-0.16666666666666666</c:v>
                </c:pt>
                <c:pt idx="56">
                  <c:v>-0.20833333333333334</c:v>
                </c:pt>
                <c:pt idx="57">
                  <c:v>0.16666666666666666</c:v>
                </c:pt>
                <c:pt idx="58">
                  <c:v>0</c:v>
                </c:pt>
                <c:pt idx="59">
                  <c:v>-4.1666666666666664E-2</c:v>
                </c:pt>
                <c:pt idx="60">
                  <c:v>0.125</c:v>
                </c:pt>
                <c:pt idx="61">
                  <c:v>-0.20833333333333334</c:v>
                </c:pt>
                <c:pt idx="62">
                  <c:v>-0.125</c:v>
                </c:pt>
                <c:pt idx="63">
                  <c:v>-8.3333333333333329E-2</c:v>
                </c:pt>
                <c:pt idx="64">
                  <c:v>4.1666666666666664E-2</c:v>
                </c:pt>
                <c:pt idx="65">
                  <c:v>0.33333333333333331</c:v>
                </c:pt>
                <c:pt idx="66">
                  <c:v>8.3333333333333329E-2</c:v>
                </c:pt>
                <c:pt idx="67">
                  <c:v>4.1666666666666664E-2</c:v>
                </c:pt>
                <c:pt idx="68">
                  <c:v>-0.25</c:v>
                </c:pt>
                <c:pt idx="69">
                  <c:v>-0.125</c:v>
                </c:pt>
                <c:pt idx="70">
                  <c:v>-8.3333333333333329E-2</c:v>
                </c:pt>
                <c:pt idx="71">
                  <c:v>-0.125</c:v>
                </c:pt>
                <c:pt idx="72">
                  <c:v>8.3333333333333329E-2</c:v>
                </c:pt>
                <c:pt idx="73">
                  <c:v>-8.3333333333333329E-2</c:v>
                </c:pt>
                <c:pt idx="74">
                  <c:v>8.3333333333333329E-2</c:v>
                </c:pt>
                <c:pt idx="75">
                  <c:v>4.1666666666666664E-2</c:v>
                </c:pt>
                <c:pt idx="76">
                  <c:v>-8.3333333333333329E-2</c:v>
                </c:pt>
                <c:pt idx="77">
                  <c:v>-0.125</c:v>
                </c:pt>
                <c:pt idx="78">
                  <c:v>8.3333333333333329E-2</c:v>
                </c:pt>
                <c:pt idx="79">
                  <c:v>-0.125</c:v>
                </c:pt>
                <c:pt idx="80">
                  <c:v>0.16666666666666666</c:v>
                </c:pt>
                <c:pt idx="81">
                  <c:v>-4.1666666666666664E-2</c:v>
                </c:pt>
                <c:pt idx="82">
                  <c:v>0.20833333333333334</c:v>
                </c:pt>
                <c:pt idx="83">
                  <c:v>8.3333333333333329E-2</c:v>
                </c:pt>
                <c:pt idx="84">
                  <c:v>4.1666666666666664E-2</c:v>
                </c:pt>
                <c:pt idx="85">
                  <c:v>0.125</c:v>
                </c:pt>
                <c:pt idx="86">
                  <c:v>0</c:v>
                </c:pt>
                <c:pt idx="87">
                  <c:v>0</c:v>
                </c:pt>
                <c:pt idx="88">
                  <c:v>0.125</c:v>
                </c:pt>
                <c:pt idx="89">
                  <c:v>-4.1666666666666664E-2</c:v>
                </c:pt>
                <c:pt idx="90">
                  <c:v>0.16666666666666666</c:v>
                </c:pt>
                <c:pt idx="91">
                  <c:v>0.125</c:v>
                </c:pt>
                <c:pt idx="92">
                  <c:v>8.3333333333333329E-2</c:v>
                </c:pt>
                <c:pt idx="93">
                  <c:v>-0.125</c:v>
                </c:pt>
                <c:pt idx="94">
                  <c:v>0.16666666666666666</c:v>
                </c:pt>
                <c:pt idx="95">
                  <c:v>4.1666666666666664E-2</c:v>
                </c:pt>
                <c:pt idx="96">
                  <c:v>-8.3333333333333329E-2</c:v>
                </c:pt>
                <c:pt idx="97">
                  <c:v>-0.16666666666666666</c:v>
                </c:pt>
                <c:pt idx="98">
                  <c:v>0.16666666666666666</c:v>
                </c:pt>
                <c:pt idx="99">
                  <c:v>-4.1666666666666664E-2</c:v>
                </c:pt>
                <c:pt idx="100">
                  <c:v>0.16666666666666666</c:v>
                </c:pt>
                <c:pt idx="101">
                  <c:v>-0.125</c:v>
                </c:pt>
                <c:pt idx="102">
                  <c:v>-0.16666666666666666</c:v>
                </c:pt>
                <c:pt idx="103">
                  <c:v>8.3333333333333329E-2</c:v>
                </c:pt>
                <c:pt idx="104">
                  <c:v>-8.3333333333333329E-2</c:v>
                </c:pt>
                <c:pt idx="105">
                  <c:v>0.125</c:v>
                </c:pt>
                <c:pt idx="106">
                  <c:v>-8.3333333333333329E-2</c:v>
                </c:pt>
                <c:pt idx="107">
                  <c:v>0</c:v>
                </c:pt>
                <c:pt idx="108">
                  <c:v>4.1666666666666664E-2</c:v>
                </c:pt>
                <c:pt idx="109">
                  <c:v>0.20833333333333334</c:v>
                </c:pt>
                <c:pt idx="110">
                  <c:v>0.25</c:v>
                </c:pt>
                <c:pt idx="111">
                  <c:v>0</c:v>
                </c:pt>
                <c:pt idx="112">
                  <c:v>0.29166666666666669</c:v>
                </c:pt>
                <c:pt idx="113">
                  <c:v>-0.20833333333333334</c:v>
                </c:pt>
                <c:pt idx="114">
                  <c:v>0.125</c:v>
                </c:pt>
                <c:pt idx="115">
                  <c:v>0</c:v>
                </c:pt>
                <c:pt idx="116">
                  <c:v>8.3333333333333329E-2</c:v>
                </c:pt>
                <c:pt idx="117">
                  <c:v>-0.16666666666666666</c:v>
                </c:pt>
                <c:pt idx="118">
                  <c:v>4.1666666666666664E-2</c:v>
                </c:pt>
                <c:pt idx="119">
                  <c:v>-0.125</c:v>
                </c:pt>
                <c:pt idx="120">
                  <c:v>-8.3333333333333329E-2</c:v>
                </c:pt>
                <c:pt idx="121">
                  <c:v>-0.25</c:v>
                </c:pt>
                <c:pt idx="122">
                  <c:v>0.125</c:v>
                </c:pt>
                <c:pt idx="123">
                  <c:v>-0.29166666666666669</c:v>
                </c:pt>
                <c:pt idx="124">
                  <c:v>-4.1666666666666664E-2</c:v>
                </c:pt>
                <c:pt idx="125">
                  <c:v>-4.1666666666666664E-2</c:v>
                </c:pt>
                <c:pt idx="126">
                  <c:v>4.1666666666666664E-2</c:v>
                </c:pt>
                <c:pt idx="127">
                  <c:v>-8.3333333333333329E-2</c:v>
                </c:pt>
                <c:pt idx="128">
                  <c:v>-4.1666666666666664E-2</c:v>
                </c:pt>
                <c:pt idx="129">
                  <c:v>-4.1666666666666664E-2</c:v>
                </c:pt>
                <c:pt idx="130">
                  <c:v>-8.3333333333333329E-2</c:v>
                </c:pt>
                <c:pt idx="131">
                  <c:v>4.1666666666666664E-2</c:v>
                </c:pt>
                <c:pt idx="132">
                  <c:v>4.1666666666666664E-2</c:v>
                </c:pt>
                <c:pt idx="133">
                  <c:v>-0.16666666666666666</c:v>
                </c:pt>
                <c:pt idx="134">
                  <c:v>-0.125</c:v>
                </c:pt>
                <c:pt idx="135">
                  <c:v>0.125</c:v>
                </c:pt>
                <c:pt idx="136">
                  <c:v>4.1666666666666664E-2</c:v>
                </c:pt>
                <c:pt idx="137">
                  <c:v>0</c:v>
                </c:pt>
                <c:pt idx="138">
                  <c:v>0.16666666666666666</c:v>
                </c:pt>
                <c:pt idx="139">
                  <c:v>4.1666666666666664E-2</c:v>
                </c:pt>
                <c:pt idx="140">
                  <c:v>-0.125</c:v>
                </c:pt>
                <c:pt idx="141">
                  <c:v>0.125</c:v>
                </c:pt>
                <c:pt idx="142">
                  <c:v>0</c:v>
                </c:pt>
                <c:pt idx="143">
                  <c:v>-0.125</c:v>
                </c:pt>
                <c:pt idx="144">
                  <c:v>8.3333333333333329E-2</c:v>
                </c:pt>
                <c:pt idx="145">
                  <c:v>4.1666666666666664E-2</c:v>
                </c:pt>
                <c:pt idx="146">
                  <c:v>8.3333333333333329E-2</c:v>
                </c:pt>
                <c:pt idx="147">
                  <c:v>0.125</c:v>
                </c:pt>
                <c:pt idx="148">
                  <c:v>4.1666666666666664E-2</c:v>
                </c:pt>
                <c:pt idx="149">
                  <c:v>-8.3333333333333329E-2</c:v>
                </c:pt>
                <c:pt idx="150">
                  <c:v>-4.1666666666666664E-2</c:v>
                </c:pt>
                <c:pt idx="151">
                  <c:v>-0.16666666666666666</c:v>
                </c:pt>
                <c:pt idx="152">
                  <c:v>0</c:v>
                </c:pt>
                <c:pt idx="153">
                  <c:v>4.1666666666666664E-2</c:v>
                </c:pt>
                <c:pt idx="154">
                  <c:v>-0.16666666666666666</c:v>
                </c:pt>
                <c:pt idx="155">
                  <c:v>0</c:v>
                </c:pt>
                <c:pt idx="156">
                  <c:v>-8.3333333333333329E-2</c:v>
                </c:pt>
                <c:pt idx="157">
                  <c:v>-8.3333333333333329E-2</c:v>
                </c:pt>
                <c:pt idx="158">
                  <c:v>0.16666666666666666</c:v>
                </c:pt>
                <c:pt idx="159">
                  <c:v>-4.1666666666666664E-2</c:v>
                </c:pt>
                <c:pt idx="160">
                  <c:v>-0.16666666666666666</c:v>
                </c:pt>
                <c:pt idx="161">
                  <c:v>0.125</c:v>
                </c:pt>
                <c:pt idx="162">
                  <c:v>0.29166666666666669</c:v>
                </c:pt>
                <c:pt idx="163">
                  <c:v>4.1666666666666664E-2</c:v>
                </c:pt>
                <c:pt idx="164">
                  <c:v>-0.16666666666666666</c:v>
                </c:pt>
                <c:pt idx="165">
                  <c:v>0.20833333333333334</c:v>
                </c:pt>
                <c:pt idx="166">
                  <c:v>4.1666666666666664E-2</c:v>
                </c:pt>
                <c:pt idx="167">
                  <c:v>0</c:v>
                </c:pt>
                <c:pt idx="168">
                  <c:v>-8.3333333333333329E-2</c:v>
                </c:pt>
                <c:pt idx="169">
                  <c:v>8.3333333333333329E-2</c:v>
                </c:pt>
                <c:pt idx="170">
                  <c:v>0</c:v>
                </c:pt>
                <c:pt idx="171">
                  <c:v>-0.125</c:v>
                </c:pt>
                <c:pt idx="172">
                  <c:v>-0.25</c:v>
                </c:pt>
                <c:pt idx="173">
                  <c:v>-8.3333333333333329E-2</c:v>
                </c:pt>
                <c:pt idx="174">
                  <c:v>-4.1666666666666664E-2</c:v>
                </c:pt>
                <c:pt idx="175">
                  <c:v>-4.1666666666666664E-2</c:v>
                </c:pt>
                <c:pt idx="176">
                  <c:v>8.3333333333333329E-2</c:v>
                </c:pt>
              </c:numCache>
            </c:numRef>
          </c:xVal>
          <c:yVal>
            <c:numRef>
              <c:f>data!$Y$3:$Y$179</c:f>
              <c:numCache>
                <c:formatCode>General</c:formatCode>
                <c:ptCount val="177"/>
                <c:pt idx="0">
                  <c:v>4.1666666666666664E-2</c:v>
                </c:pt>
                <c:pt idx="1">
                  <c:v>0.20833333333333334</c:v>
                </c:pt>
                <c:pt idx="2">
                  <c:v>8.3333333333333329E-2</c:v>
                </c:pt>
                <c:pt idx="3">
                  <c:v>-4.1666666666666664E-2</c:v>
                </c:pt>
                <c:pt idx="4">
                  <c:v>0.125</c:v>
                </c:pt>
                <c:pt idx="5">
                  <c:v>-0.16666666666666666</c:v>
                </c:pt>
                <c:pt idx="6">
                  <c:v>-4.1666666666666664E-2</c:v>
                </c:pt>
                <c:pt idx="7">
                  <c:v>-0.20833333333333334</c:v>
                </c:pt>
                <c:pt idx="8">
                  <c:v>-8.3333333333333329E-2</c:v>
                </c:pt>
                <c:pt idx="9">
                  <c:v>-0.125</c:v>
                </c:pt>
                <c:pt idx="10">
                  <c:v>-8.3333333333333329E-2</c:v>
                </c:pt>
                <c:pt idx="11">
                  <c:v>0.16666666666666666</c:v>
                </c:pt>
                <c:pt idx="12">
                  <c:v>0</c:v>
                </c:pt>
                <c:pt idx="13">
                  <c:v>8.3333333333333329E-2</c:v>
                </c:pt>
                <c:pt idx="14">
                  <c:v>4.1666666666666664E-2</c:v>
                </c:pt>
                <c:pt idx="15">
                  <c:v>4.1666666666666664E-2</c:v>
                </c:pt>
                <c:pt idx="16">
                  <c:v>4.1666666666666664E-2</c:v>
                </c:pt>
                <c:pt idx="17">
                  <c:v>-0.125</c:v>
                </c:pt>
                <c:pt idx="18">
                  <c:v>-8.3333333333333329E-2</c:v>
                </c:pt>
                <c:pt idx="19">
                  <c:v>0.125</c:v>
                </c:pt>
                <c:pt idx="20">
                  <c:v>0.125</c:v>
                </c:pt>
                <c:pt idx="21">
                  <c:v>-4.1666666666666664E-2</c:v>
                </c:pt>
                <c:pt idx="22">
                  <c:v>0.41666666666666669</c:v>
                </c:pt>
                <c:pt idx="23">
                  <c:v>-0.125</c:v>
                </c:pt>
                <c:pt idx="24">
                  <c:v>0</c:v>
                </c:pt>
                <c:pt idx="25">
                  <c:v>8.3333333333333329E-2</c:v>
                </c:pt>
                <c:pt idx="26">
                  <c:v>-0.16666666666666666</c:v>
                </c:pt>
                <c:pt idx="27">
                  <c:v>-0.25</c:v>
                </c:pt>
                <c:pt idx="28">
                  <c:v>-0.16666666666666666</c:v>
                </c:pt>
                <c:pt idx="29">
                  <c:v>-0.375</c:v>
                </c:pt>
                <c:pt idx="30">
                  <c:v>4.1666666666666664E-2</c:v>
                </c:pt>
                <c:pt idx="31">
                  <c:v>4.1666666666666664E-2</c:v>
                </c:pt>
                <c:pt idx="32">
                  <c:v>-8.3333333333333329E-2</c:v>
                </c:pt>
                <c:pt idx="33">
                  <c:v>0</c:v>
                </c:pt>
                <c:pt idx="34">
                  <c:v>-8.3333333333333329E-2</c:v>
                </c:pt>
                <c:pt idx="35">
                  <c:v>0</c:v>
                </c:pt>
                <c:pt idx="36">
                  <c:v>-4.1666666666666664E-2</c:v>
                </c:pt>
                <c:pt idx="37">
                  <c:v>0.20833333333333334</c:v>
                </c:pt>
                <c:pt idx="38">
                  <c:v>-0.25</c:v>
                </c:pt>
                <c:pt idx="39">
                  <c:v>-4.1666666666666664E-2</c:v>
                </c:pt>
                <c:pt idx="40">
                  <c:v>0.25</c:v>
                </c:pt>
                <c:pt idx="41">
                  <c:v>0</c:v>
                </c:pt>
                <c:pt idx="42">
                  <c:v>8.3333333333333329E-2</c:v>
                </c:pt>
                <c:pt idx="43">
                  <c:v>-4.1666666666666664E-2</c:v>
                </c:pt>
                <c:pt idx="44">
                  <c:v>0</c:v>
                </c:pt>
                <c:pt idx="45">
                  <c:v>-0.125</c:v>
                </c:pt>
                <c:pt idx="46">
                  <c:v>-4.1666666666666664E-2</c:v>
                </c:pt>
                <c:pt idx="47">
                  <c:v>-0.125</c:v>
                </c:pt>
                <c:pt idx="48">
                  <c:v>-4.1666666666666664E-2</c:v>
                </c:pt>
                <c:pt idx="49">
                  <c:v>-8.3333333333333329E-2</c:v>
                </c:pt>
                <c:pt idx="50">
                  <c:v>-8.3333333333333329E-2</c:v>
                </c:pt>
                <c:pt idx="51">
                  <c:v>-4.1666666666666664E-2</c:v>
                </c:pt>
                <c:pt idx="52">
                  <c:v>-8.3333333333333329E-2</c:v>
                </c:pt>
                <c:pt idx="53">
                  <c:v>-0.16666666666666666</c:v>
                </c:pt>
                <c:pt idx="54">
                  <c:v>-0.25</c:v>
                </c:pt>
                <c:pt idx="55">
                  <c:v>-0.125</c:v>
                </c:pt>
                <c:pt idx="56">
                  <c:v>-4.1666666666666664E-2</c:v>
                </c:pt>
                <c:pt idx="57">
                  <c:v>0</c:v>
                </c:pt>
                <c:pt idx="58">
                  <c:v>8.3333333333333329E-2</c:v>
                </c:pt>
                <c:pt idx="59">
                  <c:v>-0.125</c:v>
                </c:pt>
                <c:pt idx="60">
                  <c:v>0.125</c:v>
                </c:pt>
                <c:pt idx="61">
                  <c:v>0.125</c:v>
                </c:pt>
                <c:pt idx="62">
                  <c:v>4.1666666666666664E-2</c:v>
                </c:pt>
                <c:pt idx="63">
                  <c:v>0</c:v>
                </c:pt>
                <c:pt idx="64">
                  <c:v>-4.1666666666666664E-2</c:v>
                </c:pt>
                <c:pt idx="65">
                  <c:v>-0.16666666666666666</c:v>
                </c:pt>
                <c:pt idx="66">
                  <c:v>-0.16666666666666666</c:v>
                </c:pt>
                <c:pt idx="67">
                  <c:v>8.3333333333333329E-2</c:v>
                </c:pt>
                <c:pt idx="68">
                  <c:v>0.29166666666666669</c:v>
                </c:pt>
                <c:pt idx="69">
                  <c:v>0</c:v>
                </c:pt>
                <c:pt idx="70">
                  <c:v>-4.1666666666666664E-2</c:v>
                </c:pt>
                <c:pt idx="71">
                  <c:v>8.3333333333333329E-2</c:v>
                </c:pt>
                <c:pt idx="72">
                  <c:v>-8.3333333333333329E-2</c:v>
                </c:pt>
                <c:pt idx="73">
                  <c:v>0.125</c:v>
                </c:pt>
                <c:pt idx="74">
                  <c:v>4.1666666666666664E-2</c:v>
                </c:pt>
                <c:pt idx="75">
                  <c:v>4.1666666666666664E-2</c:v>
                </c:pt>
                <c:pt idx="76">
                  <c:v>0</c:v>
                </c:pt>
                <c:pt idx="77">
                  <c:v>0</c:v>
                </c:pt>
                <c:pt idx="78">
                  <c:v>8.3333333333333329E-2</c:v>
                </c:pt>
                <c:pt idx="79">
                  <c:v>0.125</c:v>
                </c:pt>
                <c:pt idx="80">
                  <c:v>0</c:v>
                </c:pt>
                <c:pt idx="81">
                  <c:v>-4.1666666666666664E-2</c:v>
                </c:pt>
                <c:pt idx="82">
                  <c:v>-0.375</c:v>
                </c:pt>
                <c:pt idx="83">
                  <c:v>-4.1666666666666664E-2</c:v>
                </c:pt>
                <c:pt idx="84">
                  <c:v>-4.1666666666666664E-2</c:v>
                </c:pt>
                <c:pt idx="85">
                  <c:v>4.1666666666666664E-2</c:v>
                </c:pt>
                <c:pt idx="86">
                  <c:v>0.16666666666666666</c:v>
                </c:pt>
                <c:pt idx="87">
                  <c:v>8.3333333333333329E-2</c:v>
                </c:pt>
                <c:pt idx="88">
                  <c:v>4.1666666666666664E-2</c:v>
                </c:pt>
                <c:pt idx="89">
                  <c:v>4.1666666666666664E-2</c:v>
                </c:pt>
                <c:pt idx="90">
                  <c:v>-0.125</c:v>
                </c:pt>
                <c:pt idx="91">
                  <c:v>-4.1666666666666664E-2</c:v>
                </c:pt>
                <c:pt idx="92">
                  <c:v>-8.3333333333333329E-2</c:v>
                </c:pt>
                <c:pt idx="93">
                  <c:v>0.20833333333333334</c:v>
                </c:pt>
                <c:pt idx="94">
                  <c:v>-0.20833333333333334</c:v>
                </c:pt>
                <c:pt idx="95">
                  <c:v>0.33333333333333331</c:v>
                </c:pt>
                <c:pt idx="96">
                  <c:v>0</c:v>
                </c:pt>
                <c:pt idx="97">
                  <c:v>0</c:v>
                </c:pt>
                <c:pt idx="98">
                  <c:v>0.20833333333333334</c:v>
                </c:pt>
                <c:pt idx="99">
                  <c:v>-8.3333333333333329E-2</c:v>
                </c:pt>
                <c:pt idx="100">
                  <c:v>-0.125</c:v>
                </c:pt>
                <c:pt idx="101">
                  <c:v>-4.1666666666666664E-2</c:v>
                </c:pt>
                <c:pt idx="102">
                  <c:v>-0.20833333333333334</c:v>
                </c:pt>
                <c:pt idx="103">
                  <c:v>4.1666666666666664E-2</c:v>
                </c:pt>
                <c:pt idx="104">
                  <c:v>-4.1666666666666664E-2</c:v>
                </c:pt>
                <c:pt idx="105">
                  <c:v>-0.16666666666666666</c:v>
                </c:pt>
                <c:pt idx="106">
                  <c:v>-4.1666666666666664E-2</c:v>
                </c:pt>
                <c:pt idx="107">
                  <c:v>-8.3333333333333329E-2</c:v>
                </c:pt>
                <c:pt idx="108">
                  <c:v>-0.16666666666666666</c:v>
                </c:pt>
                <c:pt idx="109">
                  <c:v>-0.375</c:v>
                </c:pt>
                <c:pt idx="110">
                  <c:v>8.3333333333333329E-2</c:v>
                </c:pt>
                <c:pt idx="111">
                  <c:v>-8.3333333333333329E-2</c:v>
                </c:pt>
                <c:pt idx="112">
                  <c:v>-0.33333333333333331</c:v>
                </c:pt>
                <c:pt idx="113">
                  <c:v>0.20833333333333334</c:v>
                </c:pt>
                <c:pt idx="114">
                  <c:v>0</c:v>
                </c:pt>
                <c:pt idx="115">
                  <c:v>-4.1666666666666664E-2</c:v>
                </c:pt>
                <c:pt idx="116">
                  <c:v>-4.1666666666666664E-2</c:v>
                </c:pt>
                <c:pt idx="117">
                  <c:v>-4.1666666666666664E-2</c:v>
                </c:pt>
                <c:pt idx="118">
                  <c:v>4.1666666666666664E-2</c:v>
                </c:pt>
                <c:pt idx="119">
                  <c:v>-8.3333333333333329E-2</c:v>
                </c:pt>
                <c:pt idx="120">
                  <c:v>-4.1666666666666664E-2</c:v>
                </c:pt>
                <c:pt idx="121">
                  <c:v>-0.125</c:v>
                </c:pt>
                <c:pt idx="122">
                  <c:v>-0.16666666666666666</c:v>
                </c:pt>
                <c:pt idx="123">
                  <c:v>0.20833333333333334</c:v>
                </c:pt>
                <c:pt idx="124">
                  <c:v>8.3333333333333329E-2</c:v>
                </c:pt>
                <c:pt idx="125">
                  <c:v>0.125</c:v>
                </c:pt>
                <c:pt idx="126">
                  <c:v>-4.1666666666666664E-2</c:v>
                </c:pt>
                <c:pt idx="127">
                  <c:v>-0.125</c:v>
                </c:pt>
                <c:pt idx="128">
                  <c:v>8.3333333333333329E-2</c:v>
                </c:pt>
                <c:pt idx="129">
                  <c:v>0</c:v>
                </c:pt>
                <c:pt idx="130">
                  <c:v>4.1666666666666664E-2</c:v>
                </c:pt>
                <c:pt idx="131">
                  <c:v>-0.20833333333333334</c:v>
                </c:pt>
                <c:pt idx="132">
                  <c:v>-4.1666666666666664E-2</c:v>
                </c:pt>
                <c:pt idx="133">
                  <c:v>-4.1666666666666664E-2</c:v>
                </c:pt>
                <c:pt idx="134">
                  <c:v>-4.1666666666666664E-2</c:v>
                </c:pt>
                <c:pt idx="135">
                  <c:v>0</c:v>
                </c:pt>
                <c:pt idx="136">
                  <c:v>-0.125</c:v>
                </c:pt>
                <c:pt idx="137">
                  <c:v>-4.1666666666666664E-2</c:v>
                </c:pt>
                <c:pt idx="138">
                  <c:v>-0.125</c:v>
                </c:pt>
                <c:pt idx="139">
                  <c:v>-8.3333333333333329E-2</c:v>
                </c:pt>
                <c:pt idx="140">
                  <c:v>0</c:v>
                </c:pt>
                <c:pt idx="141">
                  <c:v>-8.3333333333333329E-2</c:v>
                </c:pt>
                <c:pt idx="142">
                  <c:v>-4.1666666666666664E-2</c:v>
                </c:pt>
                <c:pt idx="143">
                  <c:v>-4.1666666666666664E-2</c:v>
                </c:pt>
                <c:pt idx="144">
                  <c:v>-0.125</c:v>
                </c:pt>
                <c:pt idx="145">
                  <c:v>4.1666666666666664E-2</c:v>
                </c:pt>
                <c:pt idx="146">
                  <c:v>-0.125</c:v>
                </c:pt>
                <c:pt idx="147">
                  <c:v>0</c:v>
                </c:pt>
                <c:pt idx="148">
                  <c:v>-4.1666666666666664E-2</c:v>
                </c:pt>
                <c:pt idx="149">
                  <c:v>-0.29166666666666669</c:v>
                </c:pt>
                <c:pt idx="150">
                  <c:v>-4.1666666666666664E-2</c:v>
                </c:pt>
                <c:pt idx="151">
                  <c:v>-8.3333333333333329E-2</c:v>
                </c:pt>
                <c:pt idx="152">
                  <c:v>-4.1666666666666664E-2</c:v>
                </c:pt>
                <c:pt idx="153">
                  <c:v>0.125</c:v>
                </c:pt>
                <c:pt idx="154">
                  <c:v>0.20833333333333334</c:v>
                </c:pt>
                <c:pt idx="155">
                  <c:v>0.16666666666666666</c:v>
                </c:pt>
                <c:pt idx="156">
                  <c:v>4.1666666666666664E-2</c:v>
                </c:pt>
                <c:pt idx="157">
                  <c:v>0.29166666666666669</c:v>
                </c:pt>
                <c:pt idx="158">
                  <c:v>-0.16666666666666666</c:v>
                </c:pt>
                <c:pt idx="159">
                  <c:v>0.125</c:v>
                </c:pt>
                <c:pt idx="160">
                  <c:v>0.125</c:v>
                </c:pt>
                <c:pt idx="161">
                  <c:v>-8.3333333333333329E-2</c:v>
                </c:pt>
                <c:pt idx="162">
                  <c:v>-0.25</c:v>
                </c:pt>
                <c:pt idx="163">
                  <c:v>4.1666666666666664E-2</c:v>
                </c:pt>
                <c:pt idx="164">
                  <c:v>8.3333333333333329E-2</c:v>
                </c:pt>
                <c:pt idx="165">
                  <c:v>-8.3333333333333329E-2</c:v>
                </c:pt>
                <c:pt idx="166">
                  <c:v>-8.3333333333333329E-2</c:v>
                </c:pt>
                <c:pt idx="167">
                  <c:v>4.1666666666666664E-2</c:v>
                </c:pt>
                <c:pt idx="168">
                  <c:v>4.1666666666666664E-2</c:v>
                </c:pt>
                <c:pt idx="169">
                  <c:v>-4.1666666666666664E-2</c:v>
                </c:pt>
                <c:pt idx="170">
                  <c:v>-4.1666666666666664E-2</c:v>
                </c:pt>
                <c:pt idx="171">
                  <c:v>8.3333333333333329E-2</c:v>
                </c:pt>
                <c:pt idx="172">
                  <c:v>0.25</c:v>
                </c:pt>
                <c:pt idx="173">
                  <c:v>4.1666666666666664E-2</c:v>
                </c:pt>
                <c:pt idx="174">
                  <c:v>4.1666666666666664E-2</c:v>
                </c:pt>
                <c:pt idx="175">
                  <c:v>-4.1666666666666664E-2</c:v>
                </c:pt>
                <c:pt idx="176">
                  <c:v>8.3333333333333329E-2</c:v>
                </c:pt>
              </c:numCache>
            </c:numRef>
          </c:yVal>
          <c:smooth val="0"/>
          <c:extLst>
            <c:ext xmlns:c16="http://schemas.microsoft.com/office/drawing/2014/chart" uri="{C3380CC4-5D6E-409C-BE32-E72D297353CC}">
              <c16:uniqueId val="{00000000-6D98-1C49-B9AF-AA3A7ACD83DF}"/>
            </c:ext>
          </c:extLst>
        </c:ser>
        <c:dLbls>
          <c:showLegendKey val="0"/>
          <c:showVal val="0"/>
          <c:showCatName val="0"/>
          <c:showSerName val="0"/>
          <c:showPercent val="0"/>
          <c:showBubbleSize val="0"/>
        </c:dLbls>
        <c:axId val="1027540735"/>
        <c:axId val="459565087"/>
      </c:scatterChart>
      <c:valAx>
        <c:axId val="1027540735"/>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565087"/>
        <c:crosses val="autoZero"/>
        <c:crossBetween val="midCat"/>
      </c:valAx>
      <c:valAx>
        <c:axId val="4595650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5407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People come from...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'Native vs non natives'!$X$212:$X$216</c:f>
              <c:strCache>
                <c:ptCount val="5"/>
                <c:pt idx="0">
                  <c:v>UK</c:v>
                </c:pt>
                <c:pt idx="1">
                  <c:v>USA</c:v>
                </c:pt>
                <c:pt idx="2">
                  <c:v>Portugal</c:v>
                </c:pt>
                <c:pt idx="3">
                  <c:v>Poland</c:v>
                </c:pt>
                <c:pt idx="4">
                  <c:v>Other</c:v>
                </c:pt>
              </c:strCache>
            </c:strRef>
          </c:cat>
          <c:val>
            <c:numRef>
              <c:f>'Native vs non natives'!$Y$212:$Y$216</c:f>
              <c:numCache>
                <c:formatCode>General</c:formatCode>
                <c:ptCount val="5"/>
                <c:pt idx="0">
                  <c:v>61</c:v>
                </c:pt>
                <c:pt idx="1">
                  <c:v>35</c:v>
                </c:pt>
                <c:pt idx="2">
                  <c:v>24</c:v>
                </c:pt>
                <c:pt idx="3">
                  <c:v>11</c:v>
                </c:pt>
                <c:pt idx="4">
                  <c:v>44</c:v>
                </c:pt>
              </c:numCache>
            </c:numRef>
          </c:val>
          <c:extLst>
            <c:ext xmlns:c16="http://schemas.microsoft.com/office/drawing/2014/chart" uri="{C3380CC4-5D6E-409C-BE32-E72D297353CC}">
              <c16:uniqueId val="{00000000-6FAD-7946-A7E9-A77FC0DBA8C1}"/>
            </c:ext>
          </c:extLst>
        </c:ser>
        <c:dLbls>
          <c:showLegendKey val="0"/>
          <c:showVal val="0"/>
          <c:showCatName val="0"/>
          <c:showSerName val="0"/>
          <c:showPercent val="0"/>
          <c:showBubbleSize val="0"/>
        </c:dLbls>
        <c:gapWidth val="219"/>
        <c:overlap val="-27"/>
        <c:axId val="1268816559"/>
        <c:axId val="1269785919"/>
      </c:barChart>
      <c:catAx>
        <c:axId val="126881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785919"/>
        <c:crosses val="autoZero"/>
        <c:auto val="1"/>
        <c:lblAlgn val="ctr"/>
        <c:lblOffset val="100"/>
        <c:noMultiLvlLbl val="0"/>
      </c:catAx>
      <c:valAx>
        <c:axId val="126978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8165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People are from...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Sheet4!$A$28:$A$31</c:f>
              <c:strCache>
                <c:ptCount val="4"/>
                <c:pt idx="0">
                  <c:v>Other</c:v>
                </c:pt>
                <c:pt idx="1">
                  <c:v>Portugal</c:v>
                </c:pt>
                <c:pt idx="2">
                  <c:v>UK</c:v>
                </c:pt>
                <c:pt idx="3">
                  <c:v>United States</c:v>
                </c:pt>
              </c:strCache>
            </c:strRef>
          </c:cat>
          <c:val>
            <c:numRef>
              <c:f>Sheet4!$B$28:$B$31</c:f>
              <c:numCache>
                <c:formatCode>General</c:formatCode>
                <c:ptCount val="4"/>
                <c:pt idx="0">
                  <c:v>44</c:v>
                </c:pt>
                <c:pt idx="1">
                  <c:v>24</c:v>
                </c:pt>
                <c:pt idx="2">
                  <c:v>36</c:v>
                </c:pt>
                <c:pt idx="3">
                  <c:v>44</c:v>
                </c:pt>
              </c:numCache>
            </c:numRef>
          </c:val>
          <c:extLst>
            <c:ext xmlns:c16="http://schemas.microsoft.com/office/drawing/2014/chart" uri="{C3380CC4-5D6E-409C-BE32-E72D297353CC}">
              <c16:uniqueId val="{00000000-E97C-6C4F-88C0-E7378DB0627D}"/>
            </c:ext>
          </c:extLst>
        </c:ser>
        <c:dLbls>
          <c:showLegendKey val="0"/>
          <c:showVal val="0"/>
          <c:showCatName val="0"/>
          <c:showSerName val="0"/>
          <c:showPercent val="0"/>
          <c:showBubbleSize val="0"/>
        </c:dLbls>
        <c:gapWidth val="219"/>
        <c:overlap val="-27"/>
        <c:axId val="1484458256"/>
        <c:axId val="1503325744"/>
      </c:barChart>
      <c:catAx>
        <c:axId val="148445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325744"/>
        <c:crosses val="autoZero"/>
        <c:auto val="1"/>
        <c:lblAlgn val="ctr"/>
        <c:lblOffset val="100"/>
        <c:noMultiLvlLbl val="0"/>
      </c:catAx>
      <c:valAx>
        <c:axId val="150332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458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strDim type="colorStr">
        <cx:f>_xlchart.v5.2</cx:f>
      </cx:strDim>
    </cx:data>
  </cx:chartData>
  <cx:chart>
    <cx:title pos="t" align="ctr" overlay="0">
      <cx:tx>
        <cx:txData>
          <cx:v>People are from...</cx:v>
        </cx:txData>
      </cx:tx>
      <cx:txPr>
        <a:bodyPr spcFirstLastPara="1" vertOverflow="ellipsis" horzOverflow="overflow" wrap="square" lIns="0" tIns="0" rIns="0" bIns="0" anchor="ctr" anchorCtr="1"/>
        <a:lstStyle/>
        <a:p>
          <a:pPr algn="ctr" rtl="0">
            <a:defRPr sz="2000"/>
          </a:pPr>
          <a:r>
            <a:rPr lang="en-GB" sz="2000" b="0" i="0" u="none" strike="noStrike" baseline="0">
              <a:solidFill>
                <a:sysClr val="windowText" lastClr="000000">
                  <a:lumMod val="65000"/>
                  <a:lumOff val="35000"/>
                </a:sysClr>
              </a:solidFill>
              <a:latin typeface="Calibri" panose="020F0502020204030204"/>
            </a:rPr>
            <a:t>People are from...</a:t>
          </a:r>
        </a:p>
      </cx:txPr>
    </cx:title>
    <cx:plotArea>
      <cx:plotAreaRegion>
        <cx:series layoutId="regionMap" uniqueId="{4FB7FD48-B40D-A347-8BB3-D7C709EE8294}">
          <cx:dataId val="0"/>
          <cx:layoutPr>
            <cx:geography cultureLanguage="en-GB" cultureRegion="GB" attribution="Powered by Bing">
              <cx:geoCache provider="{E9337A44-BEBE-4D9F-B70C-5C5E7DAFC167}">
                <cx:binary>7HxZc902tvVfceX5o4KRALq6b1WDPJPGo9nSC+tYkjlPIEiC/PV3K7Yc67Ru7K64P+eh85BUQEEH
XHtae20c/f3B/e2heNqZd64squ5vD+4fvyTWNn/79dfuIXkqd91BmT6Yuqs/2oOHuvy1/vgxfXj6
9dHsxrSKfyUIs18fkp2xT+6X//k7/Lb4qT6uH3Y2ravz/slMF09dX9juD569+ejdQ91X9nl7DL/p
H78sza56ePrl3VNlUztdTc3TP3559SO/vPt1/xf9y4e+K+Bctn+Evcw/8AmWDDOKfJ8hn/zyrqir
+PNjcsA4VoxhTAT8g18++HRXwuZvH+a3o+weH81T1737/N/f9706+O/LaVcHn946qJ/PuLz47aV+
fY3q//x9bwFec2/lK+D3MfnWo33cV+bp6UfiTtUBZYIx4hNfcYoJf407OeACMMdS+dQnFMHjTyb/
hPy3j/M28i/79pB/Wd5HfvUXQP766OXV/7y3c3qgGJWAKCaYS4LoK9Q9QJ0jDmHAkQ/GoXIP9usq
tU+P744g5B/r8o/O9Tb8+/v3zLD/+F/MoX9+IGxrY/t4V/zRy/97KQhCwRdKISk4gUwDOei1UcSB
8qXvc0yIklxSJV8++1MsfM+J3jbH7zv3DPH7g30TbK9+vgnObPJkXjD4v4LiP5cK4/+mwi+l/V9K
zn+0CIVPVbkz+bdM/7pO/lH15/4BFCAiONQgiZCQUOC/qv5Qo6hPuY99ighTiEC6/LoKfcd53g68
Lxv34u7L+n7YhVAEgNfsOfW/LPxH0Q/mp4fk3cVT038o0ocXJP6v+Pt+IzB1IKjCiBPCfKSoeE0F
MAcrYI4Q4hQKk3hmaF8b4fuP9bYt9vfvmWT/8b5lgvufb5mNeSp21eMLLn/eJMATgBMr6WPMOMJA
0F7FhScPMPMlcDPpc8mYIOLlsz+VpO840NvG+LJxzwpf1vfh3yx+PvxXydO706fnovRshe7dCxY/
wA4EWDIhgDGHTKQwe52f+AEnEnNBKMMKqDLbo2tfHeqPzvS2KV5t3jPHq2f7Jjk9/vkm2e7ytLO7
6o9e+99jaQSKAWcEQbUAdgyVAtLQV6XClwcSYQmGQD4Daz0//jpLfc+B3rbD7zv3jPD7g30LbP8C
1eKy2aU/EH6GDqgUb7WKHoWmBQoIUkQSXzJKgD9/Df03T/I27p+37YH+eXUf8cXlz/f5dV/FOzO9
vPyfzz5MHGBoOxT8CwG+/l6PjtUBwwSBtxMO5YBJ9vLRn4rAd5znbeS/bNzD/sv6Pvrr65+P/qZ6
THcvAPx57AkoT4piLAkUYQpZ/nW6EcCZIBFh4kN9EIKyPey/eZq3kf+8bQ/3z6v7qG9Ofz7q+qmI
0/4PlYh/L81zdOCD2ieBZyIgQIgBs/kqzbMD3weBRGFIN0IhCIsXk3/y+e84z9vIf9m4h/2X9X30
9V+A+Cw6W1c/0uu5PPBBnRIIMQps5rcq+hX6hB9IqALg9kxi/1/5znec5230v2zcQ//L+j76i78A
+tv6B5N+coCJApcWwGAQI+q160O6p9CcIcyBi77B+b99nLexf9m3B/3L8j7y278Au9R9AZX2Rzo+
IweCC5AABRJQccHzX6UdcHzy7PiQ6sEyQvI9dvk9B3ob/d937uH/+4N9C+jVz8/7m87snn6kBvsa
b7rXSH37495G92XfHrYvy/vIbv4Cvr2vwX9i0n+e0Px39GB/85G356JvPtqfwR3v7PAjkw6on5LD
OAFD4/pp+Pk66bADRQTjSmCYT/gwnnjNdb59nLeD4mXfXlC8LO8HxfHNz083qydT7qof2FpxDLUW
UBdIAaORvnhN7zE6YAj5CnoqAYKConv0/jvO8zb2Xzbugf9lfR/98C9AdJZp9WOZjs8OoMiCfilB
WAai4wOL/5pmwlRAEgV+TzEMqX2+Jyh8x3neRv/Lxj30v6zvo7/c/Hzf//jfGxef77H8/x23fC7E
l3Znn7qXzPvn6zBMm5niICVDYidEcrw3bVbyQEmlQEr71P8+x8bXatp3H+vtENjbvhcIe0/3w+H6
L6Cy/dPEz3BUP1Dr8SiHcQuMWoDXKxiDgZzzKh95Pj+AuZjkPvwQB7Gf7t0A+K4zvW2Pr7bu2eKr
J/t2+OfFz09L2uzm9Ad2AB7UXCGA6AiiGEx8ffW6KHhAYJEvEYdRi4LSvc+Gvn2etw3wsm8P/Zfl
fej1XwD606fx3f3T7sfWZI89300Sz+N2uHz0XHZfJyYs0AFHoIbCyPE5BPbx/85DvW2EV5v3LPHq
2b45Tv8K01+7K6aXJP3nCwTY4TkNwV0jCAOoE3vXkTCoRM83JqnwMVe+v5eKNt86zNsG+LxtD/rP
q/ugb65+fvo5eXLpQ/3jUCfP3g8jFtDdCNw5AcH/dQnACO7mwZwFmgX+okt/XZa/fZ63gX/Zt4f8
y/I+9Cfvfz70r4bPP0ye+O+k/V8ua//mMft6xb4ocW36uN/9wPzjUQIXHpWgcCHLB6IKFfl1KIBs
ASMYGLPDJAbuCEsFofJ1KHzHid6OhS8b94Lhy/p+NFzf/fxoCHbV7vEHklEf8gwF7g83smEQwPeH
vp7yYRAvKUx8f5sRwC2g1+h/+zxvg/+ybw/7l+V96IN//gjo9+7TfXUp/sutwXBnd4vfvmzw3U9f
4mZv62cnfbNCf/LfzeM/foHR429v9un+3POveOXc253ZfR1vX7Y87Tr7j188zg7AcBRKBNwW/jy/
HJ9+ewSW9RnMF4DewlcZPnURFdxmTmAbDHeA9iKYMQi4bUQRAqt2df/bMyIOfJhMgFD40p58+YYH
DGmmuK6+gPX5/99Vfbmt08p28AULIYBIN59+8Pm0Psz1fGhm4PMgijHc7QOi1zzsLuBSOfw8/n9m
TNWQpF28kETUGjfW063jC8JpoZMaYe31ZaaHKgvMOAUpGo5UZ7YjEqeZSZHmCTuqvWldjmhbIXkK
nnpcmP4kQehIJqrSflHcTry5dTWlWvj2vsfxJkvSDarHe2uHSY/Ob1YK08PRq2+GpO50b0m0qMiA
AwKPk7HSsgzZSC5iyT7QtL9klJY641XAouYpbslNJqOz0WNP03wYt92dl4y3PitOHKXvi2ZadHOz
jSm+T8fmiahc6Mmyy35Il27Olq7qzuLYMS0jZMO5qEodlaTVruZFaOqzvsb3/oB7bbpkmVddHkSe
cnpg/kJ58l4meR5UCQ+sTMegbJUDpNrQawuns7KstRPdskuzVlMV9YHXcY2zpggs6UyQc1foPJPL
ONpGHQlEPGWa0sFqmzdW816jfMj0yMmd8sRJNuXve9GuLSuz5UTHMB1noeck3jKkam2GQVexTxZ9
u4Lve3BNePNIvacx4tvIowtP+Hf9JPsAVY5rGVcLj7Y685v3eQzfLbLRxiTtYkzQbVzGR6RhpcaD
NwZ97T16kQ064rYsKwE+Fb9PUxW4OjuxPPnoGrKjPbrLzBTkQ3o0Sf86FurEz5NDyr1LXlVh2zot
Sv8m96ITZtRdlXZ3rXdEXV4GfLTLbk4OPZYMgU2GS2KGXKvav54LcSdri8KorkNVT482dmnQj6YM
yTzctqL0gty5YyRtrLNRuEXazp2ejTxLhroLWVa9R4qFMpvv4CaBWXndoLlseIjBj3WM+LLxSxpY
7gVk8LDmLZhM5tWyGObNWE9xQFx0PHGZr2cPpZoP3nlVSD1Fw7oAt0yN8iEKyiRom5Rp5fXnjrWn
BI1YJ0lY1GOuG9be1Qpt0WGf4/tITbdznByZenzAeZfp1sSLOgILYz/WfTsuCwchl6n4iRdBVnY7
5+JMi9g8TJlAOpP0MKE6GoZES1tNwczoBQTRGrvk2lp2I+Zx3Y7D6djl55waHeXTZs6jG1Y112kK
v0GVXVBLlep+6gOMY4jSkj/mIwSV6KpN1s9L53Ub48BLZj99Hwl+MrW6kujRYdrotA/LLj02GZ3D
LB4urDxXrIEAaQpwwDQOBkwvCjScZaV7bOOqDFJ/2VLxMTH8ZqrZuk6m6yabW+3VJtex4ke5nC7g
dvjHbPZOyNhZXalcy4JezTS9xfzGRXOIO5ppU7nLuUtueNHfYx/uR8/n1giuhREfhlS1Yen8C8XH
oHCp1SO2F66PbSBnpmdC3nt+dGPGMdZ5kj9m2FvXeHiiFSxMzL8eZ//YSX5bz80FJ+1d6sj1XA6a
SO8I0349Zvh96pnlbK+80n+AxvmpU2WvBz6EposOvbxIwpGOH5F3WUXiMa+ncRVznOncJldpPa5Y
30CcJsKGVZTPepSyC5ifT7orNGoIWCJrI80j3Aem8BZK2iOSRIt67OCEs0wXyrglZdEtWuW2sNqP
sw8D6WPYTwetCo7CoWWLtkwgDU2x0HBnZJ1ztu3ds70/5sJeTLO9rhIca8Uei9m/9Guv0/XMn2YI
5ajbSZ+dd3V6mkM+1G2cXBceD3kUHc2ptxIVfILyWKiQOJwnZUNZt8Ek1dal3cLyYcsEvZq4Omlc
HULt0dNArn1/ejBRtOmw3NLKO8uHUsMFc6ZZ1p4Noxq1fV8kZVD17oS55sL6w7XtuiowUXmdtcOS
1mzB62bRjnJVYfCZJnpKo2mHa7Nz2O+0j81JFwepEV3QRwaQmePr5q4R/amyZaOVYl2QIZZp7FQV
ZMRPNRv9MCfNDk/gKhWOISlje0kKtvbPXWk/5rN9yJp60gVmLqij06pCRsNdsDO/mm9jy89FDJGI
W94EeOxPx6gLEtoeJQISPTY0CWNVLikV7+vcTUuOEp12En52YFK3vgh4LM9LRgzUXRUHqP2QZ+xB
dOb42WJtX/q6b2CPmi34axkK1uZ68mLI3b1cdqy/zYrmvjRQqr2UQ+0tt6lz17Hzj4lLH0mxwXl2
G2OHdTuN91lvtkm6MB09Lxq/D2ESeZvV1a0kRaEzh6pgQOyElAvak13hxUfIetfx1NwOcXdW10XQ
F/kukj5UqJxR7fpFEaU2IF5vwhSl7yFR6rkoL4XgHwdZHxa1usCJPOk8uzRZboI5KcKubK4bM59n
TXUiUHJMCc2CyesO3aR06o8iwCVNAxHlvS76OMD++DAnidHJaBrtVcUCd9E2VjTAqUn0MBZZQNt2
m9ZxHvZFEzayVaGK2bXFt5CEt2YoZs2m1IM0zNciIQ9elK96MWeBLVsbJDE64+1otYnVFIi6PuRW
tEEel1MQ9fbaH2dtxQfMgEXIRmcZEJTab+TSj6cL6cWQSuZgxkMHGSdjQT2mkcY9sJ+6uXZVsy6a
ugHG0Jba6zKrp258X4qx1UUcSQ2mZCZ9kIMCthWViVbi0fPEGUuzRhdsbAJqTiYqe92200WbZjSY
K09qjLoaeFof+PN9byHfxK7UbV2mOkUd0v1QP3i4Wfgou2uR3ZIMXARuU8daZmmQjdX9mDYuaBrX
aKebgrU6r9pJ+2QIurbeZjlfUyyg0ImtJRAznjE33TO9MQ+0vou9+rxPgN6MEYLdWASuKiPdJeQw
7diHou4PSZttqIMYk7wYtePVBYkuTZnclU23EXUSziVb2KhckVHG2nNPaZIe2c5zmjA7Q6qbiVaR
H8bJY9TSxw5XdUCJpTpur23rLXsbncZ0WsC2B4+Li8IvbgipHufYnTgRbeKu0+nw0I343ovLu6FL
r+txB4yU6GqAiLajCqXz7llNwKu4upZJfFN5uXbeeIVou5796b3M6LWa2i0S7SVJP7q23OXqGCfm
QvTde9Fx80yeTrhLDmdXZMsiHWiI600bj8cxGQsdJfFiTHuukewrTbJ4IVQFNb2Sx7bo1oMdz2IV
sHR4yorkzuTuqE2GEI10o/JuFYnJ6jLNIS74YV9iFeQVrbRI+QpbrLtsuptVEQdFRrekOfXZtLa5
OfVUtZQNOakR0MHWNYFK8XHRlrcSC6LRXBDtu/JyTJ+9DbI9Ku9t3yXatN4lvH2QFVOiHR7GsCzx
UhXJh3jsTsqpREGS7ZilV4YCS42Gccnb4XzMUyDDSJwnVXE8GnHcl05zLk/ZbM+KodyChnzihug8
o/Y06vx1m1frjtc4iLJE6ZlaF7D8ARtXBmPV3pOhGxdOFutJ4FJb1N70om905F+yyL+JBrktO3Jl
DFANjiDUxvkaV0Dl6spdRFl87zsHGaHJA0mz68mrPkDj8UDqaEkHbwncoTTHUdKcKIhpKdNGJ5Zd
jBk/TIpax7g7T9oeKgPi23gorvFYnKUsAmqZpoUuR3obD3xhkvgxGsWV42zJ0H2LolO/a47LKcpD
lZvbskGbpCtLbfLhLrPDReQPK1V6oRq8y3iwW0vJY5HWF3XaHoLyQsK2n275YK7GRJJFIax2hY00
SxMellO/sb1vgyk2kyZ0SSSLgika3UKkqtkyIDZRcaPiOCyQChtk37scGofaNo02mJ8CRz4bSh9C
3NFFCRYJCI83zMsyYHSEBVXJXVBGwMIV0Ewzq+UU9b2Gb4dhqHnJCYe/N6CNjZJAZhskPBTGJXQz
+ZhsSW7cOoq9ARoqfk4GhoG3xWgN885ccysDhXmlDbLVQrSlpxElkKNxEWKXZYvuNGIM8FBsiXDz
pNKs0IxNYuFU+ezm9UeTxa0GFtMHks259mbeaKHKeVlG2IdQbU/jyqwqI+BfhYAyWj5TzWI7zu5u
gk5Nt31dQYaqRUijXvOYoVC07U2K2fuKcSBEHSKaJd61mLwPnS+dxmnV6gaYSjKbdWybmxHy60aU
1XU+eUWYV3W1GK2Zg6ZtiqUbisM+Yd6RyXq0Mr3guk76IpBYzgtEmrC0y3kU/TFleWCSrF0VvKa6
IqYOnQ+ldmSEr6jfbjgy16kh2Yp4nAQTiYogrieoCigatRHtUVHGQETBWp0I5AS97xx2wnSBX1m8
SMro0IzE01xFJqjjNkiIWxUyCZQCep/hKDksC5Zq4kZ7mIwtXs59cdkAGS1acw4axgWu3KOHcRU0
PlkRXL5PY+FpPAPnzjECw5h+OVh/mxl8ahsOMd8xH7LAWacgz/Q8vctUHWAgjsBV8CLnTbZI+nVW
PUdQ3euMWeh3h+lCKNxpktA8jIqh116BVg10pQH3RQ5d2arqul2P68dItUU4m8Qtio4GvIKQ6ZpR
KwelRqVpGnJbQ5Sn8RCCPCbgF1XnXjXjBU58SHGInxcOWuo5Gj40MzDkSUGFS2pFddeLRudRGy+G
KL8jBoUgSmz9ZnLQ/k9skVzmCeGhjcalnTwXpEmRQ8UZTosMvEiU9oQXOdNNhy/zKc10IlY8b++4
Su/zrLnNOJQOz9+YnoFq0toqUCNZZuMoNfWBrjBT6qkdPs5TNS/mol05kq6YX1pNyriApp88EhnM
XvGIsYNq4Q2LYjQkqIXlARXmIivTKrRl+aGiIFEUsrrA3YYLcIgJL0jsHTq/u5QTJss6pZusPGnj
Og4aIoG01VB/qqgfgmFwIFLgEGfxZeHylYjIroH037JiG0NtQGUfRHIRlfZqIM1jZtoGGBS5clCU
6grfoDaKl0nOruZCKqCPFzaesbbOl2cIo49zYv0gjuJo3aLED9sUO506aB7m1miE2uGo9QdPx3lP
Nhmk6EA2/qlhc70qCuofN/WwSCig0fr4pGLQ6YwpqxaboUdAkBu0csobgp6eCjN3AUhX86Jj6Xkz
TFWQlL2DwCoXM7j8Elgf1gWV/gYnyXUv581s5/mI1+l6yKEzq5ooDmfbVgFBOVqTqJn0lBGs4+OR
xsD9yXhc1nzDqrkNmAVRxUBERdafoS2EojCcel0ndfacnaVCd2M8PkxMvDeqMkGEuQ1TXCQ6LnIR
NCDzApMTtyhGF5mrLlXdHM1+CRILIksn5zqocGUWhaKb2EtQALIe00k5P2adevCNCOMsQwFuIHcL
V1xIkgd1J+Ol5xOny7wJGsMeCRfbpDhRIClq+E7LFJaVsrorg6kCKppVaEeHWkBuBgrcRe1d5Egd
TGauoFWbV0XNPCC8PRScvpa6UNCUPr/XFCdP3ljqoRmNbr0hW3jjw1DV7FiwccFSMh9KnvXgw2o8
GqFv7bmDzhioCy85UFGvXrdtgrTvAWXJWQcEZhBLPvB2GTMxBOPUv5c5csshbz+UpRp0PjkKR8ou
rAUZBv7ozUXVzHNgM78PmtwbQ2nxXQ5JAr4jOOt4bJO1M7o3Ei0cBXGki6cFKtSpl6HTGintIeDH
AI6Ezhj0vXIerhVaRZFCuh6yWzrySyhqwJn6Mgn7pA6KWEBP5G6ioj4tSg48lfX9reg9P0jq+KgC
PTUQE3q0Xs5Dkz+zdN/B5ybjXZWLY6+Xd2Xa94tBDSfpWBfa+H2m59O2qHc2K/pD1E07Pj4gVV3z
iNznSJ47Yw8pJdNiZWT7XtTNSvCWLxhNO+1a4Dl+UgNxo/mDGKTZ5Dm5zq1ZKj9PA6KKyzoLs7Gk
WvXkgx2dPRLywcvxnZ0btqClO+GcQZP63LOTwQ8T4EUel0FOlpMA8Q/+MM+jB83z0D9GqMtDSUHv
9Bw0RhkkM5CQoQR65hQyFgoTDl1z29ShV+bRJkfd0USL09mrhc5pvpN5u2ZJfN+TowF5V0VuyBKE
zPOqwmGXeUcwe32I7TWO1LDAdggQ79a0ao+g/1Q5EDtVgPzIMrwwg9GNsPUS+hSnizTf9NJoavP8
apzEEhhLFBRdup2Hjw2LUqho3clc0DucbfwJQ8OOQSeeGsgwGaimkMeDqfGAZcxQdOLeq1Zuatmm
RtCcjvHVGDP/BGWpDBqRl2FWpeNx0S+SfADfjVQZ0tkd4qk3iwTui0Jrs6gLIAam60L4o0vFpsfQ
3JFy5OCRnlvEkONpn2+Qw0cdzbcWqbt5YAT8BbJCbkoI3rq8ZV4roDg1K09CnhVG+iEroUpBqr5p
MnYoZd8dzpJc2szb9n2rAuAQIsiuRMRLXQK+bdZpSkA4nHBfBQIENW1UeUEn02rR9yCke0DPWHwl
aAdySA40ZICGg7Yj6CIdpLYeQWPv/J03ZfWxMd7SotgsrA+1IpkeSvD12pX5Ge+K6xQujADrdCp0
7iEt6iMT8Qdc0SOVVG3IbN2HM5p01Jlos4E8lIOB7YKApr0ZfSwOu+kkBlMvM2nlYhIIrAqlvMna
BxCkfQ2Z3IQUe2f16by2Ay1CW7NZ4wRIQdGdocZE66qCFW96SGqiAjK2DGrrR+LqWStIEtrwScDN
/+mGRkMRQk6+tH3kQbvGliOaZNjlAzRkiZiOlAVfauwcpgsY1JiVYfnj5OJcEwTx0YusP0UQew2e
+7Vv1CrvituIUhpmHj7N41nq5K5xUXdUZmrlqn7BgLcFFOQknfUetEhgiDkRl7Pz/WVfo+NRAgXD
46mjUbfJa3LEK8izMel1766ccH7ozHzG2lSDaFuva9IdeWVyQ7yPcdLEIR8yINFZGWuCgbTHyYRA
G1aHcvKyjVD5IvKyEWRq4Gwmcu0ZG/lF2cvm0armKK/jUDY5uy0HtZBe8kj6jKxjb4K6jPIk4LhM
lnULosYYDSZoa3Xb9TaMuAXl8jmTNyPIIOg+jWiQAAlbksQr4PVOm4j0x3NWuNXUNc/916GSYB9X
dpuKp5VW3RAv4MtM11PtQNNA9tCL7iQqxiAaEVvNvvc+MQU6zJKyXrX5Kof+AbSjLchwKhg6RQ5d
tY6YOxppdm4bcxmpogvHhs+hlMMQeDdKzOx0rO0ySkoWji4GnjdIvqqZcaBVRQuIgYUaqX+Wod2U
+FdJw1BQDkUR+jm0oLQ/KcsyWgyetdojZ76fRKd9v1GWnBVydgGMt+qg99coo6DJNcQcVm6uwpxW
p2XNFFTQgWoPetVlFzf5qibmLs+6xdjnVhdilGGUTiCF5EnYDtkUqrZ5qBoYFwJ7UuVIIGcUydHc
i3uWtk3QFfhM9V62zMhQBAJGMYx2F1Pe4VUCY0Xtm+6Y2+oQxbOF2Rjk7C7N02dNLwp5tW6gXYJs
3YSKWgmTrehK9PgyYaCU8l4dJUPBw6kDYjao5sa2SYBn0F5ykYAiPDarLK8uUII3olX3nTHgyv4E
nNrDJ0kO5ZPEa5TEh5OszTl8Mq3nAQTomi8H5hblnC9Kxa44vOFKtulHKTfKBM7vdTdmKcRyf2Zs
fceaERowb504BQpbLy7glnhorLqNSL4hkx8U08LATG2JpSw1JIcnHuVAoW22EvOQrGCyuZnT5hqn
FlInNzCUqKo5UB2QusYIqlsVr11Dl76J7uauO/EbA1S8b0AJNOX7bIiXeVlMYWbdWUr5OoLDwVTv
FBUw6pggkQhSx8eVCMUEMkHpkiigLtoNg71r1OncZCDOTRmoWHGxhkFXBfHkJYv/ZencutvkuS38
izSGQCDg1hx8jnNOmhtG0r4VCAESB4H49d90977xSJrGtY3QWmvOZ6p06VDi8a+h8MPwHOYj1USg
/Yuvs6L9bjToq2ej58MsV31a9frHH8k5brs2c4n+dO13outPh0xmFtRbl07Ncpib8D0xj4BV46xP
fqawGQpLHsfQ9Xgvy8mO1VutdLJr2rIYuZyvepze6DLvqb+8qvEZUmwNmWvkuTH0jfT0v2AgT7E1
v7Y2qdN2Ho7buH3FOmh2dYv9k8KT5Za3uyTsc8fhZXoxN/nkdJ2SudEHY+l7XEVwL5M4V3M1o6eD
k7NOKDEeurGZfSPPEkDzHb+CSOXaX6Z0mDCRQi7rMYXHX46V6RpgvipFUO4ifLwNZAO+0PfVYOuN
XYJew75XtNpzDiNaNS8QAK50G56CIF6zwPS3xAY/EFefZoVWfDPjlsp1O2/sMG1iOXAv/kpcHGdT
9GTENJ+wN518X7e7LQp/J12VRmN0YCsk06UKZV5aeDihvEgkcJDJs7tJ8TTp1g5fePs4IZeTMj5M
lOoIQ5ft4q17qjmBiAqfVcPKNZN+SYR9VTZ6TzZMd4Z/C4fNwSYjHKTt19hi0cNjTpMB8gKmlhkC
RmVLH84x2xOe5GBhz0tEo3RYR5UFDJKKnlGe+w7mdI+eiPj9T7Tep7FG/lm6lPHwj2TuQ0Yz9n0a
v3uTeIggQ8kGEzh8BReaP5FFe+gg2+nQfveOvktLoRP31Y2M2++uGXY+6UK0dIbgHvwmyfTayGQq
Go9cW+5evKb+wlBUCFHfAoHVou3v0gSfhLAD2orJet/cR5mcPPNKV5ia8d1WrJNyR/h44ioOdmaU
WTkvdAchDs5Y8r1gcusjdXPeYovR5788Ex2t8bF9eOiEhrCimRwl39kYYqGQdR7H0WfMBxQ2eZyH
bsumxposnOVNsrpOWaAOW0tFWkHghI3+xRZsfiJnjF5cjYKgcdWX8V7461PYbL/X8sVS/YRtXSTf
vo6+uSduY9jFuR5he6j6ka3LdfACuw96+jeqwp3GZiMXnVHbHlYSVxnlyst7j7xEJHmK5209N6L+
VYeYt8rggTlzovVEcpcola7zfBVTlIPH2MdLfAnHMrN2+2rt8iPXdu+If7HLdtRuqLIxhgZe9WGb
qWX5JjClVvlbjfED5khiz20tarzMELZK36eBEMN98GBoxlU6tpD6Mfj6hxIu3LEX6Pjm31GTNKln
QDKwrt6NCVyOefYvOO7gw4kGa0eQa0OHi++Xv2wbfLg4HLNJuZu/MQhAw3wYsBPs53q6mZFhZlXN
Dr3uiqVtNSxMKb29ZAa1ibN7r7scFu0f1yF5gnl4WVWUjWXgYPLM12GcHgTWSuomSA2ijs8QXH6G
uT1Vc/PWGDAYDZkgxwzPa6JfuQ8Hdxpfk757Ucm0HvgcX6NYn9iAwjjF3SmieEtERFkyND++ZeeY
bQVt+l3lefmikgFimAddcn01IYRsfxSv8whNPnLtK5mhD0qK/SmcH5kRR0inL12rTDaIFuUP3t/A
gLIs6HrTrutSztB61J9kJGxXdd1/5dz9tkQXrIJYtk1elcU1R02S5a8SLRrvYe6uTVnuKr7NReuV
BWXAA0jdpjOOztnzikLjq1E43MD/C1fYlXZuykw9mjg2ed3bdW9D6NYTLmCwrnYXBfHVLdGyqz3s
JyKyxcLxbhTaUo8l1a6HKi0WtNViLNG42F9eWJ5LVcHNaS4UvmLI9Iuo71sY1BEQQNhNh4oXMUm+
dAJtgJIkVWpr83jFeCDFzXLxu+/+mzdXRP5/7bBBBvd6LJqSP/nOrI8E+v6uWJOlhGbU/Ad65g1D
0LzXq7/rVXLsEgcdplofiI1fCaMvk96GlJVxnSIIsPOiaGcT3K7zDGO0p5BtfTVlQKOPeKOqCMf1
5KZKZNaXZTb60Svtqlfju0OMQRAqiID46MHApT8AQNKNc5PpAdW/4+Jv2Y25CUlf0ICj/TLBdyhm
mbberPMlDNRuchYa+EYtfgf4gljeMWue7SYbqC9Bt2O1S+nS2x1ShC9jTZ/KiA8FGxd1asbNpiie
bzgXB2NM9Lm5NsxMKd9ALkE71fTFY9EtnobPinYfysrmUstAwJrZrmvrB8Ucki3rYnZ21izZGuOS
hb7KS3/PSnhvzA/53UBC+Wz1Ifb6vB+oOYRC3TrTXdcSJpw/tsexUSjQFEROi7odNDO5wyOvqNFj
3uC3nFJ+Lha55LruYc6NH33DodUtOd3CLwyMuHzcSlokS5LONQtyPbkIPc4ASSSIuhzA1Y0ulYYv
EX/U0B7hKus1ayGYDW1r4KR4Q9o2ow9JC/4Qn/gOxuatdEF7SOAk1nbwUi85LAv0MswyfUpa7N5M
25OGHt5vM8gbufWHVjOdcVclaQWZ2+M2bTkRWUObXMGiW2LVHuMpeBTb+CYm3Gmy9eqHbRsx+jc9
NK1a5x0EKw8/KSMwHlBMShK/jM4nn6OuRQ7LFkeKvLIljg5R0RNokrCsgn0ZZ7HBMmrY3dMI5zPR
Y7HI5BNDwd63Om/wW+XS37iK/My1rNzJvvYyJ5tcQgc4BksNH8H/KMk0HFy5/qGL/9B0+lb2KBNN
Er6NtnyjQ/3L12o3t+Dugo3uxKQeaGxftGnWozdPn4kvDyNqzPfMz4HbmmM1XElCZKpCVI/tr8D2
QDFvpYH6HQwQ4Ei9gPpZl8x13Z+kI1Vmu6EtfPzzmyAXVHnIw7X79OPpOlebzCYTQCqFE9qQP15S
/phg/tu3wePSze8R7pUslIpmkyefVb3pnbFNPtAEl3q065kuW0pEhYKuqiFNRLTszRh+jsAXhgnV
v+0wPyfh82ZQjeuo6+9tDQzq5TFIwKehieLpNtnXsG8fpzU4snqQu3pD+1PX7qdqVJNheH1aAJ2M
tYAd2fW/yBqfIwVdLwKQpZvksYtgBDOCft5FZIZz0//ux/kQ30G6mhG5G6Py1LL41uq7KuD+Slve
iRmzm7rqPEagKirHkjxZNziWVQJBM5KQpir4VtC1pyEMoaPwJ9ZrODKiMelaRxjOMSdXyZAldexn
pGGPetMkVQw62EIpiBV0WS2mvx2Qr0MXaHtR8Lp9Zl5AaVZnX5RTJmJbFdPsFxPpvLym/KubCdx8
nGh2BondZ0sjvH2JUYFEvpeuYfgbnVZ5EF+C2wGSoChq1M9920OvTCbv2ChMXXVJsH0Ymm88/PEJ
LFboOU8C+8dzk9ii0mQutr76jqKr18soVRy6bHKnTKYwOvVN8DC4rd9NZuqhRSzgkPSQA1d7KTla
u1oEBONNUHQrCEouNehPD1iSIn64U/c9WK2gDmSV6h51ULAz+qb1IN1dNzVvS/SATwZ9WN/sBpxi
mMWRfYlL+zkCP039WsKmqrHssJUt8OX0ZVjNO1EqyMnmbtzr/xpTwiqC1zndjQwo6UPHTsnspSqK
XCrUhA6p+bZb0h0Hrw3uGsgI8a/PirgiXhF2498e7SdP5FPiw1nzpL0O8Y5G+MYbg3FX1bC1Ns0S
EFrBmxj5Xw8MZNaEmNsSPr8D303HLXSnAZoVSgwIqh4MbF2hNfIbbB11iM20uT8r+R7UK9Rguitp
SVIRY/pdve3sVUZARmxQz+AHzx0gk17yBvsUlusgYCtiQ0sDGeemNhjukhFTqjOHDpsjJD835paz
k1L04NAa7mgfn7DrJsWsZJNOQXVUfGzhHqPfq4CG8jVMZx3P+Uyb57KyyYWpqt6H/NR1vSt84h4m
o8UHmvV82Wb2UtpOvXQ8LkoyTKkILIyI7VPOsXxQ6AvGJAAokAj/gVbr8BGihroxeZ/HAMpNzS62
pVcpyup9LKl5YGLec/aIfjHEiPUs5gAP0fZl67LbhaZqDjzy1Geoy6dWtZCbjEhyajq9o3Pgzi2D
LUArORzRDsPh9UvI8sHiLlNwY1Rf4wnQRNOUX6KcgzQOJz/vtmS4liWMZBduYTG6FkILdoddb1x9
8ieachhyJ+iYEFnnSr2FfUceal69LAFt3uZJiWcjTW5WueZh1LnCqFm9tWnQfetokK+QTLY3a/bS
NMkrwd7/iGXy0CTvdGbm1WcbfVsFzMV1dc9YZ3jb/m1Rw5FODc0H1zQZwvDrQVWTg8MGCR8K1Nyf
9cr682ZqqF6t2vI+cPq8bEKfWRuQjAqsnooGeNGbbiwuwEgyc/87EY/0+d9XM1ijfeuiR5+Q8Qw2
LdqVUTRjF9fT+d8DYdzTu39fChn0qUD1SocxAmF4rBtga9Atp/O/P/j3oAPup9L1S8rGHsZ7zf35
zJfm/x9UJ9oMh/fLNCnJfG7uP5V+xI/lBLpnk96N9KF36/EsWRSj+uja1Ok0Gr/491Og196tDgN6
QzvwHAWbPS0aM5pQ+HjHRtKbV070BrY8HCryIO5/89+fCMYfqRHbHkbyifBmk7lVUXOIaA3hxgTb
zSOXzZfhg/br7daNfMq5B/WmWabttsTM3cY6Uhe1dYcAbxkllMoCjrd4SDDp826dr8yV2ApIE2HH
KwMAI/Kx3zrJTobgBeW+5i+1TqZrafR0JXqbroLfLTjAwOCEvf5JxS/95I3XhJRQt6uRjNd/DwPs
NZjF8gfQ4sWPV3vc5gF2xf2hvf/CAprhoPmK1eO6B7v4WeBa+HQbjB0zrtW17EOWEkpo7ks4hDLx
lowI6QHek7CHGRsLHxv9bh3ga+oeiLKdynLFagst4D48QAbCwOhVMveJiTO1Yroikw+mXXTKXllr
7ZUDls7XAFuI73pdUB+t/tBF81XfH6qyYqgtpMlaX/1Isqz7uf2uARfsfEV/cTmAPwmbG5yyxziw
W9qKZX4VM4WyuJUXCwlwFy+kAhOhfOiK3lpIUwdFa0LxHNFJPNeyLVrw3A//voOsy65rjA6wPWhp
+eM8cP5oIskfNS0zdxknOd50GSX7ycEbYWga8kYY+PLUyGd4HHt4pmFGtfKLYbDBC0Y+eom88lv5
QFhsMoiMBi0avwSuCo6nVplUi/i9oUeTEf1JuDdlzRb1l1BcK5hx2F5B1IQRZLVhiuJdGy4/UHKD
A+YZmXvEHmbtXVF6vXfHar6b2Do/ti3vziIZi0nO90s1vddopZ9r77F+hMIcoxjDtWj65QaVAZPQ
HVSNLfC6Me76J6HjETz+1P2gkX4DYRqGA3lpVyA84wiBrqyqOFtC+FIb7T79RO+bpT1sMV0/EgHQ
G0gweBn09acqInseIV6hYVb9rOxXbReo2SJJ/u9BGXewgRMHnH8/FtaRV9e079zHN1EkPucgohku
a4YZaiyg1X0GGlYv76yfrZ0B3VBL7zd1bM7X6mMb4fqU8XMJiiSl4PrRn6tktzK092H7YMUqTn21
spMGdXCy7Cpci2QBatDOVvCbPcmvpZths/gYpeWA1v+gUSky06gQ0GRXZ71eVNYmynsinD+3HMpT
EIAbYeahAUiAX48PvQV+EgURVuBUYgGPeYw4w3GJf0PAm+4U7vzUhH3GBIYswqtmV5aYu1p/0oeJ
tp+l6dSe0PISGky/FdmjsRfpXIV/tTXrqZ61eNgStw+8ZnnaJvG2ViEpTDx9BuEa7KswePG0u8EU
/4b2KM4JAVLY2gOMNrvT7RAdlw4TQXN/HWp0zb5k7ZY2aKC2ranybaIcFvgK6hSb+krYcZDmbqFP
U+FqKrMlIWmnhjoNYRgUlev9J29evafFObDJ4bdJoKmMbT9kZScicIjCz/yo3jna0+ugA3BE0WPr
LwvM/mnO3erzcteW6DqGsN8z/WO1P2Ut/KReNldNwrSkESuayMdCHBJ7aCc0hCIyR9aX8zWkdnha
Faa9QUP9sMEvOEDrviKlTeupKXPXCiQu4iGfB9sf29hcETsCssnkQQra7BSckHiHRhLyBq1USu7v
baHlvmHVctn6rpgj1eRJZw2CG6DJRDxcWijIuwddb+rRoX9KExfEhR0q/SinoqtKjnV1h7nW/0oA
4GkUG6xGIB2LA5iA//9khnhtfylva/fMNTnb+qYwHJvp3KClWGe219oVbhJ/26p67vAJAbfw2uUo
wmujHMl5NQ5HOEmSD0911PqHSornoDePoWb7iOPekb+cFEmm5vGP64GHEr2QzMMwtoPmGqe1WoCq
EZez3i57GbCDo+WtMvZg29VLRyK6tNV5vKH4Vn2TpMvsQx/sYZ2XVgAA2sljmUeNX4PEMwqmUL3t
gZCl/nyKNKbqRCZAiOUbdC6EA7j+4f6zF/Y/84pdKmz9s+PBYTH6uaHzd7Swcxdtf1kk46wymIBo
POzhoBRDSxz6NVcD44kGBHLkuY7FX1zaC9y9JtvgXEpgAzjEOTmI0rQFUgZQ26HrgJ+IDiL+EusK
1S3OjIOLMGCk8GmZh//AD8SG0JUDE7CYxUEgHFoKtB5WetbeXfOuqj8bo7+mjfhZi1eEXNRhY/w8
OJnLRXlZOLjPZhn2VH5OrRNFWc5vJLyDyKDEwxrGns/eYhvs26m7Ncb8IJH12d8Z93HyMA2IOI/D
Bo1+w/8DcgISZR+Wm92rSMCX0rY6YjZ/KKN23/eT2vUtudiI17nxpp8JwAak2FikzOasxCbVa/tH
lp46BxBPNKjV/ZqvAmGXTkxZpJaHlsMktsP6XAt6Kqey3wVm+B326+OoutfS1G4PmMsi7zD3H20Y
Z+03w3acB9H8Y4coB991J8u96aNZuz0p/THrBwU2MI7lboZ0qTH3eKUf5CqcP7VWJO29DnbFWgE6
Wy+xsAh0zAwvuSavNQfqQvkewSjgeVSPMBGrYvSSLqewEyyJ4dm1QCOGLqujFZ5WM+EyWh/zYv/I
QkS3xi3jLZCqjrHyqRxeDHhc2DXicXHIR5r6sZ9eWyZzOoev1AGWt/HDKO26i/n67mKk0gIUYVQ7
EJlhBNE4KrGW+rnHrm3TeBUxBB1mU184hcbny+9mrKXuN+PDuao3ltaNbsA6I+0hZ3Yu4xkprClz
KjkPrfxL+5FfRc9cBlbw2Jix3Sdh8ymDqsqDrfuKCUAFS9kuUKCvhTd0hzjELD7YOecbOmK5bOjc
Gf3BTn1CEV/SVQJwY8pPwE5dFrm9San9rLaqA8liwizxlzcXfDW68iEZ9W+hcudZ+J+aBT20ju7d
tDznI/0tXqK2tHvjAOW3g4XCYFQRzTFLQWCXkHh9BXyakBwURDG/+J7iF7i5d9oCQymsPWwiLeiA
IaresE1m7Wams/PfkkFOgCFJlxq2VJBAxJSLBuqjpXB/h6qCdw14A6NsXXGwSu1qXuMImm2i6BcW
0t2jf/R89jo1/WMLoUyqBCPzNqgCAqSQpigVonNGDEkWLeNhmSHv4tQveSWiPzfV9g655ing+g4z
WQwyPvo5DJ8A7OxX4iHDmcxA2+Ad7GT1VEVwcTFbgpREwG8UZ9OUy1V7QqRoRAfidsGKEQrJLbPr
Z/BOiH251NUhiml9xrBZTt736jyNVQy2vZIY4cuWBxlf/C8XrbIo7bpBY7ZPC0HuDUpwfSaB/vRq
+0h9F+3WKT4OXLRHnPW/gEXzPQwi7MVDWGnf48X100elyq+IuZctZCtEMJPjKhXBKDiwHWgyvu4u
5Vww4OMT+vBX8DIffg9J09cr+h5xGkSfZKZdP1mE1QpkjKds8968NuwKPtfQTSrMwsITULkGnm2x
o3eISWeG+1eKmSzj05DBLljTLdqOCXVflG6vkPgY0ix1FiBPCXelH3Ld5OBDnnGe7OfdR8Ttvvcl
VInwN7f2aWqRlzKDOxLBDwxEEaIswHg10KitanEX111zq/R67Kb4NJCcTBp2nlQXtgQMoTeYHsp+
UlUhKDwAKXYjPSRl/2olzJ0yjmOY1JjuOgA4Im4dZM9rb/uXIILBFw+zO4xN9RVTkfmIPOxepriR
JwE5Kjs0jcC9tkLM3DQ/l6w0SMmteA8DdKUAWSGVHDpZ+j8r8fM6TNxh7cGdTF5jM7de5q6XD4NW
xwDp2N7VCzB0f0C/ovD6c4/HoGEM4rmErB8ibnAL9O4UGVyHKoiHg0l+JbXDzqGwtYPrZliJoJFp
AGCQkU8Q2egA5YBFH7Ar1hPyjPEw7qfaL8JpRlFDYgWJSvDqfgOntxkLZ7utqHxzIEO362N2Nej1
dpYkr9w5XWDCuID/FunmA7CKHaywLUiHukZSNRDzbunDvlihAIR63SeifuGNuHFX/26X9oa9Z4SV
s42Zo7E7MPtER7ApHfr/qX0GKnPTNUbHEZDoWA155AKg721NDmHtX31lb2W3vSGnkuQbFDFkMpAW
LJHwtF7n7RbqFSD4SW5kAFNw2mZoHONaeBjq4czHCu1/eVNyQK7TghrF+JFrS8xpJWiOyuagyw7J
cp9pZJcSk8ZQajAmxQeEkux1i9GJDj2almZzx2jaQMa1Y3jUpDxNfdqAxIN3tpZZwIclg+OE/6TQ
Q/Q0XvbbNB7cOoYFWbqniccjVDg07+vCwedN4kwYHv59RcMGzKYY0xql/WTN1iJ67vBu1/CvS3hX
QKXwzy2m0Gh88lTXX/Q6DLclBNbCwuog531CBAW8Mb3H5QA81G+aIvaS6GPkWLc1XsZ1pHX0sexK
N4YfSVTdZqf7Y9mDWyQoqx8zpPQiXgK5N1vHPyZwnHBLDXvouRlyr+wnwAC/fLfCfe3m7QK88z6B
49vFWo6lV9F9Zwg+sSBYdpGmfxP09LcwjqI3P34FbLxUTfVOq5Ce62r95GWLJEo1f4Sk0mfLqUkt
9pkUccFq501LmJcGKeVZtf6RVTF5j+z4ZxlL8Dd3qFvVEaZJiP9ecAjNPyRXncoIevzmW1g4A0Xr
Qf6yCk0R65HLhhya4SBNqMbW9VnNmMiYql2xobWAw/RDA3h3uoT70myQsIYQKgngK+FLDjDZ1sAs
YR1NMxIuDZ5pXZsXqI2oeiOIzzDskx2GNgmkPEm5m04BkKxM+BPJ0GecBPjCXbT1DMElbBTe3NKs
u884vWvPhqo4tcxrU2qpn0OC/eld9zknOj4L8rmU8S+P2v6MaMCTw+CZ3V1/kHH66Ca+FmqE8W1B
YiXTDfelt9OVQ9MIS3EzDiByc8KUceGQccHVwpflCqWraW0+T+YS6nt4aJPAbBfvvwBHBNymjeYT
tETsRePb1JxRH3jWh/LG6iiF2h7suZ6bdDHiLMJqy5QWFhJ3gkkKH8Li1TyTTX+uFDJSViXQFiv5
Lqn/sK5bjKiTm7PA205TlPw3eyA4NwejoNYCi2YjSNvOhN4EQoGLcRjXQUfn0Phe+nZ5oETuQ88+
ysXHyBJBW+kPSa3OOsSy61SNUdPXvzoZosZ0Gz00a3seRwwqvOTbAcv0qHzmztKgZQyBzU0u/tM7
uLHrnEGnS1Wwxe/EtUVdyQ31Anu78D5C+IGAV+ZlH0b0Br8h2+Ylr+BRIWEPKUCo6HXrg6mQYwxu
1Is+u6ZBeCEh2HRbP29Dvt35TZxtsEI9cHUEXDScD0p6JmuiejrQ9aKj6pfTCEwhjyghEew3qS+q
imuQhTXLfN38alTQHONlfAmmtsojFU+npNbZxsc/Whdycj/EM8F+ppd5bi6YVB+rFQ6Ei9Boj8GQ
khKqIk7MgLzAJz8TCO11GHwxGCAKeQCAg2Y6MfeqMLKLr/zHMKoOusbKj3tE1FfSfWD8HgHxIqO7
NSfdhjhPwzd5JZfbsrVi79ruZfZ8myMjgmh9D32+9VOEopCUGqpH3UGEg1uQpKYMMtYNV8T0fxzd
nisenDqPT4d6M5e2RvcTqxDDCXIKRTluZ5xGcoSO6CPd62wajhI++HB/LjwhK9mfTZdF0JItLSPQ
PaFBWLtucOoBmP9KJSChE/cflCccSiCtRsej/CxRz+B87zYJexn8utsvQIgxyndhwVb5sU6wUPqZ
fEMZkBIRmUBeqwg9FOiIbFqtKboap2B0NVIwrZAFwNYL7wEimtVd1rvrWdrkb03YmXX26JC5OvCc
uQkHZhgV5bPY/pDk1Le48znvz13L151bsCRx4INVc5etlFQp3crwvEzmOVTeCgsVCLAbIyC2Ae72
KEKV6PiZKV1Dknmr74bm2IXkhOTomOLeCMVCz+Vc7eYYWBCpYWFYMx5KHv9lNkyJdtAQIPpDhm38
1LhL2AHiYqsgeQ2mfav8psChDCVqBrJ4dQUSXffeqbc48CBETF7NoOji8lc1urpY+iNyhGjWAlQD
YFOAOcf3nkL95d38FqJpRP4BTlpF7zEs3NEyDv/i2St0gF5BVo4zRWLoKkhp+TvoEft1UvfjN2pY
VNg8l/t0sob+716LA+8We0CPhHYq5A/hHMARLwELGugPgVA/fgMSRsFtnHnlQBeg5IRecXc20gku
Vt55uMnlgrfgxe22q2syH/HJvg8g3YDKx9+zYfDTfB+jDDK5z/GCg0uW7jtRwR+0fG+V0q9z21aI
R7FtxwaQq0sXIRVHjjVdmnwaMUpUU5kDlEJAABthqMh0qXpvAG1lcBIJL/fJBrZkMd+ejBEdiywH
NR0CKb1/2/2PsvNachtrs+yrdPQ9IoCDAxcxMRckQE8m00hK6QYhk4L35gB4+lnIqq6/pJmuf/om
I6hMSWTimM/svb5w/jzPGMnDfDUN0MFM9DD1282CeOXCvb6rBnqBeWKEvj2VT/aDrLl/xM5uOJow
rRwITIoNcWuMiPyWx8sPgwyQDvDyNY5IeHdz7dicoXQoUKH4usKJXs7YEo2Rbm2rUWmwvMrH1Cab
JtmlJtWR0CFVjyAezI0d+oVjlSc71ZuL1xC3dholUNzXWzSlFFy5KxAKYUC3UfeF6Ai2sY4z0Qv1
Q+zKxK89tlxlxJStkkNBrXebLk4c0K5HFMTJWiNKpjipb7tIex4KJEKVwHNdafT6rbg/ODh77dHV
CLss4VtRj+sK+5GsMofy0JuytO+ldJ2NQke4XwtLk831F9rx0RttRTCdjvRmkfMYjUAQxtoZECDj
ycn27q1Z+46lUyOSdSlUVT3xjzTR/afGly6OuwdRlnuUdl895cgdSstjupTo7yBYBEnXNNvcdeic
z8VbXOrPs0O4jgfmY5TG/da0Jm1jFgnRbountYN9dM2yxUJchFdMasfiUpoLBqKGFliD12tx+nKH
peurJ7BxOR3y4mLUHnKrPvWSg7Z1ubzndDIxWy8JijuUgJrO1pjt6Us1JR87ifEHhXVnWjyAkerc
sAqM8sgKPM98FkOz0Hr7WA9oiEInwcxgy2kfpS5J/+Q8hfS9BxKe0uCGTLvlm+GhrDGd6SjMTm49
hEgI0fOn1LR2rlOjSc5w9zYhfmZHX7ZCxKix0mqjPKf2HSGHbZlVb7kj1UEbv3FKihsSZnb+FkBD
sy10fiHxVwP968Dl0UWqA1pkIVDR6IGM6ahtx8QNSkUrHoHAE5fhp1ZgK6lc4y2bvP5oo8NQxI8k
7O1uaKOrk9HnJx67pBSNgyxlYzRZe50MK6HNXVGqsYcPU1qujSgZHZJIvClj3qDV2mMeqiaKx3XV
eeeGZp23Hv+9Ru6YNj9o6AUjkY9vUOhKuinfT9RCZEhjPEWuAFCJ7DeCNQIcgzfI6aCFGvyG1vui
X8ShzpvXKdZMGhY9AlqvI8VxvtmyVdvqqCaL0Cj7Cf5u2GBqcZC76fsIaelO9raxXQVcqlldcIQh
wrROIybHraZCgyTCnrBtN6W/ROZuMlnCVtmrtWbM29YbX7ciPCd0p8akQoA8UU1aovTZiQRiAo0D
N6XZQzS2BtIJEqrasua9UDG+kn4nBhyjPXvDc6laRsCXNpXhvVF5UhSvibkPc+8U26nz7pEK7/Qz
Je700QfWgABcI+OmP90do+nOqE/sYq6GeAdLcYhYlSsw/+Ek5SXNlyQYYZdhLRCBlGttL8KlyX3G
ROr0rGw0SLLwNkU9lodU1qfMtLydbZLIuuHJarhoOi+d/Eit1YJefLRqD0RWM1F6g2XjxwXV6vX6
kpNRbVMs/vtxwC+b9J46cUQcCsNEtbdu1mksbQ6M5OAMYxGMS/FAKfSAEeyDMVFH0+Lu1kb2cnHH
1K+E/uQanAC11t3dUH12PsXt2AUI1U7wGL6zFVeRQkU1omaTU7JG/65eOXyLLsNIHb72lOTPSYEd
ALHdT+F4p2nqbk2fTDsoBjdgaTSpHGRpZk2TYNYDx2hBP1nVhxpSx2mYRLxVCZ3rCQ3H0hlPVvfd
zcP8WEuuodygZJoILdxF6YPn6BpS7rrboGfhedOTfiwyYibXmC5VuSpsgcggXRZPtswsfntAT8Ja
kdN53tbRx9oXvl07r0OO9zgOkbAQJkTjqYpcrkYyczMmRneN8qDa7OtExo4TpSXgoWSXDxoKfExh
Wzucf6SN/tnIBnQWrvjpUk3cFIMTb0tVvgyiocS8rl1ZC9hTcZnsExU2hA0a57vo7l1a9UeR9BTZ
DXHIZfS54BA+R2F3d6yhYWfEHhl5PG/VktMlW6K30C6ynRKWe9KiD+WIc2VM658oTMxXIR0sAnGC
xwJFVIkb1ez0fd7Rkzaa6SXJEB5SRsHHVkRboDDLtZbUGdOSfWCHtzoSLDE1DJeytK0NJWfC6une
tFI/N9aC3/3ci2R4NA2VPjiYOHUcite5H7heNJbcKNvhVE+p79Xlppnt7hK7VC3xKL+ay+syTubX
JvQBj5jbEBYdbiLOezBCLS34Jy8X0UPh2qWPJ5Pso3NOfUmdTsVzeiBM4NME5Wg2n51EsKOtZNnB
EyPVsviYRgExid8LpJxpnK+ONZE4ee3sZzbuKtOhRRnVB7Q0PJuG5k+YI1XF62BqP9oSSU0v03Hn
mSasFqmn2yyuzQDaUHZnntGXKMvNQ0rL7FbXj5Ze5lczn97ycV52FNloH4wHNfFIqAieEu8eR0Id
RDNdDH2qj05y1+zpB0WL8ZkDOA+G0EgDObMI5rXbVLqTd+vNT6oznbOS9Q8y/siXojtqlUoDfKDO
fbIN1CldTFxZiuFaVnT4C5onQV8txY2jTm30BqlGbdlnvCYd3ph6x0J/oXOqf22H+pldzeNInuMK
jx8ouQaTIr4Ec6JY1eqaOGlGhBE2ZrF5nHR9X5DYOcnJFvSUakf8sIGfxbZ77HPhnkwHLY7VL+rq
1o3cRqYS5766ZHFsXho1b0qnKk9mXWy72d1BWqFvnDREz+4KrhnS45jMSEfanZz776FCoZxO8VeB
gG0kCTUd8xE0HYX31n0ZqxcL1FEIGGrTd/hC52gJkmh40MbxM6r378Je+OureEeaqz92zb0n81MW
EYcLlrZUr16i1yRf7nejK3b8d9TLSioOc1sr+BcPfTrvC5tagKcimgEDly935Lm0blnXD/hJOVlD
/sQvhvgD+tOD7NTbEJmnjlsdH3cVklXiq52VhnGSWpsbD91W0TZu1L0xcARrhvWUNMOFcOHTT9RO
HxOE3zWiwkE2KJlleC1FH3RjRcgv73HmfSjqBi+cXF5GoR8awzmktg0DiyJ26cU/pt6BHQXfJwnp
zvAoAAJhOgnjL33Z/DLY6he2JdnH3KL67P9AXf718n8fgqfgfSz3v/7of4Hu/Ner/Vu1jgbs/vGH
rs+7l99/YGWT/vXP/Guw90oE/WsQxW+E0ac37L5/jRn6n3zz/49NuiLZmUL+36BJg+/D1x9V+184
2HfWJ3/hTzCps844oIPGrNaV2Qvq+j//408wqScg6zuuYOoZbjKB+eM//+NPMKnBaHAcNt46cNES
hmAwwn9hSZlOxAgXDHrC1c11IJ35P8GSOkCD/wYltQD6M4J8vaE8mMMGLNRfoaRhpPe1q3U0OOPu
uS3Iv/kU1h9fptAtcSv99fpf3649uz0YC46QOUmqj3lJix8P+/A007oNpsrTbmFMhQnQTHi269o7
Ci+ujlY7CmKhOaS+MDgPnWlEwRIN3XPUQqM047H+lLv0qdCJzF+F5ty5Z0HTsF8cNEDJxtO/zXn5
uYityW9RUmz61C3u4/rFE9ZuscmAu2V6jamCHfRRtJiz4kr6Ffa8MHaq859/1rW3cRIDyUi0jZY+
/vOVk/ENWo32ua8rOvvrXx1C5xCGPaep01a31p1jrBWzbl/b3v/j1fs3YjSiN8+unGtR+WRI1W10
3cPfltWf2+7vCFkBjPbXZ+Xq/K6lxWCkdT3J9ft/A8haoo2HxZxN0jrSySzMPpBgIWVu4mEHAxE0
jErNg5Iz1bSyD2JCTMrBXJVRNM+XqKYRrEv6d9kkz3aIaicrBrnJ9CVBLdLdBJr0AC4Ndvq1Yx1i
YthPVkO/n8JTgLUcWXltW7vQGx7++ZOZK/r2X2hcVqFrmCxFZlsy6MOCwfzrJ6PhYBh1ZUPXUVbk
220WYA2zWDletXdHfebycyhyFhCTyg4YEOYPAGu6qX0aU2dvV9U5MqbsZTGat87tE2KHPNr1GZmg
ijjL+yyvDkovsILZ6B6Vl74q1+jx57urOSy6zshqN2VHR9/Tk4ubFl+ilpxjompuatS2PQA0eI3N
nxRIx82/+fC/bUHLsZCDMuLZ9RhryxgIjoG/P1YZlaPlKGBPZFz2TsbLaWoBNLZxfhG2ow52o1uB
3nGUN3qyV1+893dM/6Kzs+Y49E5+kirc68y3fK7pURwnAdsPACh3ZjE9o02S6L2RNGn6s+bdiGhp
azpo0pY2645TIUBOaEt7RIf2PAyJ/cdorD9Ow//Hsl1Py78/XM+ikey6ttChV7nr118/n9OpZYAZ
awfkpHfbVe2uyA3zKszqlpaDS/dkCRpICWvPhdAwLj+1S5bc1Oj2KEf7L1lF1dBB10Zxf9lr4CUx
N84eysyF4ynChDehPNi4pc0vQib1p4yn1gqksdBrtqmVzD7V6uKmm+4PS/1wY10g0GkOQzIV98JB
bunZIb3P3NwNsT7dCRZIfzN4P6herIACIOTNsSsD246sjs4hSs6yfsLJPz1IIF8trTSpnlaLiBMX
031JE+cSF1i5B4/mSD2m/Qvr8cGMWzZfT9aEDOa4VMNr3BjWmW7sjGH9oVioXEpVN5+HVL31WnX6
53XmwI//7TmQVhs215C5DpI1f1tnPYLt0elnPCGhXeEN7Q0Yp0jMgj7VT6Z8q9IK3CUGye/2TGCf
fJ1iKDiTlX5GEUeHoZz9ETdZENlR9+gqXfOF14CWci0i6PKjoI9Hk6HKzuk0ycdimK9uTsGnNFoe
X1Kvfa2ifZBLfagW3DwxeC46E129kySzxz5yoXXW12miw1PnEyDdQmN7zog1XPhhcgirI2ZTzaes
wr/qkYVUWeTtl/UwfN/cS6goH5jq2sv5k1sr65wr5AtOepuMuD8bbtzurCjC4Tq7KObzhG4S+Ruu
svEwCwLeblB0pTaGmSAUcXWedZvpp26wXyO5tBevJyOwFnrv4bzolxDm49Yxp08mpSnAmoMRDJqg
DWdo+fGfn90aCvz+7JiRKoRFmAC56PejXyVRrtE2MgLNfViysuTSs2aQjbkOCMCkkjx48UO16O4u
LWyIvPkSnh2kAIDLUIr885sxDcKP398NZ5UgsPFMx2VP/7qjq0xNHaV8O6jlPN1TrUmOXdN2DxJ3
4jZsG2M7LM5Pq9DMe54k2S52hP4NIRMV3rHNnuYBUGVUNOMxprRWYzt47JOw4cf0z0vitmerqeXN
gP2TOQVSLuLZQKUAXxotPzfQZfm4qXfG2G5sCi9F15KN0XXq94vp0lZE3wRpihJHqH/LEol9iJF3
fst5s20pjiGhfHj/YtoD0LZ1mcQVjlEgijkodDfdK2V7R89TWMGh3GDmV/1etXp7VJZO6jO0u2gy
o0s8Zt9Td22Lrq+i6dEOpeNrmub6g5no+0SE5q7FER1Y2fSMSLvfr64WEd71UOdyM+LnPKuQO2gK
eg4UEfLwiKxyto4QJBChmF5Ub9tZHpXZLcGMKe05Sk25QTaBsgXfwcO4fI9ABvmdVVDG6TCVCNl/
NEfT3jg5m2bWCxwQyupfF0gl2M4pHJpN+KFKoi+dqe+1vimOKMx3SDm856Xhr8ReWX1Bm2Gi5tn0
cuoe2hpu5NDArG/Msbznjvc5sZNl8L0ISnc6m+3FcBRLsw0/oXLA1MiNWs3zKYnd7HHm5YGC4a5r
Oi3AtmAdB86PcSW2cMnqgSqoy3nLMB1qzfQQF7b7xloFVxQFPpXPpZM8uXDPTrNVZQEtqQGVw/Ba
YVXDINxfibzyTVTzrI10BqeVleLu9aDhYwU/Ad/HIVuA6kI1IFzDoGbhv5ExRmM536PQQBoRN8u1
q8fdYC6QOoo221Pdlo9qqoNljvx0wRNRxPanwpTl2TSKMqjwD1CTDRGsDSP4raXnTAmr7Kg1owO1
ZSRXjDgatRQLpsTbFnYGnAR0f239YLvzaTIm67ms4fGmHeFW6XpBpKcUKrUZdGXai20c42IJs/Gl
iubxFtbY0LAvJj7OAFzGE6Fslz7OuUvhNcG3jo1lus9V8Wi3RvsYgjo8Ze+nfAdc7gRw7LNcb580
DbVLUbcHTa7qjNYuj1PeJ0/cvAe7tTFyFVoMcaAR+6jz4sCW6bJ19eYtwkd2QMihTvmHulfmbvTM
9DkujTNStvhc7RqtalYzDe9i7APLlNgtrBQ4YgSQXKZ284QKbh+5IVQFLTY/YLCqqYe5kCDqSp79
cXbqz7gukBEMSaCNlfDTkJWdDwBzYrXIi5Fa+raxJ1Ak7xdDMkBCUYAY9bXnH4UYuXQn78FTnpDb
eTJ5jnKkcgW9hCCdnfIhpDCt8o8k/iJmsXOYsz/gCC+LgnNoe0n76Bge16PReVdcxfmh7leds3Fn
pGCBhijXNnarVVdgS1wdFVphM33QaTLvysYIdM2GijNiJOihAwcCd9y+znDAU9JyjkOFt1bT+u9Z
hqhaE/GXyu6jayfKrxnK2IPjgEzEBkoWk1HLahqBzm09myZDRlgTCvo7FQ2vxeIyVSNijUX7uWiO
8mORztuUk/IlXuRDzRCMs26Nzj4pXdv1owhJxXt2MuKAQ8mg53zgLP2jJvDfBnmu+X9dCVSvXSF1
ixxSCu+34IJ4I1/EUphBn6txi905O6GIvXTTmjVErO8lsQi5JFXAmRviHo8alqiR0nWnt4ygSFZO
XG+W+yK12mPapsnz2Gt5EFFrbbx9WFqPUHKsw5JWcvfHaTkiG0y6Dp9eY3kQXQyaOmYeBTz1Dxbs
taOb97T8SFO3CyH/bXKHbWeOySWZPVhG9GwvLrp2PKyfQ0hve3cQq0F+vo8yzT+6DOLYJGuA9v5l
Rm6Tjc55fH83tox5Sx6EKVxUKA9QuHY1crbikpTDrRRpzZ6zQCYyyyBqMIsUuNO4mksmO0TU7FsU
nTATiW8m4L7hrkY0chJgJgiI+tE3Vo6RFWLEszHnxfTwQ9eBQNfjfwbvxV+1m+UEno3uNIa60Pja
G96Tt2jJc5suzb8JPuSaff0tOyOAp4KBh5jxXIIRRfZv2Vk1yz4vJ9B4+Rr60tRhCeY9wtI1EMFt
HFhJtRvqQb1ARCjpBwH/Myyz2yM3STa2UzWnBCpJTDfyJYqiL6mhTqPHjvTqNtktnfYtFICd4d8/
rHPAHkBZhhuQWaCQsDynxjKew5iitM3glhNIgdhvR68BbYk2GRFT99DpA30NPK9n9DI5C/AsIWQE
UWH4oeG+oPPLfFzBWEEEhlddJK9p647+P4dFhv5rkGabktxYOC6jzAx8Oc7vWazrmQqcDAqhSHrt
TqO5dcVbHpJcvP+mMtLXLZiuKSgHdOuxofojBOZv0sincwdf0XDiW9na06Xo589tQ6sTsdYJVw6d
s2rETLCGDQZUiAIBXrVE9EA4bys9nu/l3BynJcdslhXTWUK9ulM8B5PJTIIxceBtWI1zbnMUHTku
jFaF9SmKp/wWTStQD1F5PM8vFfCFB5xGQeKY8lplt0Xvmn2YLMuumXGQUe48F671IYQrUs4EcZkO
CdLomixgBkmz74H/+aOF2x0cbIMYrNeDrqEkKr38ezfVaoe174XI0XosU7WHpzf9Eb67y47MpT73
s/zmRMNusmxznyX2DeoTlrYw7HZL3nER6HF5Lymju0vsa0jdrg50POLcW6NoM5q5KhArgLWJgEYg
cgqXI7FghFWugJxTR8aTWbWvQEkpL9NGLDksAyZJtIFZrir7vskxA9NNamJDv3qe5XMXlHcGvqjt
Py8W8Wsy9r5WWAqCxN8017GDv9VywMpKl5kXImgFkMOlRG5sld4VyTN6cg1LnVmol65r0x1mAEBE
iowtA2XRVsUXL4sGrBEqPL0fWRHDgMYGUzSu1gv3unFrV7FjD+qMjYJuTNgg2k1da3a205mnUjAB
CAli/m/yAvfXRJ/PxARLJht5JmUqSUFn/f7f6lPAU4QGDIB2zsThFdi6SL9hItkPVLqPc2b3RyhM
iSHzz++xucgMxE9KfTPcaMG8RAFropce9MXyxWj7+T6bKcTaeHiuKnent3P/lKDMYU5PcTawPNyR
SezaKC52ecMCmVe4mZZgre+EHe/wVoITdtGbtPLNtSv3WeXzk9LzazcNHBkaiA4JfDhIazDLM23I
+bVYn3YemwMBfGidZJwFyAi023u8Pnlx+EfBsdSr63vCOZeG8ZJYTr61e7M/wfOl6xfN91B8jAuN
0QcZIN3RQw/Vxvo5/ohx2rnUSOH87rg4pfVsz8XBVgOTTLwEQ2WaOycn+VRzjPh6L+2zqj18ytmY
XYT0vEMyeGN2CD3nYTHCi1AFP2EYchMuEvUJNulYOSfDi8wPYeF++DcrlgrzL/fA+nwpPnqurTPG
x5buexXvb89XE2wcaxmiQAoJ2ZnLKiqbY92jdQOXYdgzTgjYE2rmki/hoJDB6FCGxA83hYBVYwWB
DI0omok9NxOW3NFIcxIrx7rBhYmE9MfBsxGCAp3Fvg2c0VvDdHaDTx66+kBDeMYLGn0+KlZWCOO6
tYrPzPBtmcH61Qb0CKwRD5NHdkBT80I5vtwMs6WuwumChWkURtqpmyVnsXPnBW9Q296b6WtdVKek
VwqcE3ZWTAGHuTWtrYqHb7hy9hCHqxMkpw+QjtEAWCmYMUNEOr2+gFpw+TgO1gFNRRnUiftG+cPa
yk4ywyEFWuJ+gMynBaPOFWgk2OitsNu3wtenyAhmsxmooDj8+nT0d/HC+mc4V+EbrG/cSfRubeys
g0AAMCZpBY4deYzy6q/gfFKOfNziHYOjfE7q6NhRXOT6RT7Ghhi3re74jZ7+kKwl306iA0RBAgja
dRuI/eWeiS5oxFNc73nfbKvY3hsleMFh7nfStcJdhWoSPgNghT4h1UzKrVHgPs2TfdWiWRxMA89M
2kC5Topu51GO25A1NJtk/dIu7CmL4gMCyWZneWo7mxY3H7F6JYDem0x98vMQJY/2JbPrT0x0AZlV
TT/MKT+pTiwHaTPfZMkuJJyY4wFqVEpcU6o4m6VEVmhH4dGcq5OALHM0OUDtVVYjV6Z7BI82SUBH
0Z7fC44KWsCxfuirdPVgfeCGMD/0YPUAVUT8rhjYskDdoTiMmys65JrrHaASJtu41p6rsHcvrW5V
CEiIFhFySvApZbhln0GRWqhrGoLpIQo22o4D4bGxxgoMh23z77UdGPuAtN7dqI6ZVZrB85XQlmg+
l8fQbAJb1PHViFA3lPrNlD+Vtg5S6YtvKjQTlM77NlF4nqPmkyQnOuWL9TGHgH800XMC03SuafyN
I3/2W8zP21z7VrpFR/Ih7E2jQ8vHdHEZY5NWjDBxITs8I8q0J6Do18oV4T6EjI7wxrjbXS/4xbYL
HrMl5hfuHrMafZ82JaekVs+VlvTX9y/dDAAyM72FjibK1RhdnoHXNBs6dUTWvJ8XbfA7oL7ahP+a
ptEGPQWdycYMaLpAjwVMwrS3y9hSpK/dVZ1OXaRt5g5mwXB0G2hkRpGcAXKLQ5ElzLDQ0qvZj19d
+ssBRfDNgNYI35rCNNck34TSGKLDv5yYxZa8DgC9TqgVjVV5GC37WaeZsXAmKUvd2TVYSd34bJJZ
5EbL02awTow2WnZWYGIKotODnd+WDGBaWTdMhtgOI89bUh/Y5KJgyxTtzUXLsJ1w6m4z3rPABuI3
MYPbSHWabWJGxpXdkwamtZ/nfIFkCjM4yTV8Xqjn9eyldFAFl+YKnyO02mjUp7UQO5yjvpQJJTJO
eyNBQFubBWsyFTU6dw5YKqtB0nQut0g3XsKMFJNKNwr9gX5yG+28ipE1dcbqJOjzPQ2LPTIVhjgJ
wKOai3ddzABCaY2ci0OSpZRvtWdqP9/pUVL7YWyM7y3xgc5cUDCCTh86B0Vylx1l/QbUUR9CauxJ
hO0zzZod0Np9HIvEz+D8Sr1eroYL888c3INLIZQ0jcE+pUUY3HRXYnbSmEz7jGCl8sPsFBEQXkaI
CCAbskuheJtyyj501dqvkK7O7APEPd2uks74A7cEIHa3P5vuFD7aqLhKi3CXR3xnHFe31RDDbXQr
ecirhOEnZv3CYoFgHmK0s+C8PcWtr1cgrVpigiMa6nxY4TTJIi611K5V12EliU394MIjaAkZzcVp
/TjnUK5aMT6WHVpblK6ekBNde1JK4Oi3sHGSR+Z+acFAt9Ef6+IgS+eWO+l09Bw3uVg2sXlc9I/R
HJ1CDzbF+6s5T6aH1Z8lHuMkgeYu0mvpoNmYmLQEuNmbj2PE0V7b+Q5PUn9bbKmw3Mfq0auYoiM0
cHa1JL2QFiYd0QWdZGwb9Cfkst5XUI3ag1tDIksL6+NUcPMgcUlv0shQfjP1sRBUi8tEv+d6vy08
o35oEGJlnRb6XgzFeYAY94hsJA8qs0yD3m+0evCZW9GSrut+Y6XlI0ZnBj5Sg47rwGxfwxxKa6+A
hVBu0x/jeF4oAnrH91dLy2i3sRuaI0AH0CG0+vxwQcldh3YG7UEQmuqD8eiAQtovc0gevr4cM+DE
jMUafZExXa8PkWMyh2fjKXm1PIvBGIVtPNZxqx3ghKiN2lJGRDnBGhwX52uZ2vDpc9e9Gx7z/co4
J0qU9eJLxoNA8j5Wbat/Aw26rVnoFIC7m5mO7dVoEcTp+LcP2tDIJ0jNIw6eubpBis78hp/3ZKAz
COTRqUdWSsa20phYqVI5PhTkvDs9iT4AnxE7x7QbCmbT19iY2h9MZDqnMXbjdHTuBqmgXznWLiXt
Osfh5OJwo1yEfByAtz3Mn0wMkmo29B8y6h8HF7Fn68VynxXcOXa3/BDWEO9eRTiQJ2nVbUpqgl1n
abgQGF7WJPyHSsMtMFJ/WqYVvl21P7ASZ75tAIrjf3TX0Sjgqcscnx3cvyvQ2dZPLfzp8XLXi7T+
GBl9vs0MgpCi9dROD8cr8Uy11yIArvRVdlq89Nu8hx4wdwkhN4PbAqZpkHErMyjsrPximNmCWyqs
rzkyOUr2drymhcrvu+OsxdIXTV7jv8BeXAZW1NGjAzK/sYuieamsHjsQ+q4j3d9AdBnvNrU1bJDc
qYk0EJMOpflUt9cFgh9THnXU6GnH0EanA2ya1CXvsrNZ9ih4J0AJHW+Uqrs6mxWDxha0htWapIbR
l8FhBp2jfmB37a6msNuLju2cfHLx7m5XvJqjfu7B286U5T4yXfBNK2NxCammbToX9Wkq33KylaAa
5feqt69JOB2zcVlnsTL7omigng06o1dJSaa2fMEKvRZ96TtX/fMkEDIxGysV7WXk+HTGMIKWE9a7
vHa6+9yL+EQPI6u/RKp9jVN3OCU8tHuNsemO0+No9Zl7MUa08LOdxPsmLrO7iLjrwmr8CgRKba04
YYycAf4P3eFy7yOV3HHy6BS0j5g/8837/zR0RX8HSh5iYuZ07T38WKjZLeY+7OK+dO+KxYshMWFa
Jx7JDes0PFMXvvX5MNxgyfgQ3edbLJttmnimzz2VADbrcF00jIWdqEeTx1YrLje7YN/Vk+JoOuie
7J7qq3NewJrz0L5zV18j45tbKiZkSgMm5GIETE30QQhx9mfpl6kpPipB0FL1TNewvQjyXHyHKvMa
1mm0tZbsAXvYrfbbGslgM7iSrlT12NcNvD6CghmCrQYBzDVfw6l91sb5knnDc8LhQZb8lMFeeZ9R
szPr8rVABjGV48MCAwEHMDIxna8cRDjdNNPFaxDj15Uf45qpDXINERMQ5u0cfx6rOjxwwcEmNZ1j
AVjQ1/LHfP4xWhTYR7d8cDsK2w4gYZPhTYNOMbHF7dO3Nd4n0LZ908F5zXA4zenPWW/29VLhDHQ/
NT3I1JT6J5kvG9fSKe2c7aj6oFRTnBp8Shu97+4r1y0R2X3mkt6IPvxuORpgi3jDucbYKQccBCuc
TeHo9RoibAdcgClMZ15IM4hnzDdqeizgieM+hHMR2tdeVSfDzXeGQ7AVShCEWsH4yZYhs1b6xYi7
jxPN983iYor1xDd0Pp8VZbB4dmBPklSUsr2kE5ewBlfDSlrQFvxeIubybSsPUf900BaJB925di3l
UuTbb5VHd2eqaYjpzltZc7Cr8tgBDvN7Q/vk9kD9WwY2AhHF7tp6Bgmg9gETJ7lOYVg70KOHOVV3
22ZCVDr6TF9VLBqsBJE73DMzP0LO/ZnHxmWxowuCTou8Eht/l4htzdwHWryflqnddXLdhkygcCUd
fbjTVPc9EKD72Wr8OKtB4aSOrygT71TJHFoJHrhJva8zzCenkJ8LHEubMS2P+GZQHhrflXQQXevt
VjTj3i2dR9QnB7cIdTiTn1MmJEA+ey3dZ+zR6zRegjDocPEGbsCX/0PeeWzHjW1b9otwB7zpAohA
eAY9xQ4GjQjvPb6+Jqh871KRKnFUuxqpTCklBQI4OGbvteYyNJgqqvKjEsWal9p4m7p+owyJ4urQ
pdZMBlcpRgncaQNTPDRLkAdFlB0CsXmoJ99mfXekSX/K9NZ3ZMEkmFGTj5GOxwfe0Im05mMrspFv
gX813CHV8sFy+O6sdjcFJkw3I9UbbnL/PtLvPOmy/Jg3VbRjUksXkzBVYOAFrRlPJ8VMSP6lZupo
OUBvzhw0Sp7zisNjZaDH1jHTiFJwr1tqtW6agBdJn3dGQ/kjTYOMVaGG1RZJPxulaz3ChA5adk90
ldd20o8um2/YjX3UQ3ULFk6g6UT1UJhepxh/clDy/lh9RsAziHALH/HM1p7EAVFCWGyMCkZNUlmz
Ir2fa5LNoqbsVnHPWqj0A5IECCQz6TpyOKDOVzg/S9oRvN0bGmfKV0lxjwUmdpCq7rQy94yUkelH
kVe3yQnvL8pvbfK3ev4WskChEgiekxHNMZ0zWmrmZg5FXnGE6VAcg+cR7y37kU1Sp6/KCjUKPREC
m+ew2KeiEUCQKN+EjCSEvH4icM2DK0fD3RCfRswYvcAaAsjqLHcWh4Be2vnF8qrCAuKN91Vg+mnA
kojDv4mwlRBlWiiyp5oFa7UJVD8JVJvnjeUd77jYSg8W0VCL+wFXciU4Vap4yNI4skcDTvQsp4lv
jKip3q2UaCFLF59N81hVJrVHvgSGE/1tTJhgg34T1e3gUbCl+4PVBhMWYq1Q3zdgEkAkdCHbrZ4F
L9DvFUtjQYsJxFrQQOjMbazmkGZZcTwr/BH24ivWmB9JU9ZuJydPA9Z4v2PzhKESyL0yrCmovqM5
alyq5zHRlvlzBQUSwXy+qVNmfwo5W+pqMz3tPsdiOx0tvH0rjqb7IUERVU+TncnKkvCA2ozsbQDu
vaPL2FjYc5TL/JCQiFEAOnRY42nML7SwiWyzREU7neXjjiAHg3OwFaxBgbDFyLYjNOpB0A91+kT3
qbhPJEWwm6b9OVgyDFWNaiwO9PBEWHKMQ5Pi54wbxw9wgsN8xqcml/NNrVSP9IsiTFJwmwymjg2m
W20lyDPNDo0vMzT3YUANJwiYucMcMrbOHaQCHZwXYXw/tcVKCJIWwEbXrwrduBVailhDVANsbsWd
oIRe1Bil02MptEV2OCj8cRPqqbid0+66o8pzhYCZx5Rw6Or87dRYpPXKyatYq7upBvA5xTnrnxoj
C7J611oMwTneCzOu17EV3iWR8i7nBAOgi6NpMyhehN7axnmPE32JyqUgEEsWkkYWTlLVbq0sCL0C
sp6DHT+xM5qECK7K9ZBIO6WWtjpGQQcI2TbMxMd2MFibO5zJRGbQ4l6Ks7VF41QQDbxSYruH0KQZ
7SaIWFsx9CqshQJC9JdJA1UxVANBU0sKmEwRo2ggvhntIUrYV1ERA2sPtNoNc6h+FWImwkZSJnzD
J+0nJJukDnFgdfNWyAGHlyk1qXJqz5PVdV4/BuE6quufI07mfdctyRckrjt9sqjO4toJOa85Lcbk
vIShu3S7TLLCYlCrdF04MbA4m7F609Lxp5SfYGPBV6kRZRHW+DV7Ri47v9BWiyW7a+g24WsiN/Gp
IKbJLZUIcH6NOyef+u3YIKsPQglOhvEq9xiGs7mEN5RE+1IGiu47gMJIEU8NrlEhyaZLNvIA87zR
usjNOMmus9G/571TZ32fVunRD0nJEyRzTSzjscjjnd6MV2NEQvgcnKucaUUHqs1BB092GBonrFaU
MlJzLVX6U6PwdlbFeJfvke9CgGqorqJaKtaoQl1lolbY6jQSosx0wuqQ5uFxtLSnUJ/eonrWXXJx
CnucaIZGqvVEqWunJtFPxUgfsend+kv7pwVAa+vU30a8RitftT7GAHfmkKJMMF5x2Nyp1swMgAEn
M4m8noX+Zx2jl/Bv/Zo4ySLEQl6oJImAWGPczayNkw7kubiuWyK9kJl4ENxBPXXaRyrD+mW6ejS1
etfkpofA4bELSfPIhPKZyK6bTpiuU5G/PmC5QwyHstGPbo0SXZk6TV44iU9xAA+R0mSrjZ4x++zA
ivCAwSVDiqq9BUD4LJ9WHXWscRqfR1jow+gfE4HzEOwNNuPyz6IdCBEd+9Oog5ySsPGMNYk/zRg8
kZo6cF7yjzfQLM4Q7kLAcWLRZnacLwbn8NxRjE/Ft6rJc6xVUugFPhRVzuOskw2w+77U1jnwTWGI
Yhpler8hzOYWf7Z+lCYxdJkOfTBmEHiMUjdRhPsbWST1RMZRPJFmWFMCJF2bPsBcZS7gCYxrFFGV
qGUXi1+HHeKdlVR3GqMNrm8Ro/ZMe2ckPJ29DpRuliu4hiue6SS207pR2Ca2VVF70/3CvL1CSz6t
ATQIQJVYufWslNdREXv0nZVN2szxeiSVDnbtpHm9FIhU4KrrUM8Kh4ChCoc5+WoNbHRNtNKDD8vC
qoJXtTDYZco6gg8mfdcEogjBk4MOQxNEqLbRS9woVbuL4XtY6c9iNpLVEBbNOu9wbwRTmHutBSJX
9HdlC91lFlG7V9rij6+YbwnVvatHjgu4EL3Y5/+FLbbVICgkWiBW42ZHZeRXFXk2VoGcc1RCDS6p
4HBmgzdcFTcauE3GBoduJN9TlFEsqeMzQJGNSCLMMRmYI2iFpELvrxKkw2urxK1XZeaDr/b06LVx
PBIvEy5SMD8+I60J17MmSp6qkgtdYTPzjVq3ad2xFujrQZQ3igjnoQmbxZ9pnIqqFj1+ckWmJA9g
epv7OMTFIhyY2dcxoj17FrufGhJ7VlkEHVm5F+vstZaAz+k4ldmrWW+5MHYrqap2U6FNlFfzox5R
Mm7BYxzoIlTluAeejsKk3eZhi5bYv+tCaa+UkMrQHy5VVWgUs0oW4ZDRP1BBe5DBmyvblDI6Srj6
aq6IYVIahKbETcarbsiE9URInxhENoYjf9MP2FjpuViIwoddnXeNKxnsDUtd1rHsaTdWNRQBM8bK
DHbhqCvvgmTcVHq2CusZVlReuoVezmtJwOdnZeIRctLs+iWGPySNsVMQHuBKA3ut2pCeBNUwSMVQ
NeKdUABSWbn2w7Q/Abk+cXSDTSNkm2aGvqYY1yC5ATAEIZJZ0OOSGXUL04o3QA18PMDaMwEL5oq1
n2OwLB4Rda1xoNTIrKWHDg+hTe5C5HHU99iLUmmJEPeNs3EMQ3RGOfvVuEQ7L4kctTWhCLwoksuV
kTeU61VItGxzDszPSY0bTZSTw2QJom3eGSDxbG1kxyTPC8U8NR5Tals2mNCrymQrryclYxMJmDII
BNLA2LKqiqaZSZhQNja0xegToPQm26nIeV/57utBvTWkjr7NxApU+oW61WbAJ4Mub6K2wUklZzd+
KmYHvUctZiTC9ZCyEg/XM0iAzdQrt5yFQLpLpMY31c7oCvpgBKUh5cKB24IBmCYVl6Ufoi9pDq0Y
fIyhRNKWPoM7Mrpn/hqI3dBPvYTp/V5AqrLyAUJ4bR1q90MKrxEig7yknnjBoraFLkFpg9KwNw3J
behPBSf6Kt3i4DrFPel8WZZTFGJ7hnI80kgTz0evDTDwFl05PbdpfFsHP2A/KE6uKw+9utC66mY/
a/U6zyzjJAfQhCaJocXrVXZN9ap0DRSSGFtaHfAnBgVsdqvM3meXmuALR1QKGWhLJ1O3NFQ3mqd2
ccALqyxiPpWoJkjpY5wm1Q+iEHFUaO9DR7U0bAHGJJK462qZfX8zZzedFB/nMCqvQlouqGoEJyqk
+ToWpQLYblq4TQ7kqodu8Ut3WfjepzrTn/VdN88WlWbLvOIFeP0lauDk11DCHpeDd4gPL2uH+7Rp
8f1F/WPOMD3mVFxtWenv8yjWruuKjmkUlt1OUM30ibU44wvuqigFxBMYOU0KdBBb1Rhvp1IyPZHA
N5edPmzOeiIFplXFQ55YFAq4IqcoBWnDlFXsEsCI+5zzgVeIqNLmmiQoGCrWDWLQXVIFnLsCJhpL
zO5yBo7ajmsLeMJVPBbZHabndSo2vKjqDCeZfiNZpzslJW1EHnqiVfViEUQ04niTMfSSIq84Z0Mr
65n1cR1Fr0J5BiOt7zu5Uve03NCShUcqP1A4PsXTyw8ZfdVr0Ffsh3B6p+zXT35Sv4zJJ0Y9ua3G
ZthxKKATUnbhTSf39VaLFSoRka9R6c35WovqYKLV47Ok/hIdhLdC/gonbzyTeWNcVyQoHg0mSoMu
Bi2inI/zjfzw+QPb8uIQKMPE0J5ulQYaOdZuqyT2zh70WbvqSXJb1Ur7A8nyS70ILdrlB0FW86vs
rLC4OYokBtvQ6jUkyoK1D0xoqEFRpQch66mDm2x0A0qyZaePkQ2CDJMShQQdAXGjCe+KmNynhGFT
b36KRKrMPXlhV6OYapsafKKn+wMuL5EGowg9m9opbdIaAZVVseFbWJKcfGivww2CvBv42IwlIXL9
YUggRlXGTa+zJmY6XpNAOdYG7RQVrUFmCPlpGIoZ7bL5UqZ1slMC4vmAMctHKLwAfiLyvA0lU05x
RqEKG0zkWDpdnjnuHmO6aGLWNqe5Sppf1oWZxAnA3CilcxVFogqCMq2JfSNEId3kOLltmZiqO+jI
V2yoeg5tpGYESHq8iT2j1mfogYDXxK5p+aVDRSa6063iWYKITscdZDm4dmvTT9Lz0KnN1cj3PSGJ
eRlSfyc1ZniSBrOBw4PJCH7Qo0kMq50LSHQkDX08WgRrjbAUgbMKUEJvic4gM9w/acjRnWmkFmuV
XXQVGYyOHqhTJJg/wH5R7EiYhXmdN0OeH+EGIYJBarf6VNAoFuufJWXFvteCB4J8jqtQK9Vfekuo
9tre6qpNYxjj2+K409WI5pvRk/4VKqTrNmg+lC68BY7ccl4hcEob6HiI0PqEupkQDZi9N3TybTAO
0p043YJBjTmjDAuLO7wy9MbyUPwoHAe2UUhqOMqAvaoJwxHvMvs0FWsvSK7wjqCnH6kiZ0dDVIK7
CI5qNOh8miQRRoOkRVc1Nk/VKktE4WasKkYXMKvHie64DWdePmTVbLhJirg6K4l+b3V2x3J7LpYg
9jme4BWTXyRbEu0hc+G8q24KH/Y2cWn/ldfxwv/5tK/0ymIIMySCX7XBU2RRQdPKwpl28aqR8MFx
y5nNWHxDYQ48NR/YS42xv0IqPlNmR6U+D3mBFRKcWZzDtG50Il5ro4cNbnWcv5Uw9Defv5hPkX8Q
ihehSLOPzsrsYAQaMpgUQWgyhhJt0Oy6kJtqS83dOA5aHq5yopPyIP919bQDhH9E52Esa9tAUiU8
ZdGwi/tJvzUjy53JxTuMPVsKB1m6tjJEmgyiHAQHlPHIgvziusTiIbTlWg/a6Uat1PEMERMBX5Yo
j0HOMRwRiNdzsLjTmylYxaIG0EDwT6E1DedPq5GGyOUmV4P1p75WJMeVEIS9YPrTcx9Wp65ayFfM
xklNm9FH3aNK/SNzqXkzBXgSOgoy0Cho4I+ITwtfrr1UN8aVGIFAoFp+zRceKSpuOoOsoZmcnltu
9E5O4ZOQiFYeKUUnFGqz4CgZB6imPTJ9/d2nXvJChw3QrdSbW8qwJ19NprM4RMq+Sesrc9X2KgNI
LomzGTEeyhLysxRZJDzRdoeDbn6B+UFOjkArOp9QAQux0dCHK2h5ovD757/kfaLF3ZqMSto75I+5
QylGd6OhJ4CpW/xBvRquw1oNHXy/w53foLm3EKqdJ2Po1jpdT7ASZCIzNUV7qxeb1YibpO8y0wNA
DqSfWFe6bNsUDsurPFKEkIqBhRG7si1Ji3oRCsIziBzwAmrwMY84J4dhLh7FUXXKRZGd5lyslIz9
IZwY+slMLI6yPOm6GaCJlGP5ZEb529iJ+PU6ZF2DkbxX5ridovrZZPnfx1aQXQ21/mxOxh1Lbn/X
YF51q9p/pxkogcZTrZNUiQCWkB+mRStej2QgIRAb69eohzagPNShPL8MCYgYVRXpJJUzlZ4FLm2S
tc4I3NSNdCfU2PJ9nDo7uWw35EnxbOg03VVp6F+RoLD9/JkgTk+fq7RMgo/zqeun1BkcOdeZrpJA
39dl248Muo9i0KwGEy0vFqp6W9G/PvqmmG2RFBcrdEPBEncHgiaJzeKxQj/rQdg5Df7SV6MWf9uD
jOUIzi7TyEr0R5Iw1GA1DeuoDy0U6s91odI7y4M40VxN5aPG3LRrhlK5r4bIjU0ikzD7hlsxEtND
JLM+9gW9vTYe8k1Vltt8sg6fHoxf1sbcwnAiVwvxvQxKR2ShftBRh2gStWk9HZodqkFOtCnxOhIl
QUPOrQcWm3XXvAWZOh1qio9X5hSpnA5LzW3bAhhTJeA0nFcSNEyIk2JL6ssyD3/+0ATxyWSp2nzu
o6VKQSrNROFVMbLY2Aw6nnNrkT01UKjJoulcIP8+FprmChoIMDkVNtXiY/fnaIEcW+W6Ek0ZEZ7m
lQwe6OI1RaA6oENUf94Wk8MaBYhP52A3qfcJZdGjibsLBl+PCgITRpLquf1rspVqyy4nAX13EflH
U403hbpo2rRBOTEJsJfJ8peAZL93E/mKnIdxCCHITbLav4+t4ei3auTAwoZSUwijqw1k/yrxBNMo
IM7hc1W2QFO5YUvCIIvlqs6G4tbyzyp19HWkS+ZBHZRnaRi1F5LHScaIKtwrdaQ8ZlXFERBh8FHB
43pvaCbwIHHZZ7WEBnY8aqxFZ7FH09CKdPzLerrXaYgBds8Ud5TJKp2mcIWW6CEos2NrEIoFxbp1
KsbLREtOwC5PHNlQArQpl651G1IDpeMQzsLZqqhoz1lzDzbm1bCoaXSi6lEtKmyCylp2YPk7fTaq
FIgzFbLah6Q/lxodq6j9IcqNsOHWINKqpGYT4AJ2hEqA5IMBL2hLd9DF6wFe+FJIpAd8ZSo1Tzdm
J17k+hskGjCCwMeo855IZDuNU2iAnkMrkw8RwVOx+qAV4DyDbPZyFTpQx9FMyd66rlW21jAfygCv
TGn8tIKeUxYccduv6us5lLgxgfkAVslmiOc7EkczVPXPsmxBdrPCG1NpnhDjnSwf8GoH78ehsg8t
0MIEUXXCteVrxxakpo4Y0ycxlfouDEkDRSZxA7hkOf6rzXKGJ5VppA4ssAHGHwIFKuQ/kq66F8Vk
Z1ponsEuOgWJs+lQjztiQH0HWy2yLtWinV6BxDT74SXLQ7fNE1I8xew16kgOVA4CnWzCSDmtGVcY
TqKNkTEYlHL40EWfc7RGGmlfHwYTLTVmqJTSBIM0mdpbA/xilsZgtvNFr6HMHMQ5UOChQGIGGdcL
zmQvKugo2uvZnH0X2DCewLDaKSPwa/JloAr7V5YYIG5lJK+C3nisCx3FWkh4UPyes+E9UHQMlzNu
vmrySvfAuD2owjpDA8ahtg1IAp1fw1NY6F4aVR/yRA6yn141WCTcDm4FbeRVivEbkc4a+wXICotd
M6QgUPLIKTIJMbj+cxDaeJWQqTQvfV0/BlejGJLDRv/eiECzJer0lCvWIWy1bIWpON6G5qr2yw0c
tx2sck4BAqudH5SeEUPpIrQPsFj3yFxFg4MZ3qRg5/qK4A5oBqkJsFgO4OgpXMbeVIAT8OdHMRAP
0J6WNzG4iat6K1ee2Fj7Rss4BSjCXZcqPyYaGRRu4me2Pgp6oOcEj+OK51oTAVvn2RVYwzx7EAs5
AX7F/YZT96AAiS2QRlaT9cas9KoSeNtE2ZNFRSwHYYrAaUiHfVHmWwHmiDPCeO46Kg+1328oEvWe
2Dm0U3oyUmEwcr4eJzIyYXOjCVQpLDujyidTPlmZRv4hiUTqpP5es8oejbPk39BP1AwqgVqYfgiT
hI02kN8Ca3idpDNoyNBVUHjS5oHXZqr1nq4LAh5T3si4U1B7iHSb2tmR8vi2L1SHZtkbNe/XaQjv
+wZBSsLfuxOJfp0YSQp7VZotMbvo7oxXblMaxrph89GGyTWv6FFMywfa9hu5RjmQF24PJxahSLIr
SvVAoxBvZkqSrHkYseEnBglAIUw/gzytaupvZ5FsTt+UPihSHgxQOsxDMaGOWvEOKoz7zfEsV9AO
UH0bODgg9x8itiec58n4IoGZsJCxuhJIViGLGUKYNbi6wNHPKtp92agPTHLnQl70pjRLzTInz6FG
7me1/UMIVigk8hKHinXXoyMm/Y74qMzfDkV1Byzbzuv8SPqCv/ElpPFZNu80vzsT7L2pTMXWtW3G
lh8YLO1qmjdD+kzO831OSgOIFtsotAeC05+F4RrKwhZwLtG9cL1uO1E/pEVwA+DkKS/pFapVxSgW
wxsgqaEt6zEs2qIc7VHU7lqSk6kLwqSdROQjkXU9Z/AAjKiAHE9MsNrXL52GuiuCa+cjj1OQV+uG
CgCxH25psbxyIrsHD8AMFzV7UyPv02xGddeI4I+094KWhPmS1N1P1Xiu/XQ4gDIeOK209LW3w0AD
nWArRATZ8r8CBmj3U88w2gL+VOgEJ4dZGEfHdADhP4ZBvDMUOpmWT3WzCY0HTRgxn1n9mbZQ3/Fk
owLbP2ogyJt0eDUxXMdpiGBiwZaZPDskN+QKgZqi2op2bH7kGdijUP8wfYHq+TKlCyLUJ6FGY0Ou
6k+LrSYaxGxpkVUehEMeZxEispg7Z5BDKt0yRXtZ8uGyNV6AjGAXtxxWDZKXRok1tk/Xcj2/R7r6
7oMBRKYLMtDQJdZx8xB2FlVGQIxpTx6G1FvEixPKPVbXgbhsBqRwRONZVlgxAvb/ercd0mUjbSbo
sv2fnKlvjTh6xTLwITSDi5IAW5hIx7uqM05YsbVe2o3wchGUa27eJM8Dao2aZ4gP1rLie1Xgwv02
v4eGgBoMEi0DRHw3IkZdqXZ7Y2ro2s28cwtnFKYXTDN528UB1Y9CYwhb2kOzHJdFpaf2tKBRwRHK
e3gvdvdhSGhEZvp+vSaZLoYRJCbVtukB4Fal+qObhafalADRVu0VDyM53QpQTPHAMkdrpXTdjgF2
C/R3ybQqkMyZRFYzH9fNaVC02gYnHTqpfqZLQg6Y1GATXyp6AHYZnjngszZ4jPSiXofQaphpWw8w
RLcjajl0ItSOLlXOk54iHaup/vi1Wh3N5Qe5jq6xl5zqtphWYtfhm6j17o1bNi+0wZDwo1jyGimO
3Xgwr2LfcnmlVQcMSeLkBanKtaHR80eX76CmiuRuYIQkVHiUB2sKsrUpvcRaSEUJYstsCecSAr2D
TgDxc+eUAysJuiWiENCpNxm9/zqbBhdLMRvuQXyLZ3h4RmhYW5GWcCIO50QsiPkxhDsoM9cjbboK
t/ZGZ6trtRXpVA0CarmRH0g6UddI74lIoKdDtBpnProzbfkUTy0yYOwBLKMQ1qVat2h5J9tMB09L
pjNbEYjhjRAR9qfTiwootDh5PZytobhD0HqFGpAAV1IwkplXfHbCmL3Mp3Fp4YQFP4vzL6PqBZ/s
4qf/f+HKVHx3/3dcmRNG6c+vsLLlt/8DK9P1/+Db08TFHS1ZlixZ/wsrk0TrP+gWDUszFUMVZQUm
yD+wMrpa/6Fmb8JbMnVFkzWFP/Y/uDJN/48GtkQxsJeoqqZANvkfktpvj+6/j/IrAuvCNQk/yBRF
rs1UcHzpJCz+7jCsZEPEp8IplYoCnOoNmtdI3lDwCoTsWzvv7263f33WAkH54nbTTInQlrEKdxrB
j0y5Tc/BmSWRCPls2WqR4MSe3+ks5c1sk6cCg03yjaNy+Yj/Gq/xUl583QvjdWsMvq6TTbXVgz57
1eScw1wx+HCTv4yAf27z97eV1QNfn6GCF/v9q5LwgU1CycdtFrcHwcq83tT28NV36kTrOii/IRFd
+EQ/vxaUSOh2kO0AyCxArC93dvZ7H+YgHi2tx2/L0VfodBe9nj3GD3//YtLlHZRFVaJEZjAqJQ15
4WJp/PJRCICR1IepuVPnZ4Gmj+g/mjKakWJ0GgNdbPCRdi9myGAi4HNUJEiNKHpn45sbfHEZXMPC
RgAeQeNYlg3t4kGGsyEYamS1dKM4HYmvtXr39y8q/w4R0//1Ccs9//JFZ2UkJgN/jGfYSB7sZ9qv
duGARLbf3rDlucAl7NC+n+zUSb/xMl/AiX59tsKbrS2wQpEv+Ptnh7OmFmHEZ2uIfPGOG+doNulM
TCp970S+j6r+3BblVTo1BynAgxf7qicQlrb/+01Y7uKX1+XzHrBjlhSYG8B+F9Ti13sQj9hl0pa7
TLNwp+CgJPsmfJXb5unvn7NMg//6IA0Enywh9gSPcME/GvssjIa6bj0rT4FOT7Jbp9mrmiiV2xnT
Rm71xoN6fhhkWDFTs+lraVXG4JIW9UUoDhsKnZAiCnwHEo5VydjWvfTN0P/TkPt6jRcvWSnXOKZ8
rnGUiSUwnYpd/t9vwzLl//U2XNzvuu3aQlhuw8N0St3KuSGlwYlWqTvb4yZzbPuwjLncgbfPv2Nb
cWo7Xj1xtrWRcfNLH8H675e0jPLLEcAsxrRpamCvlIv3jCSsjNY8sgZiuzknrUb0N1S/7Kb/5u4q
FyvR51j7+knLlXx536Y0rTsFDpAHfsRV3P5AF8QVVlQo1+MGj4rL6duZeQUF5zA7gfMIp8AhZ20d
uakzbJJ1ss49CjjbwBXc75B7f3oREKEw69GeWV6F3y9ODoqgy/jentLcjdOJSj76Ueubx/+Js/h6
s6lJy9YCLzSZ1PR/za1jpI5zIozZBrOR07ucj+0QhdZPNPzOW2offjy+vH/sYvsjdu4j95sHffmk
+XBFRHzFIqkBXL6cc9COYKarpWzTOcEG5cSqdPOD6GQeEb0bFN2u6MCMWwmrV2wfNjD+dcW1Jd4z
jO2VZLOMuz8g9DqoGt1hTWSO49v3UD5t8MtOYndOvCIV10Eiulrp9s87Omno8SLnRV8TU8/vMb75
RsrlDH75jS4WYdkPYM9Mcrax7KfYeehWfOaz7MgOUYP2a2A/jk5qn3Rbt186+4S1cYVqlen8Nvjm
Si5f68sLWf7/l6Gd6X4viR0Xgl2qju9m/fHvz076BEFcjJzfHt7Fa9rVFS0EhDubNk72Wi5gk6SE
E/heZeqUfvDgw28Wbo0WcUlWnpFBvdVIStHvwj1rOGxXCWGlsU5fqtYAxIwo7SxPHqG8mlhQSuwF
MuIAWFLE0MRyc+Nr9X4W1LXSifeVRF6gTGxjNPV3oYRVbBimbVB3R9xAD2WbnlAHbdOuuKpQdqhy
C5Io5jiWh3dmau38oeKFRfFqC2NKTpwoTy5y2HhN/tFRnqStZkzrLqJranXHQA0PjU75Af8xvueA
Gh1sc7RavrfMHRJOXcJom2e25OAs0ih1jZ789hw9jmyphH/BwTem7qEr0n2If1bQtYcQXtIB9g/i
YKXp2FHMqodChpNqpp3VZHyhTHU2xIRORF8stG5brcFlk/VTJuWd6IM9a7EOhzjBNVl4joL63WxQ
vsJSwGwhcVxlWlfXiGIQ2ptHqaSzT+qx2pmYzudTXJJVpfb7jjgVf1YeqENsilJ6zRZoj59QpFT8
MyyTuyZNqGmw78AcwzziGVm7/vtAUi/X4cuRejEJC/oA7FJkHJWu6vXr2h0cYlpc2P92tzK9Vwo2
vD2jW25H5oNpRcyt3XgE6DEXp/zTr+5L++3R5BeGtbLTPMMTjtDLHJFfEVmxUkf75uWSLheOX9es
Kpa+7FMk8/KaixwXbm9km36dvBQPwm14lvYcYw7dOtnK63lXbYUtXfFv9kbynydMA/anJKrsQC/e
6qhSy8qSqFUvczU6Z1t0Xmf7PHOvKvuud9iV2Tj17fv72nl63+Hm+m69+OMVgEfiEImW0bjcnqWQ
EbGs8c0DRO1Chba7V/fEtjxIWkdftSupj4rhbkhpyAXEfvVqRsrxcJdJ8knBxh1WBe299l6NMEgt
bTXD0IhnljfYXbcT2WgEPKM16+kr5DRUcn/1zXC72FyomgHcjJWO/gNn4E++6pd5MZWiDnrV4G80
S98lsUbBXPhmK3059fIRhsRRm3/QYwL6/H3qLds+TBR1iHaKSf0S1UNPfGoQW1Hm/b99l2UUgvvm
u3CKNtH3/f5BglJnyDPyjATwdJFY0ZC7/fsnWH96OSVO/RL7Y0PXPl/eL7cLb53JJmTINtUK3Ql7
oZgd0ciS+8aZZF690QWzSZZ08fYwFskLXZP8YjdO5dSb1j5gfrd9+/Ek27Dd+FOPvf2jcWk3riLn
Z+iY/N5oRT6HS6XaFtcvvc173K62ILD4c5a77LPwFrkmVWDFfsAVbOOatn9Eruay+eQNXy2TAw1v
hzQNVlKsiTab8ZVDrNo3j/WPC96Xe6FdbMjS0tSnQOBeGJzNXiP76gaFOy/b6WWwPzr74++3Xv7m
1msXe3+z17tSD9iZDc4rJX9mQXIIeM1HNmm4jtjVpDaxzvZyG2ruLZlc9j2Fa35aOt+999Iyli5X
+69f/uKY0NStJgUaX36/bBEJ7HaWzRS5dVyD4jjvg317L3wzzf5xNyXJusax35RUCrW/D/Awk1M9
k7psQ7DP1QRGEJPTSlqr7KeSleCgRnBM+zFhWILuXZvcBHJCHM0BSskAAKThfjd9SMsG7t/34b+X
dDHzw1sNpVrjkh4M+/gk2IwB7yW37795+n9aYJAXkuBFqcwSpYuxNpRIUUBcZZsQwbcU7H3UFZ32
VlQ/OLJ8N6f/adO65BOwE5cN+HcX30moRL8ijJFnS2PAfi2cp4nTnWXfjfZby2u5+TiVjKvymxdq
qSj+615+/dyLiTInJqXWDT5XsQv7eXKObP1Z0zB6MsAK+4p3jBw8+85gtnEeYx4yUWJs9h+lXW2/
+A6RdMwLO/PbYsjl0WuZWL9e2MXEimijswaRC8OcFolPWntIis3fX+8/f4QGUp2nC8n7YiVnfzmS
EgtqpETIPyX7FtWHMV5/8yF/frL//ZSLF0hXSsL+RlYIhdl5mT5kZ17OeA7mQvuKlhnzOSJC7mu5
elzenmUeblz6P3biXj90DtlbPBHTuT1LzvVgc6QxbP4u+9Svau4+cVXfDcZlZF++YGQK/u+NuRiM
OeKYdhC5ZIHN1bD6P6SdZ2/cSJdGfxGBYia/dpCabUuWc/hC2OMxc8789Xuo2d1XXc1tQrMDDDCA
gLldxQq3bjjPfFd6CpfEcu8Ue+vteAQIdccj4Kjwgtvc3vLd/fzltSWGymuU2hrJejOpPQAMcs7T
PT0id9mZOMgJ4OOxfARAf6BacuMOf97JF+M1qPOGDaMSucVZMOVNwKVih7WTeE3QHzOUMEmSQvYf
vjciv2timkah8OZtjeiv9W1jechTjW8CCg7vWsB8peCVv7+43DNgYaZoFMcbpmb4FFCRBR26IsRV
mUZ/vG1rmbiLYZougERh2zoBVNqcpGE65ENJr9NjQ1VktYt72racOorvqb63d8DUxEZ4+spV1nUM
Ej0iD7JEEoX0JVPQdX0Js+oEi/CuOGpHZWfzPdU3xUP/pj8p+6e35T49LlEc+GhH85gdyvvhTbjx
O+R78/ln2PpShUKY4yqsGiDrmgP068jzW+rXyljKFAyar6ZdY6VudjDD4CvSQQEwFQuxiI3dJC9n
MgGm0DSDi8QlhK5JXzit3Rw+ljF7KdAGeI4PoSs2ZD+W/8XLD7uYgJhKuM5gNeH2Xi6iGYg7YlF2
7DXVXdHAckwjxDLVjYEsy0O2wmtr8dz5rkTgL62AnR7RG4BHrCDOpQ9leVY4I4ArU5JEqR+tyjQY
3N9eslcjIwxOiJDH1rI7Uci5tGn7Wet3ujmdXECrXle50d90LYWoDzjKxiTKq8S4NOUuf3+xEwHC
93as9v59S+dhR5mBE9R725+qxqNwK/5ERARZqEEJgj89sM1uY3NejZRvaCysW2ECDWLQl+ZjhLed
DjTBGV3j8kTA0PiWtaBYnSGcNq4k+RyAq0uSccn9EdtcUoqXpqi+mlghBQ3MBj2RifM0BbTFNXVD
kBVtu9tf8Gr5L4lMkmsOp7lrArS+NBY2jaOHYxSe274B7dbBWIdwNT3etnI1e5dWdMlXs+vIVVTF
t+7BjKIb+1ywSKdi+DumS/y1tp7zpjoaILigTKL0pdIRMSkF+KgXWD2aGJSFIhdNf/nGdrsa0rMZ
2pF0yFGW/ewFv1iPJiRa5ArT2Jt0JzqKpUOzjF3EgKt+8G7P3tXOlkxJjlA9V02AxmF6hgA3PETD
QAc9zVSk+ZLeEocyASsbVNb321avVobJqAircxmZqkUU53JlIAFIFRpS0ufSzpB0dLv02FKNsTG2
ZX1dnFomGXNLg3YBm4wYlvS1gppOQSXQFU+oJfzKUgtC2shK9ICfgmqKHtyJzspDHfV0TQ8TlTW0
kdjpvOFnX42V3c3T3eKKJ2BD5v9yrNFstPkQo1aD1HB+p2n0IQ91Xr+9PaNXS2axYqnoPi3b2rSl
GUW21CL2qNCu1Jnf81r9GLkj2gL6xpReLxebMgUQxZxWrkHi+XIwForfYYZsgTeZb2rnbFK6ghJZ
mHxETPZwe0RXRxWVjq5DjMjFb1GRd7s05bpladpjH3mz9scPaUETfyrxu+5Pt81cfR4iUoJDin8F
eRh5RHhNLWwJxfbayoRXZKvZRwt/b8MPWbOC9gxOBicHroA8bypR3EJtFE8NZvGzR9LAgFiTqMbG
Ylv5Piiik0LGqQU3KQeMQGwNReIglIkPPwT3AyTlvyoEw58GOvPIdoi6KI55QZjw9ixeLT9mkRQW
PhbhN8HXuvxYJbInMZ2IIR2P09sOnS0R2UhHN6/Nyj3HDzV8SrE4zFdfS1VHwMpTGZ+VrPSfdEqB
33c2ms0Ri2VjKq9iDZItQ7sc00w/ZwVheThNTVbtgzof4x3F8hQ3ko7NjN8i1r5Abu2OiA6ryLkj
Zfp+0LkUXJgt8FEV8ev2JK8sIltFRQAuvm2RdJAmOe60sYb/FHg1Fa1uQ0qkiF57jBA8ZdzL1uYt
xFq9HDOrxug0K/U9QYUg5C5Ib2T+sgz6hfk/VWUXRWUvS2audrjFWJA+0tnjum3Lj5KgG8E35xTT
BSn63KlqQW+Efg3HAQAJdIgtYPyavSWZayPa4XJQLvfFi2u1BVk5RU6E9GdZme6+pv3hZ5Kq6Bxl
dG/8DgArfLz9xa62BSN8YVFOItd1FfSzEc2nsm8FbWeOM9v7uhyib1U8VX/+hTEVB497QLA1pAMz
9WcX2eIw8XzIFjlVkLHSvuu7/v62matSFW6SRUGLZDWenUHE6nIa7XbOZ2EX6bnS9fGHrnHyQ4Cw
vaKo22M3dvPZsFoTXUjg8ZaVZMfK6aDpZkoMJVkguX3791ztiuXnLIVsDgKGxtULvraMuEQ2aaIh
Y/DaKPe6esuRWP2ML0xI74PYHIKW9wiC2S7wPmAYlPqyvnZuGdnH26O5OsCl0UhrNKIZzq0Hc/Ym
hHxn6Hw1MeXi7354l0/law/tZ1suO95AcoCQ2+WHrBCCq5taS7x6pBEpyGgObtvJPsZmlW4cXesz
+B9T0lkalwWE3ajWPLeA8apHx4xye+qDN2Zv1QxYcAPQvkvoVtoCqGY4VdwE9PoE8J2bJEEAaNLc
g9Zb4fd/8aEIKeAgcFjy0LmcvKDXpyGLus5L856uiB+Z5QKku9cTyur5z9vGVk8uykMsykmJS1vS
lyrIlsFKHkKvTt6WU7jLHCrjKSNWoo0JXJbXhcu8LAlyfssdTtREPv+doUtmRL8T3hvhd+Aonpsb
D/qUf8jo69h1eqrRhaf9pdiR9y9GSE6T2JSj8fKRprMbUJ40gBl4mU/Ca2+rce7uG1EgmVIOC49e
n4nKf71tdG25uDoxON4gKKfKGwDKu0XJd+6edGRkSPc8EhI+KJF2uG1mbVJR/sH548FNeag0Nl9p
qi6nedlTkrgQd5EZWvZjPijaISwF6haGPbjNOxg/He0zEWLCn4y2cZKNT3s9WPY5BcRLSGwJqyzn
6IvbD+B65cDt6T0CHW/qBkV00Fshunm3B7tqxsDH5TLj5SqkpYonbXbjlOieGs1PIcX6NqW+kbH1
RJarUv/xbwnckv5HRPEqE96CNskRC0rPZhQPX0JIiF9yx9aAYIEeeSznQfM/WnoHZVFA9HaPmRAI
2NLvVf4YEz3I4GS54+jNlPe9LRIRjxsfneycvJcIXVGzDeB1cXAsR/rsVS6cpkxyfP7BpLJEq5+Q
wxSfUndMADd0abeHnG591I20FmBeFzkmutQVKKp5VzyGoW5/o8lLJScAU8Q9lHajpgerd2aBlFEM
9ygEEPi1qFDTKOqYMyfTMjjKgy8SOLCBYqY7FTg3mAdaDaOTmYYADfxWTd+bmR42NN+71A2PaR3c
59qYQMWIjeiXqcQNrLm5dcY95LCl2RJ3FN55MNCS1SrCfa9ERtfvWpGjg5q7AQo0ozIBsbXMrJnB
hA1Bdw/wjoIEkAvRG5Tm0wy+QTLUO6vVIEnkCwivCnvPHNuSvssOGaYpqU8ChLj2Fi8GXHYZxTW6
LSHdbWFNDdAZEt9Q3hfxnCysm9atEAwb1eChtxrnB6SXClZ5h4J90nV0LblGS3USVwF8hilWAFs0
bg6Vu4QhZ8BrMu99EIspFVCj8a2rkiI4tGVb/KlSNINCq20hX2WjUE+5apfnyQCscrTGpAUclCGC
SVbH/xqPZNBoYoPPsFeiapoOSdzyXay0zFua1SdBZ1jf2r/pyus8vghcEcuZGvNOrUbjIe858O4q
lF4CqL6NCyY7V2j/jGcE7cqANx6dm1YvdqMDKPSotKrvjbk9FAeQPqhVuHGepGQM9BFgXZRP4IeW
OS8VZgReVAqh0J6KibJVJCL/CJyKe+IO4j7Oy+iXKxzgXp0zN+2uK0fo7GGckBqIrND9fPtEuLq8
nvcB7xUXF8O5upQLu1Jbwo2ahxhlvXOsgR4Wh6zxbN2jhfP7trEr/+nZmGsvMXHTIvJ+eco1GZpz
ZTvFKHLSnQtyBPjYTmlB70TnPN/fNnZ11mGM/KHrULnt4INKXo0S0j8Plco/JV3mDQGwPOiknZg3
ggfPJbcXtzIGqALBgkMo5OokUau+RKI5i8+NQwPpDkm34t1YNOY+CJhEvVzSVPaYIGow2XQvlV2p
o+1iKRlKSKoenrQK3U6v60r1D2bpE99TfT3BjKd5dTiIIBHgpIWNWtw4hvPHtjSTL1Zlt7+j0ajN
+zzpEdrQSgBEOwdmQLhXyz4tH8KsGJ1DOTnjlzjPlO+8TnNP9H26R1SzEjvgdqigpK7RUchu51ux
7OXCejErlo7YN+8cXSWYveRwl2v3xYU2Z+gYwqJ0PEAZyWOtTYizDVb8uviQbMWVwsuDhmJ2m7SJ
N/jZ3Rh078Gqve7K/G8TdI24OJJUXUte6xQKpKaQqjohpezs3Gj8A7TtCQjDxuNe2ojPdihcQ4BK
pQmShXs5YajNRWaBppCnKYi9+9OjnYTfkGCiy3D6eHtnrJriZnZcseSM5LcoOBKNVK5hnwo6djWk
sNuBskFIk233121LhpSx/mdUmoML7NJGcVVSFqNz2nWta3ll5HfIsAdR+RlYAzAqlEkdqBg4y5SL
5334p6ee9FiLIfGPYkKX4G5SDPHdMQdreFC1heWTumkXvJ3xofz7rkdp9VC3FScIHeM6dGERIoWc
wBRUD1ODpso7iIq12PeBPbQ/zKwDg1ULdBb3SeH66n2nDSO9tWlJflXP+C4o3KZRcLCTBkTnlP70
8wbF6RoqeTUoxoNiDIFNl1+UfV1gPT8RsRb0Axj1XBxvz5p0TC6TxptFt5YmNI4u2TcJqsCZcgi6
57BymmFXhOb8mSRQ8lfmEufax3OpPCUEaPuNpS7ZXby2JZ9HEIuIq8qPuFyC7ZhyotjqTBlsBIqq
Ut7UXXyfmvadRms6+LiN3Sutw3/scfUQ2+XgvMp710ll9hQwR57WUET8EXTB3q++1/Tz357PlZvA
UfGtTaqsF0VCaVxhYQx1IqzYc8D6QA6scuVk+P7GBn4Oo7448pbhEHmhPoMzT+WdK+3gGK2yYYxx
rm0CuXgTzHH23kTfxHqk5YykzaBG5Z+oS+lZDtyWtl84EQYEiLwyOkCvERBI0bkaUoZTCmfbUjoY
uZ3oww9E/pwSdo4TaxtpQGlulrXGPUkeXCXxKIiAX37z0O5qboO+8KYhQKaqP7lTe7/QUv7FJ7D5
1LZKWIrCnkszaEa1aVrEildqvvLLUAYbQFYD7LrSkDu7bUu6ev75DkvdJ9W+BPXl16rdRLQs4quf
Wr1q3vi+FZyY82rDyspm4W1jkxFmQLzFpUUFxUpMgMISz9arfdNAtvHfTDH1dW2H8unrvtLzkJb4
giANjfagnAdplERvDKXyT4G/vCL6yIRpbgBv+bs0Ta6l2xMorYl/rLk6oQyNlzc33+XHmhELbkpR
zZ6PnJIORIwPd+rQkr9tZm0G8Q8WP5CcxFVsEAEMFIbUnicV7fA5Ii121HwrVCJeRE/6iPr+2/bW
hkVIlNQE9ccUD0rDasu6Bw7YVh4gRxCR6qdKidH1EOaf23ZWjjXHAF5uCZeMM4/ty+nzczUgiZM5
p8hvkDjUHzpAxkaRPwylv3Firyx1YuWsdZuKaiZRMmXbcdKWWa4SVlUphbTvDWvrUlgZzYUJKbxq
t7wyq2iyTn310AODcWl4ix4q2txfPWvsV8JLpO5ZePJQUhqRU7McVa9Q0zdCnX422fgzh6Dba8NG
RYk0pOXM41lgEyMnh8+hLS0EgHIB1OnMPhlJcijK5G5uF+T2b5DPrxrTs/dDEJIrhzo2gpGSIciV
1HJhzUvjH9NM9bVfnKLuTd82G5MnLe1/DOHLuRTKLcV50jrAeqyYAADBAVfvwMMcYWYSclAgLt8e
kbTgng1xqlKsRVLIRTX7cm2z2lC71E0k3HoyJhqKENYro5z/mCDNtaTj+UfePqEmYntWWxj7KhTo
w6DWvrrvaz/T7+yRYMe+VpPqNGp99pFLrUamKUzsD7eHubJCuMc1y3Bo3r4OVQe0D6CwkyRekn7t
M7gW7t9+k+/N6sdtO2vfzSWfRx0EJRdU1l5OJ0poMDmtIjoHhevuUzi/79BIomqFcOD9bVMrQ6Je
2uFRplkWy176coaoaZ/uihDNlAFdFZ8whDCzytOLoX9sXC15uG1vZWg0kSwNurhClBhK3lBjO3WO
gld2nktzfNtVQMrULA68MY62/LuVRcnTjHtE4+Vk84a6nMXONUODJrLKs6JI2SWLUIXbfrw9HHX5
vS+8u2VZ6nh21HctBWm2fGjMZYjCmajck2X3ESL1YbUPExVJBdRl4xoKmVH8yHw6YYufC8qE8N9h
4xcsi+HGL5Afu9pcdf7Iy+UkeI5MR/QkDXUPChYKJLLUdb2vQ1sLTz7XKkqPxPlIiCcTTXDFnMV7
Jx1IuCzQywUVkw3txs9b7oFbv0763gqvhyJ0eCeggxK+ddQZOQ8HWswOTm7xtjRB2agom/FA67Yq
BFe/Pw80ztllFchPZzWoE1+LciI99KTtkWj8UjiWcnd7+tfWM2v5f41ol4sM2UA3dgJu9WY+deHX
QP8LBbCN03XVBu8TinioOaQJ69JG1bmJH0cU8EQA+CkzIyzsHGy/2PhUq2Z4V0Lxwh/iIrw0g7Yd
ZMa4dE4Fb9u8HndinvZD8P31E8a5xnOSG50eqeVAehEBAlcnugQViVNEw9cCkkv2QQI82VggSf8/
U9KAjKRpzCRxojOpGjSXcNdpcepEC13WKr/+G1ukpFSek5TbSoeNYGM3KDtn52aq6j95PAp0bUew
XaLdaqVcO7I5ql3i4bZDrbLkPhRTb5h1T+jJV78P6g9RN0cEJYCQbQEu1jaQtUSdCFkIss3S/NFX
nNa+EiNGrCfvHacPD+lMkcDtiZNLdp5P0JdWJE8yKcIsdGIz8cL2XAzxRzHdoyZtNhmERZST0q9z
nB1Ho4Ox7XwZguDgvjLR/fwLqL+ind6FbXHl+EVdyPleozxstKDhqmokCRKZ5edp1PyNF9vat7Nt
qutZ/wA7ZASMWkQkPIDzehQV7/QGIT84eOPXbAs1I6fa/hkT+Tx8PIElOaY+Rj1VY6GRnrtc6O9F
0yP1FtqRe4zi7rcoVQGRzofMMYvozlJngIdtGFLeVk5QNJ35Eb0ealcN5Mtvf+61NUUT7P/+Lum8
bFL8HTDtygkcrXjj5JxilkuBzW0ry8qUb52lhkdFew+/Rg5ZZaBunYQq+5NT2kW/U/Qi+FwlVdnt
kiDPv+dxi/K27pcUutw2vDY8R8Wl55WHCKC8ZYywtyInHnMv9IO3OuGMtqs3PKi1JfTShLRfEGC1
lKicozNasU55FzQ6Uh9DHqRU6/ia+1QHNeLI/2JY5ErofeEyvQoNR0qn21GLlkc9OKfOH7yuzV5X
pr0sWDpdlquaMON1xikQZRhbQzeR6gYZkIbnwv67J7N4eyAr7giVEgu0QxVUscnuZ4E2pKZOmu5B
aUTGLTwmpHkTNz/6Y37Mpj8hSdLbFlduVU5pzmsqfKlzvLq8BxD3PWhehK2h4yEPMyviPW7P3b8w
Q9MMngjlJszk5bUaE5A2ert0PYsz7kA42n+7tHIjIN3Gn15tiluO1e3yBuJwka46WyiFH4dpRQng
x8CdHusgOM7KK8NAy3q4sLJsgxd+Avlm7tkmnr08eGpSCmD733R9gsqygREWr/9I1JPQ/OSQkaD3
RxqSM7rjMCAxgwhDWRwhnOo7dbKVowJVfcPUygq8MCWNazATf4JTnJ17M6MKG6Y5D670Q7YkXKY4
Q/GMDBnYSNR8bn+2q6PJXXrSBYX1pHh46EnnhpbnYhGFc09q1YjPqejzt2T3h40L7urkfbZiUyDK
S50yHclnGGY/DYowCTxTa49j9DMLPnoEJGFhbjEDriZSsiSNpxzEFEEuMU6tC18Eaux9ZKHxsZCf
wu4DSoqL3M2323O4ZVNyvSiYbjO9xnlFI3BCDb0/O06OjHqLypYbm3flqO2DcMsx15dL8eI6IwvP
PzSLUfROsFza3Okc+IGaIM0VT2iR75XByJEkjQVtj0gyR819MSQVwABNz+npd+bovovq5l4k2vwu
aUgq7mq7zN4EmVAehTAANBeVG9b3bdsLsJ6iLT5b0FO+iWSyHgvfJO6FOOGgHiq9798KNwj/VvNZ
VUCuKtovG9FbxCXj1H5rTk4F2mBQh2YfUpvr7IbWL1RQoxkUl1fPPXc5dSs4otQdywGgIu6yQh1N
5WT5yWkOFskIgICKFnwaaveRco2nQpk2Hisre4baXPy0JSh47dX7mj6RE5towZzL4pOeTHS+uHqm
TBv368qu4dQh0Mnzjj0jh9YLKvhin1aUkxv3sMTV5Gx1yve6s4+tTdrR6W3v9mRe3UqsqOeqQZto
zHXmIIJbZ4vQys9kx5TigILSeA/Nzo8IegZWsjG8K5dFWr/LNL84y6cEnjM1mYk3J6RljV/DrBzL
/sPUpBu34Jqhl8OSzgSzGgun1gA4ZpDATrNVqGcDKUFg0W1NSZYYvtyeRrkVmWTS5TxKB8JQIB8x
0nXoIb6InB8ZPJ0u3dl8X4XlW6En973ivEus/mBk1tNt2xuf8DnH/mJSCxc+tK1M/kkv7fcCbbE2
CT7j7W64m1tmpAAOop6xn+duhKRmVngir8vHiq6YMzXyycZsrn49TjrqmgHBOHJcPDbQPh7UtPfC
+pNQ/nRgFGEG7RT14+2Z067KD5av9h9DMipiZLs7Y12jgAidBInovou0p0H1s+LBafqu/uYXrij2
oWbXuLp6I/wjHWvdZ7Wdq9/pNICkh97eTGj2aVW2N/WuB2bts7rP+hCYH8ZagzIVuX3+HgpXMz7l
9DM1G1t45S7SiA5Tw+TShEpO6XJTmYWWO6MZCc/WkntVtOexq4GY6ufYsdB7sn81ZrlxHK6thZcm
l7+/WHJw78oGkfrY6xC3MCh7MMfvtTG99vHG17FJBpO/4sWBLumlFQ1ZkbYunMyLR6veTfX8lxV3
57Zy3/dd+x1veuN0WiZKul2XZ6KBoJlKslt+KptRqc2uOnSeQ7JpbyV1fd9TQHK6veg2FvdzIPnF
3LWGzSFv9bNHXdJngAXvMoS1KX36oejpRu3ZdVBaWt+LP/HCFgVW85AsleBRafxqIuWQWcZHVBP2
BCROqdMeMiV7cP30iZpQ0gvID98e69p19nJ/SV9wskQQlkMfnesSCJqJpu8pzUKq1tBi8bICBc76
9cE+aczSdugqYm5lSRq3yFNUPfKPfudUBw7ILT9kZbloNEbzziKKuaBfLyd3ngNTDUp38rKRrEKs
H0WwlZRZnb8XJpa19OL7+V1sKlkNg6DWRsJD7wf/t2u+0YLPCLJtfKq1U+TlaCR/vbL1ukPqh+Y8
vfo15HF/B0tUP2djZR9FuRD3RgOAUJ6OG/thaxqXH/ZijB3q5YHWObFXiBEmXeN+bdOteu71wblc
0su+psrn0kbcgR/uMzCzbkxNdFMF7ltLzeCUKqVyhxoGgq1CQTzDLvSNM2ztpCSWSA+9uoTs5WdQ
aRbk1Mgxn0rUe6PQ/1EIx4sa4/72Rls9VJY3gS4oRDTkozJyuyxxe0L2KkKUKMuh8P4dhgdFJ+PG
Onk+BaVT8hkM8D+mpP3lBGRY0JfKz6Gl+MC1jD6AjVOGEDqoHHxy9Dn6oQ8UBVDPJLSP3ZgPIMmU
0nmykxrhOwUhudhrR1PPd3rSZ+3T1Lm1ep9S+XqeJwtQJOXn04dZqbRFb16bAzLJNjmz21O2su44
7TkseAwTQJfhMRFNcqhwcU6UmjvsUHV/q3fWhs+05hZaFJbRQmASUXDkdjtRFBmHhx97WVU+9aP9
oI7l2UWuR5uKn8LQ33VaeEfz5KckVH/eHp/c6vfsklpEZik2EZBG5FjGQCNfbluFeYq78mgYxWOJ
YqHVq4fWDu4610GMAO9bKyBohkcUoHequXWDr8wxuEB9ibDpLHI5QpRMEFQA7HVea+U+EKqSbXZE
YyG2N6INaxv8pSH5oDTLKp0bJ/XGwv1sViR5RP2YNMZx1MuHzjQ+tWXz1+353TIpHZjpkJl1Q++E
pzcJwrumlZ2iOKgfyl7PETCP6p3eIWlsA377etvyclrJO/Cl9yXdqpSc0feeKwi+Fu0fpyzQnp/a
JesYPE1aQ2eKi/QGWrnDHk5Ou8XFWTlqLpa05FM4VM0TM/JHT1Xr9FttJO24V6OKjsfUiUaEcVW1
2+ocX5nrpWOcNzFQ6+sM/uDGQ03dXnAuOsSPyzaJqVKvEF6pOnEI+uSvNBlgIAdERm5P9coCtmxQ
NkuZAkkhef92iJk3joMD1dYN2iEcTUV6uG1ibT6JY4CIxMO9ZhhEHNxkCkLlRFNMHI13fvW+GZCc
S77dtrNyEwExoLtySW+RVZLcFaMdeJfobu0pSNOJ3ZQWeX0I0qxYxDSRNd64+FZm7sKctCP11AmK
yTLQKexgcpn2OSq7jU2/7DBpH1yYkHagNiFxZsZadEZGc2/N3aFBZiaci32LKFXb+xve9Ja5ZZG+
cFRKlM79wccZA1J9KAbPcBDiMvsdjVTq1st0ZYsztIXCRZMEBYnSY7vs1BFV6zylkxjpLw0ZzrvZ
asXOrhuHNsNKvzOTcH5DFUfopczCl9trZe3hwDZbuOJckEs/7uVY07DJUrNqCi8URXo3m7nzJS6Q
bjJCBf2aHgnuWdHU3Rgp5qfGCPUjIs7DPnRHdwtqtzITVKzhXS8dSIieSB85IrWXjPNUeL2bO3uq
97/28fQFlTzUmo07TQ9+BUEX7N2+3giTr+zLC8PS5ybYUSFRHE0ejK7sW9nlzd40kEL3pxKlYqPd
KnBc2Z9UN1LovtRCaHSSXE751PaaE+RNdDbGWr+HVzGiZzWH3qwMWw/dFVMvv64ptcWAT4wJdqa6
16v2O0NvH1yKaWPH8W6voi0z0iKOHOL9Uz254LFjUO1V9s5MSm8e4n9z1BD6oCWB+h6S6pczN0dR
kRqIsXmto59D1blr1XKjJHR1KNQOWQsRgkp4aSgTMOK86NzRU+bxLRX7u4G2KL+YN060ZU1dnWiu
g1/KYwE0tmRGtdpJz3NSq1P+WNCUqdTI3jZASeYz4JQdUl8b3vzauPDCl+SditcgP4yioaAYrS5S
jyDSIYVuVFkIBfj+xh235geDASLvgBdIeaj8PknaJq0CE0iUCCdxJhdZHaG100zT5/VTGdHSstNa
3aArNi/oM3KK+dTbvfj79oJcc4kvfsZyab04wifNGcjQEmeZWhX9urKvvhsize79dtY/l1mHTh+L
4KcaImWXpWX4Ri/cdEcplLErnLDbWLcrJwz3PpmMpRWBnu7l47z4Ne4QIzhfZYYHcx8Mudt274s8
zg+lSwxq6jY9t9Wv8NKgdCfD/+sV4EXzKR3b/h5kZV8cBjpHQXPaIp73iToQxFOaKCTVYKQIGbpp
GBHuHNE+vf0pVtwDFgK0I6rSQbLJwZPOAEPSIFLuJWHpVX7/ZGbx/W0Ta/c1tdXkcemTwoGT3GTR
8RfwkK6nlFNe7qwyKL6ZVpz9ph7tvdlO+9QoX9kasby5QF79x6a0wJBc9XvAV4GndYhztoF2arLs
uwiHrWtxde0s+Df4o/imcmGLhsMW+jm911wmYX8qo7I66cokIq9LLWM4dGlsb+3i1W9GmToSsu4C
MpLO2doaEtevs9AzHaQ/LVryd5UbfLn91fSVM3DZCxR/0spCLEOyAtnXUtQmxdcflPnJrS0qdEw/
oRUjDW3lA3K38fueI/gLyBpTfYiqKNHft6Ku+w+jMNhIIWWlf/xq1Dv6/6Z+PPT2PAGCGiLrm6jH
4dGn83XaVbofaMdgcodpb4heGXdl608/wQuU4l2f9W75ER3J/IHwRUfBfGFlfxw3cr0qpvnqUWhj
iLpK2fDwiudOVfdxm4ffMkOfoeWoc/Araab0a6wFXRrs6DGKirvbE3X9NShopn8J7i0P7Cu8PMLh
PYd3VyOebc30wo+TqOFfxPZrlxrxiwWUQqUWtaBEEuQPUodBkWHLC4P6jYKKNJFI4Kul+YjC7yv3
7LMtgB6CwgQyKfJ7CzWzNp+Q6zgJe5ENt5vubDuCejQxGPugbHW6mhzr4+2ZlC/BZ6OkP4lPgGO9
kmPzubZixw2UUzCyt3cxskbf00BtkR4ujUjfuHKX6Xp5xy/hIIHIHF41Fq9a3boJH4OizomsxqNo
oqOJKLA2ik+Bjahz9mBkFWrK8+n2EOXjYjGKVbYtcwqpVL5qXJogzKHwT9T/G3uChMmpbdxvzdA9
DI75/rYxeWUuxoh58m6A6kTvoOTF0Fe/+BtmRu8ARb77jt5lddcXSmO98gJdDC3TCHNGNegilk54
NY3zYiaqdlLcX/nU3ZV+uc9MdD/Hb7dHtDZ9QEN1usKWEKvsl1HRMDgGPeTeWM+eoSofYtEfU3V8
P+n/rdb5f3LVrnwUBuWQbGdlOHwvXY4YiyFKK2TVEm+ckdVSi7vSrc500Ju7fO7f8OB6Gkr9Y5Hr
B9OO3/aW5QV+LjZmdmVLsAifWd6C9XL1/hzGOrTmODi7qmK8oRkOcEEzice+jX/entqV7QBWkzml
hZ50q/y+a6u+o4wysTzfKZo71RnaT7ZRxz+ywShPXW3E7wxNCbVdL3xauf0U3c2NDamu/QSWD9eN
DvLmivQcCupeALBxaSvZpB/HriyK/RTExbSLxiB9mwAmq/c+HZ3R2RntIb+r4hjV2WRw4nkXUNyu
7121dr8Wfb7o4dXR+FddZTY3SlZVSHt0tCvt/MHt6mPWC9Apt6dw7WMtcCC4QHSTXfkCme0kfl2M
qZcFpEbL+XtVa/eDor6yzmBZmOxrbhuV56mQ74F+aOnRTPr+ZAaQ1iflKcwtcCnGRmWm7Lb9Y4YQ
FeE+wKvyglA4E013Mq2TVryxg2BfJKMnzGLfJR/ycNq4RFc//eIH8tzi4S3fN3VBWxDql8Lz+7FM
d33cIJ0X19+0wfpJOdk3PzLvunH+0oZj9de/+GpLXkDFZ4R6Jh3JgztbvFUpkIuDxxlEDC1QZ1p4
Nzby2mxybpkgPtlGplx1WkxmY6cDUD2HZbLLx6pAyKucD21aRMcJMZ8j/IMtDt7arBKv4RULq4qc
2/KjXj5sjHyKYYBCdbC6FM3oalTPM+ltKt0tO413QT7OD6GTTZ/jokTIduzL7vvt2V25g6hsZAlB
bmclyVdD30LkYu4n2ESZ/rau6HvsgzTaWD6yr7qsVRI7TCsVsDR+STfdTEyajoFeOdl2/sfvnXs3
9h+0IjkZfXzMdONxUszj7YGtbXbThSxNxBhmotxn1iDObs2ONntVpjdHDbGTUyCS5FhzwG2cK1e9
A8vwKMRWCX2TVLhOm9pRoDXEHs+kM9q/2l5XPsVDDAJoxCyK3nqdqqd27D5aTXRXDUV/nwo7bO9i
s3A+2GZZfy0bY3iYxtTZmIW1z7t4iKTIXEOATL5cYZZIoqpVM9Vzwmo397rHzb0R/1ub6AXKT8xi
YbbKixjB+InUWkrAL3ebU1Q4/mNV9/ZjH9K2sXEFrdl6XkZUYtOsIIdHsjxqi9Ege0GvAvrh2UFR
gUGDtXr92qGamr6ThRN7ddqFiuVPZhzMnu2QZCirt04w/6EU/V+Y4assyhjs/avGfSe2KsizJv1j
5hTv4yyKdonTijtt8LcoC2sTR5kkHQkqoYQrpLDTWlGjQps9+al6R50TJuOTq6Ubd9KKGZAAVGTS
c8wlKL98m1o106GcU683afPVCz3wGkFteD/oxvH2N9JWTuyXtuSatHhSakcLFZ8aScd+iHNT6Huw
aUq1AMWKz2Nnan/mrox6ykPz9JsapMGX0tfsHrFfQ73zm658TOIKcYfA7xJKdcOktPbgA9v/Iu08
liM3gjT8RIiAN1e0Be1wnChdEENpBBS8d0+/H6jYFRuNaMRozzPB7CqUycr8jelWqV5ExzrO/f67
mojuZ6IKNlAhlERHyEVL7/oUkKLbx7EDM7Nok6feyM14pwfxpkb42kBn/jbtNRw2rtnvST7Z8qx5
gNaKjrxbOg73qC18gjRU50dzyLN7W5/+QxYDRI7XkDWLL1wRryRKB5oUS9ZZ8RPQ0KHbdequ9jee
QFcNFI5OhwSa7g36hmTz8xX54Qps89IMzFxtvTbt0wN6hsGDpZAL1k5g31tArtwGeZtDFhgyukL9
6KL72+z0xtgyAlubZZ1kiqwNzsmVtvw0c7/aWDXOsv7aBG/+cNdX467GHnJ6u71y1zYJl4/DnHJj
AFK+HLKaoVroxzk3U4uxs6+4ZqtBRtwic668xThS3ksfCFpQarsMA/HeFpYWR3ehiMxdVVX5riur
Hfbc3U7LhLXx9Fu5aejLykjTINoDzGsxKiNUG4QfM8eTMZR+qoAw/C6PSbGRSKx9pffrbD6becgu
XrKVLbcIxeFNMTSlm0gvFLWOMlyCyv9LozL16x8KiUBAL+RFMIQWwUpMdSrfGHpPVnoQ/oo98dRC
wjE2kCKc6i2A19q6AP00U9VIJa7qRyG1kCieepQFJKc5+9nY4OIjFQ9aV+kb07gaiowLRx2Lrbc8
p31eyGGkJdGdGtBM0CfD8EQX4nhnjFuSO2tfDGIS+QGSO7OI3eUyrI1qMIscu85JypJjUgQvapGh
FBrnspfIQX5KhinbSElWY2KvRdHDIQFcfjjoLDlWoTJFc238M4nal7DpjqFmfBoy41Ol6BtL/6pf
wL3KJ6PGAigWiPHydTT6EmlRoxnntg+8sgjOwi4PjSr2mVTejQnGgYH9Sp//WZLUjTV6vcsxtoZq
zKOMSgiCWZfTG+WJlgVO4Z8dNoTMkmkDse+Dz3ny66UOIkGYmy+iWZNwcZ5Mo1ZAWKHRatTON8UX
j8KyXvnfv93edGsDmtuH8Iq5Da4yldzJdSTWgTkG8qM19jtFD0+QY9whHzdwCtePEpStKb3xdEYh
5Wp7FyO6tcDvEi90YleTrF0W926Y/syKU4G5VI2p9O2hrZSsiGiz65DWwwdx+dhC9Jky6TiGvBPs
7s9MyuVvLQblKuq9bfYzVaMKB3qrB1oPJ/GveOyixyxXlD+bPsHltI+2dHWuz2wQb+xJsnckGaGp
Xi4eQPIxoh/j5CnmtANR9BqrcfQfFigfEk0drDP0q3uB9C8v88YovCqCgZurJ2nKWrc2lDvb2nKh
WVs7EPXmx4HOub2sxkmKmQYiMSfEUeTkOITj33lRqk9dBGA7Yd//cv5O/X228ZsLPYijL+4HFQNr
J0Nozsvj0UN79ehX1pGm9cayWftKM8ICCTael2Twl19pagPHQOLNOU+VGE+0e9NDVHCv316c8/a9
LLfz58l9WA98rCtYBeZCfVJXA2Vb64tQWjcfvrYhXHvlZyV9ccpv9rjVU1/bf1yvkFYpuYP8XYwr
KRrZDwoKuJKFU930I61+TEPsZnZ8BCMo9fLGSry+9BghoBHW4VwxXr6FE3yZzQxBoHOdmz8dKf4p
i/iPoIj/vD2Ra59rLumQ12qzUOJiVfSKlKZjP1IDDyK6xsaxN8vPt0OsrXNQPuSOKoqPV6XvNjRm
Mk3qeHU2ui3aCIgiOnK2L8t0Y4lf36RzaYiH3FzZAM6xGIzSdm2gdUY0C01I97Ad/ePQRTxPkw4A
+lAH2nNkaPlW7mqsfCsKzGgckg7B/l2eTEYilz18J9/TRKN0j3mY0RmWJSNTH7rC6G23Sjgd3RLw
kXw2RDppp9xyxI9h8OvXuBXDWzIO+puJ8PmrEikcnxFCV6mb6yVkYWmKbNoCmYGyr3CA/yKplJg/
6W2hUF84fnpvplpz10tZZpyzoKgHt7USMbiDOiXZPi8tMbEzxu7BNFr9BL26aj5Rtof7nI2a+oJc
azrsEJSLbFdttbSGD6DNIu1SaXxTgjKyTv4Qp9XRsVLpmzk1U3vo0zR6TgfDFEfR+ZF1jKdc/2z7
YfeodJha7oNxwJLDimCTHvJmsL6ncpRmKOmqreVmats/W3LexBsv+pVNSnKBiCpiOgCHl2n9IGnI
PldcEZNId2Md7y2EweMGYzjUmwbIHOO0qXq/ZJtxyBGTbuJM0tIht10eeHWTxFno1INnhdFuMp1d
rBtuNybn1laPUTsdFO01lLITb4zg188IKN/oUCNtp8s0iy5DK3oVD/7MD5Cl1tz3eTEdewu2dGg1
8en2Jl5b4jQY6eCSgcxe7pehMElAolSjrj1V7aMfaaey7I4sww2o1MpxRK929oYj57CulOYUfZDk
yhy6c0VH+hSYSXQuq3Hrjlo5kWAHcBrNvaFrMYpxRAU7aUJxN06jA/owDM6+hOqA5gS5h1y32PhO
KyVXNFZ5RYN45NHJA+Ny9lQ89Zyug/dbTfLY7Uxhao86SJb7SorG3yUYXfd1YtfSwQrG6Kl0TOnz
qDcqlu+Klj43tj08oF9vNLucsvQGCG6xZ3i60T7+YIUxT9aHmkY35YpfN6L2JlO8WPXXKOXxmPrI
iAUutkK7eKu8vlhKc8C5ITe3XOcuwrIEOwqljAO1iTzNT8VOc0rT63IHOFyUjYfbq3ZZsPknFuQg
PjayTRR8LwcX1ZpSWDY7RHOmHaqjb0nZnkIjf1Ga8WnQi7+mnj7C1DzXWtaTVodvGz9gcTq8/wCU
40gneSWwVRdb1KhU3/EHqqaAzvVvlqC/smuGYJqdHArxw2mL9nMTROKFO7r4ZgWOdDfxOXa3f8ba
lNNMptkNOAtdj8XuHUScYcfU++dCV8vsEMlDAHQz0vBQr6fw146Kf4aMyAuPL0SX6FxezrkqJNWe
qjACh6rsBktz/cDfVWO6MabFUbEMs4S7BgDvu641gb1FEEddmk1KuUt6a9zq3S+yivdASCfO6rEg
EsgtLsdjpk2d9p0CvHAIw5PFkXHuJmB8rRF3hzJMOROxN7r9wRYn1HvMuVU6QyBmZdRFTF2LpSgy
sLdqe/nYJdmu6rk8W9s1gy0jo7W1MdsYIWyGVeWVZo4mBgEQVkLCLxvtu3AodERfJWWvZnK4cT2v
hJrlSskBeWmTRi82QxUa9RhnTBgIbKpgoT64apcc5KTZYmhtRVrM30gm0FaRKp/R8aRWKXxba3+H
NRsBQw06NMiceCyqfZIJeqVTJFNlhCgrO8dJTgt1Z0tqF5xD6JNvmlaVwFDU/q2symbL0fD6O6Pd
CrcP+QnqIuDyL9eWQnuoi0JH91Sl077YmVb2bm8E4s86hnru6l1lVxtJ8mpIMBngsYBQXukAarZk
pmQskWdFMPD7Uc7dSXGoTY5PjaEebq/jlb1DjYmbFiQbksXLFphR+bmf6FJ0p1ftm9PEqku7Qzkk
QQAoOZFqz+yHYePjrxwMs78PdzsQaGoXizMfww1bDgJE36kZHkppOtnVFvN0bXnhoIym0NzfA693
+dkqENamCJrwzpDGl7wS+lkUg33o0WY5//oEfoykXkZqmgDUtJXJaPw23a6jAT+6vTqJ2I1a8ZAG
BZ9QCTt743BdSQpoo2gc3ygQ4vi6GGDqDI1ixbwnEk3Z1dGj1Nw36tdB+TNSJBeDhf+wTD6GW4xS
LfSuTVNsIBMkfz85DJnuWJ9qPuxF2fjdloR4KDOl+Hp7cufd9aGKMJ+ydEzZfggDcL4v39iWUzja
WNUNLJRkpqM69T7Au2k32jwT8irvDkCB7PtKVPqnMNG3kOJrC/Vj+PkjfMi8/LZgd3SNfO6HgBJe
a4oQ++U0SLdkCVeWK/sdPMoM8b2GQk4GbahYTlXPGMeSp5mRULOA2dM7zhYkcT0UGtBzz4jeyuJA
q6qwRXNNt7zQaEP1AAN8yvaqGUEL1mlTbyl7raxT0GU6dVEaVLjGLcIlVdbGTlpIXmja+WteVeI+
FV1zj3GGuR8KJ/8DqIOys41oK6dfj4wSFic3HfHl2gEO0uehliR3NArkRzQVp0/KFCmvwRQGLxT0
059pW5vQEVKRereX7WpoCkOsXz7pVa8MSWApyPrQ90yrKnblmPd7qwyi+0xS1IfKEdldXY31oe3k
dKsKtrJk33GZAMXWarC1rwVSYdURol/986DnoHerDUDaypXBTnvXkGV4V74dgaRLUuco3ZkCRf3N
x2FmZw2+dUzBCb/iyRX/CEXSb5wEa8uWVfmOYMX7YPlOKNveiACbwAgdhrugLhCIizBIc6xq4ym4
NjpUznFU5NqY5U8u9zyLeZqmMcXlRVSa4eqDGZo7v9GN1A0HZJ3dTm2k57ru1V8UoZoPO+jw/0Ze
nDYo6wGdaqsUHRQ3QI2uzSS3FCd4zVRP/7y9QlcO1otYi23pJGY8IRcmvMYaUBkzn3gQgKpVvnO+
H1OV3qdVtV96a+vpsTq7NoWQOc2cYdGXszvQAxWT2UueaVfJURRiehK2pN2ZWRkezQnelRU0Wyz1
64SKif03qDY/AT8c42AmFTmewsTz2x+9/xBo8kka38RYbTzUV9eoM59y0APohi6WTi7kMe0apfC6
kkM8Rd7Iyb93wy8yl9/XCSZE4DfI0+fK1uVwVBw6Wn0Ezkr9Cv5WLGb5sMyVj9Rslf3tdbJ2nHyI
tTRjtkffGdouSu9KfcJCEG3PM4yhYaPBunZeAnrmKYUUPjy1xYjywA7VqIZ2O6DYbgv6msmu1E5C
Du9N+83stspyawviQ7wl1icPwmCwizb3UjvaNdR1J2UnlcB7NhLdtQXB04Fq2UxjvzpLgrA2RSvj
DN6qFqrkNSmAwBariB7Uopvkw+1vtRLN1uejkUt9NtBYLL8mMbNAbm2szpvhpEvyuYbG4bft6XYY
CkAssEVW9jHQ8mFf1XSnay0xzwmPsO9ZFw0PtZoXrpVqwW9lEkqeNQq1ONUYG0THZsaRn6aiL6uH
qLTUZifHpUUrMir7ZF+pnQMRSMoGf9a/l3oqwEX/fZAkPTxKcZk/NEXRfhuN0Rf7PPB51mdjbtqf
8kYav4gRuvQO7LXxZapDZ3acl0c8kvX43vTJuPbTpFnJPaW5ejg2slHL+04e4le1aW2bioRMER7N
acw5atX4KVmNrXLBtEN0kju5/q6lvoUjogCJghB2E4deOhYSwpOV3U47O9VGye2rsizdyC/q8QhC
pdUP1G70YR8rRqbvQpm3wHkwo/FL1GlT6zJE4+yIJun3Dia93SEOkalzi0LuDDcvZDM5lWNtvZap
HzU71NgM9ZPdFV1z6Ps4a3dpCoD5OyCqyuIPNFpwCIfBSfeIXkzqYVBqSNld32HhVKS4W+3iIOhf
Jcpf/p6XXFW4TtzZyS63Y/Slo26qzDN5oEXhqcizyZVw7H5pWwWfXTXti941Rk0L9qFGb7nK1LEj
XcpL6QATbXDcFsH657bXoXyNTlaFOwnhpJ++qVCJUZTj3I/bRxh+F69KaitIKaU0qd2m0bJyV6GU
YezCOgCTpSqh9YXKq/9qkAnnLoI1yF7Gfv6bMRXTl6KCPulmran2R6cKWeG1HKHyif1WJl7olPog
aFItOuU4SWPX6k8kkyKSet7nhTx0rlZ13eCGRZMNe+TN6PRMJgx/CpqpWezTOAU5pdWBKtxiNOqX
FFDTK/ahTf+Qaw3m3jR4ggi58FGt9nZtS80REF+H61wsqPhofSWSB0N0dX/qdIpOh16ZhuEEwr0e
ngoAUmJvDCp4NMvqDPMI961rXcfKdbFD5jx9nc3IShfYWs2eSaRAOShJJcFowKU9OhTG3D/VETBq
PFRPp7eiqzCvzDSUXl30SLQUqo8PugDFB9vYcQxUP/Im0cdjiNDtAF2imsoXp27H+DTJcWOdUg4H
yQ3HHu1QO7LD77rSNdZhAj+zRRW6vj8onwBKJbIF9HzZ8LP7viyzFmHNbpKeK7n7KnfTH7fPo+vL
g1uHvh5AVO4OShmX16FEHihJfE0P/dCeN1r81KnVKZDtu1aTMPC03iorzzayxCX2Ys7sL6LOV8yH
nGKaFBVEUC28tAPT5YZS5YR7oyR6oo6idOWmisqvuBmneCryEEldXiH5ixynZnOY/F57DjJ/FBv1
u5X0iioojBT6a7NA9OIKCELoFFoU9bB6fpvsc5YqrHREW8bvVvr59rSvVe55kZPpzPCTuTZwOQPw
I6Msiw3TMxOrO+dToiLurjmfgyk1zn0MXF2yA/8xTyiQtmOKfR7+vIc60Lfg1auD/vBDFnmzwDq4
svvW9+RkVE4iBrUUiZ4eqzZ1hzzBuDJnr3m3h7+SQszoCeA+CkKJV0U6p+kqU8nNxmOJ+19gOisP
TuOkX2o5lg4Kd87tcNf7iPl8f8bSFqNipl1Odqdpg2gl1fIkLTQ/5WUxPur6ZtttJYPgtcZoZr9T
KJKLKIEK1AC40eSh7dyOT9AANXPX12llvQaDIzZK6Gtj4pGMMI6K4PxVCSvMI7sdAy5VJU5/T/Xq
Nz3wN56q773dy1QFSBJw41lUnK+1zCydCBxdzbLwujix3/wOi5c9TfYMy2+nVApaLK0FSMqWrNcC
6JviKnVs63vMa+W/Y0Wqhx1cDFHulXgi1x7jeggOitlW8bGV0GrZTUqFgLgyqdNfjaNSvM5zM6AM
2LTDc0OjNnThuCZ/QWJp3lqj1D+R11vDIc01PMrresYKNB3V1zwu7HtMidOvuFkP5b4fbKfYOLOu
vy64XYqF4NPoEOvLw0FyjHhUC00693D/zVkKQnL+ovO4MefXYS6mfJlcB5Fd4mUh+2fJR47bbZQW
6XHA0MmLkuMpcHtfrAXj7J8tWWmPXDGBQHVoQuqT0RN+tMsNcQqtJ7Ad+1+PQv+FxghdUYPS2eXu
G2IgtklicaAavitFn40Gc97w9ZeDQEeD4qdAJ+Rxvth8qZzhlCzSyDPbYM/9fxdPAs0jmGO341yf
XHA+kQLBRQ0u2BUn2SrM2hFaBtFVG91RiB2608BK7hG6PfxqJCpgrDTuB8g1XBOX02YOpTo0QrXO
VVjzcbQHWSleq6D7YZXTr00e1x2gVZIMmIuzVtnyMpKCRo1GFRMb5DteCnlCbbIO/27yaeOCfa8V
fDhQ3gNx5PP4xkGGjGNRdxdW0E684lCjUnVFPIZlqYqdWQcmhTB5Cl1D8vF6lGmj1XdOTdbmgoNi
uSC1WP5FldXQd+aAvgFk/kY0CPiW7R+5pUVfSOVbMl+YNf2uBWkg7xHsBrQWitC20VsPp2ifhhLi
LZkW2waqEzav1iGNmqdudArZLZEueZnywgS4hZpjsPeDMfn79hddbLd/Rg92kExuhmAukQFCZFlZ
8QRB8mc6xrq4i2CtNM6mgO7iavgnDpB17oVZfG55EfljagpjgqzfFMMx7MO9GfMAQjvGEdEOIRne
gOWD3He0eMN9WJmfa+klaspTmGwcZqs/hPuDas47+WFRmWi1oSwcPZ48SEp38hCem2ILcr06p/xx
FCWgM17lbPDdsl7rFYT9Yt11OuH6KuwYKdw4w1ZHgugNmEyASM5SisCog2mw7SnzbKug/GB+KTY9
UNZDUJVCsAJU5HK/Dz7pIrhPy0vUTPk8wIUSexhpbXa6vQoXJ9g/qwM6Ejk/WMIrFKEOPENKZqqe
YtoHtYzPqGoFeIMHngWGduO4XDwvroLNg/6Q6Hd9KVdU8aO7SdeTfRwUnQucOz2M9IJ2Is+Ke/rR
oXB5bFvfbo9zK/S8cj6EzlFixUOzGDxVe61r5RQW6Q/Firw+65+dwviMytH5dsTVmWVC54kFhrK8
gxy8f2u7QqxwkIanNhx9itC2eYzDoIAp1W0t/UXm/j63CFawwec7Alj35QA7exiFhWeGpzRqfUpl
YQQ7WtABj2xN28WRou+wlW8Otwe5tuEIDVYEpDCyHIsjXFVjLeli3D2jRKtPCeI6p1hSMJuZnK22
6WqoWVEQUgyQ12UbWoAZ17j47HMz+ekprYvmFCdFf6BtbW7s73mulhfTnEr/byj1ci7triYrKez0
LkvRvq8R06c6QA3khAiTdcfN2+wax6LgxvUDmSQfdrdndW3pfIy/uOzTUI9Cu5yhYkMd39dSBr+x
wo7FN2FJTz4w2dvx1jYHCFKLLo0NbmF5RUD/iWIrnQAuZG1z1hMsLVOaN/skNvV91JnpozCncY9V
irZx/Kx/1H8jL04EJD47rSuSyJMQ5c4xx+vwZg/LrWft+gf9N8z8Mz7s/ioDxhvaiX7O4vGBihz+
4iWCulHxyJsD3L5zUjvt2bSlaePE2xrf/KU/BIY/n5p5g6QVKLTx0Oij7hYa/B9RxP7x9kdcD2Vx
TpNdzziby1A+j516mPU2peKx5FFGDx9q4VaxZnVpkuzOSiO8Bpe7cMTbXok5D86hFXp1+yYr96k9
HJRgS0tydU1+CLTcg4E5+H0UWudeGpCHaf9WagmMONrnhggOOnZ0YVe//YcphBsN54HxgZK4nMKw
kmq96ALANCmCqJp/ajMjcxMK2f+vOEubW0nSpl41q8hLtLfU/ylbn4WyJV67thzA/uAXrIM6RVfy
cizUCvNelyXhFR3UqZaGTOPGW63PtSA2U0U5cK5KLttnZpmpkjLUstfW8QExs6PjfGoKZWNlry2F
D1GWjTOeArYMUrr1nPpUDj/U4nPjU3PtftjZY4NQ/O2Pc0UZnN8/tNtnpTAAqlcacYqUIEWvWeEd
ZgL5rjCK4OBLoeJGvaKcSJa1vUYVeS/pMKdqrZ4V6iv5y+0fsXabozw1I5JkoOHLWm8c+nBVDMCX
hv5W6X9rnXyIp+xAq/LQSxv1sNWPCD4Zljdg5SvtIHqgBbSJafBiP9j1IQhPffB0s/gPYd6bdzM4
R0O++XJBgkuWOIR9ywOdXBzCUZcSN5btMYL/gQ/w7flT1gb1Mdri+NDq1KzsSBFeXCZtedKNoO/3
SpNrRzPIXWfIqn6fgQdUD30jDT8mRD7OvVWGPBtTDcCyDQVXPRsVwJd9Lbfjm50P/RY0f+Urw9ac
BdTe1XuW2VPZ8+I0zKDy4vrBnA2yhs8pz9m8fW0R6ro9IysHN+UwDm2DIwH67fI8wOqwFlVmnhEn
vEP6XNiJm3aYz1dbJ/fK1AP2AEoHEZw0bXnyFDS4YswOIcUNys7Sh0fdaj+RHm7s0zk1WCRpH8Ms
D1E9l8RIpao7dzQWzzN1BIVD/xfB5HNaTZSZrmxyml4pcJYT8r/60JqeoLqw73wl2kGAig+RXm0d
POvz9m+oRS5UR2mSGD2yDo1Ipr2TTUfk5OOdLCXfbi+F1UCQtyBgz4LDV3d4OhV1Y0byeRKO81BE
RpTv+rGVfwM5V2wsu5VYoMhnrR+uCFiM879/SIDUqRC2UpvxXTTkyUOSTNZJMfv+5GNju5FLruym
i1DzDvgQqup5i5m0r73RAh9W2VIIOa1UjhNYw2Msyb87rbRlAbx2NTnw/XhBo1AB3fsyZtj29EMT
3Tg3tKkb+bPf3ClKg83Xk6HClYy3XARWxghYxXKo0EI2uJJOyhCTSwLh+9RO5INFpDRTjynFGv1F
KvSN5PVKVe598X9YKItDVFiFH5mDbnsTHbgfuZMiaDnEZvYGOLx/QHjZeOUzmpObqI31RrLb0UKm
dfnFCCJOd8Wx5Jder6UfRSGccwx0Fw+Zxil2Y+tP5973jS/OWCafby/v1YNhFqCA4kktaEkUk4Q9
6GnYAVY0Mv+T2QzhvaGM3/9DEIcyOVVGTtXlIZdHSB2PRjcAEKnuoqw/GuMWq39lbc2oboglvOkB
J81r4cN6Fn4dIahmVF4aKwfNFq4Rq6dWlk/Mqha1R2cKNmZu7Y74GHH+RR8iFthtAsWrSk9oUrpz
Uv1znXXpbnJ6cYBzv+VsvWz8vh+uH+Mt7qRcNCO8BUj36mDS/C97EX1NB938g9Kb/iqbkf0jKWI7
cEWa1H9PmVKGEDVhC7h6g8rrsS+7LeWBjSlYOhGaI2iSWGBJMIVZIu20Mp4c5FQdPGaGqkY1C5sz
NT7cXkzv6dzyLuNmpi2p08W70qpsEjUt27r1EczK7hu9OKhRfIjH/FjW6iO+Oo8VBqVyZj+ZYe3J
zXSMQuPe4u67/TvWV9y/P2Ox3/O44zfkeAmOlq+Dw1FO8LkOJraCjYUIamfW7thvqSWvz/i/QRfF
jlHp6jJU+sgrjAh3UN0d5WYnspci/3Z7dKuB4ErwsXBLolp1ubolDusokNr4zk9y4B55Ude4yKEF
960aSutr32jI2N4OuXYUUbv9v5CLCdWt3gg7YfReYjUHpRg9CT+K2yFWLlia2FDdyE/sGYd+OSqs
CKLcqtizmRbuUu3RSu/9dIt+thFk+QKbqCsGGLTbZ9/i8HYGV7QnDryN2Vr9QP8O5R0r9+H4CX2z
QJsUcW4Aa9+RlTw4VvGS1NZOHvoft2dt7cPoYADMdxNitAgvZy3BLsZP+qk9K5L9gKTY2Rq3dKA3
QiyRsmmUFaMWUq/sp8z5YVGB/RMH0GTj6FhLCD4MRFss6gTDqL6Im9wza9xFk2g/JM+yLlFmntyp
P92eta1gi+U8wHLToiZEUtfQwn0z9tp50sRnlJhYC2gp1OfUyrotQfq1ZfFxiIsDAkcmOQYJZp1L
tB2Ohqh+OhooNadT1b0u51sPpbW1/jHc/F0/rMKpt2o4I6F9RqB+X5iFl0yaF4r815/DdDX/bwVq
88/4EMbA98mI9Qh1IGyG/hz0OY0IwtDcl11hbsHh1w72j8HmKf4QrEYQIdIzRTtb2eSF3WutOW4e
PBWG7UrBy7Cl5ru+9PGTRD9bMa4InV09TiYMhsTTy+yv1DFdHlBfby/F1RC8zGYVSCSPlu+K3Ajl
YlTG2AM2e0xM+UVO7G+3Q6yuO7iiNBLhcMO4uZy0wdClXFeb+K6jF/ddK7vkc6CIbyr38a7Uhblx
+q1urg/hFt+opDbf1U2ceIZU6mcTXa5DbkjBWcV0ZJeYbXsIhnHa6MlujXH+UR8Whi0LqQ77yD4P
9rNt3UvTmx/9MQV/357J9Y/170wu8koAzqMhfARsRG+eDEieQ7q15NZnD8QVbIGZLbQ4B00SVpJ+
vD9ryanxTA1rFwESLqvMGJ/HNI+8Meqa0+1xzbfEMm2j24bFFGU6VHoXK0Q4VojwYd3S4uMlFleu
Gv49gWFwKg0Zpb+lEjWlYKv5vDrSD0EX66RDzneQkKM8U5k4CAtYcfOaiClxR3/aC0N5/bUxQjfj
NMdIi7SUgS7Ldj0uIICdjMiLavshmASQ2/hr4FTPWVkfRiVE6UWE90EN8+124HnyPk7uP4FnVgYl
bOi7iyu6ihEjVmLZOttVtZsq37OL5z7ckttbzuZ7FOizFCUpSV4pjfW+qvc6WmO08tXwaxo/Rbrz
VPXtJLmwqdPPFVJqWyoqqyMzECaYM8PrUlwlnKSxrIo8R5/2sTQc2xn/HW81TJd7ex7ajD/EiQuD
0CukVQcy1hyDGhdhufk97BqcJJ3ukxj1T6oc/7r8L1XzGdL1XjQHJnh5kPiDMEZAJYYnV5Zb++YT
fJ2fGAP9ulruHAexMp5L88Zb7PO2aUOQhBE2uHm0r52Q8rEVo3TnSGm0JTy+vDVJ29+daWZQKqoW
S8Bj34PHshTJ8uLYzo4zkP8BlWP/UIeB/hKETbYLZNOn163F59trfzUyrEDAXlTNroTV/bLm+sSb
9iyRY+2cMfoZ99Yx1PW/89D4Hqfpd10bt57ja0ERgTQxWJyxM8uSRpOPUj6k5uAlnfRbYEqYBhR3
eCfsNWj7EPXt2V41/MU0aJ5j6qqQ8ylqXWuBKy0sPlNPUi9t7H2dH9JGPUHp2Lhbr3ccUSjPUaqz
aI5eMR5BxmpUUmKvGu2Hxs+O5izd17SH259tLQzLE5weoC4aR4tNoNdlqTUgys6tE7zUWfA6M3HS
SWxc2msfinUBKh0pRlLu+Uz7eGkH0dhXQ5vcRWMauQl+sa4WDME+HzusFC1Bq8qZ4p3USfLx9gCv
emPz58LSANExGD/GNVRbzeKiNyRx1/hNWO2jUAmfG0lOPxlW2n2KqiHYIYzfY6sYwrc49pGipDii
RZP1618Uitus7EeaeS2TiouDMZY1DbJhbKOdmJzubAkn/dRl45at+PU5yruCJBN4J5gQWuuX0x2r
oqvQm7HPCQatfprfTziNttVJh5pwe3pX1s+MrDb4sqBgwQZeRkr0DKwOLbKzPPX5fY4R3VfqUSVt
srj7L7Fmdjyih3BKrrYE5AZHn9TYBo3XdnsEidOjOYYVpVvR/xo4nRopk0dtwrB58ZCaLbaF2ipJ
LYbK9kL6f+huyNGXUhkN6ddnb4YUA7UnEzOv1IcUoY+TwSHtUcLaj2Z+KGRE9XNtIy9ZJn2Mhlos
GoLg+pFSWJ4lFPybostLXMr0/PtYYyg/avd48u0zfQC6JscHbE/3dWtv3AnXmQpxmcFZ6o2W4XIW
Q63Sx7jFiNqk9jdxGOtDtyt7XFWLv5Jg6z5fi/Y+vrkeCZBy8c1y3cgwhNAybAY1PM6fa/2TMjxP
NjDRfIsmvnKecZFSwJrLMYhpLs6zNMIONc3VylOS34WcHiHKPhXxb9HwCGv1ZBvBxim29gVZkUg2
ARSVgYdfbjO5U4ZytACiln565KhzYwXJkak+99qT4jxJlfQV77WN1bl8A83LhjI+xzUoSzK/xYTq
yAmqVSSlHgKFxV7p5L/AsmwZc60EQSAUaD0P4pk7vThAuN0bujK88WUkf3YANhKQxYB1bh9Tawei
hSPLDE9AgVKfj7EP90/bmk4tJ8hAVamqPmJ3b7vIyuVPQyG1Bwti6cbUraxFVgWOejSUmcWrPMyK
w24qKxrKjazu1LS+q0L/ZbDNsxSWvxWTtbE+lnSs9wOLBaIqc4N0dgy6HGCgJGbXBV10x2WvvY2B
GftuF0QmWa3ehaNrKqPdQ16w5UPVBpLiNkMVPydlUXzBEbT5cXu61z4quRG5IHQJi+vh8teEcTyo
2ghGLk7C7Jtv89RDQlreQOOvRCGdxdMM/VWkuJaY5sSvg75N48gru/iA7OTO7Lb2+Vr2AMSQl7KG
V9E1FN3w/VhPgjy+67NUuK0yyi/+pEQuCoHTPQLH920LtVuuhH3MomAA0W9vPWdXrli6tSjNYiKC
AOyScxAUoWgVjtIzmnyVG03Bgzw638XwP6R9WXOdOBftL6IKxCRegTPa8TzEeaGSdppJQiAhBPz6
u+i+tz8HnzqnkvvQeUnHsoS0pb33GsILdPXw1HoCTYkWPVIVPCdXQaaa1egYcAkOVRtOLm50XkYb
3/RDkWKBBhClimDDCFCHzCq+wptQTwm8k3Fqm+x7hRLQwVeK/+Ae0U2su34CbXr24M1FhbSjtFBN
QWKSZ22fjmEXbQiLeB+7uvPAlFZuNtw4WViMsRRt2MAeo5jajeSz7Se5n+GZNoY6ux4nR7zRcmp/
tL4gT8VkoZ0cNFMwJLMYNVqO7oCe2wTWKWr+g1e+T4I1Lz5sFEUyVxpUiTADWWPnNKJJocMafHOq
HIiSvvOKN2WZ7NWWDQ5oW0EjL6GVoGCehyGmPy0KJWnhO+WNaqIMP8JW8p14VUSTkOr6OmjNBB2U
2r8yhE/dXx2IYU+0sywf1jL+eFdBlvUus8du3NC87+00dwSDyllhiT6JbOh/fJnCSAD15jqQcHFM
SRPdkXlI4ItTXKrK/JN4/lqugCJqAPrUIsOOhHEVeou+s0zkt+5eAR8MZwzUjmHN2rivgfxB8i42
xQiLWgkjzX5jT/7W82fUiN5RstrNw5PjfJ38vyDHvTCuH/DMScLqgjDE59OH2hhEIUHvQrkKq7va
kZAFrmu38qN9U8D7FLn8rReoFG4q0A4CUKcdDq4/3UjuIrc2m/Mx7NOxw7MFyl4elEihV/tJmpJl
kBjoXS4OvdvdZ9LspJCP8Ky7ELk/vSQwDGh5wYI+Wtqpqyn2sHMKSI1qjmffE/u2D9y4B61YtcAz
70j3eH5Sn+7BZTQH2fIip4UIvfrkToOkNhfC29ejjssWyntBFpflAxsuiKGcnBb0yXADAtj/SXIZ
HXA3c4YsP+qg9aCiEMC9p0oaSCT2YDD9w3Wi3oiaY1GjjW7Gavp5fqanghkUgfDhFgwUpK5+vYIm
6cxzRlG0razgqmfWu9XRH+eH+LRDwCJALRVGSDg9GGu1mKJRwRwV+HR9DiePZr7ujbuZ/UvCHidn
ggsOeRYkQj+jpIco6oz0IZpcd0CBO/6d146/W9PAvkCmCDIayqVLfvXravEihJpaj462C/V0EW1k
G2whr3jhSJ3aFDC4dAmaSJjH+iYLXNaguTlVB9FoPWwGvdhfT6GGzuEQFWWeRpoBhlRzB6YygAPr
330FYpYL+RXpFvb/J2VbOlNYBIOtcwSHbN7OvaDQ3e5RLO1YKJ/Kdnj+zQ2yjLdkd6GNFxnG/HVV
hUU0aUUPS9amudJl8aXOnKTm3eEPhgEnEYDYRdV1HUL8HI2kyWhrb/dloih8hiIo1f4uMGDRPEBV
AY8hFFEQQFYHis6BB3lOW0O2EbdgLQt3i/1PH35/LsAogfmHbBgJ1mqUnulKR26Z7f3C0ERJ8Yp6
/U8edpfE/U5FQoC5XDDDUWr+lNxUTh1kXQQQgh6beObiCH3DnUUz6P5e2HWrXf9JK2IV4V27KacJ
Rgloizl2ahwkjWH1Mvr+ZijK23ksb0WEF8tvreOnQZdf6kPCg6onMW0B5Q2nrE1K3JLGY4g2eOUi
6J8fatnFH54Rn4Za7XIrgqlI74clsO6QavKD+hHA3QdTsSOETWRsQ104b4MfUlwyd1kFxn8HRtkp
ghvhwhtY7RUDnB8cnaF5Dk0aDzX1ku0gb3DJymKdWv07DNJGbEoUUD7l3iy3JiYmyM4EbORxULVJ
b7pj6yno3smty2F4bvpjDz10Uuh0dPHuPL/Ap+b5kbm/+pbNXHjSajWYf9rdeR1PGm7fnx9idZX9
M0fYphGYWSyiqWtITtDZdg1+fnFEN1fv85Y+enXovoLd7F/IMk5P5r+R1rgcVyzHvprg6D5DOCSG
3bJlxzkwGMOFy2Y5Vutt+WFKa2hONdhm5Law9gHkdpzpJ+foj9EW3NoxRofg/PqdnBVeG0sVD/2x
dX27FnVoIMwyHJho7uBPCHEh8pt9h3+/EfAq4EWjtvCpt5NZUmvbuFCL8Ppg40NZASzUnOx5JLML
a7dODf7vWHiTArQLuOM62EsHaSzzCDuEWnb3i1N7A617aE3F0KEq8HS0/Zbt/Yll0TWSOyRfeV/l
y+vEGt1dDZvihUX+AvhylHigJX4fdAXdvS7kCo6KJdp86ZiRrNpkwQTB87yAyuuuQ9b0/fx3ObkJ
cOdDYB4vbJSXfg2DZT+UvWk8+9DjYZWUFBIf7RQViRPUKhly4SWcAYR2ftCTm+HDoKuA2Dqwtspt
0x3sVvwle/KOi3u+sOFW19e/H2gphaOd8k8f+NeJZdVsq05W4DwX8r1tgqsRITgZh2+CW+/np3Pq
/kKW+N9Q5NehVJ3DELwj6kBGWkDiiqDACVnu7TAZjyNLsR1INyoH/NLcvbCSJ2NvgJj7//bhauyp
EdlUNLQ4Rr15j2r/ibaR/lJA6ieB9yjaDFPYJSVK3olPAFvAJkMiH1gXjsPJFVjQ66j5BnDYWKLn
h8sUNo8KOJdGH3ydvUV8uKeOQTcV2nBKy9TtzLeKhvxC1D/5haFmseCFFt7+qvpaR1UVSmAYj23g
6et5Ke8WRWk2bsn7bcQvJTMn5/hh065eKTZaqRBomudDVgRNmAwe7rqx7vVtVjNnk4UVva6NnI4i
9y7ZMC7L9ylS49GHKjAoK5+Ks20uFJRB22iv3HJA52iIHQPz1ImQC12dSwMtS/7hO0qH9VxGbnPo
Lbb1o3Ij7fYJBOK38wfm0jCrpYSAegkmI6zgFlUaCXDoWMtkkpfQVyc3yIdlW8U2cOezcgzm/Fga
mj9mTsk2usLrrqq1+2QD9nhhQ16a1iqsRY50RcPQKoYVJChpbRqNzt6Rl0Cop4ZZ5DDwU+CEhs3/
60eaBumOvQWaQhBANkaPMGqtH2UWbc9/JLKEjvWu+zjOajNYdpSPfg/OxVg2hR1XVNj3I2A0PyUd
YRyWAVxwTTksbq5RAgsOTc3JN3RvQWyXnVtA2cmdXRErF23duGcDBwwyKPJ5O2ja3UmoRsXWkMWR
BwXYpAr9CYcWf8Wh0Df1l26cU2u2lDnwSvyn5L5as0yg3M5Rhj9UPSAeLpkcP+46tGE5NS79g31A
oWcADWiAjwB2+PUDzRbJa+hE1seGhCoO/Vagjz3MW9VF09P5j3Rqi38carXFs9ri4WCDWMhdG8YQ
V3l155XfBnkBnXBy+VCTQKUf6BgwlX6dkeJOPldgKR1Qmo4H6VzXfn0NA6ULNbHAPRVksWaga0OP
GEnLaulQKog61fLiWPsOJOyJN04Jafmwg/pTN8Vh2w0vvoFCbAyJE1kCt+7qKybMeBPmVv+9aj0r
NZSWm0b7eQNFCb96qLNRJYZWdZE0rQ8JM4BJ4rayAcMMlNpA43O66/puIQPb+s2jYX+PRL7bQ8kS
NR47p3d22wgoosGU6hiarL6qXNpsSMP9pCIO3wvF7ee2YuIW4E4IsHZ0truYwLkNAtzaZLHNQ+dV
iMx5zKcuii1L2hsu3TlBfv2jhWbSRgZV+MVre9jXoWm0HV0bP9EhNIb6TbSnTVh+F56ajvnQwTJQ
j/OGkozAF8421p0HoOShZy1Ps8bvSWozFb2EgepfdK1aO5nbLIT8ZZk118ZqH2nFuwR2OhTUgpIe
RFWGYJGHDDZnPqsTAxfjBNVtCelXXoFQSqn1GESzXaEZgKuHuKbdA6nUvoUtjaAzzoyBIZrbXw9l
GB3aag52fV8HcT6AtBfnvhFvIG5QhIVCDEkIyhkEE/qgeAZsItpMNgRMAMS9s3JCNqqE7uxIS/vF
kmOUolHCnxzZ50cvgB4wz9WwgxEP8pRe+Y8lFEfj0ermHSxA89gpG+fVU9LWCbH1KwXrKfH0EB5y
kxmQAtpxDw0QN4E6TZY4rbbfrVDgs7dT/SM3nnlkg3BjTZv8FmHSi60iQreknecyraiH/YB9u4FQ
XfYAuh45Fgyaom2e+Ulrc5NwStxktLMpzYoIl4yCP16M1fd2eRNmTz5z7U1HvQrcTP6MhqKMoYQw
QP0gr1O/mP0uhWBOWMH6jJVHH9aC10MNilZNqPVs29K7Gu0ARr6kjlo0Hhwtt3hoRrumg9IuPD/h
GmBl18DJFg8BtAg3rtW8zgVH+0cWP0BzVW8VDsehtZ38oa+hzgEPPiTk6OAgOBfgUAbFDMqhY5Wx
NSmZVMLyk4nP73nOrAp90WyIfeO2OyCl5xRuCMFXiPiVIi7Q04EuhaLboQmmjYcb4xD6Bl3URTwa
aluLvwfKshR2gSLUb5aBnC+O9HhFIT92y6Lmaepa8yXgzHtFN6H5q59ITnYu0hIU+ztwiMCZ+8JD
in8GSM9z0wct9FtyL2aOzZPB1s2eTrqG1PcEqlMCn1Olk0A76gnd2yERDVjgjqmvVd2QPSnm4l4M
TrbLQdm6y0jvv/QQodkJX2Rp6yGdh2bnQ2ACZCeVgXPyNJIXlD7mIxp8fKvnvgYJ0tKHGcaTcWiN
Q6q6Vm4IbcRLBtRn6kZT/+K5jWbxUAx2SstIfvVN68oUlVsTbsZW+XWK423DBMUzAir6msm7rnR6
iOjbOf6sQtu8haTG6o2Udc8Nfs8b0G3xtXCDBejNQ8/F8mh1FbCI+Ql2gRszmK3ge8xBWrrMv3Na
f9rieOSYm462Na+oleAXzk0ywGQKIjgVH/cwb+b7YnRdHYMe771h2eUOrDx/gmxuVXxR4dg+GjpA
NaGl3RUdCOzzbDZel6WnMrzcQkVSxQS/hS7XeFUXFUm0FfqxFUhyh++c7eFW59znsyghjMGtW3iv
O5tp1N73mUGiDKoIYdyH0oozKvIYRIP+xhXMO9RWACXIxoPsMMTk7FQFeX9duYR9IdqybsohV4cs
4+Q1oAO7Yp3pk0XO4d0qgFXDfrB2QLyYHaXUfuGZgZS0YA6JLbv6i9TY4nMHAey+8koNPnbgpF6F
WAErTLlD46WBxcBI4srSCvzAaVJpPwITkePno6ltP8H3rv8e2N2Uasa7LRgy0SbSGf5F7hL+pWii
JkphgUkgPm8VCUSbxmw3YJlBb7FkIuyZXQdWidKc3VG1qRrfP04ooiV+DRI/Hhf0CTwYdYT0e7aD
FnL1pjNjpT3tES3HINpBILPOE2BThmuHZcNrM4TZdRdMzb0Hm7iDX1XzRqBsjzJCW18VbdkfkEc6
T5YoohRq4XxK+gb2MrGMBLrREiA47KhiFk/u3EO0ucv83VBL98H3mJ/SaB4eQYruxGaIXPnaQXfg
pW8q96+xgvwnFQAWwAS4rtMG8eENv5sP75ms7fZZTvVbDWmcHo/AwLmdOw0eYkeYBzW3IHdubB8M
71T4DXS0GPz0Zq34zudl2Sdc1sN7aTyyqaIpt2KP9seIlfAOAgomfPKBW3zJrbHbK8bzZArgptyh
0X2NNMrsVMHlrm4F/eLDf/CQeZW8sRkE1HPKoOMc4freF1AR/+40rE+Q+eSxabN+h+OkIKtl8w3e
QniNthFyE9THt5KjWMvbKo9rE4Rz3AGpDPlOq0qhtsberT4qry0n/w6JW77hyL5vlJexI67HaQsH
YJ1YvuYIXb23aNjNQxx0Q/fcuWN9kwk9HMM2J/c9ZeQm4h2gFFTmQO7V+P/mrLh3Sh/Mxmg2ad7X
3v00uF+J1QzXPh8sHsu8zcvE9hTcQhtog4VW7ewQP/hhxu3DccjsfEuhArzNihEi3bNSCaKuSrxM
Zrjie2fvB6p7cLU33/hKIzJ1gF0eXa90ijjHU+NK6uAbfuIMR+l8+OIGwt9GanJf0EeFjDLAgOSL
FEG1L/uZPBhd62NgpjYepRAxdN+Hx9bvsqNpB3vv6kneQwjf2+mwnbZSMxDLgZT8q+BteO23Zj5w
p6AHgpD1LLAJtqjlydshd5ojRCcwM0hlI/Z6czKX6JM1TPFw2yPt2PlybhMf8P+ENQXdcniadqCF
TuFBRtCj9fKmTg1HaLZE9LfsO5I2lSr2DFK01/7QcgiXahkdu2kAB7+yzXVRGITbQKASZ5cE77GZ
pG3vIYaiZwAPOBzNx15Y7M3y+fegH5oNK1vrEXgIsLnd6Q3GEBkYzp1j9l0BY+zRl3Fd64fQy7dD
b8+wyo1Y5eMmbhXqhfBpS+AB4CGkRGPgJoFt8CeB2FV+8KNMzXHZRayOQeyAW7vvj22CTh5wkWq2
drnlD9cDgXRG0/fWprLy6E76wQ8AiXPsWlYr6NU1EjdFKcoEuhcV8oYQEAr4TuC9Coi20yoAqe0e
kgeG5FsNfXgL6BUVbdoisnYSimlbmDHyPcEjHNgWxrZd548shsg0T3w92UXcFQV7LUbvrwDYpgQn
t078mUcxnSaWMrhqPwQ+7GR11zT7aIbDjzXaQ4KUINvgQuvTEv1wXHCh3pTV2EKi3mcp4otA6Xis
voe+B+dHNOm/qLJzYA4M7Z7GlSR2R/9ZT12RYoXFHZVDfVQo2qTAuXRpL4z6ak+h2cINQF8D7eGm
fAjey47ytJrK4Zj15J5rUkFrT0O+hmdjm0qvLaaUdtV0g+KW2HLO3602sn5EM6u3vtdXe+k05iDD
pguTXkKbPlHlRQHvS9nXKhHPobRK4cvs7bGNb33aXM1RxNKgvKhvfTKbBDgOcmNgyH3q1yOAh47D
SHQAsogX0HGczQ3vAbsoaAEhb6BGz2evJ7O9BUOMi+cfVcVf08oIptFlJTp1KOUdA7rdZOXdAL3d
GO/P1rvQwT81OWCjfXSa0cP/1MHP2wacJ4S7Ax4B+8Liz3yxgpPN+NIExeb8xE59MWDuADfE8YGC
yKrxVvuqoDDUgVYxhM48/Hgx+6ls/O35YU5OCc0oSA+jef5J/8clKHLbozMf+kjgKI27hoor1+53
FvEvfKpTJfulg7jUAIC0W/dvkFeOnaKobQGzDPpKSUOltqXp/sB8FborACDYHuoMwA+vKgDAP0xG
tZBna5FZSzI9LDg+JB5/sHTY5dBHhbgelCdWtbpimqGDb7vwILK7+5EhimYlS/JZ38hZvJ7/TKd2
w4ex1n4w3GKoNaKXcyhMfVvW4wMVqorhm3WhR3nqOC3wlMWRE9qdnwrilqdYyZv6yMM5fBuF5753
GsqkJOIGZSg7WOrH2Zay7JLo1ckZgr8IyWzQq3DGfj3IDA+Rss0CAH36AiCf6CqaydFw8vX8QtKl
pL8uSQIfg+IQCFRgGK2+mpksqJMOlXMACMNAjaZtvL6MBWxGRrjcdMpP0GSsXkeu+zGRgdt+w41I
tjlk7oFtBD3jJh9sG4/S2sHrL7AmUsOUtgqeFVgvOs41GuVIixp+V1lN/6OYGPUS32LTI8lzgbdm
WfoJUla8RQevCKPEMYuwWBYE1peRKPXFGwns3TINCpsXjvb3APJVf8/cql+Ao54fFRz32p2hTZbv
7cy2k6yMBnmcYYbl7gOYQBTpXCMxjENTem3iydyr05rbA4urLiDZJjPl9IJ8suIxkFUE9nXKhacr
dWfvNVMoS+0tC+UIOHnlZl9OldbxEJDewQ2cO7dlQSLY3wwug9FOJem3KmccmmleWD5ERQHUZQfT
ChlHbWP9tLuqnhPolg5fc69jA6hIzdAlXu8MN+PkekVMe7tWKAqR+ocs7XIXMKavPC5nB2YeUSn3
c1PRt9Hgl0EZGCLnMQl4FW2zXgXvYYarM4age/abekr/dP7QYYZUEFiFELFdjsmHJkZZd65ykeEC
MPjFFyzVxWPeXIu52U3Dz/Mb8uS+p4BuYhxg3dZx3pSlFsrk48F1FDNxpIyFV77TbWeZ94/nxzoV
7CFqAZtjlJTRYlu1u7pWEdZ0uL86/WzVibTIsa/GlKK1d36gU6EeiJGFbgON408C+O2MrLGnosZ7
qzT3LCryV3eaLzVL1kJB/3ymj8Ms8/3wmdQoAP1Hswww3nbnY89k4O5p+ncbXoUEdfpHXn7Lujae
gj6tyml3fpLLNbKOJB9HX10zpJkai4jOPwQNYM7bTina713pAsMOlxoDYVzkVShiTGHZXgB4rEG7
/84cSvwuKJJ4aq2NJvycRfA4Evwoitzq4k7I4Ga2qMITuRnYtDe8s8kelUGkClwa+8dU1u1tNY74
7OdXYfWpF7EmUBAW6tFCg8Pe+vUbAOxYDfVkgxFkD+UVjcb8GjjhSyyn1c79NMr6S+cwiRSaWHte
hk1KDZDJyhvlLUyIzZUY5SWNs0vjrb6tGeB5Ybu6ObRl/sViHjTbgHDJJ9Glw0AvXLqrjbRMDqkJ
kNULLwAoudVgKH/1WDdqH5qyeV0AwyKAqZUpkW0/uOpC43S53z7s2k+DrUKb9r1aT20OUWef5wLO
XD5yFaaCDqUB6ZFqLxgMeSFZoMe/S6hu9TF6J/T9/KY5sbyYcRjhpsfUP+G+54ZytgCa93Zx3/Ov
zHkKZvRJhgt78/TC/m+Y1VwxTU+1UP07AhU4QFy5QunfBOSJO9nwwBvO0pCic3F+bssP/bzA/xt0
9cAAPYJqQHD4MQKtIHEmmJg5RDv70BVTIrOygs0avOZs5Vb78yOfOIp41ECtwLPBaMbr7dej6EXd
AEUVtNg0dXdTON0w3l6gA61uq393D9hPIT4aML5r+oqY5eAqiJAcMvfNgtFcNH8DCPLCCl4aZPXZ
dCU4mB/AHJLcwKmjyvPDSEKzIUEhL+yQS0OtPpbtkNmbUc48FIL1RRxZ4bvl5QRtQ96IC0H75Fhw
hQZBjoB2vu6AzhL5QkZBOhkZ+DHOX5lC6yOq0vOb4OT2Q6PIixZyGPh4v24C0+VDnctWHWStmkS0
lrtlYe1tokxGOw5k2bZhfriFt4L7eH5ksvzoTzv/w9DL/vxwHdNe5aiYoWhSWW1nkr4UzpGNpUGf
ykGBu+hYsAGDvLwtnGHEqfDgXfmzNE3x2DuFm/Zq9nZV0AS3beiIIgHtDJw2Plbdlc7sVqSZa+qN
NGDz+LMedOr6vEDjo+H66AftEGzPz+fk94J89UK8hkjNGvpadw3e2zxnB2cYEqkaGEZ2h84O/+RI
fRiGrFYNKLZgtKHv6gLZWioYE+l6A1vDP9npC3ABlADQodciBP7MKjNqP9vDAvmm9KF1zyjY4yDR
XyiSnNyAHwZa7QLhcwH7ntEDLTNC5rDpcpII78Gt7iZ2DXzX+Y906jqDNxW6Z/hO0GpZHWA5Q3cm
UzAebqh1XaDXEBCx0c0AkG33XLjNmxqcbdRFF0LthWHXCFv4740lzi60WgJnC8vqnQjR7R27pwEl
yMJWRzXPLw5Xz+dne2ptP8x2jbe1i8agQRJYe0VU/nfjO+2joypj7frKV1YK/8PCJKRilpvaFpn9
C9iuS8OvtqoMIdra9f14QHBGY/pvor14Jrc5Oudd+7UQ38/P9tQBhGQG6ivhYsm35kbPRBaFw+1o
j+wVEnJJFom0ZtWFg3F6Uv8bZb1fWVd1UlUoedAArf2qKG2Y0dHMMjGQt96LzBXEt5GOVyI2qpvV
hTBz6pHycZbLKnyImihm560IYQhThME2yvtvNKtfm+nds/SUoqL+7fyinnp6OQ5sRCJ49YWf2Gnw
sK2lmCQ7lsLkXxqVC1ihCi8uVKaTtkTD5vx4J6dHoH6CLHARZVs9bocecJOsxst9oD570MUMI1s5
6auuVsBPRdGwLcPZvoQCwpqtbyLIkYCYhu0D8skqKoy520G+XnfAt0GOpJwrwB09cIj9orRgbNVe
2EKn1hRAI9QaweBHH2718GLuDDgAbMGgRVUUO+XBVjirBFTGak8kQ0YvSTid3LJYS9TnADTC3fHr
loHuUK2EBdH2Aqa9Poq2AZhIszYJgxsMaMVxKcPd+c94aopQcfpvyOVX+rBLLeWOYyl5eSgqsTVO
lja1Balh+oq3zoUL8eSO+TDU6uMR4NRxBkuKVlZxDfspy/6O0mgMCPxG9m/np3VhrGBVdXRCS3a+
P+CBaV6llaE5XyWjYlDPCeOwuGS+cXIRIdGB1hAe6mT9enZtJgsfTqp7pHzPzGvvxRiZGNXqKyfL
LtElTl5RHwZbfTEOhBvLLHSPjUVgRzYgwQOizXl2qrLYCtS+9jXegDH3XZDLRyCRz6/sEjbXRxAd
GSQikGiA6eIqrAUMlURNfdhG5jw1C+iqmPbnhzh5P3wYYlnuD3sSmlRjg0diuA+n6aas6ztEs/ug
Cw/nhzk5E9w/KAUCSAAB8dUwksPngyOYKBOWiXDGn6M2F0oAJz/WhzFWlxCcXwQB/Xvay7IqAHJV
xZ3Punnj5mDWMi9nmzYDPgL6LupG64tclJMr+WH41cfqAMTJQg6RSa3cWA5/S1bG83Tppj29kLDd
hBgcoK1rcU7k4jDEllNzGPz+qpEOYHTdH+RYMMD7b4jVlhgbB7lFYJfHMazKXWYb+ZpVYAnZroWC
9fl9cfI0fxhrFYUzMcB4rIbiIrJxtW/zPIznuc53njFk8YK5dKJOf6T/zW11oCFJHPAeaI4D9XlS
4tSO7FhfKkefDIiLlyh4rtCpWHNDfd1NVRgqdhTu2NxY+eJ1X07hFTXwCwLOGSBR1It+fyFheALf
KLja4L/V9akjh3UANwGxIabYQK6ib1mi+qecXHhQntqAHwdavV9nn6E7l2XkQLWz06a7ctz2Qkxy
To6B2gseA1BUQLhYRYsqbP0aChcHS9YFLhFJuPxp7ManT8BZg/vKZAY9h4irvttao3YJHDcBltsg
3+wf3aj3oiTP3NaKc+5DO1QFGhr/f7DgH37HVbTp5ibTkjcl+mudk9jcJWllSaTpEiB9q4Z41B+M
h4cYnoBgTkNi6dc1KUN0OFo2RAfLSFy1KuMb2KxCqr7XJMl51O7Oj3fqpBDIycDkwV7EElfjoTbQ
TkLCSAtIrk0HoKrK3R+m5a//f8OsltG22saGDbO/yLf/HZEMoBJu9UdSOvPD+ZGWo72+TNFoRs8G
z0yC5s2vC4jHZIWTKeYDAFU8oQG7op5OuePembHNY0g4wzmlSc4PemoV3UUzDRZQEMZf94IbUhgB
HDxoGaauHxUh/E7aZHoh7cWwferQfBxqtZJVAx0YOyjsQ8uAq2bREdWqCzonl2az/P2Hx0IzTH5j
e9zde4BUAMI/QpC01uPm/JqduhOgbQ3ehrP0vj7po7V0IZCKYQ/sMYpZQJGBnTLCPQqyemkt5kt9
ipMLh02Ogg5QCJ86eoGoCxXNLpS9gmrH8waoFHFh752ckg8dTjD8fOBeVtEZRkEDQx/c32uL7npp
bVwDTk4F1hrN5R8E6I+J1CpAw1DF8QZW8IOxo00206Sv1AUeyqkL7uMQ69hACNp2+QAi3BTh5JTl
vTU3e9M2h4iyFMKrF3aEc8ouZzm2/2WH680NdHYuBmodqmwaut1gMvWzBkUmT8TY21ESyAHgCq+k
wXwPjqLcBgXUJNErCulTaTW83olJeTypxnq+Ah3I8+G5AQvE2BWDr5MylN3WBfXtrqEEYGgoMdVA
qxXFeGOKHk43IkNmP4ogeJpcou+8qg3vibDB4OyJY+FRicz8uYJscAY1V8u5n3i+oBLtsbJS1uvm
Kqw7f4irJkIH16kB7x3UaP0tEGFfO8+pvBji05GOWzihvwMI0JAEmQWU0Jy+MA38z4cq3+DGcb9r
wdpw46gx/05nKb5Es9+D41HCSRvslS6Iu4yBUFU4ZgxijvbmXSGQb8bww7Ze0UWbH/Iuh9F5HrYk
SEHVckdg871RbazQlSL2gH63Eo8TAPoqIsc6ASzUn2I2aLgXh0JEj10PJSA4fnOM02ibo+8OISx+
jcnOcmMvJPNj1I49LE3mCCaCAJqTcBO1DMa1I7DmGXDZGmvPpBT5pmBU2XtBVAuAoiPUk6vC/i6o
5I85GO9RaWUh2q+1/80aQ6eMJeAOxzHrQlAKstZhR+moRicZrWYZa1JC+AgyjwHWLGpLJIZNRd6c
InLvwBo11yQHFQQWL3Tq0hmQTuAt+0hRvJZEUR9cI+3bCJMegLJHUh5D/YNed37f3snB4U7CawXX
a1lEzt8hFJl3QA7D4Kvis/f++zEQFCfUCiAbB/jE6rKyejxUgdCWh75RKbc1jEeaVNgjWA2XCIbO
qeD0caz1m9gLTWFBiW8/0bYqgQAewH+ppF/qbf4Al1NZ+mDXgMQdu0WeQJksfy4yt66vJgNRhBQ2
GY6J3XCAdwlpcvkDwP/g+fxyeEvQWl/ei1VACIgdkHxrCT2/DZh2QftFH4H6ZqPA6FAxDDPQWvUV
8NQoTSmggdqckvdMTIFJohoF+sRuau8Vdqc4WgMeTsWGzBA8SIJyGLOYKs5vRw/I6rCVbSIY/C+k
EapLI2ZpKwYi3QAsU6CLFxPAIoJD3URhFI9BleuYaxeQ+2kaqisl0IyBGFpRAeClUUyOaRH2bazB
Noo2luc0kInztENjZTyWGCgZOP+HtPPYjRwJ0vATEaA3V5JlWJJaUk/7C9GW3ns+/X7sBXYkFlGE
ZucyhwYUlclIF/EbG3mLqLa1uvefFXDOIQS7wnzSoxY6UhgnuwKWW/cfbEQxk6ZuadDafH14IzM1
WYlpxR4OyJ1tpE3gCLnGrm1iSdxL/wiieYEucdr5chsfDmlO1EeBLaLLszr5qqztpzK2hPOYIqQn
FO5UdTu1ruXWsc6NlyFWB14598U4Av/x5uldhwpcU5R2JE/2/28gqzOP3VqPzErHziYITTcvaT9b
luHeDrI3lNU3GpQxZStG7KfEL95G/NyNhhEO8/jhv8RBUY/rFRjc9fai6B2EnnKc7yoh9/PZNhAW
qr4JYS/XH9Mhav/cDre1w4CMBV2so/vJlvY69WhFaqMFnvw8RdolVyPqMtE5F4S7olHe3w61VmL4
212niQUJEHV+nWLyKlad98k4W/lFEKwsdCr6PU/63+RrcuUnT/Bptq1wZhvvRrH+JlhYYjvNgHIE
5Rq5F/Yes1uflF0LE1+dd/nV1U8f0iysAEV6mYrlraBZv0oZz/PZ6HaaBFuTTGtg0XYR6Y9fDTw2
At3P/cYDimbIaPcbTY7jF5opMh3hOWkuuRS04n8o7CEfa1LnQPJXWT9L4apGqhbSeRmE/uwP1r0x
tzuNiCXp1+v7ZYjVosB6klsdb91z140mD4A+OwGm3DOm34uyylHS05CH0fK9pJNkV4iH6nHg8rAz
XVub8MuxLB/xxQsq7PM0UkxBRks+/iYF5u8BNv88FT9jMTr3g3RnAYS/vSLWIcEGAbDWdBa7JlI/
WB3vCl3V2Kh84ZxrovBYWkZ2HBpJOkitHDyFmUoHJMoLj8KDfLwdeZ2RS2QErxQecVjxUg57PVgN
SpsyiU3iGVML8vWY9p+SULXlPZ+29adbx1klyDxWiSiFALvh+XFxUQ5BWjm3h4JZ4CoL10FW+dG0
05zqQwclfrIoekVKFbhCKUzfIGkkqd0KWvgUCPhbuWXQ0ZarkQ5063LI3qepBUOyVYpnrVD0FDpv
KhZOxlXcQyl+eq4mTbuHqz58b6Kl8SQKuQgdqRLNpzRLuZ2zs963cB8/mZDESzcCev3cZyKMyEpI
0LGPuvZ9lWT9edanyYMBlMLsU6dFQTakuDn4afEeTUHr4gtxeuzFUhGhLEVQ35CSlT5lTYDfTCPM
4IflIfsDnTe/gxqsIAhtqKXhZKPY4rvAX0AJIBfvxKkvEmcSjQn7uDGObdy022MYx3rlar1R9Yc0
UAYErTqpNHlbURxxswqhPIy9zSq3WzMbLcevk8Cyq6SL7wpoANEh60uEbAMkN75wl8OtUBhH7QtS
/cIJQBB3LYx0C25t4QDdEBZTZCttWd1H/owW71IFzGwFJYZ/FrnU1i6aWvzHrP2icuokESPuVFP1
o4Vb9AmAiAV0Tc5/W+gh/x7qBmHfIKopGkptLh0gOZqCK6pKDa9Z6mDLS74wvZuzUnnk8J8e6trs
c0dPW9+3daHS8nMNqyQ7R4uxjqPMcwaNtecGb+soTNMfytoWTIFi1oIzJn4E/wufCfM0F0XwKAX5
LJ0wzWNmUqpQpU2BqPwzDO3wva9E9XmM1fDOwvD2uQ1S/0OszvS3Bw0kUtf7qmNm6ohowsRJB95b
En+bSJPUhxy89y+QpP7XjsoUXOFZvK9FqfAMCJTSUS3nYrqDIjd8rIOBTIOOoF+kIMBSDNBDeAkz
HamgaoQfeOyCZNIO4sycusKoihDUeIqqB6GWwK/pKQBam5s/1NS5z/M3bpnLwkO8wwK/AK/hivKi
RF2qzpRmLnElCZ1dafgDVEX5IwsLzdHiEhfiMAvPxdDJP28v+nWZ429kk6NNoSl9Lc3ay00smqHp
e3GkQBcfotrBCat9lwuz5XRBL7OUUTm4HXR9X/gblI3ahCOFHcGVWKsh1lZb5DCSwSRPwWSXxuBm
1p6jw+bY/g3zFxz94iBChAw6jlinWB7ozTEoxOh7KUgA22TBcBMxq3hdidIbO0ursf29u70IijTV
LMzZ4kdawgYOIKh/SoJ259RZC+aAQlmshf5vBv8i3l9EiQQ0sCmv+t6sDAGKPFLQOM3UaR9HxW8H
2x+FMbbbQQtkd4aRCd9tsAo0XXugcHYVSOYPpn7+MJhy8Ec1A/8h9nPhsYtK8K9+1YsodFR5Mh3p
LVCSsrWwFD/5dZAcChx99kwot9IBjSGNmoUhq1xrX5+hozXp6AdUWF12/VIHKnMURELDsSK5ct+e
eVRGFsQH14QrmXpR5RjtAotuczqEqTtoc/M97+tEsX2xR4bk7dFefqXVwDQpDTvu26PXUUQTJ8lF
vQ1S7V4xeTvPcUmh9i6B81+9P8NWNNHSGisvgEg6iN9b6zSIqAiE2SnDXfv2mDaD6aKBXbmBCv4a
pxOVHToPoiCc61mbXQ7B+FDEavuJPax0DSXwz75SWTsvnq0M0QAHKAjeInS0Lo1wDvomHW7B8/GM
OFetJR5iCUK1bnTCToZsXbTIxL9vecCCa5C9iNx+C/eq8Hgn3ldzSf9vPt2ewu3R/BtidVsd+s6K
OXPZl9CjeuqQA3FGVRhOqgWi83aozdGg20XJDAzXFW0zbAcD+ocSeW3UH+VcfY4qfedNtuaY/N2L
wIuqvMuQocKk5PXyLWqI/F3TxBc0GGI8BEdxrij0cASDyR5CantTCFGZ3XgKPMFEHqX1x6w4VHGW
vrF5s2yLCPCAnOYlet2V1tWxgoWAcJ7WFcpTlcvzkxBxcxCozuwc2VsfkUmlmbK8OxCSej3qMbOk
aqAY7ylq09xNqQZSrsmROsim8svtj7hxLUeEibYeupmGDnz1dagc/G2EBGDiwTWzh/YYBeN79FJs
LRZ2MnPjHfUq0pJOL44Vo4ZNHCepf1b07DnHs0r1o8gxrGC2ZSSmjHT4Nuz6wWzk6Kugy0y/CKr0
5ij1gRFdRBT9H5Ed8T/5ebFXo9jYt15FWSb5RZQQSROQhLNxTsOPRf/DkC0HpRK37id3MD78/z7Y
8ltexBINP8wgQKLOB9M8orY/TSNSXXiKRtbbt2MqqYttqYZ9BC/Q16GAsFAoyfvgUiEg4CTwVCjj
+uWBQ1Skgjd/B+/8VjIEq+xVTPl1zDScS70xOv0smvO7iSZmHaI4J0Zv7MD9bxiuw9jUAdBcM327
VkzVwi/Mcy/7n8fOCheJHPQpjH+kdn4Yim4HkL65zGjKyrifqtec5k6pKy4hKOKjefCBCtvXOQg+
8uXuNcPfWWcbmwcCxSpnKB8N3v5qyyzTFuAgfFov841DLsqXbETgy9grtW4u53/DWCvUIh5VNU62
YeHN0ccg+6G3Bq3ED72BjF3h8KbcycXNhfwi3CoXa2kY0irKR+SUENQTE9TWZr3YA21sLmRE3FCL
lyg3rsGRZllF5aCBDlMS7STxCkbkbEib0zzOdtx8v72SN4eEkxO+W4v147q0X2A7nMQWhSVqDWc5
tr60sfXrdoituzwWP5qJMvKis7kuagYNl7RRsNJLJw1F5tZRViJDFSflL1qQ2WcxtebaGU21/NhP
HcxmQU1ymncJ+nUPnRp2qoMInDneG2nZ0WqspkJ20xjluadEnQK6rkbVgGGQ/Gy0cQLRMq6gkqCD
NchVDZtjTfxxe0SbaWf8rcchhGkqq+yOhQaZWroVnsCrBOWTkDKGZI6O0X2XfAt02BuLp383Cq6i
3Ou5hFAPf70f1aOGmFMGDwyRr/Z+ALHhilWe7VylNtfsXzD8cpdCEuB1lGQIxFzwAeVGinDX1X1v
N1n+0EbyzuGx/NqXpeBlNNJSVVS4XWBpuoojINqfQmNF/9EMKko2avXcCZnmqkJbu5Y4iveD3NYH
Ywp7r86lxLv98TaXFy2FhXxGFWndNkGarzBCEXdhFHfyw2gpGOrlrfJlErvxyW/U+WxIaXa+HXRz
bl8EXTLqxYGp9sMY9EKEn0UxavcS98VnBWWO+qwrXRnuvNA30/NFsFW6KMgyGEWN6n0E+8npc0vE
EqdT0PuKxdY18Bw9VYh8cdvR1Z3Qm0fMv6HN1YZc0M/Js7gMvcI4RghejtJFkwDLpO7t+dyLs96J
wxBqaTzGl4h7TwIkPvvWpWL5CZ/TDmjDnir55ud7seBX9x0TCESD9KDppQBPDyn2DYeuzPRnLSp0
5/bI9kKtMqWrskZNWh8x/Om3ygxKyBZqqf4f8vHlGlxdFhHZaOfSbBMvEEdGQVM7m2Uvi+S94Wx9
qJeBVjMXBNjcVrVheibeGaltVUiYIvzmUwSsM8v4lBdxbO4kx1b+v4y5msIqMiR6lIJ5FvKmtJHg
/6jk6qFXzCdFLDEOm75SQz3d/mzq5qaGojhsU7AeV5zWTplitRknb9EkUyoV+c905xTYnsp/Q6y+
mRpQ/kfEpPFQrHkKu9ZRMsOTEgiuYXH4L6NBoOqv1S5i9K+3qw6FQzREU93zI7lHrroV66+aMFXH
22G2cl2CS0Bb2eIgWJ8EcHIHwJTj6Emm+EAf5qehDk9m2v+8HWZrx38ZZjVxTdpKPhaZvtdSzT8H
lvg7MtRP4GEui/SNo7TyHpVtMwNfDGyV9Upu6D5Cf4IXtWlEk07LvRrU2t3QVTPqsMH8J+CS4wSq
scet3kwSPBpM7IwABayf0uUwtkmT4Dql+VN7wjKpd5NYFj4XdX7QJlH9eHtqN9P+Rbjl31+ca7xR
BpBeVeVJJYbhmXWHe+XOq2V7Lv8d0ZJEL0KIydA1iObAgiLjK7cJP9S1fpwRiAjR0txJ/M27iUQl
CV8Vni5rso4aZD0l3MwCm13Z0Rg7Yixd/PDjrFp2UD/H6IoAS97Z8rfz89+gq/ys1DiYy9Tszr7f
flTHkvZqWhkCiJ489UtbC1SATSCn9jT9tz/ev3FXWdpZclzS7cTPMO2PhZQ/i8G088TdXuH/hlht
xTTK9VhJLUCm+oSaryHXh3IpRiuVrLm3U/EqlEb9D/qzxaUOxPs68zs9QDgZDVtveQxo6scUaeNx
D5d7lR8EQdwLnRIWFzC21ZRVAZiFGQDZOc21d5YmuTVGKINffRHNpnCjIPyZ5tNDXu5Z/F4taxBf
YJtp/C8tHWWtaGEUWiklFjpCPVxyJY9R5BztPlMdYdypdm6MkCoqnCSsi0VDWkfKtKY3Ct0KLhBG
dQS6tI5GC9B4ubAjP8ue9TEzUdkOzKY7jlPXll5VCrq8c4/c+JiUeqg7MmCewmveqhi10VgMs+Bl
pnCa0+i90WmkqHl8c85QnrDgjuqGhADL8jNe7C1ZNkmaYHXGuTNRPe5nN5TL91KSn98cxkATCMTe
EuQKDF+1oo+OeRh4VduX5gFN4E6zzRGoyHGqi+SNngmg33nVyBZSkH9l/9cFhFzKRlkUBqx1J4xV
67oxvKHNDfTRc/H01pGx3jidF+sYEXrXaj3kqKJpSZiLnhh2j0kr2FqveEOhHm6HuToDSDB8aZg/
XizmlZgmkOwmQGc6g2//J9A+C/DQexGQBVLhRoaR7B6b4Gq5MSb2EaDDdBaAkayeF2HSdIUU4EIE
EA0R+nr4EcfDRe+qh9oM3prqwOnAuC3sEpCdV+/RCENvhDtwy+sqLToF/jx9zU0luQtALu3k4fI1
Xr28CUWNGD8vtMgoBK6+liYYzRCWCurVfnAa5yOWCbbMkYbgmlNqO1v/ZjBkuWikabgPrPtMARYN
Pox+8DHSb129gKQ5LvLjfnXAweF0Oz+uTrJlYArYRCpYBsXU1TrWG5SGajT2LnoZDwdg6cYhTdM3
Nw+WKCQgGUG19ooHhA43ZgVhM5HsyocwNQ5GL76PreHdjJacjRozsH1tJ/OXX77+ZDp6eItuwGIm
v7qJNym+Lr5U5ZewH4t3VRLhWC36aY1uvuLv7IZXWz/jQxWP8+WvFc6afgjKWgwSFYUCXzXUEQn5
oXHFaZzsfKjN5yrww3vuJsGh0FLhZ401VLBTX71a5joYIOiCCiVxRrzeuGrZ76s6q8YzKpTWO8uM
lYOMZuLnpEtDd7ETPulmHp7B9Izf3ppAJM2yYRJ82ThXCdTqaaaHMQcB/pn2HJd2qrwZrMHgaLqy
UWK+jEH8ek+JzW5uBNYDKNWfsyl/i4TsqTJad4iWvnmxA6i+XhKEww+Wzh3L4moLa2JfsIIsAqah
JSc5rv4RxT3xvevcJARNeZxJ2MKk9ebfBUaX5B1ayqmeuZF4McryqMSfbn+ZrSA0OlXcYNHW09YL
IDEmvCagNHiUe55meXxUQ83Rp3Rna7ze8TmeOTOZK54z0HRe3wTy1GikLsGrWm59V4yeh1l3wnlG
VPOtr3jSgDC4b3O4sDOuep1z06MjCxjMCyrxH3UuzzjO2bRFT+q811/aSgGLXF64Ahre2KvtniqI
Win9VHkYdXzOk+CHMk7BztvlujlOJvMf6htsGpzMq/EMU6XMuiXNd8NS1Fdjtx0DN66fxBRGhvq1
6z7Jxl2sfb6dFRtDW4oTBEWgl1Lyar0aoY4pgwwPQpN8SEzchcW9kW0k3kKclVS4FsjzrWcvDULQ
oVq9vCcaW28e/QgrEQ7Mtw8E7Uzq0GCvl/G8zjurjatiDDPZU8B7QGoT/eNgKXsGjltjQYSUIguf
YtHweh2lx5M4Uwdz9rpodkpVxF4ooTsc7Bz5G4sIojfnPacVgmtXud36ytwLlez1NUVZ6mHfFKuH
bGR+nc29ZubGkPgmsHLpx3ForK8Xki6NudxjypCUjVE4k5CFgdvH2dIDQpf+15s/06KhszTlqK5d
IRRKBC99AxFTD6up6utoWtAAm1LdQXdszJ+6GDWh305Ks0u8/kxQFYeyLVmwQRC5iP/eGaBzfWC2
hfpGlWmd2gb9l+Wdh/8JoP/1fucbQYfekOVpRoqe81AN01MdiyAk1RJPqNuzd8XnWKJRU1lSkI3v
6nj1MTfK61JSKVemkEessDlYEMwOrDDzoOD3aOe5bzw00CQdxchHN+R+YKeswZ3tapnB19eppfmt
SxLccTj4azT7OAGKG9u288qw/iGWxcdS9LHPLdL3Wl/Etllk728PfWOjUrmQgqLhIEYMYTXPALuU
LsWrxov04qDN5X3VGzshNm5NvFJQEeVg4ZhcFz5kqwtRTSmjS5GVVmsrvN8d0wzzDx0Sn24ptF+K
rI0fmlb3d25NG2uQ0wWYHFIViwTvKl/9KRssNVmUDFT1Y63NB6sBIqcqO1eZrQGybZmw0S00pdb3
0tAE8sQZMGMGL7XntlXacyZk5qlWafKauP+cwshUnDaJpJ102Yy8XKAQUaCkui4HBkC9ugl3Fk9N
LRLzPYL9bidlbgU4X8PVKRXknaWytQUQCaIGtY+NO1VFYyYaW91r5uIA2Uk/8OIBsI3v8qGMoq+3
s3PjA2ps1BzefMNrONmIMCxCKgD1xNL/UiXte8s3cJiRuQT/h0DQujAh4PJ7hW/Us1oNYrEcoVDo
vClEuxamAy5f7n8JQ7kRINkGZk1T5nxq2wxdqfZXm3uiptu4Hu6MZWNJa9SmNJhSIlfSdddiFObO
EkMsKX084WOqxBqcaojRX94+FkB+vOMQc7xu+uuJ1ZvwP2KvsATFsYIqtBOhFQ/J1Ox1pzfSHKUG
EQ4HAH32xdUdzlJSIekLNG38SoqiS9/XM22RqVLPQWE033qz4TXEHjPCkRf89nx7oH+fdatNmXqL
grihRn3sCt4LRL1PO3OsPQUb2Tr0Hb3zHzpheIrwg5LR+OnghlfqZ6np3aCRuc5Obl1Ih7LvDn4m
IUyfu1nT7OTS5s8C/MhrmHuZguDb69M4R0BcannxX8DpTM9mrE+FZ6GBZdhWPvnaU6pkWvVervoh
wmNuYfxi5qSg4lf8Nuu6h7zXKmVmD0hmPQH3a7/2+qg9VFWRVA9m3mb5z9vzuPEV4edynvNagHmw
PtLVOatyq5tGz4Lfcl8NYu/OlhK4gWKMriU0GZ2uKr/vG2knUzcOVYq1qE2xQy4qKcsu86KK2oSW
nxlag6Mphp09loToamO5dYrjLzMAnNuj3Fh9C0KUk0BdMLDrq2wkTkLObqbhO1GfsnI8zslezWUt
p79cjhYjE0qaXDFppK2+vJJ0Af0yVFj8JnLAoIp1d9AtbEi78mFUaqypdMnRpe7BqP0v+qS+C7R2
58zbmlMwKkjjmTzjr9i2SoFp0uT7oxfWmjvL+uOYzR9HUb8HdXbpfJT5bk/rlVzTMmaUxin48wZG
5GR1lhdiMGrGmAteEU6yB8s+OMdz8AvYVohL2kSV1erlAyylb0lfozkxB+FjmZamXYjG7CKAUDmz
MPTPt3/WxgEFhZ6SCT0dIEnr1BqHog3jEQGjokYqIH1OBXSjuj3Zyo3JxrZGxr2GrZZ5WCVwOmli
MNdJdJkEXcTO1tLdbBZKt6vSBKuyIHDhBGQ7+8vGSf8q6PLvL1YNzIysrnm1n9VUOXRD8yNhC4vl
5JsEvO3Ns0ioZcWgZ4Zp8+rbJlIkGqlSqN5U+mqHbxm2iyzQrIM03o7qznaw8c24MC1pS4n5uvLU
asNcSCUN29AInTKUz6hKu4mlHG8PamMjWNpTlB3w16IEtTq0JGH0wZ5isOAr+Lc20YOsyju1mq2R
8JDlxglzB53K1eUdP8g2sUKuR3TnTnDvcnTRTRuR2r1O7FYuUAFAXIi955pzYvYhh7wVYT5VfJj9
zjb91olmzAKLvXrDVqrjpEW1kwEt7lCvs66Py5mn8gKcmkbJQ/YdK1rDak5imn3E8IiCV77r4b0V
k5oA176lRk+x43XMsp7GthI145wUT8CNjDE7YStDXzt1RGFv8974ZhzVJPmS6zzYVwOkT2oFkuDr
Zz2ef7FLNRcsm5NTaUb9P7cTcOOjgfWBYoXu7LJzrHeNOFOt3g9TLIe0+l2NMaxtjdl7FSNfTUnN
D7ejLbm2uiTBQcEKgiOeiVw/RaQinqW5DERod9Ba8cZQlHN2apJjlfSOjEtrPb99HXMgEIraLs/X
9bOr1yAyM8maF43CgC5y1+QPgjqGH7oo7JKd82frsy0UOTyvOCuuLltCXQZsRUgflvL8aGEwmybS
edK7nU1jIxXZ4mlf0IVFmGz9Ym38Uet1f4gvmhpLT4Uw6zaM0NKVog7i7SCIh14d32rjwNFKU4VD
fFFQ4TRb7VSKD0moUovYs9T3XXkUJeEoIsZ+Oz82tsNXQZZ/f3GczGMXIoWBxbMVf8d1y4VKuxNh
6xMttxFkyJer+nruML8e4hxbWU9CtdSoAzjmPWbl4Q7eZysMj1Ge3KQCYIvVAq4sOZ0MGN6eNgbV
HapWlq0GpfVhIWqe3j5nFHgX1x5yTl7XEIc8QBEIc3bAidhiUpPv82pnk9gcDTUZ8o1b+RVwI5m1
AGppl3iWgJ1sNp20MvtTQ8T4D+uH5hVOk7RjdGXdv7DwQUvHrLXOQYuOUiADDrnwGHZvT9jWaCz6
4SovXyoia1xglfldEXGBPIOhPvta/WSFghP8l27cAqOkBsLdmzfFKgVqA/PYMeyoaBl1exLLqDk3
Rjz+uD2YjaokzfClvU9LhoN3HQYQupLOxWCdC7/C0qhxilj8EZj90ccNr6k+xkL6oGXi72YSnCxS
/twOf71gEVIWl0YgJwhV5dXlYkwTKxPlLLwErV40rt7nxvguV8Qgf/OCIpACABLtSsqm6w5N0YP3
KZQKkEsND9MKn+uI96CZ7gCHrnNjCUM9EIgUkhLrR9Mc5KU1DoHiFaWM41d7bJqvZTDvvIv0q2OQ
KLz7FkHThQq5So2g0MW0KRBXSoSkdUx0YX11dDD1LigXa99vf6KtIXFNQoVoQfRevQPHll50YnXp
Rap1ajyJLzFz6dRIsV0CfXx7lwbOFKV/WD86D+n1PSkc42bk+Rx4+agUjoLl4NlP5fFUKrm187G2
ppE2OxV5erdAy1ZXMmOO0ywp5AS30+aowJ+qawf7EBp4O1vsViDYxlxuaTJcA7nUNuDMl5LEyxss
qN8rumDr8bdQ3ZMouz7Y0Wmmz8mLAO3kq150PFZDFKtacBmasbtIcxedlEKksDmLh7zGDXv2Bed2
dmw8mUkOtkJ0JTDevXJ8a9rOL2eIHV4wZ49mPToItTjBpA32WGLFp3UHIUi/IDZ4Nw/RGVONC4bH
hzzIj6kq76yLrfFzsaGCB2SOL7qk8ovjX6giHrhN7Xu1L2QnqYCEXEFzsU2pEpw6FSss11vh+fYM
bK0PGubkKlPONra62HRZ0JvxBPl6KFIn6YeDqY9HY9wb21YOcQpAvkY8BB2P1U45i2OoCmpp4ur5
Ta2/D+rnqi6RSXmzagcFXRA2wD94pFy3L/G6LEfgDNHFMoEC2E0+mbUTpJP/HDU4A++c2Budc3Au
BrpKyA0ur4jVVtaM44gdtqZ4Pe0+0/HLpv0sj1WNKkkyW3dRr4hVb7dIxWj3mIwHvus3WtMcMitF
Pfv2l9w6jBYkBz7BCBBc3fULHS92LUAMVpCUCx5VnljIO8ftRggoV/C7AQouptirr5jidCfXWZJc
1MooKGhj+fBJGAv50+2RXCULXRqOc14QyGHCMlvNatKNrdEmKM3gNqJTqjWSIXIUrSify04Rv2e9
Pu90va9WwSLkDdoeYyxKR1eoOgwLTAXV8M4LLe4Opt5PH6yok7yh31Ue2wi19NoU9GwWWeV1OWyq
6F1SOpY9Ized2AxPWMAfp6o93J7D7TD0gyh80CReV777pZ9ZCGSD3xuGLfdBhC7F2HpWEe6qAi97
xKt3rSGbNB4MAPfIGlzhYQo5F40sW/aQfjp1iXwnhgn0tOE4mf6xKCiga81d3E0fywRtpMS3TlyR
LmEi7dySrqrn/A4Yqnjd0kPllb3KGzMtekuaqukcxVN9BIDsA8g0QihsFDQ+RHkbXwQRn8jZUufj
7eneSFl6/jxJqTLhELLeRrE3SmdtNEKvMRCxrStn0FuArY+5XO3sOVsfdqmMgHNbPOKvdlK1l824
1UevbTCFqLrDKE3HUivePiBreetQleMmw8p4fRiVBmIcUtELi79FRkfHNC790MgP4hRdzF7TPt6e
Px4ey198nUVE4lZIX4D/Ubl/HXFG1zUqSkP3DAGVe0NsgnMppG2LErLFKSjOYwUyySry9tRV4TsS
Ub4ruw5/w4L+wV2pzsjMVv5E49yynFYKxGMS979iJfgHeYNTtcCMqEzEzhROsdvJSeR0bf/ZqJAu
7pv3BdJgbjkDSxbrXHyu0eoKcVRIrOiLVosCFsZZeYhjBMGwvnbNqv5eV82vWZDTsx8jIj5mMUrK
jRmUdjtnIorHjagcw3KMjz1F6CMWa2Jjo0JvcclYVMgR2J8i2elVM8IlYjnjo6JIjqEWlR/Hccq/
zRI20g51B7R5Ej91lKYSTnh8Iv7VN3158tF7dGeUdp2aHe1JKRvxvd83h7FPPluVLuGixN8PaHS7
vlZiY22ODTRspIXzKOYHFkotF65s0A/gRobs8CyyK6Vy8XlqQ8R4E63WVNeYhv6dlmfyxRcF8Tjj
neFIvRB6I2LqjymwP7edeeKN1ljafjPHXyWQIp8MTnw3E/q8szWp+VbQxrofrep3L+KQgH3foY/a
L2EfxycxhDEWy1H/PQgEP7TFWMve9R2YDmlKcGvX/OgHcDvF1kpDQaqC5ullVqbsZCRZelISqXoq
Oix/ZG1Wh9Mcxv1RMhPZa8q+/i43zcgt0k8OrRJFaP8o6SdNxsURW4vzjFlRgKTmc9CVvweK0a6Z
VI/SIKhowndafBBiczzIgx8fYKbOgy0OagO0MBH8y9iU4aGcTRgqczvzuJXC+GwZSMpbBmJUUz5q
CCxm3yZ/oPEa84C7F1lS/6RzX3qxRa7Jtah+KQtpcPRMjRyr6xQb2Hfq1bVsPAxqq9kgbfJDnw7B
UQnk4ktbYGiecR3/hLwe4v9C3zpBKLTnKY8LL0KsYUahW+wfgziRHXa65pM04A7ro73xYaym52kO
qlPnV5XrUyp5Tx8FYmAzfharovqjqd3w0fITxTFGjBkiQwltALV4qpdy76QM42NhNvKvwNelfsHb
RD/II/00yyIiCn3DEcqqGvX0MDbM80mKQY87Ibanix5gb13ETus+aGXYwRgXLP2dFlTWL/hbwvsq
7kovNa1qcMeO3pQdYh/0ayhpoyD2LsbOIPMFJSQIXMkMIv2gpVb7xxCT6hP+zOiX8CyePspJGdpC
NMi2WpTJKcNK4LOJiedp1KLpsap4GymNUH8b0uJ5KC2+oTRYd4bgj08NrdXYTupK/540/cDaqMro
HriqgK1JUvypOFn+af18PEYp8ol1oXxtx9q/n0mvh7wrBidLSx4OsdJ86GffdHWLctRyi3ElRZgd
sx8eW0Ho7ZTP/I77jHyfRG2CgkKg34mNjklAOJtu4KflOcZz7Wek9VHlxNYsf4imZHSH1owfQDQ0
yHwb5Veg8t3FnGXVmQYLkf0YvXspDurHrJo/z7R5a0cpJx1TOtzHDlpvdrDgOgR2o1pmWQ6t+HM0
/BiYCJpDnQZ/nj9YeppZtr97I4PfWxtj+jWKk/GdMbapo+nlGDqKiNygM1BNPwVJpItuEZjRo97w
l+qijk+9P+VunJnSgWdenQDcGKojtiz5QyPEAYiRqgRHGASdY6amelIqPbmXpSwHE9DWsquJsXKK
gDy7AISG+oLQpWVnKYvf6WFWRbYpxE1u0880+kMG3vq3KXSa5vjczNlOpQKwb9K046EsuuoyxToz
3NQFKhKBOr2XCyk8ghJN7TmvFcWmCDLF8JiHxd5TCZsTmcBSUoL+Q2qlKoDueBYNtwlM/27QNXwJ
kMOyp2b8yT7t/1ITQQ3tyCzAkxZUbv+MXdU++mGYX+gC9c6sKOWlURqR5YC2hBn6yT9da0m/pHbs
jzCq5/fhpMqfFJSPFTs0MIpz2lnKfhRSqz7MbVJTweqzKLBL0+wds5PxELba/j1+AYUrSZ36MOVo
bKAGg8+Dkc9Rc+qAJLr400D3WlQZLTdjtTyxDcWPdd0ivKZnaJ4ipyGYFzoGwiMey6VuB3GOf1U4
YEtJDVK9R3ZSO0uhzuERI+JnmxESHg5gx/F/SDuv3bqRaNt+EQHm8Mqwk4IVLckvhGXJzKGYiuTX
38Fu4B57t2DB5zw00Gi3TJEsVq011wwHe85y3e/H7vtsSisL4nqRX5izX6Wxnh6h+j47xVAd5snW
3uZ+rSNF0eX1lEGm4AQvSWHKavWZLO72JCwHM9BK+9a7tdzXrlA5fh3MqXJbhlaXe7u0I251ybqj
7tZvS1mNflrz9yQVg2Thzrd5YU+cX5rlO228kK1nuYeW+N2wNXkpJq/GLyrzwm3UfWeAD5Z58RUi
yDcQurehJehzXlIExYnW+Ktmf2+T6TpB9hvUisB2sTSPZV+/MEv72S1Kue9iNT6ZbbEESprEEZ8P
+oqi5Pk56qi9OgXJut6ydte9iNmIknbpbqXWEYfhlJruL6oMh6nu9m0xpRdFMRK/Nup1VKpTcSyd
zDzJxXlNhfKMmDSiAOxuXbrLfZstL2udzuE4kIxT5aKNkor9eTZjrYzs0pQXg17r/hBDfvQ6ksHG
PF1/jHYx+BPI7G5OPOqp1om7KCnaqDPNfidaywjxAB4OomM0PvWpGXTjlES014mvxM0cbWYlfoFj
k5/ysuq+UANiLZaQCGPus8G7r3C6G9J0buemH0DuMiJbFedBmavlELdOGWV9djSs1UiC2UKrlLsn
E98Tj7NxfZ9sq3kwlFFeytQuglhblIt+mDZrxRkP5DHG9crOw9ZosrDHrDaoxmwJE5xNNoz1jr0H
y6NxvGfe0/rgNt+qftL3y2ibgT2UQzQ2MAwya2C/XFzTNxf7tTa7JLCsmP9uwtcvG/XaWEfSULP+
Qbrj/TRZYm/FzVVqNdl+HiQnH8XQvak468G2u7litD9koZX2zXPuDnccuEvgyFLbOQAovtbQq/aY
QV3aOk5JizImfqPYBEXlYx8CXT8lZnNyTKU4dDa5YyNHyUU6pRqa2u6Otgrd/LIod+kA9SbuRRLl
TIR2uWrXz4VlfcszYRwGcxmiglYMqG/LxiyV7Gpc7f4knTTZl9kQYed+4wE4kNa1ktxZVU9uxSpQ
2vJHUWzn/dBlsHuG70MaWz7HFNkHGca9Q+fae32Y0afG1kuRKe1uIn07WMyFTYaRR1DVK9vuZHuH
0Zmqoy5ky6eCmCizjB4XXnw8gfkvx3y6dou22VM2pDtrJTODdRcm2TheWiXqBTgmc2B3anepiXzx
cZ76vtj9+L3r6YRLpVt32H4ufq8sDjee2hdAOQoOCal+msFTAj3NiBWBuHKJMX92OWpedq14qr2N
bjFB6uI0glNwY9Sy5avjfAAVcokjWOafVWc3j0IoN4u+mg+yrFV/Hi09shhuB6qe3whiXfwsJWJc
M+Rz0/F05lKnmJKOs2uzcuGXsbAfdY3sfjEGSGuGohC30RihNzYEb2Tw39JJ/FBc9Tap6+fBgESF
wBL9rXxc+ZD36kgybyENfEu1TvdJpRJURdxD0lbNVy0tZDAthvm0euyPY0y57Q1lg+Oz513UhcOX
Po9lmMfGTRWnup9ZiYOhdKtzrImbWRtTPBQr9b6zESZA4F8i6JRuWGZOcbCq0fuyst9FytDjFSx1
S7spWtPm/oobzHzfx2w2Q8NuNuOgrtopseoGapPdmUnnXFo44gZiWsxdIVr9npOLP1Radcd+9O7w
goKCCeaFDQXnMpn6/kmn1vMzyrYvuasWvhyT+ypOiF3Vj3GTDJGlF98JVEmuzc68FalSnQb8Sx7a
MaZ5bigG4qHY5SQxRKifan8ecCaI9f4J8v5XpUmfkNbbu3LV3mNTqw6w4LFywgs56uB37ryelBqt
MA0WLntQlozmIdXtAhforvI9iNWIAJPLlqLqYo7HO0eqtO4400YmMmJqHeVuSKQWrpYjL5TEVTE/
K+r70kPnSeekP0zFaobsoYlf2mt/4ZSz8NsV9z7KqOk5aZoIH8Jkh1DuKhVSe1ja5cLMVgUbV/Ne
Hydi8jJrwWyVX/m+Fxg2u709hnbXIbYZrysx/tQq85H/6Y5QvWPGlh56gzA4ipNW/iwbuJT51KyH
smvuZk/db4hBULiDco0P1BophvkNK5rUjxVN+G7r5GFt2mNgr14TDJM++4uy3pY45vpjP/VBvbaP
HSjpVmvknJ+zegev6XJYWVJtZaWBouG9YuKcGWZtYfkYxnqBksyZD1rxOKT6Fr9UfYHJ/mwWmIk3
80VemFmIW/vCh0gI0DxYVSRTbK8AU949xSlDZ22juixuhci73dDn7rXUF8dXy/a4KJ7jd3NOIDem
7t8MpTL5RWVOEHu93NqSrUTPEmoI8jL8iYDtMtBIdoswsD6Q6S6u07nBfaetVxCM0rb3XiHfsCFm
77CLr5qVvlQJsUrDaIGx29lhbK3HVVNk0KfLl7lrnvoyF9+Z/abhUI+dX+qJeT+4jnJQXHc5ubGj
0g643k6paueLkcZJ4K3ldKEtVc9pvXivnVaOhz6WTtCyQcE6aqZHivN40+6ckqmM78cltbcDMQ6y
dK131UhE6tTKb/qAosPBFd3HJewi0SE50MRFWdd3EFX1H8PUlzvF1e7jwjGjYqotv4ZaGA5Lc1A6
auOd1Q3JbYMy/lDXcIMm97ozl5/JVH9RS0wzhzV5KidLvs9aOx5LRas1v2I47LMYOdp7fOHXjO9H
lDfVlNUHO1HNKB03dcKSx82F9Mo+nGJeWlx74TzhAKTMxk4pEsy3nKrziT774Q5zGhWdl4VaQQxm
EVcFSAf5UkMmM7Ywj8Ym1rbooIaFq9mZ31brfd6xGWPSs/jAA9OuM+0HObvfqpqCC8ePH9aU3ltC
v2pXay+J+hn8WtT3bVrKUxu3O8sTGWqCtL8b7LF/wHntu10kWWRXlkMpOzzwtHRfaeNmn89YUVp6
ve5F5la7ssZFvVPVxo9H4YaDAm+0nNf1Ss2UwsfkbOMDY6GKZtKf+u6yk86//+Ja49e+M26lrX7L
Zpr3fnohFOlO7/lYl9wzqeTbu1hDmzPGjvWFpFVZ+p1Zxxe0PMRoQHpnS0r73FdZjmVYKqIPXGNO
pD8W0r6SEEm/lq1ZsbWl/VdJRPfOUSzz2lm0i7kcFCoiO1hU7JlM7B7AVtuClqOqHhfXWHZ4p1e+
o3Xm3mlimq0JBIuu7ilp6cKcHsoYPf3JaVbxLGyxV7r+VKzFbd+OxaNTDw8tHVNUzNNTLmj9pFvq
wVrVh5V0u/0gvVsLXC1MrfxJmz0tUlv3tJQz2Cfd3TS+bE9mzmfnGLuzE2DPoIVWa912rptj9ei8
rXxcoUhb/qfOvUQraPlth0oDZMcMRndcAl3MXWho9Phq3a80Tynq3lmfd0Oi8k4WB3CoIFWMun0k
aVtzjkpDAETHGXGP6oawEpuayhE5VUymixsjxwJ6Wuv7ftVhAXedFdVa+zzomKgg60o5lKUSUOE/
YMHj+XnjDQ/EouWBsMtHsZSDL72WmlSdWszGDQoqpU6zkNQgqgc9yV/60kn2SrZep63X7obVe5un
XvVTd/6hprN9lSTupd7Y2LpiCIKj1ryVqGnmz7rbHNa6fk2ausKaMMY5o7XayJ3sLwMqkG1QcDPH
BN3xsWDIBRQVaHAc/DSpqH9q/cZwy44C1Kv8Xm9IaVMN0gzcyQnyTnnaZKB+VawCmMhBGLCAsVlA
vDiALDOGJ8a4jL6i2xeF2vJ39s0lIUveha70yXYeO2Gi0XqNOcF0sWV9yVTQWZHMx1ylV1jKBVP3
xLGO7MoHoRtN2GIz55t9fll6Ci1ISctlAintpry4HxL9uLJnBVJJ30BxOuxgXSw5GcWUJK25cQhw
8GTV0KTrwfvieg4/nMSLbwyoVIuieczG9aUZxydy/9KgWjAb5rye7xSF6e3aThaOyu6SEpbW3nky
RTxdJBHblrJzLflWdlPxRpIBmB/oMrIFGhbcab8ZeYstaKzeS0Xhd1MZCQs5vHuYMwd1mSfXo169
SZdsMqFOje+W2a5Y8tuuWLO91sknLGZfS4vNTlIu3xFWV4TARnqEb6YTkOGAJD49KcPoos23ZYQ7
rf1uadk7Y9j7Ru84rzij5x0j6XfTbMEQaddOuV09eNWqBZo924EcJjj6qVuceheSgSW1ameIqjry
ob3bnXjxlK48JGLJ9rLMytu6FG9arGs7LVm/LHRH/DVy/VKP3Glndm+KKLBEAgW6Lqb4e22K8bqr
7Kc51sJYIffEspOBmlgsUSe7JTC09EVkaxjH7hDmdTvsBrnl0eXdO6lfx4RKORrMpGcXJUdHb8hQ
WUR5qKSDnmKq6uWy043bMV6Ji5ytBefhuG+yG01DDtJUhR2uzfQDRHkIGamkoeJNd6qsi0tKVg16
T3+dxMOrJAHmsKHQagOru0vyytfMhEZFHdOLLm4HMsaTxynDjNcbvMJXAaCvxyWelGCwxVfZ5fbl
quk3Cz4KX5SxNy5A8u9t2xS3cVs6geF16aFuyasE3fSCdoVRy9yijbDY9CJwgTujcaEbjuUPfbTd
3WpggsdG4cpgTosHfmamJUZZQKwK7QEHjmZOt2S6g1DSyvqDzPXQndSDN6X20YKVwgOkW2IKT7bj
Yt42RYKOklEE3W1/TehjGfVmQjO5msPWzK0sduFyuDhUVBJK/TS55FS0rnHMq7E7jLl9bbQWM+nZ
eaY+fwPBullylAB917IhZoZJAi5M8oTgPb8v25kOrVnf3caibezW8mBm+nA5rSYROUyJ7py8yMin
a5LdquRmYNpSefVsSQaota74SXivc997ICkZ2lNREew5k0N2vdSTiXxFr65xkE18klLq4+KobSjm
UQ8ry5Kqb4IORxbmjC0XSOKdMXbtN3DunxS1FBNaeh/PpTiNszGqUUnNcZ/FmXEAjb+xY/dqaimK
pqx8H3PXDBmkoK7whOOPqtGCRsbSV/r527IVkjKrxwtppBlZOvKrwIHpWWdnDsvWIymmte+WmdwX
RTe6C0aaWxRgP+2wWrop1ep7Q8ph6oODu5dabXeREPqU+RySKWVwrpLxVWqUabmbBG5CBE/XDCdi
wq+XxCLnovTMfDeO0nwBKi1dH9djL1gsIQ5xh86+bOoiqlN2EGCTa6et9o3opoOeWXO0rit51q1J
ySB7uXcG/SkfdLD6+kprV/2kgcNTFJdVQHg7ZYAUg5+K7lA4oJLzZg6jZfcZ4Z5LqYLNOJV6TPS2
vlMz86cLrBcqMOi/qaVjgWQ6V7wH8nc1JT0xKRDXK+L53YBanFfWcH6LtABWU52gV1szFMn0bOWe
uivdnElQVqzBALZ7tEURB6vWfEXXmb6qdUcV0gCV9JoswqWI3RejmsydtNPxx5IbXrQ483xRN4A1
fd424QRh6o5CMN6v5li+DJNyM9X97NN5VQcjxck+1bYYWtrcJ9z0+X5aT4BA67F5UIVJNy+aQyka
BVR/doNkBPE1aEUDkCeTc3zmkGag63cWNQdO/CZ7/TAHpiOqq3wwYl+06/BDj2Fqk2MHRTte0j1S
+Mpnk5seUZKX4KZ2smfT/c50bYmGIdND6i7U0Fr76qQpOZ3OeCel+YVyDG6bqNodLrXzq4t5FHKb
fLy1nOHJMYaXurTFMbWcjl87v8tUTzDEgCkSTVMqIrUR6o6ztArwTQY4pUHwNXURfm+K2ZerXpEc
K94GS00ZQbXNYcySYq9abfImChJVYjtdfFfaj/Q770O2jtHQQvxMTBOYunWQXgziotStDfBrgJa0
KVW5zykud5wwPzRJKkgpXbEj+7feLYr+3eynBWVDypzM0rtjwU8EnYmdmOhLqlfadn+CmntISg+g
S5HOiRhay1/Zi3LPyiIMHL1wyDmjrTq7aLL2XXjx61xNMuRYumZYqAS6J0/K6KLgaoCPtCQ2w8YB
DVHzeo6cMb5o3Trx89Z9c9VyfuDnskugZO0woF0NS81bDqDFSQRyOe5h2Ff7RPTEZUmtJfRLq+/d
mq6pQGW+S5T6sc5gt83jT0PJQGz6yr0zEhLdIaxVR1J9c9+2xzuxUqLnGVYm7WLSNhsL/WqXs+F5
jnFbdJvNhA1kyCz61BWuxjhiZaOK1SJYl9UOGQKQ4Kvll6YZh7VQh70JQMaRmnuRs519Jd7nWaOB
b6tOtzeJGONWi5IKS14TGwrCm/AbFK2KX7/qfGOkCFIyeG5UKcq4KxIhEJ2M2bEu7P62ULIlkllK
7a/rfZgkZkLB5wGL525HcVBnMUJM+35QekK+hsTeE/0lTwmyohs5q0TP1LZ1YRmZsfocuG9KLJ9d
s5M+X1MXaXX7ZeXrHWW6N/m1wl6Ih8Rq38ZCYLOhq9U3cHEVJi4zMukkyhedMLKd0jHdir3ryeqv
h2Kx9xDzxpABc8PpoKfiwtrqN5CQ5tLotTiStSKv44Qh9tyIh05tbzGrnPy4RVfTqhMLXjmpTPJ2
yQDqrvX8NaAX0xXmwvoFVkjZAe9yNxQdAE6vdm99vix70IyDppXSl3is8WlYr5VajL66OLFfr9VL
OU2Gb8/FrTE60aqlSDOW8UHN7W5nmdR+JvOrYF2nZ3Pq3xankxgItq9psTxDMruyV046gCT9VBaE
zbmk4S05GdJFEjPiZdyH4FiNvIwT3hbqE2PoJTJjGqV0ujVb+b66xhr0K2ECqzm/pTWzeGskuMxN
F0Fj3IdunykhZLtDlePvlxgiD+BMaCSWIQL3maq5D3ovi9TnlMu+6s2EtxU0x5cCagXKpGaNj+Ow
4lkT20nQLire9OWOyZW9G4ae0Glv+cpPKg+qjskd9rTXcaE+stSUMHcAuQzC4w7Ccb8Y2TDvqsI5
YqkvtxmUDErDGp5Xptz7TGHHcOSkRPhY37Rr+WDqxaIdMUFod2LQmPdRwft62b0600wsmx67MBwd
JUJjNUYmZLaQFIc3zUingEYi3yVZPoDe6V6oKZl97Gxb+pZCL5iVJP8JQFi/ypnzjCK77QbnXlQb
b2TSD4Ut02heGaN1zlgBK3RvA+z3zG5faTrqHX/MJRzOW492LuitWpKj1jxZNP4nbxSAYI4Co2mc
QxWJbuQWbBGeMQb5QKJwPjR9hCLltjRptmihfoxr2TBqpMbGIh2f+SdbjaedaoMZmGYhosyAqW7B
DouGxdSIohuTnSPWy1qKFF8ErQtjnRMgdsbkqWnb29jSUuTjbNy6seVQN229E8ra7nTmVpcEd39t
QXBumcwTau4B0birduNl3a0A+2eiYjZHmQhahbjTDlZcYSM+LldaNxMCmYnXRaB76hzmMJZW6qFO
/lhYYTZ0hOI8RXDUwE08d70SRZ+A1UjAA70ANK9iHBV6WZW+2nOC5xnh81kTPyOWiP0SFnzUOn1y
kZneD9E6RGwu7i4lFAwdepwGEu9vYDs0azYxAv1sV0wDiQ1eLCaJn7CLzhlqMHtdFS0KUxbTgDV1
xi3ykg79RulCXdLa/qHxoIb4c1bLe7d0iGlyuroM9ayGJdCIRvfhUq6PXt56X7ch8sva1nUWTKnp
yU84m+eMNUSW8KuMrciCnQ4r4nfO0+I4M3uKReK5ll9XZb53JjuaW+up4DDrkvaHMn5mxrVxNH+l
WaEMxvJAtSnYEA3851HA09Dh+8JUo5qaT6qGjEUZW8F5jSdBrhkg/KsxfM0Jagj5uIq3P7+Kcwrp
+ZvYnsgvJGenqUfWTZkcsR/dGzZ1/+p9wqM+f6jnlzhjqY7LoifQ1LzDMgvah3lHPvjeTlcD0EI+
DYQT0K2nn9DyPrkvXf39viieCKRj2nIgke6nkug91mPUHX9+eOfcv7M7OyfGVkpC2LmqoDdOagCK
/DGO697XdPMTIuU5m3G7DlRYGM2bo4StnS3LgVxFguV1QlIyBgEEVN7mSZkHhKU8Y0P1v1gRaE42
2wjVUdnbf39yQDol53WTHpepGo/GnDWguvXyl3zG7ZZ+vcrZulsSOerLmjmHNEkYj6yXZZXvliq/
9Rrr7s9v6aOlgITLQmSHCO5fouMvS3yd1NgxckM5OrGnsalNunXlDQ7GmX++zvlqYPPYnD4sdnQX
QrF19pZM5jKdmFUGtutFP3cXiUobaaaHv78K3mYI9+FH/9dM2Blhy85FL45lCnNQa9P3yoMUIOPh
+c8Xss+f23Y/v15pW5W/PLeiw5+LYLv5aHs8uABplfkCYVgzvheSUzrqBV911Chx3tyPyeqNVFWD
0+zVpYfv5DhMmksyMab7pE21ml6ptN8SENvpmdYkvxwdW7qwUPBz6sgvmCnY7Qaocp9prX6AnwQ2
pKtilmGTE310Ev/El2VMju10enYzgrjw6xyGg12J5dVuHUdQfTjpxcRS4uxnph9lsT41Yaq2axVo
5jzafgcVcYnapOgxmm7E8r1ncNL5/JwgValfndLvpVk4kB2Fc1c4iZCRMIuJHhvaSHtt2LX2005M
70IbK/vBmPPiXYe70BwMWH/yaHeaOOJs0HFQT6un3lgin3Xfq1iCIXW2pR2cAneK/Tq3fQHRCYFX
aA2e6B7+/Po+WI02KmrSQXBXA5Q5+4yXuKJAMcflSLTOdKIm0Z/W2RqOsbGUf6s03o5N7N3RbG+a
FXwlfl8pdp1WhSCDDQVZ2pwgFkCjFWZ/jY+L9ckJvf3aZ8fldj86834OaHi0v1+K6S4jsFF1jqNL
Ld54FijKiowJkoy5PmjUnF8cVBefafz/+zQ3TRfaQpK+4N6eKy0GsQAhlqtzzBI1Dg0SlG5W6c37
sh6U6G9f3JYnpnIRhAL/dX+E70YXAGUAAmkZEmxwmF36HSLTnv7+OtCH2Klcdcs+PDuWZ/BwCq0Y
4nCRKncxlrghYgjlaQDu/GRn1Let7/yt4fyiYZeI4J5d5fe31lIcQzGH29gMHUOOfFxHwsWKwglj
de7vc0kJ5KcdEWNh1ck1AxSex6dCohPyLCkpQsVkT9BQy8H1+wLcgCBDCfdsSgzJSEErZy1sm8F7
xvcBICBOekooJac3duviezLGQH5//fgQc2DAt2Uucaic7fbrZEAoW6z8hKx1umSkTnKC3juR6dTa
JwXUB4tPZ56CloIicVPF/P70xrIwsA0YyapypOPPKmMIIDCQdN3Iwj/f1XmtRjXKwYU51lZxUAOc
LQot1xcSs5OcICnwgkyI7mR1LUJN0EH68b4r4JQ4+dHs18/scj68NBox2gLc0/7jZ6aXjtImFmvE
LczqMrar+JqtS4bQSNWQLQbsWDaSrBFIvH++6fPyipvejBsxP+I8tf5j6kpr7vZyrCdokrjzWPI0
kgnmW0jxIfLv/3ytD94lSYHYs2BhiDzn3OFCgSfUePFMYKBkVjkvp9a2drn2WdjzZ5c5O7sbo7IJ
ausylMNNsNn5TZM4ZO36yZP77DJn3zVDqMGdYgNkOjbb0HNme/UtePAoQsRnbh3/lOy/bCKcZJir
IOZB1oNhAvr/3z+DglYWgQTWMUqiOnXYClHaAcgQYN4C2Y9xYzsIZWfK2v2hLhV+okOpdQnKVXf6
Br9elsFI4H1/aTVuZ1xBf1eRIljVQ5llw1NXzEgcZg3Dph3SoaG/3JzBP4tdNn/fCLd7wHqJ1Dn+
Uf8r4+kErCGqifUoyi4sB/tOt/tPmoWz7+ifS/CEsF9wgJz+Yx0Gx2HRcj7yY87st9qbZiOv7LlZ
2n1TaxZEKEjxWVQZDdMCR8s+M7DcXvmf3tLZZpVurkhDY7dHezu2RC5v22XdyXL4id3LsxYv93/+
oM765/+sCv33VTGUqpUzb2mP81xH0L7U8YcCb9Fp7mxh+UN6Ep/uVGf7xb+XRNWGLxu2Hfp5DYJr
Rg23rylOdV5S5guruAJQut2y3wLRM0L/+ztEhowZKB6M5HZsL/yXOlzLu8zrN1OcJjOZCGwJIhOy
qKqUt4ukqpwbjsYYssFDttr9J8fcR/e6WdZo1raWOB1+v7g04Ud0TY8HSv1QtReDh2sh+sj5M5/6
j17jr9c520nWcsQ6N6/hE+NLWpBRMmjEHFhm8i2Bbf6C3UN9goNt275az5vjsrUqn2k0P1i6LgWR
sW0u6DHPqxQUFtwuc+SDq54scVqbIbAQMtXwbPq/s3n9dx/g8wRUxLueC/7+WPuBWBPNhumVkZy4
G1W6Gsiz1mFM1M+cgj+8Kywx3A1kwv7l7IN0ZhTkXl6Io+eNQZUTzdyL05zAyyqe4+ntz2v17ED4
974I3tB5UJxy52pIBfVI75YpvP/c2uuTBXatQH0xy6c/X+eD5cJRAIkYZwIX55yz5VI5bC5xMjOI
WZYg6fvHeoj3lbnup/VF2I+8RYRp5fufL/rRzoqVPR6GjMP+W/JlcR2r/bY6RwRpVYV8jeGGnf8w
BYcJHPFafPLlf/DxbTnGuKzRW9HLnVVjpSucZE6IRlKzo5W+uvNzDCdPnT65r49e2naisuRNjEDO
mxuVvEeCJ0B5TWPZr5ZkQtM/oYn+5G4+vAw+0RrH+GY6cPbOSmi/sD7xGZFEktdjDLKePSZt8Zki
96OnBnCF99vmM8/K//3bKpD9QqRe86ME2l6d1S/bH2l3Wer5J9XPhxdiW3bxzcfk8LyDwjF0Ulmb
2alXoEM4EqcPpAOEAkEqJGSy+iyz9qMHCLJEoAgNN/EQ25//chB0eol0qZ2w/Fa0HbwXv9Lv63n6
pH74+CqYnRKlgLnwebcB638sJggjx2Vpsg71rWq+C7qBLkizaVE/eYYf7U6Y9LHhbp6wtPS/31MF
3DyIUaNQtZ7jOvXn6WdmuNBZZt9eX//++/31WmcHqaqiEjGsDMI7E9VjAn39to6V9QRUBEWkgwDe
J55AFSQ+syv7qOz79cpnH3LtJi6uFPA8bKs/DcRbY2Pxif3Mh6/tfx6kfVYdi2FF6FgK+zh49n1T
W8sx09DczMWnJi0fX4kFTy2yLf6zVwb0rMxLDwKp9dZLkxbvuBMh1oo/eVsffV2Erfz/y5y9Lbsn
8Tyu3I4gcqg8XqStWjS6V/Zk/i/2JQx+CXLQtyrnvMQRCCCbviJzxVw13PGrqZyLSNhWClGJDSY7
/nkVfnhfv1xuWyu/fMUe9ldOYscAc+pbNZaXmbIvutlXls9azQ8X3S8XOtsuQMI3i2hjPG7a/b3I
FcQ4ffKXxgT/nPi/Pr3tdn+5HWDBZMnUMj4U3TgfdScfA2JVYTc4MO1Sp//xf3t6Z4tvKEWMdFDL
TxUmQF+aQX/pe0UPSrUTN2hfuk/WxkdHPp4n236LTQHr/fe7o2ESCuow1AGWKK5kogy+rkA+KaXS
3+udRccYT1pgDdZnhfeHX9kvVz5bJpPlCNuZcehXTBs2XYc3nBYYxWf772eXOVskczavdowr8Smu
nfYuyS3xWhqtHfTj3P+d9es/K4WqyTaYrhomzcTvzzKxsTJjpU/Ei1gX0kIM3fZ7Y/4MIf7ojn69
zFlDqHVghWLSCH9DYvNlBXAJJNrgY/G5N/6/1qdn3S7fEc5pGwRIaXi2Psgf12Q2j+6xz9LlDuuP
OPPLYexuStdewK5K1kqXNNoeGnUjL2arTkffyBHpWX1HBsHkoD1ZlNBJqvnSsEbUNLGl3CBie0+Z
UYTMyRLY7dlqHdGcQo3hNPadyirCVeqPA6h7WJqU2YoXJ1/zxfL8dUmMF7fK7+puZnrf99UUar2w
o1bHRbVQleVLrOP1NPJr+pOGkKKo9dEvKHt3RYH0eVQR9kroQgGKFRE0toGmZ11UBACVPUB4slK/
x6AdtZiEXoElTwTBaAynzLIPqYG2GnumOJw6KKxtZuOSpRci1PV6iOwETWxvNiq8NuoJY+G0TRck
1QUSM8A2aDrTSPLg4BQ3TTIjJsYxFa4Ncp7VspRdn9jKYXShCMmsQBDuLG2kVtMd6pJxX8gBU+nM
kLc45s6R0btVBC9rvjIlwjNVJmlYIye6WVZDC+e+cB6ptaz9BLCKplAdb8vZ+E7/4uyadWlDdy46
bjTVvWMxWWqo5QVKLC/Ro1l3vq7drETpArsNxXaMswcenqL3sq8W0EuYw4d9n0vlWzt2yB3VvIn0
OTO+N/+PtPPajRtr2vUVEWAOp81ObCXbkiXLJ4Qs28w58+r3Q833z7Qoogl7nxgDjOHqtbhCrao3
+HrwCvUEixi0zw9gSnq7LFQr3oS6Hn8n8atPLUCbjZZV5XNeqPCezcyv7BB04bZKVeMHbIDqe+52
4GOAfm07xRMccCzqiRp7upF8QeXf0hIeCWFsh7mRfMb9Y9gUKGne9p1bPvPMLnYIzWQH/uiPkh6m
jlFG8T4HIHKvjIV2TV+wvgKJDXDWC8bqMJi5wDrA+B4omrTjtfIpjv2H2oCQNFDsbDdZlKQPUU1D
C9bQt97MXwup/qlVOgIpXicfBDQpdwVUPUCavp/vhdiEICXqxa6nbvHFU4MHJYZPagA/3ZQcFDA4
JL3eim7ifYd8DHjXap7ASAW7dICZanbPQp6EBw3xDRQLE2v3x7cMUseTwih5MJqZs3wNB4ReFNM0
c3qls4vA3bJAfgRVzmjEP/OqnE5FelkUg+nvUw+ev1Ywd8ad2wSFTWkSn5CSDEQuIL31Rucd/mJU
kzInCoXcZvMHmGKEY5jpUuL4kXaApWu7luuEmrZDReVvJvAs1Cx5QyypAYKJ9xs+RTYEBWlivLjH
OvozobB/Zo8cEc0h1G3plr2/U/q+MeLALFPHV3/K+e+JAOSBSb08bws3CgX7f4O8qc6dpTiwYxRp
0LFAqUfAK5Z8BVP4BjGUL5fDTL91dpe8CzO7H4vY6yz6jLKTWPU+VZMnuVavgkT5lUu9U0DmkYT0
JQy8lYfDUj6KzDGCHSo6oB8csnwfSU696RInc4cTvIxbU822ta9t0ApdeVpOydl8hJypdM2ooKAL
OBth7EJLrA3XOApe+gQAEl7CYxI1jjmGe1HKVga2GA3ZKYpeJrCZualMG9MptpCCcrguPwuucuO1
zR1o0b1clp9UOV3p0i2HY2exlRE9m2/kQPVVDYuJ+IRswgAiH2/63JXru1HudBviZ2tLMNT/Yp+h
0kXBbTK0QQ70/fqX64wmf23KyMop2gaERnKPMKZ1RH3L+IQYTrLyBRcWywRBIiXG2FT60L5S6rrW
9DYRHMst21MVKuKTLJbCVZ4Gmt1JZvx8eU8svGFIr0AvTPAdKhKz/V2nnen1mD07vj6gH1kbaVvY
Vq818f5yIAq8C4sTGTTK+VM9kYfg+6nU40ATvKmhWw5G+sMSVeMzdeLB7rtS2oRliuSBUBn7oc2e
Ee8IdkXduVe0KfsbzQOuCIMHtacQbaq6lrNd26N5bsJ72bdSa21TLoDfllpFEDQspKLc+EmBB30A
WZ/sBh0O5kZMlKdAi5V9Jwu/wqxStwmbiDykxQKmNAPp0JbCfSGX/a4By77Rk4kv6BXeZ4AxxQ0O
BcEDjs64HIf8arHI853chC1MshI8vAEfMRbdzC6hqeyMuJt0cNLczmV8SMQ6gdxb8IgLc1SmkrB6
RkgCucV60kgbrCbYBY2n70wfvnhqwEtIR/rPfju4h9wPuIKV+mvojQHkPtHbZ16HcIFR2CR0QClx
gkV+BZeMay2Fs5lJCE6ZKLjYg9Xm+17iskUSKfseAeaBgTT6r3LZhdBTUrSMEr8+jWoCVrAdw1tK
QwFNnlCyh0RSIPt7P2QSjE1RD4fIAqcbSAn8+yyU95VbwevKazHdVpC/d2UZX8NpF3egh7ydK2tk
5kFcogdcRikqbxjzakNNGiuivuS6Q3hr1R7OFL48NVBT+aorzGzji01QQ3O38gdfxeK5THN9Fybo
mmhK9BDLcXfI0E6xEyX51QxwSfEKdY+FCCVBtUwYCtQfrlhq8Vet1NPS7vswt3UySpvm9njwLHcH
zQvtiCoeNlKMJw42Kf6WTAsye8sv6+IuQnAEXI2RBua+p58JtEnPntwBeQ0O48bJBjTDhiz9SnLz
rMguz36lRxDPDF4gxb+IQqxsBD9090EoCY+VChHSLzPjoAOTs5UUmlXdQYjSlTz/5FKr2Cb+WN1L
aac7ZhB2gC6KRNsV7QjhLhykX1EAcXgckmdLL+v7ODPi3y26JTCIhu9uqlSfkPULbXm0YiDXgOib
RNLuEN0Zj6OcvShFq7E9MLeUYjHag38QGX3pHWgAiZtCAfscGGb3kmvhoykE6k1lib2TgWvZiELw
A/VeKLcB+TAeIniUoe9YjUGKo41mwaS0mit5pMLcYrDg8OOTbZrzdDECkV2UWq+NApt/gMmpV6YA
mzxC8Abb7oCTdpsNgYQARfiodEp30xpR9Kng5Di4IxQROGTYfUr1sxup4WMVJOJPpOuoeFAvZQeZ
7XjoQjOwR7x/cD7OrY2SZeW93tYhX1N4snpVO5R5/IwklXFXdbF+KMxY36aJ9qgjm+goRgR120Lf
zVJjHMq6/AZSXLgNw7DYw5y8CVLSYl/NTLsadH/vtUVzGFooKQHM7B16VpOeL4jyIhadDD/srSf5
jpX0YOMbTpTMx+CiHgrhqxco/T4tIVgitCrZdRhWmyrgRbTRteZH1vHoKJThiyYDgocIgihSo9wh
dt7vikTQXzKavcAAx1TfgkyX93URX1e59isbQ+k0VG5wzNQ0/RriyH4MGg5JFPi+eyogSUWObqpS
/KSH4rgVPV7rQQE3Y4zjb4041l/1UYCfWUHSvEGpqdpYVnA1jK6L1tL4o+hzTk7IOM9GJwlXlovP
ZQ0bNNr4VqduS02jKtSb/TOaE+0Oat0nuU5Zp/g5bIYE1oGbm49uFo8nyFnu1vczXk71RC/G8tHO
27T9pAtddaNDGNsO0MtWkvGlpBKALTrhNMuoo84qBx2wFiPK2JxmHLZ2BHeLNKg37qhwrWmuv2GR
5nnXeaxZLanXC7czXKV1RK+FKyPCVsdcneYVyjA0lG+xoUKApNjFXmSH7FXf+zZ5lF++YZfSWxnY
/1T7MZD3nvKnsyw6D2shkilnoCYFbcHQ6iO8Fn8zUb5RE/yeSdqt4kGYCAZlzQtooYo3Ac8kccLc
mB+a2EGSuuUgmZpjYoCBXk/u2lng0sSjIhU4Rp14uz4eatQu+nh7edRz6NvbCwVcMN72Mqp3H7w3
alnw2kEqEieprEI8Cm4BrXIcQZ00LTpJuhlt0wDvqDQYh108Ks21GZhiuOsB31KMidz0N6R0/0kt
xSjYdjnMDWghbnbMqkwN2EzVeOo4v4etlVW670SFiNBUo2pXqjTpRV0ezsdVS1EEYLiMPjkpmTbr
MpQtzbWoh+lUiboDje6AbA4qrk+Xo3zM+ogy4R9NBfFnfb5UTAtxPUn0VKQ3JfkqpXJ2isuhXUn5
Zrks6Epx4niggE6zH33b2Q7MkTuj6IWpltajcopJp6U2tuTtPWlwLo9nNmtvkSiPUPacfI4/AEZU
lQPUh8LuZNlPYG423cl9lq4UEmaT9iHI7MkdV52CfP6QnqSyTVCT0xVqe7WJmsfKGpjtprdAdOrQ
dKYibhpzF28x0sdCETJMEWOuHWM4mFypAFDafetZNMQj7QZQ5lpZd2l451Fnw0OKKPfKRAqdfKqD
CxblOunx8mdaHBjL7q0VxANndkJFcVOOvYfdhlFLGw02Zwn5GeCoMX5XozvJiFYmcnFIZ/FmQ0ry
ASZjo+P1W8b3qIUeYstYWeOzQ/efb4WZAn0q7GU+3DJiECllI+aGY1ThVkRaxg6kCpVatFy2cZ/d
uiUaXRAfryIh/lMg87S/TDyaScV0nEXm60SBhNiMYRQ6btBum7jZtfL3KaW6/NGWdvF5lNkklsGE
Bofchpz6xLxDKuh7bOQI/yUrX2tpE3N7gKpDF2jyE39/f0UyjP4saDAsRSWyy6Mbr4OaqMh/9sJ+
+2LnYaZFc3ZNVmpblyqwRccstRculkNR54h1KFvqHCspyNL6m/AlIrQYWhvzAonWNUrbCViId1GO
rjBlW/d7KJndSmFk8QudhZn+/9mI0EUsykzAEkqPYmsH8zi5zluFDqEAlE0tw3Ll9liON4E/EBNE
PWD2kIcxohdiCm/FMF/a/hckD9vy72Pz9+WFtzx7gLJxRJgQvfPToo/COMoT91jC6kai7hTg8XA5
hLR0IoHMl0wSJkxY5jWllNoDGXsYnQxfc8Ntl3TN17Z21W8AwptXVRgDKEZiaVRfOzHVpT2qbuJT
L1aZvzH0IKrskjzY2OmDGXxHwXZ4bvDF8NAzhNbLtY2Q2AaDGQSWLv/uNyTKWcL5zyI2ZF4VkwMG
NIb3n1yEdCf4OntFQQAKN3PaRDB/6xtYDLbYXBvmswwJpc2fxQg7kBCBATQA0hdZuR6GHg2BAq81
3pXtRvYh66Qeeh6vZkzZIfc2wbhSd11cL2c/drbj4B7KKgmH51TCp9C4y9SnAGnqKl35mNN6+Dgn
rJTJ01cjG3w/J7zMB78de5eWSyLZKZ5sN2gBiDtcYgu7CaF/u0lvrdRAFw+tCach4ZQHIm/2IcwM
WZgyBW6OP6CtjtlGGrNDGa0cJIsziFUa4GZSqQ+mTjreElrp6rjJhE9x9Sx7OST4L4J/e3lZLQ8G
ch0IapUi8mwwldf7wH0TzXHlPPqJlOIIvsVtWyoUpos/3+Voi/sbHvX/RZstC6WH9zAO/ujIKTqP
tK2h/K+c9WsDmi0JPZPEWk8g3zZxQXGsvhFV/9qU9JXG++LnwfkYogpf6AMivIR+G4eVjPShlifJ
Xsb459AIZvYNj6l4QMdI9ZKVE2Dx4DoLOf2kszO/xrxar/o0PNXDMCLMn2ft50LNh/YIs4cSpal4
5s6DLpnbdZ40Kzt6LfrsaNbRQcw6BYjNJAnuGZ88179KDaSb1MfBF7Zu1x0vr5UPxkNvuQ4QwDdX
ZVpFsy+JWFVDEqfwuNWpv74mJqYSmk2N8QrZr03X3tftHQe3/f8ZdjbNSe4Jea6k2Js1YYMBA2q0
uB/khzRXAwfdvxabDZQg6UwjoBCI/tZHGfUvdiWF6AnXiTfxBwiE1NSiHoQxcEv0PurggSctkIc/
pRhOE3weZbYbRTOeBNB9zym9H1IWoewdb5r28fJ8Lu1HUFH4ieqIPXzIWEMprsKixRpbz8RfqYcE
kCk/j0n/fDnM0k1wHmZavmebo7PQLe7EzHWowuMTICWvfS3/cH0NjcsQjVW5jYu/OMzOQ85yIt2q
DD0NWCiKoNrtKN9p3bDy/lycPJU2NgWe6dafhVDrhuIb297xlVTat4023LSZgbWA2w0vfzGB/4Wy
ZlWIwO19uU87y2ksob0XxqyyvRoh6dQUt34RGyeEUIyVE21xePh8k09qOjnfbIejq63Hlo4zXVWM
tiC3DrYQe5hyKyfJwtqgRjSxP00D6515FyqQFbdPqWqS/qO5jUoT16ixlUr/s5b2J2kwdpencuFu
IB7FCaYTuO88WW4bCtQ5sspO4aG0onFK3ktJgkIk2pibXMm6laN5Jd68gFTB1S1CADo8SJHBg8Oo
8J+S1d4VUZ4+/MXYeAZAm5E4mufJT4lcIHsi809VEf5CAREVJ1fANlHryYWQTVv5dNO2nSV4UDn+
Czc7ovQ4zVAkAZ6NQt4Galdfl9iw/MZSYa9J38z86fLopn/uYzgao6iViJTJZpdc1eleDPMndCrT
/5Ll3R36VSunxuKIwBHBIn+jhc7WfGkMUS2kWYqLVlEhJl3vJE39HCGikJraScjyl1aK1+C4iysE
7VTy1Un0Yg4THMQqEa1RpcSoJHYrfYoxaMoqa4t06sr1uTiDQIwn4AOU8vmWbmBCBOS0g4MG2/ei
9/ydrqbl/vJnmo69+WeaGOMGdVMoHPOygYd4+6ChMHgapEkbzE2bLRWTeufWqfvLjCt/i2Ouf5IV
bziEihR8vhx+6RMCTJxqtuxxab6/xUYpNDWvOkcr8k2E8FCDPNDk8+PKx1QVDwEi+ZcjLn0/VADg
X4hU0rT5u3iAk4/SFD59tfEDYaFNpdwCRtuFQrpydC0dlRKMONa/id/d/HEsB12VdSg5nAIxu/K1
yKgR9TRM9Eqp1LWBOfwYMMxyLo9uac1ICieSYknTopltidiPq9qKuXp0IUHQ0Kpwt6uV7M9LJggQ
AUIAoA32Yf7SMYROQ9ljHB2qkfVVmwrRFcqsiEm1I4KkGS4nKx9tcS7PAk7DPktJAHmSIKAdiUvX
Y1R/NQXfbrp7ixZR048r321xCiegPSsE4Mr8iqMS3lg18Y5F514bobmP0rWlsRJijtga/LBHC7VH
csjLPw9teT0m9cqMTR/6w77+bxTSDHlTjmKKphEsCHRHXkW3fk3zFCxtVz5eXnCLG/gsjvz+y8gY
mIyDhkuDnAnplZKE5mSv5Utf/LyjZZclk8Il0mH4Vpmeu1Z1X9zMcN04OajiQL5+H71CfG/o0Zs9
RrQlr83RE7eaFslOKDXGXuK3HC6PdunDTYQ34KiTLNj88FD8pIOM44eOHOJuFAZDclJ5iK98u8Uz
mVPfUAwqCVwA70dVREkleZqBFpxWpNeNNQzbGOiPXUXZoxEoxSmRXWx3fNrSYymlx8tjXHosahLe
ptwHMLmU+b1j+rk66Ozpk4IyzsnQ8qDboNynfBq0iOe40iC87LnhUXeDCOezWMJLLI7+vDL07kdM
X/5sx6NDmlQwojQ0xrDN4unmc9163UqUxfUDbguWEPoeyDq8jzIWtesNSQ4EpQ7ipyYKitusD5v7
oTW7kyaTAF6e28Vz7CzebL0i0KfLoYGA26AAHnGRXQct8jtWlGpjeB1wHfnPXz1ccQjZaRr0Zd4+
7weY4SvT1iRnx7BLH/S2dFS0WxEbWJnHxXGdhZmNq4db2jZewPkcVqity/gydkXtFIa+QwzlEA3K
18sTubhFzgLOtkhfTFi4fqCKEORfmzpEWt2XviogZDaq0n5C2u82Gs0rY3BXAi+dAOcTOluXriqr
rloa3sloxfyl0TP8b5BxWrlgp5//4fSm9zG95xTSh2n4Z6s/EFCtKhrqoq0EOLO4roVmq2RrftSL
q/+/KPN3qiamuTk0ouW0eZ0lmxHWdHQydZgXu1TW8Cft9aBco78uTuBZ0NnFNMhBST1vcI9mUSDD
2WYpGqpW7q+J+qxMoTW7mJTRUNMsqag9DUFGOxsddgx4jJ0sdMPKrl4OhbE3cABKzPMkVq44S1sr
dJ1C1PvTWPjybQlU6CioQ76S3y1uNNLJ/4Wav0+tSogUtUskx5XwTwIbaJ5kTFXvUNW1fiYiQghD
0psrJbTFdYLBH1AEEOAf9P2sMUGpqK95yg3RS9yMR6SfdjmwxFo3V2rBi/uaCoaoQe8FcjhbHa0w
YodZU8YQDRTgwdW2yQ+pyH9GundbK4io6F7/vfSVlREq02r4sOHOEolZXCSzowHhabjStJ0DrItG
8wv1e8HalA2CuTZANsuzo0iMHyVDQG82r7zuqyuZtf6oFxaCqJXoea8QNLEZQW7MSo6WmPU1Z2GF
+x5+2qjVpjB1fiZGpqXY+Gq1vhmFyQU4y5vA2iAWz1/EmxLUq1VpEaqsQdxeUxaoJTSFtfq2CuXE
+hwZSqxRX1SQ5kUDL1gT8FtK6CYKBjAkYNQf3rcFEsWjWzbWsQ1HpxYGXKaae62soHnF4RV36A7b
yD/VL6N8Sgf2v6CzzQqLRxIyzJSdzPcfaPsiGx8/iEK3v3xrLJ0952Fmt2GphI2EvnLk9Lr6QC3z
3heqlQxx6Sw4DzG7CYc01touNhInLeMo2lbKOHxJGsnTN804pH8zbxDu/81/Z/OWJF2iCZzajpmO
NlaIG2oldl5Uu8vztrQmzsPM5q1RY/K91oWz6EbVdWzI44PmcyXh0NTt3Ygm6GBgiAsAeNhejjw7
ev4h0KBHxGtMnjqT03l4dhHKMI9SH5uPk0c16Zh4QrZvAVifXCkrt6LYraEoZufPP3A4BE+oOU7y
YvPzB6vbjvdDZxzN0MUl51MX3k4wNtX/pVTyxiuf2+oPtbDeQiLrgsYdjXQQgNOKOhtiliqZhM/u
4DR6e2pk+UntwqMW0pW+PJVLQ8PqnuowfAzzQw+I9koa5zk2QAloM7vXB38/0Rw3vpvnm9xAtKYM
027bkPrupQy6xuXwS18SjoQxCRS+SQm/H2aM5tfQtaQ0uUAf8b7zE57w+zxLV+LMNuDbdBICTA+o
EUWcP54mURuE6rKY5ki1EfvQbrDWzkCAXR7O0myeh5mGe/bVLBoNTTLq6Oth1wn1CZ1zMMaInRsK
wOaszxsMXfr8Ts+SZCemibeS2C9NJxwX8kMwPwoP8PfxB6PWlFAKdUDqP8381sN4p65eDfPx8jCX
ZpO+mQXaTJOND6gi3PpCodXKCP61HyA5lnZOodTqseUwXzlk3koSZ3fw25fDWYByEo+xCcD3fkhE
N8QQzDFW8aV+NGq9/t114r2HQPM2iemYZK2nXRe5F9iFkph3ntGZVCeDeiUHmd0S/I53INL574hc
UWxaA4Y2LjqNuG175OIPta5Xa6XkpclFbpKuhjQBSucPbb/W07CNitjRsAusQK/jgGrHxffLn3CW
Mr5NK5RmSJWT2suHrmFfu7noq6J3yoPJ8A3lFsN1UgnNd9KcykV/pq2tg6fq1bByF35co+9xstO1
crZHojoD3mNmiHOZdzlvCncyrPhtIJp4eYRLcWRK8ViacsAgfvQ+jq7DHUl0VJ1aNYtvfKxFt0E4
xHaVYiKie2HwF/GQYdckhS1hUgp6Hy9Cpzb1fWwjBelXNTwMpbE166MH0efyuD6uD9Ad6J/KEiA4
9Gvn1y53UMExzbhSF9Z2ndV3fpwGp8H3g5VPtRZq2hNnnwrce5abZTw6kqtDQBz2najvdKPZXx7R
0pc6H9H0M87C4CLlhTni+k4VxQ+yV2xwYRRgDslfJC1dk0BdDCbT0uV0BEg9L9b5WRlJaTxAyU+A
ZtUPiXgl1x1U+1+XBzXLjt7OCy5W6nWiijjb/MYpcH8scZlSnVb9VckYB8L99/GrSMOfbuHbkvR0
Od7S+XQebxr32ST60zGIo6p5lELo80qKO3DxZ/WcD0OazpSzEGmphh0qoJLjG6J/lZUWJpNRG3SF
7bqeIG149gyZreBYrB8vD25xIZ5N5uzMQDPNRXag850RkYgfeiF5v2RB+R2ibryyu+Z1zv8N0uAx
LSKT+IERK4+VbOF+0aArFqjmVd60k1xinxfJrmms7rWoWnwkw9iUgI2nWLMhJ1GGzV2A4PhKvWf5
t3ATgNdEtRfVvfcTnhmFLHeAe49jBNXM1SOxOkKjTLt9YRrdK+9JH+oJF7W2DXB3fMV9opWoGbp/
WDb5Z1LOfshs/kMRCUVwfxmo6CcP40jN6xFrWENgfsyeONnOosxObC+XsdhsEPGKJDPfKJP1dB54
JlYlIxIhTUncyYQmTQVxZ0BBW/n0izuW7GkCf5LEzS9eXQCWVI+pBeGoyUMw51rxrE6+kLu+TZNr
2AOQ8JS2r57wDir0lUNwaYkjDwuCApIXXbrZ4HmFhtbkA37EvWZflhV68+q9COjl8k5aoFVNbCYe
Tsg3gJ+cd6oDwS9rUatHMm6XVW5lxrATozi4Lce8+gKSI36IgtI6FShV35mRWNwVUh48DlEbfhms
QXodWAorZ+Xi2XU287Ozy7DIxg0pN44JLhSeUU22tCt7adoq79NI1tZZiNlWqiMUoiO5kZxKfNZc
Ry2+jv0XsR/s2ni8PMPLg0GPGoT6JJo7feizU9IdUgpiXMaOWqmvstWjDbL6AF6MQVZMqgFaHIrY
LIaQjm2ViXSc6JDjdIu/w91QcI+ubInlE+gs0OzLsF3DNsUz12lcd4JkB+NOCrFqBG+GkInmGk9C
Fpi2VqjBPu0F6aXXsjU48PJgETQBgmzBCZl9uopM1DXFyjoi2PJdMpP7LlZXNp80jePD8iAp+L8Y
swMODim9OyywSLqLCrCD1OXouZdWNH4RLCkTb4HH4GaLMa5/ZwglTttyotafRWXs1E9dlArjlxHM
RLFX/LR/jFvqoWAph7LbaxDOxc+Xl9jiWUH+IirQsyR5fi8Ifte2UmHITq+mX2Q3vGoamAloFV0O
szQpk8AGTdSpNDBfZZZRDZWYmjF6r4/V8JyWX8b8k+H9uhxlYTASfVMFmhny7R+iGKNUhsYgm45R
xMg8RbxX5SC8LeshX3nzLI0H5dp/P/LsiK1qXbWiTtCPsvicatdpKG35dJuyzldK/4uHDdC0qbIx
qbDNUvTE7zKzhahwGsM+vkKiWzxisBhvcNvqQUIExn0F0Hgl6MJLmSPuLOq0j84OHvzJUi8pZeOo
l4hfxUF/wLx5i6L1sRyyQwOxWcvTe8tXcSqFoDiWK+XyhQ/5Lv70/8/ig0kysrLOLKcvrMgJUxfs
hzzW2RX2muLD5UWzPMN4MiAj8pbHv48VYy00OQ+i3Wc+idZ9MnkSes++rh8FDC4ux1o8f0xUZqGG
qLTeZ8umUfKJoxYODrSj9gE2CJDoOpLzNYjJ8vz9G2fexfEU9GyDeoxOsTpY6UYQOPhwsq7i5zYz
Q31luSzP4H/RZs/VUSZYa2ih06RUMiUOvt9iCFNfEzeWvqZqszS086RDfv+5hgLBuS4r/ZNYN+Mp
6cr+AMq9OiRuPf7FuPB/Iunl4Q/Pc7b3VBNPYFPpQqfASMZGnOWblMqfk0rbRoX5Unluf7y8PJbS
xvOAs203dImF50YwOqCjN93wPRe+xuFdSfMHeBxE9T+0nHjLxc/jzbZZaWAJXxa64Ggi8vhRUuQ3
RlErttwFhpMMUWIL+ZDuElXut5dHunR+cqbxnFBhIAMoe/8VcXBP5USsjaOFwFjqh0dhvLGkOyFZ
e4StBZrdxolX+tQ9lMCRrLs+KyAEPxs0hCmKrCyW5UDIfuOTA093flCHilyXnW/gstWKNGPySEJq
vA10dZJZ6cAtd13Wrryi12LO1osxoD0BSsBy5KTtFeQuul2E29fvEiPakuzh5fJHW7wWqAf/O8bZ
esl6KwaMVWpHMUaVhHqKX5m2QfcOufEye+177c7oShxSXPQU1xbr4sY/Cz5Nxtmd0AlN0CYIzDhq
ilB8pXTiYdDghbYq0kuXBzo7pif63rtu4WycYe12ZaRQN0UyY6tn3a4NqhXhttlW/18IIKkkRIBF
5qW3Po/VBiWw0gmzSfXuu+m9dqXGebmvhZ+hka6MaHZE/xMOSQESCHQLPujSy6UQlUhD6keYqLta
f2mUpwJArCbHW79ZeRcuzh7m86C7TJ6Gc82qsixzFSG3EJnu5qvV5I5Wt392j/5vOP+GMGYECHew
dLlIAMlEWo7ES1C4KcItWJZmK6+Wxc/031iM2dUW5M2YA9W0jr2KWQ2aIUF5P/hWklzhmuYpk2AF
ZQQjTcHLpYDji93llTglBGePiQ8Dnd12gTBpsERYQfgCeM4NJeBkW0h+sEUkxtsnchofAq+LN0ma
wNUfRuPhcvzZpvsnvjy5cMk8DhEReb/pxjBMNC2VDdTCxfgG0Sn3gLCof+v1xhrZd3GoFMR0tp7y
UXe9yhCyqn3UyUVUjDurPpQ+igoY77U6kjUQfjlOh+gGWciVZHPxG0/F1cnVgA0yu+ZrLYApUSau
U7nJeB12cgaRvsh2cQBJOB0nV2RMyeyxjcr2b7alOrkuiRQJP1waPWjq3uoEC1ibWrzSiMO+V8Da
z3bxPrDjPDOvlSj5QyOCfz7qWdTZtdGqrpGXFWS9NrUe5TJ7MnUEkVLUFv9i8ZzFmS0eK8p9uNv1
4IxWOaKAVvwQcf7xorXDbXYNfhjP7GaIk17PZS1VnD7hOa2Gw97ts45nS45J4ZqgzeKOmLw0DTrq
lL5mmUutAp1Bmrd18tK0i8baZVK2NQV1+xdzB18CiN6E0J23nMJxoK2mxfpR82R1V1tk1lYDnLNI
W3N3OdT8Wv9n/v6L9Va5ObtZfVXrS8GqeTZjOHcwZRf53NyPNvKA3F1saC6Xe6N9UYxO2JguVtoh
DSWKtt4apnzxlsLoB4QbpCWgBO9PGwGLjETPlOgkqAVMziQc7AxaCaJgRmlrlYKpktWt4QaWrivS
UBSZdIq1HyRUw1qCejLEPabh1tYYkgeM0J2VGZ7uo9kxDt4ZdizHDG3ueacozhEsEnwhcdx+J3bS
TjBLdvejql530GN1BSPTwNt04drYFhbru7iz7FfRC9E33TZ2ioZ+0UByfxTqzkCNGmP5y2NcCzV7
2o5yrUnFkAtOJ1dIYQ64a/GySO/yqLXWbmXgAR8nFCPF/1bKbMsjdW3xAUIB1eCo/0wXx7gyu3I4
CGn6pApwPHNPLe2k0IKDn+Yy6WhVbJsofKEIOtwlVRl8wZqWFQ+rxA4ErcZaQevo+ydac6qs/Gds
NdmXoe2l21oQKO2iXvyl1sBXlQIKdpxhiY20uKVyJev5rhWrwJY9et38qNjO+rg8jIKSIlQ3RBvL
6EIbeWcf4bZB3atVqZN1qb/RPLdsQG8GzvOdvldT4Zfb+eMpCmVhK6XDcIzkuqWtnZVPRdCif+Fi
P7tp9dC7btUWXfdG1vdikapUTcvqszTm3g48yGuK6iNRkwZUO/t6k5R1sFWbtPgkWQLQmFwVtwG6
ozRAeiS4/cQUwSEmOsrjhfkTsTd9I8d6sI0kabR1nbsQ17ZvtQX0uonF0W7b5pHKJYtpjERHjIrs
ZOKVeIjqnpJQEEyS/bIx4Jroyy52wCDPhxFadJi2FeqYRXBQKYJce7lL7mv0FaUJKf+apVjRS2gF
nmRVbx0XouQuD6x2F/UBlOqgL149WXopKzU4WnKIjEcvmLth8OKt2cXBJPDo7/3WF3HCTNMtJd7c
llo1usnYlI7PKJ/7IhqP+H12my4VR2mTtwIwmsR/1JRKPPGqKXaJgJXNmNZbX5CsXeGn1hf6dhF/
rVSHQ160n03UT7euWepI6MXdqQDb+TxgTnPj57p8zOjwXBtB4T3pMI5tzbCibdchxVmUgkg+M3a2
Canpc1Nk2bcwQ6YaNSfBwDZQ7ncVTJfN0IUFdjCKiUNGnpwUVB8+F5aefxraUdlYciHdBPSk+Rb6
+NOVAg0zcU395Hl+9QyuW7ctZPvEZDROdT8Mm8xADT72W20TauZrHAMCjZWYomgsfsNVHY+6Kmnu
cI9tEGu07jIzqW7GMP9Ru0Va2cNQjyepVkfOLe+OOm6wMToKO8UoPUrwbU7gTK3rJGt+iEWg7N2k
qIxNNBadXYOjuw301sM4vv4mtqgFlTxMNomeF3YPvufKc6UfdZDqfO8qszPNH76a/OmovfXQuV29
p0savNA7S8Gm9+1trletjd6+CmZ2KI4od4cvvmTB7YNovS3cQLSppUXKJgm6BHDNGNlabHVUbvwa
gktX2yxqXJPzTDyMcNi+j2Bfr1XPkLejl/2oDOnh/5F2XjtyW0EafiICzOGWZAf2BGlGGknWDSHb
EnPOfPr9KO/aPRyiCWlhwzeCdZon1DlV9Qe8LsJjz0Os4jOL1s5mmrVsidbO2bIP41grl7ACUjD3
XIFIvmYHSe3h4tPxGx/bQBVtw2qeYev3LP3YnnSxRXQkk5VDABzdaVDgQ7R+/lw2sWmPRvY9qwUM
BcJeF98RM4P7Jg6y0lbHcHrvm5P2vWlr5P7Hof9rFptPVYr7ZzdMPxqjEL53XUn/WCgy15T10JVp
r7hJ2QbIouKLB8TYOLZR2NohNLtTLqXao98NI6qPQ0qXV0iIXpKA1gv6SGHiiIbvP2WBIp67KRI6
p5F9M0dNP8ucvEt0LKpn8fNsiBnFjYxCH5V2t8Fk8yEp5+59MHc+2op6fgcaCfmwrupdIZfyy+TL
xbs4aTJXVaDaaHpYnUDWzUdMqRUMEgsZl4YgMu6gAlSZk8xCgZJq+X0mVrU2HiAVYBslcgrerU5f
6NhId1kjOHWPkL8ap6EzzGLlIpQ8OMhUEqtJdJ8DaURoNmujE8QUjB58qzsmspEdFXSxwXjR/m7o
8jnRLOjvtTmZ3iGXmyI53mmuysvxqSj8/mPX+dKlUkBNCboqHNMkzmA2I+dbq7Tsi0acD5WS98+l
FDduaMzJsWnM8TL43cyazcFTOPYDYrtR+BR3GMgOIKwvHc/uc5DIhVsvGwvnHeM0ttlwzrWYB4EV
5khRhazfJCCAGKmNp5QtLyFBo49kIaEswaR1DAF9wCzQm3dz07ffKl+vL3qT6A5C4up9pqJYKmKY
6E6YVjhJX0kOmoZIlvpC75jFXLl+KxtoEsXSZx2xw/cavjxOR0L/Gepn6QiV3jj+hFtoDfPyLA6q
dOdXxfBXZ4nx0aKc4NHFqj6Y+BW+w5aF/ZDloWW3WTQ+VnSnXUEShwNuC/37lssUc9RE5HpOM+xx
1InQiYydNMPKUKbqa2LWj2EzJ2gnKMLJl2TkSWufuNI1OeYYpvnc42HriGUZnKBbjOewlVjKDmHm
PCaE9ZpZ3pUpLK6gzM2DPjLNU9YMjqUFP4q8qw+m2gSuUUnFFyVRA/Sj+thOmrFzA9wHnqs2kB5y
RZAPdcR1EiJrfK+0pn/MtVrzlEjUX0YqJ16PPbatotl1TrkzD4Jm/Ihh0DzkPhtUTFralxj/Heax
+GBROnALCz3aEZdRt0GU+VnRlfqk1ZX0qLe4A5Wz6t/XZH4YtaK4VxWC7JVmpnsBacFh1JXHfmiy
515ZADFxYP5hJQFPGS3yDymCqU4qJdbBjKPuTM80citEBw/SFPQo2gyynWWpcC+PhXCnpRIjzkJ1
0Kb47zgse14STWmbWV19n2bQRHUyEZsiKT52fZx9TgEvIMMNyDwdZP+A1oXuqlUsOalaqz/MsGuO
lMxZU0vQv2uqXp+6Ii8OTdhMB6mfrJPZozYzC1L4MPYC4hT5mL6v8vTFgtXg6qnRXcI6q+6iaJAP
vPWREs4FQXcGtKdBSLSVbVV55U7zkN/D8g/OvdWJh3ka/2ayimPma+qhGufqeRQrSBONpXxuulKA
4B0J7XOdtb2dhVKIPvHQHwJBk3DXKMNT2QDcs6S2cKSmQEJbmJUnBsP6I+Kqz+Vhskl2xK8t1YeD
KWf5eVbjysWyb7QNJRwTm2rueILAFxw6MI+IfPDY8MPcP0pyV1wSI/jQCHn9oTBbolKSL0xzHc1q
xOETqjMJ0K10ElFRDl9KqRVw1VCVTxDJzVMjyN8CP/satGGC/0rWHJR4mO+6fqhJ+bQZ40oMtpMg
exEi4nFL8/h9mCFfhiyHdgcfOnRb3cjcSFNzJzKU2q3oUTygkT39Fcn1VyMORYKpKn9U5I4LuvZL
xDsiAmoq5GeAj3+XYGZPepTmj4bOwSlGNfQCZKwfTbmd3llCGB65IIRDFyOzYKqxgWR0Cjw2rBGh
CkXzThWM5o/bOcXmK39xSiRzojizTpsQkwB30oKDBCTmBONDp75vzBd52KnFbmWAikxXGtsCajDr
AlBVQQYBsTJ7yjAe52H+mKbZh9tfspEd0WWwYDchrUPesqoa9LrRYMqYgsQ1DbwfB0cInybDPN4e
ZWu+SGGB4wATRMd4lYMFWkYzsbAyb5q/KrjjKMZd69c2uvb/r3HWBYNACWPU6OfUo+sHw9SKBRdK
j6rYOE50T2Ij5zsbYaMwsDSJkJFgmRac9uvCQEmwyJqkD+BdEwCX7gZJArejkn+v9mzjNibx1Vir
nLlLyxFKiCRADNYPYs3DyQ+/GjIZnCX/+RvzqBusFQxZ6FCr6nIjKPoYCyosTD9xs4arRSJxEtw2
+vQbAxmqbCwAH6SqVvNXtNYkihXCTpVR2mOYAcmmRRVZp0GvdwpXG9NHaiJJbD8y9DeYYiWNpcCK
G9UzdfQLEfDxwnkMnbKPzsGu1sbmybUon9K+V996t/B6Rd0dJQIE3tkQsfkQBtnh9tRtVYcViysO
c1hAEW8q4BkSM92Q9mdNjNrkNDRCFLtzw++xrRjldztCz6o8yqiQLWr3uIbs/ICt0IEWDMaxUH/f
2rikg44BUxkll7kdTFJWoQo+yPnitqEVcWn+ehmHCxugsQEtGATNqhiuZnGWmEJH7JfqyR5LhfNm
Zd9MZd7DSG5tlGUUpERU5GHW6kSW4OPngTm5F5nGx0opnhf3Qny+ebvuIhWXg7Sqvy2N5n/HWvbR
VYUzBnjhW2lTeCUYITtKJsvRUxigsdAJh7me64fBkJdkAwRcpIv6QycEsV11irJz1WwupmVYBgox
4NTXvTGkl5JJErLIA+blIDx6rgflsQysHfLO1qZV/xtm3R9rh6qQ0hBkut9p78I5ucva9I/aaAEp
hWctL54Ew9o591tfBh5q8aRm57wRhknQ9BEKSkGI6UL0GsfDKBYPYDW828dx4yYAv7lgqoEyowy7
imSx0ExEFyP0wtwYnrOwkU/5rDQHSeB5OqKBczJ8SfiNNg0bFA96WKsAaldx2hxHlK2CAo3lWUYx
Fjq0Qkuu1MR7Kx1reyzmPWkmaWvHXg+5avyh9UfVKYtqLxDua7HygrqDuQMNu74zfcWF/Im56ILP
MBwKFTuTvHU0rwdfBYEp0iszagTTC4yydbup/Rv2ZeBWVjhT41OVnQi3FcUNi50jLkuqrMUIQmXQ
pjFMsIBrgoMlBJ95WO70+La/6N8h1koEFCPq2Zoo7MO9pMUn3bfLDTjFojMa+cvtLbq8stbB5upz
rPVuaQrdzHMDHFR0DxNqGhunQC1GaDunTj+JUuoIyi/Sa362cMBw8j6Ag4Va8mrFomKoejmj565q
050sSaITSEnqtkWo7eyNrXN+PdIqlGajL7bItsbeyJt87E+hJdhKsieitbUl4JMxEJ3gpTX1OmAr
MJozOfGhC9EATv3hgOLg8fYybX7I1RDLlrm6EwzcK5vcAoExSWgE20rjU6lTu8A/pWPY78knbm3A
6w9axa3BxAjIJHP0RHGisx2dkijs7TQe7odq/uP2l23FyOuxVi9YYPigxlU0DnhOa1BHp8hF3zw8
ApzzH5Q0Nc+BOI6/vi/0nyJJvFJIo95AG2u6yhggGZ7pd/oX2CwpuIjJIPkHLvXt9gduLJ0u6bz6
iBho9K6l/1To7nUYYywFa9yJsPeK6Aoq0Y/bo2xM44LSFKksgVPT1mGpVwc9Kw1022W/9oCP2iCC
7Mns7ivxs1Tv9bQ2djyvIE4uEHmVjb+KGqOWRfS0gviCMPZgHmVprov7hIfmng/Nxk5EXBMVERTW
aCyvgWqBHKdKrGHrrRVPoaXbpnaPYrwbUeS4PX97A60ihaQjMiU2nX7O08bNpovVW44yv+v677fH
2doN1x+0/PnVQS7McW4DmWaeWlEDVaMs/VAUeetEOQ43t4eSNmI7qogSek4S+QCUyddjiWoZKm2T
IsGd+tOxrtrusS778jylVva+UCWJfotcS08ZSazkRFGVnpo6TkTH0NPkqUoId44Z5fIhTUvjJe8K
obFTTemflCntMRWU64cpxBbg9s/emiGa2wvRE/j9mxxmaMCvzZoyezjFntJeOhZq65jpb4iXAYhn
bvg2TBnXl5DKFsqmpoA/asFHR216tCwXxRJ/D5i7tbP465frXKNnvyY4GViBS/EUZhcdnSZEIowM
aUfkaspZ46U0Rs3x9vxtjYdDKCBg/iGlXQdvIcmlNsG/Rg+m+G7CxM0xK9j/Zld/H5U9bsGaQbJc
5mRg/w23it+qOE1R1mbhBY0maTwlVES/ZWmcvSt7HUMwuTUL6THVrP7vRpxwNNbm6n03a/FdLBY5
f05DqXD8sjNjlK/ZZuEY5X+ZA5D2neOwGSGvTsMyb1cnzxTEDgVnuhkNkx/QLArEj+mUY2zlabSd
fn0Rro/eahHkLCryDPz/uYqbO2qpF2vG5zOc3TH4jcv61SlfLUAq0HdNJt04ayAzrPlzO/4p9UhJ
9Ttp2ta5pOaP3LZGdfUN90rp5L4fgkk9Yz5zbhXxXrS6k2XWOzDhrWW6Hma1TBrWkVIpSLUnUVmf
QLUqn9GwdYXsQiLn3l6lrWsMzdhFGZTw+MawVPU7Jc4r3jnBZLr60N1J057QtrQ1bQCwkCgHYCpL
66eGHvEGRpql9TCjPGIrCK5gPurJXZLRNkqmI47hh9DEzCLnwrEOSia6VXsRsy8Wms63P3crMgBj
F3XIMlRL1uloYPZZj1K0eTak0dbnp7pTXUn7aNJauz3Q1ryqQHdFgFHota0vnlBNQ7TZEaIsI+2z
Dye7SOsd3O7mtBK2qUUCEYZI9fo0xyqoNpgikdcm43nKdVsY2lODtvjtL9kcBuVJtHYWeYM1B6+W
8WJHZX7yFLwXhjajaNa6cyLvbMTNYWga6AZvHAvTotdfgxmrr1uJyYSZ+l0xWffCGB3j4hclKH7G
aoT5/x1Gfj2MGWtRV0lYWChx/UlKB7edMhFlLfE0IKWwswk2yjqUIBYMPAa9NOWXb76Kt9JUUJ7D
aNULZlAOFQ7EnYqFYFT6P8aJlG+MT0Yv7zlMbc0kReOFH0pfgTfE61HLShE0oYk6Gr7zUx9W79te
OQxT/uXX9wU8YvYEzQv+XX3cXOGr1msNhrkxHLcR/9Hc5IbdKztufs3VMKtgWPpdMKdsjPMQ13ZR
d9h8Vw4NjZ2l2htmdVtNZiY3hlkR2nUcOYMXnXZkXr/8xpTxWoAYCM6e2snrlRklOcGzN+48EUQv
GGnfCF2114enRtrVQNm6RNA+sVQyLzCp65xLxsHZp+Nvnq1e+yiX5rukDBzcd4+NMB/pBuxEia14
By4aUDSpEJfXav4GXZqUAtEgzIyLo64JZ17KOxnr1mkiLkgGMp8UGtb0rl7JtSrIBmjyXMPvWyq+
qj1kle9jJt6UD1PfHYfe1G2AEeme3fbW9sCKhslE5WV5yb5eOS1IhUEI8ViiN+TmRngo5O6DMiqn
2xtka9GuhlnXgS0T8hPmx6mHUdd96icHpWpOcY74xZA+C3m3M6PLr15VvtgiNFDppqLotO4/QqTj
lZbK/XksCxunTrBesSskuAvn0cn3IxtnS0cb9nwL19Tyfx7M/4277keCBDBNX+Zlo/tZ+MdkxuFD
7Zulk04N+S06Iw/ZqKJBpuPYrIIueQcsTPrz9lRvrCjvOAIzyimLnP5qw1ZWUyjdgPRfLhkn+PRO
J6dHs6oPt4fZOBf0wxUUxoC/0mhbfsbVFYCiqtIKSPx6Puy+iXJEK31rh6Ddg/OuHzYo1KnIYy4N
PF5Zb8o5Wk+vHLBR5qnCh2J6n+oG4KVn34p2vudnueF6zywDoXCALS23Gqd9NW+dxp02h9xpRlwn
1oNstOkLP8mInTaoix84Q4WQElWxdA0KdH8kGu6GTplb/qOWI6Bil6VexLZppN1OyXi9oD9/GFsL
gX0cS/GvfT3TcpfxIsqSwBNG6XNZ6E4GOWtsmp3H+ZtK/zKODvCRqhmB/E0yqwntaM2lNZ1Rh5Zs
eB/S2Y+z7iiYXXtnqEhgwyQMXoQBBbZ4HKRTmSwWnVOs7Ik9rvfWz19Ck0NZJLqWXfb6i31tLK0S
KNslxYsXr/a4Uj+0od7v0cu39hZ+JAtCYXnSrtveoh+mkj+Dtyi7SnYEA1BrgA1nm9ZflcHcCYFb
y4gUA4ZGAEnwlFlFWivx4xBk4ej1LJ8wNh/y3nfFMtjhuqxD3zJ3hsi7nqcmCgfrbSy1LapMSRhd
ykHz73jFl24/Ke1jknXGs9m0xuNUC+VXIN/C0c/rvefG+i77OTxmgzycaIfTWVwtHRDMvJrGzgty
YThlgQSAqNSKc1BZ0pmOGQbfAuanXbBrGru1mHRW/x152VRXAUkw9alXWwFd4LZ2qjH5KPT1Edf6
R0yKfmMpWUOySjIHXKpWJxKHJZPU0uDSnAVbHJS/9cg/FVVxvh1iN0MSncVFeI3+AMXs159U6Sm5
bYC8uCiVQXGYm6CT7NpS2j9EQw9FewzgBTiW7ofqIdb7QT+Uvtnj8jbo1gcpGoPM0Qqt7kE+zOPn
2z9uCYercMnLnzoxDwfmYf0MM30za6dc0L1+7OcPfV/2l0Bruk9+b/onJi109D5p3NuDbgQGHipY
qPzTcl3X23y9yYuUioiXqtlzrequov+qrC0b+HoIZcXoNJMGsX8/TjxhmtP4aOhZkIAU9NWI/m5U
fPvlD9JkfBboVHO54Q/5eoXTXEXzifTwIqRipHlJUE5AsoJJ/FU4BZ8F3wcVJhhjBIV17jT1A/KL
gWWe8z4/kHo7M5DIPVWJrT1xPcgqB01UOYzbqpu8eJrPEFbPGGk+Qw25mxXlbE40xm/P3kaw0Zg5
DGAWJcs3Qq9lk9HhFMsIWyRD+zqbFuXtQRsv5hR97AutOSYVYujKmJve7YE39uEiIkPNhxfzW0E1
rUg1eDNT55mjFD73TaZD7DHy59ujbNwY+NUvJobLEwsCxuvN4c+KJPF8TC5ZAJsF1a7qhEKn9DCL
k7lza2wNBejyZyJAFWk9lN4aalLRJvHoIQAx/VJo94Zu7aSiW7O21JPBJpPFk+i8/p4F9BjoEduj
hvk1+tI5FPf42JvfwZuBAZAafROZq34eTDgu6aVX1eHU5Xr3nMbTi6Ybwg6AZuO6eRUnVndAL0RD
nmexiN318IOQcejT5i4UMdJpq9PtfbAxb6+GWh0rqQl5YCbQV5XOgA4RgsNNjmVpycLOQJvftEBP
SZ6WSuLqm9LBIE+yLDAtVmunYWcr5ReQgZ6QfLr9RRuBguwdiCsCgKAp12Gv1eeKHhGdsqJLg5MK
bd0NKl0e7TmurT9Jzno3HsU9t5mNcKHDk6VFB8CWOLXaf1JkJYKsmJnHC+pg9CPANc13jXaCiTPm
qL7zih/Nfk9AeWtWaUUvOs0Kvbr1i8wcUKIrylo4y9h731dGNrpNZH7lZsZO2dD27HI3jgDd4v+G
W2bh6h3UTFGrxYEKiHiOzxmUwy4ez2azx3WWtnYltXXufktbGtOr2WyoT6SVgT0cyv4V2W0WR8C6
MM15CNBsbI6RHAifx66rACrFqk+E1NP6UYyKKHaUOtKDU6aPFIs6sI4tPPtaC3eC2sZTeLGuw5WM
Xhmql6tfOFvgB3Fosc6Kkn0rwurMAgPm1/T3USk6ij88y0H3DnfAnXG3VuB63NUKzNA+xaHUAi8T
zRPX+tFI25Ol5qfbh2j78zAFJFzzPFwjJItmqtNAbkSvBJcfOu1kIpGVD7UknKY2TCM38FsIEboy
946stFSDG32g9nH7V2x87JJoIAxI6U/BOeP1dsvl1OzzQIouSlKbn2YKLLYYt9F7IdX2AAM7Q62L
SLOUUW32M8GjhWicxEkx3BRK6z2Mr70LfitULA/8/5vbZfNfHSJsGgr0iNPiMkd6KziyMEkfjDS0
npCQbGtXF6xh9GJxykK7703l5facLhtz9bYm3+dULaHqLdI2LEKrrMIyuujiFFy0YCrdcvSTkz+W
spNYxUsMDnDnLbV1nBe8JCQP3vNv8LZWgi+6YUAM6Od5eoGbEzmTEcw7RYatWIjbloSRA54D7NrX
89papdk2foLrgHDfB5/EwjjUoW/7u5iPjb1CUZPwA9qAjGGdhyLoKChl16YezxEYa7ETt7rbJnuV
iq19QqZN7RRtXIZb3ZimgC8KEIvpXFbph0QqnkpJ+p6F0xdcBh4LufWsfk/3YWtI6hXIEsBGUd5I
R1o9jU1JCTsvqqP5nTjU/ldk6UDSG0Z4Z1qJ9TXVc8wsLV/8jS0CXMekFEWNjIrc68VrmljzUwGi
dd3VEKQN/H3zxtoruG9+H/1Uujzc0m83YpZ2VVyW6plK/0UNPzXFoYSwPPnHRPtSGXtyoFsbxWT9
QG8p0tuyjC7XiSwiqXJpBrF5xCYqdgYVlvWUZtrH28d644gRKqlrqfjgYoC52vxwVXkiWHiwmYGq
QtzWpZOBd6d3e5SND7oOyGuloC4j9CszCFOjCRxVRZCO9l+QzTu3z94wq0cpHLU2NcvU94okyN8N
qEo8DX4qu6WKq9DtL9qaNxxzyMtJ4+AzrOatj+a01mMz8GZaWOIcnrtydm8PsVVqWfqzpHM6I1Bs
fr23rbqsVDPF2WqYwMmex0L2/w46LUXRCI/AyZ4hCrf3I4C28BxIOZQf8ADUYuNRGCo74//+LAWV
hoyAH8p7c71xHxjA/0iaACWTxK8OXtqhiVr1YXzpYBZUJyXV4ychJk2bpcicHQlGZHewEjQ6d6Zl
mdnVRUSFh1oelWda/uu0kOu+b+CWZhRIx4fIDw+KldyDfTmr5fAxwblWxyA9M5Tj7dXYuCVoFkH2
/amF9CYPmRO1rMy6N7ykKrMTXLL5qalQnzXlQXXhocc7t9LWXl6Ma2G10Gxgkl8vPg22xpeULvA6
rbfb/Etloky+11be+iiqk6AaiAHKG3eKukdtJq7B8iTQtitxcaN4pO3nkM3tPMnetKEo9hgWnR/Y
D6AD33iZTEE0qP4ALDWf5OJbJ/YWPFSstmyE8VpP133jLMpB8y7SIHlWOboJRtfu5j1bxxb5Mwns
DSuJvtzrWbWSbuKcSZKXWSKOdO1drkp/3N4om0NQHwHkhz2FtG4UwGmH39uXpdcH5ikoxcskSDt5
/sbZg0BGMZubD/rVOlVNgjSK1Zlls0R6dl1KvffPmmzR6r+V9Y/bn7OxD0EsLk1L+ttgO1fnHJVP
JQi7Gc1wLjw9K06JJj2SQO8cr41Zo2uHapSEPdHimPl6YeZJqrIQZRYeJ8OftApfAmsPJbSx2V8N
sfz51ftZnHqJTBp96543w6egbmHTE9wR8U9quIGHPEWE6HB79rY/a2nRYyEOOXN1TVRCJpdwCyuP
MrluS01Z2ZE47NxFW0tEF06nRbak8+sHn1yHqkCLvPN0rTqlnfEgatUDyI3Pt79F3tp27DqaCwQl
YtLqYTkYUyW2vUVpc9Djwasr12qDwFGUubqzosZN5UT65Euant5NoMHj8Ecxl5c8adT23ImGKTil
KBifk7FCAaHwpUR+VMfCD+9EAxGbk5iovoyuVpYeETyH6WnUi5hIOzeVekxRlJU/136W2AKiDamN
CrPcnW9/4cZEQnTm7WyqvJ0NfbUJ8Xc0E8PEGbooP/kx2AO5BMHR7pzezVEAfRCAsB8CPPR6H05j
0sFGDwDo60p5GNWmO02s4cVM+/LwSx+0aNiCYwfJvuDZOV2roVI5jceuDK2zZsV3fhEcMQ9M7HiO
d1T/V9v8n3GAvRBa8VJ7w+DG1a9LGjGZPW1oXJhErmxUO0OsZu3nEMRUyuoIfdNxXq2NCTWk66wu
uuQS7L0DRzhBNMWMk4d5nJJs57ra+qDr0VaxAhLPXCd0fGkl4yWWN/1ZN8enX18c3i80P/jP4r74
eh90fdMZZT/xhFSbd0qRnKQkeuiqcadVvzq1/ztx/w2zfOpV2AOuM3ZSw6ktx8968pdmjVCsTDzn
HB29p9uftDlt3O40r/HnfkOfGHJLRR4DSI1WpviOax/ypN65KNYA8H++B0cGUj6ghW944aFcD4uj
tOWZSj/XSL2AF7IBfSKAIyVwHAmwmo5/Z1f7KMT0qHhExjCi2mdO9celFCud5iyt5QvyGJ1oI79h
UvOUwvhO5U7dS+U2ZwS5fVZ4AYet+wtR3cR+PAn+ue563uepyvGLjb0uxupq+zknyCCiVIQN+1vQ
wCJHbwlw+M55eIdAmiPUKH6Nj1G9cwVsHUIdcA2oLFIf6sav99IUqr7f1dzSY1rYPPkPlf4cB3sO
X9uj8LdLvPDJflYHo1dCIGaZbJ5jJX7k0rsoYv0hxH/r9mZdJfX/TNpS/P7fYVYHo7GsBrGauvOW
gOIUQfI0gYkOkPMmVT0bavGpE/ZEKLYOI7P375irKFYJfj4OaR54WuOfaBd5FA8/an36gGvkO8HK
D7c/cXMm/3m5wc148/xoS7kCEzXw5MGFWalzTCbD5yoXd6D6W9sP4gfALnrg9IxXCwa3RmlzTQ0o
gqbyGZSbeWn7Jl0EBwNnEJK9psnmeCDoraWSxo292oaQAfieGhOCHqXGqXmRlMjNi/eqUO4Em60t
skD1/3egNXYOeNXsl4OWg/pG13D+Ok2G7fuWDW7/DEj33Et7edLWBrkecXVjm1MrzUpEjbAjOXLS
oChOcZqqtlTEFJv0Rjkmo7mnLrwzn9KqbtIiE4g4mz574xhoB/jppR0qSnyBPPY+QfZ05726GROv
ZnW1Xbqg60yjNMOLbJUz0tAzOBHHDMvi/zuZqxMeDlkDs2wMPUqTrhbcIYdHrQbwdOEJ+qfbR01e
JumqLvHPvYRU8ULAX+gXq6PdBk05jz1PhtoMQ1cHKSvEc23HqvjYZb4DXOAOxMMFLr4Tqd2T1vtf
LKFC8LJ5NGMF7xBky9DomizZFavhDtmdA3gWO/EprvTKt9u/dmvFyfjZadBBZAL660Cu4urZC2KY
eEncPZe6j6V17XSV4SpNtnOGlsO4nheyYVRcRMCSb8Bfai4qgV6Igtc2bYglivEFcXC5tqNRy48R
zocvkaZMD3opJad8jH+xjvJPlNcZfTH4pZqyHLir50+WjpFaNG3l6XP4RZx96hxl/LEsf8e7TUK9
6N+BllhyNdCcBZYaLc+5sSNW9Pg3lie8gnbOzlZ8uB5lFfqqmS5eDVDNK+PerqTSnduGjOh7iOTK
XL7c3iWb18ciL4XCC/imdWLZNzAMK2vOPWBTplt3rYlEXtUdRq3cy1S2v+u/oVYhKO7kKaqkRj3H
gZ79HQ5oDLmR1JrYrAO5bxFbCXUe4pyWPYOWzaPAYxXtfx0M9ppakShw3YdeRFnTSkVHm/t3CIRM
dtS2X5tQ2cMibk4poFlsmCnwg+59vUuGPqg1mgj49ijBX1aIxmuQqhdFqYLDb6wdPWZpMZymtL/a
KGaI9njlj7kXjgUSuofK+jvrh500aetrKAKTXOgK37IuRIVt0kto88T0fYQXGj7ulOR3cuTv1EK3
NsfVMGv826QnMu5eyej5OT1rxYYccIx0L/ZDt5nTnRP287WyDljXo61iY9sllsAohtfHQowQoKkV
j5FlDX/K7RAh8j2Pun8n12nzVHSFAgUiz4vCLepqPkdKi81uKJYkICgOwnfrMt0qD3FgDIihg5q2
vtQKkkXI0MVJ/9Ar6jC8VEYka64yVMLiCaTGEX+lNfg2Yt/KcG+gox64WYDZJ8TORnZmZdRVB0UB
GU7k2Eqjq4VpHR1xwi0flbQSvw11KL7nbhVSW6pFKUJLkg6WHZGNokyJbWjuxDV6GKKFlIkDllrI
bRRq48QuA607xbUQaid/UK3SK8JIqBwjztrRVssy+wS+rfxuDq3+AuGvUBwhloO9YLB1JA3wlNgz
c5dS2np9SBDVCwwBB7EzhWtY0tQ4ylNPHP9a1un7vNcQcPz1w3I94Cp259gI5gDaF8edpHlvpWZ0
KqawvZ+13RR5XQj/eSFdb69VpCuLuUVL0kovWCsAhGnH7DijQPghSy3rm5pawqNhZIMnI8nkmnI3
HcIpjj/9xvdK3PsyjoVLPfz1BBcc6KCtquiSDurL0Bbys4jgXg4dxGCv3R5r67WHjRF1SVJTkwLv
67G6SjCnqqMEavn6X5E14mIbmb8ViK4GWU2qMCSamMYgZAniUmw3IO7uBn1qHxtRT3fyxq2gR32D
rt9S3gfR9/qDarFudQg0sadMwd+y2h+xCPxhiOPH2/O2FfQW4iwFV0LMm2KkFEmKH9ZUddWiemd2
/oOpTujiSyhr82ge1eHl9nhb6wTXi60J0wQr5dU6zWE16rWQxh4SZ+OzZCXhY4Ju8F50ZXLWwRUA
CRsPvLXFxfR68iBmlGVqYACZaIRzP35CodaDmrcHAVqLUfw8ZtcDrXaERDG6F3Cz8qxcVj+3unZK
JPrqSOfiWIOTZ4FacRQq0V2YRMN3GMrBbDe9PN73eTPqB+iccWXPslLe64ki3GGLjI7PlCeJfoFO
iktWW8Vx4ehW/eX2Oqzbvm9++So9EhkvizIKXFI4T+fCj613CiWsS+JnzbkXEbTWrM4/y3OSOj5w
FttPI/1+QM0WxWI9R7a+yXcu4M29AeR/AWkb4NdWW74PxxScAq2TLhUcaWouSPo/3/7srVQbng/l
HkCYCkH/9cZIq8gYe1WOvFRsP1h5DnbV/KMVdBdgrjMl3wJtr2i9dcuA+cE6kpcf2s2reRakDK1x
BTZ+0yl2Mj4gA3cYdK/YFWLcG2iZ3avMACMuf6rbMPM0QpNctUfeYrL+oNX6Tql3aw5huPDqQ/tn
YRq+HmjApNZHxNI4+0n6kAyZlymzbMtleBha5ZQUytfMl/detJtfBysKlhrdsjf9zjlb1A74QgRi
DXQ6kwecFi7j/IJa4W9ERPS1F5iPzLW1LvtMlYBKlDLhLqPiGKA9FQHrhvtBJd7n1Z4szFb4pbWq
otZAnfkNZXHAiyDLi9Y8t0YQ/pCzIXjIA1xtIjXukT6mdRxO0i+CDH4efYqDOLDTBSUSrxawQCZk
1PouuyCV2Zxmqe3chivoNPrteJ/3Qran2bO5eIBLAFCB33qDlIyErNbgysSeNSPbH5x8lPJN5W8E
Xm+f7q07k9T//8ZZwyQrgeR/kHO6yJF01NryhAjXI/7pO8NsPa4A8QPmB8rH62Y9gVHk+5VWEaji
Jumy/yHtvJYjV45u/USIgDe3aMMGySE53twgOA7eAwXz9OfDzB9SN4jTCI72ncQtZReqKivNyrXc
vqm+9HEeHJIoq3ZSSxTSgi/YO5ltus2QDshfoK18fa0rt5BeL8V+mCLQx1x6sqSrjBbqtOi2KMLy
AMdT+wlWuhjabrvYC2WMjlLkf+kbv9m4/iubiWHqodRbQTIu6+YoN/joVcvxLVM3kSeIf3ZKkJZe
TAJ9CH1jq++8Zm+eEJc5rKBSlylm0QKqzdTaPtkCpqF+FmGJU6W+KwZVeoo6o9nAMG/YWwq3Jn4g
lCbSmVbMurtuTB6dJnandi/sf9BRZSpp7thzmhCyWjxGZtNC/w6N90ke5wdPsjKatVZzIM61Dq8/
LcoMjiOBppK99NlofoejXw+FpzOFniG3tJPU6a7SwmM+5e+bMLmX4+rXdZurHxJIAz5UcSDDWwRh
WtW2dT1SbIEHptAnxKS0vV3mN1O0xUs0BwaLcE+l7DZ36maukWX7a+j6foI1oUWFRH2GOfOJ5vB9
AddsICn3gVHfjFICYPqVpD6zH2WCjSNJR4L/sHQDw5iWtROgWpeDOrrXmzZAaaNihkTXiz1BjvWY
BQxWXP+qKy/GPHzFA8wEJvjeRZAUVJmSxXE+evOMoWTrJxGqD1Gg3OEkyKzT6B92UaUPx/fjpXiR
h0hwCDTJWBZeNGj0w53PLcocaPLcA/nbXV/afN6X2wjIVsWBW4xiLes8bT7kutwhYkwBddJ3aheF
gRdoHYI8aZPG3dvr5pZj33/2D1Ln2Yky9v0ipqgMTo2MjMipNhxEEWQ1q77q8I4z/dN12oehsFHT
UHsD/RqmZ7RntR2Gyg3T1v7e5E25kfAtrgu4GgaxIeWZFz6TN8wbfxa/UbGzky6gsgvZhSvllduN
T079CSrHjROkrlkiK5pNrZXlay3jlEaVOBWd/85SEldPxD4J8yPDEyBe0FeZxMG2ojsgMbsp+kog
KRU/ezm6qZB+yOMfPSiwGlkNNZIOQY6ugj+QqLQf2bC7cfocNOlRDrdyukV2MH8fIiQuG7PdlImX
lzxte9N3WglvCaavHKYPsiSeX3ci/togKeWxIQ95AdJ37Il2tFU5sLkgnhumOgIj0KvdT4VAIadC
j0VVEDtF17e5RWSqPqD9FH+u6yHeuAqLW/73h9BLmFnHIZpYHgZJK6gTgYI6DZq00zPlGFffw4zd
6KlLJhsv+uLe/TU2axyC8ZMZqFk46qlHliwoRO/lVn3fhMUtREr7amz317/u2gbONA5s45wJLa93
PrWdpadtfKumGrzUtSG/7ZQtIOEiLPqzFgS6WYwMSfiL2azWjHMoHzvrFJrvcNluEXW7svre148M
yB9iJIOuL2pto1AVBAqyngxJVYGkST15XQJ3Orouvn/L3eupgyahOdCfqaQv9FL6m+t2V+6ww+oI
36nc8M9iz8pxCky/gFPBIEphLjw5itpKTsmYV7uiHLaAk2vmoN5nVJuAl6uxMDem1SAidMVOav0p
yH4p5ZcpRQ69ei0z2XzJ4U4GRUbfAvDNwglWYVBMdaVDrxWPbiX9Mvp3id1tXK61xZD9MGeEoyX4
mu/DmadtzUxizmFKblWtU55Qfy13jYRCW9yO/nfkUrvD9b1au19wGDD/y4DRHKdc2pOsqNQlMame
E473E+2fqJNPkXgtAfX87fiHqURarjND+6UZHymcKDSkyPMbpGSlflcm0wHo/PXF/GnTn73S3DBF
himAki4JABS2i+xRTbJGWIjkeAgTRzu9RIswLPZyHP/Iy+xDoKG7E9KGKMsO4dTqPpCst4Gzdc1f
biE/wiR4JhHBRy7Po6BsD0BBiz079hMX3JVBP8MJgkOT9q/LB/6ul8B5nrZHhnnZ2oXNLdft3ow8
Wilubz2lFcStwadw2mphvzwmrIkHmUIR/YYX2HUpaiOzzPvKq5v2CwoFH6u++BKFW9zoL93wDJkj
3iEZpzC1vGKjNkD+1/YUpJBnRFZd6Hvd17f6W/baDlGMJyYHLMZhXB6TMXFGqQ6y2yYNAiio5UJC
CM4X+qc4rwHfyrUsBuaRp4qxSTHqPLdGjTKPXE9G7qKH2APqCdInxTCGN7GUFEx/B0a7ywc9eTRo
ed9KYZ7YLqXKKQCT11A4NZpJGt2kVeHLiZRc/mIz3fLeJ4f9Pti1lh4lKROPem0JZPcYfopcqOHU
fdL7+THrewTfwk6k2g4BsXLY68mYKi5kecMPw27kL2kmtYbbO7KEOHZI4XYXkn5+lYQR/KwMQvHd
BE01uaJc6j+j2EAfoFFKtXQd/LT0kEhmZu+V0TcjEHog9mDb6fQY3fB6gmWvhvfcTbspfWt00Bu7
Lc3k1pXlkLJhrfVxeIyHMBr30KVNCspWff8oNUo8oJJlz8C/2tc7t24SK92Bu0Cu27B9EgKENuzp
iKi3CtePmqn3Yx9S6tS7EgrXBpLg26qPi9Tt9JZgrxB4YH6XPrQ7IUNqdWqkIVY8pXek78hMRcPe
SnUD9qemsn4ZpdJFO63T1O7VryqpBiSbzOPzrDLmcOnKqkzrtdzK4Oww1V+iUNF6mw6Atd+lFHYo
A7697tNWbt7MGkYxBzZ2+8WVMOPQyCMb9eVCm/JD2gn/DpkQZe/nKKddN7VyLTSeHe44NAOQTixW
JlehEylBAFtpY6PlFj0olY1qJAR7sfj+elMzWhol6FlZeemokUK0zUEaTI8GE8oRcQAxWiFN+wwO
th35cn+8bm/lK8qKDc4HCDgzjMvyPbNaUZRxUL0gG91Uqvc6hUxTfmUl+I8/hoGD4Y85lnwBOUhE
nzdyiZDz2MgAmAZaYxb9JF0t+ptiMyfVXwaUCpxSM58TIwWwYi5e1cnRhmEcAqhIjCIMXNXw43f8
28pDHKglAOBklO5bqdS+qlpsv60RMTvhT7qURzDUhWsLE+FIudXVCYlBwUhBP4qWRjgzkD/KRmiV
q1i93CNqrJWQo2rlG0PEcr4Xalh9bXUmO1AvTBCR1fpsuGu72tAQ/aOYem+lZdy7VClxryjHCwHZ
f4Q4bAmV2XOdKJLj2nk6Z2WmuINyE6cSMxLzJSjLkvE9AJrvO7u07s3QyW/JbSbpBno4SyAsaNkx
GscteIGgQTnZnQKLfCge6mlrlH/lPsyca8BiZs4zhiIub7pTR6M8NjD8S7Xme1nLh4WIpT0qYRDu
eyneYpZZef3m+et5hgCc2ItAFuUcuS9Kc/RUmHX9PDkmcXBz/R6smYBImsEskgIDVr3LJdlZMjlI
kKqepFt7OcmRfd7SUllWoOdLoJ/bUC9tVLOcY82gmwdEQoOAC3Hj0gh/cTgHntqxuqdtmL7pnax9
yFpd+UYSkWyNK89bswgEYdOfkxAcJxitxTpbY6RYg0KzV5ZDdEO/FeyGo0PWVfrmrV6IDgJKIAAb
KOCV+zijqMAVGTZpzzLKnVB+rA16JkDTPrbOTTEhPR3CuVDsmARvtqZoVvZyBjDAdzTTTMjL4xlF
yEZmmh16pTzck0/usinbOC4rN+DCxLzgs2wkHMaqinMVYbi8ceGJd63md6L8sAkHrp/LtS8HOybe
meDyJX81dFuSJexQeDkDQV0aFu6gwUBQd9Y3PWkeKXugETE0W1SDK8cE6BYWQW7Ro1vGz5La2fjs
VngxY5hW/5Q15S6xRtfRbqusPVxf48obRImIBiHTIQTry+e1D5NhavKa3mSXHHIpeldLtrMTs3zw
dUMrB4MzQZpF9oE3WYa3TV3IkQhU4xT08r0xWA+6tKXJtPLh+GAE6vQHSXGWjZZGIJ8Liw36UyUC
9ma/A5YNpcmN1Xyqk3TjcKyth0Adr8LMHVor8485O4VBpAeBmjtIwenOo9kUjyWz4Nc/2dreEPjw
ZlNHmMuPlyYmsy3arjJGz+myYFcFSnDoHQPscuZkG7uzZgrW4vm5Jpl6UbSOdDky7QxwtBMJxNiZ
8mOcpdpbcvPx+poWnYe/fpgBu1nWjrdxGfNEekoBkEf6NBaD5sn9CB6XBATphWOXZP2IiHNaOy67
K1AZQZ44ZpAMpq799Z+xlpTDFasRFTF1PPMFXH7bPEp7NKIb04u0ofcPzZRb+iHXg/KmQGBvFwT+
qN/6maOIQ53Yw8lM5BFUXTYMKGInLZNaXSKcLdpyZWUfuPXsNhEoTe5lCNp0dU5ZCuFEx2yCk9Tn
n3zbeh4HYzj5TkWROUf+q+7ykuRO+9j0kriv07Q/DrRewAqiwpKp2S9pUl9LQT6/n+c/bL4OZ8dd
GnuZcK6wT/LwLJM/5vWzNH65vilbi5//fmYjSBWKtwjIe3BCvRnVAQnd6lCF2sber7wfF0uZ/35m
pk6iZhzUILqV+8l/TNIE5W5n0jUUQbJkXytW9upGBWVpBkt5ScjsX8D6GGgupUAbGedv5F9hBjWf
bxyMHKS4GlQbOczaN6TUhC/HoVPWWvgM6gVmOo2m7plOOwVHHehreKuU/RDtwty00o2h2RUvSJmO
OtrsBV/OOLe0ugxZ2L1nSfXN5CTHVLxyLOWPx5hx4PC3M5erLvt3od5poRSK8DbwDeOrpoXTY6s6
1YY7X/tuZ1aWTWyQXEEt16j1ljD/7NCgru8QMDXuNTUdNtz62vmzVJ1aD/EPMJHFFjmR2qsoqKD9
NMbynWMW1oPdWs9Ci6kelFroXb9Vax7Xoh8503lCU7V0KX4VVHTowvS2NRClQ6HAOGoBk7m1cO6a
yQKMrMNu/NGulebeMKTplYj3v/tnQfWvkcCz7sWtNjSjUrXQtr2BOZpPDBCoYMhi5b739c/XV7p6
GM8sLS42nCxJ0KVm50lZ/pAXGR2MfCOY3jKx2DtLmdHjPeC0SGr2Klp/FAf/YRWQUtKkIJSZxaMv
3dNgd0miS1Hh2U74JjDsg0SYef1DrR0JXvm5b8zE6AtAWpw0aJWWSXabyebM3dWON9OUP7VtNz5r
kfZslbJ8HOBwcztzijY+4drxn2dhZ3KjuaizWJ8eDGqjTHbihZnatQh0pgU61WE+2TfOFORQA5tJ
+foF00UjW1bJgGaitstvqsBxn6qtUDyqC4g8mXTOvcyOp0MUWg3kd52+izJb3FSOzFsabeZgK2tm
qsQGwkBORPV0YT/w+zYcTPBPRlK869P4OQn8u9B03tY29EDXN3fFk0EFO0MeqPRykBb3rcRfR+qQ
FV7uVM4RTGrvUjOmQEdR/ua6qZXbwIQ8sDh9ZmZ4Qb7TUiNFqKEZT4DjxA16cl+gww+P143MV2qR
NeP4qZPBc4eHXmbN1MbMbJJB/EWSEUGaNEQ0TRpmHG6AylvRzsj4n+56O5u2+kMr1+TCsnp5aoY0
09JSz6NbIZr8wIywelOnlX6nzWO7RRUzpS63muaGUZrsgF0kG6d2GaT+xcuA3WQgideV5V/+AD3W
MugOVDAdTde5ev1b78YjYqYfhlwBZ6H8yH3jQTOLj8LQ31v++IM+8cbXX5ymvz8B+giaH7y+L1gx
GEZM+yQCt2ZxjlRmTibaBpMUbhzaRar918yc4iCpAIPJcpNTv5z3HjwQFCOoFyCyfSjHsEGeKjR2
YmiaRxjEJ3cw42GrPSdfnq+/oJaZFciUSR4Zk778yAzvGrQm5PRWyyyF2TLkBkOtjyx3akR3iid+
h0vOQo+FgVij2Ne+o/U71RjSV5JW/v0lOjTpDKvO+L3FL4lJNruuZAhN1vO90d45oEZaWh3X79M6
iufMzOyszuLfRJjC160pu41QGJ9D0JLWR4iwEP3Ynd7n36kWVS5lMsSGi7Gy3LoKkMqDe+Pd9V+y
drboWvOOQI4A+GDxEnS1mWuRzlB1rNvQUiSeLyNYmr2yLPD3sxI5MrRBtgdD0+V660pQdxsj4i1U
RN/5rdp0zGQK7QmmtHFya7OK3xWQ1G2Vjxbe8a9dVqbRXOZzL3HRpGWOkkgz6y1NnxHk4BBvCYYt
fONfE0z3E0yC/4fc43JpQeF0jRha88QEOjSET5b6WMq5G0UHx/91fbMWT9gLU/MNPjs1kkkRYmpb
05Oa/ElPwGtALCw4L7Z2HEyl2vB9a+YIfiAMRmcEiZFFfh52scawCk1X3/higr5MC9+LM2h5t1Bk
a7uEOBTaHhSgqUwtPmFHrzV2YonR89TOdmqi54eRmt/GctY2CoIm/v9pICsvkpjCDMFQ2UL3AvvB
VuqjnGnUep9qnE1cPV/fqQ1by1SmCwHPZHaY3Ob6CJFRFrWHgDO+E31h7URSDq7W1lsYubW7fLZA
Y7Ff1eTPch6p6nWjv+9ieY/i4c6ytyQXVp/EczuLNzmR9UoNjCrzGCvT8yfgwGroFgUYd7duKySM
0lTufndd804kZqUflChp28OUSOJzDkVgc6/DU7NF7bp2hnDXtELp3lPbXJyhIYjKMB7i9NbRIhHS
eEqkxBX8+83h+tZuGVpcQoDyuVKZJaoJjmB6OIeFMP0XE0SOs6jiCnqjcIoaHThV9SxjugWcRY9+
i2x77azMOorMUpAG8NxdupKgt+woaZBjNwdgB9NbMy7c3vx1/VMtOz5/HBYiL7P7mCVYl5UQVNpC
IuQiufXTIblpe9R64on5AptOzy5IOsOLEokzCuECHCKwC09jlLzd+BFzYH8WvL74EYsNi3ton9XY
CG+r1Eg/d0U7fcl9ofQoseTJXZ+1bXLK+wByXtMavzmxcL6B6Q8/tl3k/MpU41cbJOk/3FU6M/NE
AliBuQ57+f3hotZ8McB2A0bYhRXRjakiUu29vvaVXYb005jRVcwvgoO7tNIpWlNrpTp4iW8cS8l4
24TOMWdw9tVmOEnOnNmBYKTPfWkm5E9JoQww5dbhEwQwnhRmX4yqen/dzFqAemZmOSkDW54TmHHj
eKRDw0FP/eq5CxWfSW/zY5Gm9b2ZKsmbpih1738zvHCsbarqXTIxeRx32p0p1986nJgc9fu8E+/D
Sv0a5+0/xPzna1342DECTFsiN3WriLh+qAbAypVtBqeQgdANU2tvFQ8vLEhQ779s2fhBUyA+BNlT
1dJ9HWGLNcVT3kw/jdz8SDHrddC0v9cRp8D4Ae89iIjLw6IoAfGSDiNA2zS17vqOHHzMdGYBYikw
nkrqZFsYtbU4BtHY/1hcOICw9REQUEuZMethPw02rYbEanbGoCn3xahsOL01azQOQfjNxR0Y+S7X
Z2dmHrRJl56a1q+fq75Tvxp+Fav3pFcSrarOZ075+vlceZLOr7kzp1dncSFpVahr6RR5Tt85riEE
QvbdRslo1ZVAYUVHmYiQcddLG/A5iwDOzsqTbMD3pjF9kQr7QzpMG7julbWo559vcfCtmpFdy6Zg
PsS5+EAHW0H3oxmMLRrDtfUw1jdX6AEHv2i6NkAZdeBrlRcH73KldrNO26MpuLEzK3eLhu5/rcyH
5Wxnhpp4L7YncD8a6kMaZFxtDTTFGZKPigTRtz+F9e76Ydgyudgo3GJclPC1niA2ZPBDVr/pqf1G
wNOI/NjR9rMN57j6Ial1ObPI78v2g21WXRNIceXJabSzu36vDNVNucW3s3IsqF0D4qGohl9cFids
O5dzK61gi7Ul3RWi+hzW+cb7smoDePDMy6Li2BZfjvwUok5ntE9+blUPalCPxzRDDvT6/mxZWXij
LmUQuaqGxguKwbqpEcyGIgZ81D9YOYsvtMuDV5RT2MPEgOoFgUXnmLug0A//m4l5oWdnexLU4SsN
qrm6C6KDWnK4ye629BPWjhfe9D9+Z/G5pFEvlG4g3FZ8OT+KoP8JR4h6akS9JZG6ZgmOVrpciDWQ
jS6imBwU/whNlXUqMgAmY7KPbds1OrHhEtbNoAQB3gMM2bIOLdtW38lqITxhQfpRpkwiwfwvN9PG
O7vmB1Sku2a5tbnxtFhOLDp835RPXthUbh+ZrpN+GKAEsnR5b221jdcKWuCN/mNtmfCqfmHhBmZI
nN3dx8XbXHt07J92+sw45Z5mOwTcKuqGN32ebZz01e95Znnx3hpmCYWA04S3o1zaRz2Q5De2lMf7
SpK2SPPW8hmNhAwc3kwZ+WLyfRIGJEZELF5ewwKyU5xqinapGjWgIK2cwAI1s9ibmK75bVohtHWj
bmUVIwW0dbbcyOq6AeqhOmMwD7/M4JLSFKZe1ronFZZaFK7Sp+jaDcbkOExbmc7vcAplZd93MGDv
u1DrioOat+2PpjFQfsq7Qoxurvn5CPQ6TYt9GIvsBzlpkxziCWzeTtg5TEuDU0IGjsahAoF6bRb7
OK7qn8JxSodquFaHH+Gnrx5gz9Rzhv8hRHfzEEZSiJqs3HQDUcgBEM1ej/ZNNfyWwzw6wt1o+7Dc
6R3PepbrbfbYJb5T3hhyUJpuKCI1fqc1iWbvTdtvgyOy0+aXIRfWe1Eh23vnt9U0QW5gI4t43anN
t2KRLCLEzKWZSfmohy78ZpqNeht0pDKZNfn7YEhlV7WLYxx11S7OwjfSmD2GveyFtr8Rhq/tp4ZG
p8NtJVRd9seKsSSyilDoIDlNd10mBfsOAYnINZNW+nR9lSuZFLgp8JMGkzc6p/nSdVP5auPaGYLb
pojLd4mitaprZaVxM4kRQd3OkdgdW77Vikx4/2AaaiCNGjt15yVKvmRyiZ5tn9JPuY+n97mhHGAW
d2P5Jg4qN8/Gjd7C6medB1TQh6L5t0w3utAp5CrJgZHDZrebiVT2YxZZO8Z2t1ASq1/1zNTiqUpi
rZUbMOb4QDv4rQ2d/UFyRv1j1fXR4OaO1jUnJe/Njwq+eSsHWFsncTmbiSKKTF/3cks79IIDuxyl
k1JmJ60M74wqee4i9eb12zezwCPxDUrtxcBvZqSU+Aem1HVYx9xJhwIc1qBTjypGKcYjVc93/rSl
ej//9uWlpHihWUx7UjNaPplhb8d2WdA9EChAu3HjG3dKWPofry9t7QsSxdL9YoKDualF+BcUmZ7I
YmSy2s7vtbraNcbwEMpbwxSrizkzszgl4WBEYRNGmmeWqN07jaLSCx8O/9taFhc8Hi0x0mzvTxL1
GsdNxk59P2lm9yFXit/XTW2sR10kn/UA/UPa95qnteM91Ym9VCobrlFdu1lnW7PMqUEGSaPIZKgh
Ux5Et8hUiSRKEVp3tIpR/TrCtOd4g4yE1y40ayU/QvJIKqwU2fBUq3WguaDMJTg6R5HH7zU9rfKd
nVtFCOGtWXuCKDy56asBKj9BkjM9po1h3RpQePg7mGvLbpcz8eDsFEUwbq4VUvJWtQb7pxZquuTG
uOwtfMha+IZICiP61LMp4S12sMy6yYljuztFRdIwMFb/INaQjn2EdnTr3yRd8f76Pi6OP539+SjM
1EjM8ZMBLeIoJ6ayPgwQVpZB5k5JfUB62J22WliLnfxj5c8No2ABBHmJhCoirZZTqRs8zXq2p2+D
9qyYX+OsYVrjGFhbI1lb1hZOMSntyYnQqkRRG52M9DE1AF8BaoWoVVdC5i83oHhr3/B8dfPfz1Ii
tN7LriiZWjOH8CFOA5jIoL80p40Uwrz0hy8+4vz3MzNSH6ZQbTbCUwh2pbZ764TmMypCHxu6dRu2
lpxr/2cMLR1iIoYKli1UGnNCC7o6uQ0yRc1dejt0xuEWKBgCKoacnnWqKN/HPJN/hGrrNC6ze5lb
ynr409Ty/qfQJGYCo4rMaiOUWP3ayDkT/kIu/EI0UNIC5gojX3iS79y1LaPKongjov50/WIsbuKf
DzCruVMWoIoOz8Xl15aNwUjFZJS0Qft93X5WIPj3x1t5SHZ2ulVKn6/12VM3GwONyPDbDMEA7bG4
hUHlt1PXw5TST8noDlUa3THd6R/UmFvZKQDRuxogeojTddsg28pwVj4phDsUWJCxhPFgCcSAF1XS
poK5jskIXNF/slqo/1CHvf5FV84vg4tw4hJpzyJpiy+qBr6v2b3deWrRPLTBHeXYwwzlCNItTP0y
Y/vzPWfZReh81lBfsg/kiwFC55SYUpvtB0jEImi85PFTHglyDRKz+Bs02NGHqc25qCPzx8IVTKnJ
h+uLXvm0BL1EoYhEgAD9M3t8dmkZMvQHIwxlD3Ued/DBtgJqgVxx47SuHCBa3EDBHKomzC3MP+PM
zDANNLSKiTRCadvHuHSqXa5J2edahNZdEOXQYmtDuOP3kf7J6hbx1SIa+Pu9mccArgTHF4qXl+Yh
/ZXLIYEXm67gjxr1Gxeq7I3js+LVLSrr/7Gx8OpmyXSCoZG9JF00HerAz38Paag9T73ocpfcJmNA
ubXDH7GTWD+v7+La0f0jOKjLkKi9QPaFkZ8xhq5LHoJY6s3oB/oHCO/sfS4X8r5J7C0ljpVTYwFX
p9TASKzB4bn8ngMMha00QdcUp2VxI/d5j5if0xwKvO6GO11d2pkp9dJUqlZJ0Q8UjvvxY2SVbhcC
0LSm/dC+dthwdnKUi/ExNLhnqNWlJWXoGHXsCuUkB1Go7qFUNvS9nFfaFoffymm8uAzzks8uA7Pw
CA0IcIs6AsCHtCqLY2PFW5zMKw/ExXLm83pmBSVXiB57q/e6NkjfFlOo3OT60H8IBk32pjBxXHLh
LWDk2m7RcdU5EnzGlZwIDoGuqwKPufOW6m6uHvVUHrzIVHKow7QtboSVg4iQFK0fBidlJg1mv3O2
SCuQ8qLSi8CjG/perSdXaIMXTFvNyA0zyzqikgj0scJaP6V6dxvgvJj+O4IQvbl+jbfMLK5VG44w
RupR4mV6f+it4E0w5A9xor+u+DB7w/OPZiyuVNEAGi2zDJ+vp9apzLtfErBnGHTtLenP9QWZFK6J
hShiz38/255IZNMkJnCbagJdUJIUT1Lsw/KY91sw0bUHhsf0T1UZIsclKsycqhiZiGry2qy3D3E9
GA+mIRTHTacp+jHaRp0drCYpICTT6+rNpIJ7vr55a7caNO7MPIprlJd9Gq0tRdFP9MYNC2z8rmwb
rdtNUzxsUfSt3DE6g/81tLjYZdcnE4TrhZdNcAeDMvZ1uDGb+2jcUHBbC1OQkqRfDDpddV6EspVV
Z9mkFamnNeGRuicT92V1a4YSQtjWt2B0HqpOQ1Mnu8/lZty9/nvCWQGyGHIHUs3F2dHzxihjbUpg
yxuPEtqZIP+2Frh2PvEaKiRaiLZSyrk8n0JSlMmwYuekIrXwLueUusABo30nC/NdEY7DLlai4hbq
6/hQ9aayFwb/nTzk1Y3dV5+mEWRXWYjJ04e62Xj41s7T+W9bbHPLRalpT8ReJqlHWfoG+emGhdXV
AyjmAQft8yIqgpjFN4IYOlAUg+7J5Ws3MarbKdiq627ZmVd65gWKrirkkil72HjGXSQNp1LNT05i
nq4fmLV7weVjHRQAketYbKbKENMwOiVE2yrDANkpp5VADyDV3l+386fktsiGYIKZZRpnKiqoCS7X
E0xa0DeW3p8qWHkgctSmcp9Ct+AFSt/siPamN4Go0+dBQVcopq+HDIre3Q0do6SuXlBMhuKmDBiq
ltRd3DvqAaXi8Jn5Mmkj85/PyLVfujhDzgBfeg+O7ZRbZXUg1haHvO6h+JFvJrtAuwgy4UPQVFsJ
25o3Blo3I1cJBl50+Uank3WmImD1zb4Z45dEG/fC+T5U71vVOnR5vCu30uFVX0X/i4Isky00yhfu
QjJ6E5r3MPcU9WffBQe9ebatL/Q797oyUJt71JLPNawj18/CvNXLD0wGB3MD7KwvedYD5CdmEkrr
VKXve9XapT/qaZfKxcEXW5IXa3sJLBEh5HlM6QXfOjPso6HFZuoJ7UcqvRFB6+rKSR9utaQ/2sq7
6wtbu7PU3IioUPSYWzKXZ9yW0qxPSmvwLG3aJ7W40TLVFSAlr5tZc3L0fPiCDCbNVb5LM71oh6Lr
CUi7ynfh8nmDkOcrZ2znaId5Sga6oXkFV7MIqqxML+LUAUAW+E9Zeyzz6VRb9m4Un64vZXV/zuws
oirGocrKSC3IlYfkty9Fd1Jg3vl18SWNozuEaO6UPDldN7l66M/T6oUnSg0B5j5zjBM458csjB+T
Wrodq50wUHpM6yPk/alLUSNzicpvrhtfc7fnthe+JZ7GNhgMBdsKLdYU4r9S3RclmFHb3DiMa+7k
3NT897MHRNPsKG6mJPFsihSWH3wEpfw+NZKjU/cna7Q+wz7/torFxslZPZz/LVr8+fpnZiejlRkE
b0IPDppT7DRPdA/31z/iugniRT6UQ5yzuGZWoKpjPxVM3PhGedNKaf0EKl/f2KrVyzxr0/+flXkr
zxaSVsDt7bSFctKyb+K4/jApztOQIG16fTX/n/P4X0OL81jJUQn3mz+eqPB8NBOKsUVknsqkfCeB
GY8M8UNvBQyRCB1EoCyvW99a5eJAit7p2ihPYm/QrEdG99+C+8FlbeU0a1vGC8PVgbOEzGaxZSk0
cLrU8qZO8BL5Yf6gd1vqHWtXawYAwmEIVPNFMqOXo2FOSR/dOopUNwfq6F9GJt12kAO/H9UxjTdO
4ao9ANLEwGTSlHgvz0crhlEwPMGXI0BAog4i871i3WnWRry9aofukTk/0S+J9qG2iXqEsyt0NbK9
6GD7UqGq0Io9ilRbZ3HNHaOhDYSYWg6g3qXPsIeg8XUaR6naPYxF9THpy1sh1Qdjst7VToR2Uif9
eP0JZHZjrvsDoTKWZcbWiJ0qQ5veq2O/0Fxqu00CbRsKfC7gEeVw3dra14R4A+kQ0FlI1C52LdWa
YhBMMNxGVuHvIQBiChLZL+rIsXTfp4P5D6cEsVjYCZiVA0e8eKuRFXNap4QU1axaN2X6MhfToYig
yAi32jtrDh9nyGDefMNe1A26Nqv0Tkc4ZMxp7qAs9kkZ07u8sPeJQEIgLm40ciLmla5/0TUPMqeC
tFQIsiiLX96Dcgh9Vc/r1kPz4XMw6l+Mwr93JOn3dTNrGzdr+wIcZXj5BRuRr+N5rZrpRq3AISbD
j9IpPoi2vi+z9sN1U7PDXcan56ZmZ3bm+WMK6lENGTpimrmLkhNDuoYbhO/yqduhNPwPJ/Lc2sI1
wng5whCqQ6g/PAzt26G+G4J+N6ivpeSYQ7pzO/MHPltVajaZHMQqerdq3DxAcJPtoOOrbgD9Jrvr
H3DNjZybWrxouaiyyNftWZVxmqYbCE109WiMWS7thAk71iGpYNRpJmgT9onRJuqn6/ZXn1QG6Knp
gwAlCFr4MTtsa/qnk+JVDjQIue7mvcNU0lvQmnT49VPR54fCTN1hCzy5ehn+a3hZ88x5g8pCykwP
UNZXU0Ozh2ZfuwPEEf7Ds0CeOMNO4bN60X0P4bDNpoAYy29pzOTNbrLsvZA5oa9U8/5T+Ty3tLgO
UdoGSBUMmWcVKM/lHwJxG2UAUZzOtY2313du/v96cfWALMwTTsx5LOOEiJE8VVhJ5Vk18KDWHz8h
iLlRc1z1JGc2FhfBhoagcJxWAkY2F6TLzDmgqvfYFI72W0h98Fqupz8X78ze4jaUdTkyI+PEKLDT
YQ9GVyoh/i22kARrR8/hNFBCAGJCw/nyfjtVksWqnUknZuRcJRsPcVTfiOhfkvdzM4uv1yp+hGgs
aUXRfvf/H2lfshw3Dm35RYzgPGw55KRUplKztEFYlgWS4AACIEDw69/J6kVX6Tns6Ohdhe0SlUwM
9557hu6mJ198+lziF+Lv/7wUfncK//tB315b1CHvTfUe3BqcqJDxHccFmoJePY97FJl/ucR+tybw
zpA/iNlyApDqvy8Pa7ntIARFMScWjK6mrq9TfE9SxsfebWYO22M9/gVn+tszv71JFtem17M/7q0K
y4ki33jKsdNySt7//CZ/vzL+74f79iadFLOdCH7Guxk2rWUKx+0iUQqxeo5yNn9+1O9O/n+/x2/t
BI6qcUCdh3MCLHWwfDeCi8dE8Fsie8wP7IbQ6fn/75HfzvrQXZF+SbnaIxjG5Cpyn0eyHPzEvLRh
C0fp8QitYfXnZ/7umPrXx/x+zDMqvNm1ojvEGDTtU7PIpwVhMbs/P+V3BR2uL9h4YAAfgvb630W5
stkVwYpu3Tbz+NJa2T6mJgrveLSSKvZX9+yMoi1s2kX5FLjj/Z8f/9v1+U9iEyCg/+1lSXzTsS7j
uGGYJTlv5C6sxZNm9Enr7C9c7d+sm384a2ilwCRD/uJ/PyqzomlXwJ9Q7/LpAaVCVM5IOesL3PLk
qYV5+x7XiCyDzvnbZAjjkd8eNTB1hVM1wuJRNPz36f7YhgwZ7fAs0YofrcySfYogg402U7+J+gDm
x6Rb82scQAlpSbOHtDnaw+b3B86GF31lfyxZ+yM03b3TgHW9hr1bwm15A4k7wvuUPXmpPbXw4qs6
ZLRhaNiMwAdVcxM1sEFktYiOHjy84GH4NQU9r8KVXOhK2u3Vlr3oFhUgEzWroUkg/L015Blq8q/Q
ZU/AUUGQCOp30bUL7NsHPE7C7YUqOF3hLNt3yEAoCM40fHlQQ4NKYT8SmRww6wMU2lmWQxtdF2kD
z2x30feIYR3LwUeTIgxc4ZhsRJEiCqbggUCXtI4ny+yltS7sQL31RQ2+v6VevNfj+Kzh1pDT0fH2
yxgScI7EeDvGNCt4mtpcT54o5IALibveLq3jx8Sf17sGDVLOCITMiQxeqPHaTYeVX81OtFva+alD
bDTs+KfnhkGDENVQLFIL4yI9NR+pptEWkj0ExaruDKvVx1WM94iFrCvIFvZer5ot4vcQo1g7qDfD
5Dx7kc5JC5uuEFBfvqTpSbfkQIbopWm6tFRt2t4ov4chfgQCKRnnF7jhv9nJW5DNiWQmGVt+HiyN
90jJhm11IDaOhv0DHdYklxFjG+R1p1vOtN2inZwLNtiuDN0Yast1TvI67EOQTkOY4rlqqlTs2ULb
GgzNNqrc1JiiiXpS2EY/+nThJ0d5t6FryK2/IB7ACnNx0Gr1xE3z0RneGzbG+Qhh1QYQgSmU1uGV
fvWRuCzewnXWh3FwqkuAI7bAeGGssmTVBQvauoCahJcIX41zn3njDo7elySYnRyW7Ve7Cb0e4mFt
cmuDvoAGVRRX45dcGONWWouhZGMD28V1in8pHnpFi9ACRAQkUcG6Ztz6HKTMIRv7n6znmJmEwzkw
Nip5KrZMjGcfVskrG94Z78MS5opxjjFwVzFpPpbUeQ8BNuR+XF96EoMH380PSDJr8y727uIpq+HW
BNfp1YSngYy24LPSN1gsV9uoJTn4cHrNeeJPhySub6XhoKTOFEPsFgL9nvQwLXfq5z7kQ9F34GxP
IfkRIUUgR0L1fU9offRqF/kvSDhTGwUNa0UGlGuJjmkJHj1ciuvUOSYJPSfeiIgDazYDQmu5hSuY
Fzw7sCg4DysMc4c0c7aYrduc8AngcuN4H6aj2V2TTAhB78ZD7IgvVXdk28wpnLN5vZaawI0qgZ3c
bk7Tr3gRHCEKTVAMvXPndc6RZLCL0kjN3LfJtG7qVPYVnFdVacb5J3WQxh51bM4X2t6Czu/AzcN+
jj0PSzHQqAoHnCUyW5rNWg+XuUk/xqwfiokhw4GQ+pOny+1KugCjpwHBGFkzFmrxHmIJ8qLwHTT4
YtgEVgVfs8dOLAt14Rsw7vwB3QCfwSURNsxXobt8BRpXON3Mb9rWlRc/tMEeLgZuEYDGixmxdRHK
3q0VfF8Lf+UfKMLT0u28cwuX2noe7dkb5uEuoe4ZSs+DBKu/al22nMBWe7a9d/FCgahjULYQGBoi
5mO7RsgxzEAlzwPJxQ60Lr8iEizvMVROwYT/RYjokLXBJ3GcalZMEKhu9NTagrYJ2dR9b0vOUiiw
RPjqBXNbQI41IVAMSxivYMwdRP1hvcS/gpSd5SL7p6aNIdJS5Au/y1KENLNlrZQ5UuUEpYf/0CSI
d1G38rytCcyErm5QWdIiQ6MTdQVCKupaT4HgQRrPbOJV9gWs6tOTSzAas6thJWDNtoojetGgnZRI
Vn/ph/YtZlNo83Bwl5IsBOsK1NxOTM4BuWC26LkIcsRzxKVBt5PHQbtRgQFKmcruJqQmy2cHJ85k
2LxdBD77XM91qS05r4t9ZL3AfDWlQzksSCdK3O5JXq2f65RDq0VNfa4TYcs+YHPZz2o+uU78ofGA
vHdROA9zs8VF0hfWZ7dGgMzht4gbQsyEt7Wh9bd8XoK7GTDB9b37t8hbFlXaJl5u8YeHOUlv4bz/
C8DgM/NW2ItAHXaOaq03lLiiciMDSnti7MYAxMwFtvpmDKXKey320+x1l9avwwLFk4ON5F3ckD3Y
fr2T/yczZLd6OJuCevbKJkh0oUzKWOmPXXpPBrpUNluhDvCTuugNj8uErbu2huEPuJB1OWf+K84S
F4MbbFPeT8NDHafjNpsQlGAZvYAKfC/XiBzHrvZhvwW9Al8D3EGZUuu5n12WB0O7Pg5DPNtCzbhy
/U7htgUPa9EYQwGOfGscMYHkPutNDOnjNp35KRHLAtJgctJr7BZow2iJhC9gpB7BYccj926MGQ7G
2MBqbUQTuzbhW6Djd4htdAWmD3yhNfJjJiQqVqabXtWg4723AOKCViCFNGK+mBR714TWK8IBJl7E
Odc+m5DiEPfnLKYuqjGcgAHyX5Bws48chx7pGHWFSwGQZTQofJfXZbBEtAR9UpbWIb9aX8vCdegt
rKCCz7k2178L9D6BbP+WZSk0iwiZKZB6enQW2ENDitzkTeZMJZSwv2AFMuY9EgVuVmXOkqqXJJPv
5OqCTxzNi6zlppILHK0mKb3cna/WephnYgN3v6SAIneYhqcYGuqLZZ2Tg/bOC6Rk18VA+vZMZnfN
oVXvqh4GHTkgxmVLhahLwNRRHsKtbgMvJF72OC9wmpE8JPGRAYDN3Tpkm6huozLwDFzPjGmO4Mny
LeIx6+1oI3HBds6KWfbqDlRMXraNhRDT61H/jOQ9U545mAjaFxu1P8ggP+KUsi1MpZwKNnEztL22
rzJQQArGkWHCQYbIQ+QJHZJxzgq5cORy6DG6sGloN0K4OD948+F13BS4nlyce2EIOSjt8pH4S75w
gPm9lruhG++nUKhizMJXpzZzPrrRYXWhNpChTnOEe34NwMaKhKvbIQ67MuEZbCHd6eL683md+udU
1kGhh0XgsnSQF6BbdpdA1FWhocVCyoi6BdlsraCQ/MG5DDG1MPcuJV3RMWuKTtcGd39GL7Vos0do
zd4SwdxHSfk5GMZPacZjJ1p+Qa5de8djiNEdsY7QARl/w8TibFI13anWi0qGHW04zgDJjAQTu4Fz
wdjsRh+viPgg6BA30EXkexwUpda+DX4MbyQ/3cnZ3wKiY4ifNQLxRF1arIi+Qsns8FtO9StpAghu
PYSJkZEgyixC3FLjkCT3kYVU+cEU4IPCJa5JYp5rCh0BG8LsMjgQtHPilWBYTlXvuO4NofGnG86n
jJg3/M5063AsV9nUdTHbUecSvO7S+t6FGPMJf+SnDC1QHlJXPy+803lHwi+5jPgESxSVdeBdDYbc
+YZJKIVN748FFQsp6GL8BzAuTa5DEP5H4cF4XuHrFa5heRepoQiXbCnqdrrpXXUzJd0jc5BL64YN
LbSzJHsIZgOYUoqXOLPbUSLTY2mWu2DCvYcDWxRakkq5/W08tyB01bAKQjFSiw/m2LWYWz954dQh
eQpCST4sDpo34oXbGTBAmarIu8BZglTTCEZcF6RzJWZfHv1wjatwGZA+QbxihT/ifTvM6ggqOBiJ
SY30xNS+ixV3SKrdo0xJsl3UdOgpvyQNvWHzdK6lg3RMAcGYatlQNNkoD1Htvixtonc95i8Xanvz
PC0e+8lMdIgoab6WPkWBn6btUmbBxOBbGNaHeCb+RoYB1AMUguZ9PTmnxV1oHkwS64iLJie958Lq
KuKP6AshjUY8zYH6WbNZPETUpM70JlvvSWTGVt46QqGqEHYTNGLJe5jRI0SK1m9LrBRq8smvFtU4
OfeZ3A+p7qtVhAIFDUpxhajyHzMnciNhezghZUvwE/QA85NAWtp+hL3eRrgB6GfzvKwonvvgLmkC
8ORb9QyzfWiN2yRB8YnQ5dwiVBa2taJL80axNQ/gXI1eLAjWF9mNcLn3I+NBwxXPPxIt7tFpLNWs
zHPfLF7hIt8XChOI7OBx2Zt+73Ie5o3joiteGlMQ087ITuvqXESrQj2qjp67QHKpVg3Cmn9GaO0r
a21dht38LjF9yCOOhdgw5heccloEsW3uvDaUB60UfmeOgoWnqCNobbDrBtrgNWMR2Rm1K/NgsxJ0
S6my6J1AX45TMXoS0XDkQytyx/HmwwAuVT5K/uXFYu8alWKbr7eIMhLParWPRI80n0V4i8yjIIdS
8MeQ9e/+oG+TsT2GQXtp8FJziTjFqoFrzU9XE8wrRii4n81kwFAdxVLjy05CdCo1Db/qITXw8ffi
IY+EXo7CwUl3gHe8xv6yHEcBFVPysfhZ6+fdmPruDxfOeQg1BqlXVaod2mtFgkucAb19ISNMsQ+O
j4YjXzrfObIVUv7AIsOAmD45Dl1ozv46/FIsAg8RTExsdOStp1dXXxeFOGwo8lE3dc6C7hOz42fk
bn0OjfwEGF+OsFtB649ud+BAouUs5Vag7SmondeqQwVaJLhb8XVOSdFTeu5Sp9+5WqKNU8m5kU6M
6yh9cAfU99gOb22A1RT7ir0BaLxeHsPFgwdAhT5irjCwF9g08QVpic3W0eoiArRnjIOgynxnm8IJ
wPHZTScZUkY6R1Y1S5BDjuNrpuAixNkaXKDNoLmZEfcZB3W3Ycv00TbaqVbjj1UwwGzN681Z9AmE
bPOEqMQEfyR76Z9MrVWxIIEqB/F318MAt2gjhsh4KZ19C2OuwlsaulnSVheO016WOjldReaFMzsm
hxsOTnfRBZtBRe/JijsYVUTzrLxraSQvuMrOcBxCyY8ZaBkvra6onrD7m4fO5dM+tqi95KB3Jk3v
5pjWpz6I7xCBdyN6X5egyNAcnsekEFmf7ntGb3UoHBz5XVZRutIbZG1o+E37piKBep8sDFbhmhvd
1JHnnSXKJ+Qemb6UrsBvhgWyo810HJCrXKzdmKBoklkx+PRTzjjdxk4DImjEa+D2/Q3xSelJF+sc
RW62iosRaE+8mQBZsDMszMcUPROygbYMhOLCOkmdExcejL4/7Rsfzfoceb+4BydWqFkhlHdPXkBU
vhjncRwhJvf7RP4UE0ZFMIIKKlv7aYGKqdmkWDh5lk100y3icUHUZO67mK1SX1+lvPYOAUFDHrtd
WiE54C1cNRAIZpfK9E6wUSI694HzPgSMb32bbRsNp8iEPSA84VFqcRA9Ug3DcLofEY6+g8UxqSIV
1zn+Z7cSfqaLNKLzL+I356lJXt0g4iiqafADhZaqGpFd46/h6B+s87wjkzVHji5iF7TqPLXd3tjR
uxNKYiAR9BvK5AKHmV7sEWZ4r3zI3hamLjO38k4bz0OuY5DcJHWCjEOM55PnOJ5gd8x8teNSr7vM
AIXpMEK6D9vewYJbn6KMHiaOpQZPtTYfiPPST3W94Q18Mma4nPqB8yiceKgiAvF+v5pD60xmx2lz
Q/vsVHfL2YwpAwrZdGDKrhayVRwk1lP+hnCylmsHDINC7lz6TT1WDVm6Ce3tcMfnGR0Ebpo1d0J0
/KubqFwv66fHfG/XGnofctSv/qLjHFHGFnFRwRYBt6DzAJHK28kHwaeZHEClYXefBXCiV7pTueXo
0BNLpy3wkvRFu+A/tC5hW1RQaYF0d31ZZNI/hIEJD8HSQqiEsOkcLMcHX6HRiXj6k8YTL9osWAoY
sd92aozLeqAaHSPKEzSb/lEOBreh4zeVCuu4COEeuJF+9Kxdja9oJqcUF2YRMiFzEwCGTMA62QpY
1wdIHgI5P72trf+4av7aJsY7yRSV6zgAVo2x5aoGdJsqC/Adzbw5DenY3dql8267rn33eyk3gsCB
zCSdj1MJSo1VK6dEODPNsRPvhGm+kB1+G+opzAFLII8FlZLPM77nczQBeZjrKlvAhs48vg9V7QLF
ATyACeW9tBzRnqMO8h4A7ymOO7O1lN+vZHqOBrJW8apYIdpgh0r1Hr4H/a51tZsHlDe7LHamrZuy
4eSMnofExyEGkmRuXcB3yMj1v+zgtVs4jTF0RFgltQ3uMoTfVbFOtiPunrs5QU05JN45TTDJDluk
WLu+usEWjV7MopFQ301s6wfiyx3jh7SVMBl2OqesPYlkd1MfUKxq/NymDCN8szUiTosu8e9N0PZl
i1ao9nxo/QjTb3PPhq1ykz6vBVBh38M6y3wWu7gF+V65q49LwH3SjVwLIxo3h/Rd5FcpfBF10mws
sh6qjrsAr/X0kfj6PBI072SAx8S4w3X04DRQOUf1CLwyBmIxTGJjA/W4pjI5RfM0HgCDyjugaU7V
MFMXGbwCAJcuN2JJl23gaIiFk5blOInnorH9cTTIoXd9VnNkuWY3I0XmaWhGjPNcNWxcNGdFMLVB
lS7tUySTYfsP7iy97DEz6PGtmthnO3pkQ/3Z3FJ/+YohnNpN7bJfezQGyN6ANy9sBo3ELQ6zuUKE
g/1KnNCr4gZQSi8XUUrVdxUScOrcqRFL14a6mtnSVfCLiu6wq9xbUJ5ushD/qlXrHWHs04ksBVSc
3gtW6w38fKBTCbxmgySwboNG8wQCx1H308cMciCPfYbOUJzTUDzLuEYhKIKxyLKeVAGtz1BGPepE
eyW1S12SbtpAQHQZZAtPIMftS1/h0omGX7PqlhzwjcbpHUwFF/CJRZwKJiI2sTkM4s27bjJ1XDCh
BUKSzlOOTIQA7S+awo2b+DV+P873bMQ9NPv9V8j9eWukul083u3qyFYOkNw9XeI0t4i20TP7QCW/
HRdsMjCeizoL0OxDwIMDrHlyATcWoDY1N12CJjthDtBgJYKbFgEwWxTVKCpQue6MuwRVmPb0FDn9
65x166ZPrjHkU1el0/SyBiBYIRTtHdziFoFWFjM6cwGCmgACBBoieHjsIbeH+2+ESzVy17bsTFg/
xr2/D2v3dln7V6dx1sMqvQJNEGqWgKzvmCyFFRw5tgaa/s3oqj1+T/rYODiGEoRtVMg31GBiiJcu
QufgDe1wAz7pzjrOfAch0HLjRbNGxqt/O628RTmeeCD59wpGbwgEz/sxaHFQNkcnkBcaNi9j6N3o
WaA87tG/tSxCJb5OWaVV++y3ipY0xek+W35ZgJ3laOuqRUbvdoEIyMrgLe7DPR+xcbhj7sYJacQm
VevPZIbPTA6aE4osSug2nuc7GAz0mH/Iz2a8Uq0DRJP2FLoRYJWYp0Eh8RHjCMF30ms0sqFfLowC
9F/89rGGWRS6S9g/4DhP402Qjs/qukszTMKyBP4hHhXjyQvpFlR9dD5NcNcM3rOH2WUzZK+ponVO
Iz7tWGMgjJVvKWmKvq+HYzSYa6TwDN/bzrkbu+yyTi7geReV9hx4pBxYA+crtnPb9ZkN0WESTZNj
+iUqp8aZlaV9h6CtuUNF6t0ibfdhTAIYZPGEFmG33jfQYxkLJ0Iy8rtZTmMu/PG9bdWDHywW8ylU
qitL6NGfkjt8fn5I0zHJu16keDFJe1i0T/KuUZ+BC63yhFzrg1lgOpy28xmOZm+OEnh7zfQqU0Eq
cG6nikXxJenlUbrRCdMg9KvJklwT/eJjG+ufrRsDRuzausR9Gm9o6/J7OKKARFLzt95hr63Q8pAK
/6HJwH4Wcfu0KPE1jaDaxsGy5eglijYgczEPaEVZEODHBj/Q1T7UKGXQMp6JkJtl1lnlGNXm9VTj
EsEtDhz22UTe/UiNKqRtfvRjBsi9Yzc+5ihxg7yVOJVVAGsGNO914YjlF3FAZKSD+6MxYuvEkm8X
ZIj8efL9nTABoi2kc+Dc4kS4apW+zYOp8imq1bg+rIFGtwVBd1tZPaIYsgiye/3zw75zCf55GHiN
QKF+J1ERCFebGzq1aFq8T9ag7SWR95dnfB/l//OM6yMw3Ibde/xtvD6yBcgxI3SPcLEyccqwl9Xk
Q57XPv75w3yfpF8flPjQceLtgXf3XRuoUkzuba2Hg07iaQcwDKcZ3IohIMGkmboyhNLLn/9COvnO
k/jnoZikJ9dIVhft/n/H93DXgRGrDRA0rRW6buKvdxRnYoUpngvJYYzhnt8d53ZSBS7wv1lZ/+7d
gruAPPswRq7ad1OVGfo1IBRTd4CFXv3cksy8DgEoh27cXSF3Gv6FXPm79QLuydXAJUWe6ffFKTyt
khCE+j1l/Tal2clZ9V9e6G/Wf4wMbTBtI2RF/K8gInS9crHt2O/DyJYNxtcAfERq/sK5+s0HiV3w
1RDKi3zG7DvXb+1p3UsFGxQyGXHRJltPdF7jv+zl36xIPAV5NBCBxUiC/LaXuQcEjCd9tm9999Hp
rch5FBVZkyEcri1J/DfC93cmCxYj1qCLlQ21cQxW9H8XoxrhSRZiVrtLEsyI0cVIMOPmpd3Bt7Fc
V1p2TVr+edP9ZgUCDnEDZLHgZWJJ/PeRSNzhpLYIutHqFRh4gVkYAgA+h79mB/5uXVwFe1fPADg+
fV/qfMSQpZdhusPWhzQra4FjM5dvV0PJ7s+f6XdfGzQIoB1BnIgtff37f7GVW2+NLemsu+85vXow
ec2FBSNqRAoSKmVjUFgQGP7yIn/7+f710Ot3+6+HehTUIe1P9AD68K8+SfiPsDNdEQC++n/k/l1X
ie95GZKgQHLF6fHfJzHDmMHQg+4NUtGBkjGMh/34Z7o8//k1Ru7v1iPcTXxIb7DL/O/MqnGRQCX7
NtjzDliUh3yZEsGaGDfj7qOvLcYAFawFbTnYlfJ8UD3dgxPxkPR0fAhIkogKe0VvyQgH+Bz4+gzj
XuujWOqQ4V6TF9XPN5EMxW5RarlkalLPkL8bTCvmGMwWdgqoRfsX4J/TIP6Q09r/HNwANCuiYHzU
DQtoRXBlQnnpfcGvTFHUHS6FLTnKpj6AcTPMLV+dQY4gB7UIq/TiKxAW/OQmEphfpx7qTK22jkfe
1gmZbNZo+rkKn28cjCkwo0MkHeLM4hupJf9hG/cXyELkQMOBnVFmiA2iawd0Ib7OjQgEprsIe8kD
ZDq8CNd5RMHuoBxp5W2IkVqukxGDEPi4lXKgA4KC1rGAhqqGpsM7Km/WpUsBWOVRCAIS4R0plJIm
R0z5mEfoDqss7uH/j2uE5xM4Pzl33FOYdQoUCNtuJbggoOBMYN8sJjkyuqpLH2CnAbOX4Fx7td0h
8pEX/TWixfGcZBsi97JUUsibQLDwFCX6iNQtuiWrjd9Sf/aeFE1dFJWu98QpdX6FrEYmGCfzZqHA
4SV34BAzzf5QuqAUjoFEP+nBjqp14pdxWu46DLW21G9BW/B4WsQeTTYOID9wxTKbg1NTEcy/SoOp
Rj4Tyh4yhUnNlDR90c9A0vIsjFt8qcHNgkXTgnQ1TmU2w/0uSBSm41T9gofiACfj5p2g7ixMndA8
lMuRj5ZcJoXEGZD5Q3AasvjShfpl0WC3RbWNNyGgsSeroR8OnH/ayGEqjOV1tTrx/BGDq5zXcnkZ
Ii3vUQJlQDDlBLgxRttNV49u0jZzS8dP4atsArklEVCFCJ8QvhvUKfuEsaLRHvIMHb6rV6QV6xkp
pstK7pXL12gj4LKL79BJz94VFwdstWJ4zj9jGXfP0IhhhetguufW80sYtv+0YzKUAA48KIAmlLQN
+HFHp0+i66H2OQzyfh38BF7V4iljKUhXOPBKLTBzgMsJ6Bs6NoelA3PQy0AuCyev2yZ1DdjbWJv7
Kn5xoH3C9I8ZDKYHBaaAA9TGH1l3wKisvREtezAY9m35RPydJxYMB/HLbLyxEcAJQ/uKGBdQldoE
BCzmJdNPE7Wm5I3/tcwTv25kvUMQTVtKRPmVSAdSu96RBA7b+GC4ed5Z7LcFkpj4zhKX58mwdjkI
jzBXJsvnvEbiFC2jd7NafctGpU+YSCEFzshsDz8MzHdaYL/Liu4z4cMHQ0V7rDu4y+oB6iUTqRNK
hjfMmWFBvbAnODGIKlniuMqslccFLXJRXwejtgELntEIaxB8mJxMAVQno3yN4eya49IZD5PT10UE
QDo3Y7TL1ijbZISj19f0h8ZsvMbC3Oh4fm2i6YPF5szixBRzBwGQz2VSBCLkFeZwP6YYHruZTs9+
rT2MhiC4aq/zo9lBt2Rouk3BFQGvgQLwr8m7hh4MO034G07juhQeyFre2iybHiG3xy4ZMZIJxXxT
d/zcWYGJM4zkdsImAvnhI2hmqwc2bjdeNNPtZuyBrzd9eDsHw69E1CF0Xpjw1WYog6bF4uX1LXHr
ZwVR3AWvFVlH8wSmkGrCCLRLDwdcSNJz33DAW7SPTmI28RaEs75YIXZ9s4CpMEtUyNkaB7BKjKuy
UnRhspEIHq2iBZgZYONgRyy/HWXDNmAdjk84AifI+ZvlvA7cbMQwGkylAGdria02xLF7a+W4Pg09
JzdgQMU/w5S7u5AFHCrUOf6g0XClmihxFwF0Py/MxhdHutMu7YZ32jgYHiF8NNpYI9sfjs7Gdx0v
ceVSyw5h0Kv7QF4PdMDzBfIW65NYYcKMBkwhewXEtgYo2xFHrTq6PTxO3QRyYrjjrdPJS5awrC1g
GG2TZStXbD642WW/IkeBWdM1E2a4iLgeGyfJ5wU1SD/KaBsMgKdjfxzKvukvc9zUlTMu4hNuFuKH
T8jZzHzZWT98I4a2Z92BFlooGoGopwBGeZG5Xz3gLunapGDcQWk5LU5aBD7AQATjdPchKBBFzWvY
KHVrdOaTAqtwYuq5kd7dzFK76RcAKssiL9azonBaN3pZM5iVSzu/BrXXljXr1XPdJcMl842TG1xK
wJvwM3J4GH4oqrCVmsQ9uNwbK9758F5bw8GU0ArQ/+HsvHbjVrI1/EQEGIos8rbZWTlYln1TcGTO
mU9/Pvokq9VQw3MzewYD7BLZxaq1/vWH34PtCAixA1hNnlnmOgBdPpqxgM7XGo+gfAbuwWa9rlvN
21Qe1nxQXaCBJV5zJVC5P9fgcZuZR1vlQJbbEPfwX5M5Z9Q+k8TEnMNZ6jU+FLXsaTc0VX0hRDrG
t3DkbkAaS/gY1fqMo47fhYFajzr1w6zr2tGug3zrWcwOncWNV5nVuDdKQ30WTmN+q+NqH+Ukfpq4
RftzAJArmAmvE9Xq206WEUZbLR9ukRB3VpX3KjC+jUnFZKouer9zg0itijCW92lbPVlWPoK6j3q1
0qRB3q7KoHICDxa+FvJNLpbthYzua316mpsYf1I57WtjNJiWtd0d8HB+KCpLcEK5aXetifzW5Rkg
BjGUZDTEzxvMn0PLevKE0v+9dcToBaU5AmkUY6cSodyeA+o4b96neZ7eq9gK7iiK1IUq+lzpjlYZ
LSjoCQ5WJ+24Zg3ksXj0dVP/LVPXrnNd2T8168r+D/JyUUZI6J7I/LAROOkRMIQUbtVEimMj+JT0
xJb0/b+/MWnA27JILHFRl5/U6bhwYLPoaPOhGpdjQLmvjaldcEw403WgRF7cqfD8winp5DHcMk8s
0TrUZPJXWtZ+zXcbpxea7XeSSDoOgBm6eR3fFftdSI5mFnYdD0130GmshtsmUeE9nqdQ72biJuW6
h/5xrwYaoKssbEV20+AfyvSPCeulHJAzLYlkKmgu7nOkzJw2P8KDU2tAHz5Mcv5madpaY9i0qqrm
Cr7Q1ZDjDGSp+h/jYJfg9MXrnFwsnKvwHz/RCXGvtXlYSbyl0yJ8FpVXHpmkxxshu+8fN11ngA2J
fQ2myERH4aByshJT58CdYtXtiVB5ZK66Ke1LOVhnIC9sVwX+KIsHKU4wb/tHPLPzrND64oBZ0T2/
9z3g4daztU/lYO0Z5uzb1t4L7VL267lfzjIMMjclANE7YChJuyCDq5ge2BrqtYqQI63CbqaObQ34
96upH6kRYWaIOzfj+r+wic8AHYsUaUFmDZ759MWGLYFfBh4C+06Vq9mOV67SELdXFED2hUPs3Edp
Y34jdb6X99Z4U1E7BHAz+ori6U41+roX01UWexeQtnNbBcAGNE/X5bLc299RU8TTZ1oK+Du3kPCd
3ZhZF6RVZ5fAC9TmnAQIO90qTSGcbk6n4mAvcwwxb6f+klDt7MvC7s6xJXEQjFvfPoVpeDRDI5WK
kOm6wwQ8VnDAL33A5zYf4PL/rbI86F/oDPFXvaucND2OgJPruPKebbiNm3qiwVj84uH6FvXrrKv5
x8ff85kLDaOq5YIhSArI5uRj6zvLEYzfvX0B51fIaTMF2gMRfAc56wd3rh4/Xu7cLueAQrWOiwm3
28mdA4/ZzObOnQ9ekpFYndvXcuh+jGEDH9O45AqweDTz3v7WXC8HI96ttuct/ydC5bfvdaor22sn
IkorkhdpCtpo9jPawXv4MAVtzhSvomGCVJWl0H4nRlVpmifrRlbVOu7pXlprmo9lmMFIjvAunUUP
yaxL6nUUzN7aNeKnYKrSlRzgftNDJ3e9ly6VtXEVMmr0+zgQ3/MC9wMtY8Bozx56dlP9Nifzse6l
yIgth6ACDzffh71tMPAX0dFGfXEcXL1YexmkYmUMwu86jTKefInHQTcUfK5w+DkOzXCfCPhsyI4M
38pDTKOL6B4XkO+cMcw30QVi62DHcMKK7vuIzu3JsdQ3QnnMVVs2sD4mKl90faUfdJV1Q+uANYSQ
Ok1zGT3QFstnM9euwprGK+nCXRx5w43pzDcU2NUu1CvNpx8r/VHK/FDP0WergFesNQAEBtSAIA4S
QJaeTAxKcNquqb9KpsTjXZPp4jtu/YO5HDLrNlx7bj/8nlEAbiYLbAPGGze3jUgHdzqKYbscjnaC
vmBFKVNuZdQ/NeRg7eZmPGC73jG5zTvohsYTAiTry1SbIBiO0e4Fibt+EKTzLypm4yiHKvjE/zLu
slj9smyHMNWyoGv0+mo95iktg7Sa7qYOHOnDnLc+F6UlfydxYqxJgH8tmU1fRU2WHlP4/w9t48Ki
6JIWyKqdi4VrVH5xivbOtjKmvqM9AgHiP4sMDNmDMJINU9Vi/YelqqL8hyy8zwy+y/u4IvNbL6eX
LEAENtfON2csFDzhAcsRGvZDASjxWg7zcIujhgMhfdEMSnmjNW7EXwCnqYrDG7OHqgv/pNwkea7d
acZcb2nLb4mstdZagvwjybVdoTEp0/XWuOsCyEEig8aTRPm66WBrr4K4aVYW5kx9Nb5mToHZmx3X
fkYduQ1SLdwqFbRHU+9/BFWv/8jHfNojFKm+9L2bH2GfVhmUuMiGwC8IYdLcFwjd4pA0YbmXkMRW
TpZ/htUgblVRBLsEP/vrymhRqXVjtCe52N2nYb9rRaTvw6oQR0LEX+3GnH6HsXMvIX3/SlqZbivK
vb2buSMTVi/VETdCds7pI7dGZVePA4yOT2EOI3TA6XXV2eSdD6Y9vgyOVqzSlsaoDucXN2s+F50w
he8E47UaFtK742RbqcGfghEDpGs/cUDk16Zm3oxdVt+b1WA8mb0aELH28EAqHdma03oCcCJ+Hmqw
oS5lyoz1P5IIq68g8Efzz6BBTuFMgQlrcIY3G4OUZfDCgHvAJIYMrCuNg+lhhpW577LpqvYYmvs5
7kHfUjp/7A/AdRzopICRyfSryjP7Guo4ZM0wsG6q0usgh5MJHJbVtCnMKIC/E8JzRnnsQb2I+G8M
+9cQv66moWC3urGqr/V4+BQTULDOVPqiORGOruMIkc/DRQS1m3w0QvE4tl4BgbF1j0k5jfBw5vvU
gRMcdEm/roT3xZ2S/hakTPIm4t8Dijxf99JDmsffzWL8WhihsyLJOH4ROnSmMCn0+9oO3U3vVGif
jSmh2Xb1teHiijCGnNWGaNf4vaa/jbDN7sc61251L+muAJTSHXGskbW1lWFeG1L3ruZiSDdSNAjO
gkXBGCfVHKziWpAT24b5djKKX5M2jk95VqG5EEn7WkPO2qID46XkWUeuUxcRZSD6NkHFkum3jQzi
Tac15trRAiYJVjc+tlYPEWkAIwe1Dkaci5MUqUbgNq9ZnrU3U48mH7Jc31xBHzumqRHuUOrgnuUU
KeEsebpqcarBK6OJND+LIu3odVAYIrNKv9d55TzCjAXds0qGJvbciHDdVCUpMAz6xK/aymAN2Sk5
9L7pQGhq0oZHy6D4jRYStzDL0YskOQfPMIygNHoGE08ATiDRqlIkaZIwhi0Xgrx1otT0m8oDqYGF
sskDM72vJ2WtJk+pzdCABWWjnl1FfdXukzlA/biIYlOdWUDfZ8ERomvjWx5goHRGnVsVOqDIOJVj
qEyrLogt0Fu48sFIcm4xCMijCBdWXdPlv3L0qRuE/wDxWNpi/lnoviD/M1nZ7kB3RDCUsW57PlBI
5OaTGAC4SAp0v6S5kR45RurON6v2sxaKae8hiONIMU2+tUHTY4AmdGNXM1zCKzhZRroifmBhTyMz
v8vsjEepjEA8eQVKYdeMklsnCbzGn/ISYSx+XYiAyXMDtwjbeYvcRlubJTQGDltPrfs+z9dTMZRP
k9OSTEbmBsi6M+xKmFPryElifYV8ZNpPRHxsheOF+2iuQfgnaZbPRWNpT1wsjsaFVgdrrGDEjcud
Wvo18nGf8SRym8DzChiYMYpKOfTbvoAX3ze195kAU307lDLaKpE626gI3E+9ase7HuteCJVIbGOF
nnR2PAz4dUCvahGl5nOo5dtK073QDxmkoVaw5acqEOl9KUP3oUktZjKLSlSDFQQtHbYbbyzZ0mmN
6yiLy/sKLehat7C/yvkbbhIt69dFpWv7UMxc1oU5y63tNa8V5HMfgkT8oBGwsuUuu670rj5omW1/
9SJlgVzLovQ7o4fFO6a/h86Lb6e+TJ91t4W5nUdhvWltMF50LelmweeOMiy1JzkkOI2JmOosZwsC
lR2THhRmoq7zVPg7MfUC9VwePi02W5yzfSpu224yMG+25GsSNdZNMcXBmokGJEead38mgYKDO5t+
WIXWPtemq22GHJGqZgLu5Kot9jIq56u8UelmGnJjzTALXDpqkgNRSsCoFELEpGi3YWTUu9LVtU0/
pQQBNiMUWjNJ9xkxt7tGi9H/QDh7GFupIHBOhT+R4bfSBhV/RZMDU8ozQcmlgmpnK7VroQygHqMO
m2ZT3+Rgv/sJ29LtMBrFyizqfhfruAgE2Exfp3oOX1nWqKnD1MrvdW2MdzCSQqKD6JnmVZEl5rZz
4oW/J+VXIHt5H8/z9AX5XPYIPPeJr+d3IBwb6BfZqxXCyrWNul1IzKR/lSiTHqYWUzlz9vDvqmS8
MRIDP39c2DhrYiG/67FM4O25Yo9r9u1YxjOkGKtw7yqTQZglSQxsaoP8Rsf2brwSjHYerfLZUKLZ
g5EUxwglwHFSjtiFVN9PeSnNdKcPRnFDdtWPthhd3A0SM13jLBPdjkugld4gsAeA5ZNJpULLPorB
2IeDSHdGljDHRFg4osKYpK/KwPaLHCYN1Q0D2TRIOUHC8cB3VR2nUCa/rbrUHD+y2uaReLwITwu7
r2FToL6LDav82iVa+DQNSr+Kp1r9MClSD1GVBMNqtLzAN9txXCQGBeHksDr1CHH2BqGet5tjL0Sw
PDb0E7ETMF4VzDu9ktDGatb0ep3VsbvSVfRojFnW7OxRa4+lHX3vplhetwTKH3p3YYL3zfTQTVO5
oT7gpoirZDON2GaWXZKjZ8xRkTLaQ6Ono4ifMzJVy/DFDCVaJDso7ho1ed+hmXPNySZIt61ahiig
HYc5bjtGuGF5J1XZPo7GhDeIipUvh/RHqZziENgws1OkjPE6m2W/ZXKRHbSmq2+H1gQkDtruVbL/
Gz/CVWBap7NA6d+W1bVXkZqRTUryVenuRiQlFzG5KKvIsLtvIiqKe0w+ckqiADPwco5e4hYnaout
8K1oXOsx6MCd21AwAZlIlY+YvOytqB8eIzNVzxED2JthbL9KvshgVw2pedDQeNQH29a8VQ51HSml
o65kP2q3Ku+Se0H41Qum/2rxIhiM9dymvEOJCi4O5WcvyBls9+P0kHSyeqnpudcjmBGGAe5wZaCc
91MXS4K2dmFw9NzQBhyfjdZY+UGrGpcdM3MvJHa/xZfOM1cRkpQd8o7qizah7yJ11NgVejBfhXlT
3dqhF33RoeEf9WSa4ZFbNTfa0nmGaKztDKaB6MKSaUkUPQ1xUWCUws3f2sjyTMEnqSnxvYghSid4
nd9SF/7Ohwz2ucOAYRVGc4GroCo0v+6AzQp4bYe5VdovkPTRt4rQvoZZTqlW17QHE7YogxfholE4
P4fB0/ZxFzMwnhNnxuLL7pn/UjAO4axvEt2ejjUqq6vBMT6FQxTvrMi+SeK520U5xhq6p7R9isz0
oVpYsx5Vy41b9Tde0Wbf1BTTQ/etTStMf4jVc19uMcyo74tAtH46Nww7GcPc2rU0QQIJgl1FFPrX
AAtISSy79su+Nm49aw72zpSYj5Ymij3zFX4ZrXXp14PmJwS5+leoI4EXqpthKHfkmcP7cvnYPuth
/zIoPAjIfjX4YEVcPXh1qE1Q74vqeiaP9DnHrHPlhGjIrXkc6C6H8GsH8HtblmkUL2Iixpd5bd+I
0KgwNEFkBrXIeW7q8QuWgOox15hhOn0uN60bmP7Umu5BBAUyatPo142lMNmAjSl3Xl3rj4GtxnXA
mMnX40r4SABRTM94WlEwVVc5+2lTSMfb1SXXL2JNboZgnihwDJQVWdEHO6PhhMP6M/lqOB60cD6R
zRzTgK5kbFef+Dm6Q55l3zMd5yy/tiYbKjh1QpFEcDpwgdyC2GNxYuvVuvBUvWpSkxE5tcuW7uq7
0dm8j8gpN1xLOle0Ub4Kb0ZOi9KfiO3MCZ6xRo92fToZP1AqhJ+Au9WtmtXiGCSs6zqbzMMSWLFm
sKXNfqgNLpI7NtRoQT3n0Bn2ZIRUuy5sw0MZZ2o3hsAbKzMcGurtvkKiaKaPA/nkN1U3DWtBWtV1
qSfZFw0Xz4g7apA7UnubY9iPJW45zL60dJhWUV5Qk3YzjhiwVa/sxKhvo8kW+842MSEOjelrk+LQ
v1yq2PI08NBJr9kndPd+FzE3rDJ+OJIBPdyK4RrFLnGK6IhgVjujdcTmuqUUTOo9RIJqhf3Bj75D
26spM/haBmZGYTgE0+e6lqW1npy8PzRYY6H44+qPi2DEGKSantugLm8qjsBdl0LTrcwEte3U6U8o
4r2jPen2lwAl5VeJ8PbWkdmwaz1KVPyrfhsO7zKsDbh5pvE6GJCTPENqmzxyyBSLMaKA5JTex21t
PVUkPh9NRNo/lhnR7cQsYx2pdthmuROvEStHt8JarukiccqtKAQO6aG+jaUO3VlWKSJXvWnudAAX
JLbBT9MLKXIdgVSu1at+VRqjvDKblFhtb1B+2opvRM3q64IS1w8TlHWxhhmDHRfNIQYvWk16/ByP
kf45Qa9xpcaR6MxS3EXMVtnlhfCRpBW7Mgvh2TdoGycZoWRWRuSDM/cbu6jFOuDRGOzaxojqnJq6
71UpV7iZIWabh+wmGBJtlYU2kyIZ1veoFoqXyMQCz9Sr4DHHDO/eQ+67DoT9BOf+joAy+9obdYmQ
gjPEIhgkn92fYd3/zHrX2E70fBhlpCYFcCGPoqC/gzmZbT3mFb4zUPgy/CU/XaWvmcHhsiLSLZ38
KjCiO2sKxBZXK+vRS8NbXkTn8/mgClpUS2Dm1qaws28mfQHy40DO+7Yx6h/6nKUkKnbwI8iHwDVk
jpLnzpu/OGnlPPUK9QihyCUmB/00Fg+pEce3owe/pNOq5BfI8kNpTN/gln/qbFmsWjep7r0gjO5I
q/kmOszNu0Ea15UblLvezu0be9bkI8vrGypI+iPTATuw6EhV8DnXxl9kl8o7WbjOU6RrQ+wPJcEe
rQtEV1j1VWLHJm4wjnzQkmbeOtLoCcReakpEwtfMBlGEOlqySOQlMEKQrbsRVbeHiQFl56hg54Bf
xCU6Lcibv+tkCq5GR6ivjKlR5TVzuRt6TmaK3/EaP7B2k1UorooEVxutFiEbb9CuWqsKNm6VF5BT
qm7n2ar0NeUYe69Iwm3YT7/w5eeRTDT5o5XNG9S2DYHPOJwJYb80mllBOUmydVBZwyENghyzgtLF
2WpBgguVrBKNxqDHAOlxnpD36Byf0VTKe1hadGwZQ5ZU1u7DYDlwUUbcOrhSpyPbq9laWu4enFYY
L5qcrrU5vtbDMjmWEmEpekU+g6R8iHNi2gOn+drMVK5I2j6pVoW3HbEjK8vpIx+1WbYLh7RDTaVH
Pi2KvTWIGdkSSZtsNLn0s90UfCNH9mYec5T5seltPBdJ7uwmBZYZowtyIx1aLtyDbKnuK0eL15Ds
gAyH6c4N5Y1exg6wQGOty0w99pVnrLoZQht/3UHvJOL12bPXwFyu32egI4E7/yZf9KuWKLrCknDy
EuB3HXauhAURNjdFDjZrtAKQ14l1v/bQQqsAstrUmOzEgC/GCLMKUkQI6cuibAaahcOjJSG70/rs
lDm8OmWvollhytgojjgStFeFZ7zWIug2xOk23BduhrYQQf/I/NBHvJvvXbtODrIqbsApTb8Ite/1
KJ6scBzXPZzS69SzEUpjFLExstS9irVE90fE/IdimXjaQmC+G8bTjj6WUieO8mc4W9daM32BbPIr
6MZ918vnohyL9TiYP8rMjvw8jfqD1Zu/2tIa12kvHjWqGX+KucKjBgxEBdHoZ3YzPIxpMN03g/15
xEJ/1XvJs801S5WANk8xVVhpVq+tnAKxlMrs8WutiyvA+paDCoBK5kPng9AXP4Deoy/IusWWJxvX
hknT2Gm6y2GW6zgUFYePBzxnBlkeykSsC3Vbx3L0ZFwWpqbZDXo0H+Kk9wu50EduZnisc/upSikc
jduP13s/ATR1iOjQjMkyMOAdvx3w2KWpLNopuUc2l+6ScBGfNYN2ISDt/VOxChNv1CWmTnbIySpW
Vyub1KLs6BLS+UI6u7rzWru5m8wIY6cGyPiG+RNFigdqYl6Yo56bmf09wzLfPmKVTT2iVZkdisjb
eYzBF0UZfgUQA//1XTIsI+HlT1YSzkAnA1uL6VBTwMc9hrY5Yz1Qh75lp+2FHfL+F3u7yvKu/xp1
ZnFVidaN0iN8xv5WD8LkaCi3uEA8OfPSyLAivADpirSgRrxdJTZAHRA4xYdEA1THSwWZU5lBPrkU
K3DmcQjSMGAd/bHcN05e2qjTbKgws+n9yvQQB8RZaAYeRR//NO+n0GzAJRPH5R86XJe3j1OQ1hzW
WC8cdTsMPuvNJH5WSNUXHbEzXnDffs+/eLvWyX6TbdhYPK1+0JxPVsvYqd8mwKfRGPtNDNIC9M3I
+Pu/PyBDfJ7M0vHHPk1ngFfuOkWNkbRF4STLbF1DzZzsbPXxMu/H3WAMFownhDkWOZEn7xG+fhGX
CvVPkF8B7EkU67ku96lNd4nZ18eLnfvRUCXAzjEdE9XYyR5chjpDoOvBUbipCRIYLcKpENu+tnIv
bPezSyECYoK/7PlT9pvXpx0YriX3kwMptH7B9wpEvL7w9ozlp387ToecgryDMgA9GKj5223YRFD8
vNbSDl2vZ3IHhGlN343Y9ZJVHyKhBkgejBUD197cen2LHU5FYgJOMBOwLTLNpX6MUfFf+LvO/Kqk
sy5qE1eHanZKA8GTQFRJY0YH2Jdb2NVa/yskZ0DFn8rywsdx5kWzlOCL5z/J2ji53zK3QHFQakxj
m+Fa1vkO8Ae6e3cpEfrcOhz6yL7RnrBVT/aOSuyA+SppJV6HqNqK1wioVwYq03/eoiaTTRRWyMcQ
dS1/xl+HcUstU1h2gl2M2YrD4LTjFTYyciVicYlfdeaJXHi0pkBoxO90+ul1rCIcLVR7ALz1JO4J
mfZ1/fvHz/P+2IfOi0SN2sPEKP5Udxdg45m5iRYftZ4Rb8NoZGV2rretU0xl+27+V09wPm1WWX6f
JReTL+Lt+xMVk6o4KIxDWTPQyiCXeFdK/c7G+Y5anJCX6sIPduYB33yBJ7en6NoQJqDBQEViUaJw
D0vWVkKv1HUXVnp/sSHiMpFxQTkh7PM0iQ2jBRezNzs+dlnZtxuGRba9sdwsuuRPf+a+MSTMNs7j
JdfiVOKXIHAFAQmiY27rkdwbMk/vNJk45EgzF3OvyjiA4uF5Ip9XrY1x3qrD1+tSIvi5F/v3X7Ec
fX99CYadm1WmJ+4h6KvyOe0m+66aDe0pl81wN04YrX68U8+QVpetwyny3+S1Uwf0xI1MW0FVOWhB
c4f/AP0MPjpwP9b2gD9uj7UC0TuHTs5bi5bswvJnjkyu2cWBnaICZu7J+VIUHHFK1wm+GG/V9CWO
nlX0Bf/zVRxdMiE/8+F78IwWFjCfJZXS2zc7d9CC7bGZDoae3IXAzEKvHkjSvHAFGsu/5+RyYh24
aSb1ngXR4GQd+ia7DJ3o6GlGcpe2U78nplUjS1NL/CFyk42Da902GLXhliGuWqtZ0Dynbbn9+Kc9
8+UAqCxaWdRrkHJPHlgFnVXNoSv30kTZ6QQ3Ms8vLHHu58POnXpJt13znRI3ZzzRUOK0hzzH9odM
9yUhhZHDRtcfnSG6QLN8/wtaPApZk9xFaN9Pj4LABTlwiao4oIOMktWYjPGDGU4671cNl7bL++Ng
WYwpIKEApo344e3PGLlkD+hVp+3BT6wAcR4ubYrJwL2dyeFrLDA99y054SAICxerB7OPqwtv9/1Z
QIHItAo6LkxgwmPf/gl5G2WVJlRIPEeP46gDgwsnxiAPVln+r6mJAlm9cA2bvC6JgOG0cpvqtkc+
juV+mUXfOs2mL7J7sSsn7CoUJI4Lj/Z+41i6Tf1rk5hE/XJaKrnJMGL+OE0H8h8JLb/1OqxkXyO1
sxN54Yh5/xnwNTKvkn9Scfn4377FyswEZuVucYTrNBFDk75SA7gXbqkzz7O05BCMiXpFkXGyiFsN
GkPnICSootgwecbGT/l2+31J1o37/ccf9h//gb+OGFQMMOw9NCZw3/9UGG8fKeAot2ok8EeJMulO
i8fqTg+zL8WYPDKNx8/UzPzNPoxaQPAJW34Ewd46b/GH+PgPOXnq//k7PDT/yyNDqH37d4jOqbO5
YDrQV27KSGiAJNaZuo+tdX1FWKC7w9Ipv/D0J6fAn0UtkxA09o0hzNNON6uc0koHgkGKfuw2A56y
a/40rAGZ7V84y08+wHdLnVQ5FZJMs8VB5pDl8oWgGgdUmfYsDZufxjReMms4uxqqCejIfILvWOR5
nY1E1ejxIRePIv1B0PPBMl719lLq5tl1hO5xBYJXvRPGqwn/GjNvgmPq5tUaJe1joefTZ0HrsjEb
vMs/3iSXljPfbpI0EVo3enN7qCrsa63SaQ34w4uLjdeA1PaNdUH4f3aDSBe6nbvEAp72LHqa1L3Q
0/Aosi7dGolFhgKDi22Yw5v6+NlOzpb/3iD/v9Sf4uqvag2sDTIZNs0H4TKsd737os4uXHrnvjGY
6v/7NH/Kjb+W0IPAbDIZqYOE4H2dzZO+ZloA3c5yvG0T98FGOeHFE2b5UU5PGGFQzBq24HQ+/chE
oZlEymN7qrtg2aC6wb6Hlubjaon7MZ87fmWM4edZQ91e9HClh8H2mZ+GyN5z8z94BwIhGHoU6vJ3
KJqqYaiGDID2EK9160Z3opLRdBEOchNEZJltg9CzfzfITl8+/n3PvXxJQ+rQxUniM0/2rl1keWQ2
urvvCvVKWsnPKm4fM0e75kTdC5VfgmrO7ae/1ztp6/GVajFOntx9bjFabBGM7T1NiAuX1bkPBHSV
655Siov/5NiOI613a6ywDgYGncnWSSPGowkG3Q15HDozmY9f4tnlyBAGqsG2/V1BLEfy43Us2A9J
mh36LN9kqsA+7VLs6NllPLoIdGEEhJ+a9miwDusRoPhA/f2MFuO+GK07tKSXWpZzv5GN9ACZDKUZ
Wqi351mkRb03MU06Nr0KryFg4JBZ9B1slY9f29l1JL2vsBC68f2/XUcnQMZodEvtdXvOHJgjOCCs
4SGY6/9gHW5S7tQlkfb0vaFHhDucIsMqxOTeuz3W1zFE/O3Hq5z7ddDbcJzQZdk08m+fxpqNMnQx
GOVy+yG6xxQjeIh2F3baSc3+5zj+axFLf7vIrNdZF6uqPqQTBiBJ/XUYA4zk70VaH1EZPI3lld19
+fjBzq751xFx0idkWJebSYbXUdhq+hPIpPvTE+V8XUsc14GApq2bzF9H1wzWSlndhR/v3OVK5CgR
9Z6now07eeI0xpQrmxKNCbL2EPRiTxrot3GWvtnLC4fwuf2ITxDeSh4CQUr3ty+3hs6QG1g+HIyy
jW9QL0ksaCHCffw6z524f6+yPPBf192kJqXadND2ZYhwlMxuG9ceLUXtFMlyYyXo9/Skty/AqedX
BeHkC2BUcQqCuInEm68J+wM45Cq2D2kH8VS+Su2X5f76+AGXmvH0ZgWDoGEmrBj+0sl+iWcDk5tY
MMAt7mX2KdF+VuBZ9dcOP4Kp/fdSiPMdJynddSiC30H/gglHKRS5A41W/Bhw/vHWUJPHbzkqFPvf
DywQT14fXRCOZqcHY58GWmAX0xJJO3yOhHnAd2/z8cs7c4q8WWLZo3/tjhlCtqXi3Nun/EhNlhMy
gR+usi/MWc9sdegxNDV/3to7oIGQbKjwMZJ0Bf3JNdvN3E4XPtxzT4J92QLQsA/eTUo4i3sHe4/p
UIWIrvoy+FUObofl7tA8fPzOzDNnBMgwwNfSp0H7O72wrLlxOsKUjmRr9L9FHyIb7UssSldu3Rn3
bWlUnyK9zbDIjJKbEdvbb3j7ie+xMrwbxHYLc7AEcV236RxLP01ROfqN6ZXPrWrnJ64wC7sIy+q+
RL3p5IRveMmvaoqqeC2dALUg2dzIFUvC+Z71Kkwv7btzr/IPzgV8SFtzuu/GBudnLrd533mJdiVo
cx8Nc8RPyQnd7x+/y7NLoa9gb7A/3kFqkUU41YiY5hjOE+cSzeFxtPPsYMAu//nxUqfA7HKZCWIw
FuQO0AJ+z9u9HliDouzHOqPp1KOFMAtV1dh0u8wkjc29Sk1Se0T2kuAs+vHKZw5DYTOzcA0T1Ikz
8e3CqeHOkC3ldKC3edFT2PbasMc/lCS73M/jC0fUud1pc2Ys1gkmItmT3VlrWK30idIOi/vKHhpL
56za0cxfCPv0rN1YtmZ94aA69yv+veTJKeJNbYU4r8CVvGsT97otA/GNrHrXxZFlxoD349d5pkDg
dS4IFG09A9iTaruVVQ+7qE2PZPO58K0qta3RTD6nNbqS0o3ktsqccK+HqAxJtnYuXKjnHhbZBGWx
BcmSv+Htr+kUg6J905NDkw7bvvZWVW4e5uHx44dcXtnJrSbwe3AAWsDycQp5uwr6oZH8PvZMkjeH
pm320Kz/jWLz53v4e4kTMKY2h0gbe528TQhI1VA9KZvonY8f49zLAif0GOIuoPbpY4yJU6NClHKf
VfeVwiavIXESmey/rwJZY2n0bNt557EQRbmuSvA0kg9eRuYBkXmrk0H68SLnfhGX+SawLiNVfvqT
X0TTRNc1qX4wNW3Xz1CCkRH++xJkyQLF0568Jxa0iQHtvYmMw1RohVoZqM9vYviE0X+yjmcx67aX
JvKU9tT3439xdl7LbSvLGn4iVCGHWyYRlGRZsuV0g7JXQA6DDDz9+WDvszcJooiSvNady9WcwYSe
7j+0WhoZ6YkKHKzi1CyzbwlU8BUP54UZM2QZN3tKHjTW5yVw0ZkDR1TvHFu9/T4M6bM6BiuJxcL6
mnRhJs3XqcY+b8lIjgnZEM32k4ctzoesLcb6we6hngPWAW/89q1PFsdvnpJaPOxnS8Cpi7YpbPSh
FUWihqmNYHedtD5YSvKOI5VQ6L8assPROq/nAzxIrKEzJNeMBHYsSPl/QTLgpa0b8fbyLzF44Ms2
eSZdoMt1zfvKkYF828dcNu+g5ABp73dVaP1ze21PczM70AzkczgzbYSPrgRmcKOzzHKMfBdB8M9I
UD4ofrwL1ehRNy03lJOft8MtrT1O6AnzxlV/lahj25jFNkzuY95GBezDRnelTlfvbkdZWn7U0XRV
pWxOoj79/Vn6HCVJb4SdGUELwuLHB3Z5l0Hh+p4Wsbdyki5c6wbfCRyVSXZLOeYyVNwBqzU7GPQy
qg9qtg+iHMGKO69f+U5LE0eyQiYN+lLniXMZpxhsPE9xoeT+xDalGvX+Du7zWgFyLcp0x59NnOFk
BU4rTuqWmkmGiSxO2psrzYalhM84G4o+e8vbUtz5eYu7Yh14W6dSn3F+Bq5ML6csYMBIdvmcy8Mx
gyEB97xa+WALaQplGZMj21Aoa82f93qMlrasJQHNVcryqfABMyvaHsr+Z2w2PgKlGmEI9Y9o7K1E
XlqV55GnpXQ2uRka8XGUpLHLyi1hupbaLywIk708St7Kibg8xxQvuHUNGz2H2Q6oBtsbUxvebCQ+
BzgdaZG+h/1+F9CvEvapBJZtaO1HQOzu27fe1PD8/8CzQZZFV5SJSglbj5ECrUQoXNi54V4g9fOO
XX4eanbs94i2QqEM01OOlAB63LHy5FuA3eB//3t7UNOPnh+SoDYoYkzVw6tWHDr4attUau62bYcc
NnKbkrEtod3m2coaWTqOzyPNtnlmZ5DmiiB0oagmrjeZeDt9Kn9s9PhXq2sG5mFKv3LTrI1utukR
O7GVLsd7kMYyNJA2s9EPzA0Lld4gUuoXjp4wOtyeUW0lqDo7BKDcm3IOqJ7yEFITjyMvB+yhQzQu
n4YsSfsPQkmLeodAC94QNRxi8xAhyV/tzH4qUgyiD8xfhWIgLhda0K0GS8u842CY7TP25tVT0Vn2
N13tWmNb4x417nNcZuCC52yM71gySN4r6nBjvyPT8r/VBfzfXaIUYb5XirjjiCXvMtDmHLWmkE6j
1RneXZoMGU4EgVo621yCVfFZ78rmr7xTW2Vf81nVldWweFbx7yhWY4YAiPbyxMBLqzPxFUKGNA5b
jO6UBlmgNosb+CNG2+EThMdTszOpWL56+J3+kirZWymHLp5a//sNxuxDyaWklK0aR6fBiRN/pwoM
zxABNrNfNc2Hd/RQpuzKJvMxqL7OmwHgIEMwhXbkNmjXIueBzP3n+I2oxemFRWmeeo0FTJgsYXZn
T+J+NjrAlttGMOYx2pYF2nOWp6LG0SteimlLiw/J7RWvTgnb1SFyFlW9/JiaJWeMrZXcUbEBTviV
ME9oANn/1Gh+/MVOxxbSt5KJyql/Qq/Eg8vhDX+RIqkn2e4x1Ep5evubkrx6B/s/v8u7UXrADlxH
fSADjoGYN060JNlB0RofzdaQd2aKEsXtgSwvyv/N3iwxdQzh1HnuGK7ptQFC0TZEwb1nB3gmK3aA
okLh53JzNzS5XeG/bUGnr0x9HFbW5dIBQmlK5RuqxtTjv5xOEWWwuMM+dplyjKWq5wKgyFYruef0
5svtIc+xbr9XDIVllApJ+q81Ek2nwt1JbQ2XdyjUyeyLZpd4xr3WFloc/jG1EIRwLAjkdZyhT+LV
1vPtX7A42qkNR7kZQsw8zVStkTsOZ0GYfk9xjAez/HkMS3SQV0AMS/cP9ThVZ++hCjlvX/kJ9oJJ
U42uZUN2EB9UdJrD8gc4rF3a/3t7TEsnC+1mvAR4uk2X6+UXLB3MqIUMLSwJHIhj2Xe7sqmr5J/e
HmZarZopT8HmPY/U6QLVKGGSwUO9M0T6As50U0vF/naYpS+Ea8xU3kO4UJuvxyZsMkOD03bM409S
e9eisZ06L1DNVrKepe1n0VcExYky7tULSrYHypWSaI+NME6eraHAVQf/digmOl38qisoUsej/WiO
MA1vj3Dpe1GZmBrpAK+oHFx+r0JDHsMClufaWEYFvf4hHzqc/ES0EmfKceYH5Xmc2UGpeJgEMMH+
SXMmocKEl8G33k6cX1nWlOneDhtR7iShYX1dqpW3VrVa/JBQLqC3kZNeGRwVfZZ6QdaCjLZfDf9H
ZKGrrTaYMK7RKBYDTTVv7iJIU/MXvoR0WF/gouQ6pVYd1Qjb9FjpnFdMfptTU+nJ25t/lPRp/QF9
BPs9v1tbb2wiRdTcrU26R8tiI0mvUfIM77rEte72Wll6SJ7FmgOGzBGNS1/grxKEDRoV/VGW36jg
+vtMBtmBliZNYVg/s+Qo4tltaKGNaAF6iCgabZv+g5XDSjWGlat7aeGfRZqnQLYcRhAR0TvO9Ez5
246xFjpZXZg8OVlUlG+/137T25AWJju5Oq7GMSYX7wvwuCry7rtAJOPeKsOdo4ox28iW5Pdv/1ZE
5Ck8QRam2/RyXw+eUvXSiJqxBRX8yUcfCQtMqV05Hxduloso0244e/3iVQJ7u5ako1oPh1Z9yBRg
+H2jYK9g39W29vP2Alz4Zhfhpp9zFk4NKyju2DK48YB7gCPvFR/lNCNfGdXCOr8IM3uv9XGatkJQ
SM9E/mBHVroJ475YORDnPLBpqV9EmS31sLHqFtn92E31cEBy3Rwsz41xCk9Pmkjiv3LNU+/pGONu
PgR1qj4rbfk4BOmnOFKM8ZVzu/NXBr5wSEP44Tk89SLBOs2ywGjEkiC2CozSNC9BRxK3VehIPk7m
vFF2Glo2G6Wwim0YpdXKe3XhBjQd6H14vaB0zOF5+Wnr0sL4vbLiU83L5CT1Kil1bgRHP+vR5I+p
k21CwVssldvw0YahtHIDL31zMgkq9FQwLUjXl/GTUJX73LES+obOl8TRd82YrWzJpdVLQ3Qqyprg
J+azmxp10OOvPBytWpXjjZRoRXnsOtU375BPE5l7e7MsjYgyKW1zlTI6VOTLEWHHkQZyH+MhL6pH
DMNfNXnNB24xhKZDFqNGD9FuFkJUUhWi0a66RmfvzRJNDjTwbo9i4T5F9d6CVkdtnh7rfF0EvALo
qgxQikx3ULW9VGuTh80BrZJ3fB9a4yRB8INRZp8tgVSMdmTCu3RBp2NYgeeTUn+qpOLX7REtLQNK
vtB/aW5BzZhtMkkPM883QoR+lOhDHDaughYJ0jr722GWNhR3jYoaOmi/q9S1tksjN0LHOqqICaOs
hklwiWygbb0mwkMhIdCMHpVH4ScsxaAc/K3pRcY7kHMTbfe/v2KW9nnsAwdkW+diJB+2yD8WWe9s
izKM9IOoU81fWfTTcpilmRfxZpM7WJaHQBFaKDRc0WX+ohmPucEzDjEiMzdXUojFtXk2uGl7nF1H
PjqCPJDRTchUtJaoXGbHOtV/FrmMx3GIDd7tL7o2ttn6lIvaQpuDNpWNqOHOHoYX1Fedw5hjv4Xp
c3YAIbVGoVUWVytC/jJpBPib+fvAt+sCWlTknxy9akjN2XpbL6QBvPGSovsXuUob0BkwzPoJEZvQ
cFum4SHF60QcKuzmcfRxxvKfqs7TR8lwRLPreB+urPXFc4gnJ1uXDUzf5vJDDNhQN4PQR7cfGuTL
ok+13Xy6PflL88BJBxZCw9r5qh05AtV2Ct9pXCyR4o0c6xhtl//k+hrobWlNMQQV7t0klTE/79og
THzsBJBkRlEpl1BQ97y/4nzY66JfaRkvDcky0eic4kGBm80aIl5SlbWV6uajeWeM8TMowk0n5Ss3
69KIeDVM2h/gBcDkXH6cLlaD3rAy/ThkH+Lhp4ISFhhMnl/aynZcyl7AJiJRz/sLtYDZbURFvfXj
PkNQsDIfYqX/rFa0pq3wifq3FW2MCGnoty+KCZbmTKIpnOezoYkQeQJVxtJaQQvqpKBweURR7N5M
pJWhLS1we4JcTjwwB0Hyyzn0HMrDvRfLbtQ7pXIImrqSdr3WZit4pqUlcR5nmuKzE60dZTSreG+5
xeAnR3gh6dHKNHMnQn0NTbA4JE3BagX91OlVeRkKcae4VXmFnYIaNSzFjoNt4xn6yrZdWnzUhR2F
wjOrb44ioPUw+iZK7pTYXmNxcHyaZxh+GzCE37EUQEhRyqNUdKWho0RDZQkVVTvA9Yhj946ChXhq
FXGNqmVmrzXDl+6C81xymt2zD1XgkuAFZoygZCQdh7DYtY26TwPnyNvTrar67e9XC8UUFiASPDY4
+8tw5aAj/6aNdLBSsQO98qz58VNmi3ALnWAFKrUwNKyhYHeAMkaOYo7G0P2sRYkT4McAmtp1tKaj
WClDfNQQUNE0HGWysUSj/vb3W1iORJ0kFRzA6FfKCrjGm4Phh7rbe6gRqbx9XihzZi+3oyzsL4tk
ebIJmczD55BmuvDdgHRHeBLFEB4xCbY/RDEiLWwP9e0r32ICecmASAcCos0+WRLl2HfK2jEZPhbW
S5Ka2155LKhp3x6SsjhzJgVSfH8nf+352lDTBvmuwHbzQZgfkO9DynpSug7x/bOCbd9OdqR5Zxcf
lFby7334YGIDT9/8bumjhGiiKPmuY9xXGwz3vLWK0kIeDPnpfz9PvZwHbEayutKAEHaIGI2snhDN
jEj+O8XvUeq2YTjsE2tlCS+cOmBhOAlAkfAsmp86TV1gyx2kIC5UtNtxkMSqeItmMS/flZxwaXTn
kWYH9lCHlaX6duNGQaHe0dN2nsRgfrH0CCYt4CD6T5KK+2xG9oTSKlC4lc8/W9GmBgd6UkCg00Xp
GkOay+nFBFWY8qAFLsY7j2OmH1DO+1Ihr3p7lc1m9CrM7KZVM43nQ96ax1hSUQqXFXuDba75BCxB
0BlTzd3tePPm0FXA6QedHbAYwtZ9VfBKy7Pi4Htib0TRR3+ojn0lXnyp/mGCeFOk8pSl/TFFhP92
/MVppQQKNIg/IMUuw4+4W6Jtr41uAhBdtbz7okJS13gjSuDPKM/CzL6ejkxwNJZO4FqarxxN9MIf
QymPDn4bMdIgXKuOrw1r9hkNYNJKZioJBTx/l0flxuwi3oErt9XvJ/TZK/DPsHjJI887qQzN8zLf
lkxIwrDPAueu/4SJxTbyP5JxbPzh77p/fU1RORKP9rgrxNty6qvIs2WT9iUWODH6wFh2PCpIHks6
or9hsXLALM4jKCC6lgBkr/JBSI+m33h6A+UHL+MumaxtMVrm/aOs1cn1WVr9Z0hnsWZHDBbHRZbh
p3HKMr3r0YUipd4XlBzKjYHjGh2HMAhfOpoeH3tZr19CS4tC7H8ARfHQL6VvUqKE//o80D7XRpsj
yo1j54hLQ9IeIgRXvwshl/8Usp27WV3Iz2kH9GOjZ0lCoZHDq93WKJy2d0Pmeeo2wUE6/1vVURzb
VR1g151WN02/rRW4tJsoDbNTlxTV36IbR6y6rVclV8p/wt6Sqh1HmdIcutCYRDYL06vRLy0MsUnp
8FnbFPMwXC0yvXc2wyipX5CBrw9DRe8UcyepvkctFdfk2/t8luz8mVwEfUmBzakiPLs8x67GExbg
vtsLt9UflDHaZCAW7OpzgODv7VjTZr7aFWex5jehI2gzqLrvep1q7OxU8qGJ9dXbGlLTiCgTkNCT
4rAy1VkUv/YlZGOQ5Bn0+/oBLfLI/OFlT3347+3RzG6+P3EoCpPcy2D+5q+9MC30DIUjGs0wqjcN
Pk0cJEF06Icx/2SjY7NDFhErqdL7Ig9q9fl29IW5RLziv9HnZM1IHYpUVLVwc0/+WAf1ocemc+UO
WNh4FzFma8OUmxi4ax64da3v+0reYA8GoiXZQFfYeJ50iOK3VUD/zCmEeZWr3L4uwo+q0WqeYreQ
30CmKEF/JxL1E5Yy7zq+6Nuz4KelMrsGRKwD+LIzutt21W5AYP2FndzkdKy+rXr8Z3uRbP9/oNlx
LJC7SnHBHt3Q+aCAzxnTcqeZXyMrW9lby/kC/RwNGpBsXmGcPAp/eH9IHZp2CHTdJb3IfuhKWzxR
6AEMi6p4f+yUtDH2WCao/qbnmQVKFPuzlwxeeLhyD82xor8/JZR1HqOg9SmJTAfPWf7iDP2g2mEF
FVUTCOsFaZB81qq607ZkNba6QXAErW+8S4SxVasx480zucwe5FKEbySm/PktSIiSE09Pq/lWdUZL
SFbr28fA1J78Xjt2jfJVpOnbVxW9FURzyfd57c+HbEWRPCA4EJ+CvKwPWo7zFp4u3TPpcbCyUZan
l7IP3EQNs4B5u6hq7bhOMDhxx6Fr0alHJXUXhml9F6tqsOv9LNsWZvZdrvpiJ+ou3ipdExxvn0EL
dwd0D2CqwHLhNc9bZlXZy+Pgg7bUB/aO/Si8bGtX3cbJP43O2gJfOoygLQB3NCgYIip1uZ7QnatK
nsfWsaaa8SuJev05bwvp3zQOpHZnSa321cdyMNsUkOLUld21OFIKoviT8qSlO3kZPLaMGk6yWrh+
R+Xb6u0jSo4unJtikxfVzyJea4QuHe8T8QQNFpQAr7SBUt/HN6ks7COdEv+uobi5s2LD3t3+gAtZ
HGJr06AUi37QvH3mNZY9KPhYnKJSFg+FZkymZTalKQFa+dPtWNNJN7v84Z0A9JnIitd0mkhq9aRD
ft3NE28jFcGWSg86ogeliVY+1mIkQnHsgP9CKOvyYzWdgG6JhcFRx7JuJzoYn3XWHXLepJusCl5u
j2tpadCvVajugW+z56Q3r6p4vzg8taP4AU+NrWQ89tFPp/UOQl0rdSytCg18lgFUirxj/ihTW1NJ
1SjL3TGxlO+4YzjI+ybZ3TtGZEMWRJuOo3N+OQ6W3KWjUSFkUaeYw7V1tY2yvnuK0lzfRFH6q6iT
xr0dc/E84yb6b9DZRYm4PrIklQ56tmna5y4Kfylq3330VRwpNy2SajY+HoV6iJDOLanWjNFdkcnJ
19s/Y3GCyR950oAevLpEVUVkpVZgH11KcbxvWgvVOsPpVp6HS1GAQk5wKUWjfD87yoYoKuKevqcr
dBt3uSKvdkmsKe/I3shNAbPSy7nuv7YqlII8NuLTgPSJseuMFklYWU00He8CK7yPkcrEjEtSiq9S
UsRreLulXWigdDHp0UJlmpegUq8bRiCf/qlwsOHKk3TMdpnSWJ/iwAt/+Cqk+JUBL51muLZP+DoL
csq8tjm2hhNXPmq7rY4lSd3vZKFvLHkNIry04c/CODPoeu8XaCkhJnJEjXavGNIBTsMTxk77zgiy
jeYk+jvOM4pbE5uOcvQV76xxtLTDxD12W7kozY2Gj/WL36a8IWOJ23lD8mmJlVRmDg5i35O8YaHO
HqCjRbXw8hCtRhSRoSvX+H5rOwDYBzmU9ok57jrHuCuUAknM8QBucw82Y9dU8iOWy79ub8brFUTT
FxVzivAgL64QZL3cwbz2WuE2InnBkedZTZA1tW3xQe/XUB7Xa4fbb1qp2hTxCuWBHEPaxlmdujgO
bUbL2qLClRsrOfFiEIN6CSUhssM5tlAG7GlZHQLzllHejTo+o4BWur9uz9p1nkTngkuCFjHQGwQ/
Lz+c5aVNCcMDc7eqTlzsacxtRDtQSNkW15lHybeOphSuZIILI7sIOp14Z8k+zhw4RWBb5wYi2Pep
gsQmpkrhymPq+txkaDpeAEDE+ErzJmTU20It6zJzu6Zy8XK6l7JhrQ2zsOgUoLOo9JBX0yiZZXpW
jaapkYhxEpjR/B+1jgdl9sOxVlXYp8fzZT7EYIALIJdMt1ibJ89DWwbkf4N/MnrqWhvD7IOe4xn6
M8IimCdhHJuV/bFNJfVbVYzVg58lVbNR4VEWhyw3/Wjl2l/8hqDDAGtOSOz5IwlLrkItxtQ7Kkn1
1SmxQXW8r1icfL69Phc/4m/RywkUREv0cqkID1tdudTwVEoDbS9CR+zMCHGF21GUpe8IkI8jjC7Z
tfC1bwZO6UdO7wYNyPat05Xp98ILjL/1MGAXJE38YCd18hGsr/FZLzFS2adDitJ4VjUFyaIZxg+1
NGbRsanCbtw1kl3jqenokbKSDczmfSq68S5Fnxu9J1K6ebsRVwHo0kWHetIY7bEf2xWN+ZLX6gpB
di3MNGFnWxSwuRGkdiehhIgwjVRZzamWMAeFOR+tpMSzT/xnRIBUkMWesALzPSRFURxxvdjHtPSL
j2OdRXuEwNP97U+8OCAI0ohNTNnN/EEo0GU2TIjz2CE2SIxqv5QcuGqVrxxts4X0n8H8L8xs3hI5
reEZpcItVP+IEW7Z0i3VxF2PKM/tAc0Si6tI09+ffSG4y6NtYfV+zCRWyUYUeoFDdp18KgasaRpD
Df+iaIxw2O2w88rRn7joNLP4FIpu87yJWyjvuqjB4cFUo2Ef4UsrMLUVRTPiI1049ceuHLQfntJH
LxW+kuoBY2v82MOmlBU2TO3g83z7Ny2tIIQkpvfUdPPPLzGt9LBgHsEOkvccmjJ6FUr2tsv496jP
Q0w/4Wy2xzzFi5Cy+jHyiy2Jxl0S2SeUTlf2wtLyOQ8zreKzMNT9S6tyOufYeFL85BWVtiV3sw+Z
Wub/on33Dn1FSt5AWmBoY5tzVYMy+yJHBl92ORwPuic/9qbxevvjLK3T8xBTBnI2JBwMrVorUKuR
qpPcvQw4dmPr6jm/sDVYSX1nycyfj4QGC3hlDdLM/E6q/RZtDI0iogxpoR7vY/QowwCfuddaLg+l
vlJVm5X0/4TTZY4t6DP0PGc7EHxWJUkF9gUjSg+fJ/DgAwaCzUehSk6IF6kUfwTLbNz5Tm6+BjXq
ICt7ce0HzKa2w9RsQIrBO+pBrXzHuMH+SxkNfB7jXE63sHYVbZNLvjjEBnXGTTYEw+EdH5czldQf
/f0rVFRgUhHKaahhjilj79Zo/5KyPqPAf1+Y9qdGc1a+8LxV+mfOpz4N4jFQIee0WVQa9NC3YSNn
aYX6Ga5+R19TwD47ueGWnS3Q9YMeU6jfVd4BW8ip1gFvtwZ3v3a4yzFmvLs9A0tnD1qev0s6VBvn
cJIsRk+rShrEe430Ka6HH0ZUf74dYmlZn4dQL3eQnKWq32QKSolCfEhM39lYQ6JsHJ9+X+5Vyk87
CTB3C0Ww8qxbDEwKjQsAvjRXYrKFFSPe1CO0rnbqrvBphTafY+0x5aHsF9ld4ny7PdClo2J67/CM
VHhSzgtWEmBhS8bn19VldBssjvWNpUTavefAnQfZK2+StDPfcbJPcH2ertC46D9czq5oqlpjrdhH
Vb2zynTXwXszyt3tkS2tEsRqDG5MirRXcC2sVMcoUmPVrTPew2r+nJlr2IilBIeexeQMAYrnKsHR
y9wS7YCzWoH0AKxy7Jy3tZ36xw6V2TUo+eJ4bB3BPF6mIH9nvT4aF3ocxZ13VLsInZb4GY3md2ws
bnTyNcjTABVnTyuPnkmd6XC1ohw32zhwjUJZOcCX1hsocVwE8NeBjz97/OqNh5OPBlkjTvd9+TTm
Ojl7E2tb7Oa/B3gpH2+vgqVPNCn3wxVHWeKKbGmVduo1mTWSHDbP5O4bUYUYSSlrNSdl6WI4DzR9
vrM7l6PI5umGvU5t176/Kxw1m0zJnSRjW2Gn8TV1KFQexh5G+Z0OK244YZfqDNuyRQJ/m8qSJNOq
UOV/7CBEgsNOpNTD/dzxHuTM8VGWnpSr8wTL7VId6lVF9LWJmv7+7Pf34TiGopZtN0jrythL6dgM
25GzoNpJxlhJp8b0+m4rsm4yTZdrZHLq2MBjvTN6cQdkG886J5XaeNP0Q6huYmFqX+jEhWuZ5+IK
gsUKHB2O1FWxzZMTbWBHIvdJw3AnRrnbVGVg7RFzKDA0D34igpCv3IFLew89HR4x3Lj0K2YHVhh5
bdYAXzvxXjUO3eSk6/dV+PyOtXoWZbobzj5B7CED4eQ6EkVd7Zqmf9SxaQVmuntPGIs/yAqgJjbf
5X4JjSkJJBebQR0H2LjGOdgPPyVqH67kKosvl0kS/T+xfjcVzobUhmOt5gFeDE480MuukuEQyHKy
S9vE2FstxkCShbN10g/GTsv98eTkpfyFV/Ca3c1Sln/+Q+anp10iGxEkiduN6XaQgr2UnRKp3CBW
6L59emEl0wVluVCrmW0kA0eBrFW53EZ1+AEC8YsaZF/TUvl+O8zSgHi4q5yhmKVcJUGYAwRtFRbI
tJc8gPEHTnVnlxuxGh7rGi7FrgzxpFr5nmtBZ2kRfmB4QndtcEq7drzXCzM6erR+jnFiR7uht95h
5UGpC8wEew4Q6Zwq7xf1EOGuk7jcG492lH4qamOPhMV9mo7JSma/NDYgVgiNU/u91omX7VTvcuq1
x1jGu1iLX1LLeBgS/JwtYIG3P97SYQuwGmVzRsaLfnae6LCGeylPVDfsy8r/KcbWTH9xM8YPalLH
K8fKUkrp4NZIk4emB7nl5bHSqGkYa4U6urVsbn284RGswOW725aiwAY82OjNP7eHt3QXIsc8VQYs
EF7zeoXht6MI/FB2sf7aCO0Zovmmyh98FQM9SMPOMYrXWktLXw+2A3kRGd/UVr4cZFY6lZlpUeZC
HHoB7k6XvHjIa+tQYiZ/e3RLF9B5qOmnnJ1pYkjiQmudzm0D9eCpz0nUfGyz6H4c4g9CHleunsWv
dzaw2VJJ+mbAiAF5XbBD3bGmwQNLP8awO7VVtIIiY7TxiM+HY2/2v24PdOnWA1mMmiLpk3kF6LDS
3lc0zm2QqvpjljdPUdGuPHcWQsDHAh0DL2aSaZmPzittYQPsdwOrOQRSvq/F2lNuYWVQvrd5TIF0
4hkwzzgHz8DIpPPdqPyMdgRAex+y55fWXzPLmXfIp4cy1kaTQQelEDLc2cWqB70fgzT2XH30ml0b
aNYuaCXjOa+yZylWzW2FNebW9mP1TvaU6L4avXzlYFkaLJcOkADEpHhgzeZzksLJtY4GTFUNA8KU
Zmzo+wqJ3JLn+gjcqbW60tvfXidLQamgUdKiIMOrYTbDXZpIKOZr9rHsg90Qpvo2LLMPiZr9CkW8
0mFajAVEhf85OK9Aa8KsYkdMhtOapI87yak2XhNHk8zgKfCKb7cHtnBMI8ZB3wztJ2Q+59dPAsS3
caTMP9lOXR8xa5Af8AxKDwpc6JVDejmUzkN8Mm3lNXl5qNRy35ceSbhbtpnrlwMEyHQPVfHu7SOa
jIbIF3h7X71YK2PwpLFET0pJoq3ePlk1/Czz69uDwK6kS0dlgc09Ww+G5MlpWejhSQPHDXwIS136
ZSh+WNZaw3Fp2ggyCYFRDrviHhdAyZpMrgHrJ/lG6aSdorWo4/VvT5mBK3BSEYrn8RwqEVi6pxeN
wP6ujV+rGqKqFflQhbL3xJnkNch1FFpwsxOk0gf0Emx6mw2qJZr205TpODqf3/F5/hdkDo/AWwpx
nkxu3XGiN7TxTkn0Y6oU7u0wSzvVJDkj9Z98reYMCxVGOHw5w0cv7gPIuJ3sxFsLcSpVHlfOn6VF
MNl//FZqo3gxm7Uxyos+sfrg1MG+PsaZF++C1EyO5PZrLNvFQVGx4riDokc94XKbpqNXtOlo6q4M
nNHfWPVooj5epoa8EUNrjCifRsEaPXpxfGdBp0v0LOGordHEYkqqXNE0Ylsquti2Zfwz6FeBLEuR
qPCy0nlbo7Eyuz4iKag1cMGm6zOMvSK6EE5MVX3oskF+xyoEFos2Aq9Q6+rAM8sCSJ45RG6SP5bN
lIz+PcTlO1bGeRD1cubUVEqr3kHsNhvNkw8qNW/DOxWNr9tLfXna/jeW2aro/RxJU094R03I93VO
KCd9zuQ19ZHpO58BEn7nF1O2BGHToqY531EVKzKGr4KDc90rR8Uo1YOFsvbKnE3f+CoKiwAxTkrC
V0oJwpH9WI5KlMHHsS43/ZAp1qbI4pRN1UGFsava/zaS6Mord9Ni/sSraGIVTOoGc9SdUFvZT9Uw
OSHrHx8EsjGbuqu/Ucatj1JRxnhOacN9EXjZIUJEWRmsYIWZsjTD9L0neBHl6Su9A7nReqWuBNLC
lqjVPSie2NjmqRSvZNZLc4ygAvhNJB0ht08L6mxH0w8vTKs0c1etwq3oy10RP+rTWW8ou7heybEX
g9Gaw/tpIhDNq+2J18cxTTHHlbXC/mQ4hYi3kRqGx9Br689K53WuJIu1gsvCVDqAYZBO5lENGm82
xA4IJfRzJ6JQNuwkNCuhwW5vb7vpXJ+tVELg7C0D+wbBONt2NuzlJMqGyYk6AO0Hr0i2HqAaR4+i
kKpXYM7KNzWQinijmJIMoaLOxMolt1TgYskCEZpUlFDonOVt5ejInd0Vwo1HDa6GfO9F+bPdB58s
s/9iDsGuEuCFNL/W4KSLY4AL+8q2Wfi8Du8bmSfUJJ47PxVgpImIrBwlei/JYd4XwUaRh52VIRtW
Sc+NlK4Rehc/7VnE6ZI8W711Yge13bZ8WqO+M5BmbDr/7ScqdVawxogsoZoxf8dQoexyLWBQURo8
Bfrwq/HC7WD1b8+6pzoyODK2Iaz72QqKw9ioE46RU5RG30xNmM+B6PxtKPvtCoZo8SudRZrm9GzO
fFOLFFM01CdS6bkOxZ05OK6d9gM1f0/aFBBeb2+OWcAJHjo5lYFHZdPzvp4lRS0y+K2VZshaiGfs
+mzkhzDf3XpwIYyVA2aWFP0JRRDkCugb8d/l2NLOruWwCRq3NQbnzhDZuNcQa3uV/BLR3ILj+vbQ
FuNN8D+EGNh5855lznM+lkcKWg7WxVWWPGd03igkh/dD33y/HWtWfvkztrNYs+82aHLWeSGKSnGu
ik1oBX8Xo/YllRFJQP/vkxF448bwvWilTTaXTPgdl3ue5iWOsPoVU8nk6TcUfgazLx+lR9qb+c6y
MTYbDR5uvgZfP/Jj+9CQkIK+9eyj3enxXWxLTy0AkwfPSuqd5a1SfWeZzn9+FpcJte1JjHZ2qhtd
7/it8DVXhO3eyXS38LEgTrW3bf8/Yai1UlDgNkZt73JFBbqC51mINxiGHp9tkX+0B/0QevLKNbw0
Gh74k4MgQhiYhlyGSbBWG+2yG1yn1h8tet3cylsKsyv7YwmqDftkqoSC4aKUPTtmbF8AFhHIKFH6
GfVuk2hqjpR8rPj+AyDhAQV8P0ThewwMfVPkyIt+6JVReg4ta4zvzWjoyHjoA3y6vbYXhv8bJk9B
wKRm6szWdqp6jTMOBnC26DXtk52pjrvcXAN6Lh1EMBXBBwH7R2J9PsmS0wsr0BrwTjRBLcX/ZQlN
3rRD1xx7RdKokaXFWh1sDlr5vYIcHp4q6EbSg/mZpMh5V5qdF514vgwbW+6ip6osio2R05AsGj/f
O63iHTOv5lIODWC7Hs+quKj+kdVS26B/veYYM7s1//wiMB1MtTJVCmdbR0EtsqtJvlzbKXMkUGX1
fkyUNUbwdKyf5URTFHgxPEUsKjDXHRO97yJ1TEdK7/L3xmrRhP5ZQcfx0u9q2W4V66ulv00Q6k9E
VhB1P1Kxq4smFsCEyzjJT0Wro/4ZqGE9bvFdhqk2sVbWRFEXppGmL4xKEH+TRuZsGsWQyjU6V5rr
RWA8i7zvH1VNWoMpLEex+FoI/kzYtsuTQesLdGSFJ8HuS3fYED5Ghf/2eSO74ZEFOvZ3VekyRD+2
7PlA7d3ciLIN2tfyyc7NdmOIxtq/eaOjeEZTHModMeeJsmR3quYNQXPIopxHlP+vIuSH0LJX7uWF
nT5V4XQwaSiSUGC8HFHeiLqusAM9Sob0mPnOi9JYj3SHxk2H8oychCszuJAHgM+nFiwDlCLqLB4d
ctlJeKMdI+8xsO7wUNmgPY3U4EqW+H+cfWmTnDjW9S8igkVsXyH32lwuu2zXF4VdZYtFCIQACX79
e/DMO08VmZFE90R0zES7e25KaLm69yx4Xl/YVdDihAIOmGdwIV6cYYQFgnHhz7qf8Ukwa8NEU6Co
2eSgwDvRHk27lOfjvc3ju8kbP2Uy3JERNiJZ6FWbdpoemlA8MxDJUpgopE1Y33ZO9NK2fyStP8U1
zRLZ0VtYnGw1G7+yCc8xP4ZePa35rpucDQhNm8xm92TM7iKY0Qhf7L3K/em3b7Yi4LuKz6OwYNvp
/xiK4V5DgTewRzxgnY1g7pdsoHfjmN1D9ODVrdsn0w+7LhZ79Ah+2+KL27AtRPhPtYKjA6sSCvxJ
Mw0/6p7dEj3CUa2CXkcAG5AetIeAWDu3qn8oL98NkLjhWf7sN+02VmD8keEHPIaBx4S2UO1tWgXm
s/ktuq5KPKK+QJcLlhs9/UFnRBu1o1dj6a+o85/cqmx33Iru3DHYS1x4Wg5p7eC9DwUdxzZ90kAK
LuENkiCSkxwlCbPri/IR6h0/tBjgzOf89H15gr7HIc86koghfixy+dBVfAv34ftIxttRmEMbRBsq
y695HOypU52AJtzwWm8DyClOVvzFHYfvitpppei2VNWxVPKLNZJw748qaXJ9w0ILPNVxBFG+j296
/J0+spMyc158Xe7zptxLB8vQ8X90GfQSSS92wotuZSBvQtIe24wcOw3oQ5EPRzukUdJbKCnHcoQH
yHDgjv0nyhw79bJgH7Lh4AzFkwFcoZa/69pJIQm9ibvykzfaJ8ziyYv4L+wPBwrU5BZJ80kSGLbm
RKXukPnwtGI7KOv/pBm8HnsTfpYdlE6zGGJc9nCaOHyGNf9aR9WOlzTlDklrrwJ3zPo0RvqTaIVM
VEnfgAarE68wbhKrl1hCsz7vxhpYQedPNWiStnjqMiMOVlyIDfP8t8aQXVQ3G7/tijSzLZDvAGFs
hUkgvrplOkh70WwIBxjLFxCfkrfTWN9VXXyQQr1GufctxBoaaXQUgiOVDW/LWj51BdBTugV9N/7K
mlmdh4Wn2pA3w6s08vRskdbdUhEPCY+dR4e0Q1K4zlNsN4+iZfD7inW4M9rYadl2hynsX7sgqjdZ
g0s/NMORGn6T2b+Bnx4Sp5xYAuxzvjOUnPwR4sWAeCX2pG5on3M82sDJ7Mq63sl8RN7G74g3bTuC
d0hYnGKVnaQFhxm7129t4LR7cInCfZOpfiOLsUiAmN7DZviFyy5IWgdTWgGwn8LAa+c50yko9Vtc
0cR12xvuj984SCjbKDbffQlLLSVjcfB0I1I9CO9nbpUkFdQ5QYVnk03NsWCQrvFKuQEY5AsdYEqB
X6GbwElR83tTMBwnMHxKXdeCMGAnTmPv/AqqBvBdJiBoNd66ClmDZ+4tlG16ZX2VDYWRZ4NlicY6
zJSOU2X/zP3sZyv4TUkJ8rjS3lYtbxNeu1/B0XoLZQ/X2xgdoCnVIjsBYfWQs/C3GwwbS1j7qLBf
29L70lRs6xuzxTsI/oByY4dgcIRQTNE8q7bC73egH7VJFsFywq1wCJRChDvoaX4du/GO1wVeIcUB
r82Xzh4TKrPPrYz+xHWEOeSpR+gOHNqnUOibqIbkonb0bUuK1IPZcE+AuutAVQ44ym/QOH6coL4M
LdAQbHT6Ffmx3jJVfIIR42bwmg3K/19MQcY00MM344X3QWO/Yd3sFarkrAhvtO3uei/Y8cp60VW8
KXJnbwFupKaCHLkbffYpzKNbR20UlxtpCpSlvUTLYEci+d2l441Tdcc4n5qEl85X180fwey+d73x
W1CGm7zLbq0gZAlaGwfq1NVMRTmO8bSverafBtBbp/oX2PBfYxSj0oiwezSZmwRtpSyJR/JW2OVP
2sV/z9C9EPWsCrlncqBQUBw7mI7xux7nCFbqI3VVkzh1DXcFcrJgR5lgx2/xxL41VaO2UdkcXNj9
JsM03tQ1e6iGehPovsMGt396JXavLbwTbcWp9byTz99if/gURlD6LfLPYVA+TIbjemnQM6FemvHh
ftB65xRAUQTPvRPA7KqOh3QCuqkcgs/cFyIpGR5LDrE8JLYwDoRqUlK60G2qbP8p4LpK3Th+yqZa
J0xTSETJOBFxeAQV+bn3qv3AapOWmrxlbofiMne+Vjbw64BgQuB6AiBVvfmD80tpoIugdX0M4xI+
nJocPSU2Xel+rgUViWWbJ5tA8x5cxxsLin3YaeS5o/RmMPGtX/gsVaW/F3nxB8a0O0hjfWbxsK1t
sYti0YOP028mn34qY7ppCygfRs7BGP4m8+mZTfXj4JCHwZNpGGfPjit3zMfhBFAZS1yrPUDL2QKz
x9v0+j5s4tuQjX4qLP+ADtFeEArB7qFJRit/qidnq13+6Jpwg+fGIXaLve3hTlATVCSs/uS2zjHs
v0vhbQm8xeIsvnPjCeU8yyTWSN0Eps27CBycxGSg5PVPvq9r/AhV/mCoKSdtDaFjFGhQbSy8POmq
SeM8NC/g1DxZrk+3hVQvtiW/DqXZhpx/kTlajlDvn7XycDCOWDHDaD87ldqBEvNauyiFQ8P2ualA
ITDFg29V901P7oFvaZK4GZKhgesSB5W7DYFPt0dvi8tHpiLAvRkMt620eCo5e3Pq6UdQgwEeWF8c
HNGJKKoQOJk+0Uo+DGV41+fZjSKQNFf+gUtkF03Qp8j80EWmOwECh5XzuyILDiPLtjCGv22D9j7k
3hMe+b/KzP0GHZUnF9ocSaXU7QiUkcWL741FTm7xx5/AAqnsrezNF3ROaKoC54udC76N2fSKHBp5
TPaZO060Cxz4fGT+q2dqawPdnxMkWp/9lnyvbLnLhvLg+nrT9YM81A1qBJlV3AQVu2mHCed9bSdE
i0MwVCB7Zf4dpaZFbujf8ba9lTUBb5JuRaEaKM9048ELlN7rzo92blOkdtTW6CZGL6YOTyiT4DJa
exEAHnueOaO0CokDgK+BfVmWPmirq0oamp9YJij6lkTZIIcU/WNWlO5b7DUNmsJDd4pU394YkAQ3
NnAWKTAK012h8bVLBnzoVNd6Y5whe3VU4x4dNXAk/T1eGqQPb23q55ChsoctujflPhRm3OZATt8i
HxC3k0DOIfmQlRvhuRxGMaXSFehzcf0aT436VirHOmnYSH41soQwr12F4i6A/18CorZ/q2AReuys
PD61FQcJVXaeGtLeK8uUuZTfwFzB7CRX9reKGvveFkC2FhBiTwdLly+tU6u7LlIkVdIY5LCF/+Ci
JZKaXjE4KoXDSTRVg/9VBk8wg3MPik5xg6TRyh+aEYDZFCtTfGtD0znJBHV0SItTHA4NjyCZFuP0
5mPM95PrFqmRxEBNvYucfFNMdoUcg3TRfUVm6xVRwCbNR/WjsPJOpz3aagqPFKhaOB01J78ZsnRi
Vs9Osy7tphgUqNttrO1Dxbww7bT7C+05D8lqTr8Bi1HXCbFGs8trt8k3+KfHfaFq+RhgdA5klYpi
TEpOyzSYrAxwHVpsbTq1G99V9tF3WH/r66i/z6BbvRHFiOYXSBP3HY7eYzURtWeC+Qc1TMiRh67I
N7gz+4MCDAB6pXlR//FQInztKBc7iPv4OYbdRjvTFJ2dZOhu8s3kxdUnqB+RdDQejo0+ENtST9kN
rTzvE8xK3U1uUSeVsg+Sycjik99GbEgVNJPSTEMTMJQZfi/wKw/+hJeFDEx9g8ZE+N3KpXvrtNm4
0dM4mhMfdPw1d4D6YhBGOYgAU2uPI/nBXajNuOgpQt6WWjEaQf3P3p3sW945/Tfqh9OUeAGt0R6r
iU5RiJjQraq9PN8HlsUe4pzLe1nkXVqrwd8GsIB8gY5rvssK3m3DqYFBAwed309GvPABarb6z0a7
4qkp+ukGLWhWJGzygkM/NOresUQJ5lJofabeMOxdE2e3kAJSu7Yu2N73oBuuyob8jCxT/blegrhQ
R0d3DDLDNgHx8Qx4VIVuCWVd1OvroNtB7X0TyU9Rm21cJTexP0JeZaW2e6GCg7IutC2gtAZM3vLg
QYfALisOMe9JNfZRcTwiFBgiK3X6S8NClR61TUBdURZflCCKrCdZPbtZTzFP0F7Eqz3aBEwk0KUZ
9LwS12QJLhT4wC0GqAFwXth2LIssY+eFDc+odYzjxt0GVi2A8ovrWyTcvwLd+LMlVrntOB1Su7fz
9PpnvFQyhhMiqnw40ecW+ccST0R7n8lOUQjBFr+K3n2qOwCI/WlNHvnCvKJOCpAapBshcbJs8QB5
Vxd1n4VokblyL70RybOjnA2Ppi5p3M7bNAr6XgZiEGtq0JdaLxCKcgFgQ7E+cpbFnmh0uxgPj/zU
Rp22vprGivegqyFziao6em1ZO3yhPacnBs2ce8AZ8AirCreJkoyr6sbSkFTYDZAslAkghSgq/PNP
gIpkDKj9DIlfVr1Gx9E6rziEx0gRHtAcqQERE/0pRq9gpW54oew1G+KBcY6lRs5mYhIBgUQuwz0F
mCAbv+v8eze8BeM33Fv/YlQzdHuWeCEuToqPCwvABwktVT+CUj2tPseydBJjwUg0q0Gmuj6Bl0aF
fTPzh7GIsXc/hgoivPUbC5pq2YDdCUxVmMZFg0qF37xxJAPbNoafwfWYl/bN+5jkY8xJo0Gvuoif
PNaCkUjz7hCTTDyg7kJXemcXqqL4ZgEsndD5AJRrsUWh6kDJIN34MJDPmpzgJYSCyanDm+P6kC7H
Acx/7mfgQF9MY2WTXjIAvI51qaFfrkcTqTTKavsX4OhOiQcLjG+T6zEvTiP0o/5/x2oRM7cnWU5w
6j2BzQP4nQSR8anrY42niEu6Nd2FiwsFJztanZDJOsOXMFgQZWQqoQygu1cH2v+JaYsbbkwa5c6P
0nF+Xx/dxXjkrx0f+uhnWBJkTOXYdjI/OpCp6uW9h3Gh25GO2W0EXdfrwS5+PoJ20YwZOQerz8oQ
LBgm/9jbCi7qTo0IDQuzaePqKntBjUlWKyvm4tcDrBBwUNyVEL76uAmKuouy0O5AK2XsDrKrXypD
/gD5/O36yOa9tGiB4ST5X5hwIf/FTB6ICC+pY6PpA5N4fBFv+29C4I5ASQrmLsvkQuVOSescplyW
S7ttYUPLM+RwNroe5fJ8zWg/9PKwABddBxYbWiH5iA+ueeB4ogfhZhyGlY9ycR1AkQ2pJb7KGUzX
EDlwpxiQJ9Xm0GfPzAMDvEMSOqx0US6OBrJvoAjg7MWR8fHrDxAxsRWzHdj+0pOSck9NtkVSvvsX
kwZKdgjgC/BQy/yozfoGL5tSHsdebPKs3NldtB2nbmXaLo4GbA/0g6DLecbT55K0MiaoVrcFNwlK
ZjFEybzjRGAFeX1AF5YzBEYB4YFOPayYlgOiBTTiRSHdQ0gU+97SrsCbODcrK/pCwgWVZQ+UbGR1
EGVafB0rYjZ04oHWdtqjrF793E5N8RQMeMlJnHveP9+jwK9iSSONAZJ1uRgKWF/UXQ46Zo2uZGzM
i9vrn/943j6EcD+uN5pFThUSGKnQWsY//QqFQbQL4VN+PcyFhYBWp41+Jy6Jc/dBHz4CUP3o6WG0
uz3Pyc4zxT5j8cpZcGEVIAyZ7Z2AFw2WWR+JJTW0IIBLo5ME15tn5Yvv10dy4SR4H2JpdytQ0oBX
a4vrru2CT4bW5AhpF3jplIZAVN9nK2DbizMH1QQImsEMGdYwHz9QpJgG+IayIzirO2t076qwTg1b
Ey69OHNQ7oJWajgj/Ra3Dgpm2u6g/HzU4XDI/Byt4mLl41wcCUg7BD4ZM+hkkZaEUkaR8TuAsGTO
0KDLwdHv1IlZ1b8JBNDALICKM2EJ5YVFC+H5vNg8JluaWmPnG8jZz41R5ojC/ceHHKCXQAwA4Uqg
fnb2hWypeNTL4CA7fgho/we79DMABj+uL7zzvAdhXFBvkfjjv5bT1yFXoKOI4Acg+wdceIeKWjeO
KU/4578qq/p9Pdz510K42b4T0qtgOizTEGI6WlqCjLCwDSha6ZMl2dbis6lTCIBEvL0ebl5fH9MR
4FVmLDl+OR7My9FlBKWwIcIkDuBaJq7n3gPXeCRFfTdxs+27/BZqe4fectdOpvOF/zHw/OfvIKee
YSaGMF54aD2lU9FmbDOpem2NXIoCkgAuJpR4cZ7PH/ddlKyxBmXhkXBsbfB9kjBqemsDp3qkRNfn
8XIgrEOAD1EBWX42i3TKbyBPcpibc8WIEprTrgD1LqwMeDH9L8RZ5thkFisyF0cFRc9aoZVVOBVq
oN6ahuViLDOT4wPueP4h7yathiu24Sj0Hrsgg9qBlaX5iOL+9QlbbKv/BMFdAQsK1AvOMqEazgZu
AQoMGgfZlKKS+tTZ9TOK5a9we/yi6jXzkMX98Z94kIID1BF+U2cp0eg7gjBf1Uc4zGxkpNHO1o8o
SG5VsHZ1LLKV/4YCox0CdMjCl0wRM2ZFZWehe/RkCwSBP5ZygiMbIW8idNWDbYK829Z5o8zJ07ZV
rixF99L3m4GpyDMvuWDkDmgHTosTqrYsT2/sPOw+O5lFdZrFPAxhvaH6Gq0w1sQvNWX6Hies+dXV
HXOBGoqsIXF5rB6NGoCP8S07uBlyT9fHjmsUmFB4v5m8iTxFg/Wjg0/6IWd5v5sEI7C4bgWkkoKy
rMb99fWyWP1/JxV8DehL4RIDY2BxH8tB0MBEg3dsJ3Esgi4J2uLF6f8hMP0szCIvMxUzjZPBiSgP
RkV2lmcNVYrhQ4wDNrJte2/cin2D9XBnrzwNzjV6kBDirWsjUYOnKVbpx20X9HAKt1EvOFgZSsFY
nyjhQxGhsw+gGsT3rfLIBG8EX0JA0h3cr3FJyCdTGN2kMVoFzaGR8CACvqGmd5Ymwt+AxON1oGKp
Cs/0HKXBvQodmZROpFbOpku7GUS5WQMZUt24JT/+dleB4q7VUJ101/G0azP8xs7vNj5Hdja7H27t
Jl7jo15c56CUwLsB7/UzAnTvSMtEeZwfPTHcGmCEpjH/Z1ng3+XgIC2Dd+Rs5bjMMepo8g0QLegQ
0fzRk9NG+f1e2OVKVezS4n4fZrHqUObsy7AMw0MGSfUCvFC4XLeB3FzfQpfn6/8Gs0gER8DUtCTA
+Aax3kLkApgv51/s0vcDmX/Cu6sDCP+6rXXZHYWnQg0IXVONR6dslUgqp27lCt/+rxnTu/TlP98H
4iE26s3Qw1+eCiCR9OUkGnIMhyFo0hbM/Btk06MB5mDgcgujnrG7a/K2+wUKyNhsRJ2Zak5QgS5j
GjJRELkHfjYCVWrj8rAxB0tCNPIeDIcYe7B1ALIKtZj8bW77wIphwWn9SUVT8ykrmLvyyLn4hf7C
bWfa3VkfSsEWTQtLlkdl0e9VOT5Ba2nlmLl0DwKDjf9734HA5/IpbboQ3gFSxricenuHZipcmsOs
fx0t8RC0w5py1yK//PuBkOgBREygV33W6AISt1YhpEtPxnGqjVOQ+iDGsNcJ+p8xJL41+v658J9H
wkMcFHX7L5hNLlIybF8k1PD4/LggaUlMHTFU7ptoeogd/jucgCBrgTciEh1nyf7FBngfb7EBSM7t
Fj4b+bHqzdFAMC6HnQ6lzfP1rXzpwEAJCfBvlN/Oyy6elSvYlMGkzMvjbTiKh7Bu9yNfMyK8tFg8
cNxm1vXcSJyP/Xfb2QfkT0ZBzY61kX+6qruJu+lNw4PJt9x/kQ9CcgidhtkOFDX0j6GYwMUvW+kd
OuvFru4n7wHgrhTSll5LVkJdnLx4fu+gcYOEehGqNH3dCdbzU5l5Ar0BXca/bNjtJZaj7PT6h7o4
g+9iLdZDKeGBwoFFPhaO+KOwveBEXSQF9QCCnVYuq0t55/sUaTEux6+LUsHr/uhVYh9Hh1Dugf7Y
xIoCL7Exhq2M7dI8vo+3GJvotYBLeSDhQ9ICVvi55yptAFb65zP4Psr8K96twd4d5mJ2Nx4luKMK
pIe2CpLcfvUA3rge6dLpOzf4YAEDRvAZv3qEVx0B9yY7FgUWwwigMR+ilRtrLcbipqd2RmmgS+vg
E79KRdkGx1bQ8Mv1kSw5Xf9NY/9vKIulUILOQ4PZzU0O/mk098Fgksr3E6t6ghTuJrJZakyFttgf
A2+OpljrKF5a9mi7wUsOhy5cJBZLIwLkDdJPyM6VddsE2z7K96F88zO5vT7Qi0se1HFQEdElQCr4
cXEIUrIBPX//WMvMfuyrXj1AEM07VJo1XxrVOrh3iDxRT60Vvi8u/neRFyMkwp2EEiQ4On7p7/IA
JwdVMtsrQJlXdsCl5Bqklf8NcrED8NLPA+64xQm1IahfhMr3KGgKUjxGHRVyX9me1mnVyGlF8/8s
cIQvB6UoFNxR+zqTM8phBILnIAUtGBDeUphtXOoekFa+BW7s1irYSgHxbHMs4s1f+91Wp6Olcoyx
OlmxACwRJgsOrLil9NbOlLNAqHDMJnBzpQ2Ni2XaWJjKLtwCvStvROKfRMZqRiDxabRW5TqbQQTy
ZxlsdPQhcbC81Xqkw1WU21AAakEJe+2yZq/RVzLPpJh217fCpQX5PtRiQfZZNo2is/nJkkQDccfF
nRXG8LBl6GQ8Xo91adu9j7VYkSPN4txTETvmXpS4JkoYm1U4xsTTn4f8RUdr/eCLg0MFb3ZnwkQu
59HiIpB9rLpjM4awGMD5cmDCAjB/HPjKU/bS0YV+IwGyBBcB1D4+LkKPkSns2hLU9OAXMUc3yMBx
+jms2sxdmsNZRMkOYSIKrMdiDosR0LyQQft34iRORxA14Blc3Ntxl7aenTYe/VmrtUVyaeHPctqz
Ij7AiMumbSQJ60vR5xAjajqW1EVWHdhAs39xy70Ps7jlJlfnrpwcH+9ZQ8C57/XWm/Sauv+lRfE+
yuLwn1PGmaQsjtFkHuBECrnU/oSO8UpacL4goOMB1TMseKy/MyJf1LCx9PCyPcCfc6sY/QwY6+cB
ls1uuIaeOjsu5rwDXopwXYPY+RlqBVZnFout0Dp0ow6TSNfxt5IG9QNlTvOljaBXlg1Fvbm+mc/G
twi6XPCwwkTBmvQHt9oSXSZVVwOiZ/iLw+WaEObZJ5tjoSrqQCZotjxcLPrACvBKHPrwIMBJbAjo
VeF3KtZW+cVp/L8oy0p5Bp+skU0DALlxP8A7vYA+gSUmca+D0N5YtXKe+0KK7fV5vBQVXSJQ4uE7
dl4Da6mCAUo1wiW2d7dh9R3mEwkdTn75pwaV4nqss8MD8wiJQUgQoMOPoItqKJDMXeu4EOQT06eA
nHT2JsGtaOh9BocZMa5Eu/TVgH6Dj5oL4UbID308EkkdoExcTeYYgMITdTVQ1gUYbGYlz1kJsyy2
4UIWmVX5qFii3LMba3SDSJzXYOAEai3UhVhQ2MFYICAKfNGyRg91g444OgKcfMrVwwSLnF8Zrq1v
8O9gzX5kKJLANjIfJ5BJPaO2VVR4TmoUPD7AjKwakF+tIi8ARhk7QCsNDe9dERZvwqrAdhhRDB8S
gQpRlXCwDAQWnQELMxr4+JsDJgP7RAv8gYRgXiFnrqbh2UEjTiZT5/X3vDMjSHeiAjuyjVreb3yr
9O8c4YXPFC/abANqmynSqB0BsM0LJwd3Ja7uUcqCUnVe5uErlKp9d5tB3TnCHisgYaD8kEr0E6nt
A55fgIrcd1yEyaCmyMa/ZPF6R00DQGMHoeE4MQNIfOkQZSNPaqgDlYlWLb/zmN2uZUlnRSK4Lr7/
GPOfv8v7bNHRtqfVAJEgVtQpuKpAx/i5792MZU5/4ICKwZaqINp75wWioYmsiD+uHPMXVgQuRtz7
M1gC22txm/gRhyXcCPwjUKBp5KjbMG5um7ZdyXHPdcRCCNbOp3sIm5jwrBGlpsnurdDvj30NvsCx
suzxmRhjhlSOvnu0RRT/zkre/kKLp3yw+pB9y+uR768fIEuDM4T+8DOWmw30OQAn+kwfplbS7yon
YJ1oacXlg5npIklhFLlBfcz51tuO+gLGR/etH7TxUk5s/qyB3udJZqvw0W5aeLpXTvTX3pXn9gqR
fpGzAEiMRB2ttFmJGg2tJap7mmqF1ySK405b7HrL2gHBvr0+G4sF+DcEVuAMlfcAcVy+B2jAweOH
1u/BiSjEE8MdWCAY0VOgzK6c4FSU1ZvIWnOFvjAwgLPwLIAhIU7xpb7TSEUkG8glHwdR0gQUAMhc
+msHHbbOuwL5PDLEmFM9QApw0i0uigGqWw54BtUJz8NxX8muvJVk4rucg8l4fRIXG+hvqNlaEXkL
vsZZBY+jFRqiySlOeR2aY1fYWcIMqU5UTuHK6r0UahZPgTctFEvOlLF6ojgUj6C8Pk33AUiTjADl
Bory9QEtEqO/A4KFMYDsuPmcs1eiUoIxi7TFEXZPD/D5+wqm1MkBTbuO1gwwF7nDf0PFEeSUZsjR
UlrVchw7M5NfHrtur+2tT3665a8S3Cy9VpBcZA5zJICvgT/FNQ6tiGX938+ASgQTo0ODMz6G4A2B
sANCEZ82VISbogGBnfj17vpMXgoK4emZrgC1hDPXgX4C8sjnQX7ylX4bmina276udjJgHqwSHZP6
naoTv6h/X497YVqhNg0fCQAnkCQtdXZCY4QFHSW0qMN+6/n7yQ/Tiv4QDMqR1bSyXJZH6jy1SN2x
9HFGzXWTxV7rcHpWrA5R+5fgSSHR38EMbF+DcsUt+8blwwZ+zaCAk/HFckCH9PPnEWzHsR23Al5D
pvVTZYVv16fgwlZBOxapootKx7lpLPdxdHJeeMecx3tYBKJQi2aw5a184YthoEyJcvrM/Vji+n3J
pITQmH+QI3xI6TS5STj6jzJ3Vk6ZC4cmkKbY9Hg3z74Bi2vayfLMtvuYn0KQ8ze6KacDZGzo8/VZ
u7D1IRcHNUrcCUCdLj/lFHlUF9oKDmVkOyfq9A0o20R/L2vlHYgKm+31eGe0HqwdmLfMejtQ9UEe
Mq/kdynQCFdym4zTeAi7DFUoMyFLTHVr/eBjUKXcgpjuNGT1rkce+jhlzEYZ3LLgsUrch86r87TP
yvbOM5Vc+bCXZgInoOfgP9A8W740QiuH30nrhkdVVzO9ui5ImwqIpMxWCaR51Kwlv65PxoW1hO+K
+x7au5iXZWUEF3Q32o2hh6ExJ6nYM8miY1xGK9/4YhgfskMo8c1OX4sp9ztRwjmozE6wHw7+NKzO
4VDiTZ8oAL/XB3RpDqEG5eKvWap9CQ7DCQfpwbBAac4KnZewathb7qiiSCAWD/628S2xsusvRcS2
R0BUbVG+XewSDLqyPB/6xdL6pOPbGNIeMNtO1jWMLwWK8OgNgTJHx3bZSxuZ4mikROXRH+/76ScB
IWQaHyN3JWu+sOtRhQaEFb8c9tfLHJDA6oGBAx0eUNHcQIj8aRzz7//4I2Gz+GgTo/uIYItHCKBE
k8OtCRjmvElHe0i5225U1G5s5x+aucwXBQ5J7HMgsnEVLxd4T4Meek2A5zugmsY1T5sCDfE8Swsn
WnnVXPg+f0lQsyAztNeWE6cFOHq8dDNUapsUWkKpC60CGIQkEjTi6xN4/o3QprOBd0OmhFtwWdth
zO2inEC2DrVFs1GiIz/jtpxWSs/nA5pVvPByx9sJvL/lgCIOR+sygHsLfkyd1ChVAefRoClh9lTq
FQLtpSGBE4wy7VyvOkM0TzYECJwiZEei1CuLYQWlon/WY8FawGrA0Qq9OKhKo7T98eAXVVmEeMvb
R8txgcx7Amk+hRJf0sDadVUr7PzIQ7BwhhdD9QDmuIsjr6uyCUYOOPLKsrAOQMSytIfwx22r2jUZ
3kvfCWfPfCiAZneWokdDDuECzubvFLSnqAQxvm2yDKpL7ZhCDWzlwLs0MoK6KbKPEM/r5cgcT6us
liQ4BBApYq4P2ZyvvVlj+J3nk/hc76LMee67W3oAZMYO2ACiJCTuj6pB50Nq64fL7RMbZb6dRrbW
SUWmf/aEQ1C4qs++8qjBLWv2lsc157TLTl1esy00qPKHzNdQyNAF/da3ofyVWR5kV3315MU02LZj
Md342QCRLxGOt8TvoWJRBmBJ+LY4YPK6fdUV+qay+1eH5v2+cyC2NojcfoLot9r7lWqOoZ3TU+EB
yJoY6Yp9o8sxhV6M3A3AkyeaZWorsFZ3NCfhXU1ouNVIIyCkoiW9hbaQTEIoeNIEEH1872y0N6ZT
eRJlMQBHFhQSO0i4/J5QDN8xLZy0iF12xN72b7WibYNSGQAFow/1glHzLwTWowkH4mCT5fQXg4bP
RgWZs+9pG+yLspxu/aYJ4UhOCCTauHMTyc7s7MarDuVkx5DGtSH2KwqAX8uIQqmgyR7bpsUfGPKc
4zBOUNCAHJnWOBkDjR4r5OOm3noGhzXb2pUVQZtFWqxL8mgcTh2ByBKIuh7ay67XH/rGrnau5jKp
yMhhNqYzF+0BRffIFek9ACfVTpuwepig6vOzb5S9RWmXPpZQc9/hKzUo5Sn/Kz5/+3us8wqy67oK
YN0Q5Vt0T9qjhddVKoxQJ5l3L53bsv3/I+3MettGmi78iwhwX25JSRblJY7jZJLcEMkk4b7v/PXf
Qw/wjkQRIjwfMBcBBnCpm9XV1VWnzkHp9ltdGtG+Cmv9jrJGtIWHWDnCYPkUGkW0PrgS5zN35u1x
JQ2Q2XSJO1axLZTtnWh80YdnihWH2zfHyuFFUJbuHjhW0szlEFkploMqllXq+r5+B6nbByuqP+Z1
u2Fm5YFG42HWlUFBlOO0XFCfzu/seBiPQacEILJFgbZ2ofvPoVVmsiNCo7Jret5puh7o3/Ik6z+O
3rBP4Hi3p7Gsd/4oT895IHmPsBzASmW0Yykcb2/G2p0zi5wy/kGawOv1ctdbPTInU2j8U1sVvHIS
sTnQnzE2Luu1LefmoZ9Kr0KmjHJpRZezyJvAO7mR4NlCljgZPMPWFsh/zQopgcS4MNfb1WPNqwYo
ZWLS0ELXbWkMqGkHdssg1e0tWwnLkkx4pLqg4kLLTB6+kzasg1BxlSgQ90MYm08dKvSfUbztd8lY
DTZ463R/2+h1zXAGuMzsD8hQaFflrh5QX5QTNVylhz1RApFudJB6aVr/1Q+QKG76k1+KqR0bxYYf
X1dTuE6pSJGWzAnXVe/Cb/pilKwBAbt2gjzXkPdVou/HXCio2hOn06KToNBJ242396phOEIk2DXm
O2mRq1SjqHABisIxqC3RGYmiH9HaTn/5Xq7YDRyBTj7VETFembY0CVdOBT1DRmZJkZB/WbagzFLK
qkEsJTeE50wPwodKNDfqN2vhjkRP5obVTBR0FquTY1XIZupDVwhhSJmZJSPZYfTcLg1jA6m3uhpz
1pUDVa5csU4DIvfoc0H/0oiUtLXYhopsYzVrR4/J3JkYAA+9+lYJ6WQf6drILJdsm2b7KCh0rNNp
I1qtHD0KhiQNvMuo0i9dQu8jo5zq1HLDlu5x1H2vfOMJ7kK3KIN9MRkbwIKVVdGigTib5zrp//KR
Vho05gow+a7AUYt4zkx5ddQyZQM1vBTOICunCorQFYVfCkDs42V4bDSpL63KNI+WAHQ90N+oNpWn
JKwONR2IXs9+t2P2Umjpt3i0bN+A/PF2eLneWH4ByiGQVvO4lpfvnNqP6gyexcJNyulP2Gc/5Rgy
VEj6qjcq3GbrTXodzqCTkWeMNOU74NoL7y8nrZdhJszcoR6/SkIIFaeQvhYKM0FozH2pkRfZF75a
MSFUpV9ur/X6OMD8LCrazF9s0Babv/pZopGPEiq8iWUc1Sj5E+SQ5uhBu7XA6+CFEbDF3KuzzOiy
E1KMDDJ1qZ6eKMQ0J0ZV1X1DgZgKnz7sTbM0dhWkgM5UydHu9vLWLfO4M01udXRDLpcHCSwksons
n4TAK92B6audCFjLEYbmrqNL68vpY/BOcO7swfDdof0ODQ8o/2Xp29NMAeDbILh0+qT9ZAzCvlCD
+h6W3C0ttZXPx44qUE3ARUK0WbhOC6WjiaKqdYT4+BBndMgNQRDefx74vbSQQEsp+tUkZ9Qj76Q3
+Iioka2rBj3L2EKYy2q+SCaMrW27cb+vrYooQ85NSftaTMIU0Tuo0847Jr22S7rmBbD4Rpi5vnE0
hr6pnJG9UNReOsagRMWYAB04Jk2hVbafQ9boDLls/S32df4broj+z21X3LC4nKJnor1FHCRLT5OR
l5PDoAz8lF1QSzxvoFPyqXJLxdar+Tpoz8uEBB1oDA3W5clT4kQamgowMH1iZzSEHeLztpTUGx9s
1Qy9WwPWGIbQlsC9zKvqgXdm5Eaw35mwrZulozRbjfOVuAwRyb9W5sN+FqsY0NUyr2dOIYRQPO4f
UsiatSh1I9bVZFsiUit9AfbuzNwidhQjABM9xAsNsBrFvk88q3AUGFEek0YpM4qTRfFjTNHa3ntW
p7yGZSrqOyOuBfRggjGY7EEqIEONqjGBBkYY5C1Kk7W7EhgDWTf3Mu/FZfYt9paA3vAQu2GWRQk9
35K5JQ0KWJJY/zCYVfw4BVL+2Gd5anelCHV1I79OSlhtxNk1B5j7z/AqIUl8Va3zlBzV8UoKTrXS
Ilitj8MLerMq1DSSsOFr8pUbMOU4U2bBxYZqLeQkl25g+KrvdUMlghYZWbfTF2ohfID52UeLVYbn
OnmI9Tr4mQRjdeytvqh3mhIQFXs9zg0nSyKruFPzvi/SXY5KFgN5kTSlD11fl9N+Qn/kJ7eTV1G5
KWJ9N0EiycspKkfomGcAEcCjImggA1cG2c56EwrKjDAGJTKCTYIrZfwO53bsuNpemj8wBMC3xnWC
VsO8JWee3xRxajZQnR8DtdtJYnMce5OSkP/eRwZmQMYwNQAI95rgzirTKoCNzHLTSo/6hwCP7/YU
d9JhN+TeODnlkLeIRnlT7qTNZGzE5KvLmgAFrk6C+4VnzlXmB1tXksUo68HUX0VfxiYS9rnigQjS
c6SsM6a1Bb2IT4Fcb1X6ri4cajQA7WeBcNTJiSOX+5tGMy+UOZPcNP6vTo7/NFDR3/6EV+H/zQTs
fAoTxNe4CTk0BGkw4u6oQd9bBfCgTcZ40qLeUVQ/2vCX652kRwu+iaYXNFDc2pfrGVKlm/gVnitN
yAg4zWAof8xYkv8UtaHcd4wxfJmyUtZh/x2FrXH/NeM0VHmUkNNezx1qcZRDPypGp9iLjYc6NDS3
qo0BIa4JxtFnqzWtGHrr1A/3Q6dvCfys7bOpzfpfvM8BvC5qOPA+qlmaapKrNIZvZxIU8vmo9O4U
VTB8S5Vwd/u7Lo7mG5gLoi9iEmu9booLULQOWSKgYiSFtIO1U5eVMHrEG+2QxRvhzQyyshiYFU2o
tF9+URksRWQMFQNfQyeiEEW9SJWSu3QsRXgoUn9XMPQN0paneVMwrXV7kYtN/ce6RLGKeDuDWBZX
YaDmqlDAVn/KxsD/MISyajci0pRmJTf7chTHDXuLED/bIznj/Tx3UK9lvnotLiwFwcJTrLfTSarV
18wLTSfzg7+VTtSPFdKth9tLXISAN5OzXgzIBl5+V6/pXGrFImM0GAHsqXUp/FZ3XA7y8baVZUfh
HzMzVgOXmR/ui5MZC61YMipFHdR8MRLjjpqIE8eDA6Ug1LCN3cUKhezvY6Js3NArDvQW2njA03ek
+nHpQHU1DAQFtBlTofsUZh1CBW1pe1rvyPTAbLGqTr5sHT1l61uu+A60VOTYDD0Tjq56KDCUU5gn
N2SW2zHSw4hUhCbflda321u7chDnQVlwTjxSIN9YnBClGhB6qFIJcKd6nOi6w2m2C/ItyaRVPzkz
M0e/s6tYC7Is5IT4pyaFSXiPVpgu7AWp35rj2FrO4sgJsViqSqaKbj8yAM/8IDWyA9nexrW0vhzc
HUEW8B7L5l3LU7bzdCNGFyS7k0LjsQq8d5PacJqhPmDwhYoKrHiLL+PVihohcDa4STQNd9rgR4eO
mZTPt7//2kroFM9yfW8cxPOGnn0YnokRxQzQdZGXU1DoVdMJRmtLM3fNmynCoitvUSNCEuXSSsls
0GDVKu9G1EA6cRd5aH9AA5SoG7nYMrd/ixRnlpaTFEWFKlSGJrsrEl8fZNFrH+O209VDI3fTn6nw
omMUFsPBH5hNaaeq/FaFvZ84KjlitOElq6uekdlk3VA8L1/LpRwFfas3kSvXD178Sy56W52elGGL
Onb+RmeQ2bc1o7gITodrZq6fXu4uijt0MsUIyVpRo4NMDlP8UbtcM+24RVnnvbcM/IIz5yjUKbQK
oSm4tKYNeuFPVR2eBhjBuTuDaOcZQYzCVSkiRKSJ+4Anz/vKqICpZ6OUo4BZUYJevsgZUIma0ES/
syjl2NaBRPYmFJ6DuvHJrrYSO7gPrzEGqFYSBvDMzdQVxrGQ/s7NzInbdGfIW046b9HFBwPbckac
s2wf8r2A64xD4wrGsGvj+9BvnTIMkScrP7UWosey9JSRsJhFdD+aIW487SFG37jbrtzz8le8HaWz
oz/09AbHsUzoB8VOKt/VSBUJVQAfz8vtGLNIbeePR+uS7Av2hznjW0QyaLNqvZeMwM2sYU9P1Znl
NLRYvOtr3XL0IPlQAvjccNPrL3k5CrwIObxiTSVDe9L1o09lqDt6imRaFm74y/xXLr/kuRVO2eVh
GNJKlXM1pNoRI5bTf1PqZ0E4qf5nLR5srfihbHYorwL2xcgxmKFLi13QojqRyqprRoLwV0GG2dt5
I6Dqc/ujXSWTCzvypZ3GmwplkkEWRMFwTOPfilQh+NJT6H5pzS1q6NsfC8jPpbG6jdomCLPJbbV2
b2k8dAZeleUWVfmyn44nKuBjFaraxBIKswunyHwvLiXKFG7v57Xq+pMQISleM3XninmCTM9UqLG0
72KAMqcB3SLTRyMHXm67AFzn/9UppSfuUEWsw8dB8wIZsHSbM07lNW20k3qrM+9uf4a1z332i62F
g4lTnKly35luoGf548hUlZ2Hm3iGNTfmGU/Dm3YiYMXFCYWchYERTwYUmahF6aR64GXIYbRgoCIj
HLpjr4etcJiCVP/ZNpafv3aR0dQbczPLGtXb55lnA+kAGNBkLQF5eadVyBQzTQrdv9Le+0nff2lz
IIlOArJNcKpSFD/qYskoWIAyWrgjd66m+w48V4IkkecHx0jypWDfaWX9qnmWMXAZ6WV8V3tS+FhM
U31MlLh4iNUYETCLHN6OtSy1TnkSC9U98pLZIyAZc3jOO7N6grKgbhA4S6utuHEdeyktM0rNhaZR
O9IXG864ccgU6aS4MAWnH/iJGbJxlfIBIv38OVAb5fdtN1o7YOcfeJF/Z2DY0r4IxOOUDfkh9Mfu
o84d7qbQxW0lCKsuC3MRo5fkriBULw9zqIuhJCZmdJIL/CeLC+PBrPv6y+0VbVmZd/js9oJ1MhFq
IEVHcWIgqdAbMJV5EFRbbZzVnZPpE9H0Bv16FTIGNfD9QTNdEIGfTSE2fgSDbxwF2Q/fneMQnJjC
EHnhIjS/9H41C/MKnSXz2KQygnIBmNckC/w9EouFc3vzVhfFy5KXBVzLgB0vN8/3igZdk5m2S5rs
Kf44Mbw9Ze9mHJmj7ZmVxRViGV7c+J4ZnkTYTdTdMKJmeehF3wAGG476FkfG1qIWl0hKtI7QQKnR
BZQegn66L4CZybG+UVNaNTOzcdCcXRHgRuJTJZnJLLcO452EXn0dFR9Gr/l4+xOt+vfc+p2fgQA8
Fqsp5cFSwf/FrgqacCqHfaHnG3fL6krOTMw/4ewICe1kabPkxLGkiT0ACkDdiMbv7vZC1qzMamWU
UFAOB9p/aaWk/RR55ojGDWyzwgP4wqw6dBBU+7t4NP/D84TIemZu4XRyb8hT6SPEMOXtuAvqUvow
dnHm5LLUH6pJL45+wpDz7TWuhvMzo4uPNfVQtdJnBolj9LBJFjMfgqrZJuUBGwWr/+AaPNm5piVY
JK9m7ypRZurKILWNdIbgqPz7KI7eXtCa9+kz2wxQmblttFiQgdC4mceM98EneRrT4IMyvZulguhA
14DZITj1ZgD+pV/A4NC2agM9Vim/jspX/mUblWdbyc/bS1n9NmdX7eLqs/xU6vMxM45N/VoO9CLD
0m6DuwGKs9uGrmsP84qs+bWvzRDC5VWB3mMTaFKpu2NizTjYydL3jd8awa5No9E6DVoe0+j1koc0
CeI79EggoQnpQN9bBYhg5/bPWVs3RYEZ+UZn6qpm2qJwlwlqZ8x8xbZCezkWwNg1x3STRn3NWagI
MOQA1o20enHC5a6PhKYVQPswF905TTVpka3CPbuFYFxZEiMHcwo/05pc3cVelFR+PbSt26FWUyEf
HeQpTHHfoV3aCForSwKxxQEApUk+vKw3xE2UKzRmTYLF8BHA1GuVbRHpz/69eDoi68fxneed5wbe
pf+3nZH29IImt2BoLITQfEDqndrl0xgxVhlUWy2elSVx3sC9gHoh9VyCXmjpNJE5lqUbxBDw5jGM
Cab//bbPrdrA++EKwNJVNbm34HELfbRivMm8hzb4ldbhxpdZe6qcZ87zdXN2aZlwmGVpkkAkIv3x
S+vYD95fOoX5WRVZiAQbKSMnH+SNoZfVS+wsiMyeeWbVZ3YzFOOGsmJdgBZSoHayldjQUCoVxY04
svByfQauv8G+JRUpBzoAl7basYU3vY2hoS28Ox+d1aKv7lSpdKJM2cgAlrR7V7YW62qYNeh6T7Zc
LRvqnQGTwoe4q/2dUowknqOOXomhZa9JVIk7w5fbvWkI2U73muYgIg2zEbIWu/zPr2HtvB34j2vn
cuW533iN3HLqpjD9VUgjcu7WF8oQX2976aoZwuIcR+aZzcXl5lf+WIeCYhwVs3FCqX3uhdYRTPOd
jfm370hDfm57kPYsY0hYx1PYaWly6jrL/GCOavRkhom0D4sGWibd+sYYV+QGNFc3tnHVgYBokTca
pPjLunNamHoyqqrvNq33SQypH86cKrm3U3SmHW/v5eLEv30yegcmDUcmwq7oapWc/kECq5WLvubn
osr/Hr0t2by1z3VuYv4JZ2fPykALAU2xjryj072lpPlJhGLoEHpBu7EaadUW4ZGvJoLWXUIaYDGW
1cCTg1M0ZIO5j+NRPypelqh3nYHKHGDLgFJDFxRRahejilyxqkfTS4DihuSYWQlF7yRo2r1WGnnn
dFUAkw5/JOw3ouDi8vhn2+e8jKRzHodYXB5iZnhj58mdG0zPmlHbZnIfJF9Vo72TNyWtVj4xh4Qa
LqdSJ9tcJGpm3HmVL5XRCW4qVNSkVHpVfN883nakFae9sLJM0xgsCX1o/kmhXT//q8x+NCGy2fB+
3raz8oWhkiC0cuuCH162oqzCVJUxjgIXtecRFGb6rDFfo6basGFo/sFn9/v8ic4NLTtRSRcFYQET
pqunEQN3p4qJLFNkJqn17kbPlY1vtxe2+pn+XZixcInKyAQJ4nfyiUTYG/QtvKjbuC7WTZCrzIET
PMXCE/LRTKJgVGM36fJD7+UPraj/+A+rmD/NHDTRJZw/39lhj6sQ5uYMkkGlSw6x3u3lMN2Iy6ue
BnYbKUJy1Sv0r9dGaNMMEsPtomz7USh/zMqqPsQQR32sS3/Dr5fYhX/8gK7VXNFE0WWJi8+jpswl
k9EJxhy/KuFki3mdOqmktnZaZKcgtJzYogE55Y9yK3y9vZ0rcWJGsv7P+OJ+N3M2mr5MepIqXX4a
h9J0VMROSSVGpLVo1H1B9mPjwbXqJayWJHCe2F3ee7kYgNiuTc0tR1jCql4Idk0TWRsrWz3HXG/E
alDWV/WRAjWoatAU31VE4cDw5CGSCo6z/3J7A7fMzIs988eBJoRRB0rgVql3p4/moaiTV2lKdrfN
rPokPVyTuTM8c/kY8DMJvcNsrNyWuQzPj+FXObKNdmEFh9uWVv0RDs85OwEuCJT0ckVaAcStU9Ac
lr36ufCCh3Bs70O5+aQL1kFHdbEfDaRUtG+ZUG0U+Fc206SGOmNaZtzEsuyoGHmeaF4auvlMVdCk
IAAMxqQcT/S3ZqMWz4T51M3jNuiWoq88tzQuVxlrcltOwWS4okxLx57kytJtEMU95GxZ80svOvV7
KkTe97LShV+tnKdbXfmVo3fxCxZHTwTzyuTuNNFr6p2oeUVmmfnm3zLMT6q4ceRWN/ZstYvAXJea
7PlNIbttgF77WGTPYdZ/biTJvu08K27KmkAygFqmcLy8PHW/Vke98hAn6LMXjvdPVQ56uzIhZkqj
L/8vW1f3p5m3dL/KyI1pv435Dx9yv9y/l6Itis+1RcGZw7AeS8JrFq7SilEohONoHY0xegxK/bVU
zROymxWd8HGjeLx2+sAXILg1s8XM2u2XftkJQSJJk2QemT6tfusDAlxF6Pe7Fi58x5fUyYk1Qd21
WZcevCQQ7mQp2spM/pmlWeQmECowszvjUhgeXDy0mFo2Q18cPNdLp0I7VELSGuSpZjfZ6UhUfUqi
sfmSAzzSnKk00TWILBEU+ASLOFXU0awDRxzrrLdlI6HGOSapaO4iqwoqW/CzprWb1nQEqkWvI8Cf
yCkjb3zR+KQ8KMdJklH1qyYoEvMs+qgZXfuYqqLwvethHDrIbSuT0RrBOHOMGFHlmHGduVqsaI3N
sB2iNmJT+c9AHatyx2zD8FMFUfAplXMITOW4GMddhuJ66rbQJk8P3YA+ruhH4++p90TVriLP8w/k
mp5+54W1+Vc6JuZzO5Nmir2Q0AmpQkGzOyWCQlkIUDVyOq0YmbsamxIa80H8pgtd8Sp7vHV2VpFk
jV2nofmDD874Up60U3CXJ9b4UVaZz3RgK/BR7+iNUf8a9rqe7aPKTPTD1KraSyGU4m8pspiqR/FZ
3XmWINdMxzJIt8vzoYb7JKID7whdUPYUzEvlRUOI66ceaNn3acqSAE78NuYntlElw1ycmt6xaJUq
38fhCESacUBBgUDFiuF7HwvpYdIs/XttGtXHShvb6bGMykZ1mjEeX0UoZT4DBaYRLidy+0krjL6D
40BWfXtqa/3V0Au09eIieTZRncltLwo0SEBqOfo9hL2g2kY5RvW+Bu9hQVDQSp9iSmCp4zFw+2kU
yyB02Cjdeu3DNpIQR6hF1ZElYfw5hjlKubcjyFpUxLnxMp1mK4QDl2cNbZ0plgTEQOTa3IWqtkcH
0hWi6v9nRlm06CW1K6x4nGJSVqMBZ9JVzjBF3hHBwC1e29VQxWLgAwBIhyDv5YrUUk0yAf03F4J2
sfw8JZIjwIiibg2mrNsBozTPVtICWNiBWoMBHSWFhi5yx/C3QokihlFMnrbGhVZyReCA/xpapFdV
oCYe30h2fUXb+0N34BRuJOBbJhYRFzpqk8e5JdD6lkNn0LLJbo0/tz1t7a4/X8a8n2dZYpVNFbwB
FKY98dVSHoIhsK1OdTL1FGn1+1NFXuMzEyLTCqRwC68OTZR0OIfFUWEU27DCuyASnn0ze6A8twFU
W10WD28KutCGXLWJ4zHuFW0QE1dlOCvTita2xnwvFDyeu/yUz+2a2/u4dmIB3s3Mn4ZuXPFq1H2a
6rGSeC7TvQbCh6Vgq5022LVV6RsdrjUXh7wILlNK8DwgFi6OYp6VCkOaImz9wwN7lyAUATGMkG08
aFftwGM1MwBy0S6hNVaslPWUJIFrDAcmgOxAamB4MOzYNzYcY+1rQQ33P0vmpRPmE92EMrVMt5Z1
bx4kTJFr9LrmNU368tdAvJYOcqJu9fHWzte52YU/VqOnCClFgZPUi+ozfD7BY1ZL2kY1Zc0zgJwy
Y4DjAyNeZLjlINRwOpt0s6T6iWEzp5DVX9bUbuRna3t4bmaxhzzPS5Qga7QUciYMyhT66Z+V9lUM
+HCd+35nP7e12Dh5yEWlA7B8Mtqp/EkX6FMrie2LFUrxhmesfSLGTxitphiM4uHiyTemscAMqAAr
mJfsEjk+hNPP22tZ8/JzC/Kl74VR7cfURqMTOK101wdRu497iymXKi32g1yKGzWc1e80Y51nwsBr
6jYplKR4CKvBnSyYO+oOvfggSx98s/g1ltLDIGfFRmha3UP0jYE1ge7Xl+c4t8ZerPPeONZh6TCs
dZ9o0V+3N3F1UWcmFs5nwPoPT3sQoBM+k6kjZeo9k/vZStjYcbWVtqx9MsrqzDhT8bweOCsNFHkz
RgtdRS3H54n3wj5tc+vUREq9Hxsj+Xx7dWsnmKF7cNxwllyPmIldBJEr1IQnq8yLXRw07Qm6nexY
K/1wd9vU2kbOns6sEEMlkOleeqM3zcWUfIpPwhh7u1wp/H1S+/XeB7poR235vSqGv2+bnL/N8kV1
bnJxACo0MOS2DlTYC+ieTQ95bOw1/Wtbf8vCkHLbxmaufTwdbhlABlTwgKxfrnDM21RkeDt0hRJR
Qg89AHOvez96a6Ohu2VnsSyhK4O+iBrvKBA+7K7pX5gTRNRVTh/GzPt0ew/Xjb0RTjDvCTTyclHT
nNz2ckOM18RdMv1sqtbxgw6agS3hhrW+J90dkqeZwIMXwuL2b+teMX3m4RAK13rUCaLc+BVUpB+8
YCYG83rFGDq7F9v4iVbHEDoWO/GxiQzJeJAmnn8PrZBIwcYGrDkRHKgwk0Bcy5NlsQHekFdKZYXB
PICqG9/LvMyC50GWhQZpKaNod00o1MYBeGj2hyCl6fvbH2D++5dODLEjlQ3aqghfwn53+QFQmGj1
FD7k06gCsGgFT3JH5uePQx0MGxftdTi9NLW4/BCKFJCRg0UyltXTMKkQl8rvzvAuTLyVYs6Scs+c
xm4YksSV83I/qJCWhmystbekLb6U63hzaWlxGhmSMXott1BGSiG0AozQJk+oMR+G/Ldebvnu9SnB
GIPXKuo+uNvyDZiWKcQiRpW4ohQ50/C3kE+O2Yc2faWNK291WWeW5m94toFKUstiLnWla4jVgy4H
z/A9MrvR34W+f5dvYUe2rC2cX0szpGgU1XMZWe93Xhw1FF/06BABvbcFNQ/u+7bxf7/X49EJhZ8X
lAWR4OrBobU6HZ9CCU4ivNH3XWFWH8Za1+9iQ442PP76u12YWrpj1/lVq0HWx6Rdtx9S9dCPwa82
FE+laL7+v1a1nOxRy1BoUU4fXR1crzepH3pdcKTBenm/GealQDbQFpbYwEv/aH3N9/paVo55DfGw
IX3rRbghqnjjHF9HJR6Eb606noQMbixOV1sPiFkFJCrpJFj3U0Kvbhw13YH/7J04zreuwbmpxXWn
ZcJQS0pco56teE+5PH7Swumuk/2PGijs3e3tuw6BrIsDzLw9s8Xs4OX2CXEKKr6HiUUsyn1oTsci
sP5Dmsxbmr8vk+FdMRwTzL3SKLlQCkqf0zEfKuUPRO26CNF/rRtHiHWK/B62b1/6eXtxa0gKE8I4
tBPIw64psqouLRJPNHtXNimBVsMuKNIXTRg++qG3ExAADsfCUZndbig81mrxKJjGzmiEbxXzwTrN
0du/Z8WJZlE0RpwZIufILy58OQUQHqZ0E6CkPTAYZtjGoB3yTVLulY+KcgM8K5oFhp/c7PKjGkWg
B6ilRm6rjO2euY7sJEzF1pt7JZZcWFn4aQInsm9BO0YLOxwOWePnL2JgNE9yQn22GeqPtzdvJTTP
ShEzqw+gqau8xB8TDU2KmvEsIO+tcS+mia0r8Z0kfWXq/7at6w8FhQHnXEbukuHnZWtiSoN07MD3
HKW4cOTIO9DnBdC3NaSysiSi/TzCSu0HXp/5/5/dbV1ceoOcw50I04d4H8WKdZJKaXiwhtiw/WkY
v3iNuAEivE7vZnaGf20u0itoUvuy1mENFuNPcbdTlA+CDk/x9046VuEWlGltH+lqgdMgkTSpmVwu
0PO0wKtNXggm/NK1VRL/ARvXWyrYa2s6Txnnn3G2j7qXmGoo8u4ZlJegDu7l8ruaWzuteKJ750RJ
eLjtHmvf7dzefDLO7IllRF8LSXR3CJo/nlj8JcXh97RVH7Wx+tRG44bnr+7iWUa8cBNkeCcPyrEQ
lUatfmmqrrkr0Hx60NJxazhx1dRZtrVYWcK7W5JrP3T7HInv6ncawPhgvZPHE1rki+RxsR6R6BfL
UclUrARPcOgH+ktVSOr/08rC0ZmaKwRlytCJ8mq3aqQDLPQb98t1nL1cyMK9W1jux3rsJ3f0hSdF
T90imDbu59sfBOb+S1eD3qhQWojMj21v7mCI3bdC73CNvvtmOl/J1Y2hwzmaeVIhonwhaI5fRIUd
drK8RyRlA36xelb/52EgMS4XhLy2JGfSqLuNJM60Ekq2M4pGOQRNMT5UllUdRM/oHiHHGTeC+uqp
PbO8uH27scitslLApql/5/VzasWOQos19J8H750j/ORwl/s5e85ZhIgrGTIyMQldZYC0yUvdRtFd
0df+k3fQgpkzUrQAFxe9JChe1EN46taGfgx786MkNZ/bJL67He/WnfBfM4tvVvjsWtmQt/i89pjY
dGL/qdW31Dnn03L18FehjtQgdgD6ujhNcg4au59Fa8S26cNdI8jT76pVUsgkukQ/1WB2jr5S6mhB
+YKU2gOwLHkjV10/0f/7Dcv3EXPOYYmKYOnS24IoKURtZhj+063470KXL6NohEdfyRqGIFQofITh
6I3Bbsy3iOjXv9q/a1l8NSQPpEprJ+EYy5Not2n/qvfi/czFdts7VuAks7P/a2hxsAw/rDOr04JT
b8qloyd6cZCstthH4auR7NQ6S9Du9j+EgtDdS6n++bb59WP9r/XFUUvGCJ3VxIjcvswdbTRcVfnt
iX/V3a+ATtdtW1vuMW/52bFOcl0rI7QMjkGi2ZEl2II3HP+DCZwfHlqe6rRYL00oVi4DEPFkV4t0
aad3pfHNZ1xxIwtc+gbVPQq2EGJAfMZA5JKVsNOVpBlrKXJrtd1rKcXHMDmNk7e/vZg1Mzrz13Cl
8Ay7mqUIIyZsDT32T10KmWQZtfJrj9CEk6eNvBEKl/fKvKKZlt/iLWsiC7aIHpHH9JLk55qrmUzE
mu1dzddvQZ10QnwMk+9h+04h7blCitg5hAVUHlBVXL6yuE1qVCBk4Sj4Htg6GOvq2BazjVtr+cp6
szLzac80TNA8L9ZlKeNUTFDyuYF3moQK1iJ/p8efxcbYMLT2rebWJiMpKui6q2r0ZMSZPkwMbOjV
Qwhnt90b/aupoqjzfqdgw0SY/ubmyPLSKrNKr1Ovph6QeYpdheaTZyE2MPTeRs1mGRnmrYPDgYEz
qg+Q3y/iEp0Lwy91Hr80YJLdhKC145WWvw+VTier9eCViCCCub26le9F+1sEXjqPT1EbvTy/faDD
VTForK6VPaaZ48OodZ/VAFSfH27Yuoq8rBAZNoIFpXJwzsuttIxxCPxEqlwF4sLxnic5YyH7Pv4C
MdjObO6oVdlC+M47cjZKy1iDcgx6oqt7OhdhSYGbUjimOkOkEI9YzRbGf+Uwg71gG9nC+QU+++pZ
nEVCwNOkrPVPU9uygYWaAZ1SvkmyED9laRvuhkFH5ppJ+40dXTkEjFxCdzY/75gKXhhuYSMSjUlC
5Unh4ZMpO10eP3pl+HLbSa5aP/MewhsP18nbO3L58u/zxO/TsvfIggVjJ07CuEMkFuqjtq0PeTFE
ua2U4d9h1aOaNL/FhKFt7DTQ/nRDvPV8XnNZTv4s8QJy8YrmrzUDiHlNdHzr9rNnzcR4lTMZT16x
lUcur09WPbchgD2ytZTBFrsLO3dEsS8e3HhoFdQihpDGRBsN43C4vb8r/vNGiURJHV1R5o4v/Sed
q2Jh1VlHuUsf4k7/ksQ1nUNLPgAdfsg6Zd9VW3OD8988T1/nxUmI0M7lDsYHl4E66EVBl0NS/aDh
7nms+t9j8VmVfgfJXtQzCC424vWavZmYFiSvhCj10oVUC5Jda6xLV9N/SkbosOX7uKZfHz+jj7Ez
B5pn6vuPPkp/zO4yVgG557KeIwxVKzPeELsCKk93ZWH8GPJ4a3Jw5Qxy/lgUnxAF1uU7wM9yFG4R
LHeNbDhOQ/cBnrQviH5vpEBrzkhRmRoprMWzn1z6CHdO2QVm4ru9VByCPjnK+nsHX2aXgJ+ekXSg
1ig1LE2QCsvWJPluKdXHqu52VkOGAHGVIB/+j7QvW5ITh7b9IiKYQa+QE1mDy+XyVC+Eu9otAQKE
BGL4+rPwiXs6iySSqL4d/eCwH5QSW9LW3mugmbER9CvXHfjOBIRL1JhBKF1cdwbpctMGQDdpNMDQ
vnGS5teanCgRd1zpj1/iyLGcEBQbE0nDsktcweW1LVqvTGpf7XEY31nueBpy/cFseF5B2NdYqLWi
VQ6Y7vuPVBZePYJbhKQknHacqgfd+Bv4wrU4QIMANUrEArgoiyEcHugAsCFweAr+xbWMQ+3pjdz0
T+60OBtAKDbBk8QBOBuMvp9GaMDpl+K6Otmj9mgMZ7Ccwz3aDKqddKUikEssM7hMwlMAhRc+0i5i
bSv2o+PVn3gIB+LT4Bbdxi20EjDgRqEZgeQB8KXlbg5Rmp0gU5KfpRJjG4MGIL8IWqRjLC3dw5mu
Ht9KN8urjdhZWXEfBky4CKDDB2mIxWrYk3QqzXNoSxM0ndLK1mc+VNOvD98B6AfC1gDaFRa6P4vt
0DmARpC8EAmu4DvpvjrNW2C+pvKHHPbWlpT0yhWKLlo450RI0a+kITOzMpHWmjQp7XJfNF8FuXNC
EVu5t789q5XDcdaemPs6c1V9uSHUMDJiFn0GSd6iGqMxY2EGZCrgBJGb+1vuriv3aIgnoom8YD6N
lw0rqEV33eTX1snGLe3tpJRUHooMbIqoTAmHlVvB3K9FxvyXSTabL6zVAAXKDUpUQFCR5SHTGR3p
U+zZRMv0GHBviqfMNiO30OFOg2P8OPAy3ZIBXIlOQH//HXT+1Be5p6fyDiL2ECMeCHG+m1VV3zNc
DRt7YKnTMr8e8cpC1QTceCAil5ugI+jPgVXOzpoLGkHf/gRIM4+sl7Q3d6V279qu+ClTQZ5Vp60d
G2mx5e2zEks4UWf4EeID/JzFDjF4QfsBLnZnCzCYTzjSgwMGYfceD7cyv5VAIuDShiCLg/EKFaL3
i9oFOjekqsOT295jchHsW+OJvRggGMGtQBR/fXiXzLc6eOJIM69x1V0BC5/OUIAVetzHM6/S7pOH
ilsTdw6bvv2HwWZjRNRgcZAu790xDczJ1SHqAGHzNCBTi4HYOmc8/XjCMjexCRS5Z32b5dZ3PFqY
KdBpJz40+UNNLH4wQaM83p7N2peaE0rYRmP9rtLYNqz6sXJYA+tjMJjST5Leo7e3q/pPs0pMuwHt
WwtBBAQOaiCDHcg8vY8LHwKppdEI95QrdRQE8oi+mWRetnHHr+TKuOIB/HRnRSR/ecd7BRlbtMIt
lP4tFnOYTp2sVARRw5pPUFbkkZykdReMZTBE1ALH7PaartwO74a3389ygoSjU6eZd+rId9p+C6Bg
arT31RZZ8Xoxwe2GjBVuVhc03uVpXVkZDDDD3j+BCfQDku2vmjRHM9cb8X59QIKKAdIeMLs+dKaW
lTbDkyI3lc4SAX4hHlIDP1BRbSWY12sGLX/4jaKzgSIK6OHv1yzsw4CnnBuJZo5CqUGo2KxtdWSk
aXa8y7ZYpWuLB5EUb/ZpQSdlKXXnoPFViQzlrxBxT+g9KHWxHTzfDoS1QSDCAi4TnH9mjsT7SXmQ
GnMMMGdOpfLOFOJY80H4RRbOl9vjrC0eCqtIy/GghyTWYlsZdpOOqFg6p8plES6zKJB3mc/idtpC
pK/NCN8H/8+O3PhvMSNhwDOxFNk5k1XxHacTO5RFCtXIsjXajdbh2ljIsiAQAzQ1qkPzv1/czLVJ
ilQ7RXZOO9852r7uTgzuoRQ25nILmH59DM7GfhAtAzQD6NzliWE5g2dNBmQjjdKDzzBV2YnX8IKk
I6hVGRgB+6n32U4EY71xJK59O6R4ePLMlZIrPya02cbeFUN2hpPPbxqYbEdJ14qo8Qz1Miowtzdi
ZQ66948TKGng/QOwLh72Vw4htPG8mgc+PzPUpJ7EKOs0alCWPZVpa2R7nefNUTeN/9lzJvmo2jyF
0qRU1iForazcQT8iFT/wyJjebLswPtvML9yoBEa4/VnUXltHVQeB2YNllyWN/M4YX2s2dHAZwyN/
X7oy8yMy9fJOOZp8GiutrUi7efgkSoI/WqoFFcAfwTWNTApt47hDBex3ChRjF9dGpe9ME2Idn1MD
hd5BtJZ3rnq3U6/azepEKzwcYStBRQADC3t4yJkzBEcX0MpPMEpy2r0s6SDwA/y+PGS9bSVVwPvX
yqe2jBygMgW814T3s/QyJSMTBe0iUgBfwIqNmGmKx5oLXm1lTexXxTMfWvSQj3kutJb725/pOheG
dCUyRTzT/AA1usVGY1VtIyntIeroFs6x9fowsXsbLtkgbJyKtDZexmIKDrcHvQLQgZSBWgKkO+ZM
Ao2OxZazmG5DSGcSSI7h+z0YeGvJPRtca4orp2LwtK0of+4GqAjH3FK+GZu964lDall9e4cq7vSE
sli6Gx0R7qx2PFij4W3l0is7xkF5YEbrg0OC6tv7c0Gooc/rcJgSY5SwZnom8GwrcPCpdKtzuzYS
Pu7M10PmfnXajTZy8dxiPClCK5IS/PNuiEb3Lqg3Hq8rXxsC4bOXDd5d19QAcJnbGn69IZTlJrYb
XPLqpoY4NZSFkfByAz7Fegt4v3Kvo6SDluAfasyV6o3MrSwbgIdPtK3UD5GnM2V7zMatZ8fK3GaP
sNkoCJfTFe3BcLuSWgGSsUKJXd72MLBBsYF3kaOfBTbT7RCeP/7ydAM2wsEzEfvnqgYH8d88EGbh
A3dqoy84Re2YjO1HBZ3+7BNIBaH4Bi3Fq6dUKzM4m48BTVj3fWj6mGJaTm+ePjwXqEHCGwvV+tkn
a05zLy7AocwLUhR6SKBkc5jCcm9zsnMzcbw9zEp3ApRe2L2AlILSyVWHzoR3SVsXHVSjhH+UtUZ6
zCKfmzjt4BGBx6jOdl362UFNvXCeMnfjBlz5ZHjxB7PNBqqYVw2mTkjOTMWKcwAM0rntmtqLoVYg
f5vlEG7RJta2NFj5EBYDqHTFSSQfyw7ufcBw5bqLYADII1BgdlOo3nx/2MhgVkIfpW3UvcDBhdPZ
sr1U60AP3NQ0qcM09virO77Uw6Njfx61E9/+iCsJjIPm2azxAXfgK9S1tqD5amduePJk8AZhg6Po
IJACr8TJmmWKkERVWyn02lIi65wJ++ivXGkNMm9kfjn6fgLB47cUBeKzC8LdfdtP02fiDVtyRWth
inMfD0cbAkJoj82rfbEdTJqFHWMNSVxOEmKnTeQOVtSG6uTlzd7NvDgt1N/gISR93t0bVUFiiN9u
PC2XwYojE6oOMAzBfNH7sebvcPEjbKsqK4kpngrefYVWjITAQwW6ZNX2G190ubz/O9L8rsPXRBa8
eDwg8xzAS4McsmEZuyIwnrAikEQpTy0JN4ZaXgXLoRYPVvC/uh76WQWs95pETcYuM7YEFbdms8hn
aqgUEh9pFriKJtIDdJGNIrJGlBfHLQuk5a5bzmae7cUnQnHWaGRnsgTLFwFvFRFnQm6Hmxtyz9T5
MH9jjgjUTOG4B9wGDrL3w8EVGOU0Zg+J3UBpZNJRqvk91Lkj7W/paK3OzIEtJYZBL3BpzOHnHewL
OzAIHZq/kC44VkzcjbBwyA0dtbm/cf+sfjMUuFE0DJEGLftZXNat70A95jT1Xzrvi2w1zEWPLtlC
Aq6G38U4iz2lcF/DxA9+KAKu8WmpTi7Zct9e3bb/DuEvIryDn3hTjbpO3LG0Y9ukRtQyVexcFy+F
2yfx6lCz8AKuMlTsl83ozOpT2lQqPHXTeGjErHdGP/diC++8+nFmhRlUlPEgX6bqTQprYIHqXZK2
5T6rs7usoz/Qnp05BB+FPv3ZUWDWgLmAFyri/H2Ik4kPZgank6TJUc81Ieqau38pNW3E29rKocON
hwdwIChGLnaS29Upg9V7eXZoADNZFFlDulPwQKbQ9VGttb/9odZW8HK4Rdh5qdXnmphonLpWDCDE
rnftyLGyQw6Hx9tDXZX/5xVEdQEJB6om10x+MrBOZ2grJLj5dbVvspbDwNirsh9Q6qTwX5W9PoEI
FoTQsioqBfwmm7y9Ccvib5IGMK6+/YPWttwsUWfPbYm5I/H+iw54zZkqlcYppMFDmE8Rz5zv/39D
zMt/cQzTmldhOUE0Ow8l2Hr9zuy2HsnzF7pM9udVvZzFImC0CjJ4xxboaFKreKs7Uh2dKm+jibre
i+erv5k/eyWiVXG4PbfV0Ln4nIvQGWr41sLgjyd+BmluWk5vLZ26OKAKQr2G+Xx7tNV9gb4pUBjg
KF0pI4VNoZuqDrKkcMR9X3j7EFpJkReg1nJ7oNVpXQy0uDkH1XJW6QrAb+lEE8BHxriHbUG+Va9c
iz74DxG8PKEmfGUziSLiABCAH56GIowBK8BDt/soHWTecDBbxwYHkP3qhWaknTSUKuGW6bUxgwtu
3m71tdeib34zoZWO0x4YoPcB7ptqaux0YOfSUd1J0bQ9hEPgftYT+vfB2Nqw4WAQYatSvhF+q+s3
g0wQE5CbXDYTAdlBvRnyz0kB4ZuRpjs0MjagP6sxh2I82gt4DqHB8H5yvHFUOVowFSnEb6DaIsd5
CfGavh1va4MAGIrKNU4g+wpVQttBeIpN5OQU6T85aZ+qMfxSu87X28OsLRcyJvQXZq/pK+EKkQ5D
WjiWSBrbySJh6COX+Ua8rW2dyzHs9+vFiqI2BmBkYNrb9KfBbIZ0z4AeqGPuEgZB73BoPt+e1urq
gSEJrd0QfZNlFNigSApGMaTt8xc8+R5ZYd6X7vDP7WHWZnZ5yC7CfOIA1fpZmUPjuY4GvzuMwVFY
CR3b/e2B1vbT5UCLJewoGYcqpKD1FWYEFFAUZCQi3RTVKEnoeoiBVN4IwLXIuBxykdikrT9iZw9D
Ygx2JGR+rCq98WBc9iKXd9T8Ey6uwRCaMJV0HPiH0DLubfYYWokHvSKmYXxk9PtqAkJ52ko4tia2
uKAgXyxb1YxtorP8VIzVZ6hLqo3FW01qLldvcUZkaqJNao3l2WwdnfiThhIhGeK6N2QTixaU78hr
xd+WkdvDrqKkb6LJyrs4HZpydzt2rooDi2VeMnk8v7eVIMo4QRD0vh3GpPf8nauHB4s2PzvJd/lM
AKs5KBBkOjtj/92pyK/bP2I9gCFdB7MT4B6WzbFcdhQJrJ+dZ3XVbldzoaK0ryDbHxYliSQjXyrL
rSOtu3TjRljdpCgAAbUzt5KW2K5MFJBQ0aWboAie6PC1q+DvAk/LoP9xe45rT1Ak56hpoWANb9zF
juEFlOUYhApOeXuGZXPZvXXWXV2gvKXz//CQuhxqsXMGGQDf2GXuKezEM2tU7FfeT2V3G0u3+tXg
3oWnFLDgV+DzcCoHEfpUJkb1iTWnwK5jJ62jcYLeaBV14VYlZO3Yns0ecCGhow7M+/sDAcKvTYXO
9HTX+n8F4zfi6shUX/7DV7oYY3GU4omhGzPT7qlj1Rc5GQfVg/kgivGTV0gKJLbeuP5Wz5uLARdh
kVmoYuk6p0AK54eU9Al4/RvfaWvdFuFABquecBsYSK3sXzpo7kEwe5jklhPOWoAHUM1HPxheQig3
vv88ra9BaxPQ1fHNc2afjJLeVd0zqmMxnnYbEb62aqhDg5kCpBTcsharRiTsXNu8G2HHlMe13z+P
2bCxX9eunwAIVAQ2KBzol72fDnSzx5pa0CUGxCOyuuYsDREpo0WX1ozs8E6En6bW3bgZ1k6jy0EX
n8pz/cboMxyEZlo8K9lHlIMy5fHEyrZ0pdeiAo9AMKWDmaayfMgKv0FZFHJhiafIQZj8K168hyHT
G9yilS8FpW4UJVCeAGF1mWuFLbJX6EGOiWc0z7zoDsHEP7qFMMAMGvZwpYJHthyCUMeefGW3Sejp
E4Qnn4V0TrePhavFWgwxf7eLXARMpdDofXTEhDcCAA+1xJ2A0tuJF+XmhXwVeIuxFm/zwSyDLATw
OQFwVXgAfJm9HVV+6ZXPmYdaSKRzx4SskxMy91ueoyR0qHJ/HB8oulRPrMlDHsHNrniqhq7vDzYT
DY8aKPfep50gJIb4POrhKTyCoY9teuPHxcKAq0crFvQOUK3gWfB+rYpSs7SDuWei+657oH427Dh0
sjdOgKvTZl4lcB4Qv0DWQ8zv/SiiyAiZQpaeXLMF5NVCoevAdQAJ0AB//GgQz4OhhhcG4BfiTFic
BQVMqEwy4ZPATkdHRq74DkYWYiPIrrYKRoH1lAfRVBxsOHPeTwk6zoPvGj3aNFUeqJ3n6s49wgGb
/74dzGtLd/mB5mC/CObadLngTVolk2BNzHxtRyjCtJFpsiMfrWNaDxuNypWZzTAddLugAQpU12LE
3O5sqc0uT6Cw/pib3ktJ063O8p/leVfTAkb3cpBF3AELjj6kCaNwb3RGa1cLKJWfKxS51L5WgNfv
qyZkQLBUpW7uxiYvjQhqlkTG0G6onNjuULCPiqmGRuPo0ekAheZq2itTi290sJh3yswB7XHYj9tP
LZ7lzxPEg8ZfIN6R/pNd+46K+r6roD4IOLMbI6ICIxZMiCaBdyT9C5R5+lA5ZICYPFipkJSxO1NF
TaDNr74vGdvd/sxriw5uEDJOcELghrdIl9BfFCNXdXn2Mg+4o4YCD6hcOW25Y6+cjdDkgRnKLF4D
PcTFOAUsBSwGN98EH8faIcdvY5cp4AdqslW2XDka3w21yM4UnSao/0MXnsKJIauMDtbzYRM3cAr9
BE8GeYKK1V8dvLa+U+p9v72c69OEfRd8VlGQXpbypwzQXFkEwUm35JHmQzIbaZB8iyCxOgw4sRhj
xowuzzWnDFLUcSC12Gl/VyuY4gb+/Rg6h9uzsVaj499xvIVeCizUM1MbJZ5cQIRE3IRYIJ6Bb3BU
6w9+wIyoGCEDRkU9nFiXk5O04SdojiV8NnJriE3INT7aQcs2dPfWp4+2IPxswSpdyqw5TZc6A2/r
xFEADpEJkPQnVGk+mmZhN8DVBh8TzeiZofv+BBzMgatuHMFCATsvC+4z7zeeZrFhbR1KK0ftu4Hm
r3Bx1Jah4dTwssiSBhw6tFO9vduasVPbz60yd6wsNq6QK6IzZCaB3IaNggPDrxlL/X7AXujUKpuK
nlNS2tHoWcWTzqF7Ah5wCV2Bgt5nJpoWjUnEUVbcjmGouqm+vPoRUUed4RuAjCzlv62ih9ht3/Kk
RfZKswK95F/2tCV4OZ/ny/MeD09EJpp5s1DXYqojHIFsCK0kpB6nCLr6UNU0IX/JiIwCVLE3YmZt
UkD6QNXQw6BXeH83gNpT1QuoP9gDvzetxvxc5eEXQYT5X0aadTqgjbNi5wzVsRxUdZclbtH/qEMJ
5WXvPu+31KWuq1CIlRlaBsAXDJiuVNq1O0LBZcyLs58Sv4w1XEdgzluGz33PneMAWIyLFdXsGZT6
GetduuNdaYMPHJKm2DJgWjuPQAyBUB6AbqhszzvpYqco8IwK8I3zc69963ubabEXma+S28fe6ke8
GCV8P0ppZlLKBjYpQcp/6rE+gWPz3NJmYxtuDbNITplkPhEU9jKtK6s49CuYUzbITMrB3nr8rO6C
f2cULs5xWUyhyKc0OFUtwTH+t8cICG6vcCLfSLhX5wSYBgLTRydtmU6YVu3ChxXXvDs2+4YHsSzS
aMy3TszVOJgtxnHRu9jZi12tesqd2oJdOh+H8guzOQRzdd/gjvoPkXAxjv0+EiiY/LJrYLCcOhCs
7vDiiqZyAlGw9rZum7VLAKfg/01pcdtQ2MILc5jA5u9/WaiM4fFmVRRvtHO1SVVbDYeLsRYXDh19
VEPQNzlnUH/4apeNCc5O5jAS07maHgVT2v/z8ZWctUPQDAZh7Uoip/UMLkIKubDQNKr95LrGrjKB
Oaj6cstIdS3/uxxqsX3zoaklkUiOnMzjOzAOkg5Os6moX5Vb7LRX11HGzCOh9UebejgqLwdebGiI
XPlTCw3URJQVYIjlUfXDwSna439YStSaQPQKUNVa5iVTn9lNmwOkBydV706x1jmFChosvtGUh9tD
rQUKcNn/N9QiUAKwB0ARybMzfI/RiR9L379LwyJ7tqbhG8SV3N3t8dY2weV48/Fycb7XwqS97U15
osdHs+dR29PICB7DUkd1u1VDWTurAPNyZ+0QAPKXzCsQcMxuBIfoFNTSBfTP8o8u40XkdHW1ERlz
yC2zkIuhlsiyUithFwrA/7Jw02OXNyBldL4fpQUOrrym5MuYdd0OfuT5xhdcnyRke2aPhvk9/35F
0UIqKo/DQtYei8++X+9lLr/AGXd/+8OtThCQA/Dx57fXsqxr+n0NjdDQTswQaGYT72McIr4HXXv+
xikgVL3kwD2209ZNsDo/wPWg9o0++RXSJqd+L0oUsk7NSD7hMftjLM1PpJYbKcHq/C6GmTfKRWCS
QlC77Wt6VgWOyz3kFQu1d+kov5uZj11ekcGBFqtZ559lPeS//sPqXoy+SHso1XCk5hVPxvLoDL+n
7p8gFQnk5wZ7hBhcs1HIWt31F8MtDlBHjgSINLSkPfBUU4vcQ7WqjHSR7XtHfP4vU4NqApgS8KFe
4uxSj5ZDag+gR/nNj6GVwBTBp6DASntZuw9D/bMw3Y2e8XrM4PUzKwwAsTD/+8XHtJTV89lq4+QY
3bEP8AiAU+Bek/Ln7bmtr+O/4yyCxreH0WTGUMGPyn0rrDppfDspgubRwBG6kamsnpzop/y/OS1C
pMlp5lckoGdzyvASzkjuPnYDPFgrAqWLMjNq2AaOWx2WP8fH1cF2MewiVCa0/Cxbc36eBlv/tNy2
TfoOjemyqKw2GmpqPI2mpbrIYrSz4y6YZoYKsfOHqqHuHUWpBLLdvZ//4xWWHiNHiA5+mZDuP0KD
TrzlvBjJD8j3N17k50F69mnjvN3+TGvJ5B+iUwCBOfR2F5mXFobVwWlbJJPX3ok0/Cl5u0E2X4s4
vJGRq6Jmgyxo8XUyqBKY/ViX6NvZ35hq95NRJ50c97dnsj4MHlqWZaPVsezW8FT3NpxPeVLBBNdv
IsjeR5zSjVBbC2sg89GBwgsXwIDFeqVB5duVAdot1c0JG+mx8IpPJAOJBWaXtye0PHbRcTJhsTmX
J4FguuoS1HnK8AwEZoWaD1CB3Q3Tswc2rPBcCF2VUR1uaVHb84+/DOj/HRFPVSQ9ED1Y3pdcm6XT
+tRIBoV6jz0O7e+UQZR7709m1+zraRx+wPJ0eJq4p78EhizcXTHZ9XAYJR4LEXetsoxNmC2/8I7A
Y6yxLGrte792rSiz0/LLVIXaBvPVGMMop9o65kJU/xSsJl94L+TWwbD8WssJLZ4wBCKEvpfl7OyK
zIgHg08w4OnaO8JEFtN6FIfbn+wPRePWCi7CI6tlDq7aLIDJqulhSEcZxMqFKNu+o0L1ULxN3VdT
tQ1s04uJN1HW6uwQZiOQpbA0cw+GKUl+SnMXjRoxYFUjaZitC9EOu4ZSSt23OVrslrtxWi+PgXmh
UFnAeQXJOriPz/9+cSugmgESBa74RHN1hG9JFgV++eP24qyNAWjC/0XXYowcrHgArgeelBlIE3lT
NcBmotDw8VFwtUGDBKRrtDsW91s4QHoSWBkDhW7XjIrQFPvOY9NGlrA8bP6s18Uoi9sNr9VAgCCc
nnooSkHVr9UxbWAXaKdyjP/LhNC2xWZHtXsJvyHShXNwSUgC9/n8MAyqeC2boPlg/+nPhAB6mR0u
IHeyLBU2mWsHQzjiug4BNSXVQ0u2GMBr5xlEvgLUOyHZicLd+xjL+qlQ6Edm5wlAvEenQj0rqokR
QEkPBdK/RzMT9zbh/GGcGjgq317F1Q92Mfjiru4zywynDrrTE5lFoN+86Sg3a9lrx83lDMn7GdLU
7qasEfTcloF/nLjOTqZTv5Vl6uxyvBF+357T2oYCjmT2QwCa9kp2jvU9+tZjXyV9O0aKqzPqdh9l
Gc7nAoAJpovnNnQZFjPqJOyX0xHNjV7iCdwx+1tmyu9GNnyuO3nSlfhgrvAnDP8db9lzcX1mmHUz
tXCdZlE5mFHv/6U3L/HVYLg47RantN1rqON2E090q79lQ/CzgsN1MfZbZeqrXsM8HZynLiAXs1jl
1d61WmjZUdSaULit4UGdq0iYXbvnvbLP/aDR7ZSGfkXtq3+QU+3HKW6PjShZmyzaHEgiQAAHf3Mx
WTi4wBzb1Dzx3Dr2IRwLR5mYt1tzXQlGEJJAnUT9E3n48txlWWsYEuReMDbL720+wDlVfb8d7yvb
690Qi0PXLzwXDnZ4uvhNWO7ggkjvp5KnD9Az7V9sp9xSmlpZOeCuZmUafDkU/xcHVjMhX59kMCZl
zh4JMR5pPX3uQ7PdyCnnTbRIGt6NszibFM9rBj6STFDYZ3HfkzdoSvwV9IzFvt2fKXOOKa1ewtHe
aCXOE7gaGLK/6ENBTBCKRu/PK3zIQaB+7J7IdMeDKaLuN+gwjMGZbumtrEYH2uy4xfDmNJeZpdXD
KqwEbRbwhvARNYMILmjH29Gxcr3AaAc6XdYslY2s+f1kag34lDBUD7WpGvaiz3hPR7CTY7NSCITI
RHG4PR6sRdeW72LExXcrbM5pag1oyGSsZ0clWqVi1TImI8W6s+eygO0NTT0RcSuU066xUsjAUDXJ
Fy2kMo+DoPoRbCynjPOsUZB5bYWIJk7g1Btw/PqKmfUbG1Ee69OeG7FOg+nFoAw2nN1oIp9kmkD4
0SkGdqjLKgxjgIl8eDSlNa1gj+NDclu0VflSjzprIh/KZW0krVQ9NVBGbiPht3iTwlG18WIGs4wi
ajsPOnhFQHK1a1wLo/ue/GkYrcWiKfSz/jhWI7RHhTR5GblQHgaelYxAZVciqJ/hyFUFce3I+mcG
JJgRVZUqq0iWRs1itw5rGjvck3gkpxO7K/Ome6OW1YBvbXSF99hAspXHDloPD7ovvTCuwFqCTTcR
MD5VKvDUE4rmebFrhOi9iDe0te6GqsnCOO04O+d5WVVRCDHrFkhE333K6RSERyvPTQqsv4sWrza1
8+ZYvUrjuuU0iHTpOJ8VGznddaBCfZdGlbFoYDJ/mf/2SPzOs+KK1dbXkpLCixrbHl5UV+avLM8n
K3YbMYsZEIu9Nh7NBqxNmoURJoH+D/JcM0Ah3udVZOAn/aw8I8hj1cvq7wmCHQ+4QeBLzxr/Trt+
fmZN6L9kYDRnO66s8HFojO4rFJEGLyozb8qOQ+U3bVTTcAriDEg2eobEZjtAVIFDE4+kHo+D3rB+
QSrHafYUPNtsD9Ey64eXQmYoDnwNSb4BHi3RVJfOnW0j9Y8B5y+KXU0bcUZeLayDspn5uzY69c2X
EsgH1DhhKi4gw+JHYZmTzz48+PJzWMAmIXJ7ObKTBoG9iIWaLLxfFNRHvcmhwNUVLuXHQeVDHdUl
5dD30dOn1gu6V7sk4tm1eH7XYuj7yXHl76KS6hPA6DWNwLbRuLKKYrxj0gwAKwNruIla4uT3hIf+
U0eg17ILAubmMWR3oRJDpjGLDd+fnujoVT9RExoeJOgxGSLVVV8nHOdBPKSWbPfpoMzqoHyBbpbF
ZZlDPKTxfxm2U92Z6MVXERRclYu2eQid/NopnDc/D70xrlDk+NaJqerjti37aSfhgw4PEbMZf7Q5
QCPPKbOluZPK8xNOql6eeviDvjWyU37U9J38R9llVexyVlTVXd3UfR5VGrEdDWMe/J21Tf2ccdPm
R8/IyyKmkLAqYstIaR2bMgUkAUK8lnVC1zS1d9yqrL8Hnk5feUOKMBqDAiLfws7DfyxWlOzegd3p
X2OQsZceuHe+rwSugphkjf1TlCnOGxE07hMg1n757OSEBXFYCcvfyy7sx1hIGZRRSijs7G4foCvX
Kxwq54YYnjXo4i/6sqow3AY17QHSIG/KbI496Y4Ake1vj7KSNGAU3Dp/9NggP/r+WmiVRfVM5zvZ
1dNofKl8Zz84NC77DYjt+jho+EPMB15vyxvOhX8OPj34jYH47OFkbccOtb29qr/fns/KpYP3OXDd
QM0ACblM53Il+ESNMEwqaGAeSeYg0ghRvrGxbmtfBzgDsHkAAYKK4SLz12hGDRWB4tVgoEGqTNxs
AT0ZcA2+PZ+VdXt3bS/GIa0HFAA0tU8jlRHtPgHaFDftFw9YldsDreYHKD7Y8wN0tt98Hwh1Ly3E
vI9+oVk/1Cp4LH3kCYGM7PzVCdtnpyg3MpKVT4VX5b8jLqpPVj2GtaKSQX28egqHHIyJ/5R1Q6Ax
gOwagm75lVrY5fiTJ6aE2sUeF8ChI1s1rTlvWiaJ2EDQc4M/yWxQ/37d+h7CpxULxwQuWqX52tAv
/fjU+M85+/3xDwRIm4kbB4/NqwIuCTPwWlA/SXBlG3unsB5dGX5FpfLRKwwOj1TVHjgJtuhsK4Fu
IQEG1RUgKSi8LgKQpwaxjToFjVIhE9LpHqisHhfZ7cldy58BuYz0FKrqUAAEeXgRfg7QDfgVgiUG
0jRURqnRqH1Vtll9r0arsB9NR0/mWYzg78d2KVC8SpVO05NGhm5H0P3v5BHaDxWJdeZZkLBsbKQw
JRfC3tiSV7AnPFvxEeaXK7gd3tWztWNIMGU/DacweOTiZ1h2sfd4fAuEHUm4LhZ+h+t0a9D5uF/E
2RzDszg79IyuGlO1m1W5mrsphKaeF2kPciewA3lQrmMf5OjfcWapH4zY4mRJA5e2pB7Zb3wlsrJn
3/2K+bi6KIQ2TdAr1aTkpAsDjVVnog7Zw+llijsILsWN2SNl6qYm3408EJAmCviPrqunXehl9TnM
DCseq479Y8D9HaZfgXmfN2BgliHJdwaQOr/BmnJ2DfQ1joxlRT6Lx+QxdQf56g9+AegLxLLuJqLt
E7yoil1qNSXyAj/sYu0N7Vevy9qzEWTpQevcPkwVHT+HE6GfSOnbv/16YqewBSMUBahs5poVd6bU
FM4RudyFdt/EbQ8V6gyqgD/tWtenAQqBJ04LgG76IoWcIWfZX/9D2nntyI0ka/iJCNCbW7Ic28r2
aHRDSCOJTHrvnv581OKc7WYRRWjOXggzEHayMpkZGRnxG41y/qOZa2SETTrgJc1mceukaP6ZKie7
D3BHujhFXqYuSrid3zqyGFw8EUOqhrnyoElhf4hncN5pp/0VK5P94DR1ewB+bHuj3ZPaGaqEvJJU
O25udQMvmNzQH+Zors92ZAb1IUKe9pT09fSYNdrAv0IMhjFhkl4igVDHeMK6GsToyJWLXv4SJ4Z6
mGqRy4jdF8khi6Xc9hCWbA99YY0PQZpYz+grogvU1nijJLpZ3jX9bJ/yHPGRgz6byUOEIobXxHX7
gYw8fSiHRHHjuqC1Q/L31KWKSpLfDvVjMobxAUEIkrlA+Wr0envksnyvCz0/UwfpjqFThx8Dqv/+
GPZQ8OZJ+jSaCGcViJwvSuf6fJxCM/Wy1sozNx17fvgQtsUDXgsZF634FgWJec6CMT5r0eC4JZnS
0apM3Uukej4mwJX8KTBJiQM8qttBldxhjltfimPtKVSD6KUK4tAVU9t+hrYZfpBS+SfSFS2JsABU
e1KGfMK6pIoK69DyfJmga9CYRcprPLXYrtGkC46GlneHRiPums5cD+/koKmf1X6cPmiy1Jtu2Nri
oTPK7DExq4o6rv67uWL0U38ognxAgCSIv1jZCLi1l9JvQdSkfpSb9i9dwFp5BOPs+GpVmS+KBM30
ZJox4SVNpCn0qjI2R8/qh/zJwh5icHOy0Ytj9tkhCEs5uphOkT6jNmpLXtUZ6Tdj7uQTkLjikUJ8
M59ji1KiG1XcXS5hP9K8yBj1J1ND9v5zMSbFI80IAxNCSavtnVxjqw+kQlSxkTY2UJ1bR/taD3H5
doTjj0rbIUdtO+EPMTfJF2kes+KgVp0G7rcppL9Ajc/BudZ45vHunUNxtOpYnFK7rRw3TmX5R5IN
NBb6LPynUVNz8gSB44Xdlf59O/htJEiAV2zqvQh1Xtd6x7kslWYoRz+r2+njjDdydQSAH/2ttHFf
naVQNZ87hPQT4JqQOPZC73IBruP/6wtylS3pBtK/qK8alz78EMnxUVYn3C0+ZzW+iVQDOJvs0IM8
RIg77kFrN6b+6ilirmtH+jh3I9+p81P1QU6oThWVZxk9RmIfzPgECnhvf2xN9r9vH+zm314zYydk
AnFv+aZapLZbULM5ZYOZHNoQpjsPwtAbzR7zNHgyJ+TZrWNoTdWZIDJ+uP3VN9KfN1NfpT9GU6Va
k9CVQ/QOSoPdUBgog4VqLzn6Xha0tc4wENlmYE+u0XuK0CMtlrr4rp0quiQhOlkutDvob2WgFq5e
hsaPpivRxYVLsbfmmwnGq8GXq//V1d6PRa7LiWT6wxDwaeMQ+wcAYdRSorQ8a4FdgNEqygOQ7/ih
r5TqoARautM43MwvoGhDCZcpxq+fiVZsWUk6m4B3dSpMh6IuImK6HMj5zuNjI20nAv13oPVxUhu8
QfVI9pu6dKZjYTv1vYwFqvQOwLoC+2G2eNO1oO52wsjWhlrejHBm6XhcIQtVAyBjCsTVp3Gt3k8G
9KpuphqERaSyk1TvDLVGFiKvn2htCL4vKFN1+qQFahQ9xmNmfIf5HO90SJeDsI5PKrgPWhCIr10p
1tXqIE+RjmeCOUJvvERxZQfPQeGodDFrOnwxqAwuUmwb1bE/JS30HZeq5WjsFO03d9ByeBAO5vGz
5q9Ecko5Y8psf3ktEaBr+YNsRPJOOWNr+/ACoB1MaxHt1OXvXx2WEG/IqLPr2E+Uu1kOXCmrPN25
a+OfaRDthf5lL66X9vVgq2iopclQlZNk+zGGYJ49ts5RDJnwxKRpBzmy+/M0WLlb2XJAyS1PL2mc
PCLpdrQhAu8cUG0rTABkhqrnQGOz1z27lBw6SzItuyvH7FtDozClX9xrMECNkn8OlFjv7ttcK1uv
lDhVbt/iyHRvhRHEzSHNvmdxqn5G/dhoTuncJRU7wtIzV9JCR/OmQXIMVxvzeAQK1mQfe0Nv3oVF
glVLNU3Wt6yqm0Pd6h2gTkVER6S660/KoJj9MQmV5h+Fwuz7urPsP/3gS4kMrT/sYeDWXhF4O620
2h4Sv2+Midd1qWvSIkyU+jjmeOEKa++bX92Ay3iAYpGa1IGvrssx8iiCCAW67C4ZcDfCzMo8Iyrf
H4OyMY9j2w+/Oq023FZOufbqfKK6UWVPYJmnnYlfnWt+CEAR1GbRP7suoahxg/vqlNt0FcsRvgGs
M6mHkW04eX7Jpyk75iTjJPGdcKWhVX7+4f27DM//cAZAY/dKr0ySmiwDmZD4ZYPhHrJloXYQ6rRz
+V1V2ZZRIE3jjILf05XRBvOR2rx3cPe0zrX1AcDfydKDUxvteedexY1lIHgOSz2Klvc6k0pbXJYk
0Y3+VMZuGn0dFMU1deE6zdcs3lMJvor/DEZ5TQUjp2548+iijavSyWU/0cuHiRaEozZHWZ7/9Jph
GAyrLGQsKH9diUhnvWxXiO8AjpryI92HYykLr7J2CiBbK8fZWyofiybvGmoxJBLQ+xy6QepoyRk/
gdwd26WbZUVld9ASgzdjaovz7e23tTHAZaInamwpzFaBoXcybzV/KMqfQh3/icVAdUcdv4WlZO4s
5FX6x0KaCkxEUJoURtekAwlxBTGMmuxnvRiOY4oJBso5xcGKoRUBLhwP6BLrBwF0c2eaVxpOi280
TRYkeCjALZ/x7X024khMFbW0/QJ/0uBE0SB8PwchqNuxlw3B3S1Pw0nRG/srnTpTwc+nU/7RUV6M
j6OD9p43RETInQW5usuXX8UdTiJos7/Wz0QYH03dxXkMF1URppcjQkPZLxzmHQrG1kGBkMZgtMep
fi/B+NVt3s0RLg9WFN/Ji1tGNcvGE1aMv/JyGP4QXr6sMwVOBc0SmJNXRdxedeqkHLLODwVcPuUu
nILzXEyH27t2a92gdCDnuuCKcRF9Ox/TCdPIzIvYz1T1UIfxZYB1fnuIrSXDJg4ErgOc4MoC00oL
PYPzOfmLxEHZQBcLynPR7OlmbAyDRRbPaIT2MPFdvwe0iAKGMxOYjSF+HOqn8rdAy149YuOUMwpm
gsyIisTVwSNeV9kYJT56pkl7otUCN/EX63v840VjqUgaQa5jlrtGR5tjYsmdXGp+1qRPZhAfZ7t/
zII9UeeNUEkPjNuSwwMZdn2YLSfrZOoq0qWT4fyaE1qcl1jVy9rNE2UUlyTqMsqd0YwrzO0JbkQw
aMALIx6mFpnLauNJSmIhgo85Y6s4B0uKfgHPO81W9lEp1OfGkk56uqdcvJGfYJ3A/UNxnKR/nShJ
+OlYRtRi3lyY6jOF4NwzYYmRlUT5SYpG5ZwM4LAtcsiTmlk7r56Nk6aSDiqIVmDQDdrw7UmDYYS8
dJma/hylzjlqcsMN7GzvIt9aVtpXMhkQ3eAr77apKCera1sL0O7XOa0vohQP9Odds3txKFZKSbkT
QDYHBDIJThgO4VX2iSIzQGjRxP7khcYptRjKfpfPxbHIPmV7NpBbp496NVODVYd0n/Z2De3RwG1M
VJ3fmN2xHlWeArLvYE+C69Tt7bl1MMilESOncUsOvxqpVOfMzDMn9oUQyQENaJhE6iSeUclIjnJc
BXfoGxi/bg+6EcKQioXxzKMfi8Q1oyht+BuMhgrfTBswjohdAuGx6p1RNjYiowBOBhNDl2htWhQW
IjFBKEd+ppAhJAM4Q33n6XcN11wIRKThi5U6cWx9umW+VDqE0AXUoZgvWpUNZwT1ghMIPPkbPlXy
xaBdfcilWPiqXGmHWRT/4gvyEAHRSxaI2OPqpnYKqtohbIW7EQmLH8g6tr9atFhrV4+c4BtOOLSQ
jToHOn37I27tUQoG9EFVLDeuTqA90RFxYjW+02ba4ZYRPo6zXj2VPGgvgxIk724Pt/E1NS4KeotE
loWz8/ZIhHmbNil6nWiITocplg9JN+zUSaytMWham2ABgZHAzXw7RloDiR7bUvbVMjfHsxj6Kjig
R/wjD5Poa1Gk6UtBJ+sxiJX4OZqQjXYja4o8SR/lA3ZV2lGYbX3X6fZwiWiLfTTTQT5qJv0iMrrh
CQka64fk0JSahKJ/xoJPdeHsTD8QjWgOc4x+CK0WtXQxWPohnBD7L4HBTtxbMGOUHPGaFsTck9YU
01PAY8oz+/GvQbVph+m5PHl0X/ITKKYSdn+pvFTJ7LxTNUl1BW6v/ygyqOx2hkuXk9wf1F4OLrOU
WB6uCoCF+M+4pQ0TBVIO5kFd0SWfs8kY3Cwr7I+tNeqfIqQpP3Q57bVZHaSjilrIU93H9Ul0SflJ
C/vMnaZ0vreC5oeAveFJczLclX2HrUEBqM/Xoi462qOm31lNXBwkWUvdcNx9omx8R04lpQLURxe3
4tUV5MRGpZSCFMluwXYF2SFvmp29srH7kXsARcG9/vv99XarIGomrMweS3+cEz/MwkNbm8AN3yvm
TrFhI1YykIX6DP9NuMKrPTnNgGDTuhZ3BU3ikzIbw5lecvgSG9meuNXvdXlTVaPGDPCcU4YuIaW8
1bpZUzCpsBcD38C31+tKzW3B5lHz1kwQiiYwRUgFxwEcJQK2nU2rrMGrAM9gN68c0HAFFbg8N1rX
bulA2uB0ToY87glWqRtXsQbCmmufmhtCK8uSvXqbzCMYVr228LTI6rA7mJkpHpyAfgDdS7rt59Qo
xbcmqVvtPuUsGq4RB4V8QR8sKT3I3B97GDIFpZOi+ZSGafh+Ek3t4sehvLenoPAmyGqpmwfFFLs1
Z9Y8GEZtSPcVdbras/vEtg9xGXUo946tnXgooBSfp07SP0g9FomnPw58FH4pH+s21XnAb29nq+HZ
boZJBZtZLpYW5ZPoxU5s3djMSP6wjxcZLvLGVRKglilBKZnsizqWH9D9QlRbPdpSeJ+Nxvn2bDa2
86J/v2gLQRChGPN2Nmpc9/0sqSh+iX4+a0goPqZCDU9yWu9t561Z4YqETQHvC5ZvlXmbXQYwE5um
S1YnLvniIQtR4XnX2H9uAWjDxF5ybUzYlzT/7Zz6zGqMkmIJeKAlW/Lq1nSnKjqk+Yfbi7cxI5sx
gG4BB4Kcsdr4DXtsKhcVy7q+WNavuf85a7kLDnfnat/4SOQKZLS4xOLHsQY4VeUsV1HWdn6n1PcZ
wp9JJ/81Ielyezob55j1Iv0zudGJ16udbWZD1YxSGfp1hLRxvlxT99L8WTeR5pTvRn1nl2/cCigc
UzRlQHxG1pG0qpWRC2ywLuyVeytxzoUW7gTrjSEAhHGMgIcuGe5qy0Wm3XcyojDA3ibpO5IcXe4a
2hjuhISNfcAwpG70cilBr0OCoidJUiZJh2QLSCBzQJxodufyRZP2ztDGTiAkwOu1eTtfFzJRdKss
BezopesyF/UbL+hz36r2zCuWL72+eMBXgulFXeS6zCc6qnxOGNqXZJY+xzI93rmSQrdTGiyx+/hJ
0wv/9t7bmBiIW64PmItcq+szm5V0UcaJ104pROapZpSf4zGpz1ZfiZ1S2sY2/y3YgMrTFgHc6DVJ
Eg5U/wnA2icI54MXNBA94Oba0aVWBh2Qkh7Z3oDZzs7jYKMUgHQ0TRqK3jT51juFfq8mF2ljXKxe
u+uTr1V6LlX5YazqQwuYlQJmDCTwj5d2AbAsCFNeRTQd34bDwRzBKHZl5jcKGsvRczU8tYgP3h5k
Y8eAZ0Zq2aKmwut1ddLSEj/XnA7NRUjv1PEi0uQkz0999CvN9kSdN04bmn+/K4cYrFzRaQuibqNY
VYseRfEy9XIJICq4F2PrDab55fa0NrYlY/HKwdSP0uv6e2XlHBYdHf+LEs5fe3t8H8nhX4DSdrbF
RpwiFDIItz7I2XWcwvhenU0R5Xe9YpZ+UKcAdfG93KFmbmw+/O6XHUCF17raCMHUl0LVQ+D6WfQu
DSyfEqmrJ52XdanvBPJXpFNOZr2TmW8s4aKatWzABeO8fsRp9RijuDAGl7xPj8Ukn5sueZatPeuB
jSXk6lo4rsCAsSlefsarJLRE9DWobAkB+CR/V+PZLkfK37c3w++TsgqLmOcQdhXIhOzyVWJhp5Ih
w72Z/Qr3BnFIGqf6LjSn/5RFSja7jsjgoEhla6eHKZsq7ZQ1cduf1IC+3lEJkeR8r/Y5emyzGAe0
iJkKZBTSXnGqxkl/lIWT/qAmL75htZj+wrwyfBeNMKzdgDTk2JpNrHlBSd32GMkKBbawGt/nU4fR
5agnSBYYU/VQSEqAM0pYWZo72pp0zls7f4qDxgkBR2dqdDZCVIDuCjGjRSFPaXYP0sUg1+yMyxSb
2l5a8TsNertsv4txNH/JKfhGq0+jlBHSuXWS+KYyFumh1PsCak6b0KMZmgk9sxq+MAjbcnI61yxt
NXNDh2YPVhiG5IE28gESxvEx0DtDePUEcdk1lTmPT5h7S9lTQRH5Xa5YvXymLpAkx0kZ25T00kgK
HGol++8AEFzvKvEwq17t6MNe1fw6+sFFNgjobG9q5muKiipTYjViDYR90l6w0/XS7Hkws8dRx84y
27PkvT5Rb0dbjsLrrZ7FSyULOwWg1Gy6kvnWbt3v6cH/RzNi9eHoK9AHWhyE4B6vEsJKD1vsRClc
5202/xzmwDgFFUbXYRIb7+desSg5qAKh4lJ6zAVbyRVCt3wHjvL7xBxqr0Gh1dNx6ThqVd17fRTF
D9ZUmx+Dvk4finwyz4MqlG+jYUr3iDkXB3Z0cmljcGvhLDlergfxo0Zx5lIK3NfFoFl3hlEFJ0Cj
waMUj52rVlN4SLUhOFtxmJ1tEGDHgb10GY2yuwtVbHRQ8snFxTQkQKlzFn+PwrrwFhD/F1zuJ2/M
De3gTHiZtShmewJw0DmupvKjrUjpoZKl4NzncwO/3NAPgQl+PFIl49REeXImZeZcWb1ZvgPa1z/I
4aT4ZVGpzFg4sMGj2APiUvu5rLYPejOGT4oDE9C0A+Xcx5EtjpEYlMtYSO0xl9NfZYBItkSi+hio
QXHfprU42D2GkZbW/ZBKfq4Z9ibkReyPAjytzjL+Vec5TH9kcpecRhWJ7qotbUJGqN1NM8S6gAmB
Xk6bS16H5DZ23btIIOtulmfaEX1v+96OwvIUV6Z8TDV5cnFyxBe4FdFFnwbFywRQumJOFa/pRse1
tDn12qITcFWQ6YkbtO1ocPzMadfcl7PTXpQ8iA9BVM1+08Rdd8afKX4WphU+B0NiHyE7jkdHQrb1
0BSl9CysqvjVBsrfyK86hSuP0/hEF7QAfy9ZpOyFbiUnXpYjouUDsgLFNE5fROg0vgzjFfh1Yokz
suvlyYBzepDsyP5btsP0WOsypYg5ypSlL919J5SOXmo3SPbqaDAfFITSv7a1BSMSeRbXmYAiB7bR
nc2mbbwuhOLX1EXnUaqwd94MG4cYN23e+EurjZi+CopGEsKRHTPhgyX0Mj08l2F5Hw3V+fadtTEM
lB9teXMTxelEvo0VkeTYZQ8y6yKrEh6WQ54egsSCeoGb6k6eub6BkWWmVkWPGnTdkmyuokURFkpR
KFnqa0V0KFrtLjO6nQf3ejbrIZbU/lXk01M9R0evCn07TdtT3yjdQ5UF02NB53DnlbA31GrhSriw
WadooHoSvb/PrRoyE7j2ByvcddNbJ7T/mZVp8PzB5/yKWFSMkx0CNksWzrfsRRUKcoWj/3DUvDh1
tpP9dXtLbH+n/w6nvl3EYRQIAi/Wm6KyrVNXLISppNhzeVm+9uu74/ek6GIpZJu0N9c1C/jsqN3k
NKz7cXAbaLrZizS2BxmSiNTtfKvNGf13rN+AwFfboqv0hKqwmfiTpXzmpjkT3Pzbi7b5jWiJk/uh
5XWlGtaac1REMqJEs8bbvlOo2uNAe5lSiVJ9He7s863RllYt71N8RK/qFk0OU7gzoxDspvIMX+Rj
3asN/mRK6DZTuaesszUaHX8ebiAmeSOuDm5eowaZyLZ5sQsNB9HeH1L7e2q0L5Wh7jTotk4V4CGi
nopnOYFptfcaRenEFHU+PO4H1W4eEJx9MSR1Z4tvzIjK/EJ9hY+wUaSHFlInSuvQ8xbB2TTrH5Sv
h4VfVJ1Cfd7LcDf2H8Nhv0oYR39p3WKvlHpK5UZg8p2Wvq5JJ8dxdmpzGwv3ZohV5OslI5yGtOl9
BE0O2SB/EkN04jn54/Y23xtmFfUSJ2kE1DzhN5301NT6fSbqJ0cEOxijre+zaF/z3KVcdmUZHcTs
MqUx0juj08CNlZl4KKX4Jybl6lGujeJ4e1abwxkLRpQiLSXHVQVkLpOhy9rIumhKjs5SlkeHzJyq
u66uOrfn9jzdHm9ZpVXs0xReYeCuoUlcQdWc2dKGqmtDP9V+lv1dVnpB2h2F/KQnj5F434d7+jNb
E6RCgRm7SZvx6mU/R7yGUl6PFxp6dwgOfh3l0wxYP6ih9d2e29Zepw69aCGRU3C43p7gNBjVOZQD
3sC2cieGhZNY/X17iK1N+HqI5Se8Cuci1YQzhkPoV2Pq1XLCG6dxw+lP6eTcUOwG0kZg+Dxw1yXH
CDGOaUnxIHKYDSonFF5Qe6kl1IlU7TFScl/ddZpfjul6Z1D4Wyx4cQi6cgrjExaxpKM61/Ne9dIB
3ozUfe/y7qmWo09jNpyCJN/7ZFvrCeDCZFRys6vbBKENK2lRKbwjz9ZgCIlk+tgaqf5pjPtx557c
2h4LQI3tj5qyss43JTkWRi2Zre+0tpdN/WmI4z8sli3f7dUQa86I1lh6LStl48ea/aBF6gdkW3aG
2Ehe3gyxChiw6BJDGmfIlHp6mDvznYSQiIdiS3LusCo7dVmw52+79ZHg2uBrAliRMt3y9682fVNp
QRvMlXVZjDfm3kMy0G2anbi7OQiyE2DvVKBT2uoWsdE6NJseNTOIzPIjgljmfaSVkWtOuXq8fYi3
QhL0SbqXS1tEXpc09Z6XQm2awrfsx6JGtXMsDoH0TfQvt8fZnBJNCq57KjDUNd+uWwo8Q0kTMCIZ
jmUuPnwHZZa/hFH6/f83zmrpzEIagqqqsru2HcMH2mjSsxno4h9dTfawsZtLByieAiOPw6tobggt
lWpIrvRC9PvaEOZHsP9nG5aBiwV2s9OG21xAdjvbgY7pVUAvs0hHRWjUL2ijHVslRwu39yUl3Sk+
bwUG4sL/DbMK6tIokrYvSiJf6hxHLBmVUtlJLrdO7WIphVgf1QFz3YMAXVPHgZPKvg7KIHZjrRFH
Irz5s7PzZ5Qr5aM6ivTjv9gX/x10rXeYd0FjWLE5+8qY6ycksudTWSNh5Eidfbg91LLF1pcHzVLA
qzAwIbGtotKEUkit9lF2p6pGeh5yW/rIPnkZisy8U8wZw6re0t0xs83T7YE3v92rgdW3ZwzwlTRO
BguLmtGXQW/vzTzdCRebu/DVEKu0QrSQhyXc8+6CWGiPTQ08LqIR93UKq/h8ezZb2RmbAw0PZEpA
VK+WccjMPpXRFb+DLxC4cphVJy0TmQtd4OOYo+1dIlvg0QeUniR9rwezuUdpJ4Hih1p+JdDcJk4f
aYqMmHr+AwPZEYWCcZw9p35B7Gvns22u6auxVp/NEUmROVNY+G1hP8a2ea7iwOPC9P7FetIag5SB
3uAVSq+y53gIAlAQtmh09S4SBax9QYL/o0UdrIpcyUkpOFqLSfNQN5VyZ4D8/zfZnEXHmtITFQdt
/bKUermJ+wCvTKNLj034LFdfTETDDO0yiOloTdnOrLfOhEVhXFvMskzGfHsmZjFAJsHgw7cHo3co
xddxee4mTeyhWbZ2DLhcg7YgkFJeTW8H4g7tDKeXNWSclIZ+DcXbsUo/JoMy3hlS17mSVKk7R2Rv
zFWwVtWslZKu131nkmlRV2Yg9b4Ig/IhzMRcHbGJ1vtjayj1niT/5p6li7dg1RXy8tVsQ7iLBX/Q
xouI3uAd1YdEZOmh6erh31wXr4ZaTXJ21B4Zrj67CzQUzacZJQnbKMdTB83zaChwHpBMbz7cPiyb
d7vDM82mW7n0w95+zdHS6Q9OeugLCJpN8Y81FJc2GTwuYPf2SJsrSfpAL5Stc/W8oWZvGXm/yH+N
SuDZUxw9YlygQb+NxeH2UJtnQV44fAh286ZaIu6r3FVOIy1d8DcX3CLuMUm46NEew3graFuQkszF
CAZN3mW2r4YAcQBiogORklk9tLpw8Dtbfg5G7Vmzpkue2+9VtE+MbjjentoV7Wx5bbyKK+sHjV6A
GY4khCX04KE3K6+u01M7Z0+t6tA3t8AdGLyozLsxCO6awPIiqd7Zp1sf8tUvWL936GOHGJoagV+1
NZpqhSp+tmjwvJMi7U+BTKvJOqug1sf2hHhDXGBMVvmyuPS1OEEWcyuxkw1uBphX0Xp1NfGcSq1u
hmSWFLWHnFJffzSCClrFp6jYuQWVrSMHKFWmggnshgfJ262Tg4lpZCV0fGQBulNWYSPSI8HnTVMC
kSOcocWnU+JVfZxQp3HG4wyQGDuqMvfC1pgOFkI2XFym+iQBU6KH1tX/5i559QtXkSjNHblRenTV
szxsfgSTY5wKBcLazlZevt46f3y9EKszJCdyH4TEnTtgZLCjg3QBnTff8Ez7a5DL8p/KHtRzk1v2
O/Ac9kMyaV+qYu52Jru5nV9Ndvlcr07yOAI9jFNcA5oSMSe5Qo626DW3M/bMLLe/O1QTHTrN8hJ9
O1BC8I6agbJHY8h4R5TWUP6dFNX0BFg+eag6oJ07IXdzV6v/N+L6LVBmRQqUNrUuBciKPszcSv8r
12w3xHo1frn9NTdnB9IA7hyuxFcmsnkqTBWiPQy6JNDvukKST5ohlWc9q5v7TLJK//Z428cIqCb4
UFhe5CJvl7NteqkvDBn5p6TWUcYERGIclAq5P5KsGHGfDObEP7yHRqhm2GiUHyyzmj5nunAwEImU
Mj4J4vQnOczliquP/8sBQewZbad6Nv/NkwW+AXkTZaiFyfj218Jin/sW6u9drdbhfZJagAJItndu
883bAQUEnmOODHZxDfwAZ4yqH/3Uu9AsRYmuUYTiGK92rXCqU2w20/OsgAftMzRZi3oEIYrIOb5w
DbFuVJude3jraL3+Nas4osHOhi+AWyzX8dkO7x2YAEP76/ZG2Bxk4dMuRhMwKFfhtK06kZn2bOP0
aKnnvEOOd4rwzBhQNXl/e6it8wT8dCEVLuAaebXlAjKbEYKP5XczCoIwp2bQHvZwoK8QHxVblTDh
zncVBJcJrMPkq1F/c8xeBSgUM6KmzMG1DLII3DQTJxlSjSsl+U9TmDNEhOkAtBNsSgudWLyrEuvo
KKGPANVOX/O3acvVTwHBTvuelwYozre7GE3BfLRKKyJWBsoTinuD7XXKMJZHyRgj/SCrEbpqmPgk
P+pM8Ja0x7mf/Vivsw+VU+U/oailptvrlY07TdfE38GayJVHNVz/nCN59xTJY4HRo4xaXOnwVMMG
j7pq992c+5O8IHH70g3VrnqRUhXhTmWuxvCAiVGmHmgnxs9m65jCVcJI+iuL4uge6rByP2uT7hzm
AQwGstEZbxetySwMGJ2u+ToYA3CeyMna+GT2gXgpO0f7nkxTwO+yO5w1NQAq5SFL0WY+5iKkjwGI
tBjujUkxuier6YovQVLX0yE1kyb8XMg1Ief2zlsWdr3w9OL/N9itc67GKsGUTGAZdBSAQaqcqNtK
nqnU76Mue6hTAGyxFLxPC3XPSHXreNG3ROdgkVW+Mreu7QSB6KYQvtGiIdJGY+kOxfRljrV/bk9x
8wJBRwEsMk2qK1xm3Y4VmSXZALLrE1LfI/ab4KIqvqsVvkRltIcn2xrwdUheZv7qXI0S8veFyHt/
1ozukFBMdVF2n/+e+l46R2nm/HV7gluvEso79BdlEPNw59+O16XJb06a5kcWThYEQgG9KIZNc3uY
rSBFMQlcKJ03CBqrnLlORJyl+QicIkVtM4OolNduwuWvT4G7+2jdWkSejSjBgHTlz1VEyB3Uzclr
NL/Pu4vSQQbTEfbL43vDcXZy9M2hFqYOnD3+XOdPUd+3mBfkgZ/rygBYrNYLw5sIMxc7mJQfNjTf
nVOnrD8ZqdrCo6GVvqwmRsxvP9kI+MIBE2f4LeKjOXKBZv7FiW2NMxC14q9J6oLTMGCifag6DSpk
Z2GAemywaX+Jan7PyTFZCy9G+edBGlHG3Unw1ofz9++DiwpMYtHtWpcOY7rZaVEhsZQHJhxSkEgH
JU6/yXH9p6/3ZSR4jIZBD5l/WpNjyFATerd1fAfLdfxUx9HkDxEMLZSo1J1m19akSF8IAWgT0LNe
n8sZ8E+bq9JFD+R3kj6/tIM4BUX38fY5WVevlxmxZUkcKX0CBV9920wO9LZX08h31BYE6XOkPjjV
c4NDkB2+BMpewWBrVmDB4TxQaaGxtpoVvZoCpgzv9qrsTrEqPtbS5KntHplkfUj+MysIAks5F0rO
KsgkiVN3RVJl/tw77owGL0JXbpA+ZMPP28u3ORCpgGwwqWvRuKyPwsxIswEu6D+SKQ51dt8DmrSj
0+1xto6gRmVc42WBtP86zXciZ8r6KZGA68eHukAqKZ92HqJbQ5A5wnRg3XjBrHaC7bShMqGS7IN8
OqZW/WW21T+83JbPYixdR1BUXKXrVklUJVqVICNEC1+qvF6qO9W1hR77hAcdelas7bAc1rfAfwbU
F20DcHxXOEu9G8dUjQsil9WDEXYu9RS6th25jWz87djR4fZX2toNsOaoetHV50StltDp56q3xoF2
CSRfstGiw0+lFw/hXKrHoFX3GuJbhxeBCMiHDuAHGvtvA7NtjvAQRsSXIshTT2VaDt+Q2A6/GqWj
t67Q9exDnXaZci4GJy13ou724JQXeWyAr1+XFwOFQo3ZaTzkK7DFYLt/wb4QHhJUujvVqKkMkzN4
Hf4h3u1V3vqolPdRJltIcLwq3s56VnohoB73vl7iuTO8RFy5EsLmysUIdo73OuFc9g90D7SQaGHr
V0ZODnk+WgdYhyO+mUNjGId73YrzX2Oaam49GeX7mVfJMZIk5SUbsr221NZ+QtALwOGiYkXQfDvT
YhR20TpV5JtN5/EFXKMavLT/UOb5zs5d/kuvM+v/Ie28dutGojX9RASYwy25E5UsyZYcboh2Ys7F
+PTz0QeDY5EbIjwDNNBAC43aVaywwh+WiYJCQZHSogq+wTkkQyjJfZ1m6Co/QEs/DDPYG+LP97/c
tSuGJhBaiCZTIpR+Ox9U57MGBL+N8oX5jSMCGWBPa+TqEACHyPrRFN0AuDu1lCtJKyc/HnFrkfJY
HEKpaXdCInt5QDbrhX0ijq4cvA0YoEX2y87tEtkzQ2rvqzZstUM1KJXm19g3vYxRR01YaKpIgNXP
OJvV5iw+9lXdPNuDI7Dz0dTOvmmK0tTgJlnOKQF4P99pog4+NOZoz+6gSN1NBWrHcomiDelUytaj
KdVnPcTcqe6s/CWYquBOpu4TfBkcZZT9SQx9chfYoul/y4mUgo5JhdV45ahGX6XANAO3KKcwvKR1
kqG11yBcexPrZXoXTBAOPJS0h6+O1JgvCAdo2G11ZjgctDicjqjUF4FHOFc4LtSl4j+0+8U3PVP7
j4vPG5RuNUrPaixZGAyFsvCaXH2W0jB5AExqPkJo016Bbk+PTMa8y+e6Oxu1wA0o6puyPeZxLX+G
xpIYxzhHkMnDj6cK3bot+3sMbQ3V6zOluacN3Y1n0WqUwPVaTPYTkWsNpaoTcX5rpEVuHMvCkIeL
rvfVD6mlPty1yHe4g7b8KLssIVIMU2vcxej23EnWrhLxlUMLa1rBnXCZyYacKMXZrE9xg/eUTHg+
HXT9I0zqrN9DF145sovdCikHKkAIX6xyDpNyldqMdonUS041QJseSy051UZzfv/QXh0HIA/HFfFy
2GJvD23Xl1G9FO6gRLSKO+MQKHdO6uYi3XmsrxxdB/VCtHeBJnFFrG67HrUuKzBRq1105rujmVY5
N4RTh/bOjK5+IXJQrnYUITcvl52O/RCFaPK0gCYvToHwbpg46iVDifaoNEF/en8FlxVaXRYgX2AQ
LIhGcIarZ1o2amDOUh/5mW0XXhSJU5c5d2M2HrtyYZjstRSufTGyFHSi8eQh9FntjHIu1STD9MSf
+vAmK8VtOUyFG+T1HsL6SgiALyWimhRa0d1Y5/JjRxkJN6vsJnYKsi9Vy+6HLsaaAn8V7DCRmV18
/FDdqcKdT7gdmUcRXinh8ILEX2tjFfWkqyH73petwOu7/k7CxFEPpHtYnke5Kk+SXuyU/TZVZR0Y
AyC9hWq6SD2uA+QqmVArsqTCb5PqoZrTsyzwuYjtu2GKfsjVeDa07taCKVXMWP2a1b0tDzvvzvbL
YuND8YQ9Sy2Qau/bs5ij5Qm3YZJ94swYYrWYPoigi7/YVbXnG7A9jQxF0IzTEutM3L4aipqfLU+6
dOltBBr1KNB9uw77nTO/PYqMYnFVMqM/4NS3oyxiPnEaaGxTzFU6TFwrqH30Bg453nuH1sjzr++f
xc20lkCZ9whAClJBG2UVZUzlUWvq9AaUxPQ8S4N521ASOrw/yvY7kVCr7BMATYuswOrORBO1Vzu9
x+1Gk7DHuNjQ9cZ+rxqxXTxG4ZRjIkwFhoHeLp4m0i7NtLDzm1E7TPXo6U1v3jgKAJsUc8CdW2x7
5JYiAc8alzOCGut3AE2KrJ5yM/fLnuCkfpwouQbKJdEREa/vK2sPb7m9NeFfE45C6TZIL9azC0d8
dOK5nP0hwIpy0J4CmI9oMSgIYmWfEjXcg/RsPxoDcqqYycJUX59vLe6EKii3owDhtEd7loSrJYZy
i5VAfXx/f1ydG+8pFSRUujfFnajPxmQaAbmX4ze41m5oap4d/EjJTJVk2vlwVwej2kLnFLNi2FJv
t0lXSMKsgST6ep9JfCytPxlOOrs5bnjfSONgmpvqnvzU5pxxWS7q0f930GU3/VVWbiviskZSU9+I
63M1DzdaNn1+fxG3G3IZYkHrIWyBvPPqWRVW2YkkKHDYwPhojF/t+b4viqOW6N4MVHAa2p305doG
od2FcTEPDqX51e07CWsYGnl0LqPlB9izooh9CLI9yPm1z/VHgBVLM57UdYFXdYoW8Led3BSS3h/w
Paq+zmOyuIrSeHHanhaPI369v5RbcX4+13KwVZQuEM1Zv+QD+jmzmKvJF3ZCcTcauoJm1hxHh1rQ
5TpVRV4lBz2ME3EYTRF9V7GztfF1revGpaZfE86UxnMtTeK7nGviOKvw+l1ZyPSPVCdXaw8GRYRO
zYRzUW3WxoOtD8W3WOu7lzrougRlsWRGjhH9g8TrpCqgywUvu+OqscKfLQoffNIx050v70/96kdd
aqCLNd7WlgBDtjGIMQvzg04F3u/gP9bCd+/O7w+zxFxvY0AW2Fl4R1DSUAlaxWRzaodpp6Y5bNJp
fswLaXyWrRI2wZyQ/xyKsRlCN+FWG5GcoR0CnbsF/fr/9SPWSAhVjhIrymoEhAbx2rTzU1CEfpJr
zzSYPokmPZqZ9DFSu9/vD3ttR1PEUJGDBQHKu/j2LmhGoeBxmaO9WUEzbwijbhH6QcpRa7rDLFfz
oWst5fL+oNvHkaeDuom9wF+3wpt4X/Jixk3nyxMpZZQeUzn1Mr1yi3Hn017ZQRQAwMBhSYXq5rqq
mRCzOFknRf7cjv8VsX4i1H/WlX4nptisInLy5HmEu0BbjU2lHq9IAtSgmGlB4gFTODdN199WinJM
LNxEBmXnXFwdDgTLH2AJ4dnqdu1FkEvzUGDfCILkk5xaOHo6zWA+jHZjfsI3BGUCrRZ7isWbd8NY
SDDUb8iWlshztVcUpZcHNYgDfxB1RDRftpGHpYiyJ5l/ZXrIwJpkm6QvFKPW0+swxgjIk24M+ron
Km3zx7rQpsXUFydtxBjwvivGPU/MzaZkg6BIT2AIy3Irz0puIdI8iRUfcsKz0iLpi6e5OUv+UH18
f/tvNiX5AfOylodRXlK0t2eugEmE60BuXsJ6ShdtmR95RHMsiJs94P61kehEEhly3hYh0bcjYR0t
mlbrB7TidSQvwEvgTW1hnGeWxbizKbe7Y2Hf0A6jfUAiva55SE6cFBK6Jhd7LC68Yh4ayTv91SvT
ATYOE5BknaRkvTFqowtka2oD9BA1ty4jFxl5r1V36D1/4Cpv3gOkVxezI3b74umxfnCjHM5Lp89Q
ehP9YsWoPeXZZzzszmEQ+3Gfv4ZV7deLf70q78SD2xniQ0ojd7lKFg3T1QcbcttK9GosF2uKU+Ug
6yMXfmdoO4/N9lsxzBKW0ak2lo7S230xggSmN6Yh6W5Sx9MUN533rsRrM+FSpAUB9I0uyOoQl7MR
6VM3wF7SnNd21sl9lA/StMdgujYM0A/eLvocW5UBLYZ3qPULaW7SPoz0Fd3Ywrh+anZ4gH8CyLeb
gsDPgA+qKWjCbUBcgRk1dVzwNdoswqvJkTgGRzR0Zbz52l4B+2QOQ+xOS/HbNTtneNKTOFIv1pxy
HVdjo4QnLc764iD6Suylm5sPSuq8ePmAIEJdE1zd2w8aZEXQVURqPtWlC6oisaekY+y9f29tBqFs
tUi7LfUr1no9SNxYCDoXwKpNTVSnlHLKUVRh8unfR+GhXoTdyJxZrbdTSaa0C0BYIN1pRMEpqGTn
FpBet3PQtGuT0amNEfQBG9ho4mHXqoWBXE23r8gZnSw3eNJiN/K0Q+SVnuQ9n8/nu6P71T0+ZA/O
5H5Vjh7QQPf3bef+fH/CW5tk1hV5B047HsRAOFanMejkGtUzBItQV1ykznpd+4nWGIhHboAwOGVG
gTekPU2VN5oyBO9usJt7o2li+RybVPXOWTa2H4M6jn/XpZ597SYjrA/v/8rNelFdo05qYdvE80iq
+vaz6HopOjNQJV+0wfBfD9ohOyi2NOU746wPNCeZmjmPFdXsxeZotZOtTpLxUBl4dvtUe+hDk0Kl
GXcfY8Mqdvbz3lDq2ykpwgaJgGjWJYjhknQ2bz6msObZloW0Mytr+dl/Xx/raa2+sZ4V2Hw6UXbT
pQZkr3TWEA7vDF18zVR6La7UJ0l0lNOkTo95NxovVWCm3/IO+XYNKf6P2aC1oRvMeXUjVZo93DmE
Jvk5l9UAUvqk4ZY9GsWnTtbDV9Eq5Q/6zPCeNLNsH1JhGP/lziCdwf3Fz3nelcAEm6lLXTsZtIsx
VSjjanPX/8zLkY5NSjdKdwUYF18ZwiLhiRiCX6U+JOhp16NxrHMr/dXFZncTlECe3BEF5PHAFayG
Hqvq3IxjMee3RTDCF8z1kd04o7T/mJXl9GrZcfhdGSJZcaVWml5q7Gpbl2Zq/7kbrOy/Gus5cBSp
raBdbWWKm9nz+C0agkWWDKp8fTLTIG+9qZqRILWGtPlaSbPi10M4fheZYt0Zkdadx9hJf+AKPDZY
ymYIGgdGm//6t0OByj7HFlUqkI9cwOsb0c5y+HoTOkRYRJuoUCrqx2Ya9gxYlqP1du+8HWW1T3WU
a/G3aKWLaqeXunnQ8Lkw0vshRwdwD5tnb8Z6e/yWa+Cv2pAFaKYfdNoeTS9k/ZA1s525vVZUmmfY
03iXDTxBbmiZAEPGQdmjnvxZsbdzXSCGcHX5F5SJNYCAbVHNCYr/2Jsl0nAq0xhxhzSMCIGiuJl8
ynbAc4uh1R6aokhRVevlqfeGdB5ebaFJD3opt9+1PpFfk0U6++BkgTBAaOaT6XG5NZ03JzCPXFOE
M6qumZS4kLSmGzNulEvpWNLLPAzTJ7svskfHibBKtSZ8ueGTd6NLVsKuHBsUrF27SkcNs+yg+lZl
ZfSYTJaSuapd541rFyJ4tBRhHcJWxuXAgs9/6UI5+TRTXhSeXPdlcsxDR/khprn5gLW1+VUtEtnw
erKGmIKMKuVuX2K9F/WK/kyXNTU9R5jp5KGqs3iqYJ8ce1U6NXezbqcQ3XWhf8iMTm5dS8nVO56+
mguNRdpzld3bj6u7bEpCEVfIhPtTmFTcSbKn9fHD0Aw/Wkv91kvazuW5zsz+55QBKAFHSB1oDaVR
m0TR2gCyXNDYB7W1XmIJgUXViL609CF//L8c6f8dbHXYilYdJ9kmbg2QYKBzddPa004as+lWrSe0
WkA9LPMw1RbxS2VsspcuCzRQsGUwOiYNObw23ayqpo9BVuuRW1dao3HejSZyhVCpMZj6LKgQ2+be
K7Ve6GV5CVt5fheZPaqNbw//jJ2HoZV96g9W4hkqSqqSW7Q/8j3rifXD+z/jAE+i5m1Q01/+/tcl
o9R1bCSVkt4kQzw/tyge3kpSqB9woNiDfW33KjyAxexh6fEuAfLbobiyuqZzuvxG7/rRHYwmOxa2
0/u5lcX3RhnED2Bdmp3gcj0/Hvu/B/2TYP41v0AzJopFUeSXMH/rXHzQpCR3VZH2O3nctYE4FBoW
f9iCoQ72dnbxbJGRzE7oawUkdZ5MNGExtwZtoPyrOS5zokQKAAAPBzo+67A8b00ssxUTSZyyH6gb
IydzY0K5G85jUoPf7oRpfg5QZP7HssIyLpLqEJPAOcCIXe0VM4mtGbFb56KY5QeEeQaXgt7g/euh
ZxDSDeJbWLc05lfrSBmdniFtGJy6L501nsvp34cAp7aI1TDGAqJYzQPRRYLNoqCoMJRAOPUjdOnn
92ex3Q2LGp0DfgsJFHDDq90g5lhTCwpjfgkcuc2ls0IRIdDznb7wleuLq0FfAGngRB1ysdVqBVZS
2SjY+KEREIOm4IYDbHMSoFO9FMITVRCnANFPn7U8geMoLS8Ma8c5VGCxH0hjJecAELXZuVaX6a1C
B34WUnkLFGDbPm7HKUyzpIt8MY2urj2luXHq1NhtjBN+I6NluJK6UxVYoqH1kBQ42ThIqGxBc7md
WIWdhukNFdHGNdK0f5pwMd35rtfuMJ3exCKhTY9rHROJZlrcRZfSQ/SpVX+G+Aqk9b2plZ467SGX
NoSC5e76e7Dljfjr7rINOFPpmBhsosIo7gLMtsUhK9NA8TRpyINjroRh+6sylPSsJd3w1IWqBBG5
bPv8omoQvaE1xXJJIy5CNlCozfzp/W2+fqX+5xeChaR/gKjaukYmsJPJQRCEGHNL1bHMivIY6hpK
GSGulUpd7CEjt8dqMUcj+UUdkQLLOvMtW8vCHw0aJ13Lr6ZefWlK84sc9j/fn9a1vbQ4oIFLAxy5
sUaxp1mhi546lyrNDBfAqn4OJFM/vz/Kdi8tucT/hjfLr/jr887NKENgswYfmJMXaE/a8DoJiJcT
SMK9vbTNJRgLDBcYgcUaef1kpDVp00zU6w95b35NJZJsm+blE/85OIJgsbyuVxvcaVX59f1Zbq+C
tyMvv+yvWcp1Es8F5ih+kxYPUFAeJFqe3qRE34u8sdxWV84TGs5FK/9+f+Ard+PbkVd3sJpWelpO
aelrgfPbyMfvgdV+yMwJ8BHe7li4G7197srqIlfp19npLw0y+O//hu1+ffMTzNX1XIiiS1RTUn1D
SR5tqz5lYwSzWNk5htv9+naYVaFGNSxJN7IuvImlvppd2UYI01Nau5WO789nb01N9e3XjHUlMocp
xestHr6qbd+7LTrYc9ne6/JnrktPnj6HmXTIk/zJqKVDPew93uslXQJWTBLgRiwiwGCv3v6CAXBX
0+mR8Auja+6loCqOUZsbH4K5yy7vz3ZvqNX9m0i9k039gNpXPXnAlI6tNXjmtGeOvr4H/swIb04g
LsA5N6QVaZYjO5AypKdVb45uw8E5hk55U+szONx/duda8orFtRjPBRqC68AEV8KS6Kq0L6GMyHwg
Ls7QPc+xeVZCsRMEXFu+v4ayVps/MakTFTpiaXKse430YneJl4l/dkdfJkSouCBhGW39IneTypyS
Qr6Qpt1FZkD32ta/NOG/JhLrhGx1xihEGmYgcvSoqA/7jj2Jm9ROEaQMTOPl/X13bUP8nfutDpke
wN+zCwRRW1X2+zLwlLz9AortQ5XEJ7UTO5HT+hGngacQzlD8AIe0qPa9PVFyE+ZaQffJHwHCx/nF
SYG/J6YbaTvB0/qaWg203hCqZFZBK7LRd9oZsJP9aIUi2rlxtfV7swwCRIWJ4Hmjb7iHIkVAP9di
/aIV4/Bl6HvtLm0n89NYh+NNhicHgnphdKzr4bOdxP8JI5GOytB+T+YoPU2i+jzVxd2YTo5nz018
zBTgJbNNYTWkDABh3MCNjbJSrRfflFT5VtnpLxON9VQObjrZnm8lQ2+/ObJYKsSh8WzUGgiOECnx
EuK1i81EdKq62sDgY1DuZbLT09B2Z3tK92ywtqsNlmTxkePRB7CzjpWwZw6Qr6AYG5bSTVJUx0r+
V0VOwjDgKosep7wA7Nd3sWizeWiC2LhIFmxvXXN7+RMP0U5GuDkOfFFwvIQuTINe8yojjOJ2jJIh
Sf2gh/+c1HgwDhBAjnKOPYTdBbbbV7K8c/df2UaoQUGSXeRJltvl7aEIYzUfsaeXLhkeLUXYXdRq
vpeEdQcH7y4RmB2p6adBbQ7vH/0rZ5HoDLmfP+37DUhm8R+dY9JWNCwBYxxLC9urRcXBupXnbLKx
KIl2b9Ar67twFujh867S7F5NdRylJighRoC2+JDqpdtiRTmVxA+verYDDjc2b4LGAwdyjrd7gXmt
49BGH+sBPJfh92E3BQ+TlMyfu7jGMTOt+J9cs1UG87HFRSe9a6Ux/FzQohe3oeLU8iE2ht50aa4G
E+acsVGiRVIp4XmAl8+7iW7LY0OltTyOdifuEmWmjmXSnpA9Wylz9XMxo4uh2Mn0XKnW+HURw4/c
AFmxz5OmBK/JZM85/puOVXo2Gt+aJ5XGx7EMTEjqYdx85h4ZuwO2WmXt9vpofJgMZejxyWmxmod7
PN6LCd3FIWqRe47ABX1p40lZKD5S/ByPTa5RMC6g/LWxFAEcTGxgbOhflnTJnTbQX4uyrH42oVNn
l0x2IguASJTOzNs0+uP7G217O5DcL45q1LAJBzb7uxtB10aW4UtOocrHNBLhdy0enT355uvjoCQO
xZjbYt2WEegmoI2pmJeyrl5InA9jsudZfWVPIZPDzoXfCSh5jTcVCA6XQg1bH/hBd1/mIvRiuUe2
J+ZifX/Vrg216MRhFAtnmpvv7a2AnEsr2zlG8VmpO55SVeUlGlEWacGA7nyg7VC0oAnQ0DlGPWZD
NYz6tCzHKAh9uYtvTWd+QnXsDJDM/9cZUaLBbAAtUUoNm8tVNDWoeGOix6sF1j19ui+d0qheEo/T
zuu/vWYYCbIhSfVSEVrjxnMZusss5/IldMzAi62xeyjnaX4perk/BqHdYReU7jEQtwAiNh2VOO42
6MbgRZZf9Vf6mUlcAHHUVRez0C9tiH5RUuQnTIc/DlgPuwoCOakw/2tl9ZDL9Y6D5zrrJhZZSBRU
EIAiLuzYt4MbdaoYYTxnN6j/jB8GIXdHbXRalGim5MXqkFVCfCM8asawhyu/8nxRnrIWjXvkAzbH
W0YGD13par5YWnru7fq2CJMj0pQXM0R5JvpIQYkmrb4TSW73LLhO2hWo++ooSq1Djhyn+MnKuhiQ
MLjsVjkkfXowsQJ+f89euVMYBiyyLlP4hLb+dlm7VtMjnNcKv5rjPDlURRenbqxM2Z71wrUtCwqE
UhBk3C2nL8/CIo6x47up1KTHeMuwyrs+MIISs+q5v3fkyhl8DFSGPVLHJs9eIqtFexwMpAmHZH1Y
1Mpsqlh0ip+M9VeAPi/ppNY0Sr9KKEjNcvkSmV/mLsfGuXimLngqtD3PjmtzXxIDi7QU+M+aHadI
ZVg5RkkFW1huk2M9G31Kh+RYYH5lvb7/Qa+NxVW3HBJ2zQbQEmtKEhWFLPn61GIioI7sHE2ULoAj
oO4qbeexC8KdXbQ9In94moiGY02M4fKymf+6GXI9r+niTMEFii8kXwOzEG9KMQebwOGfK7M2yfl5
2MtyKH/lTbS3ubaHhfEXO4WFnMQPWH7fX+NXphOHddlZF1kM5yhWPrZ6dgxz/dP7a7s9LAzDHUD5
T76CFCMLz4O2sI2LiMdzrda+KcWn94e4OpNFcAq+mALXe3Ue46jWp6wwQt8YjYNtfk5FcE6jvdrv
tU2yPLqLjdEVMzDas5jWQxu/Qa8oegaBcDHk/je4T1xC8iqz7iPd2QULXVs9qjIwZ+itbNMAynd5
AIsy9jtd/xk62fes2WvhX1s9rs2FxKLQPFiH31mU1mQ4VerbvSJf4rJT/UDWfvWO0X97/zttk4tl
C9AxXN4j8NXLCv+94wy9Emk9OlgkSenZ7rL5g6X2+YdRNLnjVhLOFDvZ+NXnd6k6L03RK3g6PYFy
0NMl8NVh+ip1+kMVKl6U1I+zUV/MOrjUhuLSgz7IIt95jK7tF1LShV1Fs3lDyMace5AAeCnwucJj
2NXn1v4dCeH2EAz3aX9XviI9RXlBHi0h9Ro4WOmzU4l+MYot7EtWN5/aqPIksIHvf8Irw5AKkwaj
rUQ8sX4XZFGhrapDNy3U6BQ44yWzqhunNHcu5GvDmPbi1U0vjcLk8ve/d4qd90YET+5SlWFCitQ8
AUV1lU7aEdO5siOdv8dZ/v7XOHHf1EItJhT11Pqg4oMI4f0wq+I4WnvykldO8vKOkt8CmyT1WV1S
ksBZSBtUEh6Akp7osgIsqSl2Ir6ro7DXl4gBFfD1VZjqM4Z4NFiRWhHOIdWi2mubeaewemVnA9eg
yEXzaAFcr86xM4pwMNFS82MFBnUdnXPLvthJ+KDm3Z2ej4d/33Mwm6mCoGZJz229csUY4NJbJjdp
XzuLzW/eH9IeTWFMBwZpj156bUv8WTtKIBR91sSCSM/jrk1BNIVO4JVReVbiyNOR28u0nQvi2rdi
93ExaYvL2vosVaNaS1qHhHpsBeMn6EHmZS4G2Xt/9a7OB6dvKmUU3dV1ylhFalUkKaj4sQjOTiEd
RQt+TvuAmeU/H6ZFWxyMBlE/rZb13ivjekZtfrJ9OVHzOwSltZOaypE3W7hrRG22BxDcbkPG0xEn
5lwtSmWr7GYuWinHkQXt0O6lGhQ3Nr9CtcqM9KQEe3LI22CNsWj5cnxh9TO5txfFopIJrxo5P2qy
8SmmN3Ks1dY4TEYvuXJZdR5Isew+6Gzh5ULdE+TdfkSGd0Bc80YvWIvVVOUIHRZnadGg/kL84Qmh
nNq0vSBsurNdri0qHVoyZGozWzr3QLm4cgDo+g1ADrn5qZYvVKohPyKF88/7HxgPhww5azBI1OPe
rmnU9ZIdIpDgO6X21Dbx5zhPz+9v/m0CzBBk3gvQxoCpsFo3Df0nwBRy65tx3GJkEWbKz7yp7W+B
mnWeFGX9jUK3PT/Zet3WO0t57aPxHuN8j3TCUqZ+Oz89Qha8jrkaNRBfaXrr5I+mlrpBF+5EOdvX
kod/4VbTceBeXheoe6WubBM46kWu5S+xVHgz70o07hkVXB2Gt3jBfREDr7PrqbW1lPZu7KvBo8OU
SjF5ZVHvTOZKyMaTgtIE8QVPGG/l22Wboabp0ogfQa6Q+oKG16anHD7N0cor5A5HZf5Ncaz4yCae
H4JKBVZXdMNOcnbtGFA8UQmISZLIht/+iArInlkpleHT2XOHBS+UBvjmJp7ZBRcw2DtP3LV9SsVi
UYQGnmivrxdZoPAbV1ii9nU0X8YZweEM47nn3Em7Qwsa+CAokLq1Ug07Ad21i42yJYI3BOQUxlar
3YyWGeNImPsNEoyZ+JWCjc6tpxJjaPZq9ZDsHIprCwtkECt7yu9bkvGUiQJBLqT+6iI+DE75WnJX
5ygW6XbwsdZ2+Huqynf6G5UFchWO6qIIDAqNpV1ND3Mz9Bs0vEyLyulGr7eMALaMrXxRJ7g2jwXm
zo9TltDeNC1huE5bJ7YnTLn4ylsKr7SRQhMlDSzWD2lBGnsmk5ZfZ0M0L60g0PLGoE70g91UzujW
th1CUalo+i2Uesne2SXbgIG6JREouIMlDFoHDHYf1jiwN9KlUstvddyPYOmcr+/fmNfGwAIIyC+X
1ra2lcAkMNTZsS6tHdzkg3SYi3/m6RFUoZVKEZsoAYDTKrjX5qFuwnaIb7oqnT8EwgkPTTAH30t1
2PMZunYFo66Ee+lytDY1FlUX7UiOgQ+1eYEL7UJbObXJqRc7q7Zso/U2o0+HXy6wVHoAq202Si1s
OfqyPlH+dNuZo6MeqCEo4r4KQVn5UTKVKPLWdvZZNsrBuC3Sut85WVtxiGVduTUxJ+R63ggu2lVl
51QtA19tHTXCm4vqoOtEchSdECZPq4NTjUjOZFkfeujrKJ3rKJl6V5rCfjG7JPup4y8P8T4zFeEq
oxFfqo5IwO1KOQo8Z9YknDVGAQ5daic05MO2CU23tCNLOQg1bR4ruEAe3t/WkzzVany21Yqe7FRp
4qZKOqRMZnMuzIMcKNp8fH/bXnmb4GIuVgX0lCjLrvaUrEdjUURj5jeM5lp4cdxKjoRu9USL6f9h
qMW1wOZ9oq61etYts2CxLNqVyCjciUZ7qKbm0PPMvz/Mla0Lxpl/+JKkPuvGQS31Q2AqgH8c62c9
JRggfLDDZ7Ocdy6VqytH74UqCcqSG9WHITV47EbKkKFBq9kdQkEK3E4Adn1RKVqwcyMry/K8OSo8
7PR5FJI5dJfsNdpDiuW2DAuMRagBlUfJNPObEeWd+zFVnwI6l5ANYhU5E704hrKJbXeX3DeQX3Yi
w820LegG6lK/Bx+8bToDSBz0IKUwJOnqZZH/m2ovmvbsWjYf8c8oHMel5UygudorY1qD2CmU8KZs
J6A6SYsgn6n2lwhxZaJrWXn6x02zjIe+sYMqPeH7em/mttarOcmJ78RS6c5TcFMYvFFRrXjyHOxE
apungsEWaAfngJhw0yMQUtnXY4OulTLDK5pLSLNGMb6+P6Nr32mB2y1BGB2ltWyB2UXUBkdJ8iV7
nhfZOjlxI7mzHwrYVrvKQX8W6M3uZE6kDChSg+fanjqnc/qxCyUaGwjgHLNx8hqnky9ZXNfI6pj6
0axb6ZQlsT8p5Ysaz69zXaZelA7qIR1xW7YHZDyd0jec2hehcWakgxhE5uZa9NhRbj/2Yxkd7EIL
PTNOiwtQ39BF3OJXBjHUC8uo8Cwj/NUNuvxSZ/kXo7aMc9tUr5Vi/jAm+xc30ovWNai0dA9RVPuj
3tsQSvQBmffoxnCGUxEFx3BC/FHN2tLNo/I/qQ56F1Kk7NVVeIhQ86GlYhcu9ctHrrLEFz0GBkE6
SG48avN9Q5nWGzXhk9H/LmL1P70J/8smLTvbVfMJN8TmlA+Q7xAPPEPkT34EmvaCfahyrEQ3HUlW
ESnVaq9I+x/zbFxKtT5ziBOvtnUi+vmYp9ljEvSPdlP4jln8igveqrTqfrVWE3ppqR0S2869Us1v
ojLK3FgMj2aesm7mK1sAgFQsHfQ+P9GlPkdhfQm0Fo13Ybtybh9K9IF6sz0nUnSbaMaxsTRPdiDq
NbZ+tPPoGFX5czzbHsYJrwi+fQn68G6O1Y+1Wv0nBw1i5Ib0OKMd2ISzqzvZuZOcp0mRf7JWmasN
Mi5qRnirJeOtXUg3rVbeS/irjHb2vS1qL5u7C6Ls92GejK4zMVA6DXclxg2Z2f6ugy9aprxEaX7C
guTDlNk3Yh7v9FGc49jyirA4xFWou4qS/IoK7UmfgSlDhfbibPieBNMTiUnmRrPxPMxl6oZN4s91
8wjl50aLm09R0x90J/laN8azIhTkB5uPcjPfV411Evl4CdT82zSKk94UqZu2xSnOipMulX7aBvez
Nn7TJvk1JA1REvlHT3k+VoEoy+HZzOSzE+tHvFPp99lHeYgvUGE9GMK+yJtPhh38tvrJ8uoc7tag
yaewFBc7a3/g03fG5MEzB3xMrNg+Oy0CTvmP3tZRhLTvw4oqSpvUmTtBJRidCnGq7Cwa9Rlhvts4
qY+R3egHjBzzwzD1rUey/2Eq5dthilW3hSntGUqRH/Q6H8+FhpBFrs+Klw7IFM51IR2GIExds5Zb
D3mel6TvWpzXDSwSM4fyTabNfq86vRcUVXOblEQxS8ulUEcvqPqzRdG+qEzPpBmZSU+p3XYXpBey
235S9P9D2Hctx42r3T4RqpjDLVO3OijLsn3DkmWZJEgiEAAB8un/1edqn5mpmdu9PQotEvi+FRtU
u+KfUHZovT26D0k6VZz0r0jv+AQykBV7KBwCet3VTe/bTOaqtzyoDFeuaTuVFuhHqaH1x+rRN3kf
0YKF6l3Nppwcw47hZNGq9DUi7W/XIXcu9OVbJmFPh8X/ZUa95JR0Fz/V5UajJxXKqUZO4+/eQVE+
7yV64o5+gAxsnpfOC35avX/4Y1JD7vEi2yAqpj04IY88eAgYHKJRh+EpojE+tVuzIx8btrOuWJE6
8uCH+AjaLK5orp7SQDSYGMtgpGfu/8QeUQey/Uih7cWBmdXW3/C8QAFeiFzH94vNruBC0PMZvaLr
iZdLyEIkhvXXLckfUP37GqkBf5/1gM4uU3W++amgeORWvow7f8UQWvVRyArlP+LV/t6mK7yIGczx
gJxhzYT+8cLir8Hf5YmM5IP7wZGT5QcX8RVpgUUWu/O4bn8i3q84DumfdJleZyBPTRTyqQzbVtSR
4nsxEHWUaVSsmXnI2FhtLXy+q/2xdJinJWptCmroF/bMostpPQzxYfUWdJbk9AvB0eOpJwmekOmS
M12OBnH2Qfe4aMSMUraX/c7gjp2WrghRFQG9v/eA6HVSxrEWNVKTH3bCf4yiXUoZuMZfecXboDQG
DXtUHPvYnEWixsrb1LtFbDHx9muerE/KLAX+pK/ZglCEeV2+oWFsKALLwyJQ3TF2qMrEfHIHiuxt
FGkltq0e4gzwTTqzSt3eidnEdT7OvKJWfNCpL2PEphaT1FWQ6GohaByL8+isXFLvckSaHFyhOb0I
LNRuTCufJF9qxi0WGJeXzI5e4bWoDUslKVkcvHYOV9o23SNViRR50OGwwRik+MccbHmRJduJ9dDi
QACOmjnxqvKkzmJ1FwgPSIRpXOo9xF5vit7JlzhZnkeeVCmiaqOV6kJ58quzuCHUMlc7up1g+oGZ
ZYT/QOTPCMWiKJBrH6ikl2RLj1bjpdf7uaXpN9IScD4cNWzDtW/JJbVRyYfgzve9720uf88bsmKl
+uaL5I50KC2K+q5MPaAIHl+LmOgP6KEXVEp2R0K77+EGh/ltUL+RBToyVZutb2hUQZ4ITuJhVJXv
dTCeQ9ZfCObrKhJAWJgU0Yn3QW1aKA61PZsFFrKBLsXask+BKwDmq73aZ+xkO9K+7noLUIzr5GRx
zjOn6m2IXj01NpwTvAqkH55DnWXfvVz8x3D5T6MYMGj48WFvw0D2lyVXdvk8+xnwP4PTBB6/94kn
uBzJf8DCf4/XAUt809TDu471AKo9bBD/Q8p5CBUhg0LUn5ZdqbqvZY8uficKSAYL01ec7cjMeJG5
DygV9Tpzozv349+nztuv8pcxECA/liGM0qCO/7p8bSRc3O48KOCjfIe93yEpoD0D56/WYHvIvH3G
SeB9IZHm179/478Lb/DLgw9CUQkCLKG++csv74tRuBRBAMgQwvzgDV+xjmSJsJ3r1q73udL1sshG
CfPktuTEWg/rdPQfK+Hf0EgMwXCfwd0CQOPvJG8Lj1aGcAd9t1hWoru8ilV63MlW+6Es5oGV23/1
2//Dd4ThNob9CvAZyIe/PFo+j+3Q87Y7halEFmmL8Hc4LT8TvCu1hwm5pItP0NrCgubfP+9/2GES
fEeA5zdHJbDz//9Z4/GIqbiNKXbQEA+UxCz7xHbXdvW/f59/WARvbCJkY1h/Ec/7l0WwZwrnvdLp
3ZbNQbFOeVQKksozWtIeWJC5/6CB/+FVxT6PPfsmsv17BKpMvR5R5hbnnfMw1oTt2PQtWDiLCs//
gJ3+vtDfBFOwZYOuhwbnb55IIElwnc8suuN8PQP1w5H2w8B0YPlUjCw69/4Pa+aKBV3NzH8w0f/w
e+JhAdqFqG8Eg/71qJiyTa6rr+idEXuRBOhRRI+kJN1/vBD4Src/0F9OhP/9TtHtQfqfQwm7Zk52
EYR3FuEaZ4rmzopC6ftT8HV533a37YdRT8Evmy/RqcUm8oBUhn0pAoFFCcoFhlJcVF2WulPytd+T
zSu4N8tHseKaGvJkOm2W8vvV5H2zbYgGQ92nZ9E8DYNgYZEJVRo1DwfrTdFd28dxwaMxb9ItQFTm
ACnp99AlFzMgA2NGVEOJ2B8BqCHWb2oyQNskMrr7IlpHAjQ796/aRDHONKwgIVhbhHYsuFN5iz7E
UPf0PWXJbuHYWLC8YR7C4Bm+LRIhLOmcEF4PgWTBIc949DOiuNR1n2eYYHXrYY7YeAMOE8GMC0ga
7kWgKCOsP34Tbym8LFQaaYoonkeFCWpJ1mJBdcDQoEB4Cw/9rpe8FmrM0opZ5qNZwDnzByBV8rRn
Ptlw9Ql7j0yiYShSiQ8aH+OwRyXy7TaGAYCqM9FLv1Yz8frD1vkpKadlUvfB2Om98NOxO/aqDb/n
UmdoMMYe/tQSBCeUkdij6z7KCdbUGEM+Embz5AMWvGQCKtaHGu3ZMP/eqRuRTjseH/d4DDJszTSg
tUZD33xAvFH0wtJ2fgYhsR2x+qF2ZsMV99XiaOkKvJZcl2Al3FkJqkVB7Db9yj2AwRvSi5A/g4bf
Eg1T9FNDEqowrcb6+60l9RqaWb/BKaG+DSbQ75nBu4w5YvYakkUTsNw+5/eRXLyhWFP8DYteDCHA
Q6yl1Ay6HjoXN0TBMlIQZNbAM+lhx1jXlBcuRQsK6l4JCoG8sOmgVBkKtsjfbbDmb8h3Ek+hcd67
abH5od2xP0YOPSl3IAq63+0gQ1bHQiM7GBLrZS4TdGemTW/y4HNOVY9PdgzFWXWZfphcbEvSZvta
wKW5gTTvvzzZD41IQ0xfSe+nBx9TEC9tnszHNZqip0W48KfpdwxoaL1WhUjV8M7jPRJ1aCzihkPC
pqyc45yIgndTGBTpvAzHbNH8hfqL2yohkh4hYpTeb7nX8eeJbvs9sGmiKtRwbtdlhs2hGKGkbmSq
4m/a+vEvpAeJ+5BZjdAorfvvUZtYWLHUkL61UCSxAiU2e3uIl4h6WDCR0FJhUkSpINRswWOW6Dlr
9jBYUTCjxDo1cK1icouUhQ1rwjtYTh6lTZ4ydceFo+4Iw8Z8yFgGhxhY44+Wb24s/H7Yt8KthkQV
gATVAdhIsrtORkmx99lQ8gxTmNyV+W3GnF/9hLSVl5rupY2d8rDgZ13jLcH0OukxOZAQRdk3I/1j
z5P5PgiFehpCb78DusTemLBTE60efbeAph9jlrOrBTxc8zlLKrkiWMQ6ZU54EZFLY2ZsB6DVvydq
Tx8d2qIxnxG48WvoyZHIubMIr05A1vd42ny0C4JxQDPmfBi4eo3mXh8Sb0t4Iak/i4PTwlySmQd9
NZJcvYTBHOP3WocqlKuda2GVD3QH+D5m6MiT7x3en/xC53j8ovmQ8DM6LNLvDG2VHdZ1p+435btr
onJaCnbzSASDxQ04raO9DOGGLkTRYdv36FYEoQ6rwPeHB975P3oUnPfFHIz5YQy6uQHHredCAycT
Jxosy8mTjpmCwtJQuagbn1F+4l4ATabXFFZyRGT7YX8BxBKVQySjuPBy5Tf0ViISpzqdSxSNtL+2
Vcg3Ym4dcWPPC1TukJLKYE4KLDv2xU/W9JCvmn4H68TwIUmRFPhbRA9514KC8WfSAlVegTDaWwRV
DKH/462TtOYjmu3nyEMwQz5LWiQLQSwggnayUijTNxKNSPeeTHWNP5W7zibDaM2cVyVoLSqd7eRh
1yT5yFfDqnUZk3tk022v+B3kVXP1Pln7jrxQd14EPCjStGhaDQHQqyKatFrrrfe8EyCgRxFFFiAO
4zeF/Ir3RXZzDW6TnLhQwC9zhFdo6ZKKDMAe4oinddcKv+yGFRl3IgbBhNd2TFg4v2XjSGTt4hHX
Lk9EOQfZUDvO1CVEk1lXoBwMneu+ne7VqqKjxv96MWtCz1tIR8TIRUuNIs4Brk8O8BBdMkuxQwFd
IDlKNHhEOGK2wuQ0KlD9ilt9p9Kwk6CPVv+NOHglC9GxtoYSXty1mFarOTCoV3DZ/Go2qp4XgO7n
UfvL966nsXclkYhs1e+j46Vq++4PakehAB0GWJG5Ef774ux85/c0b+Zs5IedDZ/SM6hk2/q4SfHA
7kXcsazawi2HDS/RbyNawNG+BwRUA4qaIX+zEv5c3L+IzFPplt+70J+O3jKgYSJMuzcPcUNJoSwl
B6GirnbhJA4d96NH9Hs5XSHK7WON1JUKh9+P+C17z5EZWWwm6L+j/7F/Q6TLntdBBm9OFRkC+Nn4
T/jOc+mnwQ5Ba9ZVuM5tlXueD7gi9PDhualKSKoPLrAqKlqGtqMQVVWNzQJ5QUbrshYj9xGENvPw
AyfzL2SLwN4+uRxvU5s+LpMegC8OSdUlrcLtleobhsNa3VgIFZ5a5I9UbDM74sL7/CtjZqu4SPgj
+nTCP/smSAnayhfF0nuyXJg1Dznk7XkJ1nw77uje5unqnwIMpDiPEpH49UiYdxJSc1quPOBXzsPk
sOJlxhEbiRHoRwDoId2BLCCB6NX3x/EkMmkuEg8RJpBhwwOUj4NrUZM12HNPjCgljvc/YvPwRg/d
6io1brRJqVE1IrP3QsIce8ld3JqCpZgZ+6BVP+gS7ThYd3G8mUIg+ljJa6Yw184Iq29MPqSn3OwS
lKyxQB49RK5NsxJQxQTBDxZGK7LrMq/kiI6srEn1g5WzQfI4HCMLhN2XDCzNE3ivrIrivItwryB0
gzFQBQR5748wegpE+2dZmUxiLwcSJHNt0Vl+h5hFgY4IWBQyWA6L0fS5axJI4i+tg0RlsuBKj6NL
clFCmeksprJeBA3Y1+nPMqytLgHrzI2MVt3EmcBMAMrsySyL78AmK/UprbK3DLfuHc+OrZ3hEKIg
0TJ89awPWhITd9Q4zCdXOLwyAOd0jAsxDyALFuOlPz3kReJaJGn+zQ4ehhwrVXfHSeLqpPV+01uE
KkcLRRnbLGrgAe1qD0+3wRziG69g3WarbWBT42XuJ0Lz7EmDsPCLAO/5FX/PcLyDquoV+fHTNSJm
rBB8ZJ9R2shQljBAgYZxWGSYP1LEXYvOm+6XZGS/5mSdTp4b0X6ohrUI+jR/69CJ9EBRxMbxts/+
WHo2eNJAoRTO6hnEYGDNJTQtrlPJNjQmivQtE6g52b3d1HBpjFsd5as6gV3QJZeMfXVMmrp1i35W
NGD4grhlWD/ezuEueExom+BMAayNY354GQWcnS6Ot6uecPZjhDKNN07sY5P+8g0haTCTklE+bS7H
Abkw9NQMqDI8+QH70GOMHCdu92M42G8wXPmFR3NZ4qnrmsWkByDPeSOF+QUpzFSNw/rFZ4zYutv0
jSj/WCwSwxJKzXOXjn5lZ5kW8LCNDVqRXVbKnNDPPoNOouVD+wb9vDPlkBhPlGrk8OGQ1KxosmiX
K56i5dIOnjggFbFFgKqVGqOsb/IaEgQMRhrRyr2LxdsgUDqHXND4HEJdtuC5TcdaTXH/uPko28J7
nuISRqwkJs2sZr5A3DwyNh9jZRNcx/hq9eir/UGwbixxIk5giofxPlTMwHION/4F11gAlz1pS2uj
QJRb5tZqgk/qOE80qvMJ0PamyFcyRV6DJBzaeCRE2gF4mTwpl95neONAC2gpw2uIfL/jkur9Phna
Ya3gNJtRIA2omG6rqdfOe2FrNhQtjueCO7c+4zI8ryZdSjyz7hsa9NoKfiW8H8Z8ZZwcBkwI916b
Q7kadXuZrlYjP3DDHahWh0s4Hvo6W9r5oCeGyMgdWnsVmLVaAZu+mimQmFsRKXtqI7seadvJjyGN
t88ME+wxN3K/S/DxwRg9tC/4ic2BaZXd7/OICMugj/+0M4MLguTvcoo/+ZislY3pcun93pQBGObr
JKQ6hvhyWDv8Mceckz9C6+LAVM4X6qFFFHNGElwBjvUlk4RetEF6T6HC0X/09yD+TCF7B+CqgkeJ
SCMsd/lyZAlYmW7sHgcwGgfaxsvPIU33xwlzY93i/VF4bf0KZhdbUpZ1pw4fyVUruX2Ot5MiCfpw
xy6RPgqydt8AtAO6n0QL+3SS43VvXZOjfaARAk7wuctwpiMlrTYTLCaODEhFnQdahAPuYyDj7G4m
sTslm+y8wkAEevChKMZDkgWXROiHQCkUsYyKP7GO2N9EdLdc7WCtdtG9oWV+OSHG7faDzl+otWfl
mgc/Nmigq7lHyiwHu4NrivaNUXoo5hEjYsTb6Rxk+HhznFeW4XBLjduraRj8xrg2KfIY7Uy9we7u
0LVYBjOfcrA9WJFhvhsfTZSY0iI8vlhzlpwxj8QnaaaXrYc4Y2B++iICoFmYs9kTS8R6t/r8nO5o
hdTjjvodhG2A3prHOsoiDNCCbJUZ/BkQfbvUMD09OsSZFT1f47sxhxw9G3dV+wtiaIJdIVk4CnG3
BuiMnebeO48Cz/w8Z1utuhU45Go91Luh6iwMNVRdgDAqhHKkNR1AyEvdiZMfT7qa5ULuEuPGhsQw
wFvDn9pAukPE9qzGWYd1GSmmZQ5MBvdm8L0l215sHAWXvCMvcbuNJZ26EHgkch/ICrYFwclDMbXx
U7xiEFS5CaH1GhWojV2cMyTCF0jjfrY+khBJgI8gRt160Yru6iFOEG8te83sgIanOY1KS3b82Nnk
1yjmQZEVVJ9FkiztrxBQQbU4qE9XwAVljljwSpEbNxMRDz+8oujWioBYYhQ/eSNeP0S8JtWWKFdt
1o4aHMzwSbN0eQYh87XJRFx2DMRvvp2TSzJ2qphQzXfq3PpjQn8bTtldUwbik4BttuCN922geNSn
t4UtoHPFGJ42qPEvtKd9AabrtsXa+XuGMuUDXM6BX4Q40s9mteuhD/2fQPDHK49BmvldP1ejmvVl
HsBjF8mqVRNpnVwGvWCOSdqh6iVYtcBpW0KZ+Zv4m1/MOoovlKARmWMaAVBl34HjYhpLRdQVatDq
EeGsv3fPm+s0o+Rp5vSZLdgSQbmSC/JEBVYvMLrgCiNEnWQ44NNkr4MpxjAgRo0XbuaifRDdLg8y
n7B69Iq/4GBu77O+s1+UZwBmxi70y9lCoACDWgAFiPMvrcZzSCdAiOW6ZKrYd/wiI0+jc74gRiLc
0YFR7Asmc7ro8dAZTyG8e0dYc5o/mQSZ5pCefkLNZmvwRbxAg1oEYeocl3wN1VwAPMHBjG61/aKC
HnFzMSmT0Ikqa7fAFWtnp4rFy20vdPsxBhpy8Nrw0q/9XE42id89JVBgqZDSXuJOmS7JTRAUtxAR
kxiZiywQKGVE8NrJ2r3FAIwrY5TsB0HA1u+tDx5cj5nf9OoL2qmvDsDDHQYhdZeFBnfV5EOOPUXj
W846W6+5Cw7DppBlTKkoQZw+re02/+FpuF8g9vSRrdx+oKJZ1xiuUE+l8ui7v0B5gJIzXZko+D11
6kryjn9raRgiUpp+KI0Pa4s6W6qYscLuMfadjQJFjWOY9sjjEEas2OIFTOWSuehIh0iUyxaKawD+
BNUP3cvA6MlPuwGxAtt6VCH0ESHSjIbWRoUIgHWiOGe4C3v88wjdw6oP7FEGucJ8sS4fCjWg2E9z
e06HdRgq2JP8Q07XsBEBdFxOpgZTrfbieywe80v3/84tSDQ+gtVQCjEOshJMRMSD9mlQhOOSH+ma
kobwHBf1iOurndv9PDtEnsiBuLrfsHCAHPmVBV1Q9yZ6npCvejdPHojdWA4bxu6AvcbO2itC/fHW
uQnLBAN4d8MAKpfMLUQ+La+Qkg6QBKloVUiVqWiXdCWcpLTiegweugQGqty14jSbffshKItrRayt
2QDSOaLrhuqy7XuA/wq9aRIZJmIKKkV3/sunSl1umORPf2e/MpAMZaqpj8wGyOyQrR5vdZjhsgRu
gHJIRLMvGIg0h47nlnXAxUybqI/lb9jXMJD4+M2XfbL3I4+XRtpkapQnAMraKT/3fUbqHaqdxkKq
XMwTVki+8j9dN+KgnLo5KadYI40bQSxFyqe42YYpKFG3Y87TlsIElFmQhaGi9yhS8Z9WGcj7BH+V
wz74wSEQcXb2+8x/GCFHr0Iut8b2IwYQj8grhZhDV7gd9yc6ArqG9GhuOqU+VoCIlw6ttA9ITdmn
wvkLfJD9EF93oVwN7H26D/TiKpCHDDIVvj0QO7jGRKw/7d3cVcECqZjKoVRCwHpaJgpzpwvDtMIq
au99ocM61F0LLh4VcqnsKS8QlJgcow2+Uc5CkOqT5etW7kOOlHJ4Qo9sQXJ5m4SgiUfL7mQ+4ix2
U39GvsXW0F62d75yv3enwiabdnaELgmFznHYn6Mcfv4W1zN2hmG/p2oHt4/+EKBhBiHnHZbxu7bz
lnvbIty+vNWjwbyaI/huykU1r5BtmDnFP+9XXRtfhgcy2PHRXwNgMj7PIBBYsdE4jtfEDnZ7tDdW
Y5UZrW1gfoKa83F7bRpJzAmiztF08YC6KgiWqdFww2nTbC2kOAJolmEhFpi4502wYaQizOESd524
yIBh1JVDcu879hG1gNxDgjsdOcSoNUgYthjUUw0F8nhe8818Eqzb9boDOU4d+aO0+YDgoj1hQA2f
Ea2eo8Ia/4qPwDMxiODhTjAvOpIvQLlv9JaO/DLZu/ScM/PiIz4HWTvDXK5GvsF4hoUqtrpqTavg
fMtNnUG79DJQyDCcn7grC+1YURlaQCM4N1eKO4IgDRiSIAxuE74/KBjyR9wy/xAvkUNNCIXAbLAz
+6vRkE0t6HDiXJU67rcSpgRbTCgLARw9oVwmXPV5G2+nAZ4KBBHhqPMVf8MH4pWozmPF5Plvel2R
p9/G7EYVUATwevu98Sf7HAebLLp5UpCWCDhhZzo1stuiOtXsVZH9dxf3y7lr8UNCkIA5dh7QzIAn
utCd2SHSIQyqnWHDxUrYUPdAeq/LEM6VCOl06Fak45FEyYNuVXYKVObKIdyRnA/StGknr8FLj7OD
gwMboUIvkjbyH7LW/6G1vAfwHmJAjtMmXdKXPcBMxnscMArerxphJnM1ZIirmZ3jVTLu+KMSYFnU
5G9bCl87cvgbtkA2EW0AMRbwb5Qh9gQo8/6gQ/mSQM1eyt0EuMvBP+AvPRwgpJRlOiRfBhGiCJsm
b2Ck1jpDxliRTu1WSTLPQCV9U0qa/ghCiNQQRAtZDYKa6nUIMCZDNvRrcmYFsirncygMQGCZVQji
RGVOSp4Y+MSr52zyjP9mePOAAxcp2zESb2I6MgfwY5XkiW/4CXY//xbJ9o3G7kN0WF1XnpFKDxLC
MKPCH5SGtk4JOu42MsWljJz4jrPFe9ZBdsDN4JUOQtAm07n41iZQMgb5/uDDtXs/hlF6Z73oUSHn
vvK7wcOLg6F9TbInhq74SsOiatu1rVfED0GJ2GefgZhQ1xeMv9Ga+G72mwaNrZgKt2AtgGLGGFj6
oQy5Ix/SzfRrRup5CUope0Ts3MUmvK9tjASqzBEHnCWRj6ivGxrkRXuvCp0opSdbjL8eCioTD9qP
XCj2OgzER3pr8BblzD0aSDLTPFE4EwgE8n22Z2eBma/Cc9Liy81zaSnUsDLf8TZiOwPPH0lRaAp3
HPbzz3B1FJsF2usmjjLzaIDAZJOe/yqwNzyrYEEcVsp/0pZ4b+s0zmieUON7MKxACkP+bG5mnMj/
3ukYj3K7f/Wt90UStGWEqQtrdG4tlSe8oYRIdjx5yA4tiEQp1GCMrTOePUJmD2EHnapUGfEcsB0T
yOw5VExmrx2GYyCr7W/4HkIEWJL+NMtQnvKFRAfXRgj6Mhkw07m7RsH+ghXwE/vtj12C0sPDnAFr
V+PdbDSHx2PPf3me3u6iPvu2Qs1ZBHRPcfLr7IpO9ajw1rm/C/QalGvrYmT9L+qHl4X3mMinrkjH
PK28gW0wemCZCZZ+q82+tj9ob71q8vpPhI3j8l0NXp3R2vjkj8hPWZhPXoY9ZsdU+yfBgvkdszhr
ViXBVQgY2tYd8yO8ixeHQ0UXtLtlkIJNQKo1gazaoTo8gzLvm1j1u8m7sXZDm+MkhxTqls6Cn3MM
XsGsecUSooJj7LtL1uKcgLjxCCfkDuUllFFT/w6pRHgf7i0wNeu/+sOA7TokD7grCaaiPbkDsUcf
yDq0tT8DGV0zsrwFt96haJnRNErX/BxrN12HABsFOlcTTOeUHzoP30Byruser0pCJTnFgxBArZ13
TkadnbaNYZRfUTJydD6YGrOs160fBRzlHialHe04YEg8eF+13wd3Hpykx2Ucw0NMkvSobR4ek9kE
FTHYWkaC25RiiXqD8cy7qpCCHfCQCQIValpjvWphvO7WOs8WwItpNHSXGHPRK8wzSR0ZcUB+Pq0R
bjMd6UZFXFDhq891HNtm9zZ2mELuHSCv3+pRgaZXkTcdiE9gGHIBGMn+WxrLn8In4kXCN1vA+HzX
+ik/TR5GEDxfCMNlFrytPwBXRBNJb7GypjPYH7njlna7Gg90VnjfI25LTsg1Aj6II1fmBY3Vc+jg
bAOWXDMkWpQbX6OHcIDaDj7P/l22QOE1wCkOnBizkfOaDfqWBj1RmPNBHEZcgnjnwDCg14ABqE3L
KVjSY6DTpPZTeFbT0ESNh4pFIPsEMcEb9iqzmPlN5DQ6ZUgyf5VoVSsSooMbRgr9bqxMMedI16iS
OUohsdYzqIZ0+DmASwcCtIKYxfZaorfFfgbO/gEyip0kSbvnVsWYfW7yTReqpERkeq+LhbZhrReR
1CSN+B+zCKDMiACjedIdZxUkD5HqkgYrPoqYwKVVtofzwaPA34jZou/bjgU7C/pvimYvmA//bGR3
zxKd7JjHIIeWCZ2rxWzLAUTNXIKOg7KZiQ5QSDT/AexM73MWGvy/GHXaqV0LshGw4ahvQB6Qw0BP
lnrrOugQ5lU0a5z+2RiA8imBBBQI1x+fTekfitioKtiWp4yAC03S1TUuiWlJ1AAwbJH2EIsBYvPc
b+Ela7+tM/lKE2jAnU7UB+io+Jz2FG6fCBC0DvsfI3izSlIwFTdLUonuH/Bl+Ygwmj7ZoXJW/sl3
fVKsO/8ZxrkqkcCToBsKUvN9RAm9zFd6mZYQsheePsKXj6TGWG4HEoRgfVuWPljQ4I0vlvYCGu8b
0RnmZbKbRntMvsVMj020MUxZfq6LIbJd2e3+g+Xg+YjCApQIhjOHRkGDUgGv0DxZykXs+71rZ6Bb
M8+hmPb4GdrXseYxSrUKH5V4BQC0ywTcEZLXHv6QPDJ3qPcF1hoT78om9xR34VJgZmtPK8yKYL3A
XkDdgVj21W+G/+PsvHbkRppu+0QEaJLulmVZ7Z3UrRtClt57Pv1ZFHC+v5tNVEEzF4MBNDNZmUwb
sWNtH064LhsZJRBt9zqH05xYT16C3n8rvE7bGYoikxU0kp2KDatTK+IWAdB07JqU6j9PJ9vXUhq3
8Xqj+TkWprg2uyS/RsGDh1wqFfad7k3aIa08HIJ8WXZroaNs12vDMQMTbUESMB5qHkc3ac/8ibqJ
D9Go7tTYmbllTXb7iMN341PN/5aPk/qgeiQ4rKTs9x3lMrthJEPI3Bhf/+oLkooEfOCn3lWXyE21
Mxp5vKcQ0XMKMaCRUcMWT5skbgjLGlprfMGIbboOcAHbZEmQPoDHwnIzFU1EbDbtONbV8FVOieI5
VatnW9Q9+TXVTsOt5ynW0Q608ShTXv1kTuGYOenYIRaZJqN0kAGVW11LOmNjBRz3VJlLryQwul9x
HuVurnUJlRNK3GM7p4dbNQ2wSy2tOtl4IVADx7TL8qodFSncSbU9HPoWGcvWqIlqOJkYRxcVafQ9
Rmp50wYBwe1EiaL7quy8g0Q28Q9K+tlU1PghJZa959nQ4VQmx6dmIH9JcDvPgWVxL3HC3OKmReXh
RpegkQS1L5/ylFAuu9ZAwt0u96HhcezPEj1HRemIalKQ7Cx9uFsd1VljnvgPdVXad1VbZb8VsyLH
5xnpn1rnICKW2h9q3Yr2o4W+3i9yQTzD1h8mX2tPpWjG2yyM0+2g+dpLqeTNr1Qo41UhshiVhSo2
gxFYjhcO2m1rkiJQUwXxH6qw8pBnfr1LyiH43SXq6HYaQoPSnKQb/CrSoyYm7lt5We9JdYZPiRRI
J3NShg1BhXxrNdmfIUBMQygm3I8kD58UaQ5CSVX+lOemGd32oksOhZB5wQ/MWNH03Bb9sRjurUAa
HwKSvKT9FGZxLoYdtrrhFohMsPUHtD6jb1ZgGZKRKtVe7jr8f3wke000sk3jYOs7SlbEm7bzjQfP
S60bXYp7rjct4u1/lofiw4DfMAw6gSB1IQ+VqqHuA6kK3KHo2FSOIQW3VbMPzQsS7s9wBVPGKYO/
cO2h+npZTpcEmTQaahOcEsHJvCu4BxElyOxfrV+o4ZYcUkktgk6aRWobSXYkbE2KTWQq4uf5Hq8I
by1YB9ht2txe5SWZA3g+CpcI+lwC/7oc21cRlRc6u6K5tWWhQ+PmnKaCcKntpfrSakJVHKsGdCG3
FYnSLFUrdlLvnu/MJ6iBKSMUpwYC3eFfuOhHcWg+5IMuOtU42gT/y+ZnxNs/049d/sUens83tdYp
okGwvlATA9VbdCoZlL4ufFNyTV97TaVKP/nGpDzbchc/+QG0sfPNrfVMEBq3ZyAMw7hoLkYVmLDW
I1CXTwnTvimGrdHfNkm505RLpuIrKnBbgO+DCQCOArn0x2EcNKnDWEEe3dofX8pAELjTjpTRH1Xd
f2rM/lvnBxeKDVYExLORDskmndzBJ58kJZy0pEkogETHtLUUCpBwz3KERCD+/ECufTeB9zwIIYOK
YzH/kHf6Yb4mPtsthkxhUd802MJL4USNY4qewnw839TqMM6O0RqU28/IWXLIKfnpxndjLMxROAGZ
RoV5ZMXvTNC6Rl3/lsUliP/aQOrsLYC8VcP4JKRvsymobMqZXGLFEmhpSfveWL64ygSx7PP9W5uT
FJDz+kTVBUFoMU1UUoV4LcmaiyqDO7ISmOGNqDQcA1DBjOHOyxofKiv1kPrhfMsrmxaoFOaKAhhm
dhz6+BEjw4gs7HU7LAqy8puHqvFmRANxoZV5TS2k5kja4RSzq6pAfRZTRS15WCRNO7hZ+E2L38iV
71TPOnrC3ubEZJPGPLXqpXr41a7pNuidOVSPddaia1naoMxoKfonJS5b3mHs4wt8sNUmTLzagY7q
nzGd/SCSErld65oE5LaJAgOywNT1wkJbm4iUf1JtATfzs5lzzjNZLessnZOV4UNhtN1OyQOxJdpa
XHA/+9yUwvwTMC0plTGolf44ZjAKLcPKJhANWbIdUFfk/RzNEhd6tHJo084MIaIuSFUYvo/tDGqT
yLXOWWm05rM5xqchjpCr564wmt00qzmjkHhYeT1MvBP+dcorMmbnkBqA54hPUx4YWAUiKMW4CYFE
VIZHiAq7802sDSPJc8qdAJyxtBbDmKOutgiRgG812sMY9tdZ4V1PU3GhVuTzDqwgajMNHLap5PhU
VpamfpBEuWceNeV35P0Qc40y4r2OJ9r5/nye5woRCkXD0ACAMgzfj5+rrw2w24mgP0hpqTTfUuzq
nm/i8xZIExrTe65boox4MWSCVKyoce05lkH7VVjSIe7EnqwkUbX4tdAv2S6tDZ2FSIPdYWb2LK+n
NSWOXTyOBNejY9xQ6ZHkW6Qyc4LkfL9WpoJAKwotlQ/FJWBxD/ZjWYxl23lHjMdBK+WvlaZvfF35
er6Zlf6QF9MEt6i5xNBaNGPVssTZkfZu5KeblkhbxttSzbaU1FyYCystWTLVkmADqdowl3Vfna90
xYARt2umfrsbgWI5es7tGnFUtY9lKbnQ3soAWhCiAJdxLsJYWcw9WxSEYrpsdJWh2+W4wgKh24z1
v1rHzdRFXQNDBSZK/UzliDKvxQ06NGA39CSi8KY9tRhJUN5sfzMCPptHgOCfvxnbA8cHiCPKEpcU
0MkaergfIj7lU0CuOWn1AB/VzkeQbqv5D6tF6PwfBpOQ32yAYOH5uZyNVHBnaRK3thtQu3jAy0aF
35CEu6jnn873bm2Pt2Wu9FTec/f9dJYIyisj1O3pyc8UNCVa6zOYo/pQyJKx0fGv28ehJj1HmjXu
04mQm0XE7kJ/VyYrawHsHuwTvuvyTaZiRcqtpBghHzREe0PLP+JPIG3RspS4DuXBv39S29K4Tc2U
Nq5zi+sUQgDyNTbLUBkUh8h9G/2QTQp86kuX7883YoVqWlxtVGUuVlyu98aSJODauGbacvAlEJWT
kd0fxubQ9OF9rVc73+wvXHY+L0RVpjF2GdYjC3LRt5iJUxZ2URyV2fkbDVwSW/uIhMH5efP5k31s
Zu75u2dFN4Uo7XKuIMpwZdZUFSA4JEwpRxfe0mvdAflImSWHJ2XRi+6UytirPtFVFx4DClTjaoDK
j4DxQt3qWnd0zDLmV/vs8jv/jHfdQUwTUuKs28eqrO/MnrIEiidcKfJIzIt/vr3hGsUJCp4TlN4n
ml6QmkYQ85Bx7WqERhGpQfMdQV/4mDaD/ef8Z/p8JWBNs2fOx8CKOfMYs7+wntJTXTfZW9b0Ba46
U2eqF1bwWjtcRbGrmhFwXHM+jl9XRJJqEsU9xj5aGi3kNl8+ne/K/KU/vk5UYMUqlw/iKiqn58cm
IpUKrbCgjnTyLW9XM6V3sS5+dSN+0BA5e5fw8vhyvs2VbmkK6YgZU0lF+vICHBoj8kKzi1wRGQBS
YOC2pvh6vo2VfnExnKlZfKPPYMocs95OmGXuBiaS67TYxuPRlgGzTECuiyK60KWVmS7g3tKapROk
Wm5J5phy25YauByoRb5QlGNtZJO8I3px6z7P/91KxASlrjHdmR2IepbvOzmhOkXRa55FoUck2qTa
9PfkWcmjpZLo23KFGb9nkwQT6vywrvaTQJXGkmZcl7BHqYjUSVYJRlDdr99H1Fzc+IjCD5GshnuF
Mrzd+fb+vsEX8xNgA5EBBd0HQ7y429WjRhJbbiMXkRF2EKleD6mjDw1G4UoWYJwWd3JvEdiUlX0/
9RSvCNRikoOKeMgQPDXJ7UA6ElBMHmfxVRQp1tfCRn3lUHow6Ru4CZL0dv5H6/OP+vyj58NwhiB8
WlRUoelKMMrT1VZ3vuXOndiUDoITp9vKG9v5QWHI5u75+fFn4gjHcL5eX187lvN2e7u51k6Zc/v9
+8tTsXlINldXX/Ttl0sOEcq87X74eaDeCaPyamdr5vW+GFNdVXrqs8LYBYQqPSZ9RtIU+QOFTza5
NZ+6qKZuNBCRwybX60PHw2UjkSw4xgaAkmFo6g23FclRkjy9dOP9dLb//W3EkBWov0AAFr8tnOIg
VZI2ISCaEb2TeTJEj8ZY3YaR5AZedNAgrFy4ra2Ox99ACdEgKrnnP393TPkiVifRkVySyE0Y9FXf
xk13oZHVjnEZ4+Eg2yDwFo2MVZ83bVHZMNh6H0V+JJu/wyLxGkcKRTKRvZi8N31qvTeFglT1X19i
87C+a31e1++6GJls6pXCDX8MqHAFkh27/PuUoIT5JY7g57vvoq3F5WKOBuOXPvqniRz4nVogp5LK
oHrwlHHaRB3p6z6aCzLkDA9cy9d+5wlYrPNL8NM+tfgNi4uUSAs0/0SIXSWiIi9Kw9cCFUolW64d
sS2fb+zTefa3Me6GXD7mKP5yzsaKkCT8cNw2Uja1aP9MU3TJ+mS1DZCopJVw2gWP8fEDKmowIswL
creLQNnJOtJA7Xi+G6sz9F0TizGDohXoaHfEkSTdniKbb2ag3yp2fePB+jdG6VqHDHlhVax3ix2H
GN8caF4MHcofaygz4ugV5CbIVNeVX76e79bq6jbVGdNCtO3TCaJ2iUfFbwPsLcrw6Jges2ayQAdf
civ7dOOYZ8FsaoFHDDbvy5uU6qM7aIQanuJErd+yHAkZXgfDNlX68jTqWeQAVvnnCMvfRrnFQ94n
R7AMSORlB52OMMuxnsBWe94XCghQZ3kv58dwvW//14z6cfal/uhT11Nqx3q4CyXQjtpVXnzrkOi3
9qUrxur3srjWEPEAGmUuZjqkzrSAShydqlbyDiaWz8esD7tTHRviwot1dfa9a2ox43MTnn8hSt8F
N3zwC+sGyPLu/MitN8EFnowiN6blB6KSM49Rt0VkuZW7zk+OMUS4802sfRyVsC6eORrJvWViVG+0
WDRhQdme/FaZvuNL5bYwn/sy243dl/Ntre2rWGIanJbze2SZMrEy0v42laluPJM/VSoCm8e0ve+1
8EKn1mbB/Lw3eHQj9lo+fbRIGzWU4LyEreor+JoNO+whKC9ZKq59nnfN2AtT8arCFjUSVANHgloG
KTmVfXMByb86ZGw/WFMQcufs+7h2QrUzzNonZugptbkv5blEk/dBDV+kNaffIXeg/zJ271qcf9G7
w95H22B1Fa5OpgLMocnVYRe1mGTWKbrA8/Nh9TMJLIZJlKvgsLSPTWFkmFiKQcJ1QOWqhj91QfwQ
1O75VpS1o0l918z8Gd/1CIqLVEwwjo5GXm3rtjxi07absa0qTJUGcyfdvktz6Ur01VUyhVdkJXal
/9iW+RaKk+MHbyoFd7H6cv53rfaeeBfuFqrMrW7xeFbD0ouhGkhHlNTJlvIShPNyZGw9Nf4vFxqy
Kf+/KXMxUa3UnzIzbzJX0ZJ8M1bWdQSKsIrzNz2QDue7tboo4G/R2LzQl7HZroTWk6FAcGsKrYei
opYhu/BF15vQBRH7+eBabovoIqVmoBDPjWztFBG6K9LqwtRcnTO8VKGJgbQmCvVxzjTCayFOBdYx
pQfQ9SgWxctK7h298R6p1QmAEvUXRm7+4MuXFYLe/7W5OCfHOCbUq0P/It0dA02Y2k2kguymyq/F
GBZRgonxlRpWGuV58aV1v7rTWNwPZzs31AnzdH23SgqwXGMWofkz+uhHIA2/MwSQx1RLjR2lj/J/
ODzZl9U5HDrHkBZLv+wkm6K2PjhlfS1/jzWTYoEyK434wlRZPd7QcuAtQbADNcnHXkl1U3SpIYdu
P93oqAIB91DoEG8bCoS67sIHvNTYYutMQfnFkJVKN2gPKcdB1iYvqRze9lmzkybtwka9tgo0Ir4z
qZCnw3L37ChXja1pSF0DZgGB8uzYGcW3f1/M79tYbJ1eBmZEi/LwVEiwgRyQamIbV3DoLjyC1ibf
+3YWn6kPStkqSfe4muo92J73E9HwSdHyU96ZF07Uz4xCbr3MOR3BFDeETy7TXanX1OXUnquN2awK
BOYamEm9zSE13qhSkl0ZPqixPALsOdrJ5NjkY6jVHS8J/VY/IAonlG8214jlqyzwa4EKQsY6L1cg
tka3mT1dcFhY28Y0a7byJFCPnHhxxkxTDpa0CIMTFLh9k+qha4CG3Y2g6ZzMQCJs6sFwBdBE356f
OGtLgeuKwblmcNNboktxamzlQUyTm1IE4Y/gvyHtOgbMv9ywd9Gkfj3f3toEQlCFzTR5/Tnh/nGd
t1WC2DgWqVvbQQ7UbHYmGfj6pz7qJHG0qwwt6PkmVz7f7EmpGKSOZzXXPATvNszMo8yi01LpyDTK
YQlRTQxtq3s+38o88xeHAq2YxiwumZPuiy8YlVUUhHwvFwyto6aFMxp/4ny40JeVViiG/b/hm/v6
ri9Iyo1acE2A7ZO/eV1zrWv9iXKafxbksPbet7NY5w1SMItKLPxl62tAlRtL2E4WZcfzY7Y6+d71
ZrEPUynUoDwD5G4X2ibSdpNx08MibK0favhf7iI8NhEo8ne85RYXBeLOrdWaZevWpXcTWAU1ENL3
891ZW8Tvm1jcC8KhIhhVUa+VQpDc8FT0yFnmzb6UJOU6yLpvMAQybJPGS6jTlRk+9+p/fVssqsYA
lS/lbXDyJUX7wrDGw95vaym8kH271M5i9oUaUJmEZIc7mEA0mhEuTiBqsT8/jMo8ToulRHegSPOQ
4lG4vDaKgCRbI4zOlYLRO3TaWP3mPQUppxwG2CN6HHSHuMRBaqM2YSDvOsuL7XtNC5RqEwDQFZQm
1RcT3xd/1uLzZmBRrURDpJZ1sYWpXeURTVd6OG+OCYMn2bRcjyIKZ6L6xbJCyXDGUMMUrk6NCECd
1cJvn/S+vaCGXbuNCuSN1l9PRtJSH7cEFB1yEYy9f+p5lu3ot3arRxLkODmTH4ZCjXdRzZNU7v20
hEaetdvzn2t1R8dUidwvm6xY7uiRh+dBXuO9mgzRHqIEtMbvgtLqVpkuXKRWtwsemsTWycd+MsrJ
Af9XSVFIR8kYHT2NKJN6QXu/qwMqTusLyrO1nVYHk4OIjru2vnz19ZMyhRpMdlfqOwTNZo9PTOp1
4qWBeXjp3bd613nX2vLhZzdFXdkoApH4481jcxU4elJEsk2Fd1IC+9sZQdIeWy188ZTsR2DqUJiy
pL+w9NYWOIk4m3sq+nttmcovvQCRLCQpN4Lf3m94a+BHEQyG+HF+zqwO7rt2Fhv/iDouCUGnHuFi
Fn8obDdfu84qX6m9US5oOlYTFTrVMwAnwLhxj/y4PsihhrXFOxSUk/8alG/TZF6nE6JxrblvpZfa
LvYZMEoYZrvznVTXzgNIy1AskRB89iUa/MkYrb6RjnnG/rDTDGRJkP/V9EejFLi6waGrATkEeqc/
alqcx0dEnVZxBYROexZ9Ob7aFbRmm7ojC+YsjkpbGDlJ4kAqjJXDkIrC36SY1T0UlVk/+cVgB1zZ
RruF90UK6ETgVYU4C2qh3vdiEG+9qLVhp0TUp7WVSfHp+R6vbQWz/ac879vc7hY3LWWovBIuOu8q
y79SFMzABuMnQJmHPtEviE7Wdr33Tc1j/+4iFPlFLVVtgYxXLreDQiWU3LwFsnGdiuRusoxrybdn
iMrgnu/i2sx93+5iNmlJqKd925VuKDXNxq5qOJVgpFojvSRkuzCY6iIWBKAjS+weS1VA+D64qaF+
iU35p+d33bHQA/lwvmNrS58iB543iG3n0MbHAZWCoioo98PYLQgAH0hdREE0dfzx1/PtrA7gu3YW
S5+yfWHmZiuAZfZHpeygVFSHHIjy+WZWR+9dM4upSAmrmgdWrx+hgCu4scTEzh1kAF3xHARDFBy8
Jo0uxehXxvD9G+DvVvRuUvI/Vnuoh8INkZk7FM26SR1/Od+xlTbmYpT/fafFxIcfEqhyFSZuY1oz
2DN6rq2LccjVRiz2S/IM4NeWegyzQNPTYyB5HIPcb7cwIMPkMHaQDC7sGPNnWF71uObRIeK+aG4X
n6khkqa1XWIeM/tF9980AM/ezw53sPBS+n9tQmBha3PKihU5EkhbD4AoqQa1jQ5+/YXydtfX7vXu
4fz3WWuHtCBpgDl5gtzq4zoqK1LEeiDso9ZHN2E5fhW5upO14dTiNXS+qbU90DINjBwIfmLusnjS
+IWIDQVQnMvD91lD5p307UuZjreyPe0mEP7QYTZSWh/PN7syObA95lbEDVtGI7RoNuyEaCnvz0GR
gQjAz2dHgcjL+TZWRpGVNN/+Cblb8jI4jb9BIoQPSsHUoluviR+7CYaV1e2QjVzozsqG9KGpubvv
Fm3C+0MxvQL5omiTbTA7BxBmgukWdfG/X2D5FLqJOgT9AOnCj01BIYH5obN2pVgpd3JjFIfQq2Wn
nLEGpIjUP0LGI+n8UK59rtkbYw7uEMldruVOm2JMwEPyRKqHF1RAKf0QZ/r+fCvztrNYyCTekUIT
u+LG82naiyG0KLrxTyrAo6cpavyr2gzldpvLjQ3pnODuCBBi+pUidbywiaxNFi4dFFgK9I0Elj4O
a2bnXhc2ceKGyckOMtcs7mvzS+GrFyKSqyP5rp35d7ybKTyr+2CE3OYSzKUyL/ypBfGFOOBqEyRM
SMhQgsCIfmzCziYRmOnouZGV+W6EpetV0XAfdM5/rb+Psk+fi8Aq2gSTINxSpxQVQS9KMEAniHLV
HoRzsFVhoh8EpKetXUHNDCXJcsbGrPZwMmKHIpzRVVVkNjkFSxuM7y6Fydcu6lzSsdeb81FE0RZX
K9DJStoQK3FznBSceoTeNpmzLiAxp2PQyT6GQol3DMxK2sQGRCEjNS55Gq2cR5SfmajSSK4QfF6s
UG0kg9rBLTpVVYc1KiC3/HcNcEnsMoM8oAN1Ib4a7JH43vkvstrwrO2wWUPIIBcfXvFzKu1Q/RwN
AREajG2IZRMeKfa0qUB2+5BKinQEqVj43YWl+2nOUTdAtI9KLo77uZbh45wrSl1PmzQJTwp+KPtJ
G/PnbIzkf12ktEJk9G+omVL2ZXx00BPIa7UasTqf5fRnUX6V8qv0YjHSp71gboanx2wthEhrKTWS
y0iyxiEQrtTF3W8tCkmE+Eijg41ReqwjPAmGS/LVtQHUsDtmvRLT/qQJaiDvJJ5RUiZclcda964a
qFTnp8f8DT6sV7rFI5aBI0XG2buI8JWhOo29FwaunzzlNnhxiBLjJUXr511hbgX5Ag3NV5jl+dSP
Q6aIZExOAxow6uKbHMJtgBWAKp5toHVOo1bjtpfARIJe9LcjNlIvityWX+A4vYm4vqQPWRtZjkuq
QKgaZ4NfdDu11IgcK1nB1sNSGq4wppvboS3Nt/PDu9YOS57iqL9VWMuOF6buCU3kmVvU5mEsbZg2
48P5JtYmJhsbdSWI4g1Kyj+usthiRy98CZMKK9232lHO/8iJdxikp/PtrM0U5DTzV0Rc9Skc2KNK
wIsjxItOlbdezkdqgl0WX7pOr40YJy2zXqcClLDfx+7kQ83iI98OUj50ozBzJ0Sv53tirrShz1Eo
dmMDfMIy7+b7UO67oQxOUiBnGMLgvxrtxqZXH3Jygz9ItKe3Pd5bpZN3lpLu8WRJw83QdaQ9yZRo
x6aKNTxelRwIZT/J2SsyIA8KbK62MWh3Pbjrp67/U469+IV/XjZbO1mAgVXMcfytjPjy1tIj8FSx
3NyQn/JuoP5kw4561VTfWpXhUWKlVf2Mwepa+whJLxi/V0Yv+7tK5DUkTa/i/6TnnfzDkNKoxIBm
VHCqnQKcvQaM4OBIwsUqHIUbkoT7BRL/TWUaxS0ys+DrCKOZwiC/TfEn7U1MM9oasMMuanDulLMU
E6MATTNqsKny7z2ClM+S19SHRBlrQNYMAuYjEiF7JyD8E28wTgLoazRGWW/MsqqxapQ772XCTPSx
gVwGem2uqXDytpMKp5CQgTmiG63XBgPmGzOpRLNNfCMdNx5wLdg9Wa6k/3pJRitCLBkNLFXazN/F
mh/1kD+LBukY92Ecb2pjsI4V8Y4rXGmGLRrB7DnI4EKen2wK6YXz8836mwB4d78LDM8v9CGyeRcm
3b2Z9tIbdsY4U6vGiyGXh1ApcA4jf/kca/21LQMzinQsNiQV9OxmAG68b3BWcXsNhp1SZvVJNppk
1zb+K+a08BX77rsnV3+sMf/SR+G28eUbKzavhafVjuK1DyLCHmwEMIHhWrKzkuJWygTMUaEAKA0G
sadQgm9ted97U/sJmf5rXY0oUHhEbLlRbvGO+WJJdb3xhu6qg1ZGHYz8FTe4BD2/1jhB04BKhw/f
GtN3ai/9DYVBj2NDYR0AOtyGPROkZ2Nj9GVx8aiNbLwqy+rP6DfXkTJWJGnJv4Cvy4ApeTZOSfLB
CoN9kqo5PsgANnGvVWY02cbSu5uAsgJrGHZVmd2RGXN1DIV2qh9XjjrmP9IwL55tRTx6IRZbCjzI
ZwuqE3jSMvmh9tm+BdM5jvJ1aCJINoiCOlQEVrdxVjRubpTVl66QoydpKPQffZH3bqV2Pa7NiVTf
+U3RV47GhnFFUD28DgP8//wQ8sQ2AKA0bbJIgJJt8CKYpXOS/MbrBeMV1ax/46zR4i1S5fj5BRaD
MxtXpxR29AO2yk0lG1vsXqOnWG2l60xCWerI4Sg/GMFYbrFSxLevVY37RgNCnWMQ+yAHAK+MuixS
UPQ1v8OSyteuxhCpjfL+aFvYNxhTEG1h+HRbKbBkALN2z9Naq41TzuNm0+EDt8MCaoLA5OVY/HQy
nNoCI71uHMy955nwxQGGadfCDIpdBmv4W1514Zd2aGVtA2Gg3JSQC/cKLmhOG2rdxmwRosheE14l
+vzN6hF7OWzhnN6LjbusRuWmJVqDdY1lncxMzx+7nOobVUQ4CXeNVO+QgvSnYUrkX1DF2yP1gfFT
q+BYNYE8cJpQBk6d+PC946S8S2wdvrIyMl0bu4pgVLfTBqSkdEc+FLJ102BSXWugFdnF3UTVW3cI
2v7e7oLSbY2uHB/rETD3JuNN8mjhwrvr6yq98ySNfahRsv6uxprBjYe0fsHwgWJf3Uu5kJh4G0o3
XZzo2qkhAmRu86m13soRGz7HSAyo31mEbQ+UeGy4Ul25SzoBXDq2AurIUrmZ7iNfVvNnYvY6/o88
AnfwFoNd46vJoTRK+6YUubbPcKJzUv6jDV+MOdBM4XWWxlGxJyCEstXQ8hq/IdOLy03Me/VVnour
XDOKZ7No7JSwB7O62DiCx7eTazEarb8jcBaeclmqv2eAl55KK+yocUotNudRT6thM1ej53w3L453
gVpPWD4BAnOVyuoix9Il0TnU8bY3Q8Zuiywot8b7gkTgkwYLub+Zqgon8k6SO45JywyDa9OuivAg
h62uXvNNMk1mDCgtjRjZoqK0GmPSYNwrjaTdlaZc3YDUVjDbA5P8Git+vakUzhlgXwlgL3AL5obv
Ex0qo8MHTo+gtTaylsBOz6xrjmi7vRaVnv4USpzCxe7JOWEe8QNImf5sp4IUX9ooz30vtb5DDVz8
lGrYgTcQrq4FOqRoE8YFsf8A40xD78IHuxn65yrJ7R3+CN7ThP3Wnh0AUDcAsZPOebYxO2t8TTjy
akcfK7R63qD8osKa7cDQG5dwpHbIYIqFVA9gegiuVwLQWBtR7eoQ0QIttmwYfWaCqzPgREjKIY7f
jdmA5zN0zN4tC8prUeGCVSiq9FaFffMs87rdzkDKU1lpOLgLpTpkPQjmvC6sJ5gMckwVViNvDNDX
W3/M6z/krDoefGOGXXVlDtMfavrHW6suvOcgKnEQtZRyuJ4sWKSOlLINO5U06tSY1wmXpQl4HGrq
ot2D9c5uBsMb/gh8OE7gp/J9IxverQHXE56eoTQ3wJmVJ8WXixtT7scre+zlY6Ba0i2OdfKrrpel
vJGxZqzxLyjUY9/7ynUV9cZXnX3zKKw22fctYGjZx9hqk8mwC+TYw7Rw0PorLBulFxSDjdtyRDxR
pVS+jlmqnZJQvU4alHP7LihGY2tpdfCtp6qGkRIG7jGY85VcZQAWyN1Nqcqk2NUsxPVB0o9QnLVr
y4Ts31u5d8tFrjxA9sVlXvLT/EAllkxEL+3/1EWYKFs/sPKrEuPQ2TknjfdFKVFRiYkZnodBlGF+
lWEdet/FsO+cJpb1L5YZ9VvftwcB2JFXkEMdQ/LmCT26mpoC8GQNyZ+JTCXynne6clXqWAS1MSUu
yTD4dzW1/zdKnIynqYpxKNKZUTr2TCwT7L3MnKURVXYNft723swhjB6sIB2PPR4Kb5PcePvEDxM8
RLi6F0PCrbRMPPEgF0b7lZ8DPD2quKnpWe1fqTCA9hRUyM+T7jffm6hX7gaMhr5G7GoPk5dyrQBq
ERxbkLVvHEpYRcRd8ji29fRNK9tqFyQ6IDQlSI81zlpuOc1hfxwY2u5O0oX0rOoF+OHC98ovSp11
r3NNLrYOWZ1cWyMuCrCPm+oe1pK4q8PCuvZKb7yLM+4IImI9p/2o4gvgKUcjUHXY+9V4CJNi/Mrv
a0OYnWN5mqYmxWmFJOZTCnMRAqmfGnBzFTORub1jxmk1yXQMtUw/qAM51008W0srsZQesrLMtkma
Un7TDvL05IU+9AMuuOjYWt2zr2yUJF9rq5JYK5qdH9GhBZXDa0D+VQww3Dd+GgS/7VBurjOtGK+p
5hjhGZaj5mj4eHDOqqX4Vg/qeNOJsDmOvJCdpjdKDpi2NwPH4gzkCDZMjzpdnta3Qg1il+6xcard
yNdJc7yGcL2/N5NWCXC7BLXp600U7WK7kjsJMLp4Sg0Mbzf4ePTcIGuZX6onVbrHsssCUZ0L5q0e
uShBqqM/cAFxc6S7v1RIwe0VdH/xpaX0q75KYiJs916GvcDRt/WKwFWqy78DrCSQE+hwOB9FZHX6
T4OhH25kq24M6ueatNk0U1ZiYVyoXXeVql2uOgwISF11mjwccWpRmhsdBXB5xDSIn2YKxECP2WCw
siQlFu3GUkvNwnFXBU2ZMzPRLlh5FsI46Pt6G1YDmyqOoiZa31EvdPDmhvmGm5aq7Ay9gqFhY/by
vY+m8mUK5e5PyMPHcPB5gt6bh416V3d1ULutlccSJjYT9Heqh8MerLleEuchvPGDO0yQngLRVt7O
7DJd3xtUyiCFmTz7OWY/SZ7HutOb2TgP8vgYl/7PvtUG+xbDp5qjz45AYftleQPQIx02ni88a+tn
aoxdj97k5bbHCMt0U5ykWw+TNzPXD3hlapji1JFuciLGnV3v+UGmcUUqt/ph5BFbl84UuRnryCSc
UY1dmdwbXlKj2P1/HJ3HctzKEkS/CBHwZgsznp66lLjpoAwbttHw5uvfmbenRM4MprsqKyuPHOla
NdF2PtuSs9ofLa9sHbi7u1VfC5d97Hgfaro6sAUbyE/3zlu3HdpL0slF9wWtNjjoHUbMlT/eAfmj
QG2e9r7e+4tgeeM30dqTyGwC7QgT9/O/nIVO9JrnBYSlqImqT4JmVXgya0Xj4FMO2FnRy/2/qMn5
tQFv4BpjCOmmw5DveU6jsnqnQrQ+705rXkgBIQCzI47iCZJVA8MMUEqnpJeVltzTHof6sfWc9SRl
7z9ys1pxoIP8cXTWp/Iex+oBGMKFfWmU/h4gHDkWINS89/8UHt+OuYqegtz88g2HYqqBwmG0Ln2N
Z9IUNi3DhZxzrLHrOStY9ornBQFVyenntK5c2vrR3uRvQAgyKSQiT+tSUfS8nJh3uAbuXt9Gdj/5
fXaUumE1PPU2G9CiXx6NwbBBhQU3mkPmarNIi8l69C1QVG7ROqm7jH1MTvtVLRbblEOUlBQGiWfD
3K3XjQj86slHVj4Oe3gRiLBvc8iK7MoPbrKDMFEYX0PZvBl9KOKw0KzYBFWQsSX8rK3gCbP8Sdeg
uze2J7GU6TPt2O9IezQVVvUqu/GrLzsIlJyJQCmM6mJ39bX2wZeKeUlEKf4IIo4PFvmIKZDJH0Fk
ve0EY2Z2K87KtP4gj6qYvbZ35Yr3QXUvoWRnfg2COjX8woknJ3okwX+lXu8ZCUegT9XqNJnCos2r
HziqURWPbDkb8aK2vzhXnrqRZHhuClAPtvc0m/BksKF0iW5y/zAqgsPGvPiOFK3AwlXhu0NNMLn5
EY4ajnTbfPZS6wNmegGrW59rkzPZGF6cwfFjYbP/1ugGZFOz+a/k400nVwc/as7gxAC1+OBP/l/Z
k1Bbwf48CQHRoxurX+ts6Z9a0S7H/srOISoRCbvO2BDhQEh7UgL6/UFqPEAUFtNvXc2lcwf5uakN
7/xDlV50kVEu0j6CiRXPebP8x21O+j3V1jEgHfVjLzf71rG1cYwWKMdJ0dvDQQDxeuwIBJ4hSxnm
1VZKHmij7QuLZPCgBu0AeTWq6YhLcPqSIFES6fK9WGZPp8EO1UmrsH4YppDOAlRaRknBgnBP2dLl
Kkh2z+QJQEob31VkGWfWiDzkBuVchjW0HqeJIIVVwxBNmED2v9uqBtgUwgahfunBymBE6t7hfgxb
rGdQXgTDh6TzumRf+7Nf/xloqGBe3Sk03doRyVuXWTP0JonPBtoBZOzDiLD+IhYq/FXW4gWpxH9j
cKGehCjea1W8YvV97XYQi2Ka1Gmox/aPVQBz5thV//KZ49UKp/62tz0J/0oY342zzves+BJEgYMI
WI5z0rVRcVts9c0J9tMmlhB5+HlS837spv2boGUEAHY7UiCjbuxY48ukG1D2+/bsDtO3p40b8dXn
dRl5RGiUxzDnsXPLly1QVrxW4399n39Qod6Cbfm3j3YV1wZRpmylxr2W34SRy5jCMIybwHtoHU5B
Ar3et/oOUlI5oc/u9OpZADY9vb4by6BSp5oetQ8NS8L+C5vGTIqudS5+vxQ3c4WOV5bNc2mhkvjF
PQV54Tm3/kOWZAtu+bTEcEWCJ/M3KB/awfgEPfqsyPqPKYRl7E0AwgyDeFe3vTOYmZsZy8gJtzSA
UW2YRW3zFoj94BH+dRy6OUi4Or1kCQgn0KAJsyUA8L1L33gZFlCJc743GW1fwu8rUjikPADT1MXr
tL92RjgkYdF9wATkfsv7ksfVaRLRUY22Rn1tafeyYv8/NoUlrNZs+rOZ5wtZ73bLme0Cxwm6H3ME
aYer8j8Ht2G80j3HhUUoomwg/4xd4NyEHz5b7eRC55t/Ua2Tj99a2oxFh7E0nqYCEglq26tYnZKu
q69/IwzVb7oscvRQqvK2z93XwfM5QTbJxSlLgv3Kkvdh8rdbH0Uf5Kr8F41uySuujXjc5a8pRAaZ
mAkC4e01t9H8XDGxByNQRqcoN2ewFft6qX04qnPoahVX4KAhpsvVOHJ1lOyA79DEFbe2hRbzI2JO
8h9C+fZkM827eYO3vnFH+Q9iqTeu0nBc3FgSmf82kZ2WhV01H3LnngF0R4QVUVemiKQQAAz3XwGD
EexWGCRNX8LWm1quHILULkO/k3oz7QCJRVBk4AknwlVhebDGMZyjAOiiO4dhxoJyFTvBEMWrBjJu
1XyCvXdnllCrjB616xyVQ4psikPeLX8vHuHpM5J74kqg5vNkP09++ygM8WV3++9eV0OKHLBnUW/v
7FPYj64DRkmHpkr1/Wu4G+Lf0CxVZvfTeJhNBKotjP7toXsmFYNZDt8ZwIXjnTJrx3qqfnp9+M+Z
hm87WsGSd+094KvPgnUQqTHn6yGUEhzDzkAPidiIm04Oad32/0Du2IArtDzs4IYXnxLUkFueNQqB
ZPPC8QJ87AUwok72yRyyNZq3Z48LMGEObMcQHIq08kY0y56Tj1D1foQ3G3gYTwbg6vh2AImvqEVh
OVSprKovY6XRKGqPUr9At3FYt0qYT1exCKriZA0Ez7Xo7SRRlPuln6lxd8bZt9phX6pQbmYPFE2e
5/8kc2FjRzCcOHv4irg7sAPoT83xngn/XOr5997lZnonvR+HKbBiQTJFyvD952KFLEZ50XOT8xBX
nXuxzeGmgqFOgVdP6QYKHYhgcLHl9mGs1cc07z9RcPZ0q9ezQwBEUpXBa1V4zoF7QBwjt9yvHrnR
f5xCAGcrondfTkXq8kSAeS2eI6f7NzeCfH/N7L9zp09K/89pdP+JcspPrtm8GHkQpEwYWV4yjdQi
JY4U/Kk59Dm1GJEk7DIxLCHAzfAfyHH43DvdpUQ4vZuuoMlZyBygC1QkH6OVdn1wYxOqPovIMKnk
ap2YYvmLueZoS6Y4LYm0caTcW+GPD4Bdn2TbLfgUwscmDN5MFeRZu1iCA5/PiS7KPBTafqL6bU7c
fBCt6+27qvfgwraEzV/X/OD3i3QxtX2lUg7iqqo+OmP+KeTwtrVgdDz0icRRWLChn2KsIibn7tSO
5x6WhBuwEA1F67ecpqdgKt4ltWOMwFTFkuTKOGy8iL1hu8ikgNgX9YGXWiW4Fq7lJebHvOcd/S5e
2ig62KH+cGmPI7ej9HTlM10ys5qwNjLHXIsLjCW2CyR9wzbc66VlyY+hhGeysm3IzY4cFhawZOQe
tMeKb0Pi5P5fbWl1AAMEpbNgPb1lTHWQiwY6OxqfxbY/2oMzJqBXp7RqeQjHNYfWCDAnKfKiSIqB
7mqay7soNX2oCOysE7Kk1s+1e5lDT0JRILZ6FEabrIPxe7EximxRwUE5Te/mpA1YL251GgiLQax0
6wSezHh0EN3mdV4pUOzp1N2Ls07AXHIaBc1kqY4B6vfZlFiI7WXxsnvyThxY+to5eroo0XHnWf23
xc+nvVPwrd7n96i2rTvb6WebL6De+EqkaoHnvkn3L5neS0paeJMU7fqLp+hlaeXnoImsyVvu8HII
kLiEbSdVtV/Chp1yuq+XIQzlUz34v7dtaBLH2tZjZA3/utKlhOCCSUMjCDhnkQwYjMp74OOfMK/+
McwDsqnAJoe6+B1tw57UDFZuEXXHFWdHCLtKIZX5wYKisgtQ13IZHmiuQDr60j01EdASgnDdU4ey
cBZOQDExrkRKzrZJlrU/HdDt5TcClvGPe5XUGCrkZ9vtlo61+eU/+kvw8ogSIfRX5WeMjuuTYG4C
VAcOVW/rDavLOMvTWEvjYUJOneKg191DvzfBtQZqoejVGjFlfENyWNQtRzp0EZcOnnFo4Uf02vgT
fk2rEzBQCS03c3tzn2P8UqSlKWtmYd/yOTwBtBlepf8YDGCAD/V1+W0QY/AldkgQOBqjq9FW3UMt
p+CwK2n+p225X2s7mN/X1pW/CErvMuapfTZ3vMIYlcD4o/NZPzQ76kURDuqn2h3nVkxkxCeRNQId
ksX0XPh592JTxP3dKq86LSvflqosUbV6q+ep8qP6SuoLUnnQg+fQyPRuM+/X3Ibf10HjzKwZsF+F
ARwn7FY/jj4gF7LzIGfo1X7og6l5WIyy/9jYPgNapNlM2s0uvLoNQyyyktQbZAATt59rdkY8QTe7
9YK+zrVH9dPBaXUDATjXMdTQ7rXIneJYdqLJpKvCpJxQ2eJqqKNfxl2EZ/4i+Zi34Ow72jkF/WJ8
ua5uDoZ08KCIOsK25VOeVp1HyKSYLWSorXfRrJwIb9WyI1aZAlaJsMZkGcf5hLCJuYur7DzuhhsP
JaNGrdlgzB0We+iH3ExCkIunPu/eMGKBpnKGPoghcU4v6+wvL6boq9NI7t9xywnvdsbNeqwNf3mi
2a6+t7XI2R0nvC1A4Gq/8UgGfKY2geKNMt9Yx4ieYY/qny5RhRfQdjCivK05ENs8/FmiMDhaeZ//
V5RT81jMxnox29I5T3ZlHyvlOmcMq/q/vfjd+71KgqUM/qFawwefq/LYjowX41yNKqnkuj079dS/
o4vOL2pjDxWpjePVwRb5udi0K+tG4U4aqH9mhpa/levKbWAQS1aA2nyvDQ2o1C+K135w8pvB//io
VMVB77pi/BvMe36Y575LhkAiATZreAicYTi3q6iuhbKXq1SlcYUaPaIWOQYrYhEGg2ddtcOvvVi6
MyqJnxpDoI5mV3kIYshlT/OOGGAjL4xxW9bOqYKMAbgL5ApvwXwQYRE9K9UYP/12NEAkujLzGYSl
FGFBBearch9HO1cPhqSgGttw+VS6tW6j6LuPqNYhNNJuLK9NoYkzMAYiNyx3dN/Zz9SPZVvNX4Mf
7pdl9+ufo0FJs5kTrVgxFg8rM6O33bGKrNAiOPqrmjIrDNsHJyq2NJ9b2gXBrQJcGVkZp4hV/aCy
Gv62neV8WPM4lDHbz+MvpnjzJRoq9GNuz68tcPuPlv2RB60s/UCeuv+3YvR4LrZQPEJ12lPL9NB6
StEDRu/zaIPhdhcWc3cxHsyWv3fLtX5odcCVwZ7aX0MMDpVJudE3bZWyVpLCmjXPIgbO+RWCblil
UcP+HKqE1xnvdPvrcCmlwbVKDSf3pCPPaDsuTlPt7+6M++Iout72YvANobjNk2s1aVt3lfM9w+Tc
Y4BqY3D2uqalKPPboM3qzXGQu0tj99J5mJgcmD4zjBjnZ/5V9au/4cqwTNiElr3o1LOEQeFniDwA
dkGFEVfWBKLMJc5oukzshQ7pqNawy/SItz11mNOWx30ajPZoOm0BctcN+YULKtx/tLV2mFSbxZCl
m3yTH49U2adR6efGD3wZDvpmxcOL1WANZSbWGvRrwWCpy7raBcRtOlsUZmM/MPBCVhjvkgwJ3HrO
Yao1DTFF19BHU7u6ZLAZxxwe5H6kJ6N5R5QvgeXuIeZ7e0ACt9nmB/zc73Eh3RBqKlFBV+kQ85UC
Pkap6kZjSgT+8Ckr2o1/t/dh+WoRENEl9bjNVbwE2ugvTMWlyDRtjXUyVlEYLF+IfIv90ar9pAEE
PB+tVgovsYph+7cbHTy4KMzXH9bedJjKgXvS0o3+KS92VZ6Y2ZGv2Rh06gfuTeh1HgMFCRi73KCZ
zSGc1KH16LUC5p8qLQvos5cNCFJzNof7ki/UQjyb9dZ356iuS/2Rr/O00+/lrSUPAbLFpffD0XyC
ilGvh8BstPdulDkhjGtVFdbNsGt3uFTWEAEWu1+7iWv0XXRomJz9nvt85DwUjc283tld/waUUQLk
3Rcbn4kLpiGFvNn9tAqH84IpMpp7Mfurc0bpqRCR+s6cYncXFKV+sZNYBtF6mi9BEZhtUtfsjCXV
qsTyAKzUs7IQ32R52K1WzWebYTJvvOXMD4SZ7/JBlYX5dxNdpONJWBW154TmmWq9yw1an2Xqi2nO
4BrvfMbhZvbNtPwJSDB1T63dRw1gbBKKuVqluNtPwil/Xgg/eWb6wmvaupVGhbBEVkKCdmDYCpZW
14cytIMfJKbVIGylMv8xQxH6GIFwtDK5RwRy5zCSQXkCuwqzcLLt8bAiO+NANdxug0oLbepI24IL
SrA/S0s6Rrk+Sc5ydc0RD7qEFRj1JzeQK0/m6LXOgwitYTyEeY/WvEPtDm/mJJlPDSX0ihs6Py53
yJVhmGyujsDrTd0unu0irMMTYq8F+gFzXpWiPCvrOnGufyqIVsyOtcNQ3yj9HazoGpTBuxVBLXkp
dGm2jxG1+szKqzk9DHNJ+IoBzHI8dpU25rgyRdQli4kAdfJc1f+CSBraPyjscQwRAD5XsNfZ1bhu
eolqXD0DUFJm/UivLEwyQ6yE7PIsHBqMpSU7Uv6LITYtYEYTwnT1u7u3LhpzVTzmDGiMI1MLPiJR
csvHoWHu5Wky62K+Ecbabse+nzr74NKSbFlvW6Km75/BcjFQcFSsLBlgKXCgX2OjAFTxo+os/WNZ
m+3Vt6twTe8zjQ+WKOz1cXUMxvlasenEJr0t6aPx/AXnMpCruoioAdjryYlmrC7dPjwo2jz/aG0o
/HHAYjRWl9rq+wuD9RGvU5MbQ7qs4bwyQQtpAtqcRvVARGxepB0sZB/1NGI4QKhxrpHLgtAAex1B
dG0iswYNq+56dTM1pQ9kWnbbi15cuKuUoyVHoFQ+3sCahzMeR67ZP8gNK1oa5muv/7HloMR5w3Lm
9kybB0+Hn1W5W803w9GlIcmhkNbVM+b+V09skB0DD+atqqOVY47JwzzFywA28jDMkGHR6/NaHfZo
d8cTrIc+SsJFV//pfXObS2Qr/PFS8Xyg+89d915tc7SetiKvQfDks+eeqL/2+bBKDCinYdydDZdR
o4ioX4nfKeU42vdpj2U8zzPWl8zJxyF/YqhvqfYHzIcFsQ6chYckRwRShUkLGkMteWe0T/Vs35do
cGO6qxEYgJY7/aUjBMyECZWlkDs0BVK0V9G7M2D6z1wMuPcXGG0bA0dM8pnNpx+cQh5OEOoCz/x9
lc+/YNwHNW4AKNdv0+rfhT0uLXwnyluMK1MVB3TdZlpoCV4JoMWGWtqsixGzBkiGWGx7xSLBXmoU
R/B1hntwAPuWB9uqRf9zpJjlnOLxh+kWVgTpZzqiKzhV7H6DPVwFKVZBaxM5c3/no5giQ1Ypm9T9
kMD13MXfKq+km0x14FdvVtWBRXWwGS0/Fmv3oyNeoql8nMIF9YpuZRkML2GnBu/KQW/8gScVhqrJ
2M1bdaKXsVn/rgbEt1NXOtWXXbpDvG8YD0Nb2v7FCPSkz9M4VsGPKTKrDlPqCjPPEXu1v7A9MfeP
xl6qMyzkBQHE6OY/nQyb76DwRv0T+xdDw4KgZYD1xVjq+jg6ugn+ELTcdLeg793hwcNQ4mSzt4Ez
GmW1yjSyd5ol/jHiLzO61niVelTek+Hb+Xjr+C2gwHXXV49j2BfiFTpOSDVMQksRb3vkiKwuhpZq
0VF2mXTscnAiQBd1joMt8vqvazgGLxGEu+wrPHOlPV6YiOO5JEFHiicHJKVKV7tBsA6CeWMiVkey
fPXlFol/uSSX93clBKP6VSGdO8AnLoHnufLSeLYpmMKHGKNjG9yi91l3EzaE1VWKvmcCwMxIad9u
9+Tk5mKsPhg68sXm4DD2WxivQWXq69LNMEdXZG2ZsTxGZMlKgKX1K5qjrskqZ/eLlxBsUpe1M3pW
MhNtY8UF549F4zcBM/83ePwfae32I+MJ5roT6uBA9M1C9AozXpaKZWop0wB/UDWued37cvSvxQC7
/ZJzfDpZOdTyEy8dzNjGFEZ33gJ/KK6lIxhP9OOkhzNbEqZz4KBS2MDabfXOrSmGv5IbqsmmkEsL
F7Qxvpv2BLAYK4ArYVRLryFaRi2so0cy2mIpd+f3oF0ItfBXVswPuVlvB9jzoXlxFV+nMuYUrDxO
6h3d31v2TT5yGy3dqR6H2bg0pIutj3unyvIWen3Vv9WdXsK3iuHxkrDKzWR2XxqsWs7omS9dYFQG
zPl6tmOiM/ii8Lu2NiPDviViouu2v3Y/Ss27RagczpxtW9c+NezCl+j/Q4OG0wakr2CTVyj2hWct
adhges0cOqCO4YYlZRJAv3YPxjpL2N5CohyFpVGpA+ZDw7sQJSj7lw3WMHRtZnN/1OTixVWd7IOM
GnXuY3ZNWUVyUZark+q2VdwGMyixpPQBPPh1HpVxVQ7Ik2u4iSk6Lma9/CdYopV03Cuz2aXEIJjK
SNT7mcVBTY862rOwWTbaoiW1dVk/zHKsRDoHwl4fsMI4QQqS9l4gD6UeM2QDu0n1Mk1Gsm5t0GSL
xHQFBRZqRtaBiS+vKO0bgEovKsDpNh6lUz5ZIDJHfFQBMUWV97Gvo/24qtpY0iXU02/b7mfizAdZ
YUYzN3g+li90nYI3xovIaGIUiQUzFyzjOLk6ZYgyo7d13aCzLWAF9VOVeccfNrXBmtbbLO2j5fVj
nsi1M2sc7VH9zdx3gSYui/1DkNvO6x3MtbvwQI0mA61pbRm029tCmrRuzaTZxpGIS0IYBbhdVAgE
ScypGDH8cftLrzW03zhobfXbJjemvtN9x7l/Cdym5Q+vWFCERr/34N90EdrLEThuU73ifgrwCQyy
GBm+NU1xKEkaoyXgpbOXPuLTxfC8rgJDq/fGt3OYv2bMwZCB26rHzmhPLfeb2rvhDGa3nS4VJjQk
SSXK7gKbyDYOZWD7VFmeXf7qgjGgXYhIpY8Nz5v+YMHCxYttqFYP9MAQXnkTNk43xgvOkYMkF6zY
KiUOs8NAKS1sFi2vZXVvC8xJ9e6PVoTtfi5GZ/0P7PXYfG57b+YH0sYL58Q+lu1euYpGL2v8PPjS
lRzWPe4nN6LD34TZyDqultrpjrxHNUzy1XWhEKl27K/TMAj/JVrce2MUmLn7sM2WQbnQIAxevTEw
iiIuLPRZ6msJ6m4P9nF9mS3TANO85tb+p0cSkZRMtqFfRJjjAdnLcuqmhIYwgAXUGuScxKp2dM4c
omvKHwYLNMEvIfPmC/6n+WnO+Dr9ZmQSXufWQtYbjz44eyA07iFXDoUOEq2yT6wJ18bR0aPBSKYs
1RPjlw7DmHmn8Y6uMT/P7lyw2Sg6569lbt39grW5Zg01jsVxXb1+f6bY4wizSrdj5s53hWgHeLrG
c257OnqhlxlViv47YL2lDDSz3MRAdUAAzPdTmC9F82mbuf4TdaaYkh7vQ3Qxy6Bw3zwjGqtbiNRr
P0htSXwM5g4q/A/htCI6IUDZHXKiDpqjXvSUf/dtzw14nGG44S8pTUBof3AEel8Uqt0ZGnZz8ozJ
YnwE/C8nZp9+zubmxdzVnCU18G2r2+/RGYrT3Nv5a7Ct7XHeJkVmE/20NrzlsrWVQHnrcJh3pXUp
qmk7CdsT50Y74yNfWOnA7g78pKjBpSZsJFBKNGiYQQNqNtYEQkFHkdVLWBb9lUFli5nBLrtn2Hhw
iKigv43IbBIGMWyiS7KHFHlzydRa0XU2gvy2tq33oKGYfvt87sweTISWCS/Y0bEnTkijtRcIxlGD
saTSn5XQiMhu4XzhwzQvpWthqbD2TZz0uDSSJQmfIRaeURmrpdbndjDLx87uP5pwaS7wO3gSWJ1w
r56J9SjuRtfGNKosLkwVdf9CcxFZVdZYMvKqH5eYnBOcrEp7D0Eh/Ygx0qR+7VO+ZG00uTcLjfm6
hVqn3B/zw0AFnicexfUUD5Q7Cc6iOQXNMGgcvy4zosKtPhyDQV0wmRyDpZq234Pd+G/dahgHAw4M
PD2MtSmjz+W2M0LIcHkbn37vho9Kl0Gm7M5OmSLZj/XodIe5aAR2f2WQ79S3157MkBMqypbtgRwf
cOu5Bzfc93jH3jLFYhvgKUdjnZabObyEewAho61yvFdtWSWluSEY467IJlviJ7ybNpUNP2CkME2R
0nUqmE0fFnoJyjaP2Smqf+KYW2oXgt11s0g2psNZx531i8AS5zTaMv+NlcXIpM32foWoeqiYiOJs
1/IEV7rMzE4ZJy0i+5jjDLtOzLHjxodlNW89KJAIeYVRoH3yYZWf6toTWJpQquHC1Djc6dCksoCk
rmxvqaA5zTXWUaG3R2fTRjxYUiR1s//mvf2ohuU96ns246JDH7XjmcfpjVYvnZvgRIxrVirvggvy
n67HV4IATmwdfNRWcfWa4bHmgJqj8KurvZ8FyOvU7INjOSyfk7lcRO8knKSnYJQFH/3dAqbxS/nz
cvaA/W2yhMYu0bm2VlxrwbdkEiaTeRtxZne7j3btfzHB/pzgXLEc2BSfDbV03DL+OmBH+tWDow/6
Qd38enKSvlueKQi+bCGzcVavVMBItqxZxJwiXWzn84+ZdWLW2ML/hlU+8NhZKdDLgzXpf6ozjuDQ
KUexCLWLneDYe2fXBZCXd2tD/ZK368Up9Strc/guCuLr+KQqSUdn65ENn1pZST7g7ppy8ez1mm+8
USQQCI+r9vm7EQONsv5guJBY63QthH1i6+Ay96wl7OvPdWr+y+llo0VfmUVeIgb94ZofjaUgEobh
LwEDN6ooRenXfO37ciMyM/W2pQcH3lZxsQlQht5xLKKT6e1EhpTvwpt/UaOd8qUBTwO7PC+nS9QW
DzWS+kFaxfswTT/wf761Q/5oFfmxWgS7BYGDSCRnkdiGeieBNkyxw3XJXC8PtBs+9ovge2T0Lvb9
B4hDNw5ndjhIGXrtPfOpHyBdjNjN4kAsRTIb5ABJb/kqZv3L9WkwSNBkbWjH1d+PYfWwR/pLtfnr
5Hfn3gMwpr3UdtHdnWD6whmFAswQ/t61Pm/t/uwtGwe3cWTXJPGaYIrlRFPMWApj2ZnB6XcwdK8U
BSemVKlf1gdPM0Sta//mEhGfE2gR+IRMKb/6bPL1aEzhBzU2pryl4jzomk/prRkc6idWG7DONDe/
MR5bbD/w6hV7jchrsZ9PDauD1Yu320Pa4cqPrWI7VywGRyrEcd3/VxsOVjdx6ViJ2v32smOv4Jme
n81Bn7YFYaoLXqO9OClv44hR1bPkxVE7fZX1nrl7iQEzuprufilZ6muGd90xPHTkjUlmWtpT6tgb
ewV1ttRhpvuRgYR/9OrxoxAFpjnx2w7cxJqsY2dbZ6y5SW/o09IXiRj2qzaxDwxDnqpNf489m2wh
51U1JuXu3EqTlPER+/mux+PmL294Ww+ICDF7Y8myLadOWBhq4D5y8jvksLXcE1uAutIM6bqII3/p
J7ubvKVDdLYmzA5hcca3BD95O4eLf2wRWdNoae/zffN1rvL+WGHjiANbbZdxwBvqlcVVr/kJdw7O
ZbthqjNQaqmj2xVEhc1PCh9bvtRPxlpnLUYB9OnHuS3CWPr6ou8Ym7C6tdaTLf76anrqqiI2747E
thqOsEYzYo4w+TGRHwWmjbpMRONe/LL70LWHzX+4+WJ/ttm0s5W+Eup1LbiyRvttn//53fTa+fQ5
2IOOc/THZD3UncbTaltYoRidBStgY7VkOELHeCSbMdHSvJtXD9ztT0ifj17YPc1waAdve4Inf52o
3ecufCYfx8zE5rBUYd5XoQ1FSCY+HWFdTIGCZ7Tn3hl/WH2RBcDuI9W2By/qH+wWya3U31u/vw31
9FLVw52mehvu9U0VvLCBzqjrfxydx3LjyBJFvwgR8GZLgASNSFGWLW0QMiOg4Kvg8fXv8G16MTEz
LZFAVebNc28mOAxVA7XGB/YiWLXLLHZL8RHn9lBfRGV8AXVHQbDGU9t+BesJ9AolR7YHfQ32syHP
ScXIpWQ6NqqaRDFGpvOE+mnVj4P6ods++H35jpvn/1/luYJGyjrzkR1uz10+hMXafzSzvmtWpq5e
/iwSHyomp3I1fROEJzMjTTjNJpnsF63PPpZBo9mnxsGVWFyUMaURk+8dAKuEEc/YmynAkMvOq3au
RxMrsB5Wm053sVTlCWVFt+JiSuS5b93k4HX+j5fJh96UXDNZSxIkfsTHVmu/rP9T8i2j27u/8IhP
Whyp60mmts3uiAerO/ZG9WKJ3t26lYxU1r5ALB6nZOArvU9EqvraItpsvNk9E+SdbIQ33rhK/W1e
6lxChX1Ti/MyGxn6P6EFUZFOMi5X2PZgnnGULUcgwSc1gytm7MjuZwbcGqNsE8E1mNsdK16DOMhX
7nwzY0dy9Sqt8jvP1RCRJ3NO5foxwrSjEWZZ1BTih1Lhg3pkK6tBhbMpbwjjbShqV37L1GkBs50L
0+N0rzikN07bMFZWmKzLKv3MA/8pz5c/7iUz7JV3qoruWubjF3Xkaz8ahMo3e3vWf/BpC261LmpV
cnEgmAGh9gyJ49xC5CEc0jtnfZ5tqJsKnNVNJS+rMyMML+Vv53rXrms+DSmvg+XFflecl7KOVddH
fYGQ7GpfhgfRLH3IjQpWrizTu1XPCd3BWHa4tdWhWfkBOs36mdAAnnyljNOSJC1ksXoZSYl5Jp1B
exhdfMiuZSp49mlkMo05YqORgBiZ4AkX+vUxTgOJCEq05VeBjfWSNHjYFS60yB5Gl3KiPYHzPhdt
ACxp+7BB5gTrhsazK2u756UYj6433Jjz4YC3OW4qP33W7fyFPc2vqMsZP6v/M1I62gK/ZBDkaKsZ
vRfT91D2S9zZ6kI3xbwWdyEj825HBX03yUwgfTgqmAHE5KMwD5J4VRtOyXCoRB8NUhmMiaGmJECN
zzA9rIQ09lSxaYg5IQ8NxnJkgjI7T0r35JvAbhyjO+qtaasDHFOPeBETsefcl1cP40SmpnIr5fCv
6ng5VXteGafeFl/k0dx12rEp8yO1XwwXboVVbuTh0IoxaoNS5+T2egyl83Ap7OTcmFxGWcsUy0vX
m82rgsAfBuSGbyxZvQye2P9/EjswlLRUxWkzdLhRcmqKu2ReWs4+9bS9PhZvblH8lHoLv8GyDdhf
3u88eByhkJIat4B9h3esbsGxRDmOGLItBoaznY8v0nXWb7OjdEIRT3FFTH9eNZyqrPgay+Y/PZ28
qy+yL0TH+2qk+V+vBqyci/2ZNEacoS44ontzO+9QIGjH+VRVHx2U4xF3KXuWU6hOCGtceIwgqXNn
o2UeDgvX32yyCJ4MeJ2r0WkJkJ1n3ip3Kg5OZ/KsEMt55YxfXhQbSAFc2KkHaWrajE9ScexKnxwx
K0jIAhwrs4UBHvXYzsxCIKl7xZuZw86g3607kHn9INaKdGVnHrRNIQNnCgu8Bi9uzUnoSjTO+wpM
nTaPJM3cRZzy+aTC3hD+C9qmHbPvHRyuB2grO+MnG9fhxZbzdJiqBBKetSbZlv2l2SsZWfMUDt3Q
vWaFDqPqkyDzNeBtIV0CMDnqVpc5E1RQQuMcdHCRCG8L3uC/zGZcvLE08vfjVajkURVB+hvk9eJE
S6vKnQAo4+YVmHvHzPles9W59LXwtuD0XAOS6iQxXF2DNrSMt0k26WuSW/pDkJasH/XWuwOokyyf
2gTKw7PNnMLZMVkccFda5aMQOuYJdFLv4o5rHnEka/GUmh71YTOp3ZgW+X66oyNrmfdMBKty6648
yuWIyk7RP5V4IbQp7o0iw57m0aP36YiKsqzuPUFd7Ky+vIsTmSq3GbsUIASpRdxi6C5Fb0wxc0gc
LHaa4AGp3jnlOwDIoPhFVnc2ip5rx5a2tL6T+fq31DK17yAR0w002z2CiAqjySgGDLdZTuhpHbCz
PV29xHZjFs/1u8Tz8tD16v4Rex+jbi1yh9I6u12QnxE6lucASuqVjwu0eBL5drApr7u8/cL/1YcL
60SZenrjE6S8caZ8KQiUbrq4oxT5mvj4uSOK+TnNRRcz8bK2AeXTv473/jhAbxwy8JlnYqing+2y
umIvDVGeW0Zpl6oxsrBuh+6fni72TzoBzERWq4rz3A0Of2jqPwcZ4cwQo3rTBjuB82ClzDPAoR9V
lrQffc0y4kR3uDOtdDA+p57WU8GtRqL0zd/EgBuxHDcNtcn2dhiB3tO73AkAabxpFl+dYsRC3jTT
3GDR933FNkImvnK0Z8Aec2u03tnUXfpwKvd8AjfE7sBO4o2dliV3qiwvZX7PLjGIzMQtMG4Gz+tB
9zNsMmbd8e5NwXZkPxTubAo+4ReHtqJO1KXHU+945I+wPHlTw7Mg02Wvks2zm7KE4rUmBM5ATMl+
rOf/1lFFE4zSpsia59IPIt9juFYl3dPsVn6UFcHIcT1ijJ9RAkqO3k2SpxeMP8O5moHZqrocGcTW
19piGYuhH1iLqkL0HXgjT3ta9PaxmaobAmANpl+KzSQldt+KWbwuL1jvL7rjhqPp7gtWkUUeZv26
13rEtkU9uQlRaDiR7I1jrl+ynX87kZ0E+pxl0Yf6Pap4vqBrKdsrIulWF92TMuq5NEOA/0dzUp9l
arGX1vJuo6atr4QDLRvctrDDqvgn0uVnTOSlmY38mDRzfcBzD1GOn5zD2bQ3nj35fxCBbwLBAy85
yyqLqWYHsVm9mKU/U4QV7SUoSZeA8nyt7KEKdZY5bEbJxBiEg/NRpa8sogw2ai5SxgFThla6/uDG
EmFG8iajLV9EpUdUr1evaeigsUSFW1zW0f5g8EfNsTDnGHvsk9O8Y0pEag25Ng+tOYmtxTIHyg2U
82IVNo+FN5H8C4/rEVt8YE8tP45GYZaxs66J7g+XC+VIcl5TxeM4vq6rS31BBbmhlU44FnrWvVqL
HgnffbMNcQ7qAXNK4LTHxKb1dFmQgW+2fMW+pF1tq3rqksUhzGQoNxASx2FKyq21rr8dgfCnNSCL
AfPkjhTdiH3mW703Webto0Nmr/nKIyFb77+sNGW4juJDDVRytc5MVRg5cbvt+pA0XAiJ3u9xsp7G
ZDI2QWffCs3HotlN89Xy2r/EHccDK2YfAnvGIGf1r6A2DvKj4zOLSslB11ytjQinR6iSxrmQ8imY
CTyBof2WjpdHCPT048N8gKQoQy93d0mdajtzke91jsuY6zFgOOs5CENTeWRdwoftyC8DIfUoLUzl
riizeLWtxy4DGyoI3NDn21DY71mq6YAe7nwusTBzEyUIKeO6PuWkXlwqHS8k/sPjuuRvEInYBQiV
QgkkQ4BJRHJMDHFxTRPGyRP9mfqacA5+Cn46vk9Fb+7ts6W4dXofZehIabbsuQJfvancjYPYZhmm
TRPLIo7JGHb4OKTiPcGsRvLKG2kMdsyI1jzCmcFn+u19ZimP/lrWET1nBge/xIs//7rCZSiRW4Da
JfZ84xPWIGrckbSlCRBem2+amb7NkCahDegQBRYHBkShGZeL/zZ760UEvO9YAmq//Sah8iNBpqfq
WvA6F9oc4qKfIilYaea42bqrsF3hJhmIX1H+jb+s2Sst+8yygAtWPLMf0UfOGV5hFw9mY5yJm7q0
XveETvlQu+oZLfHA6/jtm4ywHZ6ATeYP/6ZAxIRt+KhuNUTZdJmd9rUWWuhpyY2J2L6g5EJkgAmo
mtfEXHmnkiK/Uu4TP+AFeWRnisGR4/xHxBCoptEgmY2j2LZ5WkaY3kfU7KTG8JXzcjHKB8PIYyg7
FbKDwH2StkpPtp7boWM1IGkm87+Aen4tsyZs7v1kwTRiY41TwLzKG54XMrYwfRtPbDkma9woHLob
Tph6zAWna3N1Cx8XZg9kzTT4kg7pkRSOq5xwHGUS35Qs/MuaI4h0xsmEDXUN7dcc1+puyUH55YJY
oDdCkzyVdiyiYvRiD3OfbqohBJBmFGrTeXCXfTTp8uJzRkUarXhoAyxi8HK/lem92jkzIKcD4h4c
an9EA8Z+471kNj7myf/ldtyVmvHX9sY/3zVR9GvFxiAv1Jv+Wtkj+BxAGYDBm2Ok5xwM8D5whDF6
YrWQih2xmsQiGMx2bFdtuc2XOLjfJtZY/Qx6O96mFG/0UpuCnDW42kQPOGugFoRe7/00udkZPGjS
rEF434Iaur3lPjSjWT5Mbsv3aTtfc+M/dr68kXGxRDor4kMEuvcysMIksf5TcxINtKmZ5lGLu+3d
NpaGRPmcqZIYnImZ4CXGqvwsoZzXwzoaHmOQ/Llauof0bhR3lrNfwbky6kgxnjQKDSjjxpPzoZTO
C6N/g8GaqW87RlnbgWQUPsLmKg1goNyZH31M8WUV/OMoTTbm5P5aTvHGwNAKW6G9V3J5GFZclEPa
WtsyyF4wE0eL5vMSFcMxTQQuHJI/qvlo9sUxuG+hbujPB/+tqywPyX58aHlm+ZlY9lf7HbA4kKMr
tis5sVgD/skKoL2e/9kiu1HWsmPToieCcGqxiKCe6s2Cr3AyNHjZtqLj8Koo9xBkVW8/GoN14TTB
Arg2FvYc8SM1h0LKmecIkeetCEh9KLikV71dQq+bWhJycSVaRXKr0+pfZXTvy+KdiBJ6JprFiqU9
0+ZDMwgT4ZewhCXUBmJU0mEp9+0I4ZZ4ams7636og0+WcZyqwHocCFeipX3pC7QJeg9Q1QWgYDzR
bSCmULpe+k5+jRBEpzYQCg8A4weNJKzI7om7m/BhpnCjts8USfI6DJPF01q90PB/aKNzLj1nW7OH
C0McnLGFtPlII6g/6iSrbwlxcbFqckRwf6ckMDiMOdxRbhV+54c80+arrlG2TjpTpkKbThg2MJA1
/3IsBScX4y4tVofUKL3sm8kCw9tch4JyXGzJdeivGTRusk7P/coacl7F/IW+ANKQZmI3+mrhDvPG
2PfkyfR8O1pN9eJRzsXACOmmaxo07RGNlZW65EappA8HzVTxmhE/ppzmgNnpcWggsxk3tyHb1H7A
cztC8KoYQXA8GEZ7hZjrIsIpXsn0sIiXyN/yUZsfpB5YL9zcztHO9demzd4SvDWwIy94b09uJ0ne
yxrvfv9S2ejwCJPNcQdBDQeNnK5ZCSCs5d5oAKoYsLM/uhZwCpa/gn5cG7b1Mr+ssKRI2cOebWUh
MRxP1KKfzBViZ0ifk77dmq392UP0ZHOwW2rvati084us4mnMj2XOnLNw3yWGdHY/UmUt49WeacTA
rGJUtC0u4DjpymtvBjc7l/+62fvK13RrTclmXglhIKtiNYPXoZufmqbdjtV6gJEFIWx7UlySVz93
3r1sJJ6mIjkkU6S4iTK4S5x2d8g8P4YOorTq/Xlb0v3trKaiDaQVS7rkaozuma1GeBFcd9fmhWKi
4sUg+ZvMwQU7WgT/TBJaSCe9Khu1NwKWTktdPJN1/bEU1X/InmBcs37w57sQ3fLV6fJvspzbzHRk
w03632T0aD2q3up389kSAEAwFceXgYNrEHvh6jtT6K99QUSM3hOmaK/FRuEHsoOu25SMvRFAT1xN
XI3CP45EX2AExxpnTr218ScEhoz4M2rciHHrVkzBY2mXF0aMF1A8ZgS2CNE03xNZf3UDpJjb8RiQ
P/reIuEvXJvTskSq8c51ll4oLYlF8YM3JPGvZIL5tZviJXCyF5y7dz+lc3+V203S67/JpFVIBRZG
R2CuifBPjM0FTYFhEUpEhl5FrIay5i+373cQhcgf1VLt5yEgJqrN/lIK7axdyNaZmcCUqRH5Tb+Z
qvLU2jOe7gkXvj2qNVzK5WeWHspTInczUu9dBTqDDa20Y6QczdTXocARQv5b9dvPZfAPjKY9qgIG
nCnWGAmBz0Vvh6duVEQAYqHciKG60o+G1oLuEHTNOxQEGtdUXzUkrVbz+n3fY2Jn98pTmZf/LDTd
uQ3OZOGN56U330VFPITEyc6iv0tABpNj59HQjy9loWRk5mh6Zuftsa4pOoV8RfDLP21/+k59Lvy5
qfiP9K9xMCjZqVcLivQKhAgn5aVHaLZ0YMfBe+ZgiFNqy2zFXUd2XGrLMnSYacNTu1s1macCGDcC
Xz/63Qc90AaIZ7uwuZOl4Zuk/DaSBfkoGR/4BSHl1SkjS9AW+tVltupWvLrGLadVzZ019L2UFeM9
wR0c/tJl29t3vraXsl73zWTvvDnAs9Ds5UTVFUTZusT5uJzWpjpgl8ReYe7WkXg2R1u2hfrwIFUF
53st1mOdl1eR10Q+DIRQ+TsXR1fLPMUVzD9Sn2eDckuuf56xxHW1YP/pz9O9PYITSJ7XtTo6s3Xz
lza2xz3kWZg6WsRgpmG2723Hht97DYKwr7StYYknr/kAwkD5JXiA320ZfrPsHniGbO9nH15G98W8
6X1Ik08TqUvk3gbboU+EqGpfU7fZ9pJB7JxFbolZbFWfI0uZ/HoO6xkmyjNv5kxewty227l3DtWs
AcIx4e8p6K3hVwhnN01l5I8PkFM7wc8TMCkbd1X50vc8NV2wJR3tnPd8ELZ9UBnhc2RK8QNW7qZU
R30dovlu1isdfPyBcQQ8Iu70rIi6K81TpjH6x7FNg8IRDh44nFQ5b2DJomElsDb9SwZSLRD5LCLz
Kq8J/eWGz1eLKo3ylUgH9oSEg2WEsEbwdu1Zq/qPwsMmmSRML2bGsmtIp75bFnliP2NEXHisEBb9
4qsZnMtguyeCW0XO8JLZMARa2JQrppx3q+82Vs9rjBY4iI44hOyDmLKn1CHwce3Dqih2ZoFjdBpD
nY2rifUHGwEvnfF1vwfZp0w+yEPalmVyHsR8At9Qm8l/F8QTCbxOy6LOxFDQZPZMSnaWX+xRT9dM
bOSCdJEoSt4qmpgCokeDeRyUXUPDNzsPFHdy9wmjDZx5jGZFPLTjplN97GTGYz15O9t5rA25oXpt
xKeubtgReJR/gyUP70BCRnAl+gyhDKACxXum0R8Yj9jkAW2srUWamePyCQfO0Z3lBuYakQrx/T4H
zv+K9qOq/6lxvq3aX0BKjuQIVxPZv4VPXU3RGwANpLyBMuynMVL5TTh/ZDdVY7dvzSosUKbydo0d
7iXzMrqxYvY2Jb+TmUZd+S34Tf3vofrPcw5lWRBkpcIRe3+TNtvCiIYxNllpN+8DBB5Ti9ZseqKa
HK32tLjEFY2/TDxOd/N3K6zoPmb0mP5agHq9qWiC8zgIstCrrqmjA2Iy5uOVxQ4ain4+Gva0tcf8
dZ1+E4QVCFCutDLWp5cpeZIoDQoWKP1axY9LslAm7X3LA48vBBj/j23fPCz49rI2kvqFPE8+Nu9Y
z2+t88n0M5r9vzUduBKd2LZpMRv6vvo2uEeeRTvwdx2lFUsr9+WC9xl2Mi/pyJBaZnt4mQY7rmzj
UHV/PeNLmYidLJbIw1Dt9xCifhqLYGdJWJEpuPj3TzSHVau8q1LBxswvI8kZUHmhZ/wT2fdMB2p3
r3X/bFgIzuZrIphWlp9+3uzEdGwx0S+zuyUll56JQHOwTJoIScolS+0JNaLYQUSnGD9JEphm7gtF
peT7Boh0rW9nHZjSzb3fbtXjZVYPA8GbrsdBi03FH/jysldnenOHU9dnKAdtpI/qGKTeWRgoOD6W
9uAto2BTRn7iAhzCdm0fEBbfpeedPHvYB3Vy0CfSr2SKB4nFTpYnUwrxu4ll7HkrZ3l1Bou5Krc6
g7r3qaInzqtLXxB9UBG5RjQiw1z3w2KEca+saXLp7JeCg8+fny0LSscfl4NrNA9DKn85iz/SigUH
vtJjg0LtLvo8s8z5bKqcsJHJu+XEsUAAneAMH6aZFAunS7jJB+MtUcuJ1FcUzqr8RRYs43IkeMh1
2FVOAFhuDfteKEIaOThsjva2nXaBsX7DKL/2CAdxquYb6DRFPjId36N+JF8RooQszAKTWOO6JzKY
t77tgR4Cs38yDuPSM5q3PvduXpYfBzwQTL3pzcf1wTP80+I5sbuADaZ+zL2377uv6g4PjbZ3qZbx
tc6hierkCucMzqxoNEtzS5zSFnvPrhrmejMN4px1ySVQ3OjUsm8t53Hfmkd2e+0Xpzp5RBUXbJDT
e/EwWyXhbKoAbCq2itSaSAdszSMx+4puVnOtE/SlgT0dTpOXfRQjNTLjkmMxrsWIzNGSgjKYsObE
gSBvotrzDc5iZuYhRuSZyhLERZLUW1ugrtL5W3NLhJWmvQ4G+mCzPI4CVcMVr2wL5EhXnziOHoxk
ikrLD41FP7pldlrz7LDaS1TPOelr4rfC0RQYAJ8+J5dlbchEmjeDVr7h6dtabY7KXZ2aFZUIYQpE
5lU1/ZdbAuQNNqKj/BoUYJfR7WwkxnF2qg1+HZIxNI1PlzKXxPHdfSMCQhrHSOCWJwDdQyPRL3vc
INMS+hkbl7T8NDVZpM8EImXBNxt4r9nQHRJyp7HruG8+g8jUViGtwSnoycGxGRSX44ULPWp6fiXd
eiCU4FKi98M67AvTOixJlcZeMYb3O7QghtbCttjr+WEaxZV02MuYpdhAhp2mEazCi1H1yaNf1pfc
ma6z7jzKzvY2Te3s54Y8WQf1NHFeIc2gQ2U0eNrZkflxscVWs/K/PCCgSeryiVQNhoQ11zK4hVUY
xxrTBpDaTi/R9eX8RaoaRUjwoIS287AgNa3/yA55icipX1o1ozgR0I8T9d5AkAxEAJkBBirlPdLp
LkeTt1hC9uH3iIQLYYgufFi6da+Uc0Vt2/dL+0/DMI9zMAfS0blSk9PSpQfTnEM62u+mGh5nz4RV
Gftt2ZKOJACnmfWRXo+Rt93BhsPvZOsrejZ1yDBeygZPMOGbf1lZ1mFQUIsnun7ThTkS9uf/spB0
5/T8ElB4bxhpyw0QNLoCnuHNIEcqYfwxcT77nwmnjoBBqwf/16/8nQmUxHn4z6zGJTa6/M83E1jV
Kmw9xMGZQSA4oWQkRWAY2MmTbyeH0qKAnevXxmWNs1Hf8ztt64TSs2f33k+NqbYhuqxYlzeXNqs2
hvqwmNQ/g5rpTfpzoZvVRvmWjfpsv6zg+RuWsN8AnaGcGiBtDb2H+XHfvXVCAw/Ab7oBsaBc0o3v
wUjLk2VDNZnoCU3LvNTDhM0iLOM0KgYErtI/VF+/pPr0qFbU2mCFUWRtN8eRNlfI0OmjS8yWufJ/
tLCZY0ikgevFyaTRp5dsmpjsFXVpBmBzf+TynbFNGm79lM6+9dwm4l34CfU78nxozpj5ND+Tez0r
IK6DKSx513jz3zvp/5eSji5scTZn7Zya6xa0f59WAPiOvkZ4d6IG6xmWaGIFgwd/QM5K3Xkn2MjN
A1me0kkLa9Xqj5nufxFEym3iwjbD+Ty44zCi9uXPZu+8kAaH6zZBjPE4upWNuXsSP4vLUM8qUFGZ
8lIl64eMXNra1+wNoTPPSnP6rSHXfpeBFMzOPewNGnODmSa7jgbWljnXWAdYyL3kksq8e3KECJg0
1gbXc8IfVk1LUOb5F07JrV4lsFJGHxUakI1RkcQIRf2MibAKs8y5mNZA1ISo4NiKPToCUW/TT5Ev
AxMBfMmr2k72uCuYmdvC3dPKF5ui6t4JC3xLCdXDlvSAlfHYGvqt10cso2NM2ZSEo4eSpM3PeLAN
Sng+BEsX1L5dtZuU925Sv67wXgIoGQHMf2gc50BhGxZalWD5oQKdoVwtxRzLIl0SPNh6MtNl2fY+
0J85QHnphndWFIsbhy/Fn2gJbKwwTM/sJ38Sf41bnag+vZBlGDj+QYi3upiMsNHrR31JaZhhftpq
jpuau64qnQ6No/FJKJd+LKUYojLI7zq6eSu9LuFuty8opXRmbHjb2JIxL3sCqEGJ6Sr54HG32zeo
xQ/PHT9pz69F7T+KtS9ORjCpUHPIyq9MFmpLv/msS+e/THnz3i6pXZqyYQvxVD6rqa1Q4qyLNeg1
eScSi7NvOlsvzz5tr9foWek1nbK7SN19MXTI0cnpP+vRK/bMq7uommcZETCEPLfutAyIJS0/IZYa
ok/Ns8vaUzKvkHBF8D3rzW87ED/D1btbq5n6Rge/WRx7S24IGoihX/160UPDCO6bGb1fhA46LPfR
y9E23fZUEIXAycysosz6rc1NxcA1btfyqZzLkMqHvBwy9MxixIYppjeva4bz6o/TztRS4rXM2oe0
wYcUQaECbYCQfONan651Vadsliiw7bFGYTslxu9isGmXND5eJOnGlnEHhwxLUh9IvoeUUnXxxhA4
JOGUzF6Zhj/4q/+HE4j2ZPX3E95wFsHTdAYjVsecfBFFQPemS+xLVrhJqIbgqa9tEavJYuA7q4nw
EjaKJoVxZahhXMjU/A+iw9qNUrcO/LXF1q2bQ9cO39NAU2twMfEvPjkqtbYORhgk3gn/hjnhEz5X
i6LA7wuRS6o4MA+0NziPHb6DwY2wwEh9R0a4iVJTMuDZVGu2vLUz9p6jPakA5tUdloBWwwCj6dko
l9Igzw6zsKRmfgBXkx2E1dplDOFjp5Hik+8fVsMYzf8Iz4IWI1GDTJpeCQp1RCqbZAqrvHWOUC0j
c9//ZodyhpduGXJCxly2X2SWMSryECf1QCAvAB5Pw4k0hX5A+CRMDIVkQCp0ir7/wlNKdjMSIrGq
wuyjcdCxTE65i60Ba8sZz0YOU0AwQ6zp1fiIpVrbcvF19CoMvplO1eVRLsn46Dm+e9bIfWKrCD0K
ZnA9xiywHj2D830WatwmDjgZwJmzMXzVoWVAGI8OGKfrIacQCYenbRlIGcGzYOhf89gSPM0BieDP
R2wT0UjWA74eghI2TOSIZBzXgPhgFg3YyTZdenWn6f3ibehyApdbFfhhogU4pGsz+WGq28csZ/Oi
UXT6wVqX8j9PT8fQCPLPqkP2MN1A7YKaeNWOSIGdi/volYaaaFmHzzwk5HOdzr7M0ilsxkadO2uR
GLYhzc/FOGi8dllwDuBHQjfNxwPhXVmY2Pr0IQO/jeZeVK+sJ7H3iIfdheAufyOntI/ynnlTN1Rk
rGnTr+Lbuzn92DD6qys9nqSn73wXnp7glPyJrTw+lvipNV9c/E37pm5lbFu0bbll3AQCMkewJGd1
owmJKKalhhMWYy3f+Zc6I3JAQcWDMZF7G7bEKyqQE9i+uhcg86PBVH9l7bg+jdr+Ht0XSUe6uww3
274Y0rte5LTiI2nT8kreextLUVph56RrzOOl3diCul5Sz/IJNyRK3C08etPWuFa42A9YGsdvK19J
9Gztdjhrc6c/iq6YnqauLOk1Cv2KbXhJmTY5d+t6PhElMFnarfaUFfltsvb71fo/hh74m3ZJFkwT
fT9hQCsJBYVosqpILmJ9sYKx9pn6NjAEw2BXdmgr6k2i/xg4D72+1VMCtQTfbdTl4sf0e6y5TQYG
lNLzEVmJUbGikvBM/dv0kktnzvp3Urb21k2d7FALy/tmWpK+sTtZwZLmMxFNBJ5jSjFd85CyrXFr
cH5L5jDFom/AgoKVfTsrQepZVz0EqwmVHfB8SB3aY9JlM4SztXRfnHDDFqh2fuhI8AjZ24SaQ5Q1
nL6LgS5dK/AfPkl4VzjUV0DY4qZMn4OwL4I7TePHJOIylJ9S4sfYgET4uWkhfhQmY0LTNPJnLTMh
uZrs2tsrt2xlHfqh/OyzHnK+4Rv2sw5GayaIIwDlNvLMPfdzemFOyhGW0cKUsxlZVXU0Wnv90NJ7
oouzrlHZ6eKh9WcMrqqaIifVryl4NG0j/1h0B5e6rc+5QPqErIlq0J6w7iEDDDXIt+s8dT2wJJOy
2sY3gsXP3Mqpfm6S6q0cSI/y3Ve05J8qwDC8EZarNnKcmev0BDiO6QvUM04D7963if4xCJqncsHp
0Czdu+sLYiapR/FoVXszmL6QucmO7YOHxk3eNGOwo0ZzkbDakgYTpOFNtyusMdicty0BmQfJyji8
Iv/j6LyWI0WiIPpFROCKgtf2vlvevBCSRsKbwhXw9Xt63zZiYnc1rYa6lTfzpI9Hver73Qg/u3ZY
5U0KBIuVbxlDPkNL/rG4DYEP+zGBFHU1pDlQ9VEx+YBJxRU8lP3CdO306rBIYKPyHRjJYwb4nbDV
Cu8yi3tmXgtzw6LPwl/MrY9Q6z6jmoSDQaKo49+n+gzvjwdzsG+gI8Hb4G0pjsT8Y3zmEfqbn+/A
nWzIHm97bEk0+12hY2HxmF8Kn7Umy3EGgqTeVVOYbwWk3oXK5ZOiTXURof1XGFq0OXB2EdlnC49N
MNDBzkAjNOxpZ498ScbGmhYWFZPM66G89IXZLrHtWouMfdbBs0Dgm5KZp50S/HPKzY/tQAylcn9E
L7bYJsqNEwJybPAT4n03VzQ8WBsoyMYPUSmzvHF86e8Av93aE22ORDqkpou86norL2sw4OD9OoSx
C5OyFM1nGWbuXwCXb9mZDXiMBP0KjjORWtxU9kbZsbX7/37Tkn98GaKKU9Cs/E0UheVJolmwUrDa
fe3cs1iJ/iyAqZgUhl1TW3nYWhJ3nwVw53aGi9GUAoVimzWBuxoYcJ4bQPPbFhPM3rVzTE2WzH7j
oCKszJIXjTIzt70qIq5z6XABAWnvA3uq143XxJtwgHhDYG9Y9XeDpPZr7ysYivj+q5IrFkPWpo+y
/DbCO8Hl0bTV0WDL+zB0XK9jXokAG331mIBexJM+WEcyyIrDvcUmya8VLXc1Zmb+4uv5r5mMEV9M
5nyHXixIbLB2WOXpLF5owpQ+1orePMah7bxBPu/f87JqL71UYb7zTCCilkH+XE0GV0ErdI5AKfI3
T2MYN0u82k7N6orbf7IpVDI83wsKmHghcEPRVMG6igFkGiDgUPTxY6plxBJYbGQRoanNXk9z12A7
TDSVdbMoJ944WQv1qRV4kgfMr8zqBBnCVrk3Z7SDa8/N/TXINNjCQjeAfafcPuEX90lqgc3l2DM3
vF85QOrJObie7+9FPiS/mrf0c6h777sE8XzyXSH3NQvEU2rX78oOp2SlAyhgMqiZ1FWFwTADa8T+
j4QVaVZ1nGu4Gut6RHotJ2Uf8tKRpCLY/fgJi8K5olB+5ZTdvemgaRj1FU1iND7yERHJzzGWM/Bb
zLRrpxh88FgRW7OsKywspsz1J+4X373HGgVcdjWDh2/l9J2CG70ZGI9QUlJhrrR0YO47XO5gqsC7
10md4dTh9cwegDH8l1Kdz6xy0qVGw9i04ZDsiSD8cjYYv32gu782AfCGkaXedjJrjhp+GesD250w
f3rJfSBJxYc2ePGHvFpOEW7gHU0lXCTF/f1RxP588qZsfJUhdIgmqP8B0X5F5GRpELbFY1ePydrE
cnTUwVhQU1a2SckVJU8exzrzguWQQI+tYC5/qlionecU/QcrLFmv+wjc+iL37OT+Lqy2NdCFbKPK
ou8PPH9wm2EmZdDk2fiz2uOEK7Ih3DHYFA9p4ZS3ocq5tPKMWY+sBvL3ucCsyW4P1ItZORBSWbOk
EUVaRttvWURZR8dw/WXdqHdh01jZjHX8ZEhYERV/uGkkXVD+NDFjDhG3ddF+9FZQXWliwbGdimIT
tVjx8ZgPlNSH9VI2FsVKTIr4WcZsabmxec6neXxBtDQ44pOc2xV+A9dipeaGqXEmh1MD7QLaSuky
X587TY657E9WZEUnNqLkgN3yLUj6kG2yFcUX4ZXptcCd+WR2zXCO7TpcUwhTcr1jYYqbn5AW3J/Z
wYaVS/mr+Q9vO6+otjQHFb9ZGNt0A4TRjhC9foMQVzJCYFeoG1+8C9fLP6QLDTVrcJSoOH+oq7Db
4CeJFvASfvNcGoSqpLFvAwvbZEdwsFTmjMRh1jf6IuZ9EFntWXo82jhCFM7nXLvJv6gn7QWtAjw6
ed9cQzjLEH8EG72xXMdBH20sSeJ0GmDYqT6PnnDcEJ/JxnZaEd4o9sj/323HewTen15x5qz7hG5V
qdWmmUfnOw51vXRZI7wjXhK0K5MVOxH1V7adu9bVfK2c6NqzPVqmYOquosjdnUwNINIM40uzIPlY
a7Um6TOS0arEHizXtQVqf1ZG8RBwT84XiUX6ICvV0QFCsQamxVwHpHupohh+JYk81J+AOE0+4eNE
51gO3mw8OHV2sp3QPnKnBJ9bWCHGTte4ygFOXNAXwAEBu7I5J9mXUWVGjs3jdmNlX9gtf1o3fw49
m1Okz7i15+l3E2jih8UujkD82kF+9iXvsTnz6HfK+5MRSHmNla43YzYHlwBY0yFvmGGStPCXrhuf
nJTNqlOECBQSyinhcTQBAyI1hPsJCm2ClExh9NKyWezSUvsNFN9Y5QKLFSQ1pAui4aPGBo5Jji9I
gdfdxlkES5y4xnNa9a+mKV61HX/h7L0UNXxn8rDshud4oDwwfPd9JteSTSy/Pec6za5chYH7NBRT
vKPcBcKX5/p7g5AEBQrOEa6Bt2LqtJcGR9+yA7Usrf5v5o0EKoAQrfTabOuEwsdkablqBaYHWVoW
w0HZgDCI1JlfNI+USBJ8tfv2M4L0vI28jNXtMDbpKTaCf9ziQv6W7fwLLXhgFdw9ScgLS7NvOk7g
gf11VjVfHY5aIMeYrd0+foVmVkN+hKpeV32xFkN3g0RJsIxxYSQigdVSWpu65KIBiUNtWdT8jlPx
jzdzSRuhulBW9N549id47ycogb+gPU7AAD/yvHulKO9z6LCIhXPE5djoKHySbzACmQj0/GpocXMU
YRLFfIit56hM4vF9zVkAu5PkcZC8ZPdEZwG8NATdtpjLRIBQHo/TpGn4gGlJuqvEuWCiZyob9gAw
9tt0tzn2xpdpsH6qzWFrquCZClR3kQWAAU11NwXURODq3vgcEzCi0ryB28NAUeGaNyb+al4XsCww
GgxzYkC9Tirc+IGKt57T3FxwRXjn3XgX+t54EJaHXCAtZHN4i9e+GPp1N/TpS575Hro3A3cEiHih
HAx0vcNxkisH/TFm/4p8o36MOHo22vxnKKvhR8djsxN2TFFEBmutHn/kYFDWhXSOzTuYGOCi4VdC
Wp6Ftlbcw9xvhIEHw/PyCr1f6p1lzA86LoIbHC7qYj3DfQ5JIbw7jeJBSbR9uWffF1Ymy3vYktwZ
QDYI3T6KeqgBRTdNlB7N2P+9XwNXJtjy9UDv1Wnyy/Kx7kbkt5IAW1RNeCdKatIoFjAbr9rw3fk3
avkUBqC4pMXLqXdvQcYKPLbH+ubCfWQVY7OqjjX4iPEc8yWg9I8do8xh+vhUBpZG3ixrI33PZPsh
Z8ulPg+meAZiGj0mOeUWO10mSLGEqiI3U21WRHCSjqsZ58oiMTJ5E+3Yb2pYL5sKJBpgdpU/Vtb4
kDYE52x2Y6Shuk0ZsdpuGkXoraP2MPWItfeeby6IdNB5T9gTMT3Ag2ET68E9qac3Syv7FlkKgy3P
1WLwKBoxEyR1kqWnms42OmFVucXeRV6pkQfHi78S3T/O3IM8o2zY8PghPhdT8/H3l2rqzkELEccR
0weKGMQCu9ypgKqsUo3BuqRL7Ap1p2ALPDlLJDF/YxqxtQJ589RStrEh+chd1CCvgAJHJxlR4pEG
AhLQ+rc0p+JCMpA7hcwuNfd9hk4TlcvKNWAHmsZP7dxcugAoTa4LTiZyGJ4RP46Sc8XII2DhIfNZ
Lppul3BZ4uvlXilRTpadDWqF62PK05sw/5KUQzkvX2rZsxzym7NRkkjAyVwCMEBdc9n9rtN7QhPg
P2UpLrMXPci7pMq8B6cSlF1YXrwXvoCL73ccH6N4EjbTZO1yvHmtcbaFBmHW2wHfEMgNtU5Jx5q4
R62JVDr5jZe25t4IhqpejJ7LNaKZOUurH2D0WGA42dYuSvw6ATC3VM6Egbi+LyXDOTmYChOay1yw
bO4FfE0e7RJf8jXpaov80T3UJ+K3OfK9TatiIrEGA8OW7khzm43qNyJ9yG4VRl2PbfTRwe24sVXT
rYc7B4Q4wqeit+7QG/BEPVVvLTsCldVBfa56WPAVlmeg8WAW8MQfhEa6xDl6klk6AsWrYFdyVsGf
evRr6wtDCv+RHIfV2LRYgR23PVrltKMcXjFhlq+URTbfoZNAoTV38IG3gmKWbRXVBA4ofdVVDiEl
jHApOwLahWLfPHvE+N10zFdN3omjLvu/wiNQCrtrkxWCmHD7bXkGQVG6y7CNSn/Zm35FPaHQLKky
cgyqw19gchWn0QT/kOkQciX+85C7cXlkkfsSV4ZaR5bPvSjv4NZSlTA19s2tOK0hU9O7nusamWny
lzy9xhqqdLwS82h8e/dTTOQhi/bM65YBqhwWrrz9ToaMl3JNnVjN3UmUhl52A34Md5z9TVYS/Mum
sV9VAY8rhLdLg2du04+RDc+Krpocc8GXb1I9FfFtjrE9uiAKjFEefUp6Dk5jmqvSHsZtQ/s2Yzkm
zXkgZzBb+o5XxKLG6pZLqUNunVQKIhnF3tbF0P14gp2H+F8En60aPqIwpSFJRB9y1O/KAntotlw+
SttHiqkpUKmFxitI0/3RJDuyyNL+OS6GkPEi8l5lzfmtZgJt6b3Vc7hv/2xsn4HN7jpLindqGIjb
NiBMXNKcmByhtIxPeR54Wz5DbGmifguHntmpoLyXuttVMjkErkiXwPFJ5a7XtftoOI5xAB5dvrcV
CDjHvZJc+q5NDJaShHndu8aBO5nYOIP1GmXyqW1rcSuUlaK7G9WTCiiaV4X817jGv7FPbHxXglyn
qLakOMY9XQBb02yMdeuG1dpgwrnHiIJd6noOeT07X0GiYv3opHJpm9SIkQCOl2AAgN3YBkqKh9I1
KOs6EU86hzQ8McAOUGcCz1jnbfra4f1fxqniXKqn7KK7gpyBhLuUxjG/3CClRd0NX8yQ9LMwvN3d
6rGiSiZD0UxfKgEcKQLMzKIu/CwmG0DfkL47rYEkVJJKA7X6pJvxyQ6JMuTxE8dgeZVR/tbZoL/j
CEGoKA8uMFekaf1RTTPsAjg6NOzh6bk69vvkFTujbPFP0IenMkAr1CiQtDSBrckZm8TsfFo95sgM
YPRgU9NErx82H4XaTSUWFZnGteAHnNBkRaIYR8fthJMREXaV+6+hVA/aAfqMjTcG45BQF8S17oKy
8pTp7DIExaarxAHF6qAri96JmtqGccujAEhy3ngBRIThUQGiqGsqXiyyDQMRbwODE64pbpqstLGI
8IAOFoG+vBpf3KQ3edlWVMYFxyniB+0F7j5ixMK0d2YWH5yakEZfzUdoXbfJn5874sOGmHZUaXwr
rvULerpu9KPfhO3uYjSgFEPjbMll5+Vnl8bovgNJL61Hixcw0Glh8TCHxXPvPM7W8Ez2EE6I+WMm
1VfcWts2MteTS+8tFIWkPRt3GDM1P9ZMw1NskkjHU0elPK1fGxwZS7iTizHClk7kp4nrWwVbajJP
rcZ84/gYyV28zNPCBKHujA+s9Be65pfZDYfQMa+iZHSIvWNj0TDRcTfCJFBKLJ7k2K27W5DGI0gs
K6d5MPxyawMOD0BCUIgDWG4iI8m+buT77T9NAj+mB69psFd581vwu+vdluFeboYZWpO0bn1hb5wI
7cmNlrDV8FG2B2bInRBPJX80YC3Npc2lqSRRi6u5TPnWwoxfmTEOTsDQsfE7TO43jWtvDV/pBQUO
e5zH2IBxCTd5tg1Ed8Ci9cXGCV+OpgzAZ/4ZWStxzyWATUBtZdtAuoLq5scY/uKY4icTOI/S8Spx
WJBJMnkB4cEI33HwFuJizNPx5tnfXksw1JrPJpS+sXpo4P2nRn5owmQfWOIqs+6U1fV1mOoVutYi
ysVbNPMRBmP0OBX2kwp59TdyOpvT/Eql2TIjRr0iIdosSPOTHJSUPrLgJUz9XaXjPmFrIKoNEPMd
eOhTS37aplWnzZHo9I/myw1e/N84wh//3xKt5GvRBOuOcvAGxbYdrg6ZDFCk9Bt4pwKeMzsqqjVs
svDxxqTh9x7iD5DTF0j7Zz0/1Wwd1MiHMiMLTxI3DhpVWgI0jdcud/uoosMDJyEYuk1MpM8vv9Ih
YV4MtnXLlhRzb+KlsJlonke0a8BfiAwsf8HZMRKAzKNnOpmBroNgjPgpPQ7v6ptgGPf1eFck1Vla
7XpM2amMvN65WOLi0cvJ//SEsWkoCwHcyO+Z/iL0PtSUlWu4e1tbhIWJREiyUTbCDb47XgZDXn4T
p3v3hMmr/44JJwTaT8U2GZ6waH80pEoEfWdSvFt4oTpKfxFfLmFR4rf+K8N3OhwdKt3v6X+r3499
ty/r5ph0U7euwadPMYZz4JUnVwMDSNlwV+MxtjA72Z3/2CevOYbW2Rm+abU7ggJhmelX3nquMS+W
JsuQeFernBbJGENVsDWpTRgo4u0F1gbAx++w/7FVY51n/fbRevbSDiBJqHFLemzr6OyVvtJ3Pwxe
qc7661OvXWsAALNh86LnzhfmI+d4dhsSHAuRb29aOr5cNfzjZUAlbrClLots3r/UwwdFISYK6Uqx
qRvMZtMwbTTV/8/vYVYNTEqS1Xn57iqpvkmEfgXCWbcRsd6gaZ+EaB9EW+wnQD8VonGf+nfC+T/d
CvYGXb4rweMgqFIEw7uGChpqKB6s2EWVzQ6FTwAti4ad0RDOpzy30Y+1CTKFuXU9skxtCzJ9Ot6T
d11TsQIQyFs1JLLyKtsadWtx3OK2xSUTd9NzI3NIN8Z5ku7fSK9uRZHYkIAuG2axtkx/01NHp6Pp
YEpCiH1bPRRa4RFh3uCXKZwnEbwZ7LcAI6273jw3zePEE1mMLilugo6NkEvlQeybnLPk/1enxisw
XgzpjVxR7XAh43oK8JIVIjnPHHAsFJZdC3nBtbZz7u5bHBCs+tuHQkJ+8dS8F035nfTjWXm+Wlqp
PhkuARy/+h4xdK1tg9xLqb5Ulp26nmWT9GlDCoMSf2C/J/ZOsQ0b0MSOIcGaXLZox/aatzH0xmXl
UWfL3hxPwj4T1ls7l+dR1291yolqGg9x3p7Ncfw2wmKXEBn0eTd2dKeaVXQtMFVNeXazsokDpySU
4WzlbF9Gv3jvhXcLY3WzK7X3KSVQSfaUEiCpUqzhqfVlJ9UeyRb0dcz3iHHsEgz9kQ3Zdz/KelUO
pb1sMvlipeUHOgRrsd5z9yp185VT5X9d7x9l160CQQzaINDRuvDk6sTbxl47EMrIdkUaUKOTfmUz
O3CjwrbQk1htSg9UlD3cLfcbMp/IbfnADjbWMw3OwBpTzTvKHk/NfS0dBvHM0yJenMLbx3wEsm9f
zbL/NYiGmQ4qSqTa55TdLK2VO/bZK+WYWL7nI9NVvMgdLA6xkIdg4ETvHHMXCk+skmFYQ8H8h5+Q
EYtMc8QJPos7kbJmNWMbf/ZIaiKJrEs4zXvf5IWA+JViIw3d9JkLs7kMiJLHROpDhWrHaup1qKI9
b6svMVLGZ/MYD4RKK6PgMqOrPQmKPbLmFjD3W5dAyUR4b5ZeEHpLH+9EK5xfP8PFVYRPo1ms22Le
KAptpeNhW4O6PQ8li4L0n4ubliLFEKZITAELrM0HNRQdMUqDlj28kHRqyK3WtbeMPBCeEIow61nZ
kscIRlB30J77bWIaWLoO397a4pSFSs3EZW/Hic7sIYp+KJXaQGvn1YJ52W4biqlL1Lu8fAFN8uy2
qFBTfKIhYItdwVu3Y/IPKwoOLiE/LeGe7uTe5UwHKeF/a6Fnk3lvpBkR9cXM2xuoA/4htbHJNYc5
KnkVZv1GywCoZd3svcZ50dzHFq1qP50eJp1VfViB/PDSeifq+YBflV8KZUuL0bWeK1u9jk69hFED
aELe87E+gA0zRlezcyPECOYfm8n0F33H3t/JBkElAONaIRtv4wEIOfkBmELZUludmH/O6MD+I3dQ
sMrI841qyz/yYS+dTd/EFLwl2iC90XBothV6joOsRzVHlrbH0bvXaMpHp3NBcd7TNP6xEvZq1t0n
4fDzGBJraIu+POu4WpVUvHWFvxWGXCmFkTtyL+Xgv0KT+2yS/kFLFk5mZvxyQaO88e4F9Nqt28Dg
jyfoV/IIx/iLO6qzHPGaL/s6f2NXAWwunVmYAW2En78c8/67gBOOkLmIRuOKRFk9eIGzyu8u4x41
iuFN8/bUpblpPGuZBwSzfePY1RlfiGpF0cy7NxUH3erDmDFPJh8U6H6kbrgUk9jZBM1DJ9vcezQj
nxUENgKaWh/c9LfjpK/I+JjpuKwLkAdB+RWwq0hd/7Nt2cHMlftXVS6QTJd10/xYT9AeIFw7BFUb
fCMJds1mcpeF8k8+tg8bK84KSv6O6jfW3tF3aTG29N2p6FKKuDHs6GmtmSH8hGCWAV8m5cUDhoVN
BkdCeNcoocsZRfRixdEhSKZXvwK2H/NYRr9MiNd0ig4uTcVe7v60MJ1s6v/wdKJAVTFZWRC1WcTN
NtykVkyPQJ3sUt/al7F/KMZKb6gkxDTLntHPNz4l3Z1j33rOA9/DOjMyntWIXuu0L35qWqwcO/pX
SOuvEdmqqw0Czn7fP1s08FJtf0d2F8+lb81LIafb2FUbJ89/3ZnysK6zDqkhrkFuDGsh5+skAdTF
bf8u6bzZ+eA0FyCUToaOvwK3fZKTekO5+R2kJGlbTa9BZIplTJjB6x2gEt4FbuKjkdtwpcCJLQqM
64uB6CMal7upTPCUHFfiYGYuwA/D93E52WKTZZG/LDqTG9dwtRKNuy2+/yK59RR9+ITIfmQfdnLN
hLtc9EZKFRHJp1BOQ7zJfa5X0s/f+fCAn7YVJvs64EobCHK9wU85JjsaPs591rx2WJrUWGDK6MQn
GKB7CSN/TcP6obLTXvmGcTLj8Q3gV0Lwtbm4w0RNNXYRyMYPaSSuLilJ5Nt12VvHcIhX8AmPTcFn
hmbO6trD0tTP73CyOi7lgokdbkGeRS+TQJWGex1t0hDDVWQ2ACn9ox8RLvLTHbT9C+yWvRsisnkt
ODw2MuOUrciWfwfF/Mf18VdN8bktiVylVN3yKh7OZTm84DvoFpoHeDFIX+z6bGqxnCLlYHFyB4wf
/rBTDp4n6G92NXx2eX4wQgdWY4YR+u7vE2IfUB9nTOQCWeShABo7yh2fGshFeAc+m8wDHWEwNGGW
8vBWta821SpFWX2BrqNX4+YhyDVtiLDokbRBUVqY/jhuWQksXXoI2z4/s7w9ZeT2szx9UoP9F7Ye
UXnyH2G2tfFAkpyB04JlYUA5iottGlOQp7yzYw5r17MoZiFoVVfzo0iGhwwlHfLAItP465ILC8yN
gbroKYJ8hId0yKcXSkgLg7+1DAJQqHCLoTY3HF9fskgIYLWgTxn8itDb3ctbuoJQZlo/obtcp5iV
uQ+KL6s3Efup2MbcBNkj7IsV8BKurLEm9PHTSMiwebWJfH9V8z6jO2XJpp2JMTG/aP/ZDfe7LW8x
Oft71sv5ARrKe3zXd1ru7EhbC48Sbam3bTkubFftEmvmDG13XRDChya/xm22tPvvUNo31gtMI3wY
OK3jrt/XMe4KIiuVz7auD9czeZgkmr/TUGEeosuLOt1QZGtW1JeKn5DOt3MBD5Ed+KoRvF7UPDzm
mf1o1da40G790zkg78FdOorNsD2/xy52LKSg1GRkB2C0r4ISZ6hARDR8SBLTs5ViUnCjiA0xcWdr
zH5s1VN9OMKo9lc9eMbI5FaPjy+ALYhfdF3MeBxBSLLtBWRjxL/K46PADcLjqS9ULR1p3MKZiX8S
L/Niisu1WydLYBbrOWuvNmZWTruXRrscnNhyMbbb0njq6QTB38MHSWSUsB3lG5Qdvwx8vlUETL/K
L12IKybzF2mdrgOjZ2vQ6PPsCdgY/SOWlBVO2O1Aqpc+Im6z8S5o/d/e8sdd65cfCMZXGzpdakU/
iUzui9q7sDOnFKsL/Z5Y5rsr01fAgdmidmhvQx5a+Wl9KzP7lCXxcxsyRKQsbc6uNx2QkUFV6Fvt
G/u+io+lQUCTaicFLocPNP3wJK3lsz/taz9P8M5YaI0dZr1pDP4NlSbkYnHsxdnwbuL48po+PxZD
/trYTMFhxPKRrPZBAOQzY/3GixZQTuSeHJcPhhI9bqC+8Vyh6C49z+VZpFYyNk5ClKuiKc6Wi6cg
VbtU3OM4QQOinN13YWdvc2i+RQ4G1sRoZmB45DeqyT5rxQNq0wfOhEYSYWRvIcIkvQVO89omZBVp
0H2yk85daTI/jRE+uNxTBkU7sSv9YD1j1TtPdfnRWTyTmIOvtAO8EiPZxhrtDuPqKZ4NENRGsC/L
OSSumB5xV4EQmoItvIkrfWz/ep47fgDOOYg/zARZexnq9qWruaulldaUUimuXERYfEqRCoUiA01h
4xn88CYazOjML00dvMyVeoqFTxacMnGlGX3MlooRGpJWnaeWIQrMkjJwvaA9iCdkQAXJwQWdhLLU
uot5D03WjWTZPirkI16rjMe9GTg26L9yOv/J78NjbZrvNrt07eEqYd5aUj/57Dgm621HjdxmgnfS
R/fHznrRbfxrd9Y3C1SB+ABy3xOwQcnyY5wcgebnU7lO0qjcZT42PD2Gf1mC7BeDzOctg+QeBt7R
pp0vqZ3bAPMxQ+CLffFb0t7N8uk2tZK19CD6U8BkE2JGzpv4RqnvS0KTYZLwg7gdQg5lXI++519E
guMIZP2ErTA9W2Vx0R6wjKII6fml2wFMrj0ZxRKs+j+uz3cYN4VqJC5ukmlFzfVSj/On5BggE3qh
dPM8Js7eTOv3yqSfGXjEM8412rOjB6uiCbm14f1Z4s0Q8smNjPVoFdBVA4q/G/CrVv0Q+Paluj87
KmFKxm2NnylhXR40IkGMDu/m7U06yaeYnfwqmrKnWfFbjHPrqkOGlyB/cCfqKRy1HRHABfvnFaFs
PKD/h9Fy79MKON/HzHfWZgYdy0Q4H42OpTsskaiZWMpZ0S3tgufJ796LbuKFXx/HvjpGs/ul4NNB
c54Xue9+eQ3OBAt2XeH0ezscNq3r7SiYWE8C3KoxXSdfPDj8+UgcOUj8dVllj7iA7kxI4haTv+4Z
KKSVHBI9rlon/Y1sxCYun7AuYii6McW5kATsR3/U/aZ3IQ77AguL8UNm4s3nzUSFoudvmko/UrSH
k9/gdDMpqkEh8V4IK3y4ZvgZZO53n5X//La5NLzSWJaSupvdINrgNV1TbPdcAoYCn+lxKpjyFHvc
6H1Rn/Omp4aHPGYuyufBwN8IO11Z4QMu+Ie81/CTHYV1qyP9NRjHiMGSSoSVOXSgUoYT7dErckmn
LHTXsnYOoqueQlzDSzWgw9v9ScbTU9CpijVC884ebQKJO108XeB1ttNt7ZckVpAmCxpI2HlnGxyT
6Od6MJe1Qtp1h33c199WhPsis91r65BMSUJICbIpCZAmxqokc1ISrNbFuMN+wmWTzD3X+h9Qps9i
olJpAHPFKql5SumkWZA6xZHewFqeg/GNd/1HZicChYk4ZdNUl7gEKTgVzxUoLkhQxO4NoMeDbH/6
e5TU9opXO6OVwzJXzgBNQ8zQWa1X4JdvXjGS0BmPJK7w7tIvC+VvWUj/4Eib+DEflnkfOmybE0oi
jboyv6gAtnrN+KG6iNBzJ97c+90jtvx/RikvXZft7JLCrdyz8FmMD42RvJqt+xyb5dkD+oidoPkL
pmzbtWSnfZMqMk/Z4AZYNRM7iKFr0+ahOc7DZmt2jrttCkAhgZ4ZvHlibbUa6rG/E2vH6SWR+bcj
imvdzuNyTu1xZZo9b2lnPCZedopTe0m651EglSLHt7CSp3BfDdZrUNT3A/AAGehcuv5XNSCdY4qn
Ix1lx4jOjeKqlBevFUA13q+vRpvsbF1hdBpfsHl+zJ3+6eb4tQkBUNHEaSfQ4ujx3LcMOQuClwJp
AJpwN/VnKG/vcaTAjrmfgxefYpVcwN0QkWbT3PTRkcXLF91vqxKnsJVwnENAXVsuHgPQ3ucs6rZA
3g7aGbYwIs6zOe2xdX0rtEN6WmxYc/o34nrELkXQ2StObdj8+gw41V21is35PVHjX4O6eWcqB0wT
STqAZuApmcNsBXZ+0zT6oe+oZ2B2yalNjfGFilsn00vu9uAH6gO+gY22kM3cCd2LK6qdmJeIfqKg
yfF+tAHHoXkZe4pR8modhnqdm9XCmOUxtaqdpovcmIt9qNzn2uWd5SJttg3tbwY1qnnzXI28rgPF
GrPfRj58T4Mpdg+RYV10wSeEgBMN28C1HXJvjMJUcYcdMjVwTa155BuKcRd6kLvItP6iyqT1Tm6N
zF7Hhnegc/2AV2KVmuVx9tQPusAWvtPeDiBWZGWCFdfhR0klmyOt0fYNrI5LNVX6rJsItULDdjgY
Q8mFu1EY5Ieyrk9NnKZL2PrTTgcgl4bxBLh9WbnFD0bWlVmPr1QUTbvAG6/0HhBYxCygSCgV1XTg
0rfyZE31850DWp5agzSF8R9H57HcOLIF0S9CRAEomNrSW5GiJMpsEFJrBO+Bgvn6d/hmOT3d0yKB
qmsyT3ZZf9QaJ2ZkC5ILi/7d5RWiU8IRwzqeOYPNUQW3fVU8dLAznF6WJ0hhOotZgkbjjl45LwYI
aPYT4SO7LO+jF3I23zxk8tqt8Lbb4slqAiRILvlaITMINZm3BGsB6UrECZS7vJ2iVWLXBvWM7x7U
SNhhotXHaBYVBrdHMsT8bAzWRzkUd7RAAKbUcEWD3yEriF/IjkQhZ0zLsfZGZKEGnTpSFUEkUQvF
Osx9YMHeGnf5KkAossIIshNGeFV4mokVJNAFqUUd7PMYbGMxHyzf3HVD9xKn3tJQGdUf5ZDIX0co
QrJPfqiCWcG5GwvWY9D1FUYZPuMu/n/OAo9YGDqL1JueClD98HFbWKGUUDp59hJqg9F6CVz4YC3B
sDZZhETuLmNMpSnmAPad+EtI7qvMZFvPAOSC/oeYrM2gwpMu0/OICo535kg+6C9UpJRGuH0Svn1m
7PqBv/Kc9CQBznWnGVRqseKpoi3H3qCq5hlPwmFohqPh4qJtmnHv/n+ppJnzuB0QVICSlpEFJwxi
H7UKhiWnIMgMrCle1nzk5CxVA0ofZlfvwGLfg4nWquCfJV4ElCP99D30bKY6ZncSFb1L+DkqjxSK
XldjuUQ3sTEFAwp3eCaTcO9GuH3GwkR40f86JiFrUTZ6S9X1WJ4iHW05Oc4mL7iqimORxfxNIM36
OfeNXbQ4vnX7Mzv17+PFMHv4BzJJId8Z2Qs1L1vBtnxiacA6V1rdheQ9yOn1kB2SHLCWA2btqGo3
2SSEXVBLE4U9COPQkBW7T5TzitICLmVlIxgby+NkwI8Lyxpk8vDEBAFqk8azOb7rBHOLP6DbTTh9
EYVWTPPdTr/4VgrUP0BteBOh4fFRZxzmLDRefZOLGkc3QAkbTjAGnPesfAhcGlJzGC3zV1hMMQLS
sevL19pq5TackKMmzQiLJ8CaB+l6gQgMrgQuTIy36U7abBoszzvUpkQYwbnEG49QpqVXr0uvWRbE
KhOvBHmD+NqbRXwtzMZ6KxozXftMwGkf8PeHlCUTv2+UAb7o7IQa96sywqMdxAcprHsr0pX2ickk
oCa3gutk6WUki0VqBDv/8eg27nDiCNvLrHzzE1kuK8gJKLqORg5AAgWzqsQ/Zs+3ANlpEcpdFpAp
BMo1WSjP/52Q1yjsYKtkjj6x+kHDMX/qEdxFMmGhlbo/SaNmEhxh3m7wIPHfe8QSOOSrkg1A4yFC
90v7gERGi95LVt1zlTpMGULitIqj7YRr4vRYjZuSXTmBfrE2e/YZ/rcunCNw7ZMTZ+hpTES5gL4v
gaaLNbwz5p+DYXbfbDgWBdqtBTneuFYIHyZ5j0++aV5bjROgnKc9LtYbop4tEMBh02fGs657hHId
K7uI3qeKqhrnX0HnGn0WlvU7kgCwSKzoP9EE/02zc4Shtk6z5o2EZ8qPtqVv0sNOlIooKI2sroIk
M2j/G23R3akZY0/zKkcevYjw9Oc2MUOte0AoinaQt8TupmPwgFgkHdkJLnsWIB0Wbl/ITnLQn31V
gspEvIRJbFv3IxETBNvDXdxEmQHEgkJiLXPvEaJpAEZIroZEB+rN9bxsKUTBxxVnRkITa0cfwUaN
AXbq42fbibcBglyuoVvbZpesSXiE5texH9FjFuiuXE0k0TdZPIipvEsFZ7LPmRGDqccYTKtkZXu/
0EcDcfQCUMunirq/3CdarmPd2Oh3CjNOH/MtcaqTi5G6D3E21U72ZbTspjO3BZiXb0ZNI+C346lV
xadFyHGMXwXkSrVNHSp9r4KB2/v6TSEkReQ1vPDFPltZxyg7Ns910nVbJmdnooT/RD1+5CL+S8L8
AEXxGIajZEjq7CWZqosmqm9GC5Gk6mHgBdywW6txv4RM7y2Ri9jd/VPbOP85jCj4TAX4YMFRGsY7
mWf3SJjoQ5mEeEN3jCx6a8EjOLvFkXfsxQk9GEx0XK1V7tSQegsS3sqFj6Rz4Lz27eDHrYg7jWVi
LF32RsRCHHESvVeW/KPXHZExMR5ihbg0A29ve5DPcUfsEW4Y/8XRIMnPqMldmnEnBIH+6Dzrx5DB
C0/hx1Tyqti6/CBoegn7FH2w7X8XVbHjRfgwK3w3LvAE0iMf6Y8JEQhk7y7cIRJrOBCARpvul1XB
/IL1ZUvCX7wOE1Q7nNDZcjSidudOzXtV97R7CJCnjkmaSpHUWnBs+XqqI7OXE73NduRPWXo9P2FT
6D9DYUiwAgpHLtSzb2IDDx8TbGnYq7ZDXIn1l4u5R0sQ2ZWx9lT0PgnjPw+bKjpymEKiyfaJYTJZ
GPNPDz8rR9/jyTewdttoZ8fBzJ4RUEwQkjidY8uwz25JxR01w4Y/al5rqkvWYXxhnmssnDh6YPld
hLusxJYBMEzGttJaNXToHJNGskpGq2ST01wbi23l6HoHAuPTtZmRpiBrH6sldmnlAh7z5GHwi0Nj
zc2+bhE6T0Zqb81a74sxaI4Yhy9o8ojK4ExEieP/FVnxT3ePFAwKLa24hsKEaUeOUM6tpz/XDu4i
0OwMe6M7G0G1b3PCPq0CkF20xQT0THsZ7IeMggQk/PQcxrTHePgtem/HZvVQD7tgTNvN6IvPcGT6
OpPLnRGBesK2tW/xUzA+YZloTQjwFDkt/K9S3iLwZ1PDdI/EKofJfmnxWs7FBrztd4vC6y3wYrJw
JEqRWAJUxCw1uPnFiBtUmSWzOV2SaWGNxxDMSpZZ/1ybv7MNCgeI8huDt7vX8SJBjFULomuee4cB
X2qi7O7UObeHS2ZN9I3DsbWdJ0Ob+9l2Xn226ozgw4isOU7VZvZ/mLwTskXI1ZIleE1d3m5yDb/I
66e/xk3eR0oahGv2ey2SV6kfUfYhUpccegPRxOlBGLgQW5XdyStnAzYWM/6CmNynJvafpVJ8Zs6r
LsabEwav5BR/MIY6dlLN+yavoXnpbV5U12pU5p6xnADEh/Cw7cMcg0oSbKy5tFZAU6y1q7sPdw5e
KFLlUvi43hHRR1uAE2ffJc3DKFMUijFddcUGZYmlCnHJzNDQr/zPNvDeujF+9yOqoaHvbibhz/iV
u3MZAp1CRQM8YAKKmrQTbFNkvja9O4m90AEDNEJ8sFvbbT9Dr/mKx+Qvs6d/jWmfS6QgOtBHN8vq
k9nEv3aUbp0A14DpGy9SR/RZ06uRTv3KEOpNG8QhADfmRsQPjCjCPkWd2htudSjNgkGX590L8grD
GBign/IAsG8sqvij9XmVarv68uvuWQM3DxCoN5m57I2I7degkegb7P3slg/E/AcKZpM1Rgpa1692
GMpRRHHY7yuy67iR0YI19oSCuVCMUIAyqe4cJJphRwnZlN02Kxqxxzb7043KXUxpiY+/Z1ddTh5D
C0YYVAq0/3PrIpnRIJYHdZ9pBAsF/xHYGeii+MGHyE2Q6Gb/ywIARHzavOVZ/O1KY9fgMUGt6p0g
5pD5JA6okPjMBhO5R+ufw9Ha5kBZO74KVDLAeENn3kcgYOum5Xrpr9bsXrMHlSOP56+xmw9DxPlX
edeIKtyPpmbFHu1nDMqfSTcXLOSvKh2X/WCcmqG6tZ17T7NoU+XT1eAMKKrgI+vyp7qFQdPKFdZv
BX0UvBOEwuwxKU9d79ap6eD1HtljHmJeuE0mgrtgorZshnpnRuOlc8ePtJWfMSNjXYD8KRPr282t
85jnK5tQxzCt7zGigDC0rgOOLMY4zyw9L5jk6YbFkfL+mbfunKI8DdV88tP+Nnjjtemd3xi1g0rK
YyLoRxVRfKlon6V0oF4G18FAQsEzy+w0ExgZYII54zcWFGgLOV6VcPqI22zH3I+42A7rKdR0HZFl
M+L4GDN/OzBWPw1N/pGk2T/TSs5R2JNQk2NkBeiDSOQaoNLC6s3IuoTQjpn0KTVBjtMJdMvSMTe+
V+6zIH5G1qs2eOEwFc7xJWoU5bT463J327v5OUnmg2Nbex+gy1oG8ITwDUZr4U7JGqTRGeraahww
Mk2RhwoFss7Sj/FMQ4DvT6HPvYFYSL645J9f82osT3mRxvtHoIIQ5YvlCHXxZXHI4347swPaAk1B
oAQTfTGUzW/R9t+DgaSArNKXsizBhiWtQtFnjCvHr/21WXbPqPLANgvvpqa+2Ye1e+ElwcPm/zyM
I2Swkz8zXUUf3jOPzIpCfqRmcsaWekH5jtu6eQeVsiaF7tq6+m5JdhHW/BKOZfUYsj2QZ6BPzNji
oR4FdlbsBq70jtz1/r6wuV0s/t3BCoyzXwCxFtwkmE/pMYtpXaHoMUgJ3NV1la8DgMULJ/VOOuxe
QObAVDA/jUdrURfl18Bkm8HOkgzgQz26YJkeeBRsI3jaoP60sO1cL3ifUz9hcofc3pf3IFLofCkV
HoMjrqAjBqSXuQNPpXvaEpsWTsSAx/MJuKd1ywOnX4cPUAarlL1secdKwuCeaHPybZS0F6qgcJeE
iiIf+3Tk2veU7RkNChCFhpl2T5jjRtfOfzIf7txO/6JQnOsMoleVZ0za5/LLZi22GJ32CVFVh0Uc
lloY8u4M0Gtq13XXXm1uYbRmTB2hnETyFsamwywo/lYME82yGrcQ+Lv1bPagFoySHs+okdjyrDp5
KW+41tEGJoHaOgKJT4w6ZsZU9uBYq4U942ruCYhE6KJP3Wz9MJNb+6X4VfzyQYzs7Z2kvLA0v1Xx
sAea8D7IZN/63e8g07c06U5B7e01itpZ99/JhNzILwswxihBlyGJ7+uKzEbMv3vDbneaIxpDEJr3
PA6OqD7vplF/9D2bIFApMRYDXBgSpceCQdFzpbttrW0ckf4YrojgyyH/xFcz5FGWtY14GXE4WI29
PSD5y2r35lpex9XKYFyF7PuNqvxnEO1XCoTGDbsBZAnglMcBaZsWPmoPInC2deGtiDo4jS2GstRE
h49ng+PaZZJlP3E9v7gDPhbGaQxne/GPxh/BBbD+lXI1wi9uMgOv/TJ167+4pWeF1ORxdyEjxmLn
IBdmePNo0GOzPNteAhtySCTgCv0T1sXFh+s2ZNmNwEHgkpMNwqAB8Vtbcq+mdgVTYWkkw555zssU
i19L2vueqwS++xdkn53dG5c0HzbkVZ4ZxO5NLKaeByV60uXPEPg4ERwLnjWIoHAGIdY27Vma0Tme
slv0yHtwXOP0ULiH4JX8mUAdaz7avEa0tLsB74cY1UXGbP/K5Gwjn6pR443htHZLDhIrir5Qxu0d
P3/ydDMQg6XvdS5fyM9BcsRCgRkYH9Wtp21u5vQUFO1DiN0/9FPlG6MqMJtZfaWqvcZGAOYG69tE
SI0F/ZWgFYC1ibWfmfVJVzyndE86UN4qJlggCP1nogDLXZC79zCb+AHIysgDSPz5Kp9fE4b0qAIw
9FCGp3pvIKcCFI/vBJnDehhCik+J9ygRyMMKh3RySQq2yfCQOsFFrB6jTcrpqeO+W4+CgJ8gffLq
7t4GxXsCgLkQ4qlNFFa96ixiAe7Lvg5pCcSMMZCbDj+Zl74zX7skuXoeR4BtzI5G/KZwI/nfnrVX
twSaiekcy5mL8tGzKnUAtLm22OHD8xjXqW0f4rLCtVuMOxp+doaV841j9gbSHb1tRcedANzV5adl
8wwmPV94wXjQc2qEbFwyA7oi4lpbdvbFcDej7q2u5409JR/WLHdCFBvarZ3GuVM5Fblj7riSpuRe
ht6aAEUNFV1EA7p2yrzzBIZaZ6NYkA1HFa0JBnUMdh1TGL3WunqFErFIRk60kr03eHbKUai8I5E4
qMdOccemyex60t4prJYs7T+csUJCgNI74CmPAEWrADPfMEUDmE+cT2NHoFNEchi89WrrOKQRgCpy
lODiL7aZBfE+4FqdZL9OvPm/PktfawmBlcrhbYinNWbZ/9hFoUAW7CIz+wc6TovwIfpn+NlfkxPj
F44jiykpEIW6CT1299Ac4bizGoYvrRdQvPZfc6KeSQ4hz0DAFIq9ek+KwKtnC0JNrcdKEpGCdZ1g
0QUgYaDxTkcvLP+17szJXBvDpmYxZRvO+zjHM9xNb+s2NbkMtINPLBkuboQ1BzSmsSfQB0oWvCa8
lQwyR5PyIOyam9sFIG1DAL6TWWPg7T6Rq12rDlmmh85lEZTix2vQWgWO/K8yFLn1WfA75pVaxy1b
YpP4uW3ANBsJf8XX4r5VwPbo6fx9n8yf04zgUVe7dmg3JrjgxmmYmFfHWGbvaZXd0D3dBTBBpswr
e8y6XaoFBH3OVUGCvQuqIo1jZ5XoaOca3q8/AHowfb1tHxqUsU/fG7QyPJ4odVOFYSc1aYgbsUKI
dVX4KcgJXXFLHNxK4/wfjylag64YVyoamI0AIAG8xszjYM2PGqc+TRMCLCC129SNjlnnfjB1Z97P
s7wyGvO/ROj/oE0GS9OG+DZ71gFtFjsCV/03PyIreu08uRWlUuYDYA/lmC503JOVxAByw+wYsYIU
2Tqcw5/AzP5ZD5+DEzrfCe4XlP32vPJMvE5y9M6JZex06n2ycOWQ8ikgp12L4liza8aL0Z8NsEzr
dGBZWdSPu/WjZBBwsvr6LcqSz1HiSqyzq5e2DEtaiPoJQ/oDtfLWCdNXBwdfOVSfee6gEG1fJp0f
bRYOU9G/hX30mDkcVRztEpVs1CQ33NLrUJTnoL1SzlB5kmQDFXRpenhznGyGDBdbL2MiDw28Xtsl
EgEfLOY4RZQU6UFwWhZ8QrzSeEDSnjhYz9sGozzzCxixgr0B8tfLGAToiU6PfOd8w243WUgX/JMY
vBdikbauEdwTJb7rGbnvwKJscBjc+jnDH23SPuvgDeXAG4ufazMYi7HS77S1BO6kc7O0Miteq8dp
03vvntVeu5EU5Dwu8Bc1e7t3CxwwxiF8jM46A0+DZGVru5W1Yzzfr2WJJt7MKKRIYubaN0AaztG4
G2MXnW1LqKlSYgWM6MvJNX1nHd6KhA+w9Ce0XNk2hf6OuBq9fXMtI/1mztZNC+dKdEa/CIqZpIoZ
lR7YtKXA5I8zATazsL8B7BGPNiFItKPOOkOG+ysDi9nfmOZnBqj3OgBKDTmWgS8jY9phpDtuMl+D
rqYwS+KdrYsvNQMMjKYIFlSYDkvhjRa1EpFuoCfP7Qz7SkfWLo6BzA7Rf8bUfoGNRNzk7F3bgywP
H4LT6CvqxY8v81WVcdOTRw7pnHOD2QLOdADmHYdhkeXIgUbW2Q1eqS5goTsHfrQe09T/g0WKenw2
I4f0b9T+Q2iuQ6cA59ThhMLIq+NF1dYKtepkHFtkczEWbskGsW1NikbIivFzmFfpHyIWtvrYWeZ3
lyEDopl8/sriPKC5cnKqVUpS8kQG8c+NZHjuoQEtWkAoFZZEo9mZE5MfPKEp5ppMrjODYMNCl90p
cwVwo/YRVtplF7cZrY1AfMJopHVufjrwZT7Iy8STmXvPdj5aiW4bp2q61yIxvg2Aw1vogwylQgY6
laPti5MQbk8/5q7DePiFCGZ+4Oz8j1RxLGYiJBM6ipLbJPHRYxKfz/T8zKgcbcDK4tpsHPKvJj9F
u5izXsVyjFuIxsBeOIGVXhvRpFw0JQ9g2hs74ja4nQPbrZlOuP16UJ26ziWz2tRofoY+Ek8pJtH5
KE0HrjlP+5LxS3PuWmYYS5/IrGZZj55Cb5fFWJCSSh5w9pHoQKK1dZRIDVeeQWnPw6mgKfimtZu0
9+cgzNZOfaMzxPdiyJ7VavBkAynEndbnG0awhJOGjvY/USVfEe2KVQq6amk57vIRlUtVDbczw5dt
KPUTF1AWmwm5AXLAgo+p1ouqRnAkTX7Bs2wbb8JDhGrzxCiVf/utc4DIgaMj0cFGUR6BZ1vOsj8V
gQnHV3qftp98xH1yqKLgNTXEF6y1NTKaVdab3yxyqMoG/8nN1D+0VlcXmRbivPhEJunT7Lk3P8Hb
OwVbQFUnLmix8mqmYcKM36a8vhZt+FZbhP7gWjVh6MwtXAbK/NgI7xPJyMsyNqO1IZ2jkQmi4UXG
ps+7yAzRncHRFZi0+gOGW53DdxRDc4Hieklp8CDLiBTpv/TWich/UouUXxAf5yxwWA0RM7kpq2qL
1gelNxq83H4WDidonYFG02OhlwaZImdspAUeRiLAVcm+wKkD+wz7bcdfxt6lEPsBU+87W8VIehUF
UA8PJ14WGQ1whpiM2QKVi/DfGOswTyYTCoAPaKZmbTgRwSBEoBxVaU/Pk2Wam8AqL0kmDwz4v4xo
NE6dyZrASiR5xGllPoeeQwpmMKr3vq9uEMZRvc8PDnfDj8Qjz5SFKgpCDuGOrSCRoik/RlmcM8eZ
cAWVEGb7uzeaVxNvg6Vq8ykvpis5j5eB0Jw8MY7c4ljYbbYeifcVzN4X2/hV26CzlUW1VgGBboZH
0560h76xvuxMfEF2ROfldSQyokIam4jpfkXV2woSNLMI/a41vc/1YyNWzGc5kGLlMFBc0WlSU1ob
a0RL2RQ4vtsR0B6/98kz8p9HwkQcF/lGtfazW+QfgcGgM0vJn3Czx0zKjq7tjFqr4OymYMCyMJhX
2epfshMxodvMCcmoDfSW9QsLTzI9wzbgSPXMBeKWfZDpV4F6+eG1zFyF6D1FC2uYp7F8reoJFBL6
6o7m0wWU2daHdpY4SeMTMNytiOe/Sk/HeO53sqn37Ev2hYxu5Jv+NT2Ri8TsZbJdZTmpq1gXp+pf
leRrNCKYRwJaxHCbo6glEA5S71wn50r565FEtY6KIdPYNUOIATnRRxV5z/Qw6+HhRmuhyffEsVBb
sEOU8SlFknQQtfXbNVT+iO6IZUnNcqZAJaVlbr2c+XlPzyNXbVgb27Tz6AAH/WJoJKBReI7YYi/K
lAN3jiIexDTFHZtAEGmnV8SLp5KsSzK5aRvwDC0NpyEp9gEh9bqv3CwdEu7x/ziA45EqExCQgP9p
42Q7OwOZkEWDczkbAChWjw1OqgBi9hnWj4dNmPrDX5kh0Q0R1fS2ttOMBkR9IO5ii9RuGLtt6Z2w
ezrv+oFuDYRmWT842wKsM4qa6cUcxB0d766bcdW7Lrk/Dkadbh1BUOiniFRUB+swBqjygdlQvHGa
IKAOd6h1BNv8zIj+y3NJufAHegJmGaXDFBH/F2pIgDK47OORg1MoAQkNGqkxpq8mggBGEepsD+Sh
McPnx7h0hfqRrX+h4v5mlmKtOzdFyV86v6oFsQIx5dMpAcwgu49I9iQ9sjDRS9btZeDjKFixi0hv
Hav/Nmsu78y4moBP1rEK/9kaz1PEIEDIW1ZnLNk7FO091lq8TBX3bUsJ482H6IEpnfznpgc5LjwM
IDWOmbzaIrbdIBxTa4bAzd2Owy9WO0QR6tnb5axEM5VfiUYqN2VirjsrXHcxpEjgJh9JyyuJIvuX
QAHcwf1Ur6VH2zp21TcOjE1YdTBbTZZ2yk83VTl9eVV6g16+CXygIBQgZkPxikvqpSk9zZnartjf
HA1vwu2kMaXO7lNstluC5I+4zZ+qSd/MHP4orsQx5o4twAHr/Dy0xoFYhu8KPA8hZ28hkY9mQ+4I
A7PE7y4soQG1hITnlFTrresiym0A5GWhi9RKvLcwbaZAvmMdypdylPvOyC9R7oLdeKQLefwwq7gd
vyaGd3BWAnOd5bJlz4P52QWXTXkI0zaDoXFk+AgmwgG+keE3WKChfe8TCnnG+dtg8r4yJ7oZIyPe
Zr5TIAaHJsIMGsDRBAGVFGunIh7aNr33GNbZJjTIIJh751wYj/wePpc8N6u9iDEDO/CPSGeNMSVU
05cC6rBkYrrmcgM1rWIikJIrJBvcJaN/84P+YubJq4+4hUcFEkPVn5Iw/oYwGJ/bUhKx3U0ptn/z
NlJG97HCWR0yiEj+LyJ+bEb5UIInbTrfjvngWA08xtIyXowiJ5EnI9MPcN8qNni7hYy/EzEGxCcg
iET98pmnHD/CHPU+mLPfEHMpB3WVb7uG9yfIkwgRPC6lDnkka2XehFlVB4Thd8rwdlMPzcpk5eUV
7q6V+uXhmRpa+8RlTelJlqRPLNrccykhGESp3ZaPeFCNdRfAC+vLnsQzE61MAPLnySmJa01dHx2t
jyFksBy8FKrLl3XXUS14Dhm4I2kWLEXv0k3hJTZRsSK9rmcG7gvOwUQt84H5Gp9ds3BbhfOqKH6m
GIZHKKevLKvOqFA7olBImMjMa5qNj71r6DDCRFrX/oYz7ZLj3XrNQx7UKX+VxuGxSKpl4Ab72eJL
dVT0EbN8g9oybzKJDDTimSJdCFIgRi3y4mkB4blI9jPXQoQ3ZJWvUy9f1egBHyqN14EqsYkQbGhA
GSyKoD8jRV8Oc3HSkNqWXhFPGxVKQpwE94bF5m2YmIDS5sAxGGFassUwm+mrsu1L1jMvdwTJd6hE
yZkYmYWoYJJwLODuTwAX8lDBRASgIWSzNvvH9rmasYoP33lmvhOHsgNPeIyBq8QRf66CoafQGMwE
a7nU1bnp44mUKNKQsAS+/1/lCRu9PXw+ayjkhl26RpNMwpATVvWWIOMvhXRgKSZQAx2hkksrCiq0
ScEmcMjKMqHuYCCy9oLrmPHuh7KRvD82wmpnBrGNAVK5K5gA3ZuBC/nWR/JFIi6UtIDILsdg08K6
RgmKSq0fp6PvGHIT8JFvSqe/tyR2oftE9p/0RrqeCjWse4pS2Ncbco9/+HMDlnRWfPCnR8rBLN6U
7QEafShOjGiiEyH/ZyY5Y+kTU4uoDAmPZN0FK4qnyNQSxcw086HCkpay/4sEytqUnxoFAs1TjrsI
lCoGup5R9nTFs7URdfrm9s6zXwNKsOznuUY1hRmUYbND9aiHc6fqcScS/zfqWKkX0fTDC3dLUIEK
xlq3JC+sfzybem0kaPHjsfuI5+zFQEJSxuHFboOTaGdOYNvYxKhhd0ORx+cuR0gVtcjVpgfMJAjw
U7L9IKuLrd4S4CFpbRWTcTWcZuFHbFPmedP76UfrNre4KvS6xz3OLrT+SvmIFja+ITYv6UtrFm+5
FV78Pt0NkfxDlfeWz+oeNuab6PQutGi3x0h7qzaWH/PDAQmm8poy2mRHLNeG0NE6TQXv6KjujRxO
CafoxsduyGPANjIeJGsdGCBGz/xaZ2A/yfTZNHhvezZpGiLD0Ew5eK50XZodb1UL1mY2voes+YmV
ICPFZt7SNt3e89x96ASXMZU7C66YbXC5+vaPUNgfQLs4HqAznebTcprJgprTdWHbd/gAd2R1Fl8X
2J0aDnDViUuYlccee1ohDUS3+XOsow9/gNDHb9+qsPgSYbDvGa4Ho0C6RHCOrgULAcY6qv0dVHzR
Enh0aDgffTUCO+GC84a7TKnPgyY4RkWB+yzSG1YBNVqJiQIp6t+sHrMBL/FXreZ1J1lotBSws9++
MRs7s1c+dVXmrQXgXXS9FC2Gt2tNeKcANu8FbfM2Y0KPgQMb2LxzK5LHHKK70kjT+WGqa7yzRJHU
OyhUHksDJp5cCf9fb6fjjx1WxRNCensVI+JHKLZFBw8Wjl3NHvvbbqY7W3S9/dZCFWwyD54FwZNO
2z2yJGsUaLndbQDnNC/KZgDdROY26uS7jVuQgD7shi6gH8rX4BJ2xCCkaJTodOOltMPPQgXNAdyM
s+l5LSAafxCuglzAS7dJiq/LKF/Zj+56AuzRJtfhHsXpgRQCYA/RLU4ffhBwG4uB+RLylSN7j08s
xDs0KVvX7fAWwW+jW7pHudwPxMKtCNXNoVz50yaIs984mKGzsArxodlvNOTfbR9Mr+xhUIOH2SYX
4BPikgUn72SGdbumgl+7hkgfgpI30NAsu9vG2qg6vg9mfAqmEv1JrO792BNclFbTJin1umiNH4UF
dVHSk6nZfneGBp9g9W7W/cXAwK8mFkqdm69tbuFgBMXdGpixQvPQYfesZ+Rmbggjnfwj2plMkWfA
lRmeMVAQ5mflH0bcbiwn+kZHfyBZYZ32fFd9dQ7Tkd3DGB67Kfnp7ZwgPn9T8FoURrHJg4j7SPwN
yv+y1VAvGse7U0yGa/QXzkJj9H9ODZtro+accvL2pcLRC5GPwRX1km5+8nk6qIQUMZk+pigHUrG3
fd19tom3NqHT+TybJtLDMmcgOjmfeAxIq/SH40zAi0CAbo407nmJ472ACB9tCkwJndvguS0seg09
L4u4OPqlOuOOGJe6jMj6coKF67cnsxzxmskz+nK8H0TBLygNTwRzXu3BvwLiFRjWQtwWcHXW3Uz5
VabyA6AqA2noDW2T/ze6zWcL8RpKW/+MHHLGGCKfErt61Ul17PtsE3biYJXGSw1ZOfHFqar9v1zx
O/zSwgsW/0CPZGKTc1iI4LXP6d19MoThC82+fYgCHA24tzzcSNAO6peYFRpDJFa0viRyq3bvkUky
jaPwWAPVfAh2rWvk9b9pYntLT+od+SmvlsrBBnsT0yLQyrH/CKsTc/OZq7JdZr2Wq05E3TbqzRfB
rHglp+jZ7TufWa55UBiY8orDdIhLtpiM04DHtDhP6/e+gplZG6wUgiR7Rq22rZiHLwNL7Mza/5bM
Hxf6fxydx3KsSBREv4gIfMG2vVHL+w0hPUl4V1RRwNfP6VlOzHPqxtS9mXnS+B+Dg98lJ8boXHMl
lgfBxr2vFvaoigwlNihMYt6p4JG7JfyISuU0VKs4KIalG7zIkBBIgmXBSS1m7hZrTh4QqusBlBvj
XEYLGEMVxxIeqXppVRBsq6QvfqyQNnl+FdbM5KDH8DtA+9v3LU2WiszXIU87uY8t9y0M0z9jyuLa
M3zXioL8/BI/82eMvLKvnIbMeZlyrvE6PUN9TKlj7j2Msh11kQoil4rwtMdh3Kzt3p43YS5geKbj
nckqsmlyaxsd3iwTsAo3AhoLMAHMlqDYR7nlNrhaWkRR7XJtHafJulYE2hfeYJDeZzUfeEgdkOOZ
XqvsliuI9KgU7cplGwsPvH3Nyoot+Gwuok30Vs7X3lYealQDRD9+3b+OfsAOpYwREVr9lYasPrqk
u7M8PT+0KdDJiUTmaUSrf6tMlf8rQdLhDApeohqX8tzxkpajc5tNw6EHm7X27Els0Hg5XVfJRzXQ
GzXp6ysuTcMHiy3PKuxzAOKqJtm0zOcxi4+BxmHB13HyrO4X5jNELah/az63jwSDS1C2tzRYfg55
1u5rD/wlTlCbqSy7GUSJWJhxOHUAzdKHODjbpalfw2sXnF8TgMEv5OQe73LL++jmCBzFIH4CjVMe
AHx079UTL+kQs6hIgzdeI2JnFizgUycuWYSfuzHpV2bn8GhtSPKjCX/EAPAcIKTP+4PGnDh3u8MS
cX7LZYCeEFrmUpUZa6euwCy2HIclYG3ewauqmetUYA51wAYvKz4XS/9YdnGpKv1u5x0P4PxmGdUt
ubAbHWG/rQL1hKEfgr0Jb6e8PMQRJOwraUYDoBUVTDxygyvNK3nt1vJOE2bv8BFxgG+7rXNta7Z1
yyFulDdZkJxK2sYVfWwM8hTauNnLYFV7z/Lu/M6cIwWVcSy7fOtgel0zI2zixoEp5tGm3LWKiqKm
OcYL1rk4r1eFCB4Ehn7eR5G7jpzgjN8+efKF+aDSogSEWiNY2+yTsXevWiZcK+McUgGeJHiTbwLt
7i23fnbJ7WxkpsCTwCCCMo48MtX0oC6u/sQ365wcrO7wCp3XRY9PoWKtUzeq5/CGx3EciMqUsj8l
Tvo4NSZbeZ2aXpdMvVtGzVAnyKdEPWnM3IvtvcWzrGr5I7MKekB3wcIMJQwVeIQt4YXCdllriPyz
iW1s2Hn5R9HTTT1mgh9wFDeOnWDVLri1YulFXGmcKsJahA9zMwq0TfBbpzkW2BY5S2X0KBHZBZ0M
6UVUy2XRKKs06EJhT71EEPPmOdoJeGF1cj2+9lxD8I70Lm1pRkkXakWQGje4l47dAG4E4Pi7I2RA
gNh7KYOY9r+s/raN+s6s6IyY/+a7/qtPuHHdjQ2kA5tf64XhRZBPYrEhj3Grd0uLOYldtktaJaGe
Malo5/EKyRrH+w0J1tMeMt0NA3d3rJcJ1lkKBXS0jnUycWybc7GaWhb4k5/ucgsqR2MRe+cbxTRn
TkvWfdhwL5da/gk7+U6Hq8EqfmjbGqW79Q5d2D2zyiaHHVFUA2ipWDWR+4L14jyp5oNNCzwMbGGZ
cC+ums4mj0+AkG/Y0tXrhpQ3hGCebK66Xj3tZ1nVXPqkE1bpUH1zlN81tJCtE46xoxWx7O9sIoop
oDjbgLkeWtlephjVJpUUovByXC/Xxb3blhEqRbgN6/Cb64oiZK8OPvhaxkuxJNmvDhZ1mieQe1WP
925ISGYFVbRgmh2BeYMUfedegr/KK5MVFJwLhHB8L/xJnkTtXprkizHiOF67wLOueqiR2upKvjX+
ErDSIE7Vi+LJzDG3EebKavFfTDmv6Rx5dXGRb5PCfeTWeE366sYk1UWMnCsX5T2ThXpTHvUlOSv7
rKF+iPwhkde8//VAgAHZvm9b0vY6GFC2lpSFBZkEWtJJYQ/Wbd9GxLXHvT8AY7OxzWhykNs5Gj4n
3Z0kuhPHnrDbhPESnuCzYZUk4sImBh8UQaKCE0zosMg1YuWb1LrNF+lsixA0LJuXEOt6yUZv9Myx
9mlGp5Rd3caR1+x6AXAlCQTjmUaWc3XOHp3FP9YYukOwfv9MGasbIvsPY5C8dagA9Gqcy5bwagbn
gnfxntQMwg2JaxiUzVWnSa6MA2fGcew56rFXZbJur/xN1VJ0TW6t2HSKY07fFHtDTSBv9Cy9hatN
n3wly+MkWZnlsXRuLEKHm7ZqvkTWfbkQYII5P9g1JgVhzaceruycaTRPOExqAsocyeCuDwUOvbD/
5tHOoiy5Wuhi+HJtUR6dafiZu/m4UF++jTMCiVaz3GqkKkoigeDMbfErJ/KktXWfl2jQeM+fDXQ/
7gPLpXqWEo+0wZ9lln7r2em769NimXrhr0STuRGyrs9J2NOlGeSftQsLJ5VfWR7hMhZYhOw2524u
5f10JREb52Yp1B0i0LtlV0iT19Nh5SJ8g37fZ471EWD0SmrIrDBcG9JbOI0861ZTn8RDY2DYnBLW
Cd5yyDTh1HBhLoc+9QYizsJj2V5MR6+MFZR/QrmvDeYjXotpv/foW27d+DWW+GpyEzOXFHf2HGMO
BqfhXIfiUfoYCSCjNMN26pdLkHUnb4FdGTgADmwe3uCDcbMKjO3JJz0z7JfS+TMS/RfGwHNtKrC1
VAz3afiRl81zbBTTGd2fFKOex4k4ZdbeJsSD12ndTEC6r9tCqV+tkZYlxKMhsG48Q4Sm0Q+pH6Xn
0NaGJhZd3dDScxcI+xEWAjHwkmVWvwBgHgvrnmMdDq3rD51ySWxR//cex4R9hM41FfYPZYwtj0Ec
H2kgKvjQwVGmKfuiGT8+xI0VRr/TmPhMIt438U4bybbHYoi/dirknSSSQ6LkIdX2SeGz5Dh/V1vB
8xSFIEsLK+bIrz9mXX3B9wDx4J5MWX0wYpi1wMC3wYqDdEgWssMb2lccS8Xy3SYY+o1jjstgw19B
1w0zm42mQDRJD0EyHZwmYj1kvxUZyirU1bNuouwGidhAGgJkVCfx4xD3/1f7nv0qPjK+tesabhYZ
uJvJpjxiXvYkyPaumNnH6uJvGgZi5YbWDddqMdsbivg4FqRwGsjaQFij3qWlpkL08Vq6Xv7qp1G5
J+dn70k/sBm6psEHb5T7qsUTm7B1TbNuFzkt9zJZ2s2i+vi80F11qXv1NyXWBzfAS6I13iDC1gsH
irsmAAcoBvWGmRmYjGLCH0vvH/sMjjaa4YSH6G2U6pPxF0qaxc7l9LZOzPwVjOUfVoGNTlsa3nuz
CmYr3+Kncw9MlVcztL3T+Xy1IpKyoaqFeQ/xrGNoWLeR1WB8DXhQegrL90hqpnMwl4Y10lIO/1NW
j7GG2OQuD3A5Olp+YfPaIWsuyy3Do02lc8bsts3d6NlaQuygKgWhJzy8Q/m84rM9paE8ZCAq0kT8
JFn7WUM4Jz1DgUgvNJGg5N01WIcDTpA9S7wNq6H9yDTQl/6mv+YTrjpYlbc37UKQR5MZixysWBMV
kIjMw9lS1PTlEixSvbzHob1XFk9cfW1hahwoou6rFzkbCnCB/NcxtzJmXliYVFVEeVms7Cx4gFz+
CkbrRzSUAfPa4G7UfxW9GzsgN+zfyf4qGaIbjZs6AU8yhsElipF+NSy1hY5kHH3TVmUge4TR9sZt
8/cp8q1j6/nOCgjkc46tNtfOnyXGD7fq/pU5qP5kmT9lZB16P/3hvgr3hSajnQ7Tr4B1sa3HrnkM
vPqUFtHadEA0h6rlzUuj19LwC+0ZmtfSUGa+UKm5FP24dqmbwstAMSHl3rR/Od64C+jiwuhB9Lpb
rqEMYokNdpvNNM1Ul0CBo9uyq5zdXFWA7H2mrtoFQKQBc2JVki9zatwVpaist7D2+kWByS64b3N1
jujoOeURsIN6wBXjWRHVZP1jBIt6HbQ5aGMDOsz3/S1nCTa2s3k1DV9+XQ/EvmfyRQsg7MX1i73j
gq4fPON9dRqUhhmeps7ay4lKP9R+nJCBjXbnhrdImXcJp+VUtls7xgbbxLjFvYyInMcqpXsjEPJ/
FO0nCQhVgApbNUzUB5lVF1WSCpKcmvnipLD3ncTq1/hiuSngsGJlUz5AaJwr8byw+fA/phIREl/w
IqM35Ps7M0U5G1drvPB5bqHhPLp9/iZH9ypDpp9Obh9HB3idE7BjJoG+pn7NrKIJsUley+faorst
w/F20AwjwoYdGM2ohn40cObL3UvBgWQzZZSwiiDZ+xzvqrRDyI7cfsdB9TfL+dplbCeb/9OJWuYU
2JPRC6r+u3Lyp6ktf0ecl+t4mGANFN9VVOC3qTJNT9T4MxeaoTRMXucGHxAZ6ocqp/XSGsNP+m8/
gjiaNhnUxx1mpnMdwKcy3JQeq/+t6yHxFIRQasTGMYyOJkU/oqrl1OPdmKIZWZ1qRWjuOO9UeRrK
+jtbBKYkih4saU5jsfzLF++T45zY+nhT11BDudipD9p3Rf/tC0fscook1oHS77Vm4gp80FYI7nu7
xc/scp4eJ7yptlWabUT8FDK6SzHH9Dprxt2qavynVk1oz/E7ZX4XO+Aw5dnhc9l3H7ohqRSV7IeM
Z4rN6Fbl49DCtQqnkWmrQFrOxIMscIsIOtVWVtlj31lCTEkaiTdQd15PcUgN9BC/4kWm4TFRyR4u
4nysFA6jFvokB7THfjLPUa2IB9NWRN/CPbujs01QpCu6G80zNyniow0IOM1DfAypek7JzygNwE7G
/v3QzbCRWtiajj0B9Jleu5lQj3bFRtt0lQRLdTu6hVmFwnuIZ4/VYgeLCplh3tpV8Ozh//QDmFhK
Q1DzU/099tz+bX4PLwPvOL30BK8/yu7PaeRxrtVDOcfHsHTuejArrASM2ooo5Ce2N2NDSmDxTh47
8mCMP0qL+tCMxZWW/iWjDK+dpyfkZTZzAJX8oKiJV4m7xULaoP33dWFIROblM+7EGebVhVar4vqM
WzalnX1w+/jHxjAytq5+5SVHudcEHYfRhidrE2FZWGi3bcN9Wrh7O+z3Za9gjs4VEJZuXts6fJTh
FO0QFV4dnGIbExlwocW01fTwWR3WA/jVZ53XL73tXyIfeylPLJC9OKGqyTva7XVUZRPbcToP66ui
G1L8UkCI9ERyoeKarAeNVg42gz6oX7sUBhr5yA3Nn2v6Es3GN1iUW+uNRscLOUTI3WTUaJIN6C4Y
JD79xpzpJwrWxRIe4rq/xNr7wXBe7K3F21VcZZs5jAX223hmT01zlmX8G3Ywz0E10A/YeU95V5Rb
ystjQPAMvY2bcr4IaRhYLZNsYQh2TvKpeTLdEPm66aor6cc19TPvKFYNPNjXhU9WJenG9j51uWCc
Ekg0so8geKqXPbdh89NFAjS31/mXVE8gYykN/qd8p/vHmOqeGx0UH8qLuP7cuuHdTwqmOpXjKC7T
2AKWKaAmbbMpG+BgzF6DXC7kJSXmdM+hoXrvRYBXn4dVjQvaFWs/7fXe17g8OtAvVG5dVTuGF/hG
EY2EXcRT2FqzprPXPDUJREj7sY0iHjUunsbotc/In3A7YoU070r5RCUMrv24+1JAWOQMZjPKuruZ
AiJ2OFzVRQR7AtL19WzjKva0iswy9u4HePCHyJn+EtrnCqd5GvSEhY8pjg/QlYbHNiYpQisCFcol
LIjMa12sYpz5tjtkFcF9SZAuX3ssWVf8sl0IDDQW9h3mGACytnqUiGucExcMjfSOU2+n8HvRUC2b
vj51OWZKkEDuI4N+RsGT4+vb2Kn13vFtfe65MA8RTIKtx/hOUAJQPktD5uVM9YbjKD6grbu4+Bv8
grEjh9d6FxN2CAddDutOYB8gqCPyk8Z+GW7B0Vpmtfh2+ZnAQ97XuW/eK/Je+0G7IBwJc7wuxdVL
30exeKpz0CuODNHKg9I6t6oYOOD0gfy3LOVHNsfjpx9YwJdmVOpj1Nt4tUdDS/p2aGacXUEodimE
o+e2h6KCMwBYd+KKT6skbWFEnx28ggU8C6/wXNt19REt4XBDZWrNi4RAE6CLIbwZLbacm5I6ir+M
/k6iLlfPO82Q18NeQrw+1YxSqCN72t819NSS3Z6V6u6ppTESYkxjEA9y4cd7dofuLQ/gz3mRxoZy
OUu+U1JGj3IYOdzkrV9e2Hiim+SBNve9tHhmkD+AAjv2It+LIbtmNu3+tnSbOac0PGD1npZsjCb3
paDIh23qXHanEOjLVhNDxjVLb1Hssq7j7RU/sI/N9opCRDgFWCSP/DeX+dSCDAWMS7PURFaIdwtr
2cxu8aShJ0Jqy3map2ZmVyfdTB5EZYfxRjPA3oveTh9qnMp7bOPFrSYguymDqN9bcxnfTkvq75rY
dd4YDGHgTktMrK1ss70LRfcjNWX22qIPPHkGs6cdNwO3G3FAmHsyOrp60e9tWvYHoaSLCqr7gw0x
b8/JkbmRLOY1boKaBDGkjNfK44XdDBiTprHgIMPaHXZrAFq7A1pR2oPLsAQIuYFyi1CZcnqdMr1x
JMgs1cqRqBZu1ESr4V9UZvZzNi7xOvBSf0tnXnvX0EyxY9eUX6QjmgcPfA+LsC7GaV5nv2PaixcJ
nvnMqxPOclucK7qPNxmWlYc6HIdHYaniM++y4WhqxzyQTY3u7VGxdILB/riYGPRuT1rFSu2Opi3y
bKVXNy9NKtkxKhd4TjYMhxrS5EMcJPHGoRiBsEdP2TdbhqPH63BjAqQvMwvrltTz8K/r/I5TLOGu
3PGY/2BRHqEetGc/n/kDlim/jG4IPiaS9faKhN8ZoHq/cuBy3Wb5SMTAvvastXGw/HKIDg7OkNGU
NiQtFLo23tcD5vMkj51nDBagTkvX03sZDuqntEJ4hsFU7hq+l2PKou5cRhm7VBUa+MpWkT6Lmb9t
VReJ/1nbYwS52Jv/vNkDFSqx+B1tv8UJhpckxjmsvFcBwZcKq4DJ1r0S37gn1eOoif34xLLGscyZ
j9Dl1lNtRY9+7y93hV86J0Dhy91giD2KKTE7txwqXsVsS4AxOuWrGu3ltaVrBqvJkJypjaXellTP
7Vw0ETGALifWZUD0WldlFEYCOkJTh/tJMfbHgdPch0UZ7D1HwoajZpdwv08BxGhGZ1WU1wk6ZrsF
qmhh47fU+24IoCUQhgXLuuD6rxcbhE7OsWUJtA8wuQs2Gdi/oyEFtvb7Mj7UVMNdSCWzYQ1GsFBO
nPTIQ1lzR3V1sKVVOb53alE/8H4L3q67BZquBreHVhLaxwnA3w2vDkbI1J1wRUnDg4eiJhtRnfx+
3oxMzjMNdpuYQN66Z8v9IGWu1pMKqJ3q/WBH0gn4kGdTbwfYZyOJQ0DkIXl8sNPYP8hC28cQbwqK
jq6eIUOHz8mAPTDq0vEhx3W0IVD37Cf1SLHw+NdlFWa4oiWKrBES112YeQd6vdutQ1iTob9rtnYK
2QXtogSp6yZnhwMzOepR/uisQ0vyR/fowt/ZlWEYcT0CVqRBy3p1uU7JAOXNPqhtkpzQFYpDjzPq
RVc92083IH80ktbCkh4Rismpo3xLu6w9mZr/hfA134JhqQ5JA4I55zY7E7vOnunaNJ+zP839fomj
5m4SofpHNFPAaUvTG1PE3noMLFK8mBjeOA3Ve983f8vACDWFabKpXWim65YmtGNoUP3APwo2bd1M
8IeBTF2frJ6r9KqRnniC+4dyApIMn5+9wN1hPEZS8HdxF1dUZQfRAdzAKleBWM12En9FKUvWomWW
UETA6nVBlG6d+GyShWlbWC8LBTiQG3lmyNFspdYTZY149h5cjjobLqHyR0h/+u7SVOI0vnK+TLmM
P76PVQCvwXhUhICJ5mb1zuDB+BsCt1nrUrQnq8ShShYaMGmnqG6OPU6p49SoI1UiFLLAfi1e3da3
QHlP0rqyx5ev0PGQA8sBLEhcjf1RaZBTURpdLRP+vFGRYh2i9GA/USeldq6LW4uHW6R3YY0Hcirm
cEe2MjyXuhA3uo5+06L6Lr3Qvu0048vgyuwOL3nAKh1BXCf2S9Sx0ofsEm1qcjLbSAEq73zR7WJd
6lOpy/xRxtEdPX9XyNgQH73CaOpFmupET4PDpsZtLmkTmIdkgEFmkES2UhjziN0CbsGyjKshgZII
Zp1Z1gqKNzcZ7O86rtPHbELrC3s41Ty3aOHwffmRdiFrvagR5bHzHSdZFWhqO5NM7M0ZPyEM1Qni
gUZ9fyw12grp3WSVh0G3VUmPuc/pUI517Mg1+v1wQKCw7ienQ6oba7jP9shqpouB+ZJ1m29IuUSQ
qDGbcXWk4S9p7Bq7AyUwVY8dZqgD9ecFmu15tvR0Dls7wScBll0AFxpt0dM/aY3TL+hsMnWWrQn5
jrXc8TPr2xyIwhq4fgFmsoVHuI350snnm5YK2d6HXowZzw6r+d4qohZwYlbAGnNYcO7oB9NPk2xo
i0nA5VhMXc+48eQ2pUL3s1ERo0SbNA9RbtRNR2PSvkN3WjZhkCJGBTS/5EGCwaLJw3NH5PXQ1Zxa
rILgAn1WwVYzFpP2qfOHKuP79KoZyadsYQbaS3c0phNHx56hlvNbyucwcu1NKiMKjcaleRhHwk0R
+6SHyACBMsx71HfUKeuDhAcgcAp2ViEN0YfYXqw1Kj5Wpkk4uGrHQgDjtp3la8TytbKowHlvPRpa
ceTwAfmcPGgLL4MPNRl5sB1aqPdWFcQfk5qDXbdI8VNUi9rZ2vkoOvHPFDx8nBC26kraarjhaEjR
Cy+Wuyw3BLuijDKCjC44B47bIWBRe87K8Jpdp+m0MHFyDubRuQvsavqOIUW+dgPL49gygmxo/6FS
CIPBrO/J5w5n7FfqLuZaw/bV1ltRT+U+8rN014/zFXOVRgk7Rys6QpjqX5ueXhs5zvmjyUdcYk4Q
5pS6TcW5oKOFT8Fv1B2OfyoHaT5q167Tu3SYEB5DMSN3kmLiz4UBnpyK7BbNPX1ULL/RgghwEzRL
KKGq+qcBjRQbtMVKbQJd5m+8tJgeTRSEN5GW+n5UyJ/b2l6wcFgOjXQsIfmMSuPYUIxq/1abnD5a
41s427x5Oo8i99Y2WXBqxKT1L6YzEwRDjvIM9sBz99qarVtqzTlt115HXVlqohd/krAuQ49eZtxi
Zw4H3l3n9s5m4ayydmqwrRMHj207lPjzCMdZ2xikO8XbS7bvtLwidSt+y+R5xxjn1oH1GCa8xkuI
7srEn/CsJyb7DBn98Pxd44ZQiD6W1KsWdlxLezbg2Ln8HEqCeF/2t2lcW0+zt3Bs61yuLxIf7e1s
SE/VfWd+nEkhOhM3O846QXNsU+TqeUp/6yl3qoMMUkZanQLOWLUOc3zYh/MFVwomWy+9vgES67Ps
koylShqNa8nq+B3vXvoDSnMOVknmGXrpl5CWtbEgLCN7zNP2EE3eXuOZ9tgq1voDXGr9ywRP6k8W
5movV8mCV4++4acY5f9rSXz5MFl6uVXG5iJKoQ9vqyzFulcs1smxRXRINU3qjlHOjVIxZZm4Cfv3
fKYU2hBAJMUh/BdiH/Z7Q+vQXSSxx+cOeRDQ2gmzBXAl9rg1/FW75eVuIb/T580pS9WX2Nb/wn6O
H+M04BhrU1Glgty8s9WG3UVazLqdG/x2c7xwX6supvI7EIauRGVhvhhy2Bnt5MJM5sycepG1szP8
JiWPSDKmRZd+LNekR85RfT2J1N6Bm5s40dsvGQezjSonuQ1qSRmrYL6BFT5tlJt89cDqjy3O/sfY
cfVlKcvsD3DulRkpW0qT05EuhqG4Dqfp2NbvrmOVJ40J7uIM9rgJkX6OnY5hWifx8s+C9gPCAHpk
75vi3kRZ8SLg3a693JV4Lq8hBhNhRinYfqOCLNNuSmpEaN5ST4WkBbL155BGOvbznHlQdjztHRbh
VAIDzICzauRsE6ENsQK23Bu2RPElMh7+Z/Azj/ipzQ5J07yqpQwO1tx7W98a6ysZJP/Gi+Xvozbg
FDyJ+oske/GRlcHwor1qOnK/sjfGbY6INPafXVKy4/LhN2q/z9zrUQgOk9dSH12U/cmqGnWrA3rR
+tiKfm103W1RwTI2sq7ucmYam2HeXy4yQfZF6ROforE+XJWFGx7KrFyWEZdS6xaAktsmOxLtm74x
ufTncMrtwwwKYWV6bW0ipkrcGG3E9A8zvqvyvym9grXKKD0uEYjdPvT4iuKRlEjBoRibvH2qqy49
5RmTM7ZRsIOSfBc6nPPQanDeni6mFfh+BD6WhjeVK4CspLPYyArnEvsCYilWMKBi1fq3g6YsiGxj
ZE9CKgRKZOtNg41lUwxJtCZmcG0NallZt3SGw5X3T8FS9vvG8W4aN4GYHqqABzE6HthX7jvBgWLu
DJp+wnMpKIILK7ppNbOJZnlKuM3ifl3Jzh5e2JamCJOR/4zQVO1c2qIPnFy8beU18SvDPOlLN0KK
HX+apohw8rTLC0PU74KMx3qC1/jMkH3O7fnFMF9s4DIs295xMsRxeoK8jCwVrUZmPy2J+mq5IWqF
AbTEoonXqaCyVI0EaiNqbx8KOAq7ya4i9hgAtDXBJROFMacWdCwJQ2YDreDWjzwQg86ozonl/tVZ
eK8EMkaEdXGlevLT7YTrghqY6BSG8cFIxz4C9KgxCjFYRR7Y2rFXL7MNx9oRWPHZ3XUnVc20z5H0
J8tFqGFNaBvKk1e0v2xP06ei6upPNA7rTqcEK6Yy5YiDxIep7SgUjqeO6QPlvmYH40p3DU4KnnDt
vlIqgVmgbP7A9ib7vgjoGEKkOPA6fDBAI9edh4k9n32ggJ5bvZdFm79y7gtvUhfGQzGM+DYscFJL
QfSI/jzDYthKb7DIcVD1G38dN95tIpcYewGHX5dDxa4P7Df+1Z/1ot7SWPOeZQA/KO2avXsVgKaw
tqjDVum+8wvvIctKaFpRHe+CKYtOiDi0N2nV7VMbmg36kLddyGfdWqVyVvwlikoJj12pwALRgYDZ
jDGYR1FD26SM6jkjusZ+KuG7xT8RPmTsGfbRGBgAH2wAFmUHoE76GihSSbxmarFiW3lyqmIkAvhM
Oc+QucV0Q7HOT0PL4BanyTNbw5BUjSWINM42f3sYejfjGLvHagKJskqM4MMnsQv1OS3+LSXVduC6
2M4VAQwCIuriy++Y/vuZLrZgdJq9xRlljfHQg/bnyHvZ6XyLajdul9keD7yKJ5oxKLCaDJHkRVkz
Bb7ZqxfK9DBj9T03FpWNciD86qUGqIKJhp1XQjzL43DEXDhgTvB4aqDxxmciiygaPa66SAXnMRge
lwIeVK59TBFxNXGUJ/uwGpQfris8FHcBwweaUSK7fXxtPZMz2GmqdL7l9QgrnYwjlzL1w8A5kmF8
jtMzHQfZje5p/Anauj1qVZdfUz4lzIPYicAG9t6jEhM4hdGuT6gM9ZNZECpKoJZb4RfRs80TB88Y
gbzA9eW3RQznyHSdH8eC2E3pT9M7JM2WIgZHv4w9SyPg2KAGzGhOdUY3Ba9MxvmWl96LoODmnLiO
ujM+A7QGiQhfy3bu4TgyQy4UBihly+2glcvmODu51XwppKg3+J/GUz7Y+k5y4REL9Kg1KpLwAh8S
lHcIxqEhi7Zx++SvsdzuFTBqd8Nl4DLUAUhqlnKiF4ktZ8x+grKa3t/ZRFDvuNpHiN1dfRSoY5EN
bLxjtN4IU9mcvYr+FFQ2x+MwD8jwJpxq9pCD8OD1NnmaguncjjWYYmdMHpxgLnCQmILkNwXtVlnO
95HsbuwuhrRoi7/Wx21eyvziFqW3y8MxP4K8t2jPs/Nd53bteVAKTdLjSXxFn/o7gAQDSriyDoGc
3LO0+pdOZONmYBe/4sul+SqYXzT1bkesPPwz3eY8tENEGl8lt008EmAg3IwZS/C/VspR7gaqYrzT
bbWcbHucNqGgJhYsIGmfkJiExIr31FQ4VhuiiixSw5DnJxFl2Wg+TUm88MAGoV53MvsAS/utqiKi
qq3+yh1BAImlETUQmDprfoAdCO3ixmeWZ/VExMRrkBXShL4LSFRfS6gHulz6hMJjBEJ2WwXdaVV+
RyNgievDB03f0DWsVObs8rmPd03o/PhRVPBpyozKj5m1SDx/jZnl3oVB8Ut+OEEtQASv+DdswrL+
slBRhUgj3Loee8bBea1xet8mbU1RNxLgGcsu76I8+o4TtIfKdrvnILcYXYOyuMUKg/ywZN8zJtRH
Q2sa0C5cMbDBruszWlil6Ia3Uk6gqEpyLKnO/4VDgupfzfin8EJrppNGfPDh+Ayp6l/qAyevgIHs
E8j6T2Bu2TPNOK+0bcmnNJdIfglqb1OW0MCuPecW6ZEDyldx7zfXv6ddnm1H3mDWI63NTn07Cgry
FJC67YTrYt1xu5fSeo+Jz+wtfhn+NqipcjAkV5a+2o8admXk9/1J4DpfjW725v7H0Xktt44sS/SL
EAFvXulJiRQlym29IGThumEaaLivn4V5u3HjxJk5IglUVWauXD5/dit3L/Ox3mD5w/oWMCdE2C0z
YLnrAFT1pptGeUXwjLdJSrlzX4h5Fzk2nKg+9QkLBgk/sSSg3afqmmIrBvaBjJvIQRUk/vJY5Pdj
45z92a4wZ/bpY9D34S6F84D6FOPpHAe9J9zxmtpBt+VU+157AXVNrpudDQd+e2VZOa1wykQKUHju
nfAh4Q+yn2yowGneLMOjUIeIG+3dBC0GxKJ6rp385hs9IqAU9zan4B1HANKIMFTWVUVROhIi00ng
35Htw3afxuaDNRvHNgFVVc5Esoz0PZ8X+GgIGTuIdEW0lV7U2LJ/adnEqOIudRvVjKRJqPRcw7vb
Rmp4YtsE92jpEMWoxUTbD2LFB1vg6RLi3smdn3yKEa7qqt2qvPbWYsYu0NlAIoMAAg0tFwELB+6U
WOf6THCsOZrNHPxjQIepbo6kMCbdvUXNnP4irdEoEITBTkbj0bAKqNM1KTbbRGQdlReQrY6Hg9vw
qx8zumgiPVb44Ue+bLSW3wURVzbX6/IdBxYF6AIE9MmRBYemjjOmYy5WWcwoEMcE244zY6P18Guu
KWEwdu0QEIfFjQ4gYii2XINoeamFdwm4ZRwBjQXMtugD2Luf6KOCJcihgcsKMI1xaD7B+/jvutXe
VmqfesGSCq8iwsfgTh29G1PuXUylyX7Bmp+nJOduCex1qNwfZbEnpJARN3Ff+l84QmDmu2K8I+WD
b7dr7fM0+W9DC0zMt2r/jafwsMGHrDYBbfaYreIbJ1MyOC159lU5NhLdHD3UtAyPh6LQ57IyOJcX
AZQbb0g5IHO0OeGq5bagUvR4NkD3IOBP3PuAYFm0F/etTW2rA+rmnpwuwd5YNe98VyAujlncncg4
RP2qApm9AjDXnw14RttQD9OP39vOa2nzRYySYJR7P6BBA1iQeWkMAnhxERm33CBrUxtu89PoaNqQ
BvTXfFLePZU3KN8zBb7fIZUaxympGSEcwQ1KEuOi6AzRqbFi9+DNUl9sSQK8ndAZeeLbt6bpkqOd
C/lmu8LB1xJinehk85DnCj59kgcUzsdxyE/HJoHF8jdx4DIn5MCOlkkTAulq9ML+wc9kcatyHX+O
icd2DLq0W9UkQzlFxOONYq/szgzF8orOmzUZZXkO5wKbol8t7idDR5egs4MfrkzOB/jDbosnDI9u
QmrJnvAKZXFeo4h2084zefgLM3X+hBWXCDPwmhQHUDZMOjmYp2VGop0ig8l6b4rBOdMvzzGJMPVx
KFUznhzLiPUxohiW9FIG0bwlg+ZKdIrIAfEUJLE8V/wQN4Vo5TVq62Yb6PI7VT0/PgPLs+PmCPNh
Eb2MHBY2TeHv8hrmSs0vZOf6aXg0BMtJ1lb5aywKSgKMZnKbdZeo5g0TyCKczHJbOXzbct12J6KL
LQ9Lwv0AQzpeSmjU2zBzQojhAc3vaOa83Dx6ksuhJVGS8tR9ajuHiaUh2235rvOkvEjvO0onLik+
fb4cI9nAjrfiivO/poUh6jcVyMtt18jXIi/8f4liTy0xt7NF4DKwK+uz1GFOBKLqH9qG9+lcTjjy
0/hxxIpCSAKbJE0+3Bspy1YkuPD+dpG3ln3nrVWbIMMP2jo4vClWft/wvq374H0evYirzzASfAu+
Uw2xE4fdpEsQaXlPvMWrRlB6veLXuIfnNbjPRTfhwosheed581pbeuRYFM731Cg1/yIInlijuOBN
vvWXehYijNvrfVwzYnJgGzlsJ9alLCpidUMZXqpoTrns0WMNU+EApuJNhM2j6CG3JUkx34oAxhV/
pYTJPgzyP7eLinfCii6qiUnIk19gWx+QNcsN3U7mIeqycj1w7eW4kL8NMrEvTcFdwutceZKzrLmO
UkDtbk2PNRpuGbI8nie7ug9kVLLRmZ0LvKLKtlxaom0krZwqm1IcA3/2L1Pbw1GrSv+j4PSA26i9
N+LsUjIJNqN4YOsgO2VZmI+t0qSygADPPgHVei/nxtxU7cgfGMavWHk2BTAF4825zo3xNBnTd6jm
9DUu/WmfpdaIhww3Hld+SlEGdzwyDNBtS45nwwUdl1CbMcXC+dh1vf0NTiQ5hjH5LM5MoKhNirJY
Kf50hj/XGUdeiXHyy1lDbKklo3WCGMymtPC9Tw05say3bkz6v1HYxhtQXsYKdYZOXVDzCBrDt2m3
4GmL+EfL2n0BOIp9a0zmtezKKzet7uqaPSSiWZBCQ3TlnaDNhiU98h1wua2fRjTQmgJHnjULk5d4
Q5gJLg3/lqI1gmfZGsXjxDqCykNa6XMGCUZWsvL8blv3io+25MVGNNQjMLchdGi/eTWLJ7OcoIbG
GTjqPNqcjZa5UnbvVADUnKh85YkT9RiyfuWfXdFM5FjDhYczD1jKbUg0cwZNtrIIwh+70dOrZ4nP
wK6+IwGXYCpjjy+mrLF/EpAsjf7LHhhxl7gk7GrLgW8JF6604XMAox9IhDXh3pEE3ZKMau9I405t
lbrHzWi9OxmaQViF/ltjD/5vJjWc4RSf/B4Tx4jfNxwZrYtcnvEEkolkEPfh7iw+lLBQZEGDNgj2
5KqMd7a66eIqk8yQ5jHQa6iCoWlZJ4/j7aNp+pIg7QBohGjpWS9j/DzMwYtrh9Z2sFSyETV9Fz5l
ntjQDflI0TwxSsjN/0D+ZRvqb8JTikd/k9Aiz0RPy5szifhjZKviE2xZE2qqPrnL6PxBicy5F+5Q
845y1avh5O1R5aazlVYy/dpxZnzBr7Muc6WI7rqusTVrSWQXqPiu4vxVry3GVmw2QSm3kdMW5wTb
0Js3JO3FqET1kBQZFrlaU+vR0DkWryc7NMedFdj6GeMTyF1uvebOhFnJrSUO2ifPYP7mv4B5dAxG
XoZ2dhdmjbsZw7B9z4fcfTUL07yFuNgfarpUtoGfcaHoQ9dc02TCLMxzbkZ4HpxfIDpyF/ocKKvB
Ik9cCTDLOhhfYXemfBRFtYpMFpQV/U/hRrkVGmAaY3TATpUzg5YY5gYmq95vF4SEBZ7GtJ8Lv+Yh
MzR4aePhOykCQIA22Y2Y4EjvzdXWg6qDTytw940BaNoFYUeFUpJiKRgsAsCIYhw3mn0AHfvCeYer
p2WSmAfsb0XuyYn5hGc5Y5MJS4lylLODORbP+FodmiF69dzxZC1oM94dtMWWI0vUbD7CcOFa5Dhs
ugBtqqb5N/TNizO63ORmxuyi6vmFe1ZE+ARDeGQkQJTtFL1KQF0aabbk/lSR/zHqf5bPzNTNNKql
k9vyCh/iVWnim84n/WCGuf1bUPIC6Dx7mgwETGfWX5QwEQdw6neco9WpIq1ScNjDmSev6Mq47FEm
V0ZWvahWjkuI0lq3U/aDSHFummhcaa2Yi4ClYHTq9BLSEsWhiKeXVqo3B7MNU5wV8wuwxmc8Eb9R
CiV0iqKHPqSoKwyZWnFkZTuv84n5NngiU+CJq7qc98BkjkWZ0ieOjrsek9FZx53mhC28b68N+8cS
J//KdzseeAJPm98PzqYeGhd7dRXRlgukNSVIA48ZlFdXOtdwFt0bGJpI7Jj18302y9xdDabRUGud
er92RwzRUZ3Y1Z3nguLDsJwCDXnUfkeRRdh0H3EVfs1OXC1JR8qCsoxkGEF3xlGf8V79I041ryMJ
A6KQ2JbgFuN+bfpwwQIsdbnVvFXJTHMrVUvkgXK2poWdjiOAEC/oQXeXlahANUr3JugcdlIbhKTi
ZrEyqY3ZNIFNPq9h4RRF6B8wpEG16kEl0udlrnUq4AzgpIUfBghvtOGMZfJv7kvK1Ehtd5YRnEhG
M0yofHEtyUfZzlR/0KCw51bxJkfjSjvpPx5BmEg7Sf7e878ZReZNh9x730egunXOXhg2Laxd3lIc
0Uu8avUjJqt6E7bTSUYoekmHfB86H3aePDGcNuuoEq8cuwjiqeoCtpmum8Z6qlR6xX+Go76eCPFE
b0KbMMCQsEaPOwPa4h6LgLfyE5yuRm9vq1hYe8SV1zHkU5g1G2BSMkGNAlep0YoP383sDbNSARq5
VxwD1Kfq8ncRGfveova+ajCgGXF3jr0It1VEKG5iaTFz53kIwd/ZIYNcPTvWipzCddCDPMQL3hFx
Cz4SxIcWBDhLHG/rmT3KcNRPl4EsYNil7b3UP1DMuxNoQupxouUgNO4LPSqioOy4DhSik6YJ+ZIL
LEA134RYECHBp3SiGuU3IwOAOCL/LKa8neY6CxFvoukQqMFR8QW7SomqZhnt51AV86E0a2Ntk7y4
oxLCBXOKrd/K0YNUFSaQBZCDV6lnlv9EHmQbZkDOXy7pAhF4D3KuYUk3I4peEQX7WXdfOCyPfGji
HkEDTT6lGcaSYU71JB62rBg4sDugZD23Jh+HapYY5ldpjUeiOv7JkOZwmNB/d7MbNAcY4O6BOIlg
s49AYvM4ezampZpjov8dr36YvbgEDv/MkO25G2y5E4FZHVvFUpXmkJ+Ttsf7hhIPc4YLmqt5hLux
m5ATSu+VLryj8ICRGORa6JdYWqzH2Ofm4pzdGrGhSNvXuRsv00wRQGcj/tl+xfUvNTYkqJ2dlYd8
d7qW+6fliJd0MMe7KsQLpBwAy5PXoZRUD2GKgmjMg78jCNRuU2fiNwnfZp0Y9rj3kQQh4ZLPcjvv
PRzraj/G5QA7Y7jhsnrBgNwcZNi2R9koIrhzh8zk+t+xoACvjYuEgkb8AezQNIs4aX1uORZsXZ/a
AkGSk0cHnJeuSKunjozFPStQsMuTTv2KXMBBcItpY9syXqfW1O1rr3g3mcmYhymUF+M5CILHvs0E
NJE2QIvh3JOX4hF9jjcQGGvdIsqBmOCZGsbdPqsrRMH8MQisazV4QIR4ZxEsbvFSampTWkhzoFPU
CdsxpCB3IbfwrsNH/RaMnOFmS5qbzGkvRTk/hHnl7vJmHm+zh+CZuN1CLaMHXZugTZpeUb3M/XIz
zF605pw7HGrgTmsQwFenqF2qjeQvHxj/R09WXKb1rzOFF1rBsLpgVl+ZPg8N5NwXiiouamyvswvh
KAn1Q+r4Ym+BUcCO/tJNLc7kLsec4UbneRA9zOFk2JZGzpYai2f+TuwKAhfiuDQFBIHbMQrqpYmr
KvHdef2nvQBYU8QhioLd+BRMxXcboT1xIw8PLMDltR8odqvtrr7HZcJjaB5bwgJNf8y6MFqXNpzH
PuijdbZAeSaHnqaA0li4/ZTSBka2mDF0QmlmnH/iHmgx61fRI1sN2SnDSpdxOLgzwLHeTQXnP3MC
tccw2DVXDdc8UBJjM1ZVTpoFZlaGfnoz2c1TIIZFX6pvMcEkr/AArtwFzKTnyvkrDM6UWxsYOq8F
B8Ul0N4vXUGvKZTjHYaS51Hlz10dHyhMn0idimPLxuLuYyFBvRit+xPGebkuZUopaJc9NLL/ojry
QjwWMidOMtxHkrxaS+TUBSQ6+5ylZVEcsKAhToXG0hyYQ5INLELzc/LHrxozTpPQuzTyklEY0gIH
Q6xsL1nJdYoAFBYBU3KGzvcKXMHk1j8EO/bBUMLVdlBQhEE90lJbmwfcsBo2Zxvz+dynX6WhPqiV
YpoeKAto7J72F5LpYmi/qLlmtqvx+8gGN7kRUbldBAnyRrqoyHwodxEINwqXikscuYQgCTeBmsQo
MiT4SeDIB+Xa5z0nfLL4SOJZ9g/bBYnrlrAnrhh+X+54HxX8xvqoMzbJGJnEEI3s2PTluRiqh5mO
WsQIsa4cSMECt2Yr++FI44vpcGz3bAY5CiqwMr6MZGgCPxH8u89ns/a/55EmTL8d7q2aUpuM7sVx
Gi4Zx+N7RkZxR1sVeB3l0swTash/nf1pQMRYDaMKblXMGTArBzAzYWrij+BAgif1C6sP7r6kyVeT
rp5ijOUIakR6kE2ZTANoJDrz+H1oRfbQKTIIANOdNu3xYI5DsnZL394uOBMOTCXeEWAfeH9Yz+b5
2ZfinQ5mRijL+JNx+wCFXMHGWGipiSppCBfVPpITf1m0eAyOvaXCdWvHyK9T9Mp9V56scbqHDoNb
ka6ctkgV+bsYe0rBgbQyNvXYPRJ7kBvGcwJT+bIzDEzDwBwJaPB+Jyf7hK/2ezYtKrqI7J1Yb/hN
RVRpqpF2ralgPIUAzcyevbpe/xdgZwUtJ+y1Ww2/HER5F/pYIQprAW1q9zHzOLD4JpmOSi+9tx3v
iAqgwQ6JcFoPGXhoo0V7w5z8ZyYpp53pb3DC8YDfydku7quVqwa2CYFhI25TcRgBs23B0FQwQ+xq
N9f4sFxVnlVXTLtAJY8pKF6eFTypM74MLCNg/62pf3e8hj5kxPntOLc/PGqILzouIWpU8U2txXzI
a6ZPSAQujMSVadN/gf0Nxk1frbUwn/raZY8Jv4MW4JuTNRBgiSbxzZYlWUopaZauMMEOf1IYaPAE
9GxhsjMFH7KDzd1WIemN6YWrJ56+/p1B9K6N2x3Z3i+PI47f4c7sU9abduYy07fyY6xjbsu8W/j3
RPPOMLO0qiQApdFf0pT0NSSPDfYlqtmgcR5qAwutXOC5FIl8Y8S98Dp+bHp6bjO/ux8JwUbOrHZi
9j8S1NM1Dm+x663hFUv5R7wUndhzb3N7BuAQWQwGvhsku6FOQPTqc8cwe0LFAvJRjlTKOD+2jRwp
9IKUHbxLWLGz6tF+tcdxxwTN1METR6ZqxyjIwhRb1RpdiHMSH6HZzy2Qu+pf4gwvDWU+fW5+JL3z
7lecrdXEp0Y06EvZ/XsDgsbM0R4Uy9S6jIfPdvKeRe1BpQo/6ib/jI12E8/y1OMKsDD51qV7aET3
0ubVV0GX1srXQYnD0lf4QmlmszvzvmK4BQ4RYyaltaCoQfsyx/+59L4EeXH2+SezxDavs8NLqSZP
BEoHUzQ1Ngz1EwcB7yDsmPNm1mPtl4oSsWgJqeCvGfsyPzWQFzS+trU/WXDxvCamvsX5nBxwnFEg
bmUa0prp9iym5nQtTHJFo8ju0NZeRimiFc9lDFlD/0qRWLYG6PgNh5W61pwYtC+nE4zfxeZtjcyY
IuAoTANLj/9SEghez3HiUOzDPiEtr9vprv/DYYKfsh8xDuGLMOfuVpHXPM9dtxfJfKmd7kUYaEX0
iV7YQ39bWuQQfrijWg345FG3zdpKdQgVfn6zfOdK2eShEhbsfenhGqiLec/L6tdXS0akyV/pB2AP
N4G9ihb2eFvvwBgf2i5XR7/BbJ1GCZwRXBYBkHQ2ejpnDHmrbXEsYT+Cr4tfqx5cOXXEzxZRCSYQ
vvawSqo/ut2fGs9j9HLrfDnca7KKWJN5IkbdY5DLY71UqMektsqY6gEXpv/ivFQoPPVHVtGymcNs
4LC8L9JYUesybuKSVqBAUHCqCgwPqVjcgOOlSOgYjXvvu1fJbkYw2KRWo7ZdXp9dofnPONFzJeVf
KyYI/hXotN58SEAo4PqnI9aK7Zs9wujKuLdPIy1CKaUneNVuHGoRzgBvrDToG2CAnPCH5maDAe69
QB1Kt3wVneW/TpDm10SD34rEfLb7woQt0ZeHdMIRDPNgntrxbKc06Y10Aq66lF148NwKVhaV4jjD
cHYRuqcIbpUCBwXi5hY76cqzoYtvkc2QKLHgq95752m+y1gtVsQ6l05WBrAKsGAT2fewzk+OIBQo
TVz7FfCLJuxJQdTMBpSP6kOZqzvqf6d/pm52pfLoa9WQOcGYeNSwHU2zrk5pb957jvfiR6R5aD3z
eEQ6DW1l80z75uRaj7Pr33KUItYd3hOTkW7dvrgzMv8eosPHNBLV8erkr4BWZDThLaHVmnOchPQD
x0rmsMaBXd5Rps0gIX+NxCp2emi9w9DBXDY4+lSxeUtqSof8icJhFRfB1nMZEv2sfKGJ7dr5vn/f
CLvZShW+4PtFRIzKA7N1DBNzJullYsOCSEO5Hd/y5WMeQLmCgYCrXGrt4gLKLyhrRGedbhN75hOi
XfsWuwOcrx7vKM9hz4HDUWJbztX4lWX2JaXEh/qBuHp1W+KXLv1q6f+TyfSSoIUztDblRlZjuVMu
RTaLb7vWFxb5s9nHT2bdUovhOhfbYxpCERM79uhLVILUapvimjpmtVcpnWUsVA+DnF+1j86rCS1s
hBRvdZz9okTgKiezT2ufPs21Hs6J4CSQZY4Jvbe4ABnBhjsR6M5gGiO1PtQFOFk/l3svi4lPGPUl
pU0Ft+XCWp+zOysKcP21UIA0ZukVVocnq58xavoxZao58ImkdH8x4N3hsbh4Zv7OjZw9vQfeVeEx
LIYPD91r1dfGpxDUUnZO9QAQ7J+n9WX0o7cFy5cGOAjM2dmbGYCrvC+3qel/eOj0G3OIuG0l1Kv6
/OdU/AmlZQ88nde2695Xjv62lfXgD/pbJxZPUiE/qUhemqIoikWQUVfsMQclDACuoV5R6orUUwR/
lDypta67T4J3jN60hCDxTB9Y0Xb5SFovN+NzNfBQCqT+rPPhuZf1hk4EvfYdgsK1ry4t0awNsA38
oWkJ/Dx5kWl6jaaK1h/s8FBHKe8biEQV4U+d8zE0RYupu342UvFAuCE4lZR8cD4khG+X9tWyh/6s
EH5y5rlTiWMa613fUDEgn+tGy7W2ZX2J/eGUjZhQFLI/o6l3SocIFCoHZnpd0moFtPFemTkjP394
PgmKJc3+iW7PBwI5NUtN+zDJ6lyKXOLk5HpWxUfMfXAh2/yfO3KN8zv/WOga7R4+/WhUgNjlkytm
+z6q0mcU3ecuHJ7Q8IAFdQ4TuOExxRut3bLajM6dxEvDkAhxEM7oF+4wf2MbNp169XQGWqxxYVgP
AH4gRjjNvzalIilWL9jV3yvCtKsuU+dKoCwPCkinb9JA3M2PZcqkW48ptjgRP6rSf0dnfSunwDyN
EscCmDC4qHqBZc7UygTOswWqdmPYXEeUtMZ7xOpXQg1Xum5YzaEjbgwUUDFEB+01lBXAAlr1MKnG
JP4xu+4BhLNY/DFgIajyeatdQB4dcsk66EhmewGaFv8vguceKRYR4JsJQt0BEiCryJwSH5Qi5W7I
ad5Urg3y2gLjoAfrlveR/zrGNvFt2n+jFOAlsaBvGQfUghPFXY3RFO2J8yAEl/XBGotHjDIYFT02
laT3POYJwJ1pVUVrYUw33UTPdtVA1HKzN7sDyIR74Or5BJTj+ivwxh1ocmMLCYBQWYLiaOPmmNyC
/mRxNZvkX5agJAwuv1LFc2M9S6rPBG/eyjU5DjAPY0Jf0Ltd8TVX1j1O+HCbW/jZsxhnaBbH7b6z
UoqHawerXhS/THOrSSpQxaNzrjqs5wDHtf7RCdEFeycbdHIrDz6TvCEIaHlwqGLcV+Xonpd7xp6D
9WkQcvn2zsfRpP5nhhcXodpGLfDzblbuxpsQrNm+z61AnJ/g0PBjv41ZYiNiWp+h16NShN4VLsoC
c+DPahmW9+rl6R3iAPf5PIxpeodBVVjZdx2ZyQsLerZqBvjurEjTZpmVoJHnLxgM54Nwewz86N+X
ybNoM2siHoLj8GGT1kL6IragxmhXqJYB102+9ExDSiUMZ8+vAaCIEJREmRuVVy+cq48xJQZ7+qzG
NSD2cGf59qHNIaCRAuAJ7VdWtPdK5wcf+ls9+wHBswzOiQWKHVspqoAIRmQuzpaXwZ7/cX93tg1R
L8r5AN1oICt8fcf+QCSNBkmE8k9VTa8pp5x9B2Jhr8PFYwYtx1audzA996xNxjzsohNaI9nzyY1X
nonjwQhdb+3VCKNekQ4/NOxs25B7go6NAihx+JJwGmI+qvtV0Trulmgbj9PlrjVpDUJkTkaGN7TZ
dF6oGajHNCMy+1JB+Ua/DQXUpUelwjTxfgyKS7a4TF3QsezHot5xHmQm7RZ7YcKQblfqmdacYtsO
rnkfJvGVmlrBF5pkNv/jqofUpaW+DcN635Xu1dRd92zgO2chU8ehh/0TNcP3qPyYXWPWtzjyDlVX
OAwUmG/CMD0oBP/HoMRKmYmgwr1mZhyhEtIF2WzatIbH1M4EVDvEqJjbyTSBcZWD/6xbhDUzlZR/
jOHwMfu0NOKGQRKj1o0s/eyuVUANRhfH8lRmxjNPfmdlBpa7nTxxcz3ZHxFV3D0luZQKWnx5A9Di
+wa9iQpQ1W0oYuG+Z+l/Nsb0zWTwh9T9QtzgH9Toj1oMgCwH2GSqIczsh2RmFPuLpD4WPZgTvImt
1Cz46PKod/Y+xu0DCRZMwGSJQ2v6k1Pg3rrKzJ7yNPU202A8Jf93rJbV22DFw0YKnsCNYSTE0auQ
tmdNR0bX1YfEb+VTqNtlKwIEE+hbZ+WPZS8PbuYGGxt7KtS3mb+ptqIN84nYWXhs971t/TgxiJV+
dH5QA/1Fm5j3QngQJJwvRly8hlEjHkUF2Vn4DBu8aYz9ULjV2sWreQfPDzh+6TkQySkcmuvJQEEq
xTrHZ3sDuYC2U7eLaIilIBqNS89BbFOF7gXLZcMcOD2HKuq3FrynVdXKE3F6XDEV40hd+TfCbAvQ
fcAfZ7zBUp8Og2A2CHzeYVHGib1WNpUYZfcSjOU+iotwFUT+E3ClFyInzR33xE9NzD5W5a4yQX1I
ymv7jGdZ58LwgiCF1XYJErlPQWiwZrCyros82DcNkJaqO9Fv8I378mzGNMOX/HPxprDflGV8G8Dv
Jz7rj5nIjwJxAfkiA5+naBAgnnsM3fZH9WTfCcfetNGklAIRRIkUiQuJG2dHdodirjrnUljQK1Ip
3d1hBfpMaG5e+Q586n6A45bJylpLk4NL0QR7y1maf4G+QLl0sF5ZiJ5Y9LvmMOu2X/u1h+03KM5w
15Ld1DnXHhrKGusfCD8q99ZuvRidaCb6bRUnn7qnkNMpxhMSIa5tuyxe1KCJ2LMr82eio85AWWgk
aS54AuvQTaIlIo/s27TFZi7g+IVNqvhJB3znjeLZpiGC4ZezQ+8oH/4bDh2gnsZWNtW1xMt452k0
2BjDBC81eYUknvGNpe+RO4UGcz5CC6Xc6kNmPNG7onrPAhFuxoKz1xx43kkalc+eVTvtoVs60AKy
vyuKwKAPhMm5b/0/ji0K1E9NnD0ODpwYgxWKFVhwpfS6zsy3OveanVGlE1aZFg0stVaKcswdzhOS
TL0ldniyL/Bv+k0Qq3cAxXxixvCSLfwfzhjzUSH0HsmfZ1smMy5qbGrbKMADqfKxfQhM7vTQOy4K
TficqQYEpwU9UA7Fsc3sN+phKA0LoXcVoXzLhk7tEm9cSpSiH9O0vtoeuGMiO160iwcXb8RIeiMC
JdbV4b5aYlQF11P+2QmAgOUPr3m7ZoHz3sJ5ezYgdK9wbrHueyzK2KrKY5Y4lznOh4tujGbT+2pB
2jntlS+G9VF7qnnQUYaFJCB4vLJKm+ipmib4dOkxGMHkZW6/SUNxswxjn3gSmw0XqE2xgFmlaf1G
3tBDDaGBXqr3oh3hG4acLsN+RI32EK/q4mb5cX5MF423FQ3feVfv0iwXJ+WaexgU05aGvkvattXB
j6zoxBfjL+w7xtoGlLSXSOywwcswBh/O4LX7zCiO0jdezTJ1rkLVjE4DcwAf5g1/6lPj2vxzaHjv
EwkYPTBRj0cRPnI7NjlbgQarin8BzE/mr8Y52aDOZUHUEOvVnTHwzokGCmDp+0bF1NHSNgVFzC2j
3VhlfH5FD/IjcjDvLzDFYKZxtYseIu50u6LjFhzk0Z2TGtc2oQ3QS2gzCEeCyLbjGpu8rh4BLXZ7
uyrf6csJtuZgnf26+NLCJ7AuceSkVviYLDvjGLjfNUhA6M2g1tLF5AQxmf9lywqPtQhhiT5PJudT
UJYnJ8KGhtmuPYislnemBkeE+IZfzDD55UD6uceFSxUYh5ZGN9AtNK/3sp1+Y8bJLXaNO5yinzov
eQE09l0QVtnB1/HJ0upfyY55HuKEzHk7trveHX5SA0hB1oZ4wiOKzB1zao5GASqHW8sXkuaTLZ0T
FrK3KlXEGPAEhZmGlKcERmz6PMYXoyNBJLrhuxioDQH3NeOiha9szHzGlQwxE3J+22TTnD84QItx
1qaPMyMFpSdY+EGMgZ9PDCZ+X6bXJKFeox36mpS9kg8T2bqbiCx9dSofDJWResj0BGlXjpwwEEdx
Mq1t36M63VGetZ6wl+/KLDaQ6rwxevL6OX9qQvcWUE5Lkqkw1lkxLtZO+BhEHggiWcjnZl2wJWfP
swAFnpNSPHJh6ve96bDZW4PPKhk3zaMdU2bPLcvbAafkKG/Gcl/m/T9zqWL3u+mhhmPIbKMd/iXp
PKyAh7yEURjvDMcZ9iZdTkjyfnUTVjLfx4RHll+ve1WLIzQI6ys9Md9mZaZbnkbpFgTdOxcB4yF2
BA0wfOG2DPu/5ojcy5L3inmerN9M3Utgiv48VeThHVhyd6Qsg1NHt+CJIOB94aGJk+QlUaDo77T8
u5jCHuazl8bI7iIyEbzv+89y4ABXRWwjHD+Du85CeqCxyp4aD1QgNFke4Fyu6+80olzHMb0HdHsW
3ah/MXuLLpaE3Ux4GRkfOyDrq+o/+oAwebUAftrUsxHGXac7jbjptlna01mHZLd1F8wVmv7y312G
N7MERUwrlL2vuv84O6+myrE0a/+Vjroe9Uhb0pb0xfRccLyFg0nMjYIkSXnv9eu/R3TPRHEgYKqr
IqjKxAi5bd53rWex6nJNPHL0mthbxZRWKZjQ0M+9STpfYGZHfQY3lo5ymcNZ99pXGU6LGQomSprQ
g26xbFK1iy8x/1IvZ9U0c2OpHfSUHWBi+v6z5peEPCvIc2glBa+xb+fgjOQPbumVI7JDWGdkAvnj
blTpkAC9SR/0rl+mELiXljYobPCUh3ioVsWUeOohPZcdAzO087lbkAmksRXLgS9PARjxXIt1cu8p
YMo6UheerJ8xpnaLKHD8dVorOCBVa9Po/Y+KsnY52PuqcrIL7L44ksL+xNzL9te0r6ICtFaAuGWX
qPmlDzoGGoejL2XXtXuLjaqlsgChkJrsMIvmC8CXFotn+KCytwYWZ9adrTvhvsloXA4CNoHQxkcE
D+OCoWS4hurfzMjVQcUWpZgjkhTbb2Mke4N3Y6k7UplrUpo/bFmgA3JI/u5r6HY98TSonuyqmIux
bsg+iunwttCMI0fUWz2KXrsguuKdPbDZLtZ2DfLDwDnERtaZK3BzIBG2Oz3hd+TNJQoMzdqqQKwD
NgkzMNoUKMu6oHktwcDB8RIPydSExN0CZ6SqjDmRruPCbQW7MQOIKbHr5E/T4T3lQkZoTwHMjKLA
1msolzVOoEWg4YtDc6Re5QzbNHpLcvkKDVOHJEK3JXQMvQR7eztK8ssmHRtqF2B8EoDvM2gVWw3N
6QUADkTvIT2uDLUTMMQRA3xbzUrRdNuu0+7aAVF51cJ3kmbDQIqLa7QaOUtSuszS9X+PqnPjJJSl
phgUr9FPThLaq8hAgVsKaiiJRMk0oHGZt62CsiEDk82Cxp7XHX1FEyDHkV7ptJ33UwcrZeleJ1r7
FCj4TxKTwn2suzkAIbybPi/pYgQW07bQk9li/DB886BTrl2oKmk+dsObhmaKsqxnMvO0ZSqWTHKE
mVrkPtPRwL9ETFBHyzcsn4oRDUNeoIsIwy5dZDV0pby2X8IBT3zo1tpumGjYCl55HCrltp6kRqTR
qfhiRtbh+YCZb8xwxDH270cCoHdJOaz10f1NZgsNHAulqJIgj+i6xt56mnwlNbO8rqxppmlad5YP
8aOMS3sHRqSd53UF8rkd9laUsucHhLZDaAAeiUFlXoEkoJ+nFvMGeIzBEiahvqURV+XYDASRyR7H
KDSdFYSof3gQ6HGDoeF0QgclCxafGSOQs6OSaLHRCvv7gh1AOLORkcezwYmM21xK8cCola/DwC3h
Q+VirUEdXTRJQ9ThGDcLajTKY9iW7l2Meu+ZJWHJciBPXtxCjLvE7Vh/OpbLaBBYqNJ0K1ygUw7p
dnajCi1BLRRK8AMV2lwR44HimX7KkcXzBqnWndn07YlWaRasqJFnD9gZK+e509CINk0SznIHUbUZ
5LhQI5b8BYLPwrjWyj44wubOkhXgnm5FpmL6lLdACC+qJnFv8iYTT7ZfB09dT+F4KAw672ahGTsH
BypLvCEyj11SkQ9SDSnFgEFFXe0wgIRW/Wj5RcUw1zCpsKrGS+8bEa6HTDH1dU7taAnZsNmAIiA7
J26xLkRdOD7WxBguGHV4vzGpElmvl+SKZqZzLMCNXAnyuZed7vm/nKaqqG8psTXzBL4WfCoDtWPn
V6/0iFgoVR1yeyz2jG/uKjXBg+F6gpUii/gIjrTZ4pmUF1rAeFqVJevMtHyQipHuIq8WU9wWwpMp
6o3d4y+ZAuBWTX1Ylg3oow693ZwAdZ67Itj1feITZQsFfG0FCZrJ3LEWdcW7SsJYdpdl3UGNLe/O
NKJfoVM6FxgJMRtPRnDVRiwJSXBAGwIhLvCaCj8GMk8C/RqsNmk9N8xMOVRmT1XCTYYndaSVxbKH
znKeE+BQG2G3JtROYKXgH4gGBvHmWdnP8rElajf1p5dAqlvMfUTelLFxdCDFzN3QiDYA0t0bx5X+
TUgwBM4sN/a2kHecS9bFBWjwxFwmrGfgP8VsX+niQOOKMQa/pumACEgto8vK0oNqLpo0J0jCDnG6
YrOsbkVNFgNFfmFfDoNeHDIXGwAdJ9ZorR34UL8G5VmzqoRdJgVoqhndbeUnCeUkNAD47Ao7eNTJ
cGIzg6MAzBN2N1DzOisalriUi6CSboIs0o5VmvlQ/EO5L9vGnSuUlVniZXiEaPp0QHzq9ugpunnZ
NKq38gkpPvBj6Z02rrb0Ylbk9ajViBJEddRR/6rkG4URSxtaTz01wJk7NgUtRA2MQNAwZ2Vm1l0X
2UiMVh1ZV6pvxQcTiA6cohyeZJUEGZ5VKzjooV7f0IP6GfZE1klTOJuiSamYmK2iXUBOs5mCm2zt
mTGWK8JF5oYGZaW26uxa6XTzpZKimHk2vl5ngmYJ2dDSxtT+u7QdjJd9GLzQ55KzTrPKrZGqL4MV
kRZNuXjKeQOXBC+wZ4SUlBWFQquG2EJ89E7V3Wk5zx+ts+Kut6voOL0WJ/iokNUottxQK0WkLTt9
YwRO/KhmdBIu6qLpAPoRi7AwTZcZNJQVFNlxSNQn9kKM9Z2ozDnK/+4mNMjh0srmkHtNswsLgjHj
wEifari2SyfIAM77A3VUm580i2xW4KBgqHCY9b1K5iuFX11RN1bSPkego5kxEoiNJBmQpOUjW1rI
gKbPzBGV00Et6Mx96XkttkGDXSSwMU2/79RqW4tsrYD+I3xMeOyII7CmvZFtamqN5ho3Vn6HU0U7
dKFHtYTePmK1Ody6YoEDSFAz6sWhUiRxjSn0xb7zb9q4ddamEzlzqH3jxR9/+8///q+X/v95rzBj
4sHL0r+lDQ3ZIK2rf/xh/PE3rArT325+/eMPKQ2pS9UydcPQbGlaus7nX56vg9Tji7X/4E23TIwR
3pYIRgAwoaphA8dy/fj1YZyPh8Hra2hA+U2O5JwfpvOELPAxri3xqhHloj4Y+cGfKGC/Ct43m93V
1we0PjmgQ2MHYbsQGif2/rziqKV8L/t0U1eo5xEhXbAy3AjXMi7soF+R8rH6+oDmhwMaqmqoxtsx
haFOn//ThaxpoziRF5PImvn7WC/uZessKYwsvj7Mx/tlqPhcqBDRZwDKdXYYK+oaqk15tB06I1lL
NVf3uaX4m6+Pon28fLQhhBCgnzDym7b2/mwGHpYeN30NVNVgvfGjq6KlQmPZFFTqwQd7WGwthSBU
GAv9rkBnDXVuZmMfpe81tO2iEPFfvqNcXQMTLiQU6dhiesT+fIGbEIZe5lJMY57QoFh4R2TNVOk6
5q9vHtfPbiZvhmoLUlfZYZwda1Bg4jhDYm3SSCyGJPJu0qZE4prhFf76Sn92JFNovBu6rumOOLuf
CiOk2WKI26YDNd3O837bRVk900H67k3Xpkf+/avOU6mbQreFACTvTPf8TxeQiovlR4oWb/sSVRVW
uYzoZj2YqwLgArAlUlsoXc+qsumeKDLssyGdizxeaMTC0Vksvjnzz55kkmy4kxrPmX1+jeM8glnl
1fVmbNWdJtV9aOaXX19cTXx2ypau6rrDcpmn5/0pZ1wO0xiGYKvgJcTSE0qMDqVTHq2uqq/NQs/X
XTGg1kUYg64k0tnJTUjagumRc5bG9utf6LNzlhzSsdDPqjxc738fP4fUCr4RP2qhV4+Y3sh5IhA8
jOdfH0d+PG+NYVbYuslRONr748ALlJaV28EGCODST1D3wYT0k/skOnx9oE8eXxSphgrv2UKxeP74
QnZW6hiZ15pSXPmIjMf27xtQ2cdKE3V/8/XBPjkrnhSN1CNTt0zK7O/PCmsWcMU+aTaxe7DqRzN/
7IF5+N7tv3EYpHbC1AyswOfvidPZfQCwstlkeFFJvZx51IGU1kMPcvX1kcQnw6zgKRCWdKTmfLhP
8CVcv4/GmBWw11dzP/Nx/pgY7ghysQIkeXasd+iZk67YRHhxaTA0wQiav9Y2JEBTpaHb3rbzFJdZ
cDCdFNG5m0xcOdxgPttlHCIPeZ/0RxFOXSKSNLCSkAb3otqYj8Mhs23WtrzsKnKMG9mX0ZUoqFV+
8zx+8pjovOOG4K5plqWeTSeNJ2G1El6z7Zu6oAFLn0lrGmtZhjEiua8v6ifXVBcaExSRuaZkqnj/
lLR9OrY4+MB/uekeond9It4N8GtXxcpFLAPKO4qZ3n990E9PkInJ0GgDY9o7OyibKNxDDXELWSOv
3dT/pWDdQFP4zfjxyWF4JA3VMR3hWKyk3p+bmQe+V4mkXedBNV4EkCaLzsQpanxzvz5508BIEXPN
rMQkeL5ca7uMNouH6SIhh+l3Hob2CMZ32iQh8UmwrZQgS7855sdzk8KwqA1yBW2EpNPn/zQ9hTlb
f9zM1joLSu8ak0K+4oKio9ZbLfjmGTH4WWdToWAEZu1rqaouzfPx0RItcjSF/WQGw76LoaQNXqR9
c5SPZ4SQUdjTKk06DPpnR0mh/KOtJZhV8/210+d71/056mLxlx+9aUXEvwzB9HTPR0XeLBmmurLJ
bdc99HWnPVBwpqaXy39j8QnM1GFMZDYVunl2KOyDrZISzLlxM+TYTbPu3Xz99dlML8rZndFVA+qz
qama8WEZjRjeq8ioU/CSZzE+qlIuEr0xCJ7GIEJdIN61+G8W7CcEmgRGy68Pb392ePrAQnCCmm6c
vcdjgal0AsJjP8ajoqGQByODfahxHHVPudfBT2Xm7GnDevb1kT95JHkiTWmyg7BR1Zw9/rAuXfLl
c4BBrLqlC8vMr1ZfH+Kzk+OZZ+qcxkfn/EkRhQ0Kxe/ajZ4gOkd5SiyxDzsnI7i5IOqMmtQ3l/OT
N0DHdi5tpKeSi3p2OQ2oDU3alsXGicQyg+6IWfVUKMPjXz8xoZLswL+Wo59vYmUIotkXY4RPOz/G
rVstDN0eZgF8o0Vd0BJ1hqo+9ZB2vrlpn1xRtpYsMIV8u3Vn54cXXGBu7uNtjc2fDlQqQf1bTXBh
qeWLrk3pr6GhrPUodV+/PuWPV1ZqupC6hnOc6e78cbHY1FuRL60N/Z7+1EVacd8Iymj4ozNzWP4b
BzN4G3g0Weyd720Nv5CjVUprnZfpTtcxqxdtNc995+GvH4eNwLQSsph6zmfRgf5jjCLDwRckVnpa
XiaCik8VfHPtPtkJTUWBaWHM68BC/Oy25bAFOhob46YFvEEfUvPTK+qU1S3PcUvTOmnTTZ6Enra3
46bBsNAVvynuRfeJbtvIFFIDLQwWUZDgX1+Aj/Pu9Is5bDj5rdh6T3f9T3NgZqlgNICgb+rBX7Zm
fjcxIIJOUs83v1m5f3x0mW45DAfiZfgwGKCvr2mveYR1aT+S4lcFioNK8rzyMLDQKWct+c278nGA
kyz/pgukww+wz+fcMJ4c1cL3NpGC3RwVC+0z9efX1++Tt2JaH9kOgBnd+rBvF2YcOGK0xs0Yjxt7
hMbnlJvU+26W+OQwJvgHdlc6uxGu3vvb1DE0ey1QlLVXyQMeAJrGxMzp1TdX7PPD2JZqYTA2tfPN
VVVxzaai9XqkUabUeGeNl6b8rgLxyTNnMjJPk4LDlvHtZfnTMwf8vMPPFqAJxt6YlgsL4LJp0CNQ
vlt1fXYkuD/4zVSJqFE/Wz7IxIQjWUBDS9Abg0wsdTQP+t7HZ9aQ1v7N3PPJ82byvliGpHwlGFLe
3ySNzKqyYfDeJLatX0Z4F65pTwybr5+46ae8X69QNZ3mHJth0VLP13gVOQsaMDFvO6rKc8m6Zq6W
drHwAtu9gVb2ZDCmfXPIzy4jqy/JY66yFz5foyQDGsA4dYINsnBNogyTe5gYF5GtfHMFP3n+WFSi
UWXmljSfz66gM0AndIdUX1OiWCLm3haVsQhD7ZtNzSc3inII1WdARNT3zleVyJnSqIu4M/aI8iHS
5jYO+6/v0sfBjnAJc6o1UUI0qH28fxYaxyMhAyj5BtYry/14ZykVek5kIRHuOHBVxrz0kpuvD/rx
8vE22dPCX6UKwwU8O2hJFoQNGXzT1f61YA2LN2vT0ID+5jAfH8H3xxHvj2NS1rJUL0V1pqdRsPaY
QXVCzwSQQq3jQZpZdIi3KI2LpekWoza3gL7c9C18OrASqBGI3NSy2yQKZIyJFBjrRUJFHeuVVpf5
MjLNSGyyKnPt+wytiX5nu1J/glCA+7pXVJp/mD5zeLle5DQ1XRSux8wASXqHpjDsUWlFCDLNNDqO
XeZe1Xg9jIWiop7ZAF6jOBUafDXAQHRZM2Rp0T34Q1dZYe2poUTkKHrmBGTl2IhzE0qMpumRCVcp
tfLnUZhVsqyUqvxl+AHiE70Tpr8J8F1Vs1bv6QKOo9YuAX3XHmCCUbHXnW2X1sx3euy2F2wCXf5j
aLlOSGno1LiBvrk/H0YI2xLsA02Gcd6h81K6rG2zhLBMazfG+AnMVZ+7akg6yzB2y798KK4tHQ/2
0dSTzieM2kEcVMu825SyTuaRRH9RUHY5VWQLfLN8+PDSMrRq1OI5JfzUH2pxpo7bH0VivDW11nhR
E7KHCVyr+/yvXj2Oo6sWry3lOErXZ1PtAEerg/pNqunQHtr6XkntHZE/3xzlw5A6HUVH702BgeH8
vD4F4wedosW6S/ST08kxf4mxOA0TLcHIn/7iTZqOZfFAWFMBh4bY+9c187WGHbuIJiZhsUEcDWGP
JcvcaBN/9dcPxXg3gfdVA+Tg2cXLwgEJPIjpbaWm7U2GW2TmDL5/bdVF/80o9NkVZCakXspCgurU
NBj+aRVBgIUKQZq1ipqTERijOAYDceFDhOKN+G5b+enBLBZEFg86Vaqz4Tz00CJVQzGs08Q6JfXw
AlriobbFNbE1f3Vy4m7ZU52IwjN9t/Otj9mmLCVH29+Y+ETQhFUnCSDi69v02bvE3MQLxfWbytvv
rx3668TuXDSQpOB0B4IoiPssR/ObZcOH6YiXyDS4x9PjYHzot2Q5ZguctS3SjXyRDyNmUMQsaKe+
PhlNPR/vMLPT0KJOxL4YEdLZQ1eQcdBLgRksyTpzmOdlXzzbXVNFF06OKgAhSangiExdC+9zadVP
kPmrbEWGAVyVt9/lP991t6u3bvdLlhPr6YERfv/H/14vrhf/NX3H/37F2ResXrPjc/JanX/Ru+/h
p/7rqPPn+vndHxbgWuvh1LyWw/VrBev2f7rv01f+Xz/5t9e3n3I75K//+OMla9J6+mlekKV//OtT
U7te8CL8b3N/+vH/+tz0+//jD+o0QRs8n3/D63NV/+MPxbT+bpg0jh3KnYjHqQL98bfu9e1T0vm7
ZBBn4mCVzFirMySlWVn7fBufmmoJKvsCHk+q93yuypq3zwnxdyreVKOn/g9LW13+8T/nfvXPNfI/
b8bnSoSph/v+0ZmG+GlHxavg8JvQvnr/IvA7+L3akGBk683CiYV36Q7muMRsaeNe6gN694bnXxZB
MOxZUM3fvuTtw9vfv/1f7BRXHdnw27c/AUrxLv/5ZT29NlKYgn/+4LdvgDyRH50EnmET7WoAI3dN
rlvXUExmpGvld28fcG/WeAJyko2uImd8RhM4XIV9GF9DKDqVOBPNGHJfaTgwWRyM/35Z/qSFEi9j
WV6bSSSQSUboaWOQGSlbX/+BxMsB36ZtvcKuJ6DKsY9Go2uLoSZAElkSVkyYAzoEGVRDT52CalsE
kbepGk+ZMpvife6pl0Fq1/vM6RbtRNqfelZLZUTw4IqG6zZweJN4r3THGrBaKKkZ4q9U8TA6+rVQ
9c0QGUR5OAWvns1IEPqs+wZNriK7ngjPebhMaQfdjCqNKRvQAawqgR2+Qx4flSi6fOUAewzndZZq
B8vdhpVFJo49mEDQamOd9zcB3ScQTBDvcFHlGQnGnjnac8N36g0JJg7uYPUgAqSyYReoT7F6xGWI
5AcbIvyvfNaVtb2yfdKtJRLamcHOcklN7EppSYuSOgausl+OEYp9ciFQxddCwAQyvRW3o1PIoDTR
NC6GYSSFLLaOTkb1GMnvvWyEuTEdANJhFU/B7EiY2dLPSjtIZgAe0Jnjf2xSfjkU3mSU5bNBaRYZ
cPd5qVgrwyP9Nk/Luwru4aRG9WfeqO5To3SWtfmSN1By0dKkCW5Ltx7uCaY9Kb6KB4EwmdrWd3Jy
9Y52fug1XOsDETEEqZE3iTUSRMRqmPC75EwJO1v5EEFEBEqj9OBC4Ii9QChoRyO5BGKvj5LswjHb
WBCX/MS/hzxFQoNDZaV9Bc9TzuLOI53c33np+KKxfcMlQhahFl5gP8eH7TyZcO9n0FJsZTwqWg2n
US8uwodET18M05ezMY0eCnFwEOBFEfapEt0T7ig8lhUKfkS/NQlMsjqiON8GbaKu7NwhxqFQFkht
CCJIIXpiJ09x0mGZC9I5IkD+NhqXig+ys4Ec3lpjvnASK57JknuNIOJZDCLeD4Wjnoq6eEWNoW4x
NNt9ZYOvhbftJZOgE9gYDT17g5jnysnBWGko1tbozYx5kRQ/8IjZ1PErb2nnzWpQdklFsqybpNf2
tMephf6YjrWz0r1b07Z7bmQfsw1sNjqRIYe3D74nnFUaZPckLZqokuFANyB5s8jQFxIq1rzMn3FH
9FvHJMwAyMAKq9wxrcNgIdXS+mEF4jEpLfmqbNQECVLTOZDpkmCvk6AMS8uyFr3LUfUEkk6NWM7Q
m60wtFVl4xvWsJ0SyOiuqp5nWei/8BFOTzoGQLK91l0Y7WNXf/b0ZIeW96abTLz4j3+VMiUKEWjj
hQFibF4NxBaYGgJaFmKEfXHqbblrEh93M3EObecAm0SPnZOaJgN3j6yRgdaCWBVU6Q1RNsfM647U
Me4rI3iB2P3M8L1wXBiieMjItSWEC0EtMsrUTi/KeDw1uXlS1WSWwleH/0ygl0E9DTkgodhBGv+w
SFq52Pmk+u7Rnsysae1TKvZDqDrlHt/GsoshIWX4Bhc6HNstqQdWEDVEvZK80zSSMiUz1gVebyii
RISjYOGekOiZjOPRl0azjdOi3b79nwtDfUBuvkiq9sa3ahdVJXAxYi5uVP/e1gZ1ERvjtV+1glju
ANIL3+m5QwtciA/RIPdMnhjYRv5QjSb7a3eWkNG0jaYP+RBRbMR0E+ii2OZsulge5k2nYhntx3kb
m/4Ka3Gr3/SR5RDTrF+PAALNxClmJWYswIPjzGzQxJvSflByyq6pa9x5trYt9BB2G9DPeRlpu6hO
vU3vEBJhZsHPyvEIZ2LLy1h835t9SwyE6y2lZS8TKA/LEao0BG+QRLiGjJpERQvSY68tjaRu56U/
cJ7OQ6n2QLT1a12ixC3Jw7iIx+QOg+1lY2f+LgIeXDvQ6DWPVM52aK9h8oJvM4MZ84O2aG3ntWSC
vU0PqUUzdTQFBo3efbIoSfAkshHoouligRTmSTiS/kaWE50zs3CcpZsVVxYZhfM8r61VzNVcZHH5
aKsdIl4E0yyL12Zp/HLc+icQz5UbFPquwMgxdJKwqrYks9EsbgICpsUAKtpwchYNwZVO/gEUwTRY
dRREGPAQ/Oqjlc9K7cES4z0IMWBoqrqLKnWRFvFD7xVP7gBDrVG7K7gvqxCC2VJTiIZifirU9EF4
GilewRbEMeg5Qxyl4azaQV9oeQH2wmI8nX6Qg1+ZoJ1wjagfnyh5ORd25kFQafDyxsZDm5EUA6v/
Lg2IABMLvyIFlpDjyzG9JtoRH7fDjBwqKrPsAM9v2yv+uBCOR5YAOuMLV+0PVhT9UEpwxmVRr4cY
KXITr7W4Pklv1WkIVoyojSh7L4Ys0eZQbE8g/Z9aoyftIGSOEYG1i5W0uHPRv+K3iBXgRXQ3cbcJ
d9XFYAD7yV0K/8ixIJ2JYTFm3q3WkS6MbhhaXkVCIgTpo1S9y6a9QXQ8xR/cRcL+nZhP0EEBPoHK
AIgoR/zL2JEumsScWMJJtBiK/lhY5nBibP+Fo+xZRvCIRVK+NiFySd7oBQQ/3KxAvm3o1TOFzfTc
pnoyJNpFUPZPrZ3c5aW8t2pcuGTSNG546YphQ+4audwWIheRo43wjHgBUI78ot4uZ8Q5/R68Hf4c
TiDUIfARX4oTC6g0M8mx1Jyjqc09A8enUdm/1TH8GdUYy9sx25NQ8GC0PXQk/CyryAQzBVEpsuKd
lj4ZMe6IxvSttdCSZVYVAD1YoZaGmrCoIWVJuOFjO6UL+AZNjwG+BWmIPDPpQCBESsouxhdobous
UgnhcGx+cR41B7KNwYTPGDI3IiZ9CC13RCvn2NBYEeSqu9YCf0/2wbWtB0uqWnubRPRcU8y5GlBc
x/f23LxFTbkTbVURT70cdxGuet/q8p0LdgVkinuxQ5H+XIdJtWyqkcc6iy4ze0daQXXpGMqJlMZ8
ZkBxuLCETaJE6UBuzZbhrRBZzrpVec68alhIY1gL0mFnrVBsQjfc224wfmqkQgyVfjSYmxxTPUga
lWmQg35xCahO5rjEeybQZu3G/h27kQHDDH/jF5eqrjCCM3fUFVRWQNEH4i6L+fTrJ+BRZ13d/Kxx
8adqeKgd/Ul1gj07FAU2obkq4cbBG3zFkQp/Znikyz9rsao01hylLAZvJ7jHuEGoVUxQWZefRjHA
kp2SpADz9cfSY6VWpHINtlhZZSSRUcPZ4+XetVJ5rqJdr13Rkp2ijn6YlcujrscLt2yuLUWSiR1D
2sbiLZOQWTy+bxkJTb/YZbo6R50Vz8lxzjv14I1eiPfIuyxF+LsvXWZRbYVRFDuFNmSzUnc3zMer
sik2FAS20GEAf5/QMsLNp5k3h7KwQF7/WiaE6UK8BYMHgqANbyw9XIqgwUQBMajo15YBAEFv5RL5
DphIoKXEIcTDQkTjcNHFWkvoIPgyq3E2TSvv8kY85HwPAM/hsakxg5lWs2pI/csD+8Qibdfku1Rn
aUn9VluSunwbNg40+3alDDoYBxYuOWprP8F6PJQ3xP9WpHmFOIazcJ0Z9UsrtX1ELgxAmNZdQviZ
UUUH5ozsAtfziUpVPndjYhIJryDJ7ZZR5Drtk3bRDCNLAaVItwlxpGsJWCZg1TAzgVBc4EQd5jFB
S/BDrIUOHHftGgjkfVKQKwmHVM2gEAZ9cQuALViWOIyPGXL4ncF3LpgXzHkzWPEPQ42HpSjyTWD0
P4YBvimqGkoXJlYDFnkVePfgRemKbqEle52c3s3Yl/lWyWW2jS15qkQIJ4UNjsKGaivvDJX8Cb/O
yQ5Oicqh2v5bDvC6qNaR4Jh0DiwLNLlzANXjBXPnjyIQNugR/VrqHZTwJLmGFcOWRlf2WlWCx4mQ
5PZVnW3b6UMU4BNHeAC9pIUK4xOFMpceDETsf8Usl3emaed4Yd1F0WbkTbnhLX72bATEcsk6j8VP
nPyI4eKsSoy4wdCxZbFyMY9rEKiTh2gmO97+0c22bx9Az4CAiYZnfezc+TA+6pJLbXrVIgvCZptM
H3CtoT5Cilir4+vYNj9H2NgzcCagR0W76pu4OQVcYdgXc7DJt+yploMe3NFDmSW5ejmacbohqQQP
l8H4ExReC20A0WwuZ1aH5hsi35PFNLKvEm3fRSrrQb/4xStaImvOj3qd3AGcWgQIIZxIueEJIkUx
9/WjSdGa/RRjNsgYEOpgAFi4WjAzhm7W4uz3emKtm4xAvy6AwKGGrM5Ut6MmbA1HKOZAfvG5sKy5
Is0mPGARvYHGkyzqGhhgADha8/EDq+gK8IUHtCPGZVlX+RVeHXtZqAn8+cCNr56SLjOZDuq9m+Th
ArAgE9lYRpSTsmVUlN2eaOgV5u9ghhI5BmmaBBdDrCRXelKgVfD0COC9Eq7lpE1Sq4PBjhUgcLUY
gliBME6YX4xzctaDwl2NyVNaApWuI8dZO4FVnsosaw/UUDeuh+lGC+NuHeVWAzYqgC7KbfCiOjoQ
vxayX5wb+c/WL1ZNMmaz2Cv0q34YxZVtw9qGt9rh+XYInzc57KAegHlT4kvEPGl5sWivkbXplYDx
Q/s5m5punqOdnFAVJ0Rm7XJkZzjLTG9eBGY4jwK1XqZGrbFVMjdF7k0Ri8OS8HY5a/OCIA0LTmLO
0q+vzGiFL6g9cRoYy8cRsb4k2TSRNfLI6pbMa580z/7ZTNRLKCM3TN/GiubIQ6woyjLVgrsu7rqT
zp51UEePOtDYbyna/64YEGeJzJRVLV/JTzqIsokBbeYPotDyNdVvSSQzi+VQA6gTiXzOYrPliS6b
k1H+wkFDaI9SL/TEO6Z2UKzwoZSESzoYFWlihNqxM9N+kYCtvhhdm9Zgr526gkFAsyvAQA6PRgHf
aj5urBCIVEDKozKQXSdCeej8LuGCU0ftKmbj0T8CwvK3zBX6tvN6b+tSm+mJmK5diKYsG2HLsfnC
dsogWuUUZe81uDRTG/fFKqNxW5K0CxGC3Q8sQ7wbRfuA57ZaOmA8gKnSjbW8hyKP6qVnhT+6Qbml
IF9B5h68dUIJPiOaZvv2gdSocqvFTyj7+5+yVRE/YSuNsSpvRWkVR7MRvLpYJu8jK2XSLwE/BdmD
ZwEpV2GHqzaFGDe1jFmMa/qmgRKm13d+Zqc/MxXOcZWP2QlVI6+r6fMkYg+mgjTgYUXs20bkowbX
hXeSorExlnc/TDmQK8hU6KZhtsshvl0RmwjtziL+twl0FhXEhKtZuLCN2FzjAPiZTj+zltjck8Ip
KBHgHVLVQzwSN9MHvAoNgO6fFIdSuOUvsQsuPxIdwR9Vqc1G2XlzE1TFGmDMT9xA2h6tosE2sxJL
06TxO479KmbCv47q3lpZfuaRi4fhWIPuvVIpg18Wx1hViJJu5ZVgn3hVl1JeRUoKpWPRlbp+SAvT
u05UaZGZTgRUQqWQ/NPcWGJ+Zj0M289QIv/aVmvvupQleQeFd8h6CzFtaze3ETTNGdreq05LJhLj
RKsVj74gBqYmOlTp+hX5pz+hg8bzekz0mdc2lEZIT4C7GkDLIIXVYrcfClLmgWZdGEnbHsbEbA+5
K+tZMmAV9+o0XNSaCyoxCbuDMpZtN9cKn6AuEEbzRg9w1xcTiLkkb9b1IBoFjtbNG0aTWQmJY+G6
DmC3xPIP9lCHc08UIbxUYlVqOz3WznhNbKq1dnF9HlK8/f/8AMmw3WiVTSpR/FPvWmPlFHl9ePvg
M2Sy0sluU1FgOgvitZ879SGcPvg0MYiNydLmkLT2zUEa/5+p81iOnEnS4BPBDEjoa6G0YFGrC4zs
biKhZULk068XZ9Z2D0Mjmz382SQKiIz4wr3Se1RfCnzDrC68VhVURT78fVMmgPis2+LnDRPPku5/
/sJ/3oMmzignuZsWjzMmKxARGqF9PufluRapvuato6/pjCnBbxMFrXnQV7tU7t3cXHA9mVc7KOAB
4YzC1MmHSzyY1/L2f7LHGx4FHQ0hinsJ5M6jNdAZdwAzsVwvdFhqwZ0mYdRuj8F4rKf4MZ0gtCFO
nsUWRHMakQxkzIi3fg27Slwrpawr7ZE1c3PvwGqMOgWxoU7gRHH9VAnY8ilXJzJ0JF5/3+2tQZ3S
pcbcyxA6ansfnR674c1K5nZ7sg6/f0IYBVxGeuN+Zc1wCnHHnn7f+7835P/U2uhd6KMGbNVi4Uqf
q2bXOEtzgtMDcbsNe9BpDSbDxHTyBpci+D9RUu3YTkvYwCkLzXEypX6a7fpUjKo+oS5uTr8f/r7J
JZoLxwrnPUAWEFQ3FsZYQJfrTYEY4iGDiP44gVWwbG2+aGW3z1nI6dq7i5F938MbD59VC8jV0y+1
j4bArr6KqClU8eLgkABGnsHCz9ieHYrkcaTUe5EsNjs1MCEPB87LVPKNu5zUj9Zg3rphoBUX8PMs
T4MsdLW7DYlvrsATdBffHViWDuHZZjkdlKGQH8KEmOhcB4c+Ga0vuWZxq9tpmXWHAsJNpJWznHTL
D6tpk/BWycFVboBe+1bxDswDN3OKJsXw9KcxOOYjwFDzUQ5X174Xidp1uL7v0iSWr6o0L6nE5zX0
zhHISPgKC1fLuXtrQzR6XYgREjcLq8hIWIzl3eBqPIQGIIMSIGI4VsUTWhX7iRTKpuep/WYZy11J
UhztIvJome5COYbnwcwfwVKxyjsjSQDKwvkDPwpEupXskoOSADuRh4TbXnjHpc5dnDHLXtfiqJ2+
32RdW7Ni2OwNXLDbAQU84gN/UycD+03YjCL6rqs6pTQaAJBH2N0oUHkduiX19mTpE3RZWHAm3LvG
m81VWzy3gfEFoenipy4FPR4vKTtS7VaMjhTfClsk3JC0uxzbAXOcp14zl105Nkw4vXbeTyudF6Xg
/xkLN0mWlnqaQXS7aQpBYhgvAe+7IXi9ib5C1f/w8re2EQv/6zBHLTmGTLRYVrkxt9Kvye32uQ9X
NFBWFDb11nc5ufkuK3nOhMELZZGQ+i+Z4GRl2tV+ELEAajA+5K7osMTLG5q43gWCZe+iCMlAxxVc
uDl+0l0K0tBBhBVD1+ZQLDPILYhsd7of7wEnsH6+GJ85MpFNnpB7xz27aSBYeSGvljiFTALHKOo1
WLehKXJ0bbG9qpNR7IqmEJBCkF31uVAbVsH/5Kp4TUewXbGEgZENYNMWucbXic2gNqpz0uo30bmn
LhDLU8PCOAvWMVMv4A7OUBV7Jku8JGr4m7ERvDqMgBqHHaymMO5VOTwzU+ZUbhvJvptMk7Yx7PpW
mgez193Hwt/uOsCy3eBjZnCc6UTtDyFZ01wsq/yqKOM4+sTHkWTEp+5PPlcaU8k/4mY1XgwAYYyv
z3ljK4SbYhu0Mz5CmQMj5HiqgrRAwcn2WTBSe1R9eyowFL0uQ9yt5Ax8kOfWsvmdJAZTwN2tjb0j
exn1SetMEMoy7Oh3SXi5jRcTFKVr9GDTzq2a5sXuxnQLg89fg9SO6imoX+aJ8l1VjsNNb6xfhIM8
Hu0A3e7bZx0hH5vWlruqkDaqVVG9hPXUXZiU/vx+ZDuVc421f1c2oVwTGVz2NysigE5p7CQm0lGl
y0sjO4lq3Ix+P6oQ5O5Dr7K5lWBAwAL6EpcFvGRW1W8fQDCgJuQWv2ncf8kcn9lJLwlDWz45M+dd
urax8j67vJOgleu9BKRwB3Oljd2VUVn0sq30VdKZWJeL1UQIrF5YSivXoW4ZZaEsrG43GqYURuQt
otz3VfvoSd9bjxSTUSfHlyoWx0qjP/FwXOOmyJl8Ucdoho3IBOlxlJQlKNMuLFA1gKYiv6keuEzk
qYjnnrnfDQMeLumDG6jspseJ178fMmEFYtrScPL6PN8pZInwifl7v5+dXdKDWcpx/ffDEICiyyv/
bohNfcbld07lhN9dh+jB4/aeMz3W9dhL4BfJedMmdr/u02a8H4rpg32m7jh5rBN2cajuhZVvhEWL
hIFIH/3+uUWejjhVaB8DwmljL57GUGORY8LqZGmzsZ2ztBrvCi+r25LD2juozZicFTSq4uo5q2Gj
I9ID/Sq7d6WHHXIOPMLzcGNxyuUcxp/wqbeNI/SRcCRn3OYG9gVxm9Yj5tw7I+RB6hdHY8BzUND2
ZWXPWOX2U1YyQwaeShZPx5FliGdVQGjwXfdkfDWxepx5sfaBrF5yO2nXNOU5RLYq50xM75WYkHXm
+B/hj6Zq/qQlgYLv9qaL0yhoEmuLOVFFATkVMvC0Q5lPZ9ca54bDCTtusoU7fFhinySelTn0jgJ6
GeNgXmLgCDv2iaptC4SX/krUTFKecaQjpJ4CfaiBgpspS6nJlHYvQ361evHQ40s2FvqRlNAUu13+
CmFE8N+ozsGNdsoq5bEUKZhXbu7gj9DOwmY6m33PIvEU+xeLG8AKaUDUl5N3QuF8Lqxg3g4zTOkq
05zS8VIEG2ILGWRE59rEAYqnRv4Ec/5M8QLDbGbkXTQAjTTOITFdtL1niL0NrPiVF/0XLlwbnD6T
zy4oafGKm2bXuq9xaSw5/DxreSGSUGL+QeFa5H8t9shT42nK1CPrkXdBLLhu563iwuK4RHdkgrjb
oXfXN5jGxES73IwdYrPRDpNdVp+xv/hbN+ufOV4D+aWz41uv3jSk28GbXz1r+eqtzN3xRcFl9dO8
IsX5jZp94ufcXIW/+H/KPnjgIQn0dQ6SdZIw3J95eQ4Fo26jHPifaRzGxt44BiJgTNfM8do/JEyc
96xGEetC0durTMhIKUajN7Z52juPgRg/QoPJ38hXQy9rbqhm322J9cofCcYPyA5XPu1TWDv+KjZS
GNfc1kO8yhulDNgk2vxT6v5PV8I+VeZAoxyYVpN4DkjKrAWTZa5HF1IaSodzqDFJlU4Hzl6jE/Ed
nGlTsXW62zjGfgxK/c72PpLVzDvaptoShPgoaq+MWg9fN0GvqzPUxqaei7+LYNY0hXwDc95HQyfe
Mc1KbBhsNqbpbagZij8U1zkszy+rujHkpuw6pg5TZsBdkmgJLk3Qff1HAOupiT+8xsKImnn7SS6I
trinhWjxyD5TDPYuzVhB7YuUmnY2Ha3OPcjY2TY2xBx/5E6ogPSDUEM3fE+LqI1AGT4s0h0wjJIw
0FeSu8jsMu3wZf8SoL2lSqBgJU4OUMcERDX4b3Si9rk8EFfD62HO8yUr4fXl+dWwg+eq7rcgA8ND
kcufJnG2VZb9uRlKUwDTqKDnc4FaT05mzoMIC5Tg4GK96QFUYlgMf4akfEjj9qmyXW+lh/SQ35q/
oK0TTAtAYX3LwLotXGRATvAQLric04zDut0UNWYeZBCOYb/nM2jszvxj0uNdk4t6gpU989OkJxds
mq58q8v2LTfjd9ihY8wXg6gcYeaD6h3MH1bOSCCgCTaOTsCTivRQ/SZH40FipmC9ywmLTTjSq4oL
nZxmJbksjLOQ8dWv8b3EdfceI/SGBbYyYRBsbt+AboJXTqClh9YqaaBJjG3/ZBb1nU1UYabvynCK
4zQdYJYBI/YyHhVVNO02dyfD8jHE5BTRGrpH+2Dt/cGAl8acNshfvFGg7yFkATD6p7OHu1YWD7wM
16PTUZrmlrjVlOuim0GH5+kBBPNdRgPiGAJ0sv0Hr9E5FfGwi3MC4SNlBz7Ii8+5u2KVgRHGR4jf
ah206bUCzLWJk/BrHp5wTcu1DGWwtnlYjz0QP4cAKFlWJl4VtnQgqandv7Qld/Ui6eQm8T3yIY5a
C+X+NdV0P9HyI98gXgPybZwgq/3ihDH3+oJruxecfBJ+zMnFqbho+/6msadoYx9tX8rkizm+iFKL
6Acl6ZT9u2VosJ0a2w613sqkhR5CUGwqf4Mdkdn+OwytvdcHH3X3Khmcb0IdJohHp5oy1sXOETK0
nafz0lnDS0aPYphOS4EfD6tNRTJEgG5cg6mfOeHiphyMBbBZoiHaKIuBZ+Qs1VOZkWTM3YaTHNZq
AF9/nGSwIyZ03MYeSB8YUVBD8YJ9dBqY/eM+9IxNQCZCWnRDrQLLIWroZK2Af/rtTKnheJFBAGDT
87xjipFGZWCyqmO3LuQoZJYT9eEqpVNvlkl8qgtFFAsLmevSASK/5TVktJinfrEkgUJEzc8oUtaY
IYDrOR2+2sqDmG/hpcuGWye8dE+T5aBOM3hoFAHQQ8k9YTfXlgsgO7tknJe4GwTccVDU7dnuIJvU
WkejRqogjeDAsGfcAk77Gkx3pD7aU/UXR+3BaW5ZiDaspDs7A/91UHaI6JDCHhFQ+ceMn01rWszj
ih+o9epcT6vmdr734upk4is4Vmo5MHCXOxCBSE2K4Zi4sLhsl95/HT5apo6PLoIJSOocoCJrRlxY
4auupsK47bAbx9/3ft/0SxAflUhNZmvWvBamvJEhe6aPze0NZaVxnFw658nQtxu3xsr1+wmTrm7E
XD2IpHHOMK4ei/E2BxTM1sPSODnBPxLg/cmYC7nRMQ5C7T1URZjRyHdZZlC1fTQNIzvGJLPsNj4S
uvrvG/BxsM/wiRBcgPV3uy2xbT8U+zRINQMsy+6P2lA9KLkOgK0TrsUtIePc3tCW/+97Rm+XB6Tu
UWhjHirbdt10uE/Zgq15mPLm973Mzetj7JQLj0LxnbWFd2Te4TLMyr+Fae4t015AgTkbROPyBI5a
nn7fm3qNjJZx0SwNeRJJDd3Vc4wdDsoDXrDkmDj3upsa+PoMesZGbOkRv0tUq+3KSTRvq0ka25ZN
j1ForL0F3cbs99PYCMTJtQv7pJ2g2gvlnTOrtf7fm9rTxil1TvbAzU5zU9qGzTCf/vPGMv73vduf
pd3Z45d05BxMV+33bwTc2U7NLPJdXgdPv3+U126AKOn0+ykyMP//K/z+mdnS7QyHwaJ8JFoWe3q+
opsGEGxk8ZGbdbORcTVw2BuYe4Wduq/Lrl27xUBUo3WI05m9/W33mp9Znj8oRr901niqG3byY/X9
e1FI432eADJ3uvcem6AmFsb2/mVq1Yo8fbYPYNYfJjOxiFxO7oYHhvE4UkxHTWUUH4x8Xh2N6TAU
jXNWzBCN5t276QOnxiftdRuZ/r75naAykpdHhv55QN0/gsPGPJEvEW6c/kIKQc8w+arhEhhhf1Hd
slMCj/DvZzOMa4FXeAeIyGBff/8Gu28AyI1eMt2axCEI2k/DU1nkzZyPZHUZ/Upugn6A1Mc+QK20
eQxE9x4IYgN+WBKXYIZ+kQK0BK0oynwvIJNQ1muVN9/SgdPXcYsks5sK/rHZ/RzH9Trx3G3f2/PW
CawXH1TVKiMBgTCu2Oc5wYTGo1gBp0hEamrDQzI1r217mgjs1MRnUumdMgedi0egfMVY22Bqt07Q
fxQaGlFtabr188ZPe3dj9dZCquSeftCNn5LENaw7d+Ao0CR3sZXuG8/+SdRIIaksA9R98hXQHnVj
48HOciCTuAUQd6hDXoQXwcE0a7MZNUWl19qd34VDf7AK4hNdxB2ynkey2cke/GU0kW3h8dVNGy9T
JG8a+h1g5uaMPnBc+AD1WuYkrt6YQv9haQmZcC9G4qPDhZpqiRwkeZiTdblyPe1sx4Y7M0Zo2srN
52wBofBnZgWz8wOo9EDI5gV+10LaK+Zy9bPHIddXs7RO3rjpMtKE7I4wjonDM8+YRyPmpRW/0LH5
zolFNkP1yZoJHSFp52vo4Lc7tfhx0DMt2bwmHpVGHd7BqOgf2HBAioL2xlNkmrv5WrI9yW8PrHUl
InMGK5jIiKnGX1A/EdgswUyyaKJ5Nq8BQMwARMLGHincnWYcNmaZsffVpUCr2vHJb59jUV7nxT46
NwkGBi36Q8xjLR6H9C4/bv8AvgM3Sk1+VnkiriXm4WBa9iNuIYZx6jiFtJqDfKc9+8rlwb/cyZ/L
0Lz25vTYVTx9R79gFgVvoyDGBjS3fatnbUOeTkgV3QykLttubFEPVK5NR4Rz4ExNAonKnDH9bXlp
4xcar1P6QWrN9pOzlilwyVD/g9dfr9BmE9NEBR11tdA0FId9Su+sFa6NY4J5VG9pOLH+Oh6De4eR
HvdkxVC7vTpNfef18G0qiRqmYmRc98GFb24nJu9uVndOB16lScS3EXTPPNMuBJpDkMu4mA6U3hW0
bXGRbfavUfqlo0ZZp810lwFT9UyNuLq5ta6dQ2t1D2glAPPL9q70ETLJMti3DdNJj607tz04OM+3
rZU8J84f3JpoDP2OqFv8r+nM79oa5lXoLI+0M6vVElC04IaQo2cfOV0XHDGUujpWe+2r4VzkmsaR
GVy6miPdzVvq43r2AmpZhk7+qrbgd3Lt3mGiKyrKz5bDjwfgF+ukjMRovWg5HGBkDpFvEQ6lKecM
5ElLpAhuDyp8Gq3InLJHOor3HOvWsbNMK5y0bqQ+UpfqD3ftPWTXjQxHn+z6xMHS2xhNejfqYtoY
La0H2lKcnqdjkqTGX6n/5Fb5UdCoJdDkf9Ta/hswVpxTYiqTqA8m/bIk4zed5F63bd7y3AWRTzxT
4TDYJFn605gXVjkYd+jOW5Ebzegi5ST/hX5fZL1BZ/OSW/Jq5+ShbYsgPUDAZ/J6xcZYHH+f0gRT
SfLcuMMtXVmlPHV5iWTmvA0qYKJyTPb5YlnXlMXNtT22R57RxbPCJgCjCa1SWH+lNbu+6d6Z02Sd
q+R5qGaaQD30fDIvGc5wxoCQBb6a2f2e7PqZShSTxtJ/D674sNz0WrcXbmHF3p44XCXZaUzGq9N5
53y26FcydCngNK3qxfpMy27tD+NrPGUfzEpX4zjQ7l3KbcbjnIg5PZ9+epya7DokzbRy/3LD6UFH
0SZn8eKt64nJZgY0eHYrJh6dfhVW66FFl0zeniBB/So5nKxuv8OWG5ROU+fAMO4T7jle0Lk8dj1j
ibdJ0NwrPTOIqI3/LrEXsRlT7zy3uuNQ33ELJKFS0kFb5ieaNmtlsiEhm29C5cZOOd4bQKqzCZ9w
DioO1AGP7tI59UI9JLODsS6Oz1rnH7H1L69sVOJ6AWzshbu0tykiblk1/0CXkvNp5S0cNwNqTYb/
LU1oZexLHOhBg1FNZ+698NDuBVZy8TPwWbQ3qhXLII+B7/6wTtFBDZ1nuMRpc8deAeMtBAa2rx4J
ov7rZ2FtVYF6zlse8UhCrB2nr7F3Bb1UCNMcaCmrBu6eGQ9gixYuXXHn0lRAe3GBIugwbWXue4AH
7FDft3UJxRwbaVQLL8L182mYJei8KqO5YJcuqaD0paNvxzO5rqM7wh9nt86g9zbciq1bdA2a2exe
x5IeKBPVJRaE3kPr5KZYBoxMJ1GsYH7TufI2hefHK3AOaJTDgFB1o2ADL9y3klHusRySzsF8Uoxv
9cIG4jy3b4tPAW5RnHHqxIpwauoadWTM0bCxbWsFTJfGATe5LaSFQ1LRkohd/51bDn8njuYAj2Fs
kzphatJO1bPiSoA7P1AwLz/k2Kjo6wCY2TBmfJ8zmevQIkmfBPIrlBTcRpVdc7qHAhoARCsK3yy9
J3bir+ZEGGuv4qljIhPNq2vmEv+J01VvDj9mNrzppd5jpkGM1lBCWmFP2Xpe8H5ikhRU8tVbxrxB
VNln6xH0MJpXyC37siNxVNTjm1dWL0zkmbbT7qCUJmXiHZOAf3jHedeke4IQ0o1yf97ZjCZ2w7h1
akTdah1UeAfgeuNwjs07MQYoHH353ICATkwotW5+l5T3seCpUMimvjji3WsXidlPX31z/OuCSuD7
Y3AsQCH3FSl4o/MPc4fE0bMRtGjFCTxFKq+M/hFovd5TLs282uxhZ9zZcV6tsiCZ1l7+Hfb0bDjK
pUzDd+mob7dn83qjM0eJd7OAsNrNqveVPY0d+TNjxXAWWDlZbk8lHUZLd5sX3D8MlxNqPtbBge49
E2U9EnduPqugPJj4LKMwcUFTU6quamKhXHPKxuVV7hKzM89Ty/fV0bRZ3IlUN0TFzPA2w9LEJ5X/
U56nTo0jX3RjDntlFCZJO+PH84FQt0RVNJzvBr4YWjvA6hVF4mRLzvD4ANZ9ux1y960kN97Kms0y
2Oul321Ar9HzGNDAWGOO+hzs8DiY4yll5TIy3ObbYCKyQSDLlglxTBRKSFPnmdtpnTlROXvdDuku
Q8CTWzAlNWycbBmZ/wUbU+xPB4OsJFO9uDEfDc/cWkl+zeqaUOloX8MadUSCEtSqsj/svt4AyQYM
WDnuw7e+jUvq+iEyaAlWmpGjmN5gIzEaEOqMCTiljoOGr4zufqnVRib83DO3+WtzNI1oHz+6Uhz7
kEHpwuQGlW+RY4mYX8ZevnGbNC6tDJ5GQafaLX5YERXRcDQw165mlX9wynrLAzR8dfBNovxqZhlz
WG92mbGXz612fhZY+Wu8H1ew6xP33/7cpUvJAbqFTtD6YHTkRNgoucLWOVjEiFEzZ0uUh41/KdRM
lxr6f9xZ9O9RRiZp/1d0NLCnYYSrOOmnjtUuT+cBJznK+TR5JtY38pgez0pdBnsgLJ25kqLQOeu2
bba+77M9qClVbs0o+BZE4fGFx+rHlwZXquS24CMOHi1zXAvYjHXli/XgcW0QsFj5hBgHvy1XhtNa
VDZ6yw+NVcgFenq9Dmh8sKJTP48JKrXer+4S23+Ct1UyAG++mqB5ZLJC9LyZHug7E+sP3XfXh4+P
7ZzpfzIga0BO2RaxPk30OdMibiOjCzgHwKXEmMdqQEHPJWo7b9+H7HJbPb+RBvnHahwwRCA12FhT
PZAuK1eMnCvuNmLZOSXrDwT711nHso9VT19Zl4NwWzKTZEURc6SzniwKNRZqPpdY1ysx0AmivEdW
f0dnbGFvDbUig7tPShgOBYInQJ0TWldlc4Z1fw6T9q4ba4JxcfFZNcQt+9k61/5Bi2RrOlMamdUM
wlsEL+gqzVPqU90VWb73ywuwG9ZmcNTiQwEPE7PF5fE0MUCN07xy0zOzijcJDxtZeysOjYt9ypxO
pHuLO/KHUbqMt3bgRJYgnDX7drqJchX4O8ExkAbb3xpyTiY6vR9dEsgKbVPOeiJCIIZSY038pmTh
eeUbpjx6Pr9Twpk0dtyXioWRZlpPXvJvCFQbUVAk27rj4m/Da+PUD4Vj1hs2T5/NLh1WknW5VcmL
igOqKaLe7HfCIlIm1HBwzGxa+0t6HaV7spOl2k4KdxZLA5eK1xp7SPwnY+h2vcW5RLv6iPYr+faZ
D6hwbiMXCJAOPNAejn0fDHNOzmTEKEoTpEC5GNWGYslKAdkg20Y3nYSRG/dRJngOhnFAY0Kb30x5
222BInxczIlQv7nLDfk34xbKOqt+AlkacuS+5aOJvPL4RG5olyFI+3odWnVKBKG8H+dQHGVtz+tF
ptfUn7Mdl94lroyfoff07pYwMmZSLkOi9gEhc36SXCfZ1J51oL7bWfNS1C32O+b3WW4w9zCkzbqj
BWHVYNzYc2nZXpszXU3XXc9De3Dlszs3Mdv+t+pHa9oo/TcHvXLr1RJHZ0APj0gaVHF2owwwmegj
k/2Qe58DE6yzlCR2qfyJ1PksC2qnNI5t4fxUpnPvd/q7cRBZE/JPI00uzqEjBWEW9Ekfms+sBWab
pC3U05JOr6OPyhVOZc+dokAoRh+T9hOTUl0y5PJoB0+kXVzNob3q6T4s4ama+Cd6uXieSUSu6lik
BI2Gv0FZJuvR5HsKLfXIVgH70X7yCvukwq7gfGDZciJAStO6MoNtF8/cbpbbgl9nfnhTh99aDw8A
t/bGTD/FQGrmLTTtpSU+bS//gAhD67vZxoP9pzBqhCHjsFtcXJJoyuQk8i0q7a/8Jpxi5uGwt0TU
aYk52werf3ze2yIPQSeR+2KXDzpbsdHD0ktME7lJun3KzgyLUmBlXGxpqvDsbbjYd/Y8vCCTT/6Q
BzqMS/sDH5PaYaFP2nrM/ZIcHwzpObbC+u+mwPrbTiEHCFZiTpg4WKiqGrUdQoPyh9ATG3CpxR2G
OZrtYRV1skVeqRBZhEXQkM/PnZ/Zp6JJ2dV0i32g4m6H8ey2FsMDPZxr5xQP3nMKuH9VGMNDKxOO
shqhOawUtpk3fL8Hdja6hyyQMMsn/27ICO7nji63aeUzq5GcqkYgext6tPlmZu+efopxMgVh/MEI
653bfgsa7rmde0RbA4wgCPxyyz95nVFjCyNKWQ3BT+t6/Q5/wof2PzjCsXmckN3Mc3WsK8acRovg
pGCJY105pEBYcHinGcsOYcjYn1Jri0Vk2gQeJejkB/Mm8B0jCgu+195NCiKIl7R00jV+hL0dWw82
aTJsZKNaJ+l3Ggb2qUvpMdoM1IZCrMyWi9tmp4iUwIJQQbfHAgTAiuknflPZHwlnIlTx+IqQWNl3
g0kuW45+NVtX2K2wGXKtrLSZ3lRypoyGyl7nXCqvaU5lhsD4Fk1l8JSIYk+3aT/bycwyKl53xn17
D3XyHt7sfByKguisLbeKvirhkD+FPwzrNJnxxGhyJNAGzYs90nXPOlHtBKQrcEnzHh3OuxjcR4EH
FYJGcRc77S6jVYdDJsnWLKT22Aqzkxty42+RzfCaBYTjuebeMRwKT1j63K0BLvfZcmLHX+LDvVk4
A7GHFeyu+anSdTW6ELOzIAAW1gtzjuJ7cWV+csg6k1ikIkBa2f9qNsa53tJkDY5ds1ssdc4c5pZJ
3rKyBFrDjF3v4CxttzI7l6UqqO6ratDPiY6LjRg5Qud+/V5iEvT7rLrWJNQ7doj3TjCQwc39e87N
VTSNz0Hn+g/wmI6Gy7g+nYkYztX7YNAsn3JO1Mwd8fxmjbnJZlAFWe/tzNk46tHPUWvgHxwEizde
esaPzhKgYsZppvbW0YrTKZdB5GOHohCM84hf8p82W169cSJrkfA7rNyV57RMWJLloTAttcmbUW08
/H0HD5CzG8TTRmNixYg6frAXvy2tg225064dH7sC0cjcM2SMqfGowFJMQRZmmamwv/kWP+yWisdh
D8kcH0g2fAZj8lG5OJ9Lb88p1zbo1Lad+olrDn7c/ggaobVE7rspEsN7wtQ8PJsu5VHo1d7OM4JT
UDUXmFvOWuG+63RMDxnBZDQBTdjNbvzRNSa/Dyv5tG68idmFNOA32qIrxCNS+aRYKxRIzKMOwqG3
OI6v3qwo5gLCfrW9s1zkh4wt2REYHZqwErf0QJObczCH8ZZdxIYrcRxvIbsuO5RE1lZdWm8JttNe
AwIVVYnFTmpIeCFZWWWAkbpiz0PGHDmEPdlbu4zfJE97fhVGvfHa4RFeDPqH2045UXyeUM9hSCST
vSbIjYVfbFN369CxpZvnv852t2/nfOGyrMyNMeJqZlc5Mh26EQN8hDYhV6RZW4mawX1TdsWOd47b
3a+yPUSmgXhXn26CuKBqT+xXo5yz87gOw9jaYyasznPVkqcu3idHN+fe70kGt7xMHe7appPy7Anf
R08kUZOzUjuZuHQ6b9ARaTSScG156AtE2uZcX+bmuDRUyGNvJ7uwK/VmamukyjzcaRkDgijSb0J8
OfsqWh+m1nt2u/ENZPp7V0Jqiiu6jzPEvLXPMr1VlBGv2OaY3Rp8qeu6a5ZRVKSaqbr4lTrN5Lf3
AUPbk1UHn8nkcPRmAL1xuDFX9dqILR+kCbFVOvVUQA0ZSDPuXzMVHKpwz6XS3dHlhvHR7+tSnNiu
w9BGLMKjYNkzb+noiNbixJiHCGzGMndDtnPVlIM8LEH21ccUqqwokqp1qWZD2hW6j1SCG7ma3pNS
/JR1irKtiK1NjxNqtZj0QwbTH1ewB/ODozJkapN6U4Vl7MeGBrHMzXM4NrtCetVmzH0XkgRFIwoj
WBHoMVilW7Kn2Vjuyy4+LyxUPPuT+DIlPhDXIXvogqLc+SOba7e9HbbjR1P/2H1CL4KFOTo/zQMg
JnnAG6xBjfhsSsvwjyEJWwiL265bLfchroyDcrvPjDj/mVyMM/rXeTK9UzofgmVag+OgwVXmz0R3
8kdm8uZO+PI+lylYCfj4lEKok8rbHZpiACfdIjcc7+NtQ4kem4JXV0Ygh62jWIl65c4qu0h3+vZs
wB2+qs3DaLoEx0gYS0HB5dTIlm5APWTfjzl1Er1yrqrZ6fUusO2/QC/+diGx03bheT3HgCnsGEB8
mZ/DPnB2ujUQi/YxtSpenLkERT6mXUagIFtziqVsGudzcF+CMD63BgemchrNnR+4X2lbUBmJmNwH
/kwWgzQd30RFBjS8A7fS2D8sA2zi8tYLmQdPkdqPd5wtA1/flgy6gqkF5IKuE69eQYcqZsC6Qrv0
lZhsUaSNu5XDd9Kygz7L/vA/TJ1Xb9vAukV/EQFyhvVVXbIsW3LPC2E7NuuwDfuvP4u5FzjnJYAT
B4kpcviVvdd27ebZKNp8LeLkMyqMo7cE4w2SSNNRPCv7ByLUye7H77yT0a6ioKJGZaDeGOhPsoAA
12zd5D5an6AreEmEd2p2T7GysQeXX2novehSHBsxPZe1fx37X6gPDfMMBKSqfAjpgjEtXKzO4lR3
QjIlae255UrsfQGhiBh3xnx879Ly0uZIB8yoYTtQkVTWpI23Va6+tlgVB820HdHwHwbFwEPHTWok
PYb3YJvRShyqjrK7D6a70bJJ1eLiup13F4N93Zkh3oZB2XwUH+Zo54duZk0bQDlgiMZWgfRqbN1U
4BWzn0HF21BzTa1Ms4r3rd+oVeEKcz2xv6K7qfBmKV5NCKU1km5NmRJoNoRGRIJ9dkTZws5sYjik
ojS72CMjTSbCre00jKh5jXc2B3MBVGUlv0KN1CnJmJ2FSfYVy4nE4ZyDiY+2HosriX84Ek2SVznK
DF6L/cAiqyW4nHzpLnblmmfge7aM50iSDrz8p7MkvQJ0G5CsQmWpPJo2JykwTLmnwZMzygrnwbDJ
aMvj9jz0/QvfRix6dK7tttpx4cttwJ3t+Dtr9vSOoODv3M03/kzQu4WZb7UYvPO2UhvpBMOunAnU
0wkbIe1HF7S/v7qJzpSb9C1q/kvCG6uxCBtSkEpG2m19S/nP7YxRnLJs4J3WMqF0TM1cLANKlOcU
yDJ4Vblvnsyo+rNoMfkE12Vqsl4wp0+7JO4SIC2Ti5Ccr8LxPmRQYVD0h6tIVLLGqxvv8ibN9imc
loaqEoHRkB+ZY0TrzKB/QEaJZrCJ/pYjAXpjM6fM6W4Byocu53zxVacAKjv9ujPRTFt5xJPCCveq
U+8toyVcGYpAVba6aHgOZW0BRCNEKYq/PS3uRr/8mkRHKmpl82hymZTuAAHMPwIJH9qiZmvkdMs+
nRMX5YmtEFAEUuBxJzks/Ud+VvzEcez9DEx5R67skI4T9fD4k7SIBy16P4cCdjcNLkqf1mUMU7Af
iWqG7PbOEHS/PgGA+2SO/HWp+f+W6fyIJutkOeMabBFGikqwRU5itMQSFbvL/CNbZ63LDWMLNn4x
4xooCPANV76jPon8bhz1ZyQntZRMwXsv0hsCcb663CnQXbFSmcKs2g9GpPFTtDvWoO9h1LDyLxJ7
3+ZPWW+j6IaRdSis4AAqYgXEwVvDaykQ3MoPv/IRZvD+j6T/k4Vd+YconM8UEuM2KEJiasP50vjA
XbI6OehKvudxeA/6m+e8AGWTM+iTwnhGwPfa61c/4hrh9SEkBQLB3RygcQ1e0tFyDiSzJ3s36+7n
uvuro+zPPAngK7HFitL847LVBGpFtKLBWUI9b68L9uFKJm/gH9ghsIEJVRbwvdBgKucOsXqL5Md8
L/t3Z8TtAsHorqmJzdTRvhgsi5RzZx1xUiCeLVg1AlFfRaX3SV7mUz2Pn7FQ57ThcXTI+XNlH+3I
kLdPafYGjObUTvV7ZeCDaXtUhPaAGim+pUCBVMviFJT8Y1kVGn3D9JjpQaJVJFmnVwktftseRJ2N
6PWrrc3bEBmGg9B9iQMPit+wDsvjXHuvmhKNs2s/ydg7eYxz0yT7bvtljUBFtzU9RbKzicP3LKo4
e5grfWGz/zFX7WUsZEhMvbObF/GWF8sWxzzu69pF0cnkEpuXvbMmeyUzaitZfRR5utx6jJ99xhaM
lt/QaT/x3zr6unlM2FflvUKghr4Z9o/e9KV7z5P0ZcKnQOHqUbjQS9qtdSKd4yPseSqlm5LSasYN
HoMK/2Gf4EEZf3TzPrO3ivg0VpIQyZ2upnfHzZ8XrS4Jo/ckGU5rN8m/Bnw3a1s9V0gfLJkSLeIr
XjLSP7scytp3SV72Uky86M1Ylv26pO2ysWb1ufA9uqi4DjOyBuhV5dEdd8LP+7tYMaVHq7s3mdgi
v7BfdQzqQZvBawK49iEfXypPcS/TSwmVLYs/o91of2/b3LKc+bsOeyuTLX3x4dyu8qbYxXVnrG3q
iU1fy9cu7BB3tpLCpUbNN87JmYeQizylHDUo4qNuRDLJeMOJ72E315cMjgbSUAC6Fg7Z0raYqSba
X8F2BFll1+G+B3765IZtg5Bifprj8BOPSrZrgvw+qfgTI6eMNNsT5q6SQd34a1rEolfgwrZZLI/J
oHZBO9DZV2HKcoAyYDSxe9gush3gZYFIj3kanuUUeXuSVd4AG1O5YsFbzgXNm3VE9ZG/Iy7wmE7X
1MPkbq1Knzm7W2sbBCpUB8WEeTV5oGBa4Z0zHsyNYprpBigzpLvVBQm/fkpqKTh+BoE4NrlmDF+D
t4A0ozXRqfR2XclOPl5XqS1gY4sn7r4XkXcbNgsVA7LGvONpgH/kfdotORsNOY1b/dB2DQVzRMyx
Iz8muGVr4R/LLBhurg4uhUEIWfTP9Nwmv0LNv+6s5lPZ8AInUvLgCEiunFsh6T8IRClOpt51d7m3
TBY8tHqOD0unL5H7Wtl6+VFHs/V5xaRfvdHZuzGYNobhDqtSTHoblfPjzAxmMwT7iMoP2gydzIKM
9Ycm2cLF8Q2ALFV4GXxE1VCgVxEaMWakhDGP0nixSw+9mVuxXRUbFxAFIXKopbkbeZ0QHk4KrmZQ
UBF+LtxjwXYgQismcQtsbc9mBTLVD45l/PEm1lckyTOMznqitIFR8pEhnkprHNxofORdbC6Yt4BX
NUrdVc9AdkVY9A4CjX0c0RBofypQmMWkZtkxojQx4pGdCG/GlKnRJ/eIj7sC9BchBFtZQFgqUdHu
DJSzVkHd0KfVvElgbDwkAIh82ErGQpuEDTJs8ghdeQMe4SJ04KMnttEplCg8hq71N9UyjW0QMZW2
+J4qYHzKPzsTeq06pND5V7nkD1ZHe9TBh4JYgjjJYQOqu5YkdLSohwSRJo4Fg31ipi+ijp+7KjaO
KQbcjpa2p9QcLWuHGCI+jimc9ELCVAFwjX63eue1wLltbBIzvWSWZC1gB69V2b0GXU9sDnwhDNzn
vITVFKbJy1gRUI9o/mCVW7vWD2BIe+jkjGor8Uoe5Jn5heIIui8kpX7Um4cuZtdkdBl3cxDTdWI8
YyG0E72xhTtvrhLD4ajV5m4U6AdcWhEVynfyJ1wCeeVtTB3QOEKcjar76Jz+O1zyH2CVnLMwfinz
zAHWMbyWKSOVzOHJROnwGafdddaIt+2uWvfc/lmnMsK72I1yq76WFCpbDBmvRpydIzye6ywv39PF
WGmJE2fVVRhspCZh3WtXFztXqScd+RvcCmmv9qop9gbcxFU09sR8xMsYJP4ujOnBCid9mLHO9L13
K2lct1br3xWuesjK4UtjQ+9a8qMr4W2DTLvEzDD+5QYh6tZtz/7MyYEc+MH4hOHBIyMR+Zi2dZ+p
z8Xqlw391arMJ9KCGR/JiuVlOu/d1k0OTBEusWPGm7LbFCETaNdV92Icjqzx+Z7EAUctskunm5MU
B1Kaf4caahIPEzQeV1xzJCpLq2KBgQFMmU393mcqt2rm9hIWDTyg5M02YU4P7cUE/1YbP6U3Alix
Z5+P8jCA8RIoHKn6Svpna3xxyUaUDcZMKDqy4idCzRKzpws107mprteJH/3g37J3kV1fS0M8Lgst
V1GP5+iSqehg0gyoGmZYJ2SUm3dFDzvTtvvrnJbzqrKuVeC2Kwcjc9cEzwENDAhF93nyKXjjHnIn
IrurVbYfkzJYiFZMUPopTD4UyuG1CQATxbUrXiuiyntvSI/pHLCAn7sJvHGxxX32mOgML5gs9R+d
Fewu4nHhHs6nqfcvAQNZNBQlu+UsZc1q+V9+4tfHbrKCa29qbGIi+9BNSyiunaFHXr7Vqc2NJXAD
KdFFZ5PZygqHdryttAWF03D1k92Ml75jmIOw79ADSrszMeU/BUl0KsbJfg/97sUcnadJJDdXmPoQ
tQlmwzGqIEbIQ9w7/nONDOqcqKBDNNGeBtLR0FhBTZqMrLhYrWvewPo/8Z3Dh9fBbCMvTayVdhrM
yFXx4VtfKY7IN4Hn9OTiVN8M1lKCFTTjidUQNVoC3VOxe2PE+dgNsvioJgPNFfiSPYu98oMmZePa
ob7UQfJexyK+orhG6B14L4LpFW8UQaHkEZQ5sAkC2qI+EmIIl/dOdUdSavZmMuKYln/V6hL7IEra
/7iuzrJxgptg2cTuEM+wNTGclHCGGEN+RizMhe4E5YDDu0r580s8esE6Nstj46EJw4EZv/D2SQ7m
VFSb//tybp2TbyKh+vdl3pTBfSaDj5blxmn0MrVOvcZ6nG3vlGd+g+HUmG6Ss8H2S6wpADz3YDva
janfklTCwIpx6gQ8RlWUeS9B7qRPVcJOoqmL+ymZf0GPb3oDQ7+x6KYzhmyDRb0vwxC6boYxftnv
kQy1onck+lqKdAOobvS03DOY+nD2bV0UGyNCmlFSTYCNs1amEZ9so5sgRi6Vb5h/KAoJAChr3TfF
rbAOgnyWh6j5wCAZLuPzpzmb7qM8zsHmoRAfGCCWZoc8zfuu7RJnjosTsp62iJpROCj0v0NgfY8I
rUXACC2YTsyQXkSLPrZz8x/XGv8YY3YJ455pM0pPMA90ClbPFnzYtdBOV7UgXwptw6dZT6j2PEm1
IK9CuW9xXfb7DG8SJClsS160/BzmV+vOZz81HqPe+DaMMdkVgjGL7N7MeP4tPft1yNADWX39Fprl
b5ZUh24yX6wp69eZK98lItH1iMizNWyS7YGnRBYy8KBjqFP1TbgCDnKsRPC3M+ppjZFvqO1k4QGA
F7ezT8NiRkhlHCeusZJjVm9FXR8RrL3rbvwugnBHIb2yHO2ufN9tthZiZSYApIabY7EppHXqHJtV
a++DxklhayBD7hqU3gbmydbYz23xNzA9WJt2uAsDtP8lEgzB/zcU/rlpk++KnZthNPTVOKaWSG6m
gvDbTHbv0r3mLGXX2Yw6Wo4JM3OAOQkjC/SpaM5HZc87INlXwPHjeg6/58ClvcANk8fXnlI2mwmx
SIcBYi+cqqh+kPEfy2eybfosg0YK7JU3uIeSwka41MZGpv7YkY13UTkFNOt+4yn8pKUEM9gxmUcG
bRxt4uYL475aRuKLysKCyjNob4374TAPs1xFeU1IuxP5WPBxudpwlNvxk41Wt+2t4GQcBGpl+F+M
Nstiw4Xn2k7DUenmXAAuTHHugN/oHnVurSUFUBc+shi5Bcxrh2rJzgnZF5ThklkSX+cMkNxs/Ji6
592Rb3RXfke+C1YPMX+bHcXUUo4tcvHJZYjUXIeAihIr10MdY92jW3kKhPEHL/NhBN07MEoZUN0E
Pj+DJc1doKNrOaXPtdIPNjMMCEPPSWzdJ3isV6Fl5LTo9vPyydoSDa508ufeRFJqFuCqTITsKdoG
2OBr7XDSMSB6Gn1xZH721gfuxQl8hC3FR44Qaq0S85bE9dFVIzb64GI7Bfid9NmGNCxq70np6MHX
7ifi9KfQu1Y1byOGueYOZNSMklJ/+P50AVOFadQQm5mIuRmSMe9C6w7y4pozYU1IZ7EFqTSvSAXe
ggJ6gxbgz/w84oIRFoWtmCu4YYKfLkLrYrnmMS2wfcvqtcPwZxuDWpszSDQ+wZWfpRGiIuvT9BIG
qa5zFH66pd3ZDrgJV1n4bOqnPCt/iP4gN76SLGryBzOWPHdiug9ydxU5wYtMKyAUGschdY1Pubb2
HTfY+VNXgXjkfu70lVr/V2kBsM2ap7U22NELJ73oIbvj7gdeav44fbzsLsZj4j10Hv6BiCGBgb0+
VpNcoIscLemapF2aCBFfCEnd2gIiEgKn9QiQEVtKKeRjDAOG5j45pU7K4go+j44KJC3yqOKekN+p
3Fui/c4gBKGsYgaV8vDVBYPQbjyUceDdlJ+8NyOvdpdHaAWsaqIhqtguIDpIjWLflu7BmwJsf2Xx
B3+dZifenQcJidYlqHeuhL5S/Dar9kVIhHKtN+/HjM9smO8cC+MvhwJrvRDGbpiyPJrDEddYXSCa
DhGn+bQsgMWxMmPFk5s5M+48L4LVYAZg13zGMHFgQa45QgZngmlNyc6R7DQozXDAZt0LOT3FIQVi
YubFzZotCFnFEG0TM3/FHH+XYir4EmBRhyxWm8jjCZuN4idqmn7nO2jQI83mTiYXnJD1xfPa5NZ7
/oMu+wdiAjCtp9Y3XXVx6hFhbwNABzQDgC5x+jxGLP/HxN1XIRaSKgzWGfqtHlLDxguMO8SZkKz8
5LwQSE6VysVpmrx3M2HNaJSM1kyTZXGXR+pBx/nJHMZ8XUzJugic7Caz6IyFhrW3w44KR9Y+tpOz
E9TZxsicEIyiXR+Sgh4chkJ19VA+JK4CCVwgPFPM3pjwoJy0vIzyI5nRb/hRSB3r7E1prFEGLhAV
ucPO690XKubZo7ope/xT8GbuYWSdxtFQF1MyW59dLHfW+GOGVYG81d5Cz8DPaCOKZSvd2jOiWH/8
9IgW2TDC6FmQIOuuqxmECPANWhrYV3HuPILz2zEg/hrlpPcZ2s/7zkLykYH3hlrIXgSa1goPEwtJ
Ofv8GGG9N8JLbTroKqbNXOKn9HgXDJTK29CGL0mfCo9paCmoe8Guw3pymirYl7n3kDmARnj/b+1y
4JiPODkY+6w9gSDNU0G0KmqvvNR9/pcNYLKDXH00yAW+V3lBKiIvvjbCs0MntHYx027CVn15mNR0
zwmt6o3gcuPXrh5b2OprE43ERqTYFHKH4i4ckSpNLhtuf8p/6iTAoDNCUMNtd+/xfN+1+ltZGK2t
JOCIDWmrgf2u3S8b4QQCOf1r1HhiOj9/SUXW3dK8Opcqzh891QAXDpJqXxdo/qRhPoyNYZ5xZjUM
afyraIbuOhpIwCZRl4dx2ps6GtYt1KdA6b/GADs68ppfv9fqsfXGLyCqyaNR/+kbePcGW/xFfANT
sVuLJcXdtpfgADxW25nfGrT8TXKT0rb2alSRHL45a1k0GK+cYeUObc3vSHIbpoOvEWbHohfjuOJ9
V3irtJ/xdsbxT9QFBoPZ5mFMm6di9rxTVywgq6B8nEtOfOJpQHYaKPRkxNx/sLYOvKG1YfSAJdhN
99hAZV1B+Z/DG5r87TiPPBFh8xZXf4XFMrgR1S3wIPzU+DDxVdzmDDJF4ZXWhifiWbE9UWGfbhtm
hWaCE1yw7dTtG7ImtHExqoiA8NrldfpSp/M7WGfEX1a3FJqLz8mhzCPrS0pHrPMqepG9E1213qBb
w67DHGtjGy40UxatrQgQzYaWoBUT8lBOQ4nBDVGDPw4EObZqeEcKu62CIXnhFZ9fptZ5hWq18TS0
1qKPzqops1vt+dVjiAKsctyKkS37Qy82s5twqvzYtxM3BZS827/vjXAWsyygw2vzy7/fNpc/k1F1
S7Waz//+YuNWAwi2aYMbf+KF6Xg7o9FAOCZpPVaK4tBjqmBQhFqtSV1i548dOvo7msYLmJGPPo1h
EsWDvSp8/zt0DQ3sBPUHcE+5Dmuz2gHn/fRyxQl6SczCZYxuwRYTenybBzZvDeZDIsqeskBE+3I0
rHXmZPnOYQ7SueJkuiVisj7aWxwmp8bo6RAgjk053O2iZ9kTBuYfgHVAmfr2dShzEzZeOu7G0nso
8tuA39szggsJcNuyNAMOyGhjV+aXGr9F+Vh3XbUpvSigF6kffL8j5VauYSgb20i3qCjSZd80MUT3
kEeC6g2+lX9FWbLNUz97TzTYg4EN9YhFlTiD/FDw/grb+BRVpfXJXzfByzGFCWR3l5muQHBVGKcI
apwvh42GDsRQ0qCCYeBcgFHqhtpEv995p95mKddGoCQTD5TY3Lo30PLFYzem5qss/9bohfZKDHjd
y+6tj7PqPKbtAd0yqpPK3NgNoSl1VAfbqjTPjWAUwR6DibrK3nuV6rtWWdNVSq/iE+a4r9DZ+ha1
UjDVsEkEGwTXq0D7l+vZhMPBS+Jrigbe6/5fEVCaBhle/bKxPt08ZUXGmzIL39q4yID5NdEL8WDf
otBvFYz8baM9rqf6lBlGBikXHJLahI6mRS56DKjp8O5O7OGDimTqOgTTNct7baprEzzlfaaOtsAu
mTuqeZGVzeyfv7uOwtMQY/mpRQJ/iuBNGBezWtmjpKxInZcBeQ2kLuieoD13XcSJ5suyO/fJu584
v4aYJUY+1FBs27cwRc4edDk4hsTSdske2QePg06d6zxwZZZVn1EaIxi9auVbEk91WTz2RRLzivKe
q2DyfpS1mDhU/qhQllGFGI+C52yHkeVdlvFzT4WGenLghGKVtm0luybLtU5ouO4Sy/0a0ZutyISh
X+nTZ1gk72nFkiTDt75iexRtc5OXlVXpu6HAmGIIZtdkvMQ8CPgY/oqOLQ03EhOcT+Rp48Xqzc8E
HciZOL371qVUn0FzcWgC7XFm3M/eEDF5Td5J7agJyUEQk7DMDeZ4IYGxzbdBNa0bxQatmR8qyrON
MXvGVqb+DkQD1xXw6NoSBRDuLtnVfT1Qm1gh7hYCzWm9eqph72Rl6HwKq/5j6ukXHyBC8ljtMk23
3oF/qMWdSVLL2cIzxkzh12a0ifGFdanf2LcMyBCtSsGnzVR45QTeV/89I+0/2r0E7NdX25aQHkx7
UbUPUb6uYl/fqlrrNw9CzDi4z+Gsn9y6D3DwmPsSFvxmti9T1PfHxiniR9dEoB3hSQRPXwY7pxEP
iKRKyko+f/AR7OzgfBS4jl2a2AU623muw6WUBfXAU8haCqdk+9ew3XBXGC5OVNCzGOfuvJwK22yy
P6iLmr2o8jP4REpZW3MCWS620OCv3QZ4nfO6OzAcz7eTpFIgosrf2bJ1uM2B/iRI7XeVo4hlCdjO
Ewh+tdOm2bq6RdjIbZn6hB14DcaErlcuKKYcijTaW1+bB+Hd1xZm7ZJsFHRjT4M27O1skldZileV
MPxlH+/fueOQ7KMhfs2wWzLwErSYKY6afKyACSkcqZhlEP1xmKfWFxBP4lyqyt0nCHdZUmKlzugU
2HP9iLB2IAW47DlKxHEokiAC2vJTYawaXaZBrTSfwTHcdGw/R1gs0c/4h7zy3pxsRIqcMzUeR6CM
DXg0vhlBUOjqe/PPK57bfCfCZEcGw53F6OIgbBu3CqiMOm5fwrg4zo3a1W7/GXTgIomUADveRY9R
lJ1jn2OZGsLy59vQp3vFHK6OxKGu3bvGau4x18EsxnKX0iY1mhZTvfvWBpVugMJMn1rINOs0aX5j
ExVnv/QeUXx1gnzT6xECYYHMwq2Bm8BGPBKM+zDFbBaHZuMsTmqdxjkqAz1u+wbJCDtysNHb2EI/
XXsFaR3hs+fob8ey6s1kFu92ruvPcgqPs28SCVYDrQXv2JLnyktieHahDehqyct4bJRyEMtE56Yq
PyeJDS3ASRLqO4b2775vXlhCHkOLyIYucD7IdV6ASf0diWc3P/RuHWjpxuLOCczmT9PFz56bfYZ2
sONdvB264VOlqTxT492gZG/DT+IjX6NpsYcM4wegJBAtU/QtdbnUvU9hCUBtlBCxIOIFXfWiquIn
NFpcLvhwJbdDOiIutSCMBJhb6G3lJxpDhmCq3FamY0Aj5s4rkSS0cXBsKtveMsWnI671zve5t6ve
kUtEBBS9Tp8yN30EXE4kMWAIjKjJmfXsdmAodmdOjn/wshZvDVlBIZvatRklR5J9rnKxs2tuok3t
GA+KoVgRjN+WHqHDvZnaQfRe10wbcmcLtNfm479IdMfrpoJ9WagCbOfYf4q02y70NDDo5U/dzC81
JWUalfcWitxVBNhC4/Udq+HemsCTx0ePPoaXI6aLVj1RwCWHscxxFdHQpmYcbAvW1WsWucOLnceI
TjlzKlxEUdNRE2LCz1yVrYX0kTgrVMFdg3zYQvhAlRBJFoMIDZpVg4YvmRmCdNV4yHMoh/8GZBNa
Qc529tfaRm0ZRo9dk84sVUcUa0QzeR17vYBFIatEXn+RRImOslAcZxIWtrHPy5opyq/tziflN/Xf
fImEYnNVK0e/lUlVHLNe4/LqWXg3Cp1yRGdgO9GnCpz2wwljdugiMJ4RQVAbx1W1T9BurvrFXECZ
E24auz+Hi5iA6oi4H24dCkmGi2EWgyDw8OrUbfXk4HvfTihFH2A+PP67cyretPA9foNyfM3Jecd0
h0MCp+2qN1mAo2dMH02KlEvUo7qBuWkJ90pSAPMvo/LOUpRQN6E+J2H2nDmx3uW1Yi1JocNkqmVs
M7GtD70E2JxPI5TOPLZNG12qPADtZOkDcZ1k28l1zoOyZrUbbRh5Q+/VziUWpnUykxsTmw6OU1Fe
gQiK/WR0CZCaEpQyau+N67XFMZgZy9ae+TFB2v0xfSDkbW2RWQM2k52h3KeRvbdxpi9haUw/2/ym
8/4a2a9W4Vlvw/TGk33XOz1UyMawDkPk/BapDzhj3mi7QOfm+Zxa4V+05UATgx0Cno0ZPNRBfxNp
YW+E6BWBOU9RyRQ3nFHbKliY/STB6xjja8oimSURvpUCjJCTUkxaax8UFMGoXKmFJ9kmtb1kcFy0
nggj0hk6SAtpfDMaq8HeJRVeBi1sLIABZ1mF8pmBBav6iFGUWQOXMOQY7cgW/ITnstal/xK3WPu7
ib7GwtjaZgXuHfLO2U0019pl6sRS9MnukvfSJAWK7tc5dP18h88cOV04X4esfgVMd5t8lNDpeN+G
YCOcAWp/kBQTBDLgRVIG72rndDAd2in9bEpEXYZ+YbXMDjxBrM5ddihQVszx+2TV+T1SXFwRAriB
4b221ePc1fLkqImzDuRmh2l056W4lnE/5zpqT0GRmqes58kJmxYHF0mmu5QVK1Qn66izlpsqQunl
pbN/iIIxQprExZR9wvIvBjmS8Y7oHHgbXkE4Tmj8Eap2NxQfYu14WPg5yKcIb4YX3ejLh1PpVo+Y
PHulOqbQMbaiyXxWSMOTkNMAv/mlrPpvZ3RfOpRyK69s1XrOiBVkmToGmG1683vCGmiW1mvRfIPo
ec2rmqmHtLeVG35G00hAXsK/2HXNQ4NqacyztzjfD7SrMlJ3kYeyiSQ5pC2LyC51Lmik8NDb3WvG
lh/BDhZvycCcpWhz1OAl61q6a1Ore5DEf5RT3kVdiehnbonkSxwsrgNOGwuZVhO3l3js2QHX5yp0
boTyrmzTRPuvE7h5EYtSaISwblGesZ1gJNZ28aM/i33cEBsSJxFGsDOmk1Of+mC2RTwcSaO1TimP
GOLwJjrJuii3Ppukc65tmtBqrJ8sGHBobzNCHpxg70UhFn+J3AV/LzYOlBqhSjd4mDHhjSbNq7qL
m+mUtIRvsPOx9mKY+Gf4PKw0uE+slIopo88pZkyDvjIZEzfDhr0DqTgVm6yYfjgpwYrmzbQpjWc5
jHDzynzlzlSqEhTrxpuN7eSV0waaa43ZSK1VBAQ6TNOcMRnSCuFRY3Qz1yPmArf+Y9hmZ1yg7qVv
rANvwHjf6eRtQNI0jtVdMjfYaFlguU3/UcbIHXrps6IP+HFU81j3vCyH2T8jB+BhzWbSRof8afaJ
Ror7j3+MdqTBwzrhp0H+d6bkxHHbB6tuJH7Tn8uDq/IvHKsN3MaIk8cj7A8bzX3AmNuvu4Y0nNDa
6SQy1qSNMy2KI35UKEs848YxDHWz9pru249SNIJmgIiO9TiD3LDdjrICRsJkkTzK+uTwrDzpEgIc
Q6b03ueqIO5E1MMlrrzyF0EvszYrfEvc/G1U2NlQDuITnukcZguTbMOZE83QM/oCWUYU0VmSwDRw
oTdDk8G26IAseO5Ln3TNAadsdmzg5+7sqHPegqpHXJGZX5O3DPz8cHyofb86Z1oyXhGz+WW+uTER
qloOzqZFyXgskxhuezC+WtUZCcr4BhEMElYbtzxDfImViTxQx852/750RoYNgLrVWYSufRxg1XNn
ovLqm0+3HYz7//4Sm+7/f8k+mvNBuuP+v7/33+9zR4U212Qs58ABnFf//gS7lHGvWz7ydvr49zsO
OQnHZkiI3GNd72ZIx9yIoZSR1z6CgGK5qUDzCwIK/+eXlMDB//ly+dN/3xdlYuGxAJZDKwG3W4Bm
reV+7tuF42gj74Vms66bbHq2RzoC4PkDUnoLpasemcPahXfHOR0erQybfGYj2xkXXvrw3pCBtKCq
5coVyXMT5bcZaxEYHIuZ/7B0BFX0rmXXsgSRv/NcAXBK6+k0z7joEEhNp0ktQYDesGjdfHVv6wwX
xsDYsWIbxOgGlArGAGq8mFZJVbiOmhj2ADEHnrwgKf2pnPg7h75Hd1xsjcbYT4vQbirQavj+AD+F
MfM6JFX+Po6TbVcuYufkiZeGtxPkMbTlf9g7r+a6jXVN/xWXrwcahEboqrPngisHpkVSsnSDomQK
OWf8+nmato+ZNlmuOjfnzFRt2dsStYAFdH/9hTcggt1hlaE33flYlPREz9z6LirjbplqAdOxSt77
5bamr854LjJxG2gf9Gi8YbfchFl5O1TGTTbIG31GmaiEpeUP0W8wTsB4YCQXmqTPFtIX0fQ9K2nN
2eVDViDIW6KqVRbXkUOVOfERfucyjvUv9IQEIUMBpkHooAYdS07t7VrDGEkjUCtrtS+OGM/RLKYM
GMb7NjbWWmx9jj15RAm72XaefWtY3ZkRRnDabJzo0H9eOSHerCngEOEAwhhAwFhMgdrSeegTROix
QACxuPb1SB7UnXhN+p0OJaiEjuqzjoN2BcccpEw9ISocpic9VPwgo9pm5FcI+u2hP3Ay9N+skPUx
xSZyDaWDjgTkqJKxoHFloNBj0bXtff++iSCLp9gYrBBhQVX4tz6db5hSVWeZZyJg45Q8B1Muk678
WsG5nkgKl5Xkk3tLeeGE0Du02r7UtfEaEoXFyoTwoEVjeXz8B/mulS7z0Nlanpbtitkpj5X6h4dE
3R/G7n+6dD/zn/7xX+4N/sxO/PxmffvfwDycfo/jvucfftP+cn5ftw/PLMf//Ft/mog71ifd0HVd
0r1xzCcO4tYnQzCqYcAq0WQzPJy7/3QQN7xP2IcbjhQAB23TtvCDb/4wEFd/xDAKR3rLtDCLF+4/
8Q/nr/z6S/mHz7gyR8fIDMyQKcjzdE9aQujcX/nj/gRwv/nXr8b/gkYTeYJTeWm53yORLZC4gGuV
nP1me3ceztqmgb4Uuv7etGpqSFuujkCdc/ZITnV80mmSx/7K9G8ySCF++pBxsM0eqM74kAHyqqKf
Bcc/0uYzfE2d3h8qLCQWkItoxXgNsEQsrOpm3BjZXe12KLlNqsxaGPAClYZ6pTOE5NPva0Byvf4w
jTvJHB5I7ZlMr5PgsoN+b82ATeGq4C9llncxOTYa5eAIHMCZhFwUVlzKVobki6ql7V6wa6sz6Itn
GPlCoUMoX3+IIn4aPFOPDTBkohooU+ZSONdfBv1LGj6YTBBlBsmP6SA2Equ5lwfps8enU+OfPKT+
Jg67Rd05lxzc36Pe+NygdrdqaA2c/TBwjdgWbdtvYiHOgIHT3/E1BI+N8SBHmLoDqsBnof5V161m
wZSU2tmiyRyY11K4B6H7Z2X5UGV3TndlR0qHz4a43C0ZIuH1luxnBz0vLM8t43O/dnBucOJqWTjf
W4Biivs0EAaFcytpxdpAhQH94jjSOCdUQhbqN139wXF5ZPwoEuSI1fNFI1gZJEOorhDkEEpG4q5P
V1W2oceyrVF8rNoH+H9L2U60bunEhtvYSo8jdMJ2X48Z8uMsjpQCbPhek2hNDcBbgGW98yVPv5Te
lSaifavGGhbYHQ1FtuwhpyAh0V3YMtlP7UODukdTQGycSfkQnevB62f2vhlQvoIlm1XIFAFRCelQ
JCaWAW2/qtJrw8PRkw5NBIq1gzOumg5ZupbF3TR/j3gSVUkywMADOYrxygp5ay4JP4ZudfNFj/YC
7SslNUPjAuYRSn2oXeYFNsdY3E6U8jhX7E2wB934MEuAcrVYrHZqUO7Q4qiYflqnvPgSVw9UrmC5
bJ4+KLn8oQ0eHmPNP4rH59GPumiKn+3LcPos3m5Xp9W7P/DfJCCbLgHqf/+f/+DLBQ/F8r69/+Uh
b1GCubjPHv716819lLe/rOgq3bdR1/z65x+qUPf4N/8KyeYnKXDVdHWXUGpbhvnrLwOL6V+/aipa
66Z0pQkT1BHCtv6Oyu4n23SEpYNz0nUiM3/0V1R2PwmHKCpt29YVOMT4J1HZM14FZUdIXRD5oZ1Z
EGSfB2Ujl2VmIja41GMXK1ikWQLrOuxyhFO8XTRBKTqZGtS9HpYxHo8oZ97MePem1EM1czAzQAY0
dZdqEh9d9+BLOxDXDpjsoNqZNWYrJc6dvthUERaBeXRbmt2pq3vlor1MMTsbu/Ho9vk3evtrz01v
jeDQzQQXWGaO8lBKtAeHj4v4/zLtTzPeBxJPLIkMtt9DepXZeiTrKRBtbAaGD6hdCoYvSa/d5H56
DNDT1lC2Ba+8EFSAtQXR3AoOFhK8c9uf6067h6uz9nH+gYZIrT/f5XP8My4ahKidO2QvEJLEB1O5
g1E5wUOJ034PingjXPIsc7j85/vswx30JQJs+fB7dP8/Y5+J9/fZ9/vnm4sf/2tzWZ9Mg7EpaYVn
SoM05unmMkmOHRdXUo/cR3+2uZgYWp7nGuRJhqXSrr83l8MH2rrhWYaObLv8J5uLBOlVxoPAg2no
Jj048ii1+Z5kPHCZCwE93lySbVj18J2a/Kq2+pMvmr2W4yoLmTBj4JIbyR741laD2Z1fuy0HKA5A
aWuCGg3Acg1QK5NtGH0X+Zea4xjZn7NB4TKdik4mzh1oBO4RbT+mE15mXoIibbQPdKc+85N6DTVr
FZu/6ZpE2bjdORjXoQS81cf6u/SdCz3EwindRYm9FVZ3YjdhpCEG7+z/L+yp5CD4UXR5W0+nhwAe
zrOVahPr//0Bcnfzy+eIVkz+C/IW9/nvz48Q9Xf/WuXiE8cDoZ6DgHXkCTbAX0eI/Un30GVAWNCx
TKANHFl/J/bCsCSeHa8Te/eT4wpTB8kq2B+UCv9olb9c5CT2urRsdotncTcvThDNM80hyE2SMySK
zAgZQ89fPXkwf9aCv8Cuu8K4p6UYeLWPXlyC8uXpPqLUMaQ1cIkxFOdeEa5puUWltgK+cIax0+H9
q6lPe1anPF7NkRLUrCNN8+Wu1foE212dic7kLHIUeAT2kDQq8dcIivhWK7rd+xc03roiJZghHEN3
BSXa8++HcVddgez1l17fHxQEJD0oh4TE0Jf0h0HH4fdt9YdiCjYiTPZRNl200MOmwNqqhw25mske
NQ/aN+/f2Zs35jqEQ90mQZAE0acP3ogRdSnAoy2LUDuVFracgFETozsE6l3X3l2QjhfvX1IlRK8e
P4H5P6/Jan96TcEswdF1htlJ2K9mND7q9N5l7J1PcNXmTUmJhdIaLZR4oYGBtkd5fP8O1AVevv+n
N8CeenoDrZc4dg1tHRR+DG0h3Ici2b5/CUM9uJfXcDi32DquZzkv11jsTgBqg5Y37oMT1FFo98RW
KQ4m8YXsp52TifPe6Q6My0H3F1cB/rVuvvngLtQ3eXkXqEoYIENMRwcW9/yb1sLuzCSpQbv039ph
XiYjuFSchSa0LpJcHrF03lGgToFCZEsWQIcL++cqY67VtH8kPn9kz1d/XPXpHrdeZaJsO1c4lgd1
x9RpVTy/GelPHiawmb+0hgPZIbiNbCuVUwsgG00J3VewK1zAQ7p3l0MFLXAHwKBmBZwPsTwUBivE
7IPxAvbY3gvTZWf4q7zqwMXwFtmzAECPHXKEiUTVvJ/XaKb1qHTYcbSiKbr84NG+tYjYyp5pO57N
zn4RRCoc7B2mNP4SRPGS6L1omxg97ADcO3SDqt+AxUUlTVlMY58g7HOT3TXJr2FjL96/FRU8Xr5k
j0LCQbrHEo6jP3+ume+ygYcc97FqqY/TOhompax0VRY9tTS6FWa0Dj9Y3+KtTezpHk0gUxgcQy9W
lhVgj4aQJJtYv40Zvdsee3mI9hWNkmoe1tmMbHP4m4GBkR7b+7gX+ypAGjTRjiqixUW4khNuTZM8
dlG2jKBhqc2vYGRaNKMNGVw7+ID58rJAMALz3MlybqwJgPA0wqoMwKRjVVlCjQ7mJf5gy4FlbWLH
09MOsXFG574m1I3ef9RvhEtXJ3M0bEPw7V8WU1op3CJBkhXw9C7rADvFOEb5EJDhVYP5w67v2/sX
tLy3trAH6ssTlJgmuebztzuHnpfgAihRcky2hsiWpdzPabb1rG/m2B/SrN3185XT+EvovMvOZmYM
ljaYtFU+0Wsbu11f9OvJyI5tct/RJJMZbnsW2idF9HXEdzqF918iTzUwCGIngcZelBNq1KBJaOIf
XSSe/XhYuXWGgEK/TmsIkhCbMNQ8TXWy7esCyjh+pkxZQRfTtKrQQ4UtbfaMveZloPQzwP+oBaLe
sB7FSOF3C5DDC/7sbEAxL6Sf1+gxshXDaqzsbU1nTRTrwtO2oRywFsDP9wxqSVFd9sFwoXuoCn4N
blGKOEymtnZc7Efp0chQWwkaisqAwpZEu9g8dxSmtcdPOciOErA/zFmEG/kaFtN4L1ipW3OgeHRD
sBkkAWSCjpfD8zX3MZ6zHBLYO3+tsFC2atROzWY3WBrmJ+NjwTuF8R7hpb3GqMVH022YrnSowerJ
4+ME9xiFpGBYmzSnxhpspD0xlcWZoWWp8FFEwTOJeWyfnNuGee4F06Z3wo2HOGwrPUAaTKyz4Haq
i3tOTNSHkCfTXCQc6/HCHPhiwvuMpuwJDNGl2wQn/yIoxG1VNuvMQeJgDvdN2cNZD68RAr6CTHmG
MMgCnshKC8JVF7SAiTXqhWiFQuK2cq+8HDmqYoZrF63Q8GMTWVtfk0tp3tmW2FKJfY7VkWxz3xPT
ERK2CcYzVg4b2zpPavAbBGUVoAvnZ8jbVaeeeuMVaE1Y1Va+EtU3Gn23aVhvS4D1UR6rZbAJE6ii
gdhaqKpqdbc2Ug6AedziBI8qgh0RMvRb5kcbFfnhdCrgf3fQBnSBo0ezsaO6HM1OKJ7NJSRVdEz8
lV7DCZDtIvVukkBbZW5+pS6GDuZmTvtV6rTriCfRBzwpTp9EmWB6YlF1+S6ih+imR8fGUECbd2F/
btTdDpVbbLz1pRbD7pHjJjflMc6dbTm2ix6VH3UIaBEzcx+D3WEBr31j8o2q2N4GeIKKLjwpK/c6
z7a6FmxmRqwd3KthPWjJdQg1IW5XvkHml2nr2Otpc2xyMGv8jt3zvnklY9PtLLiTnsdjsZ27Bour
EZDUWa+5hwx/RA8Nv5DcOQbbZ7pg+rmlsrPpQCO9bTS7pgLIwPGbszjRG8HXjAXa47iOsq7NrWZ7
g/63+lsWvilGMy113sXMS0yRfYimaYnW14qDaGEPxplt8f1jdC5gQGNaXXYpgp7hymONFWJaIoq0
pI25zAeSu6BfeSnnM+JVGb9KhyjjTJu8oAedDIuaTjjSgYB18XLUhzMNZQ71q8MUW63ZkC8WOdMy
JlfAeWej9e1uEMPKUFp8Ae3SGDs+MPgiGNd9CJaokcHKAK8f6ptRx+As+En5tcfJkG4WlxrDjVrM
MP/3NsFoyLKrWge2jWoMd4IyzdI1gxsHOJdAqUoHx+mYt57RLQoj3sMVW0H+3aikJQnwOaujr0iA
Y4vOTWI7LfyDT1AA4gKtn4sghQtbne8ERs/++v4h8dYRIR2THqNOf0++zPLmunJSr2XuZ3n1pYtu
dpBDJrLND858SyUSLxMN1GOFa1A50Xp5kTfHcJiAF0q5BFK3z7CAQxD+rHbA9qUFvs0AQeAA6j3s
oQkvQnNaGjW2z/i/VqyKol165Lo+229GlU+O/qrXeXG2/8Xqk2+BcdsazDDKGmTzyvHaL+6YHn0k
h9HM+ih3eytjkh7IEBd0KV3RF1UP1uVhnvmehBsYf/WHS7sK0V+0kVSTtyQu54lIl4MttrFp7QFO
bDVsL4P8q+F0wIrNcwFXK4/F1jPaAwXjB+kcnj6vnzNZBtKhLhU8eP4Xt5c6DDxAqsllKQjBRIGO
e/PqYI1fEc3mRZwKsMAcuZW2Uj+iykY0wtYdElRBae8BfGw79m+ToLG4F5W9n6xhNYmerAwBmykl
kKfHAUvqGO8aC3+eJOc01BlEYVQLE2PTZQw/hl5pcy6AdY789WxEW5KXVwfBOVjLI7j5zYwwIfs6
02BghKu4ai6NCQk2RupRYp17ob1v6QRHgY3QfLRvMo7nOr7OsB10USg1C32l+2BTXMCMKLV5bXji
getpdaxBIstuCWXcswCmjiQweKO3kFxbgoFXoHqJjT0cyZWqEFUEE5LNT8oBAmWVY36hXmmZkhvl
wblmNdBFcaFqL8XEsiPpmWaxx6pw45ErO9AFOkncaepL3PNoJ4cglBPa0WKrutpsdLDDKknQZxrO
QltqBZVHG++DMPnZ042zKJRFN5607/RuwCuOm54HaEfzJkFB2ynJkqJmZxj9SiUMRkVrW1+3fY+s
ZLr1yVpCXTt5SbCxjWDTDsEe/sWqdc29MFucF7fQ3w9qf0212Pvmt6jyT6lATQeSsHZoILumOo+7
kMemZc/03tGKg106no9NCkQB1CBKB0YXbHDkXaQU3SU9B7BsiO3cTm68pWEBmOoxHdv4M5xckoaw
v9eSGyft12j+rSryQxdp+6aVx8lFqKsO9wPaCOpN9G11qWfBSU7oqKMWU5Ie8QHR3K3z7KAqeUve
2B1F2GidD803aNxbm9Q+c8E4YO+sJSHieAILwO/xUK4z77aG6FVENqKypFGMSCMCvZlMKN83+8z5
4eTf+F/MyWLPwaYDHtWiolkDr+xS9Hk7XJjcHXBWBMYORoV83tSvpG78ADpOxgJlR4MDHrh3iCse
fUnmlE9IoGFUSrARCVE/Zhnx/gLZA/3hxK1RDHLGCxvmq3NrdQU6b+S0zTcH9m41ZFeqU+X5nPSo
H0MS2w9ZvytxZLEmBsRUh2GUXM9QZYOCwpeitrCT65xCV/XT7BZUT4wpQLiqlaQpvlcBH9Vh14nQ
AcotYkq+kuiIcd1o01K1Y9S6daBKBsgw9EOPMhtzaSJuJpvd5CbHifAq9AxDnoHCk36wOy2Vn0Tr
Cazw0LHxCKoDTEMNPeeMDljgHnSgsMAsd6bG61J63eSDBm6x43A7hRez3l69f2S97o84uu3Q7LRc
T5oAI14UrfT6447nQ2oZaDcqTcNgaQn06jCT+ailpgJslAQ3LgTtSEybBrh+bcnT+/fB/OD5kcZt
0FUFsWBbzBh0VeU/aeAXeqXXOpCeZZOyuknufMCtPit0ytoP4rrxVscAxQjzsRtjOI8l9ZNrmahO
pVbqyOWEfBMC9bsG5w6Rz9/Hdt60WbacZbcCWbhwPeD+Q3Ufue2icsU2F9rq/a/9Zsbw5FZenDBj
n2lZ43IrtjVeuBX0pbAo7+PGvX3/Opap+gDPcgbV/8I6yNTR8GAi8+I9M37U8pxR41LYTDBmidT7
1AIAaMIT6IyUBmxnVveqT9OI5Fqzw1VFLR1a00Wo/T5QXXR2e1lV4WkqvNukJ1pb0C3lLX402z4c
1hWmbtqIMjAuQpPsdqGyCjM8qJ8oj2A2BBbyzirib1PfY8TjYBebRPthana2jaXY1G5bT0/PVLrt
Uh0i3bvpIntrMEYZUWb2zGEzoNmrepCz4/Vngzdt3GnewCtHWipLtr7fHQDy7QvXOi8S6k7qzcaN
TiSip4aQlNXDhcQnw8zp3xbDiLIi6gqN/k0mDFWTGy3UtgihwogIcVfO3HmB9v8XpCQAnzrzRW5M
F0PLoRRl/aF0jmOSXOi2vDERDx5zzjMEiUXtnCdDetvY69yKrrWkuGrrTMl5+iu7NX44lo1EHjFC
S9ZNtoehswPOsphM/zSa2VKl6WP5TUcwLh+0FYftmYdmESapqoRNKT8iw7tp+wJUd8gpBaAtnrcO
h9iE36cQ7XetDsHSIMaWePQGphucEvAppfFA0NRo/DSBdrLb5j4z+Q5DtoUee1NATzMsdC4ARB+x
Ff/SWv0qklSLyTbGUP4M2O/vftWviMj74fOARdgQYdjrwROwffRNyGpUzYgi1NVAg8PiPlQ7qAmC
U9Xqa85dC5eMosWX1JQ3yJbu6YReG367Vqd4pVMI1NV6Uj6qtARSTa5U5MFXEmk6AeOQMoeVNtHZ
wGBj64FgHAMlnbZuy3BfxsM6qYOTOjXd0r1DOAK+A+DpND+G6K63wChFCTpSXUrG2yCrd1EucGwB
PoTumF1hrs35KRF5gPm/9NEVdxoUCTuqMJX4TNq1KnQdVypbPlSb+fpNenSH3/VQ3yUx6MKYHEGb
T9ngfdcIWGnef+8C7fOZrPC2HQDoFFp6RC8LB+Gf/lCc5XLYSF8gusraEj4Fsjssp+iuRfvJhx1r
edNS1UG1fZt64iaGktkGl1HdXVhpev3YIJDZHiU/1TuIOZJVVm/X9WWpt98F1Wk4dHfCQZopj35z
4CaLELXCTGb3UaIDdIV6N6XXbet+xgVwgRrRFlLfCQLO16GNV9Hgf51MvOfc1r11vOxKtCARUT5C
JUw1EVQBOLCI/cb7fURG77FHQApjjkjrwIAvoZ46Svq9wDgSVR6v5EgpaIKV5AKOuykMay+7b04k
VyrUTsVlrbXfwatei8TfWxkQalqS6qeYQ+1V6UZz69g0JgqsTn0ewHsjya7qe8+AUdBpnz0xkq5B
jM2uLC+m9sNA1zSxwzCQWKLrivzZ/QwFI84smLE2GbsI9yqSx/PwQTR/I8Z6uktdJi2DkuHldKml
LZqh/ecuPTlQDNgLlRKqxhesmqPqGbwf1I1XdaBjMsjieLAsqEjUUc8PTT1ywtFqc7ns0WAOzGSl
kuyQF6Q7KpkEbMG+dbDPQ3T8g0u/Pq9BskjPMyjfaL47L7qhE3o0jiMGd1l609k8Vehz0yeiM6pK
9QSyAq0waEzJN0u/D+34OHjJMQqzbdR0PBUQgqzd92/JVGflsxMO8I9uCFiFjmvwEl50wvsUHr7Z
WnI5D+nXUhfnqp4oasX6zJdcnzKRYVbvr1zyMFWWZXO3SAiFU32pHpbqeEm/xgS4X2MRcAxwIaso
1ZDYH8Lug9Gn8cbJTxuZjMd1qOLNx7zsSRLiBFOdIsYmUVKg0iEzDskiG43eGPrhHIQgKQuMiVXl
3iMB6HaUuXNyrfo5isX5/rN7tXDVo7MMalwbtCiL9/lC0mLXCqtRlwC3v42o7Bd6d1ATH7UVUzxx
H6/2jxBu/48hb2y27r8HKMBMakm03kUp8AF/oxRM3tZ/ghQshiN/oRTEJ8/WTdv1XMuGE2azbf9G
KTAlw3LSMBQG2bL4o7+wON4nS3dMAohFLHlEzv0Fxrv6Y4M1L/776XgRWNyrfehAauGDGLeCaH6R
ygunb7VCTaQmVhN+Iw/j4O4SBwnuyFpGo/HDKsxz9DBJP8rPUVN9UEm8sZbJb0EdERUdE1jB87WM
YpTUZJf4S5EEd37mUIFa+9yTK7/24MD4H0xTX+P6mKYS76Xp8VS9Vxs5bJ02dgeVwqfi1KCVF6fQ
j+Q+b+qTqdNxFTmUXwzWbPSmMuPY5A2Zq89uts/n3jrohnnE1OyiNP1bHFVPKbjtYDYPsqxXg2Oc
p0Bl2y9T4oDAtS/q+tjUGBI7GLNUmK+k7s7L8uXsR4AUQnhIEkX0GjTeNqVVjxb3tuP8jqK9TC5H
d/7hYxnEqOFReeZoW/F+MGPyPHenftxEJ53h1xrflI0c6PmY6d7GBKHHm8YMdnHa4h1TnVzjOLTB
rjDIImbt0o4pcUufNlK98nvyKCYPZtduqJj2TB4bDBclgqfqQxvXPAgEFfTJ+zmF9QcnwFtvXgpy
EwcAvPUqioEQ7hrs2xgK5hclVWyf4FHfHH0Nek9tfHACvn0xjhrTA/sD8u35MtP6PCmcnro5maqV
lPUGe2tQw4coqZZ+Fi6fxIM/N9nTTfU4XXxxuEHGp7dM8Qat4OWqRuLUtruB4yLW3c3s9Tu+/2Jw
Crxt95olaaRl/hotqzk4Z/y4zVz90NI+0Pz5S9AiS1ph0mvL6QfahecTlIBeyp+d/tFmeJUVqL0A
1I871S1wPerPnxxqoR8Wds5AirQOCwCWS1q7t7kdXthz9kGvHYzhG3EG0B9zPNt1QdSqE/bJxdC8
EL6bcrHUya5UH6Zs7K0cGLBwrqs2FeIO64BMDK9hqPHDRadvcAq/tNiU0zRs1FhHx5MUrjV4cf56
OayQItw3zbFqkLoU9lbVuT5IIfQ/Dr2OzGfxkFTBemTcKum4qb5TMY4LiXSoSvm6mR9rlCQ3Wb4H
OIK5hEIkWAGj2W5emtA6A4NmFo0lrxtwqaEHRXfX9lHQY9KnZjzhSOXdqtkbrWbG661ZQaL8raOL
bw8kxdO4rqtor3po+nhfia9qkFpSxCXauCn5MNVCtuYQtAYTHfwZeoMmSk4uatKDHOi8lcMBc8UF
Jee25gmlzJJVc2OGHGeVtKBBbYR04NyARgy9niD6IrVrClM1aYnbbz6Zm8JMqR60f+EgaI5MJMos
1CKqC4iQLSIX6wQRCcaZGqaRXpeeFejfdZZ/MvNw4xf+0XE7eKfM4qip1NcJ0FhvM8ADJW0wSyJt
EqyHCin6eWsaOJqH26YNfgsmeVJD0pAB04THCErmfGXq2I5PUnbEo7ai34M9AhgImo4RiV4y3Jud
geZcGpoXhoA6EMW4sTXOcPRNJWbaVvQOi4NWtXgzu+kV9hV4pqEScmZMerGw7QylUC3EMdvFVyDL
+o3mIRkk9duUKSXiMQczsyFXIH1NUVnyPLQe8MkYb0eQEKqWzWihqjcQ8/spdm4erFERdRSijFy7
DsW/cI8f2dHQhos0AVdDyYS0CEY5eIKAyTGYxCGYTEe7Tf2jarwH5PV2OW1qXG0DOosqxncFC5AR
mqo/a96b04EPx1gv5nFT2q46TJ2AaBS9d1e2LfThbqHmPgraBg58S3Eqg3SrZoMhQj6KeqhKvY6G
UBfQO+/Giyo4+BEtUJruo6DjSj3d8O6wo72Z8+ECB58r5l6mwYShdG+GgW/NS2jAEExRq7gUj8Wg
l+rkuSPTSH/jwm1nT0zhdOEClAj1cGtEVwXoBDWrYOyLZxG9Vp5H1Fn7OhJb1TcQbKeQzu/7IdZQ
wM/nBQTKyq7pAohywYkZCuL5NKAMoRYjUZGRktf9Qc10FH5GL+N97q/Nalq3kTjH7OWYD7SRGEkj
I7ZS7WUzay/j0buzWkzhsuumbC9liq2qhxYq56FqpqoegVoCdmifAbdaxhVvwnVvTB1sJVtbIQ7U
7434nAfVWhVPlcmMgz2W4nBJN2KrhvkKv6CqfQToVsL+jg0uG6+6hGy2T8vHFhrGbOOGXtYxMz0a
6RQSjCrMREMNlDKwWyPJt8M4pT+o5YIgpN8k56rtGYqQ1kK/wDxjl9JsqzvUyXhjavZSpsPGKxHT
GJkPUTfZqFkIUCROG2wUGEOV+qpJEjITDmmkyAkjhwmdBtAeyPVrNfAh39wXdAZ0u9mNHv0TwCyB
VW/oNUkwLA361Kpw1Exx3oVM3XP+e0yXKlQ/luoumgqSbrofbBRiSY2N1Ucj4r1SgZhUbz3n1jbV
3OWMynSXnttufB3xHFSfLErCE5of64C5QCjOMGza2i6VDSUrMKJtnPOLTzUm+1xjXYkwZmRhIo4x
Xoyxs21NmhOW/FIE9X1IU8+ms6DtLDotLgR4ZFMDdQvZeBFTOdLrYCzRXwT4Lr2/QMWrkpF0Gi1U
2l0qU381Xu4FwiwGlOIlssRHdwZ6NGXHxIz3eBYtdHyphgzrQOA/TcmvEYDEoo9d1FNUuGoXCvAS
Suu8xN6tiaeLRCbf/DBD2C9cdXG0nvsL5Ex2botXJQ1vl/UGEAcFmPBxgtan1sosdwUDEifg+IgZ
BRi0gTF30XHtbJP5IgHBZOoEEOaeqiepe+kHo2/n1aGvnoENU4dutk3V8qKNbbYDkkp5ScsjjHY2
viy0ZCUIjIJGoKu3ONBkIHnpseqEN1wa0cXAaCPYJFa8CMkNVPztXZBNvcJn/aZ2Od6XZ3Zgn4+T
vZ1dzh6AV7CGAYjyET0fPfFvBnctAI8p7VZu/hBB4/EVMLf7Y0hQWESCcVhpTHOGXsOpgagVwA7g
0atY3KAPic6tSMEdgE0xsKpDcjcXHXqzPD5gHRW8wbDOzkrrMISQub1Fjt1HMJFOA1NRrcehHjcm
I2IRtDs1A05j/aMk81VO+/hwaZ04rkJSmi/6SamLETbqphJUTX5VAhJoooHBGKNQw0EwcSm9joc8
L2WVbTF2ulYN+HgEsw1CmB7HOeieAaqpTfcw6ErgCKxF9fA9JpcdxoYDnXwmhmpnq+/9/vZ4a3dY
Upd0MeiqAAt8Hr3LuQgj24vJ/iNaJBVwVW9cju1HgyqV1z9LxHlG7EEqbHJc0vEXeX9dBfPYGBih
GiNBN7W3vow/wBoqMs2rawjkyWGeeYYr5YvmmibRMhjzhHZMHZ5ilqGCKFWTRWpPTsrcpKiIuByY
NXtTr9pdkTP4VBNzhvBCiHPILR883beWxtNbelFV5yU32/ncEkZJOzUgHQLg1I5zVAMQj+Hs+y/z
jbEkemwWnCMXHgbsgBeP2XaqAMvQACPgIjyJni4/2J6+JVIlwUpxa6syv7I4iPS+X+edQ+JPQ28S
H8Tcf3MfTKUVoteCI/h8VVH6GUAIQJZK8vJey5aqPaYAUlEFfA14Vsr8B70jBeJKAB3jeYcE6B8N
s3+L2DbVVV4uOiFMYTMchXv1ErFdaDWapT1IRDUzUlCm0B8vFDZQgspUi2FibK4DaZqK4krgvsFQ
d6d2pYJlKxoFQ/IGmEPA2EEFb1QHP3hQKjS8d4fW8+dUN2XpoUrsUfuuMPm8nMB/Fc1vUwljUGHe
UiQwSFo/WCVvZGyCOgzII90ummIvAlY4VZrrkDPBNmZSm5VnqgAS1aFTuScTePVGfKK+3460S0jo
7fP37+CtoMNglb6PDonUsl5sCyQ+RZXNRAPQIArXg4GBKrQ+OPXst56uY9Hbhktn0C5+8T3xCI2x
s48IOkYPqALLLcBQXegwcVGN4+BkZ7Cuua4N6q0Z0ILmvSsAGprlV9MIrpBUWubFWcmhMXSCURSY
Eage9gDUIYB9CV+6nH66sPBjuvSPo7Uo3AiDcWz4VcSfO+F/ngAlqUgjRnyGbEjhic9RD/5hEHuO
++PERAZExklhNhp8RA0uqpIN1UEvkIFWwCb1symAkwoShKqLVEWD9NOVwjhoCeokyHm9/4reilyQ
ugzyejoTNECfr0zTLR230Xh2etkfaga8j4l1AvMVILMqoj643FvBGwaALhjrC8oIdT9P2hIz3Fq0
3DSw6Lb+I27MH7Ku77shvVYAZDVcdinMVASZ9epSDWscZtou6DU18hwTe48TQW4JhtWoOhqoN+bs
75ASW0U9G88hBcvvJ3MfeslXQT+jxDjDo8729Z8RMwQvGc5QhW6L+VwDrlrrzU7zeNC6QAIJTBYr
w2oyhiLA6ijYe5eZeXZQdZYa/qsIgZw1biNocubfWlws8bk+jNrPEHCNggIqwKkazyvQRMqbTUBp
Je0VkA4oPFBYQnsb4vaSQSOmi4DB6ncFKvI944dKB9UwX53/aoEaoNrff/jmWwEB8QuUN5gBIbPx
IgyFzRSm4JC9xyk+GjgHbZw3iEkXfnsnsdlWtAazJAXT0isDJV7LS8+J4yppBL9AP2dZN/FZBEQg
QamhrsW5DogHx9PT+zf61oaGFKsihgmxXH+RrBRJEGBER7hU03WD3oHJpNILnK16PeBxyVvZiaAf
378sbNg34rQL6Ye+OOolr4Zkg232AjaBp5RI14mt3EqAXAL5VxtwEt0ijIOTSjc6Nei3exw0gc8j
CYt1ZRduqzZEWG2RrObCvFILWmbZV4Wud5hPOW52rCUHFMckHvcYmURLxKlOj3WWR1Y8HNoAwJaX
fjVw+cEc/dybdmLSdynpmsfYPmjQPuSXap6pxaSx5tqk3QUcvgkrVM3JVNiDsIaFzJqSELavgpND
kdABSXE2x/TNhowdwmIe+600i3UseLWqyKGsV/0zQWNUIfHUK1dAbFVCWRyaJWjzqT5alLY+RWnd
jv+XvTNbjhtZsu2v9A+gDFMggNeck0OSSaZYFF9gpChinmd8/V3B09VHTKlJ62v9dO2+HJ1SVSaQ
QISH+/bte8MxoGYiGfZb7dsokidFuH3HD+FsqAJQxV2NYklNO6gYS9k7wN9QXXk1NaXgT6pJyEz9
9lBj0ZkxvT9EB797UnlLEa+0yGAygcqe68cezsLxBt/Six6aYuCMq4qiQuFkimJdMxqCopqqOWZY
EQpbwTVoqeNDOTRrFSESgAmlvp93cM8QcgUDREGYcRgVJpwTph/QL5OdM7hXOHIsTbrEhsZkYw8U
0FEYQvjpWfYuFkARMFV7KskvO2zuuxKgrXaWhoY9ngDKqLAgktAmqWAws74wAS6d5DUd0XrTILvM
8xaBr03M+lJN/g5kj9NoU+GSN1lvaI2t1Kcc0kZ8l/eZfaPCghojU5QPFaUCBl165rUCO975tZor
iNYJrHdz0mgrDes6mAFImF2ByU6NpCgT6mRSczEi7TaaLk9urR3hQu0SY6N4uXWE0XNp7xQRtJYD
QjM0hmlsqNcUEKiqVlvRsFCcOyQvTx3KTUF9ryYDTVTX0PfbjYV1HcNwVczM3PheZax6pKfYKIvJ
g08EIT+6TVHMUfFNkLKGvTJyQJxKv5Y5bo0z2rJZs/liS/8pBYFzwHg9ukZKdejjeWP4VmDh3EFu
2DMYBEOjhzeVGs4ygHYUR/kqRPYtpgJmhERRWqvGunAG2kjNeKEYNVPY/KRY9p8jo/+pdlHIWeLp
wVYligqKUznE5/f8pyJegmAAktKxt97rn1+OyMattBaCHlHafJpHiL3iVE2sLPBHhQyq2Y7PL2j9
qWqDYc5cjBqeds65AY1RVF4YEPYQf9zm8EjHENORMH2ywdTV6CdW7NdqlXe6faG7IFLk9QqLRYL+
wVITwkD+qZXsCnYBjPUrjbJXISTQzrGWgoGFYDb0aTUqZ+kVqMgxlXeDn+E4kSrS52bUMI/J/vUg
/3c76dufhRJSaf6fkLBQZf1/30hHueshyn+gHvMfzPn/Rxv+/I9t/TN/fkWIp/mgGKC+559+uvEX
c4Tw/G0mKXQgBDK6f/rpBhIwjOvSZKL3ZnBg/rufbv1F1o8YBouKTIF297/76eZfwrX5JvrQnO1U
Jv+TqX9mR8/ObA/EAWl/+n+SiUfrvBaOaMVqDFklYPfZVWS0K4xAtkpQSZ+crRKMyiZv33uq3duv
1J+Qx1zMsTzNBsdFKZSwG1EUJBrSnyF/hvmV+qisxdZqrKPeO8iOQrSiA1IX7j607tTHTNnROM5x
bRBH9ZF5NtGd5gBKkxcGt499iML4YEY7s74VQ3EVYWGnJxJwShxzIQ5ZJ46ZiezTXFx186Lwp526
i9jKVn27zUgWxCi2MXLm6IKu1E3iF6G6UrJFFLRhf3F/7hy/oMJ2yDv7QVQXpe7uPb2OF6PbUwyn
L37p7BEbXfRNvZuksy1cC8G+CDNQJZNe0XezrSMdyWjJkz2qC2q6edTgY5lF8hI25tH2kKAfboak
vIs7exsO+dWoQEO+Q32hIi+Esl2pm8rzfNnSHpvxaB8tpjW5G/VA+8g7qc/mdv04Svugbn6q+pXt
iK0jkqtSWNuSd5cSSMaU5Np1T7EWXxlZgH7YavKtYxUILL3E3mmQwAmsY8rVa3njmMmVE6tXRFqq
NcPBTTcTSbjWWQcWJez27Eov0iuDd+U3A3V+vexcuZeOdchRU0BqAHFe6IepvYUTUFjVJaSxZelq
W7O3jpmL4O5kHesSP/raODo9oj4JM4SZmivbFw031IktbTOYkfZ24LepP2FeHKL4m4GVkYMsNG/O
jfud6f+ke32YJ/6jjldkMHVcZtuiFKxA3mbv7CuEtCpX2Rdu1CShmTL9kvQ3o426NYcVugyN+Kk+
gPkzYCfDiJztvJ/JsA+K2gk//f2n5EzRYjx5tGGVqZ+uPm1DQqwqsjhWQFrYW/X3BsSGrkxfqjl8
QzpmNTfGOpvEPrDsLWzpQzRGb6l6NH2B1TbeEerHJcVVzyOcePHqmajvUKstGu2tNjsoIov9nPer
jmvqIbUWjEJTqnbA+95T+7NHv06t/I69qNoX6o3UcKXRoV+pZ4nB6LodMMGscYXgDduptapcAzgv
u9K4BTknV2r3KTObiVbPVLoY/EiGHrOrrBd79dPULRSau3bYJCMLyJmcfRu5e41NP3+nV3Af6HeY
7anrqe9UsSFkgQ38rMDTnieDTa8eEQ5UM6Jw5lYvxkv1YCI4l4PZflV6nNfFRDEgLGKlICTqjEd9
zFO62tJSI8C4WJP5FW4yu9mq1+ohIw/9ou48VMVuDUkH/7+92plV0V6R3EKb3iLHtm1midsoAvdN
/cgpT+GAVim/dgEv7sobrYObEbB4S7+cILf/wrB+pV6c51fn962i8y/JSln22IYl3LeZVo9qewZo
dkWj9vz5ZdxznOL9OiA8hgIOTNjzH68zxEHYV6C+WAqZxzFm6ABXZ6KxIhxMEQqqqBeTJaulrt6/
emIZO9yMCXpEAcfXTiUEIeigh661j0lsHW6qkoqsYTgNArk25+/DaUwRJ264GVD1UwypvqCJovf3
TVY/wieBp5BezWn3mGbQkZhlUwEWA/m9WqcQvp+ZNHrfXr1TPZoa69QJXqpB0E3aR21y2cb1owmo
FMz2xuvlKW6Ief9sI3XfFB4vTioPak223ryPi43adT700H45Dea9ikWJWTyqeJGqk2oIfuq1INcm
kPJDjUruVcgxG0KiPiYvtQxfkKs5loZ2W9lbvYRfxA1HOQ4sxv9UeOD8LZ2thsKS/7mK1aNVzwew
ZKGiLO6568JExx8r0M9Xxp82DiM6QkLNdJCiO8MKbBfBxrzAd1Od5+q4CUJeNVGuojr+/FL2H6/F
zI9jIHMA3ny2COu4rK3GoYNaEGHVQf5PjhDAP1PHnVpq6mhTx7cKNQnyMdAZSBnU3alDUh2Y9NkP
OICtusE+qmNorNYFC0Q9H3XjTUxvnecVs1lDnR/FMVSxTNVzfD8TZlht7AKvPEi9o7VqHdWBNvDX
7+G08E6mT7hlCUccpz6n+efP4TfYX71mNJvYirCtUNc4Aw0NEJA8d4141TTMo8hnPeEnM+mpTvII
aKwLfjq62KqbBT7dByQNEwvh87v4Q0RAqkhHwdWAnotm7MeIoBHkGGF04tXE1ZGeJ0k7qUNfapjd
5V/En3do7FcE3yPmKPUrFKbUSjuvI5OQSUYc53j1nL1eJo8BE6xNWB684qYN2G8knTmM6kbYx4hk
p+GwSkuCBDkdDoWQ/FfksPs28Q5z5h5AwW80DdDICF/Uey5TcUz7FgSO2WzaU3HePEqAcxO7ena5
EbsHFdSxHF5arUT8wH4P+iov8o3mcQRfhsd9lbL+Bceip1sHtVwGnGG8xmFQydq4OZ4SrbHXhLZP
rIroELhfaCb9RjJ/f0osChoxsGjhbX98J8Xg5CazPPH7BhAozqYxCgjzOhnkQWUNXsSqUBkDazXy
xT4bopeyrx81Sy7yRLuSnG0VyfW/EjSN6faAWSBmW9R7bcvHz1fQn7azS28E1oCi/Z43K5HRxji7
Q4y3ZcepaKVyR5XQwKb74pj8jfartoxLycMqYrmCf398MuClcQhbL16BPh5U3eDX1RaLOaNbFXgO
vOeP5MzqDJhAJj7/oe/jax9XL5sVFjv1FqAmZdnZ1Y0+dkLG3lfzxLGQ5ejScKqkmQf4TRUECW9o
8num89fWoK06EqnCqB9VvFKFR1zlVyqyqdREJVoqA1FFVWdbsLgY0SLiBfghSA4/gfx8mCZXQ24f
VQpijRJWrnGcOZdmOhwqoKk0QV1jHigCOCRDpDmQVKY6CHFnyYvteP1+6AlSylg7qbxa5YqeIU+l
SWBXerMsnsgtHmtDbJBxVydeuAm16tSgIa+upQoOS1Gx2BkR6ZEW307d+5hXSqBSUWnkZX/+mH8b
neQloz2nIBsm9l26UWePWctBbjLOIlWKmka8nXEbxwEGR6+FWl/qNlWmUONA02DkRuxXCaiKF5/f
yR82oroTF5AfBiWiLCpt+yUts/HL1KVBcKxyL1uYBiKON7VXXHjhtI6bnW86B5VDqqCtbkjdXOJT
hVDOqKOnpkQTsX1QKbdKqy3uUqXDccHQex588dzUY/m4Oh2L80DanKzA7udU1b5m30HxislfKUiC
+jGqPZqx/gk9kv17JaAFm/cH9L8LDf2/JW+qNv1/jw2dsJtt3mGh5XP0o2j+KAapvuI/YSFpoPhI
GqQzRgHogtbGf8FC0vwLGVT6TJYLZVBX4qX/jFmYxl8eAz1MBEiBxqDCfv4Zs+BfGa4Jn0HNZ6gF
ezZU8emQxXlVgnchR7RAbhW2jqItflz+IxhI2jdTsJEC55G5y7dByuStaVX3nUMzYqJZgRzZA14L
+xlPuSC4tERgLEzTv1HlYsI43i9P8w910vlZo+6I2RNFU1DHzXmaKl19ak3ZBxt1BDpt765crX+Q
E1oslTV80Xf/TfbsX1cj4MO+l5Jn8PH3V57W1+1g8PsDCqO4wxJb2a/ouQei1KzyBp+XdmwBlfHw
s4toFQakLT0MLHcYH+whcxatsL9VYXiaNEoXZLvm2n5DFm2Ev4wA8Thlb8AFqwbiJ9r1F/CtsU/7
uxEx8/yau5B63aCe44iFpE/h4n6kdR1INuhWOQFxpIxZm/3wQ/QrSAE3QVijF2IVXyDpf37ojJ/Y
6FMDOp4dumaP51dfEdsKlO5A+SWGqXr8Vrc3Pu3Zz1/weTr6/sgNJLfJSAWd7bMlV4VY5vQjS87H
766ps2UyWdqCgqREcq9CJ3f88fkF32P4r2GTKxIu4fYTOgEMzpdUnaQd2CxX1KPy2msQIaMV1/RT
sklB9/QM5xc3gCLsNki7I6przxOGXulNmdmYXCf9dWg215le3cYiusSN+66qr8Og2IzBuHPTdbOL
MFFeqr3x+Y3/dkye3zjx4dfDaWi8qcfLnlS1oyJ0h4dMi17jGQdTBlrDRY6HKy4A+2KwdjEezQuc
SeOFm43tuq/ExmBI+P/mhlRQcjmBlBrmxxvyq6zQseoGqgyKE4EC7yL8Wyvtos2z1zynYcR5v+CY
ejDHEcLGBMLobdNKAwnWTp/fzPtpd/5aaVaRLLKYoLid3QzuonhrdYKDuSq/SVO70ebwysuN66lK
9bW0+7/HyKY96yurgTDytl27SRIPT8u4fSyc4bqT/p3fXqEk3na4XPXYRcEYfWxdAmDLxvfTCkfG
AattL7sv5FSspBPnCyz3PATHqwnrsQKvCOqKRZezjee0cReifh0bIMEifDEG96Rr7aNhooiFBfIT
4jfYRrqHTiZvqV9vh7y9KzrzScudB6wKF5p+SFuDlJdJkI0gH4knF9p8SEMzHuJFNeV/l9CIFkEc
vnWyf1CgXRuKRxyk1wJS99Lw069Ghs5zDrUGydQUw4C5P4ZiP77yyu+iWU/hlCBJ8tRpjU0RMD+Y
pkChzGS5Kcik1bHq/vzt/jaU/H5dZrBsXc1AgyR8vK7sOgt2MdeNsdWa629d544LuoBHK5K7wcPg
3J6WITNrE0/m82urGcYPeRbXlsRBJbgsbZb62bX7aC6r3I5C6hyRXmKYt+pil54z6buoZ0yzk+6a
/jAegaLbyeYkHbe48sfnqfMaYAQj2ZhFWS2wmboCZUzR90voJNjlIVP6koNJKL9JYZXOs4WpEGcI
vt45uHxWLd1Ev4mYZsQHZGiZBLqMgybB7LEuEB+fHuCM87doFX3xk4FPf/vNVFVMLGAf47wPX318
3iF+cCajBcEGkWrcLJvsxOhzZ/f2JvMwfreA7loqHYOz0CqpjZj6eum1beVyVpiz2NvQfDSn87Ar
ru9RgrjHNKb0a2/TjaXycUSMzSZn1tOnKQEZ1iJnM/NP2B/Fq1zWO8sCAEzkIRvacW+5ctu24w5H
1hipDcWLH6JdWDgHr01G2PbmZqq1C83WH7QGRw60lBzZXeuziTIU6jyaXl1UQ/Raw8NOUt9f1G0N
j4z2AzQq2a6TlsksS3NciAxyZXjRdxFiFdLLdCty+ZbawoeAgTWwJxJEQhzGdgZeaB8HqFHqGIKM
qXXXt9YhDfgtUY/uY1rap2aeUM0T4560jckLxBrWoztDQdGeLSYAkELZ9B4GNjOOt+im8NHMtHam
NrtwT8ML3cCcRmB9k/W3skmfusy/0AP/1kQAIkjEddyZF/VC88tiY7UtjXqMZfK7sLESBj5SbzOO
HAqht4rc3FvUI/ulduSpLvtVOln43YcccFoEsbLnSKsQXRCavZP2iLodrYYFY5yrjBgOiR+5AWh7
NDN/tElyOYmAUw6LuQSByKR0Q5De7C5rkxfiBtpP9iXusGtStXQZO9bx883oKCj0Y5j3ECXgjTOQ
DHX2XNwt960ZKguFzoAmYVC6mzHX79JEfygQwO9mrDuHpfiRmhGmLqHcOsZzMvnjPpPybzKzzEzf
WKKTOuJxMYO3Zzh1hX11CjkqdJ9JGR7CKsygQNI2GEZi+dC7yyTBunVowpc0o9LSw33v3s59fq8V
1rbQglfMcB47vXmcK+dnaki0Iytr0VPtkjqiFpiV/TU2jRbPdMbf2Zqv7Lz/HoWhhx4GdshGnN/n
nsM3Vyh1wRiJ2sM41UtXjk8iF+tp1sb3LlIxFPehi4G35t/JqfyCIW7+Hug8kmwGXRmApM44V/21
CytDLL/w6GYRhZq3YtR1LJPMdpEyH6IP3rgwwSWyviyXY5VCQKpvJbzclR0POjwYpqN1+YgDCZNr
1vAw5jEp8FQuBhpt9WzdxnN+9N3waEYzHqNdJJEo0L/AbFQS9HF9UAWhf0CkpjimZvoYuGzd9tPU
ABLKnThcNSDMmGKHJWqXyQtnyGPqv/kxHnwqof18af5+Zc4l+CcABGSzNFw+XhldbHb1xAyRgMmP
BujR6josBQkUjRxXSCTsO0kDcSCV+PzCvxG5BWR+RJoxlUHG38Cs5uOV+duhRXDWY1KEHrKp8db6
zn9LYpDuurA3wggxFkpJSvUOecPq2LXVossyRIhCprNsXDSXWvPNLPBXbedpUVa3Q8KqNueHz+/0
D48IwFBVlwamOth+fLzRMgqQsetnb12P5guh91JBX2mU39dasq6BgB3SJuUv+fllfz/MeD6/XFb9
+19QHWR68r6OUbQNPR/3vwY3bCtMb9F66b+6kv57PcO1KMcVn5q3cZ4gGUY7NgB3ADEw3Ia6/a6J
OzE1CzufNor/EEGX6GKVKM0GR0X83Uu6lRjGzWy6yTo0CMp+paA5kOYRhTjUPo3vUZptGP/9W9kL
DlN9P6dail4rrqG6YKc69TAuoE73JmfI5EBGsgLjIeiSDAdp8X3Wmp7dOZbLwJMoPsZ6tgb4vzGr
aF5CuLuOnWJa9rVxD4VzJMcV+PAGkNq2xdDOyKWGb0FpH4Owu54DdyM7az+GRcp8KHq7fbV0pupo
ph2KxlqP/nAkt7J7S3B9uJxzbsgDcxdAl/Hsfdcrj4jiGCaOPhvSAZLc5NafEnsRN4B8nuQUF+C6
RYhaaG9nr238ggkH8usmDtwRCp5LYeDKSo8c8D/w0A/CqrZCGAtVX5JdMeQ3+lS5TA4ieaeLWgNH
bJxVjsV5qg+XUZvm6wRL3HdcMcJfrelPI9Qtuon5U2aTmU9WhJla/neaTA/5yFuoApzh0mA6dnZ5
n/h6g/N8/NKHyavtrLXWMdYdEkeL6Dq1vXIbmhR/M5RXeDE+A7gm/nZTidfYVOKQW5FL1Xa2Zq4b
O3v/FstZ3BvL0tvMQpXajc23z+VlXYyLbshvncHH1ChDvknblfM4rjIRvDQBjdfEjldhpV32U8qD
6aK3xF3rUfoYdQ52wDnu4k6MUpinXQikzZj1sq/Dlp9WpwSnZpx2fqqjEOzqF15j3aZJfuViFD+Y
2VOGQpUbNfdY9TJwPps3Zck45J3mI6uBqlog/Nt4wIG29E5hxpPDkplX0OgJou14MjOD2aH6spBD
m6zjtLrFosre29lLMxTT1gs73p/7ZGoG9sAjL6Ixy9vIzgB4xq3Xjgy7CPM+KbS7oCxvXb52NXjd
S4eMjkySbQvtewlHqFnKbD+lzTf+g6cMs+SVPfJkrEOCt/eh8VBn0EZBLmp3UCe9aqcxg4nxXNct
+jm7aUPCskd3pVKzzCRAKIuky1p0CEXl+k0D1zg35IVtBAOHOalTJ7tvTsOfNflR1EK4D0OiB86A
Pcd7si+T8LocjWOTouwYGtlTrNkPqfAu/IQkUbW1gZtOZPLXJqJ47N+LXuM4NVr3FAjytDHn0Gzy
5DVwordSxt62zKaLYMCw3LWPXmgEZP2kJHZMsu30P3Nj/BFgQkipsIuMlPNYAJvUYfuzMpUOeGsu
ZcMBaFdiD70VqeLQ2bilCzfC1ReCmYg8w+O2njXAloAcJUWR0Gmvw6F6jFXB0c1k8tqAmGoxaXdm
i/qBsHkQGOi1S9F9R+OT1Mg0aFNpCa5//jUy8te+Fr821qkx8LaegvilQIugD6dmw6jCtM5S/VIm
1c04uviUide28dsdNeahT5EuHZEk54pce+gc8p3hNU4TktFSB3xkJBQ9s9TqH0q7fGzQtKQsy1Yt
jWL2xaJpUI+2dWejV42Hm277iHf3defdOtZ8n3VkJ4a4lU4fLB0NfpF9E+ckZ7QtsYi3aqBOsy43
oQxuw8mmZBjhWJ90IR5RfAuxNWyxLs/pAJLxIaLIYO5DK4try8QUXJcYYzM+r+MKrXLGoIJuojnz
IvasY17M0TaZBQKfClaq8P629X5JcXVNdzrhFBrWaZ+XyzQeVhDFbzMNRVM3mekHB8yjuzdtPLxR
nzGuH5kPmEk++zSTrFSmy+gZjIeb1pF1AFO+tdLpgue4qxL3e4G2G9XxN+ZWvc0QtCiat9G9qIq1
07F1xBwfZAkF36686qKrBHssx12i9B7KLLju5fB31qZLR+Wmbqt80zKOzEYQzAmyL/aMP9zsB6sA
1YZVYwqx9HpUwuzjNDPE3DkpzowSo/uwvhFBgHNwGaxyAVnbdhemS6Bwpuh+9PydE/Itw5gepoJb
mNLLsZDPTkeSbEThpavhbN4W6bFBQhbvDX4EZR8YkFhmwtlMVsqdadlzQ/JuyBjSU+0yZc+2tA12
IYNrlKOYYVmIfo4dLMJ7hmiSjWf/cDRrxrDXd1Vnd9uUuH2W864oinu9mNGyVHVdRJXAZn8KR7kp
kcYrM+x3y1FbCK1YBoOVMPhdPY5Gft8EGH7qafcdu4t7yAlvXqn9jNKG/RSHHFbN1kyKi04YPkPi
0UteDy9BZy6budv14/zqpdErw9kUn4JMW2j1HrlHfhlKt/SNAQn8kwhZIwjSE9S9YRe33yrUHRYK
iffi+M4LzecOdTS49emLKHtr0eh5QtZnMebjgttORrXwsRn7PKv6TTCctNMkoYddhIGFggk+plXx
HGNlgD/autKhVvX4Z2es2UwrCbHxbQNnp6yr27SV05KBiEsInWbgbNOAFAfqCaddgppFPjz7Ogtr
btNbhRMwbbA3QwbyQbVlxQLsaG6ZenEviuq+QWQvytAgtLSLrCSr+fwXqebLWfEAydAyJHCmwxj4
OcpUMcge+eCL63nyprWT6/eV1RwKUTe4TeioHhnbpAkfZzfBBWU0USxRTvJm+DAJ5gZqg3WTZFCf
6uAUx4mxdazozYrqr0aqbUUU+VjkcJ8MU2MmJujhn3fFfWs0euAJuW4KACDFLWxKVUeqWpaEni5v
DhjmWGtZroKQiCMDjgC/0w6pECdQ8YgCmBaKrzu7d0YUXWyFZUqDJaZnoEu8oEXraj/NoTq2lr80
w/Fa94p73EauwXxjBkagWDgC5el56TYIY2lUEA15qJwodIfMu8B/G9Ec7sjL0i8q1T8k2e8yXJBY
AHthtn1ceQ2FVKX7Qq4FKdlcFgvF/ZlMzoxhr9lf9af/uCpgBtGHkorDdEbbkQPv1CtYFVFQ3lYz
G20G0YPwqpvZM0FALqdaqVMAAny+Hv90YTYYEvK6S3pwrvyPWkQdRd4sScmDCY/ZxF7ZWfwQ98mF
jTJIkMM9zXJ9hYFb9gXg+qcnrCiVLgMgdBbPoYBZwCTu41au+9EjSkLMrjsoe9hHiRHXYWnkX9Tt
vzE9iCb0tSjeGU6ny3lOjirCuIKx2sh1WhH9co//1/fBLkoLDbgv/D7b2iJQZM53XKVLvZMT///J
h9MXHoeqO/ZJd7uO8uj1+fW9wX0qXp6D4sO8g/r0P/MO+l82TBKMxh2hmKaq8P33vIP3bytcZXP4
X41tw/iLOKZ6zgisYbGp86/+0Q/U/9IRi1CwiY4rBf3v/0lr+3wrYdLLfbHE4BIp5PAMAjCCgGQv
wtbbcZGcqFWFSC1DfH5Is+xJL0jzeqaxiDbNV4fK+VZSl1ZiqqYy1QC3VLf2C/pQO1GD65Ll0c/c
1SF6y1KS+KMWY4/VvQabNVdBUpWbqao/gwHQsUfsduHXS7kJyn6fZTUW490XXV4wl4/HCDMonHUu
jBewMh1y1dlDqatY4naV4s3e1fYq1qZjUBW02pWHhJfpzOup8pX0LimpS2tNPlIgPc9BeW8gzrxC
Na9dlFHhoquP0VvaVLCq+7ch8ZTtCnSBmJO/RXJhsauEFWAzVHQXsd1sQjOrV3V5XVj7GGuBGqON
1k434YjQRF6CeXhtehOFnKaiQ0b9RyvGCqcD51a6wXWRpjUiYJQJVgS/ifZ8KSg3iwprwxQrHwzx
1qL1rqVXH6xC7CzTv/Cr+MXg9BphORWVe0hCuH+j/kB7+OgnqAlEFFz4uGFLtNT15KWXhUYRb38z
U7iJXmleVfN04yJUTmLLkGDS2StHy3/MQGakzu11VTpH24lek0wRkxUcIIOLmTlgWsgVvQXdf/Cx
i7dzd9xrZs1wl3U1jIA4LjJ6y2zId5aADSCUlImRPlmN8aM0mGXvaT4q5nYY28dezLsMqaIo4PiV
aOwsPaND5fxSBpS/WUm12880SgLQPD0tsUPvQxokFuxpDOvtmGajUzVLsi5sx/H7yQN/aWSCQZ+y
RbM8AO5lCsV8qdLqNcuqG5h2uBbOlJU+RoILB+WMhVa35pqRNw1luc7cZS0Jd2gw0wywmHh8PKmi
tRQBvUqgdqAB7yT9iW8tunRTW8sMPh26P8gKdCytMJEJiuSXAnrw1i7rpdOXFLGKFtrUySF4GJna
XGWB7iF/oHrZepWsA6v0GahzIt6U9i2OmQgOQ1SiQa7xGlST6vQiBQzOZaXRi6TcyZP2uQnTNy8q
7rOqYMgigBXuN+ywHrOnvnEsZC2ai67pa2Zig2uzb0xmWf3rLBlcRH4krI9YZ3ULGSGi7aPIJSze
O154k2jvRVvglyPNZWKsA4WuOJelbe4GZ3po6sZaFG74Jnj7XZ3eABGHC7/IScjTqIL8MZ9SA0uq
GtnNxJ4ErOVWIkrfI/6R0AkoyuAIZRRgNiTVFGUWX05Rc4jNWTIl06x4o+DwspwulCb8NNYgeum9
GMxtAIdimUZDs7Rl+pT6P0Emf4yjuJqG6a4M+M2pk1K9kwbmgFMrL+3uvZzeggDZ2fjT99LJZxht
wJS6EzSHSf1Pa7oHhgyynbWiXUa1awNiuMycL/TIugZNuMmpzKSZ/mjnQ4zMHLecTOxLbVmiMkVP
jQ+ZYfakFnRQlcAjMTNcMYtOHJuC4JsGFkJIjrWIRbEE7NkHPiMGKT1YZAJBt40Il+VefFOTBW1E
YRyn1GdYgvcePTBGixeaYRSrrMH0PHTkY0CTmq5iVtEm72Oa1BMWXF15W1OWL1Zu8WriHNBm5rGI
qbEcNa+TYLNihN8znJYxMqei9Q1CcqEV96ji8SNbmED++KDTbRaD9vgOY5aUeQuXkpqk6XKe++us
ANvSI+5YUlYOegKZuNvjGu8uSjNsGA2lIu2Bo3UdEFU7Jl52K3LSG72DpmkkWzezlvAiT7WwDlQs
R32mXNWtt8rKTy3daMibbPRqoCVO+RloJE1W7p4suEYwOa2NrK0FYemkCbExB/4TV63NEEm9ao43
JhN6DCo/kbHDsYn6Wyf3LwcU3Q3sBWH/tGs4HFRARI4sDW6FF216SA0rcHOsduIcieviETnUh6l0
DmYLYSmeCAycFWkUv0Y6TQ5PXAxx0a4nwXk3yu+5Xl4WDT+iaIOX2DYv0sF9aG2qIy10v7W4I0D7
AUVuOnE3l8Glrv10Ew5Ep+V3RvoP5iUvcui1fsJLdp07EWNvNvqEtKK1brJouuJsWUfdtBys6qKP
ogVKpIUR/Z1nLNJo4IgPLOdAa+swMqDn8roVXbYTtJ0lzWyX3mxj5TdRkturfgYvMocNmbFGOS1P
GkAZ4Zbr6PoiYS2A+D1JM36Z0mpFuFpLjXeCz1Beud+S9psvfeQeuvDV9TkJkRp4KSczWkgXhx0g
vHruS84640kNo+QJB6V0kfSyq/gp8C8E3fP3KztF3m2aymc7ZOhnhSGjSFaD4q+3lDZAx1DHTzC4
oIUU2OIFTrFyzQdkx+jT5dyvHO8mcJwaxOS9ETl31mFE1U4U4oLjql0oHEX3s9tR4CYjzBOnSrig
zIHQ1kffRsmR3rcF1GEDRcFqAlrz05eoKTZwTBhM9zme5ip7ej/tS2FgG9itci1860MeVz8yhGlm
gGv2asIUwLW9b25PE2FM96Q6p6Rkb4F7m3SgeM9tAiY75S495WVSx68xD89XU5hEj42dx+UyNqMX
zPueqkgcB6j9k2rA61ZYY0LVXlZJu+ur66klVYkOwRjfOC3D+8jAZEoQZRjGNx/4fNF1VDT1qJ16
Gb4mXnGLDfUq8qrnOC2ZljOJAHMPs3qyg7dM9M0qjA9N1ZqrQX1wQFYjNgoIY0TJvjMu4L7cRx4D
KXATTUYgF6Wrb41ympfmHFpABN53KxqLleIbBGl/Nevlyi+7a9pjasIlCJaNy9x8ZzLDWtxqBrzr
Wem55PF9kRnmMgoRVZA1rgWoZJZE6PWUMNL6vUgR8ewLHlbVqPOdUwTqKPo4WnY1gCtSvRsLOwhf
mzZ8K53uOuvrte0bm8TSfpiu2tgBWOlYuy/I3EE9WCdOUi1UajS0ADJEQWJpNJ3GwLnOg/46mlml
zkSMk3m21XJwwaHmiShugg92CYP/4T0HqPKjXe5kbtwETvOMk4ro/WZbF+XB1PI7hHNAe2RY/h/u
zmM5bmzLor/S0XNUwJtBTxJIpKdL+gmCEkV47/H1vS6rFI+i6kn9Oronb1KKqhKZSODimnP2XpsU
03hjxsNmmntmj0Imk1Ka/dm5HDutg/6gp3TKjgu1iVKppW0zLu68iIyVlDmIyFmaPDR2k6HM3aTa
O530mkwpTHscxXwgtD5LNlZKoBpu4aRXSaethzG7CbPijs4kt2I8qTVNn+UmCcZstSzUOItkJFft
GPVaTvoVrdO2LGuPZtKtXS27usEeR/9t1dvkpItmVUxqnltofjRK4NPG+1RVt3Etq26/hBpQC3iP
TW4N20qOv2rJcsocQoCUAJAj5auDMO6q/IP4lsrtJ4reiuS89KFz4bQNj6aNz3ualV+MWbnOVBWJ
FZuxzAhecyLpM7o0rVlslkbzw4zKp1K1rHTMfWhQ2QvS32V+uHL6DgZIx9uol7s8BpM6BDi502j0
oBqn+Af0L61D+cKc2CrljfVsavVvtHnvdKIP9SoKVJahUqmyVLTNSJs/HTTUoEUI3YtmnEiqWZiB
O9K+OH7xrjXGJU7IbhVSOmPLqNTZlTWxP2qbCjt6t7+2LLqewsQQBbTIPhxnr/68hI82zHeJ4s9X
xtnnXS2AmOnHwxlVzaYzyl5iGD005fjQLOGradEqLooeVKcF+Jimh5Pe9hEiv7R/jANRsjbDF/gm
rlqWjq+PaAyE26iy1AkucbtdRKeGVuOx75NnQwg/WrExacu8Ar8ru+pYJUC3pt/UbP72yyCQM8DG
00L9KblD6rF7EfguucAK/WVkI1BhrlOY072mZ/vKO78ExtmMjUuihq+KnOYuUW9MHYemNg9yMIPr
Av5Zs1SmE6uU0ZKQCjGnzlFSCd/IFFz0ugTxy+mvelnbhUtxHDS0ur9+LMqnAuf7gNE1IcSmKGBS
H/jxsYzDHMsUkSXXmkDHdI58vygs9IO5lzLz2pIq2aMDMbtOyzDWpKdff/xP52KGKwfyd9MslQfl
k5SU5mdXO30kkZbcoZcI9mi0f2P5EiP+87iDu4DE3hKljc/1tbmv5m7UQ8kV8ICs0S8GWdq3A3Pq
r78Kov2fP4mPwFQG4ZXb+Z408KH8QFxCzmSYBG7UcGaep/leMe5Qyz6ltD1FI7JA3aYTLrmyVDGl
C55oJlDldjy6aY3s9L0JlnW2ayKw3LQW7XirVu5p3pyzGSpJw8RBZOCrlOnYZRnoZWkcIlCk4hNM
dr/RzK6/DvK9RdFUa+nGvUte28teNq4i4YDq5NIDR3pZmMGh5AOgVFEGMBtUgT3nGhakx9giszdu
RxW9HH0Nixr81NQ72RlcIdM209xcVZyuoPYpb4TqQt8Ruxtx9Dfl5F4pTlVXns0gQiUn7LVSWFYu
hqPLtrc5PNBVk+szAus3QmTeirnY6UDkCr17TAPs0t9Gezi9F2o0Y6H7x61cFlgQiB9d4Ridrfku
5Twd948RTu5KNP6n2fIRm+3rKDnofX0OA44FqbQ3NW2Ta6CitCp8MzOcWAGO/Y6OThNSve/rfC2P
9XNrVxAw8GM7WMhGk/ABbm0Xlee251ApDilGho4njdKrJTA3tk7DqlOWFN1beFEu9dkpKVVHdhOz
XpEV33f7dNrXQL1FZC05YutR07EZDvZtmrMHfhcEWWFz2U6PDhwCNFwo0O7HJL0V70CHAnxlmvNF
bKcHx2CzG+R8yQL1ToCGyIq+Cb/bUvOAglyOEX2hmUQAnTjokkp6g3q2NvLwLSjzddTT2XOC+jGs
+xMIuG/vQosunO90NPa20p9UPTkMBJwK96ZQGFdL/BpJIi3U8rLYvtDRhwZs44fY3Gk4CMD1kkWq
lW8c5F/o0OvBw3vbt9b6U9DirGgq2tRdS4JqcZXGHAGSBNwgp5F0cWQ3GrqV3lGFiHrrNh3KxyVR
rrUh+QIvF+ZEzdYgEgequJzXS1Tv8YFWFFCyq0xK3lJsAwV0H0RyUJ9CFhDcmrJCDrSJVV3hx3D2
RSs1Z0aVDU6QHF3zYQFlF1IxAVT/2nM0sYvnXu6e47y5b2S2SBpGRzq2u3Tg9FLWMBvop6sT0OxJ
4fxTpq8NpnQvjS6kVLtDe4JQp/qrx/d/6/f6t0IBicn+nxfEQQEd+6/xyw9VcPEj/6iC41IltYUp
XcPsbv5QBYdPgXZdEfYvzN9sNb6n6OiwgmR8rrTzqDDbFsvd9yq49gcmbXSMombNJoeF4l8xeAmp
+odlx0DfybmCwafouiacZJ/WVU7q1piQG7sQTS4yAdPksRxupEdOdow5No6ii7numDg+3Ka/2Wjx
vX/5wZ+Uf8FkENIAWocUzEs9eUiwv4bSnYm29jefo6o/fxJ7Biy7wrr7M888mQzKR+Ir9gTRU8y6
od66T7TwvrJVaKYEiyMWm1rpXDETmCS222a/IxBwNWTFrjLYxikdvBO62KM8b9IpewtQjDSwufm1
q7RCzWM5t3Hl3CDVkPuBvboO834hHVDeFDGhBs3s5Wl/KRDXBSF96kT6B2f7PwNdpft6iB4LwrYw
cG3M4XkwvJx+bAH511bDhwo22qgmT40Fyg6OqDEIPQzo63a4EAnQUqKexg5QDZHKIpbECFpWTImT
V3+YVAlyu7ZXKXsnjghb5CgYzF4DcE9EexQjSRdje5zTBmZ7d0g0fd+jr4AScZwRbTDZuTS8w1Ve
9xdGu3hMkMfEgjJOqPwyhueWjLWocbyGfqNgnueqQUxb+uXbmqr4HmOPr9jbRNQFzeSaCOIjY/4m
RY4vEOaCDWo2pHCW1vVjuKoyE3+v7PVpuhW58Cjx/MTMPYMkZhAi24i2X7KWstavcM91EYY/ohkL
IEd92L+DGRMwtShg9DxfD9S3slxZ1RMyxVOn6L4g2ccm9AxTPeVFtk1VkghJptjoab8W6GdqyxRO
zzOFZIHpp0J46RBlP5TlUeDe9dG5pfgAtAd5TZBurPkslk4JYU3hBOyjzUNSY/dLX1o1fUu16Ekq
DpQwdq3ekA1CUh+PPrTS6xrpfEJkQOEQGGVIx1jkZXPvTKBAJdx3eHitRBSACWmRO1XWpLf0+n6s
YBEurgC9iUTfkuw0aLgAAghAVPtdKpdXge4cBY5cVDco9JJ+DKdQb3ebKDGvx2qCZzgik482jnrA
oQBNWnPpqJaMtmnqD1lm7uVBXxlkDMglGduJRdRBuF7q2O0CmDBZjnYrv+ZPb7DJ9mjnCywRBGzu
JKiZpBBuw8paxWBXE5jB+XwhflIPDFeMW9wxB4HwnKBmGqW2z4vguFi8WcA20WeTSAP1W06PIsVG
hNQpXXsphlxCCCN+ni0gCC8l5EkN213d6XsEQNtpOvcBiQrgijUzujacxetbHg94YhHYMkDmx8vH
9mbwRRQmqMlumTCpoJib46dBE3s8Knh9/iz+atfDUOKRYnOBqXRks0RPILoVcP5M5uWTcl66cGMA
x82U+EbEwYwp+SEiXAMYYr5Y50YX7AWCKOAVL+RupjnRNcqVvG7t4SDePBFgI6DGYVauHftafFSR
8B4pzjENKVuVkys436YC4A/kecl1WBEcUfHlidTU2KGGs6cVsJaT1LXAjSZxeKpb7ev7syV/zMcA
6Av4bBPJnowXry9hvU7hXsAl66TZlWF63UgEZigYPyrNG8gsEujKyQQAynealX4nxe1lJ3cAHMI1
OlpMHPImQeCXBe1OG2GZ0pizkuI4khZQNLFX2ncg2ny7vqLDZXZUhYfLTiPCu2R6JRkm4L6VabKP
w/HJys9ViIdfJy9KGEQSRnM8XkuB6U1B8pSrvNlNYN21rfTQkfmxBGSAkCQkpk927C+tRUlWtU5F
o50gq7xaMrTJKrypcusuzTuUpeVVKAUPLKyrQmUwYVcJR/vCprImk7HEFFknR63PNjXtys6UyYh5
MggBtxvcM2mGW4VXTmBCJ/5EuSOnzo3BlK+NlGZypwpXQRC92VFyHaKEjuSj1NEXa8jDMVHLFAF4
kVzf1/BFW2Z1uaie9PYiYgqBIrN6zzrQGf5V89IF9aXIwMiqhmiIam1D5q0D5ygH4JZJyBmHzh1q
dV/wqkDmO0SdUN0lUOAyzU+VV72UHsx+ushD6Qgvlchi89j03B0721cK32aonXOXEEWfAFHJGIFR
f1Di5UKO06Ocjl84tng6BNW61n1uxnmx0q0xysfazyeJ1CRnVeUBoFbp2gz1vVLCIKpha9RML5Z6
cjrsQUQZVfF4IYk4KEZlfFlH8XUI9zuTUlht/YVQLZNlgUJ+q0fRU1Gy/ABGNTPZzdXqPDjkryzc
B6JZZ1W6lhz7jMnpuNjZjdok1wnzWp8YJ6Obv9irJW82Q9V+kSSCRUb7rmxkDknfqCWdTaxJM8+k
z55RVJ/q8MLW1c0StbvIsW4Hp7pUZqLw4IByi1bBxM7c2QxZtbOH7FwplMuM7ktIygLmbGHTGVle
Jlazmni5dsJ4ybNPWVLbbBtAe54tcoaYpgiyXTtXTlu+xJl+suL0apraI0dEHxSsP0PqEFFIIgdG
AF7tbjk0wTdzMV/ZAbxyatpFU71RipydhPKEJrLom93SEHKdvciwGC0k0oLKW2vGPmm1rdib1IG+
pxJ1M9If4VAczfmq0xCtZ6shbDzKvO+U6R4Gso6Bqyf2qWeXg6qQXjuzWwppOlg22TL4IilDijJ3
XOLnaCw9CgK7gGTwPqFeVUVau0rt6oktTYY7Wr8Mk9Yl/OKGqII1JkQv/SqeQySFl+rMYH0JaoZc
5LBZZkP9f3vk+LdCTCgG1aF/fuY4lUXXfgPn3n08dbz/0PdTh/oHu11FlkWEH8hRQeT5rr1R/1B1
Ba+ujI3f+lOW8/3UYf5hUy6iCA5twqJe+OHUYf5hYqACP0pvmxAEWLr/yqnjJ9MeIh7OQ6pwR6EQ
kj9T+lozi6qlwKo5BER5RalXw+6qyngjRbGrVR1E7MifSLusF9kL+vtOkdx30k5kk4XhFtVlQR57
pvjEzyFYFAFZD7rj0BJoL/NyvNBZn9qsOozkplViwVyQjqhflgxbi9XuyqQ8DYjlpKy+ECl6UgYq
SacbQqJbbI+rYrbXCaCn+TUzmk2baL7STg9za+yzZvCXTuwknzqbqcdud7Ha7CLKniIaXpKjfbtI
tPaVaCv8bOCfU6MGIGec1Hy8ikKV3rdF0PyBDPAbsfRXVvhWWacIhPxKncPHitKzESO+wQwnHVSD
4GDqa2IO6ExCb0JyhF2ldFYzuHuzWi5EUJeWXM46IHK8ZpFK05IqAUFc8tgcIvKJi9aD0O0aGRZS
Kdopo+Zn9WGEKGUQUTco5VqDazEM5SFdXnMp9SrI8E3FnpooJ5HNq8j5MYIKOrVihZUe4lE+FH2H
R4GgcMc8O/TORtW5i2xW6GWh2GJdxtzONq221CJOKYAKJPjXHaIikapmjc5Rt95sCNtiXTFrMrSy
9NnIsTqpZrPS1EdNx3FAe3oiiJ2Ysktpcm4adsXws307Z0Nd5NdzOZEVzsasxYBApYOuBeen+GZq
Gk4TefwkAZ2kSnxvQbLT63pa5TP74/H8/zA//TuVRKAY/2p68kEhf42k00vTIRas+28/zlL87PdZ
Sv5DpA6hn9VxlRM3Stnk+yyl/KGicCeUxwLmidCV//V9liJ8GCs6lQsyWHWbyegftREdWDKFFEJ0
VFwilOz/pVnqU8+B6ooJg9uB90WVhA8UhfQPhXLH6DKpz4KCqKdp9Wxt4wCwTZbSxn4u52jt0Pcv
UfF8uFd/UxcRl/9jYYRPxTJKwwHEmWq+sxM/fGpaJbkiSXbhmc5DPwOuuFFofukp7on0ORq2Y+8r
YeZqxV1FNqDZuKX0ekryCiT/WqvXQYwUO6Lmq39r8zslXTnx2RlouoKgX9XWdm5ve9tiH3dXT0Sq
N9/s6Mkk2uPX3+KdCPNDXUl8C2BwOGD5U/7cRms0eY5Gxyq8gvmjqB5nB7CYrYDMP4ok20CRfU5q
2LmwMYw2KP/71pxdHImiRtMB0qFGTlPpycIQBD3BlyDbDz3JBXq1jvJ9lBaEz6xq84uavCAfW2vp
tKst45Bp8RpgpS+RIBExsxvZyxyB5wlu0i9JiYEmeCjtDtW0Tv17XP/6W4sm1E9fGuy7qOWxRn4W
dsZthtCtNguv76gMC6a1wxkhxOdkvYmtVh5YrhQa/q8/Vf3U0BHjlDtMw1IjlVsDjffjOI2MKUYK
oCE+mp1VFgNlkuk3bPWg3DlTsw672Jf6fZ5b265OfOpKO6dW1hJtcGxxXoUlxXZex/626OOtLnL6
3FzCk3mhEjyFacVAceEgnvr1Vf/dOOeqebvhxOhITUXZ7sM4b2jpLXyvwpMwznBo7xBpBRkM5GA1
mW/M5RTnPRQZ1wQI5EWO3FB3pfhBKx859qAvfBnYAijmGalSrG+bHj18e9eFnqZhmk3JrujcEpGX
JNHjoorUNvRmQM06pH00B60JfjPif7KKvD8FWKagQfgHwt4fvw+hYRO5rgpBCLHqh2bjz3XnhSiH
xnlZCUQFrhycXCk5j+YuToYjktFWep2KB6We3E71G0PeLtVE1O+4/fW9/tw9/XOEfLg2MXA/3OsR
mg00goWBqd4unPcc0kwWmcSK3MYOG63z5tSlticPv+s2/iTi/3RXLDHHfvjkVsEME4Q8ZY1nAF7K
a5Z41cnNhgQ5GnYN90bLR0KiNGpvpveb7/1T6Ve8Gf/43paofn/4dDkBRoQTr0BBRIhZS0ckv1KL
s9xoeGRe6EZymtYRBwVrC5lqrvwOjvNZ5/B+4x0wVnjwNQhin50iJMcVYzgXXABPO0jNzVCOqKSa
i2iIdtVyxDJ11UTp2THKUwE3kLyapZEE3MWTSW9W8saHp/H1f3FbhMCeyRkFOuqAH29LjVSnAsxc
YB5uKaSOZL5EO7VqfCBZJyxDfqWUB2ypq4CHhRHwmtyZ37Grfmo88Gg+XIP6aWCEw9g21sCdUQkd
rnS6YdyVNE0f2rDYDnN/SenJRXUMUOtWKobfvBE/kS3exyX9fHrtKPHt9zCEDyOja9solzmCeFqH
bbVVOV3A3gxq2BDNKnXWeknBrelWBX2DKgAPT9BBEDF0rWfquF5GuXC4VJi2GDgCz+Fp8SNqvooG
PgAZP9aJ4aap+psH9zd7A1o0OolTpik8FZ9u2tBLjiwZQ+ElmYCtOn6dlJsTNBtIdBTLO/TgyLYi
a97mZGgu7bOVWqs5GPcSE/1vrkVjkHxa7KjOWSquQZOT4WcJTz84ambPHUo5tKUmd6Ef74oBbydu
KEroU+tnyaNUdB6IIy+4DJC1/+YKsE38fA3skGivsY6omBbE/frwFIPamkNnANpSUTwugmbdzFT/
SQcDGypN2sGMFDAJ0AP0boNj1QsB/QteWjhpx3ruNn2unRwre4pHBfjAGar7ThdnFFVFqzesyuuQ
jJ0+7FYKmyfT+Rb0mACtbqMCS9fot4j/ZSQNojWcx7NB61g5FsmwwVFORpNOrDZ6M5z6wAEnGh5G
Gu7Ah2+lOt/CbfUstnku7n9PBsLeD+lWIbpssMjwEX2c2ibMWnEbW9vrS3TlzNautHRvylRffFY9
YJmQI68OG7rQxNv1+bYagi2EXD+uGNik5Ir8NzlEUN3K/ox0sJNz6uhI9+1zsAD8HxUXFrNbxdJW
IT87p7BfK7ony91maDcOTfsB+pnj1Dexqb9nZ3SWejDiZk0uqzdL3wa9cfmJvaLkIOZkRIc7xQYT
OHcreHtAl7pNFB2V7kFOXysz2+ZjQikRvzW/npQDiNayL1cI5e3cVQFhBCN7Q/V56jQ3m0EHLDwX
9VmRGxgN5TqXjhyBFeSPKjd/iGoqpgVgvYd5OjXRM/h8SnSKn8yEe6h3AFBdMj28IHmuFYUxsPgx
pfo8o+iLBEHBzDB2yMxmnLeo+6SIZRurSDIV61bOD+ESovMjXskedpSfN2CfgU/3q3nOn1AKOngf
KnI6B8t1kod53ClhfZHi/ujGwnWYCgLcAGZVrx2WdpM7piJqFEk9NA7ZsjOszHot7upg8wCMeJXj
0KcpSpcFCkhOqnDh1nwc4DywLdt4Z91XU7eK1PKUgvAYy/ZWwdg/qbDh0+lwqkrjGMigRJTWdXCt
TDJaenYiS2YRLcy9M4FbU9ZeyHRpG1f7atz0mbWOSM/oY770TRDTqwE9Emi1W8gNUQ1sJpNpYygh
KX7DPu8VPyR6fmAryCF6bdsXCsESwczwVoiotrYlLhQLnTn5CBWUukaa/Lq8Qmlpmre2WgNnOjuh
hjaafJiCGTfuV22a4mnx4gTDiXIosS5K2i4qtfc510L0X85XBRWFEVVNo9wKYvHEUGnYY0eo6BSY
D7YabcOaDDHHlch/UScEqOZNMz7iSnOJY1qTorsy4JCkDWeGLEBkPa6jNvEmB52xOqJrr9Yau8Qu
SvAJAfujQpFgX6qp+A7agrj1sZ6vYyqoUg+Vq6JJSXPcUNdS9GLJBaqe0qs0G732HV0e3+60fTYF
/lKOK3l4aZComAjv3LJS13pju53GjkPnwZLR3mQvnH/dAWFVabENR7aSzldGthZPMmSwBBTyeQtj
9NcaRaGa56O2WHlrmFZ54VpLuZYTlWF+zKuJO295Tq+v00jzA3jpyqJxYNIRkaPYk3YtCpEaJCM/
kKmRq9ivlaGttOWV7fLMXUX8TiH5mfHgZcpdp2ElWghSoSNYqOFKA0wyNRb2nmbdh5dyp7/f62DT
DelaJe6s6FhyqpLo3q+KxK9gfxkp2sZgVXLI1xi4sMkc93lEknnIv6fwqZPEMxCP10NPjEOyTmzL
awbLi03u37QfdUs4eF1DA5fUK56M00qboaeq9Opo1qqZNzCjSd1CrY7ORfeSye1eA/0fIvlla7e2
a6CM0I9iAklnnE0R80eLOq1bGhRqGAVswjnZh86olyKCO21ldOEbuEYKIa0d1gRyAIWwcc2fopJY
AJRBGd0DKb4YehSH1m0bthyib2Jig4KzpVKaQw4eGPDe6BVFk+xZgbZRiBPJynxXNs7dolrYEb44
hhcCv4tzewtX5FgmGwqLUhNfTYvkCwlgOuV02Mm16RHtRuWm562xm/IUW+O6mEZ+V7Wrelg0DnnE
ynZaVF8P0ahVildRTrXjdUG6N/UVz6S7BB6Pcwghc7q8NepqrS8xYETEABxSnTrDI4ZrJJO3Waa5
ldxs+woDD9+ExCQDr4HW22493YXBg0+U21jx7WkLJiuotStzuZvDyDW1HMR0iTvARqSN8SFvic67
ldXNEOf+rIJj19N1EVfrtok3NR3zHqFbSTwkRxPXSa/RvrEgBYB1Nl2tYRpQHvK2XsNSJH4l2IaF
tFVL5CJxg+HN3jWJuleDYIspTicWMBlUX7jymIpaiQWa6uSYyPR1uEgGsblMZwkRvbpcVYPpaRm5
qBFrdKYcIjnYxRqWM0BuLJNOqh0kI9gOo7Zv6CO1eCnAL2zEzLXAQ29n2RfLMMWnfTZoni49gHhZ
ayxoYlVuJf2gFCQKctPT1DjYmF6KUjkMlFmKwPDwVe4aJd3WMR19q9lIRJ6rgowh0xJcmo0Wd2CM
6jVv3Xu2j9hZKOwIxH8LYQ+JFUPmysUcSQiVlzLudeww3AbOD7A3yM8QP96HO9LGji0flaiKLxai
QlYPZi/7zQw7mAUHz/aB1BM/oxNnv6mcvmt7LXZLbKLgndLD9ewCp8dDrjXuKFapajkPtrTVyQQb
VGkrdjcjJOZaOna2dioy5Vg/d5W0RWJK15kZXms2U9esu7pwsZW7cif7Ik+8AnFpDiyBQDNt50SB
xhdxR5Ejk+XoXCKbu+wH67LvpEulIcw3fpYrNkRstMIh3oxeBF5CVZWjqFWXfbq1K266nl7PCafr
kfZrGl2bo3YQ/x4jLRipV486aR5KdIydnVFn22Q29uhfV71KSzgC1E7sudWwMjcVokhIz8SEzFTT
jek5JfZSkXS6rGD+cBBN06ugX9UFtIVwa5Nz2ETaQUuUY0Dg2HvZh2sSmyTFrhEE6Ycgmx+6AWrF
hP2kPUvqsiYjM0zLez0TvlGDBJr8WnEU1zQAECrtxla6jcm4jRYaBU61Lom+GVr7trRL8ECoSzvM
dYF9i/yC3nzoq3QpxZDA3+tGDt6jOdiSH49+huRFSulC0ENF1eX8cBz04Rw2ygNFDBrwkgCiFA3b
wuVCpzqBsWcrC2R8mW7Fxo+KRbYyiO1k4MUJy3AJfVYswCYVLkjfOSbmbqwf1IS5IAGXlA3fYna+
StLva33ZKJRKd1oVbyFJgdDUsoFILPXUjQnyjXxEvGmY7J0eA6RfK2pcB9tubsxBwWHCh/sYgfax
HLxpFXtQSX7g0LGLKxPWqrQOnODSTrJvHPMOvSl/7RBRqOHkJ5QR02a6aOPpGT7ATZtOZ4I+PDVH
xLJM+qNUQmCNLpNFhlorfy2k5XmMmhtdR/aGaGBkOlBFpSwfj2U1nzG+sfyyL2fJcMPcgjuD9slt
Z/1IJfCrFpCRZZpY15rywGqH7F+DBDE9z3w4VKjhuZaVc8C9nKzam/s3tGdXVhtckKxq2cuzmsgP
BGleDHF1I9f1XQi2zK60Y4k8zUowxs1IIOazJnN2schjRnikBPgk2ki/17FQaHl6HQXFvSzzJK3+
UWuWs9nkMDeK9GmWn/QK5S3zDXBPGGotXerS4LjB+4mRaKsMZzrGa+4rvTZB6OH00cg+eXLXS8pw
xeelJpykGFAdSrIut2COKj7Ol+eMDRdaBJ6OYitHo4x3FcPUCWb6Yg2Lf7g8TLJ+mG1qvibjWNMO
uSSf7FiDOyifamnclMHEXr5biS9XJhoFieDSwZZUDuZu4I3txd4PXq4uVD0MFodLoqCD68gTUbvC
GT/lkzebdxY3st63+M8sBfEvwghs/WHqK/WzDiYtM0Mv0ppDkGSbbZ/l12aXP02NvJOmzRIXW6Wl
SAemtZldXeo8yJ5xGK317m1AW4Yxm5JZ7AUhZmNk8zFLDT3FqPJnI0ZYhe6JKSSYY9QZRcuSzes/
e6EdecOkUgzm1uYigXQnJkB8yRvxScJtp3I2FJNUtHwtBX1aS1yF5PQq9LvHnpzfRdP2RtmstUDb
i6kbB48b8cpE6sHOybvDdimiHYaUuhrHCnGCEouQKFjMYG/fD2n8qTKzpBUbPEJ7ofXCKsm8RlJP
S95vekApYjlM0JYhld5ozEBO3WzURT+lSnDbSWwK0TgMSriT0mZjBNhVhoqYF8eHrR1ri1/JzuVU
OjuLPX4rccpieYZ1RY/5QkQxaeSZmmxabR2mfdduUrPwI1q8Rst8VeVbCAk+iT/bQNYvtFb19gOS
l7Gv1tnC1tiQ/ZCav60RYMOlKHW6lZaLsXwTB1exgoaIb5q825SFcgSrhiiDB22sR4t/5YcbTqc0
w4/iiL+UnDo55sWx5mWT7FeVdKvGzU0zXfdjuSWX6NZZiutspqtT5t1Wsm/M2tiLNG+97DYFHlBI
evlOtdBgOgglvFBkT6fB0Sy2NtL5qLoTl2QwoCySXHVWEGjPT5jcVzm6dLE2TCpaIY0/Ocb3FTO+
BUyV0sRS1ussYgHilIyfYZPqfljHfk3cII9hHQfku/JoRUFC5uWvLMUNG06QMMjFCdNgNIkjfVkV
qBeZ65pgSxLp+98JsfkgTt6pNkhx1dqZlnaSUozGuAbJkiRKRtuHHYVqKgSiOROykCgcEsqw3Yi7
rKTKYS44wfbdZs4PemV7JNLsCTO4TDPtWKks3SYspFxyu+KO+spOqTQMRKpvo1QZDe1UG5TMACd0
jnpREBkzfmGEsUVahyoIdFM75ejQ0oadAu+KpmpA4eydNvOURE2HX2QGyoHlED+Tx+tuJdLVnGbX
iTE/i1GkEEkcETpoGKonrsgiHHqKWIsx4iLC694qGxuuTICjvhPC06iNxWkyWDTPyYN1ml52tI/F
LYw53om3iUBj/HcUjvCKszq+J0RKkiwG2qqj6COWExlag3gDc4O3oZZ9sWu1nJDDPmVDXnDFZDoJ
KArx5oWRtp87tKwpVCh+x/tOlrrHwBkvCy6qBWVsJPviRWzKaFOoiI1IYJyV+Vn8NxGIBVodu0xy
rVlXSdwwQ+GsVo21k/ccy7gyPklcobgPbdis5UDdi7HEsZ3lw4GqQNXFrO4L6GMI3A49KiE2gh3C
v/ey3L8k1znFX5uyLd+6X4YBb9c361/+hdPZv/38F8R1fGXVbZh/O7JM/rou76V7+eFf1qQbdCA4
vzXzzbe2z7rvehXxN/+n//M/vr3/lt8wc1DTfKhcit//18+JPOT/+s/9S04SDKKnP3/Z7vW//vP9
J/7qglsmeS30CtkA2/B6LWqYfzXBLfsPunn0n8n+pbFHtf4fTXD7D4D9DqQcyp9/CXxaloiI321h
ELAwCIBsRuQjbAXfv/pf7edfJsB8LrHyO2QDSA6wKxA+GDZ/LLFazdLGDRmIfoozatGMbYDXJimf
6nQBFxjhZdmx1NwMVn8T6FO6MuUB5Vyu31jJeMFCIblzFWW/KYQLrNAPxWeuShHmCawVBt/zsx1Q
6vPWnGwr8cdpOOuccSYH7bl1kVnyYa6mG00PwQZi0DTjk5NdI9oDzje/zJNC8sR4H8TZQheK47MR
vqlhSnucju1UBJ078YaaBHityBamJPSbvgNZyn9z5TqiBSZf2VR/IsqlM1+sLLTED21zWet2/ZyZ
6W7K2oqa/eiwLxv3TRh9TeUOKnIudPVGdZGQB95gEo7Ho+ZMOKQSWlooEVp2qlZ1mfbO46hoV4h/
XHK/vKpDvx+nBwupjxpJD5JSHfuqTJmr4AjOhYZ4N6YtPRX3uh7cR2kweWMpC1YfTOglvF0solyr
0SfJ3fZo40BX1/obp+x8kW1hJNwoWZmAFOmtRzjqdQZSp89OEod/faRmhP06qqKz2r/IJbskzuyd
ae7DyTMzWOX6bgoLGVL+l4FCkKwjzgrt8FGWIG8kRX+RA8ahhL2i1HKfdvpO6ZDvmyoyVq8L9ypV
oYLPNSMdNfxA4damIMbQy9EfIWkijbkRJYFwme+MrEKLlWFyf/8bsOzf6vp+LonzixN2dmbfngq7
uA3aLlv/N3dnthy5kmXXL0IZZjheY57I4Dy9wJhMEnDAMY+Or9cCpZJVl6Ru61e9pN28mUlGMBzu
fs7Ze23DYXKQGJD5l7Vdogqf3PqYQyNeeWZ622f6miYm559880zMXLn1UrVw5rnLL4xebH/uKTb7
B3fEc6fng+lXT6mNH8//W1ln6h9j3fceACL/rquBQZgz9QGAB861mUm1boc1xcXf1i4+e7feiZTq
F917N5wlb4MjHWJj2Ax7mDvNQQiYv5g3o1WeDtUub+Zn4LvxKh1h26RAgn1/IEA2fLVIPQm87iPJ
hHcIHbSeviRwmzdQxBK1p/VRjcUnzj/iMpyxogdMSraBKrlJeWWwBjml8uk8jOZzAQ8Ifx/Dgow6
0wu+gtCI1r9fix820FTprZmszas4GKsdbpl3NyArUVFndkA6D12Xf4fxeEUTcIfDc10NhWCrbgfY
TC+OUqs4U8ke3169cWL5zX+EhDd/1xihVm7DZzLayHbDjImGyHLeNEG/sFimi+nMlKSLWVywDsQS
riGk+mnc6Dwl8UMO0WKLf7faDMs7nSK4QAjbpX9vxbOxD8PkTHqL3MejJjyUSkikEJWMhE7tULL1
NdH0VEwlguGo2teKL9ZHziGSY3NIU9zVUUILeFLxAwD/HPYf3piShqILWHwj6DQGGlLBMMA26otz
TOTnFv4XtVv3Uln9flZJgIWVCdrcmO+/+IsSfs2qwiCJK4I/jMu7XwLwFAeU8gYzk6GDw+sU3W4o
g4m2auFz64PCW127oT2Uen4pFQuZ8QgKduJ+cgYGabOL4NrgiGivieo1366PcPZCPnP9cl30vJPJ
b+7DIngVSM6x5WPNT3GUqgYiruOHtyOSZLCD/DN/1C8gT18zhYKwAjYgBSuq/hPMab+lZuJvGEzY
Z/2SDzTqtYuGKSsAuXPvvUuEvOm89MpD+0D/4cVMPbUe2uCmMTuyM5zlo6W/oQAyOU7xubh5wzj5
5K9PWx6cc2OV66YwoGYb1gtN0ubAKHLAxfuSZte4MRx0DuxQxGbdpLUFZMge4BpIzExOzjCg4W4d
eQb9Vu/aFBAbk/BvzGxX5zxStewbWrIwHVggk8D1kNCGqVlo5EHKjT+uw4DaOvcW5LYnJFhffSx4
QQqqKpNjhW4x4MNpk+xnDqxtIoUGYuxUKzcEmO0yiEhGiNUgaqjWU0BSYf2WMBtqOIqCen4BTsV+
s+y21nxmz+Dzg8Lhy4Xwa40vCWQwOpzrrBsiwqf6i5nzIrIpfCtrcimzmDdee+3TMFt3RhyQ5jF6
31ZTfaqZB6jTTbRKG/Mm6eVd5fJpWnx5eE/9A903FKQSd5XLaubjzFFpnak+841t2Ls6Wq6/y75q
TBXoivW4eCBy9om+5u1S6B8wyvAzUfyuSeVTpjTcaQcNu91dhxRHEDP/rV7O2F/bdJkwJCtpLv3+
2KGV3nj05yDyjA9WPjw4oz4nPvlH+XAqs9u55Zl2s5JetE3nwss7rOr13ay7h+WcL6f2weZksrn5
x3C/LaVfhPJv3dl8AeH6VUh3XS7s6nRkcWE8IebLBQqSRauqe53j7hinWbE1rPklyjFTuwPWQE9f
+pQl24XjDDrKJtaErxCLcVi68rfld1yFN1PIT9QmsgZ5/tnMUBFgcHq2Eo9mVw7TLSJ0mvEsjRUe
JCAwL4Wqv7wZR5yTfVoT8BSvzz+56yFXyqYXvBWfrrmgX/xjQ2N/l/AJNhAmFPj6iaSlTWfrJ9Ph
LZBe5RyzJt4bIblSacaPpVpMJKaEqMVVEJILwiLGi6ReIxsMgjt/4oVEPuaMsXSxQDKJSWc+fg0s
eBVHmOqW5YHqF1wWxv64wxU/k3u5lUe7uBauTf3ptOWmTPp10Ran2R8rwnnKGIo7tVqwZBDE3Cso
UveqNWGo89xBuxI02uWPzNA4xdW3seyW9A5dmq9csSoW4f/00cOCWlVGdyHce2suMyvstAtavK6I
sHBg5LTVzhhSCtfJSAECeGI3VtjrR75vqeTnoKsHvhnjdd6FMnlIJECbbeoN9mo2jYffb2zWLNnU
/rTKMv9dw4FSnw6c+FxGH2M3buzat3bKG3mWYLpEDMwGO8byAw5szS0lXxm5PNDZZG/qo2uHc4tT
9icyuPb+fgZTWj8rrY9yuZJ0WR6tC/XdVhUEovA74O+vf1nzQRhdxs7cwxAXjGvyu8B09uAnPyV9
XEAo8pPhG+6/hg7fxELKiuXD6CZ7P44Qi7jCDRae+bTqX/KW76R9sIKpUW3wgv3NA4P+ZEqfdJjS
VeQwVG1b0HxulaQQ4Metm+rgpKf4dppIMR0s+ppO8x4JX+/KRmqSbcfyOE6tt3Vi7xziL4wNiIgw
x1d0Boy9dOEzJKMFjVklDJ+YvFvlZO0shWnYJh/WckEGx9z+UTeRhbbSqgrWJfoSPln1GJNRtwwX
9UaH830S1skmbscMwkSJDr0CP4FJbcWc+8EcvB9/6D8An3WHZpjZX9yHjCdkH/nGRaftsLedhzCl
PRF2AdQ/B85PkzaE+WXB1ueVqpGaZVnzwThYO2JMim3JpxgHwX45e0CEU8ZnqOfzFuT7zJO8G9q2
5TpmrqpPVBb9Ss0NIwCF075PsfKGrCBHvUoA4HgQTHhWPXDBXDFrNKfgr/vVx+03mwb788QpYad8
YpQTfFqZ7MoNl9kyE9nqN0yowfxmUYBEi2Xq92Ecdf456vqcFd2P0wMNCO3oWLoN2yOWzc4Oj6Ea
fxwBLWypF3DHMkOGrmZk4imw+rXIRh46FrVL4CzIhuCrK8e1jvgsaIGgAekwd+E+rB1gDd4kXssE
3ieP/JD5D9OyzcqAP3HZfKF9EO01qHPRuswPB6ikC1g+HeY3Ht27ZMSp5y6TgEKJL45MY211vBK2
VcKtbPheyx01lNYrN9fnqQKRYRDmwtOuLlkenxcYZziLe0LUjtrh4Zdw590avpqoOYZoo9UfTQFO
YXmUowZYn4kLL5e8a6fllhq0yVbpYjGgOsdJVo8ixAhqiJgMCSO78ZyyocDjJwPADRh0OG3DeDBB
9L3aywmqeoseo3yZplqvnfmuBSeS6Wba9MSMw+0QmzmOqJ+YadiqYLihkVanBQtboG9BAYOtkiCZ
bcTAeEMvcKREIimHtzyxY69ipjy+5unrktffr2YSnoBAIjv/lk9hit4D9H0Jv+lVRHTeXPpBab+8
1BYrV5gOH4FRE01WsWlXi9pBKFo8nhRnHJ1Et6T5a55efy/CIhXRWgxfo0E9no8UC47H1kt6A0id
lQzjn7b1yk0WVsgxkOmM0ywQ/sZPSWw8+cN0mQoOY991eZpCVqtr3Jj5SKK2kelNMtg3cZ6+xR0T
/VAZDz6Cq8yUn/FAReO4JfGT7tnV/MZnp+BWox+HlHQIRWHWjvKTxI3PyOtOnIU54CN2f5Gpb+2C
QIwZqhgGVUBoImYfQ2sVAc9YGQGXm1alW8405eozPzkuAu1b2a5/8yB+f5mnjmO1fHJrjpHf/wN9
DYW5jz89mN6mgZMq7xy2T03hG71WzDc3bo//MHZQfWKJSdbUb+vRHMWmsb8H3Eqr2gkb0P38n8mx
wECqcqe4D5smxa4fWtNWBJk8lAHM1LyfidrgspCXVXjtjHBtZqrbzS4XRgVCUiPWUL5uaQpOu0yR
IW31rknrj+/bTqM+dQbKWxQkp1A19PKzXS+LgFkGtqamc0Gq+IIIcHRXPabCkXAO6LTeOYYQGtNm
bGUAD8TlTIzz4cmT6IZChYjLwje71lmJ7ActwICOehKF3MvBbAgrp3UsKnAuVkuymDeobWprxjEz
50pbDE+ujM85gxnux/Z/Jdf7v/VssFM47pJoTyrVvwmksT2pKrSzlNxPhyyK6hVh4qZh3nAKU9ZO
GTNJF54HNLKbiO9TWImyzzzLGfHYdL1jpNvlwIL477cr/8tG5P9X7p2F8fH/NhcePmUn/0Ovcvn7
/+xVWv/wEX16vzQsulgW3cB/Nivdf1DMo6e1UMBbLubC/92stAF349PBncD6RKy5GGn+2awU/zAJ
4qK76XiLENcL/zvNyiVG+9/agoSeWXBW6K25LLR/13s7UlOmJAHjIlmvLG3HV6+0tx06AYkF4eCF
EAaXpN9gZhdmNxlhGc/edJdn/gtpLN9IzoY9URDUqWOyqIqqdj8iyqsYCCCl66/tkHo7MQxXoed5
W+N+WVcB8xIROdvfbSOVo3P8lw/gf/Vk/5VJ5yxPxr9KbWnz0mMD4+bjKzDJHeDP/0XmSrRAXDuV
7zJirLmERTeC3XYT+eqsplyjZCzZ22VfASWmJzb2vY/qtTsJIofO7sJHajwfyfB4Gxpqqa+new7u
MGrnQ+Uz2nbN/mOUbCSQ/0+pMB8dpu1EIHJXUWJ67aMI7se49zQnFjJ37oOCgzdGLq7sdFsIA+BT
fph0HZ3JJTr952/+NzTkX9+8b9LlFbhbwQSS42uzrv71zaO/yacg54gY62gm9DrYq3G5dyUnZSN+
IaEDgcw8Uu24vJbkp49u68ob7gr3aDeN2glGU4o4y0uaWugn1fAnBNS8r03nE3ZWehuW8YEvz79a
sEpQd9exjaJCzO1GxJ1zFzXNuY7G4oiC48OOvgtaO6cKq/6pyv/OVlh/pSq5s6/NDJe3y2aGWnEI
KI0+28azUkw2JFTSX2JrHnUitn7e0TRoyuIm7rrTwG9vZd6/B2UNV5IQzb7JwIfnnrHXdj7fSG5e
do9NABeFe+t3P5va9RN63thFi3SedpaMyovjJiiztIHI42f25rv//DOwqDX+zyW4ZLqIJWGEHQD/
73/4FJpMlKaRzx4yVrBn2lrn/pieSajlihWP8DWdB8vsS4Z03Y7Qw/Cu48mxBsldo/DfiLslHN6s
1WpsoL+DaCu2TTj4xIKo+VBzoUv73NrjWOC+Gel5i1LiW0oRXRrXq1AHDPip6DleYuhfgM3t9RgC
jcnc7m8+s5S1m98jNY49LoJVFSVro2m5H4d6NXo0R00bOBcImWcVEjLXG9YmES6pRh80pa9JWS1R
lc4VVCvxZswd8TxJniM1Wbe5U37LARFc5uztyNoGaEIFdFMERWmCHjCwb8v2sZVL4nX7AGf3RmrI
8qVxrZ3uwWMqMev+1m7UvbBQk3rYbplSpMq4+kvGnPSDY+vnL4NV0e7piUobd8KIYdKXNuXXY1qL
p8rnz4oR6SyjRgRM7sVzJaWQdQZ5/0C98uOaMOvJh8ut7qsOSP4ysn7lVt69yjE29O3fKiWBJiJs
r6te6FIhFsumFc2AP11Pi49GNzNNYLVipI8H+G4TW5VEKkfcQBfxqmxif/nxQ8QmDbv0o5tKhD9t
1b3rWT0oL7sMafKe9CcFpgFhL8pm1Mo1cigrIEoteI1FlNPIQyUO627oQlr3GqZQlyDi9kcUtzQC
105s0NrtuEJnA3ySZIRwFEefrmS7WQbfyk/+BP50lojUdOM0W7H0//Npug200ayNYK5AheMQlFb0
5ok/mRceC9PZxMZ08pG3pQyCxex+Ra1/MyXWTRWGT27svkaR+QhWA/SCfWkn7rMkq6072fh7jeUw
yrx5F+XwXPsNUzeYDm218d1y2oKvOdTMlNbcTzJkz6emNtdwmR3c0kUJwNj8C+38K617JrpYACvR
pFT+FqOPlInIUq0TL4VGNPLfyqV0BMM/MHkI7ukkyJXBBTodEdyEDhztLhzIHHe6uyKg7q4tOo1M
jtnOY3PLHkaHzqqNjRs5HoCZ7libfbXr04oA8R4XeUe0BATnZwU3mZ8RVXfTYK1vO896MoLavBno
Bo1m652HJHaPg6OhddBS6C16LeSSY5kznGkv9PI3FhF67ojpQM7YGQRMewhb/5EYLJp9c1bduDgC
DInaQEzqYGczCRcU4ONyxS/c/lCl5aeIymEPiiSDEYIRrU9mspI7iNxq+piwFO97gzrVtQZ+matL
wBWQN08XKZz9LYpZPA/LGxQ9dKGaXObfjp3w+nKjaWvCo4QzE+mnYSxObWLNv4OaEaC9M9a0gRE7
Gxm9jEzFxDc1+b7o6bq7Vr1NSVxe29GiFWDWs/0dbs6WE1Ix1rfhFDB0yYMPhnPFntD5vVkbzskQ
3xm6CyADDhcF9hqHKBF0Bo+TyEBj2XO5MdDb2qP9RDZadU0DVPUloz3ywWHJDrMBzEuIPZmJCxGa
1DPHB7mURtzb4w5g0Jwi5xUAnbG4E3BMDEi1sUkf7hj+0VNfLlYHr3TfUriWO7uZLaIevjUczQPx
z6wVkh+PJnKwVUtXYueXMLmTCY7WSNrwbtAsdvLTpqXpO90Ju9o1Y45uI3a/uq4wjiWJEZWn2k3Z
tregacSFWwoTJ30fWzDEhC2qC3SHc8MBfu5JQ8rt4aYf+RRyN+xXSDw4SYlZWOMfsg5ZVHHL2pso
JW5dnbzmYyJR1RcvRedGFCfhJrX86a4V/apPunNe6fSQ1So9J6eyzeINFzpWYBkz+jNZySlchjTH
r2MMSLJdCnY13XtVkx7c2vwK6rLbSIr3Km/6CygCe+2k5RYUX7NrgojmztjcaZsoUF7fLp5hNeQx
1OVFqtNZWw8N+5oshbPhCLhB7rKpxJcwdlmnyFCdL7+eyVALJlTOiP917x7klLMjUZPLPgC87BCE
3X8bbYMMJIZH4RGbmUThqyD+bpPN6XPWyvcKxcuVG06DmN5j5trQLjfEXR70Pk8poZVxMh76Ke5f
zP4Ppj3K2KmzVq1rpNvBrNQ6nLXxOlhI06raJ/lB949Wo8atPTEYmiOZPWY9isp2OP7+xoePW0d2
dgqF8ea1hr/qadaWKizOaUpbzLKLDyny5FxOdbCLhHes0dzdJb7XPUMkuzdj5mXmnF2aKvn0k1xu
OjgegCt5AWEfPdq5OHsOykS6Y4R9KfTXTwUnOszMxYzrDOG1tgX1eh8sQKiUQV+Nudt7DbRjYTpm
VMTmgtKuvSsruDOZEW1aFwGyXeCpSu/G1O+2lawOQ02kolka3gVT80eW2Kt2wkYLpHlcjrBh4rI6
9IT5RTHjk0Y3l7iJGpgirUc9qa7Mg+t7h/gXwxOfovZ3bqbpOJO7h7We7+d1fDlTdObKabp8VRTv
VEMEKEgWQOPRLw+9+mjkJerwtudLyoR7jzVfIHTORzOpeA+c+JDJN0LgYY9sme0R6Bt749rpiXZi
1oKQtoddIO0vGzP00XPd8rqTfjPSHUvW2m2mnZeq995We3dkDGlY9Z8wyV+c0bGBjSe0gRHjmXEd
HkURbzKSJtYELNwy7Q2OqOmuLs3QjWaj2cwZhsRydggtr8rjFBkNITnt2oksLvpOHG0K7d3NPGlu
3tUgrge4f2G4MZbtYnD6q6XiTynTpyG2sQ+1f52Amsmz73SPSEu3JPTBGqbXS1PYY3A/qe7WV26z
qep20xQMK3SgHqZuO1UH29Vbz5A301ieVE68jR1+jbUmKm68F2Z1L0RJbltRX62K4ZcxiMNUZ+PR
Hry3JAzPRNf8FAVdrcoLSe+YvQHv41tR8BPzveao47Zf98n4TVzjQcvxJPpiYsgwEP8YPPetREkn
uO/M9c1Y8ye9gDufN8mDR1IqcSLbD9vWZFiI8ejp5jk05Iuu/XsjXkx/+n2Ms5OPgWijsXlO2FB8
nz42OnJykW/LdEBOSk5Tb1QPYvQPvn6SIQeUAU4mNsI/KsRUmIOFpG3ln8o4ReVXWDRrjcc5jK+G
qU6xJw9FE1q06ttbkYMwrrP8g+AajRPCu/Sl+8XIlYlMsZndrFknk4TKNswHK7FfSXKlMd0A5Bru
9ejtUPnT4JwPBj3MTTF3b8zXfww3eh9i3FJmh39PtoiZ7RX87WQtnea+cbqT5Tzn07Oa653nDtwf
IuxkSRmS5bSbFFqeJjK/2J+dczw9yViiWhPw9iaDFJSC4aMkszvTykWwEj7mNtOGKKDUnvEvFRZd
4aVpnM39xpV6WnsDS5GOGhC3Q6vzRzNqSDQVF+Jz2DF9dSOcYFejIBWzwZw4fUbKcpRW+NAl2t9g
6wACDyC46f7annZQlKeHEF1h5Zjy1kKhyMzewBFhbGuBeciiubyx7L9+BS88UayGzvLeCxR+mwrY
met0Yg+sIKdtTCCQndGvbIYIsLHtqZ03ztGualiULtkO5KIQK6Rnb1znoWvc+qG+kUb7HKmOWIMS
NcTABaicGHBa2A7XLrFdqrfB8s3OfeWOiOPRhvPmHb/Zi676sbwGIUhYvPQtP9bx0EbFcy0waafE
4azVjkyCt7IA35elgPLrWhCzQ/p1rGruBzk5R7w+XBfbzvay9UD3kwmGsZJ5th0SYM6RUf+QaUrD
3GK95O8VCVpl2eoV3cnP3AZUl1Rc84E/r4YCtlk6mV9eHWsmaxT6un2enO7HrpyvTKT71pGMIjQl
UppvLYtxYDfiI/CZc68cVDuXtMmfWswJSA9pxAxg84WJO4ySKTXjNzJtn3OTuXicgVLpQoxDB5cm
Og6BQ9rgMzOzdOIXRfwvYQ8iH7GTtnqBQt2aCjJzyImwmpF6rnWsxSppS9QY3Ws8vBMoiBOmXPLS
l2DkinOhFzjZPbchwiTIKErma9OFPEX4FVqr/ZPW4wLCQBTSeFyfHZBGVvgSzDd20LzzRR7LXL2g
Jv2ODZN0Xx/bHkX/2nG4QgT1U291PKOl+bcPh1NQF0vZQD6ABXskwxsGCDGAZ0Izyg9ohhPhU8qZ
U3sEEO79VFMO9kqITdcUghv18DmmC2pfu3RIjdDlqpF0q/LCWZyunDpA+16f2xh/1xw+EmMrIKbU
l7GGROWjmt5O9Jfj0nrtQVruet4HHSHysHTd2Fuz63AXGv4Xg4PiYrNidtJrvq1oUjfxhJBcMSV0
E2wDEU9er8fdEMnhHFvpJzG7a3uiNk9L097GGdKd0jb3ibEMeljrexb/fGib8MlZJjeqDXA+8vUr
Fb7rBm0Kc3OexCp+Kkp8ww2Wf8ZUxsMsIYi3+IFXc1mV28BmdqeyifwpSUthFjkKoZwcTTXchWk8
77rMWvrnDDBkAJdLR5gISLFHVt+u+wrY02QFz6k9FlsY8ceuVm+9y6SkWl5iKeWRXDBmfeH8qmPx
hzT0mfo2Ja23Bp4zdZTf7OgaSdqtszw6bdNGu1ToY0Jo/SbtfUoCplMrnlF7B/0e/wmWTr80QLYz
Vi3zbAYIP0lCKZWLULuApPrgBL2zb1v8nkE/PJKm0Z2Kdly7gELuGSROm/pZE25xreNHJ3YmHoHO
vE0KOhQIlfd2MjJ6L/Nlh49OhT0bR8N/j0j2uiR2/TDE3iaJG/4p4Fm3yKcbB42RNOzkhgqAx2Id
c0VgC41phsD+O+p8ymB/FfW6BiOz9wr1UFRNdkmoWHMF9p5quQaE6HXHosX37YJY54/7XZTQH2gn
dxNL79MU86evwksk8/zs+E+x041k3UOKBgt/Idz7NrB0j8Gu5a6PhWx0cu9Ux4lee7UHx230K2xz
9BqaOThkWDAZqdLFIwxcnRenlu1mjJ9CFOK+eLNDwz85JVIF0c+EkjCROvY6qdeoNcu9Zd60UQDC
NprEk46ix2HkacrgmuwrDQpYRqYkD2I49aibtlWEKy9xh+Yyjt0jRaa61xlpEhEAt8B9JXei3i0f
gt+Ac8sLvM8NVacza3AGHJjCMbhdzjxLCTUbegTCdWRu05TsSmpGx49OaV2RcG0UuNcBG9uKx4m9
8zNUZAPPDq5l7WluXFZxaIwAUSO+qN/v4bU2zwViOhUKcfScNF0x3ZovlvsUVYVkUAg3NhncQ9K6
wVEGbGFOepmcXZ+VyZWaw19bCNtzk97ZrPPsZu7RzARTtLH1LLctIMBrWQQ3nogCbF1OeCZTYM6K
4q4fMzCSqWFuowLIa+v3Xw1n7GYyo/lgx9reysqBSGh2uL+tn04VHDwk1+wQt6ab9DnO5ZM7OPKB
ATqupdu0825+fzIuXZoVfjlc5bFyj0Qpr0wXe2ZF12I7GtPIsNOO7pXTu2u7uxuWErCrZH2Enclq
tBpoOBli3CrrVuwY0yH03WlfIeIr/Tm8h52AT83I7nAoLZH007Sf6uFW9lK/DZZ58H0sOunoFmhO
kuI5TcotTZKHIo+M58IHzSGVvrddPHVpkOD2xGZi5fIC/qHcTlF0doL5LkJQ0mqYunHGqkoSnnIz
cS8mYcM42ZgdcNctLmIocBUqvW80/4Vo8eCJdto0SX6bRz2DRkttE6N19j391VVusHKcUm5jVUUn
wXkQm3rd5j7BC0Ee7l0n+dOHgX+BNoaTF2JOT0OGlK8G9XVYH+am5myTg33xHOCtAT4OohH6TUN9
GyQ1Lw72RUw+O5syxUc66ic6y5TGhv3C8Y0wjdTKbW9jEUit9t2w63k3GuNNWlrtNkSVQwpTtAxx
RX5lyg7P1hm4zuXZg5byCR3XZ1VbjBPn+tUqOAftyodS2rI7U8k9jRHNqM4S3HMN9dM7PemDLlWh
GVYnt+s+2lyou6TAVFGKnTMN7qmy6WPbaYl11W7XaImNJRZ0sdgZ45rRtA24I2oJJHVz8A3Ze5lU
BG3I4lnl9o3s/fHshRfPQGzgp/q2GGizszSGlRyxjHamgySEZhU9bf8a1fM7bma1Y3/4Ga0K6Sry
jg1YETQYgHpIcuy+R7t/FghfSLZ0btLemg+/q3mOg3XXOIfRCW5ab2LUUrKgpwDsLU7PdaElvGjD
vEcdax0d9mQud1yQZP4WJx7JiiitnaGB4brETwxtfEHBXVYTegIPLxd7GA0MOuP1VD5adofszScH
MZtJFp3g45hGfZ2yLDl30/zhGUF2m+EL0l3GD4ZQtd3vSEAS5UmS8r52k2o/uK7YGbPHBtcHJ6Pu
iE905wP7yCarg3DXR1a6Tp0838964DiIEcD8nrGWME7TQF8zdGfm75kdQbyoUY2ObHR11zfrJpw4
kHTz0wHWpRnac/WkDXqpoI+c+ne3y7KTa2E5tLKIo09dghH7Wm1buAex1Xh95j8WZ6F6/9RZTGky
tmCIXfI+TarmhJTuVOc11qoyRRtrN9O6omWzHzIR3AEC+tZW8+yWrHR3MNodarf4Kr6i3nSR4TTt
jVLRm6GIyiglA5XUASRvMg3fxWl55yThaR4QXlZz6u783OsOPMZ3VoNcHaAuTi4/PiVjd5KashMg
HeFpSvDAg9hUxMuRO0hOSFXjrBn8+Ao3PTzVdXOxZi4XeDTRILk04DDYggDAbW2CggAy5SKGoxdU
D6kJfCK/5Rytz5ZdJg8572lMop0e4+ls+FwGfSOK1mExhwevpxmCgmKoKnGWwZb93d/YBQtaysQ+
CeoHBVzgVmOorrkt3Jezus4ZQuAw518XTnAoKtDTkWqvps9EazLxhvlBH7KIoxeDXiZGqiV3BfoG
NWqPBjiEKo+t3F2nQRfc4NVlIuY31QH9cn2O8u5NJw27Z5effPoCBoh/kcd3HV54jERFeZO68lYm
T5mYmrN5mtNLX9PxiHWCSj3Uxin3xm3VDAnZMc0JhbL3KCLNPUDKeTc704Mai/hS9n5Ci6Ku3hur
gvCQIEx0RxsdXmx8RDiyoYGDvk6mreouaTs3exWWETSa8lCUKCXDhFlIJ0N6YXgP/Ag5W0FyrsXJ
IUXiHADAXPFueRhsp3Mxk3vWzy5+0nAKASMv33ZsioORpB2jNlp1vPwvV4LMsY8O19ELHVd9EQpr
OULegxEZ/blD320GOAcB7V88ctt2o1/Sfh+fWqlws6ZJcTQNO9zzs4u5QlACT4NSt76fgIpKgqvV
O3LndW7BjbSTt7BmfvJ2wAPQEIzMVbI7VNK8beA7VsJq9ggoOs/JNhMKRrDpEqN3FKq99JnrUOBs
oo7bFQOHaGPiOFrZsRNsjVF/iRnhbk5O6SqtiXobLcTlhZcmpyGE+gdGJkQBe4Bx+4M4F0j+RD5Z
KutPg8BGYmfKXUqlswtlJvCE6uYwc6CFyzVoom+LP7h7dpQ/H2QGuitlIaeNeGHuTzJO7zwxaSAn
il4B6ne6CbM9+LsQm+GY01OwQmAJHjle75Fnwc7rXgm6PeStKW8cn1kYVeoJ/Qht7BZ0QS8+sioO
cUKWxrmCDqbi1t9oMQY732I4LewgWDte1h8nw3okia7Zl+i/15xvcDE0ctiJx0HXdPmceUvg9XNV
02foC/jVE4HK9JeWiQNcqdH7cdusP01GczJSPWyMGOv3AHIZGkdMWRThDmTLS3bczOAU0gmh7iDC
W/3RfYFldonkMToHeGjhvHFjUfdWGM/PZGKfYoFjO7MydYmK8PQ/2DuvJbmNbF2/ynkBKGASCeC2
fFX7pucNgk2y4b3H0+9vlUYzFKUtxtyecyKkEEPsroLJXLnMb+bSH/Z9RnFXaWSdkiL45FZ1t2/6
fm82i39rUu0XFufjYHjbeUzKo6dpD6yo+TLmL1BGsM3FP/aB9d4Iejr58atZj19tW+Mhm49ogtl2
jA11SDAtoeCX3N8v5sR/4WUhmBrQkUH0V9l/A8CIgzVIxoRJvNmIi2D1znJsUh2HJCOKB447pBno
JZ2RR8zrJnywQ7PepHH0olYKjNYvXkdnzHBqYZhDcrVXo49sFt5GZ3O5ZHIadybIW5f+wHEyMLvO
M/2EFkDyNphHOtAZyqF17VFsWt6bzp5SkCB+f+hMl+PSrGes7CZMDzRogskF41VlX9FtUsyVYc0o
4w0KIPF9Pk4XjBCurgETHs/2V4Mx5R4b4eUA6Rv4cRMyuMcpzSr8/TCBnIhrj54+3Vz8Wf3nKHI/
F4s9QZyB056ueD3hB5Mec8f+VMS9e2w1U4vatW4KJmWbgV72m5CRJtNFBx/d0b/xUcrZGeot8fjC
4bIvw0BTc84Dncsy2gaIA/Inu9yqyrBuMIr9aml/AXqu1ls7bl6iVCsItOvnDpwDeiZgz2PAoWc7
ay0sVdcKhRRaUCzXO3rwFkPYd1EKo8QtEXLHevOgB7xBKDjp6VV2vTfSbNlmlYDW0hG3Emv4lKhz
bAH58LOaG3LWpz6x4xvDLu/beDiHo6UP89CRR5irv2+KedpHaYLjKUDE8xXZMGBHPQ/9h37OHq9Z
pB9bX4bSy/fXVflfEVJPv6Ka/t+E8AoAZ/zvAK9/yTMfhy/fvucARb//CPaSX/0X1ktbv5mm6B+D
zqLecPV/sF78lQ/FFCCXrSwb7up/sF6W/s21RDrepVp2PS2KmH9gvdzffAd9eRCA/ISrAAD+F8RU
9TMxNUDeTIM1wyELIUn/Z/1BKHqjNpOQ+cIcvB37hqqzopRIlvuZstY0EbIoCk41A8Rv1r4YkGfZ
oYW39WznwVarcaLXpzCC+LykausGwDG0Fef7vuXQcxb4G7jUQG5MXmlmnoNoOGQce0EPcqFBDWBf
RmgXZ4GPkG6dXermfbz6QFVs92Gs4fQjZn43i15cnWCT0uQPzCRv4Nd+a/O6ZsgVbxUn/EZ0b4bY
/YWZpLpKDf+ImuLpiIskXRzbhzrsCZ7nB8jY6lhjDqO43+EBSuiqyPDmEF0yqPXRSGo0gKaeY/Xk
WNZL1jn73IFeQNsE3ykbmbigTj4gczbTDOyfab1vitl9qlr3aUhsWIpftB0624R7jeN2uunS4rgo
fz4WU3KYmMtClKjhkEUtqax6qKzi7E79RxtnlMIjOau9Y2+QoOXTR5DjKHDZ5W3rMG+l6N46iX5j
jc4TxQAAGQeVqR52GApU9yn6LDOIagDJT2MGkjV0GKdoFI/TpbqtUcAsiq9w+O4SM34Y4wfXSeBD
tgIuTkx6I9hIdUMF8A3+lqE5Fe3evXgteoypzSUb1Q4moILfVW1X8Er5BOQXoDSlfvI6K3UPH+Ep
hBWcmuoTyfZrWOO1TKPzU5dzpI7BLfXQY08X1KiHfRzgdNNXt2KfHHSgt4U42/nqScS9HMxXwyF+
FtuANIY2ljRvunF6GvBXpdMHxmjm/cCoID/wgg9JwMV2yNLhHlTDu2SMty5TsFvoi4I4Rkz4Q2Ei
DhXWAXYgHhB8B75KC6evlj/DkbAihaRFB3o2KY3PSdyf8gWrQ3OMXkHrfIP8hl8417hQzBca5DOT
4XcFzePNahXvZKEYYXnbWxibxQXyjjARKhN8hjXZJ51m7ww4OrAkxFOeRlahcIpsGqAwXvweAiX+
yHrFu7m8TxcuyF0Yj5cmkpqJlcAb4Duh6H6rarzF8iVD6EW9gpGjV11tLTDKzC7YR1hAvFmW8CWM
HYQZNd0vhmcQLqiTgVwfXLv+OGj8usifD7p3n3oa2LNnYjvNKpkbCJX+OkBvWa33mnquLIbxvOQg
cIy1w19hrhh+VCMToWweT5pMs/Y+WxYCLW7ZBAjyMEfyECWgCmlPNGnRznLbx7hRdAoapkke/X1v
LgxYPv7Jtqtun/m0cVuHebENrepQYqOKEO2KXUWJJ1mebWcHU1WF6m3IRonYTXi+gYsrSqoWu8m2
Gsf6qq9Qr+uy+05nyaFHS88I0gdYPWinoKljtv5DGa3U48X4MPrmU6Xj3Wz4mIEP+6wx2OPxq86a
Z9q4F6MwIEt5qNl59juPR4SknPKpFHBIys8pXZA2RwHaQXMn1CCp1rIGLV5a4Be85caN2BcVHOUy
BgIYdfaT697XwKB2bVYPELsf8qKYL2YJnsibPyQVmYZiDI9xMun9gJauDgy0GWMcPyPni2riBz1j
z52PHjS9FYE5EPSD+pr3eMKGyE6hIoCFqJu+d9JXpwnISUY97FbLv7FAf3hp9Gr4jAlMlxZvqeYH
MMn0rXKo3a5tZ/sAwb0uwEQpzu7dsr+pBgxWIxfDZuYgk0M3uoXIVQtZdxyfhWPqoIa2a9i8R57H
lpb7DbSLd4sVv2Ib4g82+2WZTdKnodmECkqsZxt0JxZ62l3xxc8YdKyF932dEZ6M3tEING/c0HrS
CwxclGanbQ1Ot8bGCjIg6eJaL/GxhqGM+TOYk+SVDSDBprvUGuUSEJHnRsjUgCLgQ3f9xnTncXsf
Nyj2EHaDbVePiLe53xowdYch8o+5zyQ6BakJkihFvLQPaVKjzptbEZNmYruP7xCazjCS1+ng2CAK
xy6cZXSAotK3INPnoPA+zTE0rNhIXmIuZqPpRCx0h2fCsYWkSWrNrNaFiASXEw++hIMjXllVrkeU
KyMODUeS+bwVo9TkzeqE31tXPSEJ9QTVhiH+rYk6ArZFOfrnZXvoB//JyC28zjNgX4lF740VOOdJ
vTXwZ81YnXv8VoWWQZuvDEooscjioQ7AI/XG/m0nRrSNOFJza7ukjx5U7uAUa8a/EK2+npo/n6oe
bGi0Omzlwgf586mqIfZEeU9jABAOEFR98oeJufDHoXnM2m8+g72+K3c9FgaL6+yzYNpNJsM+anuM
tfqmfWmy+cEpbHClCIDq/FPRjtQHap+m8w3/2Hl9hyPOPkzNU3Nm0nkazW6vHN5zbD7M5CRtU11s
aqZFATFG/BkbS9/uGMgut6mZP7ZJfY5T5zL6eh+ikcBZfLDi8gLmEP+HY0OrecnTAwRlAAYKWJr5
3FjIXfr3aPyYCLb2Nx1vwhuWY3eoQv3Uoj8IX+s59vxjE5tH30j2E/mCmKD78EvUYnwbuvEXhaQt
QtZ/edCBwrwoUJp++k9A/lT1OSKCEenL6N52yKdmGRSvdj2C7UH52N8YoMsK9750aNwllzgujnSh
dmXEwTa39wVq62OhTw6jzMbOt53V/0LIw/urfrkDuN9FuQW6g+v6P2mo52MYdFFRdbsm1TkySQgQ
dMvEWIcarSoxomiG5FAgQoZGxviJAhQF4znZw/XjiLLijz0N7V1afFbmgmMFgbX86tVDvwsLNF0t
6mUVdf2+UB8AMqG6EcMoUu641SVHFKBEHMzGJyTSi12+5uw9HICAyN01IelUObLVMSB6qSx7k44M
4JGEDLZzoJGADd+aTc3ABKluBrLVZnAs9pOh4MC+V4X1yUhlquUWyZY++xR+9Kr6+yT468hZPjYe
whI+Vq1G6N5NU2wcRqSNCWcVurQ1XHS+mAbsITPyekuDHm4BGPzNoOr7cmpTJCpTc59Z9S/2pfUz
7wPxHFthlcIYy+Jf76d9aaPYZbmF1THqs5+KghBUOyW8QZAmRC0bngDxJPzQmDOoAbgdvf0OC/Jy
k4VgOLJ1/pZPC2Ia8SEfcwKTfevUFYI+/y6y/obEoUQo5y9Lmq6vC4SMzNz96Rr7eh4rV+U908lv
tq7oMgCMAI9u18vDUjhvLWegowgvPMJpJl8fehjYqwnqi5SHhLVpxlMflm+aml5VsuuwvazyeZci
6dal03aNsVRFvXvWnwwkRhPbAhxHYHbVue4ezdJ6W4XOQ+d+N9MSToHJ0DZ5dU0Ehx3bfChM85sK
jXvHt7/+822L9fFfb1s7YsALBhStdv7+h0LEmocmS2JumzoI/MB46PRbkM4ExnDrFTQEneWQpt3B
7rxdU3t7j8mqj0iCH3C0ggjNWlFuRgIPq4D/vi/w/5ZQVUAQ+/ea/YtO1RHfpi/fWNb/0amSX/hP
O8DxvIB+ALpLhDufmv8/Zk2+aWPoZllaugHCX/rDrMn+Dd4O57mP1YILQhLq0h/tAOu3wPdcBz4Y
jC3Ld/47Szmu7M/rzNYOgljimBSwy65WAT+sM3+CU1oyydmZKdLCbbsDWyAHZh27YOPUicizLaaW
JPStp9JfnFfWz/SYgG93OQ0cXPe06/g/GTNYlSnigGXKOKzby9dONeaxRrCxHFGhbA/K5TzNAdEj
bpmrcDPZJqnOyw/v629izF/2GlehgeoRYpzACtRPV7GUBMGV2oBOeLdP4CAXgi+Dt1676YUATNS3
tv/8lc5fwhrfydbGAMILuPmfTbLq2tLJPDbpTnj23bxuUQ6B8tQxyQKbaprbEd9mpBvol3yFNkNZ
eItpBZ140RNkbK14LWVyMbILXfrTaDw64xdEVLeAaaFEYz66jrsGz+fsDQ6/p9JH5wtoijxCG0zR
P98M7ul/s4poYNO6lrXuOj+1TZi79NUc9Ckj+lWOLIhBJ/Btl67/qrHPlbeLAsbetpYjzoAcZfin
9MEmbCDV6JfWRIpy4UXL0DTg5hZUr83paHsDIlrcD3EP8zrQ2yYWfuWdzauByQdsbD4i38ewE5l+
cyvfKzcq/3YmuDQ+cjVQ7kB9XDNKi+3uwNhxL1B5QRKDhVPtCxOFLb4X15+ekLn3AZKu03OOxqRM
9UK0Dvz8ayQDP1kekdEfCipzuSZ5ml5Ge4rxZjoQa935qJLhIK9Q/l4uyDO5Td4fjDg0YTYwRE8l
L6LjFrOpP6givWgE1kev/CLXug4gHblGY3zsUCeEfbyNSeFlWyTYN+XI8Di8P9GvmnjTbTo8j2wJ
lkE5IJjfDTurfzE9brzmxOT6UJlC2Ti9mEN3kL0sPy3PWR6E0O0hPO5cHBeA11TlsGtopxcRX+Yx
lG1xzh5aEJsd7Qu+1Gv28tF68SCCXX9USOZJNp8WvCVRwCx5C2bETy8tPSVZy3w4fw4cJOSDR4yA
dxV+ME53MCEGIVR0oJV0T56KaBqE8qY/NGN2J5coK0MufwjtE8oxx6hCRKFCVl3WhTx3s0BOH4lX
iU1t3+/6ejqSq2za+UUe2pyqU1qrkx2v0uvZiX7Yyn1QZm/lPq8PTZkUk/eWW/1iP/w1DWdzB4FJ
puvZHqFVAs4PQRVRZZ1XGqiCLD0TdVIJbbKZKbkwzugPLY/VAGULRGDDg+nYCwrLMXkxNs3HZgUK
oF4k2HU5ytTc0C927N+FH/BKuCQgeegQ/v58hUvmh2VgEH7MAM0vmrRylThvHSyOgcV6XFAxaMUr
VJaKWMdD7//nS7D/JuoqApm2yEB5Vj+3WuulrCGv8pDkEiRCSGzrEFgontvwxe26w+A8yutdkhfZ
jX8cC9X6iDidh/2FvESf/eVOpyp3ETl+L8vISzi08OKAxUJIbbv+8M8Xfu2Q/ykj5azUHiqEgYsT
LE/vp2dX6x4UWsWFL/mdjp40l4KjzlHCEkNDyCot7jLwA/uDRgAllPdM5LBYiS6UCoKdBAeXvbqy
jbt82F0X7jDu5AlE8QmpsqNnOCfZsytHgY3gh+zj2gUf6Wj0iImDE21f51OExFxmuaArnFObdeix
Mypq8XhIDnOb3UXTo+i3/vMD+Gtu+tMD+Cklj711dK2AU7vBskmilizvlsghR4u8yQzbAgmCecSm
JKDHWY/MByuqWEleUf2GMwXgNSuLu19c2t+sa8WKZuHQgRde/Z/fzWoHSING2e9HuYTzmqO7o8qs
WcjyosAV0Ihu9nIZSEldbE+d/vka/uYs5BJUgPslCChfuP4/bn6IR8qgZE13shbka2WzS8wfguSC
WM4eCa2Tgtv8z1/r6r8U/7gSk8EFHuql2kYr4s9fnIRBkpP6J9jz5vAfu0OMkDGEE542MAdmJ8vR
WPLLHM9H0fvEJecgyQ5j861GXkkWpQQfl+OoWeYjWh0X1qxT55epsB4hzIOjPcqrlpRlaZA7VKzT
An1C9un6YrNq64BFLEkLR3CQLceAk08eQ9tyCrEowobPlsfBopxVQCHXQZZ4ieb5toBXyp53sgmJ
Th6Qnd3JCSfB3LZxoOMdwoQGwp5dkAPCpaS4M0gUwWhvnIhxtbcvbUIZy6rJ7Ec1TjcW6YPprhhb
qJPpM2vi4vwwvcgtSGj1gulIdlVzr0m6HDGN28ueXWznJNnvQHVlGDNKAPwqKSgKkQf4nwgtQT2h
d8mvejV6ns6blq0LUX3nTdPR4OCSXS95i23kdzlwWMkDauN5aHIkktxTw48joHKT2eQCPAi5bYn4
RTMcVGU+SqoDinlPi+s4KIiA6lPUrHuI5BtZrUDMtzUDohfJizX3ID1YxW5bWO4GSQL90A3ycd2K
5DXR45pd8fyvJyXRsLTRoORgLmrvXu5T0hDZKbCeEb1DXxyPEcms5KqZ79CexDJtBuHK0QWYD3UZ
M7wpo/AQrO5J8qrOIF0jwPFA/nhbkuZIZqQ8xJtYVzXHeg78XVKdGlJ58CAvQFaGXCy9y718kFyJ
JEbIyEJek59WMEEKGqYRQ5iSEv+NfEFHnFML0cUY4fpx1vM+Vyy5Mg4JE8i6pFu1GLxP9+pzk1p7
eWuSdqaoE/plsFV85jU94Wrk7NN8mERpeVqzM71NNGGL1TnM2WWVdIYnItcnyclMzhHO/SEl30tq
hCRYDKg2juQXsgRkWyQMMeS/uclG41bGaT46q7oPWJuJidkXoxcxrViM5WZwgdi3vMMI7xPSNMn/
qrXbQzDau2gCuGjwrF/Xxj1h0XMAmXGEj3PEgOAi36LyYt90CG2ZxV0C6Qch0Xuwo5I63o40px1E
rJuUfrzHquO/cpMG3W+5OVn2cshK5ik7Qd5xZS/PPVcrC1gSAfQfD0yrrgsTjSPXEsupFIlaziWi
iOS7cuMLAuhl/CL3w2aWDFiWsDwW2bEesYWlIZvY1U9FPm+xdr3pFxZ/OB4l7cH7eiuJpyRtiTdA
BfG31UdJZqXM6blpidhoNaLBoT+O0/hW8oG6jy8avK47fbUR8qtGkTJuWI3zceAeMD87yIeip3xc
5vROKkn58+ikF/wLeLinuSRikVPOS3wnt1toDy2EvcfUJiBOpJxelTsQLNOLorvchS8qepGaUD4X
xasbNaZ3qwJ+NH8GFLyXr/SVfUooNFpFh55yzveK3bSTv8lxOwQyeJAYKCFJPlbSbBXvA4T38e/Y
S2YqebRcvyQ3gmHym+T6Y0wZPvZgmOOQUSZ4S/kZeUSS+DbuvkNCWONIk7HgHOYhE5G1YM1jM0wt
P5LosuPZ0VILyFeJLJBcI2nmTNoneYP8tWxS+WY5HiXNluJDcnUZVfkRk676fgE1XWnOCXaEzV85
lDB8SrW69/KF8il/VBEk45xVp8b3b7V/ks+VA0HWtRSj19xyWvFaJ/9rijt5ICu54Lh4942V3qUw
Z4z2XcUpI6F8YcVZOHAkaAkj9LbhOyVEAQT7Qr4Ya5Y24maSTknxwKFHnyCcesTxTnhmMpJ+lMcr
q5LzSmKI1AWIi6INvKIkfGNi3DP08428HwnLIU9JHu5ot4coXODy9s9Ze2ZwfpDnPgWsM5DNsizN
mL1JxSkP1lge7JVaFSqVXd36mFYk3kmaCc6aXiRd6/G2b7M31ZySdCeoWfFkWTTXCoiXJu9fXl6H
YMu/zo48oygiIMjLmUmjJCeU4nYAMTyH2UXimzwK+Rl5yHIp+Toet3cmb12qaDnrrYGyZ6QE8plj
sbUCqjmWpZdMu/OgQNoRQKQKkEgn3yDlUkq49RmByvMvUclYlm3aU4Dxryzlawbz/wFH1VD27fL8
PUqq8sc2oSZD+9/7ijCfEG34+qX8P8/f6+ElT77+/Lt/tBjRu7cdZV81ojS9wX93GD0bLBK+p1o7
Du1Ez6f790eHMfiNpj5QFgoY07J18EOH0fsNzrSLgD6/xKDGdf8bwJHzc4dRWw5fAaxGIVRFvflT
uRRAm5qipJt+13kqLHghYWkw7s2yPaINB8hdb0ui2zaZEbQp3BrhZDTUkTL3AHJbOVqYEdJwjKB9
jtfNUHdq7znTQa8aXmEyw1hzAFOEztm2NN0KhW2PbvLkWObnqQs+VwxBt5NpuExMo3dmXBq/KqaR
kyK1/rEk1DxB36QZy+SNklDgYD/m/KhnQnxtimkPWLA5m2X2PkjCS6z68RYCYwPkB/hTUICT7bRS
xwyXOkoCk1TWrcw9okQ0WHLEYbNOPeOA21b2Y1dydwFee0u46oNtNqe4MKqnpigP3ZikB8RNHzNE
e3D4U3Swuuz1qtLVWpitGOFQ3/akJtoFD6MR8ztWYz9g4AMSaUZt2NDAGJEvjc4g+jd1YSICFOXT
XedMt/7c1/twZOfHeURkDmKPeKsRN11AYIUV11X3oXEcVj47QX4a0CjqTUM/Gls3bdqTFcUvZsAE
D1Uo7sFEHxm0d7itZ/+0gp3caHucyE3q8tKbK2+09T95tVHv4fl80DOmf+XkBDAEl2BfuyaclApV
oSSEi4FyDuM3KCfXT21G5uWliJlr8AVmPGnOMRLnpajfdZZ6iY1xhrzQfgh6qqJofHA7Xn7ceY9F
EBvnzDxlJhgcL+o+Rxhqc2x8jnLyOyOB8CsvcbXM5IiNzEMUrBcbFSR6jAhxzm11VjlQBL9eP131
O30f1QQbIIPXGe2O8fBdrZkb9ybk8pXhf5DgIaZYwECP4abYLvjxHtmkPMMZVBlReogrAnqz4je4
rvdtEjjnIEEn1W9IcitczcDcGbedXqMjirpnQDFiWIbYzeKp5DgMzy5lFUav0SWovUcvTgoS9wxo
TbBso+DDpDNUXoYRvvxcf7LLIcWbtL4shW+9NfdF1bytkSneF50lL3y4Wb0WNW9RNo97PsrIGzT4
QbLvEYvNt56ekuNa+i9ONFV3nQGHx6kQG57C+QIX9FZmT44GF4sCknNeRRWyD/AX7RDRQcmKzUyj
O9nPfrXxROrUyEgom+U9GF9/F6X2G8aLeJzq5WPLYN/r0+pmIPXddB60QqWm/tiiLGzOEe5E0u4e
mdiDCNijABQC68F70g1Qq/Un/P1ore1XHLnYIVW8hwHpH2gJwXXEZXDDHkKMyQa7VuoWjiQr9fqA
Zmuq0JFcocapmkfMjft29mpn/nDSjrmhs1beTXn9ODThbaXc9LZEb2gDXAaSu+anByhMcaS3i+mK
ddn76xPr7PpmCHDquj5J1FLTTQk6azMHQXGMPZLeqyq+gQF1Z7E6jW+lBqo8WjOkNKIm/VEDxZCq
PQEJVzsLDs8OaHdAYto/zzYer0GZvGYDrMFZew/NimZ0syC2AFXyJhYvVAOwuznEw++bMiJWbaeh
+lqBd6UHjspHz7rrovCr6df9uQ7ORceAtMIPng5WlIOxS/fA4igKV2y9rvE6cqujl8wN3s0pCTAe
E0PsiTg33hdIIUDaC7xkH06gtJwV4c4Z4uM2DYcnL/RFK8gCFlmq7uw3ODX5KAGcQvwmW39Oji6u
e/Qmq+n2vYLxiR1o/saMKmadsv7mGumh2KW4jEz4z2PrvUly1kfrWm+LGGha03YVRCzUp21rj9Rz
e4qgsyy9f+llJWsfPyZC8DPMBPQyWEI98A7AMqzW0kwBuctCLcfj6M3L/sq3mUM8s/rW2i0YEW+d
UaSBJR6UMHZBGCh7d90eqHSd+8X/ZgRRQxXefZ64r52BCeCjzUQIgJ7XXFZvfW5LEJpZOaMp6y+P
uZk9GCkiZk3oDgc7Tz9dl0Pdls+9HTU3Dr4UkEORYdJztM8m3qJcK6SCV+Tkvl8vd80woK1QAkjc
YH4Gi+9tZiaQbE3ejtZVtWnblPPGcc5psplnqp3rgl+AYZIPp49DnScXJWGSsB9jnoTpklZFsDeM
V2Ps4LMFOgF+/xAU4/0Ys7lKtB75VDH8lscKITA5Kr084/oLL17eW5PQDSp7n26CtUsWulBBPJ+K
Sj8PaxKfY13cmfL9sJVvE7ef0FFBF5qs5hZlFUQqRu/99UmUEPknt90mk1sdHDyydqtez9eLQFwW
Y8gRFaCsxzygH8qaRMBeD8aM4kKxDKTTrA24PDy+sTqnRRChL1ufutzIib1IQ0xTjQdznN9URYAs
JNqpe1Cv8RlK/Ya0fcGFBZcYzzPRvHCqUXT48OmioxCtZf7QaONLOgwBMEjuxFCCQsVuo+8g9CVG
ZDG3H2K0M1nZhFJ7qdUWZXCYh+KD4RdNctQV8SBCpZZeCgL1aZ4jpWviRU0/lUaIAS8QYFg+y6+H
y7H3LZjN5tKCg4rcY1EwnMXdh5pOHUys7ukkrc3JbaNtjDAtMEmTbMvncmsmJ6cisquN3yE/fk0a
CBMwdFP/CDm32Q3KfoAb4pEvYUpRxW67Q/TBoQ2C+jgkTLT0veBzniNGGJTzvHNaddPX4CEDk/bS
6qq7Ei/hc+/TAtNNBA61aJqjV/ONwlrrFQOXGbOuwCiOusHVo1stdYo8rFqyrnkIOrDKaUmPSY6D
wrI+h2X+wV6F8LbGr1PYYWhCTcUCQdE9K4h2HTLAI05ilDuQpT28QIHpVC6BMEqtcKfAwg749Flk
qGcvjL6tDZOPyV7QDbBcge8O4bGdDlVhPqF6NGAkN6974mh5sPJ8X0/Zus3d8OtcAM/BcaQ4KAOI
qYEi3IAgywJt7IRK6+PqFrBTmwi9mIl2ToVXTQ0O6ji4dIpSHMedoCN/mSKaeX75Hiri98TKAlRC
yQyi2mOhuR+iKYvvJjVOmzhKT/USIugrr0CXt2BxK3CotynkqYMoOfQCJ7TliBvlHMgWepwDp9MS
P7aeQ12p2Sh1F6NiCJu4mNDWEKF5TQR51kTe0EBNwTbqk7bxtyv8W9xaFEoQIZZ8Tfa1c0ZNPrG+
z6zIfip18KZEtAM+LWkBU68jnODba4I+CLlG+TEYc8nXHfxdi6Y94wTX3Fz/TyArPE0wOxiAl6aR
jYwOlkkOB/B75LH0eZWICkmduBaOh6Aw4F716XM54vrsxYe1nSn+ke7k99eN0+M0kURoH0uGogaU
673xe7TUPIeaM3yO2D8RwhSzKvydPTsPEJNbWHUtLCQ1BcRpjYi4IlIFLXrfnaPvLUlT/Z4X0Ujm
ZsbfjdHE7Fs5GqkrvAY6IIXHKc1foopTzQWEuvXrCnCw/w59RL4hee5ssU2oG7wOjPlT3fbUIBES
zQl+dKc8Gb9e/1eFKeaq7K1d9+m+4RpGXyW3SRuDjo1hw7f8hiWbMWqXHaxzYzsGKbDX+XNcFtXN
FEznyFGfUySnW9sYT+hDPwUhj++aE+eHPKijY2XGoLcdHKGawaPWqBE0vL4JIGbzAZzvRy2HqF+m
3Kt6jFwvvl3D7oTkD/7Zg6fhhAEfTLFtpCGebJTjUoB4Dm0XPakbY+mgsHru1lVMDEbXB/Ytt9s5
BfdsCVmNnKZobitA1ucWp1rEGWldGh91Qf+xtB/RkgRDZfQg/ntXbytOG3xWs/A9jMX5Oe2t934Q
4XMw4RzTWlxzFCoooAGO2vTyrfs2M1ApXetvbmUxf54rIagsW8QC8UzuBdPaeAUs+RH1E8c8Lyng
tqFvemoxKTMbPdI2zftkZ2ar2i4LeEB3fkbkM0pSe9ePssOvBj1sxQTzIfLWe0jR6hi409sJHcNt
3ZBW5T6cObP/lPUtDUsjuVl7/WYJcVizIhynBsohU0GISDLsOhLfb05mjbBTjkgadgRUwkFMIjsW
O8+fEJ2KSSk9CL2GwwnsR0AcqW40nWzJ51sU5sNeiq6oMXc17kIgFbB+9U3a4CwaP22fkhUV17RA
822QiFygzmSFcXvypJiKDPsxQkXtlBr1LczG5aCG+s1YunrvWG5Jc4/wNAiVjdT/xqzxfbL6dXd1
A0EUpZlhwmXiUwNF1IHvwSg+G7pTEbDxFj1BxJsgGQf8rq5iI988OkjT3Ohp/lYHKQImNvweqydG
zm5WX0K1fGY1Ghv4+MGFQTCwzcT1b4fV6ahbMucw1XW0KcRNxWtqhVsCYA+0n0aMzpp7YNjgXnQS
3GZu2T5l6Jiuc4Eigc77Oz3BwCOUbAfch1C6mz+W1fDoegWO4zN5H5odOZpNbDmWnHdr5sOXqjMr
hKtzRGY8702PkOihquhaOFXxIXJmNp5f0WOdkwflcVbUuuSmZ+vSYqix7Tyf3qmczY67GAejxoUl
GiCS6Bo9wql7G/ls26lrPnewnI/M7yA4BSDavb54zVxqKpOqG3WAoj2MFuqOdj2fscfgpwqSgdHu
n5YcsZmoQKhGLdHLNdRM7XzHgKFH5ZFt1xeGxSNwgaWC7T2uIqA0hl8aSyFYp70Jsq9iXDcing8o
4hotFweqxAgf9LbEONgveI+279+NJO8cCeNt3gBRhjKERqowDVLE5FAhgmVrODR+c2scDi1A7cyc
Pi1p34JRhPpvV1OOzTyYfd/SVHjjyksEVI9AjQuVaMUHL0rWS2YYIKST4VQ5sPTViFtD4lnvTYce
twn38zkOrMcRjVq2DZ8Kh7k9DVhchLlDweOBvneG1xF2EDlGow5BhRwd4fe6WBkx+YcoMQiUY7SZ
B4Qmr4XmdW8NuS98NxtlUKL/aVpha8l6d4sIztbZFNsRW7LYxTTuKgMnNjNeXuJEEkVc6d3cMdHb
nP2jB98TCSlaTnJ2jAYXaBFHWnKuJli+ryP8l9SG0obZ9l3f+5BCAg0AoE6DvYdFEYcABAY3fy0H
6rJ1RanDrxE8CuMnZ0UnyPFh5dojLlnGx7BFPGTReK5crzXOIAbTq2DIz4mMOMa+mEfzmDZvhHjn
lHl7Uv36sV/rO4oTMAg05ptgek5Te96mHaKrRUumBwuYYRbatQHthMpvH3GIMbbXSN6OfrbNBvVa
o3/+O+s99I3jWtvvxoD0HEIsTAaaPtgNDJtE0thUo4FWz9RZpMv7JmIJkguPMfyXuGt3oYhpZSvV
2YiJWpsBLsY8mfPWa5+GCWUZlJ/edkos2Vy6ZV3rsvoNTBlC/yHxpm6PKESBF+P1NL5Gt8FZsFNM
xeiN8sNDetfOOQNcl/zFXTkRfa9yv+iu4A334GSvUTKBymb7+XJTGu63lYqmLHk9anBO6M1xzMsZ
Hjblxs29aTuRTvO8UN9zRO3R6ioIP1BgYO9cIypauw8jN7D9Pcvx0uA278LdEGCsd/1fXndvOJYH
1corD4wqHq5+QmieU3LW8FekL0IvYtRbsQbMg+Ls4HK2evXLsJJVDjA9Nlmv3Y3ZVj2pzvTl+kiq
ji5fJobm7PSoCtROYYZGjvU/7J3JcuRIup1fRaY9yjA7YKarRSDmIINDkkEmN7AgmcQ8z/70+pzV
pa4q3ZbU+7tos87iHAHA/+Gc74DnM1x3Hdf2j0j37G8fJq7zj4lHEl8+7NOFJ7FPXKDl0RJ+Pyla
MVzNZbtwkN5/z1k4Bni2MVH0aqq5eCxfprpFSgBCFHk80x4b6O3cpRW0h4rUNPeauEBoookUYjz7
79/3Gi2Zveb+57b68ictPOjM0gxAeL7ffEnAeFykW9KqmJTMcBG/2XkYFCJF08vNwkGZNl5tEGRs
N8EqRdnPmXFAwuk0FNXXoNh8MZC+GeKYKLpu5cwQijHN2+D8hOL6aRmEP6FYf0QIYd5S/L8SEGAS
Tq/ZlmyxFKE0IIAWYCCw2B58YO+Xl1myOBWABU0Ag5EiDXL0sIM6ajNGnGJkSyqYjRRMO0tFKYQD
uzcUt5B1Un0GWPRMS3VrNgNsw9SYwEWila/UGBNuIuMhRUP0FRexU4RES7ESUWEMIAqwo1UNBK6c
+0jmWHJ41PwENZ5w66Yc+OUnFmKNGbjHXIt5kOZpB0LLUHAoaqMHvnEC42gonqNQYEcj4S6YnzpF
fIxBPzLxY9ybEvmuXWrQkAJ0g83SJwx9ntAyvPGm4doCk3SBSqbJ3laMSaIhgIwr7iSTiUJxKMlu
X+P17IhRhlHZAKtMFbWyTuBXFoAsexu1D8GCqoFJttr01CvmZQP8clIUTMfacsGu0z4GI+e3YlUr
6Hb2rFvPsN+PhM0/OIqqGYLXHMBs4rX+lRaxH/BM/2k3yZfI29dQkTkzEJ0VqM4ZZCc/4yEt6/sJ
mdRsyBcI0VTcGjilHpNgQpnXQu4yF+MDAtgNvo1lk+jpmwJEszluzpVih8ZARIHQHa1YI26bv0tR
RktwoxHYUTNOdMZaEya4RrzTyGJV5dnvLE8CZGnolY8RyNgV9fBhBGpqUzzAW1AZTwOcUIY66bSu
puQ4iPEnEc07CR6Vh/XFwJmAQ2g6DN10OdOxIIXofxW19kAua7UZFW2VqIxb0jxRLRDdlI7Pc0mh
JhShtZkHaED+fgTdilSBMV7bMN1IYgiSL6DVR1xVbqqcNcydQMAyITuZsfVqJN54SFO03hjRmMBX
d75XmSsfkCxl5gOBuc9uJD5qrCC06Ueq4VuD12xC1ltuGid9tJpBpQHSl2rMICbAtQDqmV2BssV0
IhiaUnSzEFqbtn1vokJKwd8OkblLqvypJqat1ae7UHFyIcqvU0XOtRRDF5vVqQCqm6jnLQMylkEL
njFF3h1B8JYUh6tFUXkBxoq1pUi9PsheOMviMALxTRXNV4D1lXh3Dr0i/TIZW7XFZO48IMCQe98t
RQXuFR4YTPCS0lx0I3gg6Ik3CKyH6s4sS8Ipe/nB+TZuwd89OTqSiPRsz1q4C00Bgbawel4LTLtZ
SQOZzus+jiTes1bewAjfpt0AUavJ8Bi1NcDjGJ56YsNADhcCLJ1XcuuhRitOsquIybZiJ9scBsFU
U7L4gJUj17vaWIMJxGseFtDLNPsOTxKLEhF8uKb4zNMAqXnClwPYBHrzAMbZw93H/HhVu9GbPhsO
DnFQYblV7qMcS3t5NnPyA1pIoMFsZ9Rg4KL9qLufFT8aDzNSYIjSIWhpho5bnpqoWAexqxV9GuO4
f6cDpCbcFzT1DzxUDK1iTL/g1+wLWI+TB8y6bm2w2mMK5TKNE+wp8dVT7GsJBJu9wEOkqNg1DeY9
WvJDOUPMjhU7W1cQbUXTLhVXuwewbSvStgdyu1bsbQcI96LQ3C3XrqJzf//DUMRuvYXd7SuId4Zv
TQAFI0E0115acEFIkt1002O7oxeqwxdPuw6crpfKGPaWZMlYNFTpoebeV2O6BgFn7zof479hJ/ld
2iU/U8lDUyikUei/2ODIG8UlDzsI5f2vTPHKGyfs+DbxXaxY5klioXlYvMBXnHMH4Dmz0I+Y/pcL
wAaH3jXea6j46Jy0J38hzIuRi7ExTXYByi3suzQGHtUlwQTGXN9rhSAQBG3jblpyL5BGfyUc2NlX
4xcHJMF7NnsCMkFwKrAVgOhNz+CSxLKylUJ6sUAtqqEGlela00tnm6nBvKZ39BkJE4+cbEGclxei
RRmtfU8fW0z3cUx437JLY0duvrc23xssbhB/Y8/ysc5KdiZDtjPUYmyhO++TJP+9ADdSJiYRZspO
6/x9pHZIi49xfbKC0TUoCiYm19/pbuSKgoo8TMbg3NTLGfMvkpeW3J14ITiy0Gd4KgzTjTVTomAw
aXNnvTO2dawfQtotX1WvoVFwYXtYlLe6yJcnaVRX6dJHjI5Mb3G+osoLs23hvVUWkh9WRca5UmPQ
JMoz4OnxR2kW4eZPy/r/xFTyf6hkXcMxsazZjsC/BXLjbzpQAIgu/TDoqe++sGmHQ+8K+ifDYl4/
/RrUtuEb5zl1D56JJJFzWM098yBSsbnplD0WowONJ9/3NoNuDW7G//1XdJQa9q9ra+TRTD2/HUi+
93eTWTGyoVlcE3Kj2nXENXz0qr2HFKQfIaYhNuaciuha4V4sFZ5FAEFJy84iHSz/8l0pV9xaTK2j
YxQlmNRB7dynRkGXkuhfFduds/ekM7PZp159n4WfNLLMh7TmDYX80VncAxUBKwSziTZFhkgH4C1x
IxY5CFNeZIEge96ebXEqSM1dG1nqnITL2NtxDv4oqjuZfHzvmBafK9BDZoTkW+rrkzPxALQtJEAK
jUufZDJ3oKPjZQ7sOEt/l97+l3DlXwlXbBTf/1q4ElyJ2iz/26HLr+Vn92fRivq6PyLR/N8QSqAJ
MVzfZ+31J9WKZ/xmswdDucL0EAiLjprin6oVsqwEgX1IWhzcC9xUf/ji/N9QPYNC5dsiOGFI8++o
Vn6Xpfz53nAQxyCOU947hYT5u6VpmsZU6rNnbX22IMHCbht8LRGhA4/P0L1pevlp2XW7b/TWWnUg
bJoMQH00VoAkmWz6xXXQl5NezeGqNGhNGbydZKVffFuQnB7+6OPymjf9PxxERNcUfjbyTfC5WCqE
0jbrh4GA2d5ivFnFQc65jpbhqKeo48b6065/kJrFwQ5MjWmsxm26AujHmO3Oxrd6YmAL1HGJaRMh
lBDbwK/echLxbEH7KS9N754X2uAsmR+/p++CfRD55CRItgymjJb8GhUHXWeMoQ3yok1vOuFqxhWN
klTp2ZUcdKQpafLH7/DUvmbGyRzihvF9MPUkM48WTbjsxb7qh5NpjZfEja+UoWc90+588SNiQL3u
WsqXXi/BqeZHrRs3Xs7qUsCJKJffJavxTNSwxU9WkmxE8OdvBxVCv4JPYCN4s4TPS/rWkX8Yl/Kk
pI2DGB5Nq75xjEuR2C9etTx/mxMaedGBa/f+aXTni9YtJ7NLrlpDCrcxPla8Lo7UL5DZ19+yhW85
+TiD5yJSEXm2lyM1smGxkMBybUGOC7PcqxdGyVmViC6tpkeltM0q5xxZ02NlMk0SpXnJYv0yEYA9
l9fUa7ffl5ISgld8d6+cT5B6T4OLE5kEIP6pFIbR7J6Vc0IpKxtifhEOV1Bgps8klmeVdKw8IhF/
ofoCyWUxj9eu9M+D7Z7lQGK2Rjq5PrBm5naV06PLIMjO02M3uWJlCfpO5vQgBd+yJL+OQ0pGbK6/
mU5CK7Loq7arGe8yljMh8Cz1/Eik8VnKeJNBv1fX9rcEEeGknXlnLWWeWsqfntDZM5s3Bq9yrCOJ
0PPrEs0XwQuv3kYC7c/ESpFQ4KHNJ40Z29rTEj+W4fz7n4GGWBi3ujvfqjdnMexzit5Tn+Rx0duA
uu001+7ZIbscVgzevkUc5tEh5tY/MlC5AX6AXMVLryrYgsyf02QnXypMNedv1AuE4R3abgthNfm/
ejE+Cs09Z9p4IYaeBBRgrrO8VW+uepO0hbbenrkurHeJ10D95JIdOWc+udEQoRAAzHF5zjUXc4e7
J0/3/H0fxg73ta3Pj0bLn6Xl1+8QXz1Bk6ml6cWgfKXA8pLxMaoY6sKfmT0uqq6x/x9Aq28D7V+f
YqQfWhQiumJ90Xn9VZgWT7lDxHdsbNVvk1XZlR7xOaaSMK3sy8/0S9IvF9c0L41WHSBV7pWZYCmA
NGmsCNvsCnX8XGfee5SjqCgFr1X2VfiIwruOG5L83FUec2nCcX51UGgNKss+megSEvOo55I4B/Lu
1Q+XrnNo/fYYevlX2+kXHBAXD5XxOE6Poi2+LJg2I/MvplBEWPOMmAMkIqQKGcZNr3KW2fGgpliK
4DsH3Bj6T62KUOjy0AEcnTE7cX94SkSDTlc9BtTDq821XwQg0/8xA1nY2RJ3XmZEtytujLpvJ0cS
rHPpR/6bekApNS7auInYHUaQEZCAbHqENrgnomGv/Ah/Ohj/kyLRs/5WgcHQ5KjzbQ+FpGlZShH6
Z+EgQq2o6rQGijbHAwSfIvC98TF09Qeqx4MX8wJOPKgq46jl/nPFWt1bWIkaQBA8rlx1oEza8p4P
sFDUw99JQFXLindkbl+bJLzm9qY125fJnh8dhmEMQpMt2ydkbVwMqCsilyRj3n93FMVGN/wPKr1N
zdnuFxDc+T6i4pwS/B8y2b8cDR076i7SMH6p96iaxkvKN4IYiVMte6lKhB2Zc1HPSxVDi3jwCoKI
84c1B4QMWDz8w46cA/rkW61/JtD8x/cnAAijapQm29iwP2mCgi5hqxH02YTJRX0XUtyZdcdayjdQ
GRUmd7peJ19ennyF/O/7fSVoYReV1UoJlptmfPx+u/6r0PtXhZ4S8/7rQu985UDprv+o9P5c6Kmv
+6PQcxQP0VF9EKZAxTL4pzyZD+FXQxrhUusZ36jEPwo9jxrQFI4vPN3DvKU4MX8UesidPZaLFEqc
9a75b6mTDePv0l3CdV1Dxy1oI0rhF/mbYxC2W+MYkxEC+kWd27/X7r6qSTd9QEJUOjdxd1cwpx+1
I0sLJmBYH3cAlzgAQSy7qBDzcza+u8bez27ESDIUGUWcIhBqc3BlHKN6/NlPZxYgdKM7naQ8TWs2
prhq6YPNWLqPbrPuTdjHcSHGdFs6Rwkq3NrnX3Vx2yRvpN639l0e3db6ziKI1bJQ8LHAuAiLOo7/
1p8la1HBcLCikiDUvbqL3P1EzWK8KrQAi5WyfXZtICYHC65r8TD2d7oBIc/DLJIEon3z5EfkoTRi
f8eBTISOi7z11mqfW/PERleP3qbitis21fzLKt+7gZyK/ai/WvWzdO8bBtj+unOPwrlvoNr52mpk
8emsdcjMCE7RX9X+0cne//1b8SXJkvrXZ3L9H+oO/qjqBZBc3H/TMf/5r9sf26e/f8JfPr/7n98f
jn5Viu3xl39syp4D8GH4peT73ZD//r3/8Zn/vx/8Bxjkaal//cd///hXt5pqvv/1rbb6lV/b4S/N
lPqC3+8xy/wN3RnGT2Eq9hMHyh+3mGn9ZgjoodCgBGGaXOL/u5VyXD5kCGwBtkGO9HeX9Y87zDF+
M6F0KUypsL4BJP9OKyVov/5yymGGFQ4p1qavBg3qTvsbYKPxJSUVloN1tdLNYobA84OhobhlrHDn
CSw/LL0iIPuAwAgBeRC5+SEpIlaTkBXbwOzUm7WxY8RJgWFwUdL043CO34D/Mr1zsOMRvDp68w/S
UQTdv7ZnZvgDJPh9vrjO2vPpBTzkThZ+64KqHZbbaem4rYFTsDN3tPfBAjYXle/mYBxnCbqh0vqd
j5Bj7XaUaPosfnSyNzdNZeHnqlEbVib3ul9PrLSBkoF/CgPXJHfMKU0eJR4Hp9G9UDoDR0IHRqbr
paJ1JbmXIXfflIRzQGVkdW7fWdEbqESkHdG4ycX42TwAZmwpsKpDYyYmO46Ubd0U7vBcQWY2QDB0
BSTMxe0/GcU/L213P5XvkzuooYeScvCYcEyM6BNILB2qWmyhiawQWUzJEJB8kAYD5YwEQLaSRb72
zflo2XKbjsWld91k63XWTaVik3SbFRjYtDkDDOdThHe6UW/sFDVkZTTBKD8yVnyp7/1KmMatx6YD
UKfzqANDwWYlCaMDwXkv6h2Bb/Vll6RdjTOj495Ojm2EFysS05vtnSwqWPTbl9KQX6+6xlNPj1Bb
IOMj3QzQw/RlzE4B97i9A+5933ouWxGTEABwlXjHwo2vtTdYKUQfNgDXKE3LHOg5MUenSzHiZCqN
ESuFyNeL0J7k3BLUh5XExLQ7IFNcpopezp1eQrd+nKvwFAsg8LYux8BjL1gWkoWY269mPnFVatbT
3Jbk2nQ3MbZofXCucZgNe7ttiEBgpTG0I2Hf04jloab9S6GzENu3Yd6QbOqZZVsUTH7oHCMLZXVe
eKzguvtIxmdgrsD07ypZqiAN1lZz0prU05G365L0A9Ahb6hKJUvku+ZFd8Wio0GcHHHTVwXWRJf9
WnxfTuTq9I2Y11Ez1evSGSOlZiZPzhY3c8xPN3EUcMsdGxGBPCsqyLZ+7IFcg/lmTeVq0lhcRMMF
SgRJuQn3XR47P/EVvmJ36HZJo7PSRuHjGfVV5fau2vRjMA7Lkn7ObUTwiR09tx7HZFomTwYyYbAq
FkI26RH5Qk6cR2zrJpocX4XzED+Zxrh8Ab8ZDry21JfDQwdrVctFEVClV8AiLwYo3KBNZnsnvZww
VjyzNnd9boZy01H2rUbm1Mhsk4/G6eGasjtcjZlu0sW5HwsxGCffl+bJfWPcbt+M2CdBppSbkBU+
3bWlgps1H0SrvtanxrrTq2OVqvPVNAjpiIlZ0kXzADC1d5Pqvm2pktFoIveEL2BhtbmRJFONVtlt
nJrBNfLdKugnpALEBT+gAMOizGMg1qoUp4P1pLsLXvEydjaseX7APuHovaN5oidv/JOrbWRFqGJR
f2XI8e8IDr+Z09Q9I5BlU2u/UDfpm7EbTpq2RKfKQ0QF2fbJLb3npQfmalfOeyKlc/QcZL82EV+Z
Ob3W2BxOOuXCCRRSh+TMTlEaTtqpBxO854I90Cv1Nw3WxuOCVtvpGc9klsqjHPIMN1JnrtHuAB3S
Hmof8aMcjeLOb5ttbLIlNTHjemnUrsuMX8gXM95d+eU0hjzUhtotlbEi2Q3bZrptq7ABFN2kmBqz
NNDiPkK0YDYB7dxLoy7dMmkuaKmuUVQj15ElgEVt5bKivgnHFHW3cIOylQgacF2BW8Hs6wD5zdJ+
lxjtU2xjyHRpt6uCYIwHJ5zrLW+IpRORlIa/JrBrAaRndwVXFIWOsoB6BIoYfAbqZpIIiXjYV5F3
6haH5OqZcE4fzU8ga+vV88nEa1MZ7rYeTtxTlBZPFJjN1miPgp0wWmFcH+x+4YbGH21kUgTO8mVK
Wx6ABbKohPttig7V7MSsgxJ7E7fyYNmVWDlGi/BhGlBs5dWyNVv2Yc1I1hHsBtsbXmQ1vywNivDB
0WsumjzAPLXG+4Gc1PCtQKdl3fZL+6JPNa+B32ybNBpWcZmiQeAJWxvWJWpQ8IdEv+Ve7Nxy+J2r
0awfl/wdrD1bAIHgxzONxykheIS3FkTXSnoFZrICOcB7Laxoh/zEQwzb8Dto5A1FjTkcxFChdbTv
miF07xn7frIMGq1ZHDzeaqENxW0R+tdOMjuwq9Bfh+yWszjl0cCo865IKAOSJrs0XccY1bfjU2NZ
+66ahsBfimHtvI8m0deo7TalHHFop/yr2PmEtD8YY/mai1ngyvdPnQ+62iE6bFXzALKRmgRDOkFi
Jd4LpKHYOU6FyrLuST+zgAB6y5b4DhV7sqAmceZ3sn3SvH/P/NbF45Jj1yuLH1ASq10q7B0gioij
Fz9cS77CCq+OXKNFvKlH9rzVG96G9kR/HkRWXtw1YeMEjanv52ohUt4fH+wwKu4Hv9vR4Rq4zQtJ
VxF/TCMbaINUbNdzQtJzBgSRtUngxLA3w1TsWjMmv66G0FHPD5xvbP6tPtqUQ8+FqQ+k7iHT26gg
06iLuzUDBDLcmu4oDU5hwxI3HRMSvUFUIrLmgL/pV50ixhgW0T/Jxnqc1B/k6GGBD5DooLbqmOA4
xm0p2MAT3viaDoRZx4QpcKSsGp/lmpHHX5IAJm/K30bTuBkTzmRR+qx+nQrZ+FjdwvFcz17qqVwj
4lRiY97gOUihO+fxujHDDw8N/ZZF/ngKS9L1uqmKtmUM3SYyP3ne/SQy1d50RUVLFLLSIXUaDSm7
2rDZN2V+gdVNQlrT1MzilqNRT8N5StlZWZWNEaBnj93Zqb0mwfvVmHhGV7CqggLC6VorH2uPBL3Z
ks0h1qOdkeT2vTezQvVlEfIqQIpmzGWiep349K7GB1Ai5ourIg38AQ59Boqa34wlbnKeRstcZW4D
EF/T70JofwRdZTgJ2dsNmo1iYWZgYw8FGn0UqsN9JrNoX3b+2sCztivUh7FdfCEoGg7+ov8OH7HL
+WCLQtFAHRCzMcFMoUXPiI+qOxqab27TxaVukLh8CImB93bMrRGGOaKUcWyXbSSWFGl1sCTDwnlv
fhUGCm6fpR/zwIdy9mG6kETEcazLdTZm18GakSilekHu04Csz63HjZjZCnsRQIdukvuxmLKNTIeU
5xFo2fouH5LijuIMpUvWhYGe7iUCcDL28m0t247obx3BiEy4QdJb3QKRPDKQvJ9cJxAsJdbk+HSn
ilgzr8jio1z0fDe3ttgMJGQiJxFDoA85VhuxbJwGl2Yy9h9dpERiGnQYvWEIaedJYDQqtpSMAhQ/
seBTAalW0I4tcroOsn5aOOeDUuzNscy2VkkxOJMTvcgGapo6YfLZ/mq06X7KShKv3Tuf9EjWMOcu
rN+nwc43OVKX4TplguCbuD2ggCUaQDiHEPQzb9erBwoiCcN9oivbIUlFfRVBxk94sHb4HuIk5kiI
17nS87Xhgfhs6sT5KsO52DuELktTWJvS5w+ww2mTN/ItN8gRnZ/spQmBphBk6A3Og1sbm9qLmx2m
A2ZyyfIwCYL8yBSEOJASjuygQ+qXbQfC9FgPg4uoenpvqxpLpplDr+59ZrJ6uUndGWVEOYMxAexd
iQLRR+9Brhr717aLs5VV9uZ2Ql3pI7KievFIZfURDHX1Pp69g5bYaH2Xwd9OsevfZrtyRLGTd/W8
SaPmviyr5N7o8OHB6MAiQGlMhF95nCu0+X3E/CGOqEMTT2ESSNVJogK3GYzlfvY2FmI2Ys77MZDK
XYpZ66Bh9VsVrENAlQ+cyGglhEwwncXl3eAQ5qMD+BWyFYFhhvauxoKzbnFd72auuBa7RjACxtat
hfQjq44COSa4BYr4LL35Bv+ih3KbsX6LTfo2Shlol3K7WFCkQ09wdYjmrSWjbxXmLfF3nn82R80M
WrNuoaOQ0ySEvBm9BV64UXw4Qh7nwiX3dUqqzYB3tyOq1QuLdVcuKCThP48LsqGI5JzEqV6IWh8w
P8sK/F/2nnYzcZdcQLrbiyArxMbqacPSsdkNUftcOKzKQOJZhB1YwN7pC9ayAtJDO5bVIgjHfWqa
d6WdYRXuFqo/wiORfW8a2UyPUvqB6fQEfTWmgSNmzlka9i+th4NjYjkH0YKahMuxKBtt3ztJTO8X
26hn+qei0ueDX967GCv31F/rDonrJjcVS+jJoelAJU5ekO3653mOH2rXl2SptoiCkewnMI8TfwIP
wsspl+Ypzbnvy+LozNELhveEYZQrNq5FDxzF86rQ82Kd6fmdbq8byqe1Z8oB1xvFreU7dLFesTdC
d+dmCMLQSD77NYlk/GbBZIpPzVEK3ortgrFATMyznwDP12Ekf8Tj8tqHhBYY9S0Eui2T6hscFDw4
5RMwkIsHJCggpfsR5QTdHR7tdrSOi2vVHL3oJMPy7OMcjtwQQ4LTvKClZqgutJ07ke88GChhlirc
kD6W1hkDMMrsbPiReDi+R33SMQMjZQSZEm0nj/4rKU4Z0ilk3mWIzRqfMWdhmlvH3Iti7lO8m5Hy
BOaWYi4ur0BJAIt1OFZ9iHdd5OFBWFsw9mAu2pfC7y+u8BhHTJY8UjAecEgRUYwmqNIMfPtE762L
tLr2KeYe8CLuGkecPRfIxlKN5XXBkWLMz7VEpGaxu1y3Y/Hietkjj53XabyJJzS4xjS+CDoM/rrE
3+ujOFZe8cEtRMNVY7uwcpzGFPT778+uUqBwYc+lmujDAAmBdE0/qepbb+T4y0UyBt0Au1LjeUZz
ruTfWb05jINf3GjdRGCt7ud7jd3UKk1YSWMcWjvJzLNjYi/vSw+gf/VE1GEZxJ7A/BV2RHQBeTPG
4hwmWs89a7/qQwK6peo+DVx35LYyBOoQM05lG2+7vjTJ0R5/8GDZOaPt7JKlhnEtSXqo+2zXtSp5
WmP+afOTOAvG8y8T+2sWTct9j1c0TzUSYrNNSRzhDS7Nk5Y+wTnvN0llAG+2kO1ZI3+m0CowS/ad
7tIOxrnnrGs8q3y9/aAjUspboLfofT/hug+BkSQw2rEiada8JlyRqpc45b5oHqqmK4+x3z90IRZM
vcgerKlASpcR1drzCkycLKSjJJtpMKJNU/MQ0zZVUub7CJ9niRQejwH5WZ5u/awzv9hrVG6YRlGv
Dqb/q4YXgcSMGJR5TiM4R6Nx9MfPhMyes9SMvZNlxJzbt93ICSit5C1EIMDXRDckmN9mAxkEJrYS
q0qfCjq81QSwYbVAWDLSc+iYz1pJmHyc+c+I74FISJ0nzEAhRB2NEjhjZBO4kmcKQgdswyYcoHBe
A0WP0PEZ1daelh33SJ8aPBwX1H21Vj5FpfE1kvsX9hRLWbWjkDy19PSsl35yd5DZazfHiQ9gFwUc
1qppuTSYo13FEjKNyggwJpD8LstO9UyA6Gi4mzYVZAS0+7aBbQ6PmOHPHa3h2tGNTbzMZgDIflWB
pSt9nNm5OdJP2JvKGR+sMLS3dqpVPNMOdmziv7R4HtnkTDClFEFdHiq9VpELGwcIzKo1sNkS8D2h
3DS7x9QlFx516VTKlhjH8mbRDpI014PNvG5uMbxPeRsAmuvWplfhn6ERT+xLWNRHhXMGvNa94Akt
VlSuzT4ijSQookEEQC+oExiBpTk+qSVKadn1vFRtNG4lkiuDDEErwxTvgQY2Pts2IxR7wtfjVtG9
lyTVmXXOCflofjdp7UNe99i+DPdWkpW5Qm6en1xHHnSzZvna0vao+NDp1koKQkqGjPUpQMGFQpJv
hyZbOlMAcz4+DbPPpVyMu37wUeuGoocvMPDmJe37kHVyiwon5gg2ryIs5h/OHAddKvGlTQ0UBNc+
s7y1NohO581ELMemT4m6GGrSq4tluUvTgl1hQoCVzMPqloEti10DzpGPb3s169NVNOH9WKbatmO4
y0gYy/uIIadgO0LN617jpsQK1RMu5yNsv9Q1jrzOne+mAc4UG6+CywEHX+qiLmsXj7gocWG8Pd6a
TvwKzJ9IDVN7sGmuAsMu7g2ORX5PL0D/5mxTkxd/wLztW8xLsoH2dpEuVKkuWtsFV8SYRbeefgu2
pTqVi39hotxi7GL4liM/4MXFom4at5ULH85OMQ1wDqLuICG7MAqalO5coJXaYAyEe0Car8FvKRFi
b0WLvnfEgbXm7L7yRPaPKo4ewh77pS4vN5JTAggYxxV8NdoPeyKdIeMxHJn+tk2tcF02hJbkabdv
w5gRYeQmq3KWYsuaZoQ9w1vqoupbk3jWnGstOsUjMw5Sou3d7BnXaiRxmV9nzSX2gy8O174d0WFM
KGeJRSdTXpsdeNzWzi16+aZ1xVlvix+Nm2m3GrbyImITjSld3wKxeRzjkSkwssBVU+zazPG3sGVw
aQ7NAFm8OAlRd2fHLp6a/lnXBZsIoZ2qUUv2SZFkONrMPSHXpwWGE8pUF7+S76+yugKPExURod/X
ZewnlAm1uU4aOAImJzBBAfXWk548SSPa8gd1t7pOgW0y6QVah4t8EcPE8LVFC+XXt6HdQ1wwj5Zm
LPfhDEnCYg7pwk1xRhkHpoomjOnaAnciMy0JCewY44tnwIHD43SY8m64D9FVBkvvBF1Z3ftUEkEy
Qilxe2etnCNmlQy7wVyclZdDICDhol51qP0D6YQP5qw/NA8tPqKDxqwwLWdnZeq4SCWUA7jP0bHW
jE+/m548euJ8sr40ip0ilNOtY5tvqOiKdS3XIhz9U6uaVgjm3b6pnFsh8vEIE+9dm5vH1GbrUsQ4
zBrfd3etrT0ufUTRiYsNvljqbzvzFd8V3vm5UEk9M6ZEXKsk2pbJKlQgW7N8MkvdP+jWfWTOlBiW
CfUGOVk8M2FrF1LQkl7e5oa9R1eDDH8sPQCCT6Zn6od7Z6EMps26i9vkMS+i04gyNSis8WzQ9AZ1
LV7xIX91TG9XTp43a4bpHGJMB+wl6Qiixt9aarnJgwj9uzf2jM6SONkbdYyzwJZ0j1KPj23pJuvJ
8TzWqgRmo5VHYdI9z8IgYZb+ti2s23YaHpMwMbdm5pzNNkzWNoaRoLUXW3V6+rbOcmNrmi/tnD20
uJJDq3aPXl69oeSnHKsZNnLuyW3re3BIw2Rv9XLVVKl24wJ+iJyp4fkse2KnSFTFoMSjr7f3jkuk
b0x1QV7HY6t8WJNpbQyftVDdNXuecr/y3jyN9hHvVgzWI0w3MqZyMy2blAkMPyvP8V4ZQtEAGghm
Gk/skknHhIaaQ8bGzm/4c8lxAUKwISnQCtC4Z16hHfg52BkyZBvHNmfBYes8F2gUy71j49ltpvQN
l814GkV9JBOZi8jzP9JO4KNKktux6OtdgVydfgTP2pxzpefJdK7NGK124uGeqtEAmynDTQzjnP8N
KbJ1yUHIUgu7Y3/KIuJ8oomUdbfXt7aRGRe//xz0AupACZwZjoKWjCTROnmInSa6JrhL5pL540yw
CxM1gR6+R4pi8xfq1DL0KIDUv2b5mRofXYXB7a1bflIvZcXZjV6avhRB6jGFK7ua85MIxcnXsl2W
v+CCg04YIXEH/0fdShM7m6lzo+vypYzYGCSWsW2d9rMrIxOvnP+/ODqv3ciRLIh+EQGSSfta3kvl
pJJeCJlWJr23Xz+n5mGBxWJG211iMW/GjTihLXJbTjO+affc5/utJ85y7LQGtdYo+KvzlSYwC91V
iFWVmge/0+M1kINONnvpDkRSnC+3BjVgZ5+D3bSg/syHM4lo9a/pzZd2HCvAioLtRQazYdCUgyoG
rb+qig8jnPqzHz+KjKYBzQCXEwO+3ZhU5o5Sc3duHoI3wCoBG/t7Egr0vvF/lJQKZTP+NAZwgmHv
cvEYfr2GoZk4SX9IIspvXKPquB2AWGE7wqu7V+lxCItlO5rvPHGcWBXhcL8CevOFzIP50D7D7flB
uuNzsD7HNnqX4Ef8aBgwE6mtMfDH6wJjBxLL3U58IljpkgOvE+ITk3dtS7XK3PCKsz861KoEmFmp
EnySdkJAZ/ci5d1M4v2oWxMLFPVXKicDiNrO8wEnbdp35MG0SV+7ZfMvr+oLSb1TZuf3qMOFlNQj
ZXMluDpheDtRppckK1veK/IPffzGaCxWecZqxoPuSbeEv6lbj+yDKI78Hc8aA/KiNQUYTPJvsRx5
CWvxqg79ChMYiy8UX0lNH62MORS14jBQsE3yGOnPcz20LroybQR84rtCA6/KyLXpO4jkvhXMLVJ1
8/RZyqv394Z0yZEOoGzJrZ9RT88rUJJYNsB228tuKrl/2t8JbiyWOcW4Tyi/W2QprzUfAyDFufO8
h49FYTLfuzqlwZ34K2ogUUMvuWVorLehdi4NgXH6oTM0XrjkGlLKng+FitHKvmooF3g6fXCW4COJ
2S+w9PvLvOYYG0LbnlnlV+vH7jkwZc9SjatZ5VDy7SY6SNBb5loS80lc7ajwfYk1T9/mKiejzrAd
kWoDOYSNNsAQFwRoIunAi/ATseVg5OnaaoxZzk9trZhU1huu01nL1cLJGprBinWg0m9FhRE72a0i
cF+wNBqOLmlSPwsgxz6S5C1FJS7Ni2rFgZ3BIhcX2B0l3JVUI6AIjm/GxAVjC9OPYmTBbhPh0KvC
t5iUvuB7xMD7PAkLNrEGW/q0n6XVS5B99M5nruELz+ITHg6qJuPrwC+1E85mqtCWOUg3E431mqHd
U1zeek+eisrNVauzt6sC5FFjBAYLKKwBnaFRlnxyO2PVReUrtvqRb9rEcWYvOKM/Ms/587MOAIy7
fv5vBrv1Hlmxzs91Fm6bZ0WCXh7VUJ9cH0gGSs6a3BBbjH+NzglI4yvJexyyv/6YsWolxs6ugdXv
DEsVNlD9XA8APGrzOYfccvHqZPa6AHSsW/JnHP9KQfmV/KuzzwRBK/JxbMgcKOEj6g76mEMfQtmV
Mck3ju8EUdbUPmmlf9gmFkx4QCyrkcreDORp7BRLwMy4I/ounkeDSZJaLJWHiyQj+oV8E+MCjftn
BFLnRfoskbBIjYt17bKbILcZ/5jtrkiXtfK2PK+vwyjfRg8YjBcuxzw61QTacg0pEkVSLnWTXymX
nOrdYl3ZZI/Mp6yc5Utp0E5fw6qgjiDO2NiUf205wJClx7J7GxXPOBx6jNG14exYKa3s0XxjHUfn
C5c+gz2PVGT5SLKOcbxy3GGV07yRl8NNmfG7YcsaQQ2Ci9GTzoKhjA/Dn4LXUT8LvGmp2CgpmnVR
trj2WUTTgd35/blB7LHqj4pNhqLGtxAvoyi5AAZ7YdFRUAW80RI0QCzB8hRQdOZxATDuDnwuNjq7
2CzW1XnMzuj2r6LA74tvgX1lUe797iZMHmIyi2a+ycSH3RegEx5eeU7daIllf5Fo5Vovp3XrXPpK
m2Ownrn8+TSp1jbck+nZSu+9xqw0uETMfERHzQoWOpnSvEXQJSmXZ/nWiH8aZi++0yvL/rJ7mtA6
FsKufm0lfwVUwgZ4JQFo46Fnc/xICP/9ou7NU5wV8PKSgxNNM4vKuzC6s/pYhk9DL7YJJ9Vxkf49
VwUOCre0oQzV3Z0BmE0kvw4xhzqAhS3e5/iM66icJ8Gxzy9hp35aLiT8S7e+HSB6xfs4y/Z4TpT5
YRj862wyvGVuXLjE9SFeeBxKCrS5IpdcCC6PaXBMLWlda87EWxZo1MnF1anIyCxNdcwfazCPBc9I
Kwx/WzfQv+I6K5Zp6VfbpO3GMwJYx+feiG0cJ4cIes/Jiv1wW0YdoIXvNFiY9mcgvyYgYE+RYGoL
AqXbkf4vSJukp9e6TirUSPZmxSRR9kE+R/HmjzuUaq0m/cDExEYBn+ayNqzPkJJR8nfxI0dqmoeS
GduWOi93aoVnlvLO4O2Q2Se8Rk4+LIuAor0EmrLGA+Po7Z87RS89AvpKllzHJ3LBRemBzuZt0mKp
Ubnc1/dk6H7jZKKi8EtkPOk+yBpR/rQg9r2AZ2VWQbRkY3zPKmMfpnVBBMQksNgHK0zBJocMB4SY
hkVBx3w0YFcvWMkKG3FwGpcqIm/Zl48EzniQprMozsA3a9vebK2ZCm0U1XSfulygolcBFbEyYoKv
9+Tdm+wLjnELtxlpFjLtftvE3FBc6Efc3jSWFTM98DjUycjxJnEJjPqQgyaxYGECp1Kc2eZte7KL
A7oQyMi16rRtOLjvgyvxG8ADxPF01NJ9xdjb62rDFfa7IKjs+XSbxAaP0rDvApLxatwBjVw4Rf9d
IxQPUb0fvRTE+/Cv27GIfSuq+M1J6zVKXj7rsSEM2AKYDFL13fmMum1or1nGcNW0nJmsCMuq9j54
3trO5QYfBiqyvWyMgRBvZxzYvFNoLZ77If/IouDpfyIxObD8MiGhg1VR5oJf68wDy9UU7y04OHzl
20IDZGkmZ+byk8HlwS6+rQbTxuh+lQXft2cu1n+m5301oUdlH3CAMI2lC8czTrWMzjnMpLQc7Xne
wkR1/GyrRHO3JuBf8OKINHGW0RsUiV89/crD/MucnG/9eR/tXcSkZpl4gzWnK5Dei0B/DBYWENcp
F6nMZ5BLDjZnsPCDvav4RpRBe2jDzjhin2Dv3fSkmhLrPdO8a1kax1K1zT6BTUB44jWMR3/9JHqH
bs2bUuNX2YJmD433tKrqfaIUyQh7Ocbonz0X7k7IlV5nJq+1+GHDt4Di+ZImifGWFag/6mb6mrPr
KLqcmy1LJDWxpEt8GoQ9LmJaF5GjzGsuAx2+iw7XFIXkTP6VvVSEcdo+u9TtNjW3aJBzW19Lj9Iv
ga/Nh05R4M2ZbpEOD9916ouliTcRmGpX9mFzgNR4TERYLqOS8lot4GtS0RMMA93KZwpUgRQwFXir
JocU/aa24hcnxCHUj8RzXTb/1ryvADKkWML4/y77d9uCgWvF6yCMzmL8FmbGwl1bDQn5Il4VvZsw
+af9KklINg/Otqwe9SMML3p1BPGM13PuiLmdg193WK35c3Y6Y7GjL2hlNu/utKk7f9EMJZ63aO1h
M5Ltcew+ohYgOwMYJSYrE5AGc866Mz7o/sbNxQTxOTIaVhZ0QGg3F6ETeiMU+rS11Yk7bz3appB+
uUSS0SkXUHadQ5vSBwlvbDMmoOkMR1/2TsCOJUh/WjYSSTUILidOsiuLliAC0FFsKl8Ard4SAAMB
KY1qZG4FNlHsBtbgT0bTKUvkzMmGnaT82c/kjTTMUcsp6BBu4u1AhvwYGDKXotR5VpzwlJX1RxGM
Dogf++TwfdtVrubN8acP4H38RdoaB1riT54rXsfKvvh1cpPBtK5G8+jiAMryicV3E+7NoHTWbfSZ
e/kO9fPDZNIu/bVj1WtL9+YWzxZ1p7XewNidbsUE6blO1ip5NVt3gwHr+Lx8Bqc4/87rwwBSK29A
1j29WZw9j0Qx63fBbgy9leXRHTI0l5w9GYf5ZLhXq7lHRsNZSg8No17d+5sgvFVPY1z2p7fBSwz+
0HC0RQyDL425vAJNytHuOm3CXY9x0ZrWY5EtnfKqa9WRIptZY1j3glN1DNNjjFo2L3pGr/xnAHiP
wrnyPaL7e60DFARi24/Q5tvvgkUCU8ZqCkBSTCw7mwLb66PhkUvkxdFeM1guut2s9GFk9YXMMSnO
1WZTdCzy7r6uLcOymvco5GZI9lxV67AbOTjfpomoDBBissoV9s+8Bdd15U01q+DB5HjXdGkvmEN7
2a6BO69d8RTKybFPajMyVFSAEhnx+Rl0EeD1AucNhOTZVYSIQsVwM2kLZ0KGqChnoQ2Ah4Tl57zC
Z8Ddy13BssVquazaZYkLEAcVeLjlxIheuXdJTyCLpefwhW85qwUVM/E2cklT+v1cRdVr0SUkBI4o
/c8anYOngxmiz0JNzlqyriySbWe51w5qOa7MpcO6NkB6S1XKWkRbN+VHOLIXxB5aOv/S0FiNWjdv
MjZmk55wcY6nHZuz5bOzgE0R9IaB4TS1seck1r9EG3b18MJ8jEqVHSzp01ev4H+QEiC5PRL+4WrJ
/2VRXBJ/WLV9ccppcOGtuAwz3oyTcY1bkOWO7MqFRypJZY09C1X1EilE2vAn5OwsKP6uS7wO/jGC
dIbncmbZx8YZl3UW8+1OCJv7pNmeYoRYu3m/fMrSMZBkz1/FHa0yWUNwojmW1ftos/Xp8NWq8il0
KiqR4mUfVBs/ghza2yHUUtnuoxYjeRHADxaVcdDgrYBXpR8XAK9VRKfE9m6B0A7cNMDO+i8u0OYE
E4Ipd0yqQ8c6B29cErh3n0XazGY4VpXBH/MrNTEdQQJ7jX2GVQ8nSVnMitpY+HgsKfDD3CRBA72i
fG/4cnmk5eKK6SLr/8IKf3XOlRccoX6gQIevG9jm8Vm32YxyWdfkv3Sv+meZ6qeIp4vm86RNBqvq
wmXjsbEj74+ul0PEInelNPUWWBQoa9VjKrWXLogfgBa22BVo20Mw0CJ71w91tbHq8qw6/QDO8zjy
6MsOLL/T1Zca781Shnen49ImXdBWQBLKxUS4rS1sGPdYbenYxQFpghAo/AHDMCvPQF95fnyVFd5I
P333u08/ebiKXTBek9hH/OsPvK1XIxbFEn5gWM9tyRInrh5x5C5L1pOmeqtHtcAAfMSD9rSSudpr
y95hYyqzWCY6PtOxNfBhN8cUpRm2xz6V9S3x0BV0KFmLpvwRbZvu6p6xkVR1VNeSK5kPRGf67iyL
N15otUiKEShC71c1BIkBRw2OdpliIqnuV6EfyhzXpMHmavzF1M8Tbz3vbtqicss12c03s0aE9opP
I9aWsVVuIDfMnArsjPUzuOIOEmFtTwkbB+J2uf8PzgwQqrxhwDROrnSRY+mciVnVST507LIs+o6I
6xLPjL8x6FsYDTCqvXsF6Po9dvs4CnRqi5jKVbmo4Cdhg0rWMDOTMXxhD8RCGK+j10vYoCP1yv74
qukxTNGgleSLeFLpxpqkwdWerG8+9BuvgzFYB/fK16xFzE8GoSTIQGlHgamm1Zx0nfOKYK1p3njf
PuQABMsLQFX1vfZKpQ9hTlxYTQPx3+9QStS+zxvi5pM5K/vqrKQNNq4ojlwxtmaaX0pL4Wioh1ld
p5vU0z80AQxtMn7oKKHsu4UWEVYP/amfwPkhhbb3iHSFsZiWwynMYKlK8zq04waW8lqUBWAwHAGT
iccp3GN7npWtWLh4bPBLfdDN8t6XyRK2rL7Q3HFhD8UN+O1WCJ4x8YRLNWu3EXf+w+TTwg+WzpJl
44Kd3q5mszMzTMwtuZPjvXTLb7Pvkj2W2Evj60uvYLwJ1Bau++cEGWc2RvaNmfngTL+eEwYLT6te
yPS8wKy0SHyJV36tawc0GMHiw4QBdEWxxFwfgU+CY+Q4FuyU+iHXX9ic7w0In3bkH4DgfnRqGrGv
FHskk5tUCeKoS3O2QRDFeSmKbg+SHbvDU36FmBuwmfPLmGF52z+Z7GDiz1NP9Ka3LmH8jR9gEbkD
sqWMf2eT2awzC+8n3eZoQium7BO2YJxatdhLj7erbcNj9tm+OZ2gdTw/mLYPHPg3hmCWsyqo9LcR
m3QHFsAlgIaI0oKcNC1n2VrFNdery1T0p4EVs8XFufGDi1MaM2yhpIgAxbWrxsoWVgjm1E/npQFW
rwwugmFsKKadVn1jkuq6m+8AunX6VWV63C4YG2P7CwgRDgtMgyCnxMQHaL/DMqYWAW1Jk+z261nR
HUV7iAr4745c+AqEpwj3uaZ2tcUXkn9lh4eCZLoV3Dupg1bq1zXHR2wePJcl3jymL7EM7W3NUrcQ
w5Z55lWM4tBYPK+V3qxCuIuchHFEp0ZarD3IQoUbvkjQa1oO85kKn6oXt0JQxG5ZF4WTXA36NlT3
CEfcnLdB4+5CJpFCx5FA4CnI/sqG6D5qEDQ8fPjWJUOvWhpTvg3HtyQEk90Y7nrM7I1lfE8ByZSx
R4sjVr2LMt5WCtik5awyYUNCULcugaqSK1aUWaduFJNhHwjCsybzcRGddS/+iJgLOpVfzb55GG1I
CcqUr4p2Ss5UXpJNDi4j6xapTxsv8G8SDFXgIiuMWGaVpS/lNRgwKEWsXqyxehtZ+S4jFvuBtq/a
H73RVkH3wHC08tkcGIp2k8BbOUM/bzPOJ4c2iLCmnIlUE+7faWq+3BTaFs7GHd9qRJ4Q8Luy9k7U
rbCi0bfqyX2GoudKczdadrAPhjGfOUXz8BtnBdVoUaf2Gk2hWTf8Ix1sCph2K2jEwyNpvV3bBM+H
McNODj4QrJe/LXQnQKRNwQbep6dkWv/4BFx8bkKOFx2CBOtfEe/T1L6UvtpBVb+oNwVq2A/eiyHn
fkbCRRK2GozsefUF988G76fxsS8QzdpWk0M+FYJwayiSUPx3pmvSVRPUTEhCr8LfWxSiqUVQLIth
PDJmQpmbY0Zj7+eushb8qnS9O89IHLxaBtNBgWcLUiiQR40QpwsJligEgqRtbhvDoMcqewYoQnS5
SS59t7y66qmFxfghu99+tOZWkEz70fZ3ddTxALdi107uN80RP0RoF0KDZOhy4jWmU8A1Zrc20CeY
4fybOhYpwxIs5dHPYZN6NgzMgJe75x74TNhvBNchN6iQMKhLxMEDg/xhmDgUJyepmZWxsifT2hiK
mNty3G5VQjbdfXrKAGs21ZyG802ahk8xhMdQy+aCei5hUt3mGnJYukW5MImmLIXgtsfydwEfbGc3
YNK9orzTb3GPPewR4bRkQgD8neKGD+qEe1sxlcvAmm4BxkrXASg/YAGEyPDN++MOToyX7OfgeMsu
4PKVUgAYqXWo+nmBTpQTD6QFMPnGBg+1i4HV05Zu63IRjgoOmZpNtKd+qT/iVa4+sjx/eZZzeoHE
nq34mowM4/5LxqrZ7AuEMuaUwjIPwgH2qMmNm64HeVW7NI13fuIfa4uAE+NkYIITtlHPhD1DhrkX
jnka41vt9teADm+vGmgvYNTvgnnXF6ux0ffGE+lXhveiv1cuNLFhKz37tbflih5YEBdjygrL21ha
fagS46UdjJeYWaMWymX1W6483keu/KYbQOUGl9R/EdFjuljXg/kvTncjDm7HY6tusTrp7xo2gYq1
U590c8fixoqRgJv9s98u1EJEIeQp2MHL0I/Bs+oV3lxxiwgsx2b6EaT+wWQ3o+fmMbawcbclawp4
9ksvak/laBBCCt5kcnF6d+vG8YIDc6vq4DePsDq4xkK07MdEfOX2jyEnuvUaFYt5mAxUR5CSYOey
hm6P10k/GrWzjgkKdWelebsyGv7NvBcCo/jARuddQx7qq9xnYfm019sHDXI0aln+UutiE3APy+38
plsU8dQhJEb76hjx2o9waiohSUiUE4ZuZ9M0LrpFmcunkyZdQEedgfrYR97/bKFvYu24nhPMRKrJ
V40RLuw0XdDDcDC8aC9Tg+hU+iZ7BArdjE/s99/RTA/QBL9SChvwwC+bRr8EerrsFRIqN25eOBuj
oaood2rMKolcpCg+nKlLrOErrrpHGVQcnTjKhPujDK6XQxZf9SBYJ+awJV20sZl1au3LDXmaeDHx
wL/0br1rHSTenlUFXw0je0Nl5MFPbmEpGfsDtRRcJyQ3s8HuVgbM3qT/SNT4HVdrczJ4y5XqB+Fm
W4vkyPj/VwXcAUIFLjZ5irJNcKuN/NyVzVwr6j8QTkdhi8uIeRBTxrowtdvAaNFG2hp0BIdOvjeH
Cfbqh5AEhkov3EZGtpMRBR6e7DaBCXmukOU3juAvjBoru2K5ZxMH0EIuu1onLignZlXsZJh81kk/
0UhRXoeYwyxlNRj32T/Zxo+gSP5ZXv7nDdWHFRBbrGvYq0wdeS1PUc8apL4oBTqlYcEVEjtMJeo9
cQ+TTNJTOk+NTRsizKr8PbW1XUhXl9fxe0LuTTObS4Bpz/pI22jkCaBpGmvNCTE41HxrPN84NbL/
GwPnW7BKqrunkTrXrxr+i6pBeImDg+Waj8Bqa2Tx8SOM88PIArAPq11GPI7AMB88PvaoWUxCzEKO
G0Le854TJkJ4U/Z88N/TfNiR8SOjy+U3mbjCxvo+MG3cboZLcsxUZ/dp4MV7WfEZC4H7BFuLpFSW
ni5oqrQWEGEcbwkTn8q3QcfZI39BJbR+vqt4O4DxmZBAa40RHU8e8AWARYvcg5xuVuLXdZDVbT3N
Fs7VNwp90cO4dAWvWIbYqo4X+P5BL/ZvyILzqmNeNCXRMZq7IOgLLV/1ev1VCnxv/iaVAJqTZKMj
muSwWF14hZEXrcsEsnUdXWI3vePfuMa5TmMjMbM+w7eerXJ2bZXVcJV2afXJy0sVx2dDG9/jrVcV
zbyty2M0RNvQ/SFduSus4FJYKlmaz5VSzmkttSsOmM2UEyFTClj7aJfY5Ku1G5gfpeKZQmHYwPgF
gk7I3Ejtfelu7Lz4IbVyIreGWyUpvrhXXXNI/EvwtwzVdj2v/OAHAOQmKoLz1P7W2AsWfQb11nwq
V37JN5Nkl5/59zrsjqNKQIrm6ZzUM/7YMPjFSzw32unDjYOvGlnNLlj94Bo/k02uyHoH5HxotSbb
JY6Emg7h6P1zkS3IaWKcdQJ/72ZvGdNwSXFmaftynnrlWw2ZE//03PTuhf7RKvHchPHl5FGWbr6p
ffNhOjZedVa3WpwtG3s4q95+ISC/i31sMCO1BS2LNgvFQjYQK73xHoBD70zWyIReJiu/Dza2uhqA
70yGNhbckvgOFGZZDt7NZPIhp+4+ShYXScpX0Qn/f5v+NuNP5qfY9MtXvyy2HFZfZgSpNE4YQvOT
F2ZLjBLbMsUEWcgNo1tlaJjV2jsJs0vhoteIZNx5tXeX4h5o0Ys/uU+E74SmTQtq/u0V7MCwf6Ym
hTAsZF20HCbpfjWUB9ohrpahFp2XrzM4OE7S03FWzltWe5kZ3ELuGkSLr17UHIm0E1Gp+RoIvFiV
BkxIC/BwYfc19MMk5AkOEneUkOGIsLU4hyajmVWgCAeziEistLDnk6/dpFq8yxwIO2Udf+raZ4h0
XdrpOhRf7Pb2Q98vPHQPzEe7xCeFKi0+8OrsVNiehPvyHMMsfVbiFPfd6R1huaoQuKdo2yo+xTHd
Bcy8BZj1mNOTuot8EboZLdTs6by2/g41ikNo8h7j+hbym61pYHEK5+p6/IRwPKRwqqYreYi5zhqx
ok6g0rSbNPlL29Yv+8sZv3NvRZSW6GFKuxJQFctPMGSbK1VZcx1GJTETgnEN1vKEklc7ZLXNW6mk
RMZzjasmHlAwbzlvNkwxi5L8S5Ig3ZpjtFXTUx7FoJe2KzCsH43PJ521F9Lhq1yliyDS5AJcNB3z
RH6aU5IlKDIRi0n2PpNvoUyPxVlvi2VPnhtG2CpomUSLOp7bXkIxyS3po61hcrfPxxvRzu8mc1bw
wncRrRNAX8+53HHmotSnrzpqj2PReVcPS2l72H98VHR8cQZ8Cl9tSwKJAVYDe6p5lly88/SFreI0
fbMJj7D6Q+oJjhr5hBo4axqR0bbqXZ/7l84419OrZVNJ24q9iY9KO7b+bwLUrwKmXvV0Dz0RBRrK
AOYKUWHwTQgsjx6L0WrtGCWBYverMgUHxjksqrst9Ec7oRA7Qbsuiw9F2/j4NKdaRYv+2R8gCOyY
T+JFApE6GpKbQMZune7SBjsjf7VT82I3YunpLrW1WMQVkXr6GyqT37M3rdq0PQ0Vrgcb2L6zBUDy
w5p5lTZI7IzkFsYRK012Ydm9ltB7iwnCBW1UWfWvAdq8jFhkpMV4iESxsp471ETeMprHRU+em0u5
GMx2ZiCvUefnwhBVX7lOKRB3NOHqByaEa0goEsZv8eUxQBssOuvwMaXGvC3Qe9tB+k8j8RcGSIOb
GmjE7oQtF4pW5KCYkrMYtUWpMpjRamXoLCHGbpkl+eKZLKtrdRh1R19btuKiZ4VIZvIyte4xGdJb
PmofYIrnWtXvg8C4aVxBfXkKKd2hRG2RjD9tZT1q2z4MOOQiCaayBc9Vmrz2kwqMBjsR0n1rjp1N
62GMd6jdcnayuBccFW0AULjLFrnLktsU+66D7l5rhBitTTVioBx7/y6akLdtCapPEo4VS+IeG1pd
Qx07SDBGK4lRxUwPVVz+lZb27gu2MDGDiux3jjVtWq5esUzVLGTcGavqyMt63nhI9nHQLAx/vDeB
+rTS8bVAv9D40igzfUk4EOGmbWO/YH/WbVXQIUIzPxV9wsohcM4mYmYg0VajHKGqnED7hZrWLC0v
CRAx8MgMOhVLprkZSKxw1yXFTpFQj7EhCZ1z350zg7BHDL7YHROI8fFO1ETkExJG2GEteqyHjFJo
4H6kKR/TqAAHPP9qaEVjNvFEOdan06bEmdcpJQZDwsaN2ng2smNhoIfL7Fhr2sGDm2yIj0o+fEp9
8ij98sF1UxcEXrFYhODMSiRq3lHTd+YYL2Pt0/wKIlPOc+MQ9N0qRe5MzGQWOt5vpZOJJdGmZpln
nMOazpYEUvxYtZuA2mrTTdTcjQySBaV/4hHpeBHU7OjFp9B0MQ8KXASR2gQ6/NEstlkUg9ePWavL
K7eGFW2ccF+CV73TNoqrayzpAFGGd01UCtgQuE4H05okP360EZWqRkt6T4fo3AQk5nEbEW4oSKeb
9Q+a5zQbn7gcNr/PF3BqpUf6RVoEYE1Zx2JodsRPdvhLNx72AdpxeYTL18D7h28NAZwSOvjnAvFu
ZLjymlnYEmCzFqxXG3Z5o/5njLj6g/BQNRZfBp97v9zoxrtnDQRt8E9Fa6RcnEWYo5J5oNjGUzmU
ZvJ1QGYvsQ7MKl+8RaWzYAKzqzfFj57yQ5T8pMHdpZpNFf9CRqYszq86c28YTluZZutoSF/06TUC
yhp36lfTxBzD6bxvm4e0qh0JT3PEEZNlNlgSnZnkaTDM9DeQIK9x7p/imIIkq7h75TgvOQQ1DWu5
NKmorUBJp4dWFEsn/JD1biDnGXDEZSSHieGoyJ6n1BEwKqXoR6j43Zo1CSMg9Z0kODr4gJeQvDs+
NwrPm6XfxTtnoHg5pcBPslKo692Ia9rrsm1o8GVi3RUE/5K0Xfttil3qVyfTlEp4jX8D0qmdhLOI
ML1t7GJvOnt+96pXS9PJNzL489uWY9ZFm+bsrVei++qjL9ePlxVfKzQX6UisWkQlIoOfd7W6D22k
p7CqNyVvmCr/FIkO+OdiqPLuxM95037RYoJ88SaqK5AT2B+NhG+oZftc7vytwE0yU71+qkMdK3O6
zHTeXfT09q8RpPuZUOmuoxuQbdah9uiQzrqFXhFhC098iIAc8Bz5nywwTunwpsdHyZGsPSPBfDOc
+KphEOqtnpsJCpbowFJ1SxAFm6i/Pd+CoTubK22cC7hubvLLAU+IYpg2Y/+X5gDIWfV26V9pDvgD
qDPJ45soXt2IROtfyL7TFANulX1O1ydX70j/9pwNqIO5sq6Nna0Nn3opoth6eHOCc4TBnNNpbkT5
wlH33kIXGl+YuU02sVUpVxWnELZYoOKZgZdRVGm8Snqd6UiRe+my+htz4YdsHf7JygMC71w5b+bN
uaZKC9McufmkGN9pZaAFxXRnxFZaQPS0D3moFhuR/HDzkvG8I1OBGoGvlT1b03yaXWTf+8E7QS1Y
d0TaDm5PeLBv9ZPK6a5uc2fmy/JRdcqh9TD13rpy/DVKOWAzJiUWhP7CMciygbbZevZL3NrBlURG
Sw6Dzxb688eUTP8iQDNKa/iBGtNYTUoJ5VGtq8zE1uFm+TLjy+t4oYG0YyfbzDSc7YBAhqDS/eiE
zOk40OuNm1/gCRWvaXJj2z6uWFFimC0rfWMWdQpb4W7zch2Dbxp55LPZ0f1Bm86nz6rbaOU/M77l
KZ1eBsE64MIVr32uwwHlkCSrDeQLmm9nmf6XmI8WRj9qWUWdLWwgx99WDtiweAV1xC6+Jl78HWuV
EQctcyQPZL10Qen8R92Z9caNbNn6rzTO8+FBkAwGyYfTDzkPSmWmZumFsCyJ8zzz1/fHun27bVeh
jPt4gUIB5bKdqcxgROy91/rWtEFAxUi4QZqZS4SNfOy+OvrWC+5EJ9oZESSO8qzgS3g0IfNrz2rW
TG0/Ws5GN7YFAwI2ITIrgaEsgwaNU77BzMtF6Vr1dAfPNYV9aX2iKZYRo3ts4ap7RCnqonMFMWGQ
ezmhkZBk9dRc3vYQjzeWDwmiX9ekvSTVZ4Q8JJyqLebRpeV+VVq7KcEexGjm0oJRFtjD5HMgjmNm
mKmdDHjKxaYiVGvWwVUos+eK1mc7RuYzuJ9RfzKCx4ZskSI8FKATq4tGVoF03od+HXX3Md1gPCUH
WkaRiwiQ+IkUBq3yHryKjJkEhoFc5oQTtCYCBUED5uj3e4f9N60OuFdWfX2KMNm0JMk3t+10CbrP
Uj+6n91IwUuaG9R5LdrnxUtaVEiwwpuMSV5eR8emuu3o/XjtM+hrYYyElHXsoiCNSMnoeLZoRVKr
L0poCp54Boi3sIvXCi+nNq7S5IYMJIz15aahb28F3Ypmy3LWEpBdsFCUurm6K0r6G0jH4eDT8zf8
28S7bQt35eqvIA+Awix8nngmZXgMHbKbJUWLEaEJKpbNtz9WDs0Mr8dZKPKtnnJrcGZD+U6VHdou
c5E3azvMVxg6e1qdDQE1rX6nrDe/dlY9yYawx6aY54ADyZ3OFBJg8grzRulbqa7xvcSNWFYIdLiA
TBFIR6JzIJBzD4zaiHgC1hLcDMzHmK+YkUPLYcaIrstC53cQE2ZvPpp0jprAvV1PaA9gzBqkLdp8
NHH+omYDr/fgDjR/aaT53Eej/Dk3BuTnb4mJu4FrYhVcA/smE/WNXVPDleyVc0TVa8OnLDmkiPZC
pwTMAK9ea199C6drDunLhthZ7x3ERFnxjMyPnovT3HYoyFPrG0oBT3BClNw6e0hiIS5fDB4ArTd9
uTXo6If9JiTwlFtkKXeAsXMPDQxFIug1LHaKxXBt+keCmxH3OIu0+CBvcJ9gM+ittyo8oHvZ9Va0
88nkmErEJghH0cNAQPEhlISbjOnnvGAkka20ivNdy4gJW+0ytL7ZfGqFEa2K8Zuo+KGmu4zgEXAG
Vd3uWvnYcSYPEWum+0KmidIECS5DJuZAGdtVxIhUdWitmVQajFHNNgbHAgKRTD2/OdgdyEXm+NOA
sCpEXz6uHYvymp0k5BkusTMkDJhHbmmYigya0kGAOwJ1m5s/5EH2UOnzusZWCth3reuxWHYZ8j+m
NTzXgrcQaw9ZAFKo92MG7MTl7SyjfW80BRBknC490TVtvproXxYMdwrS2TTj3oLnxThiw/UurNau
V+BDKWGn4nJQy7Q1JUgnrDpZXK1yt5o7kTRcvQCJgQyGdhM1M2tjTM1tGcVYovhBmRKstGTfZ6G2
LX3/IkOSv3rhrgZaPoFPCjF67P4ZliWGz5pI9IJ7u1YWqzy2wtuwFU/evVeYLaONSDz5cY3qL0oe
Wsqso2V39yZqZDIrFjNMJVJ0LhUTXlSziAMs4iKd/jm2AhTBOudeROOIpjN67m7SAPvd6NE56ySi
fHtr8sW2zOCo+WgVET7vDGuoVfuJgRWbCVLI7hgk16J7aTEyesatmX/gjFv4p9Z7Qol+EEEMB6Xe
e3RxTLRhHHVrR9KF1bENCit9NnXIIKkdxDd//Mtk0BsPnX6UFHA6U3LXxH8scvkV531NOgoKYV9U
AWRD/d3v/W5jlYyQfHJGY6t374SyuN2H1YdLybdos3o16EZ3na9njAe2kd+JpdlAztBKaCWGi+A1
zsONWQYX24y5lUevsUJnUUiMjpjvcDC35ppl3J5Slw6STVjXWwS9qgq58dgkc2MH8fOpuK8yjyEP
J4eN76mxaZ1dxoKBkah4ABu6m/aIW0CAlSK8B93UyGZRp+Oyzy3Ahh12xyl7DibvpW/Gmzw1PnqW
75OGdxOKnE/aYhIeYcpforiWz3bZp2upxTfQkbgNbHvWU4TAB88/WMIZaTlOCVLnQ9tiCxI4t+pV
jVSLZ9g1SVmQJMeb7Mh5cGqm8h6G+6XkXm4RR7JoweUDaUNJKgLnBfiNjk1HX05a2i7hYt9/Mdq6
FXNefHzKUt+B7Vi/j95RlcNbM3abMvGugdmeMovvskwYNtpMCx33E+UOseiI7fLYvCnNQM2Yk3Ni
yScMo9eSwk6yNfQAi2Hud9wYGn4oi/55jRJgQIGNl0RAfgtE/zp09TsBnkhlm+VoiKXE6oExGrkC
kxgWq5/2R4O8miwwoT5+qxFVliW/3HHw0ymsAbHL9tpRYw94xRsc7xknBuc0XePPNPqm5XejuAub
WyINN4lQHGT+Xi8eMvu9RWFYOvk+Ed1mzPb4HEz/vsTUgONvZQUReEF49OlJj5lNoKMufIRYOUMi
ZJvFqjAjgsqsXWnF15BDGucUxIvHhN6iO9LQE8ynAiSJDQKjLXe8nE1+Fr072Utf0/1v2idT+xzk
8+TzpgAgKUGwZruMMklx88FTfsgDE7latn1KqW3GWN9WuEmsKnxMx2ozRv2m8z6yuFynDXeVMY42
870/2Hh+vSFdaV9y2mXJeGuCTCDh29zIxILNfmfq1KCcj4SYr40CBQNJxvRvpt3AsdqPmGpHQEQQ
SsqxOSRCrCs+2WkgcDxhmjYJ6zW0h7tsILRNorAipOp73mSHuO0eIttalNWJgeaqQ7tUONFTbhz1
ki4odYIMxWpg5lgi5itfR++1yrPXTkDk19L7yoNU4zDkw9xDl2iVXVPc8onpL904XE40Qgup7jrK
cWamMGivUw0tLm7Kg4cBtdKfwqh6CS34XGpcNGzeNliM8t1N/VVuZOeSrD04Nss8puLkwqrR9jJD
XMROS0cBgrxro2D28QojQuhtmu4dUa97YoHPUQwHb1wJj+LCkLcVzSzJWF7i8HT8W1Wzden9Ootx
1baryteePCYfRlnscgriAACVq+yVjZ6i1WgtUO4JuncopRMYO20TnEJ5tbJ6O+nMnIi/5R8tOPdu
CFt30xLYnDfgbms8fTXB9b3+2uGYy+seb8fWamg2gdSsOdsNq3vr5LiMtvApOLa7VeLaEHypSwwP
pzDy3UzJp5gvIKOMtUhtIfZgITV3qU0kp2rdNhYRfO6vgTJJ89UqTat1V9VPXPFdLeAjOaZGzbJq
DvP8PeoYQhq0nzvA3EPi4U6owcrgg5k+xvGTaeYhFh7Kj5PQu1349RVEJn+Yk6B+hEGwDlIG7Ll5
kyIlLeQx0Axouiw2ZCRJV6wD/8Nq+/WY0RmDSjVGj+z/JOL4J5Tir0103ydcQdAx4v24kIK4UMZw
aekOyFhd4b2utQDbnfIwp3NfH3OGrigyKk7H1tPQhjAtNeLXWfbUCn1PBtV6IL7ai7LLbJ+MvWsB
4TFnL+srfY+EduVMoJ4EOQ8jr4tIV2jTQ9ixHUz9ATTfi85VKNLQTJiMM4W9KY10m7kalvL6boAw
x5lSDqR9hCVtkpoBlxnQsxPHWSUtgvcBioDqqG2C8kp+6LobgfWY1xxjAB6FPXlpzcod2u9BVt3P
Vysdwcky8Np9if/GJV+CcsdfoLpfGYY6DJj/M1AAWnQ0kOs2vrNnc2HdAEzUPP50yvPfHWHonGqe
4QwWoR0ccwtxEGSU3JH7tLS2Fnpmasyqrb40BINRUx9jQ7+vqQVG7+RnZweS60AWSzFlG/kxBGdZ
N3tnaInSgXWIPQkjac8TB1eDmQ26MGPcC0u7k8TTMGe7qTFXJHUJUcxYmF7UcPMmjLHfcWidbV2e
G0FB2wIgHe7NCTxC3DmfAUVs2D4rq2KvjDewoR7xUexChBJNvRlojFoUkcr90GQB74nJpXZHTy9z
zU1mFI9RP+7677lpb20MQNhw98pw+ajjcVcrMJF29dq69GImpjVPg9i51CSpLI+BnkPjMDdhdY0G
5zkayc403YWcvx+4yNI5WM6Tx7WSnNCzPTtl5pkOj4dDf4upSaY1Z83pV4nzEuRbOX2Syr3pmFao
AAhDlH5GbfZgsvg13A08eFzV90JASUEbHYC4IW+J6OgJDXV70BsEWo32HabqBaBSowX3WowhjDhZ
vUVDAwZT78JdJxHVdsltk6idzjDaR7aKAeSU06dUOapcpt4Rn0+5IZr0IegBEFndltQ/7GBYgmSC
LD9Y6tklbekZ1skGCxJzLvgIB51DwPz0+xkvsTApzZXmrePoEQ+hY9q7uIBQhEeF0OkHt3e3dVfe
dsV3p6KTFfDoUx6U8Ha6eG/Q//K50ZrNXVOUZ+DNVKPtWtUwUXSdHKrxnOrRSzedKxr1ufFZtY9x
oODVxLMOgT11awTFoZEN3LgCjcKAQJbzGj2viItdRl0SF/6Hn3Gz5vLjptOzP93aqfi0KiI4icUN
J9RhT1YnAZajWH5HoAFAyLtMSQvu2fuY86fz6jVL30Omb9iTA/SIXZidA/ikRzr0u4bIkKhEd7+h
kMrwQIfFU69fgUsBWGVcg/rI8F/tcS64/LV61+Jm2wL9EejK/KTdWkQau/obV763kjs6xkcMPtDD
8T5mtDpT+qH0sZn5cRTd5hNNX21coNxLZUNz+y2WsPXSNyPHVxrZz4Is92l8qbzPOtNXDYWz1+zc
+j0uhq3WcqkW4o5bqs6gCQ733lbPCLU2Vc6Y30VDzLU3j2/y6jrZyZ2m7ntyLTV1SYZ2zeB+4bcI
Y+yvmAwLSDUL3JWE0n/LkMkabbQWhQZMGLC21i9GNilv+jI45odkbw1od4D2cN3elvJrDDRcp9pe
YaNLjUczfwBYCcVPQwnrgWdkWAvaESYR8kIShKhD4a6hPo8283i+wwnilrezzU3p+tpkMwvQLidp
tnFGeHR19C0woNGnhOz40dKyERYxgNCKjdczUhix16n7OuN0cy5mYl1n31JWIkll5j6AhBA5MWRh
uQMDcxg+vQJQZQt4IxzqlY8lobWqlUBGt2AYCXdGbpBy7WNf0Orrv4eAMqj18CJXLvnedH/hu3i7
qDsJua8eGbRoXECTXUf4Kp+POA63A65gO7qEyRUhOPJTrbRoxzx5wTnqAOF9CDpu/oaebe8+BN15
mrZ9fBMG+N1W9pubzzCu1xxhXlsx9zTKNWk6mXGAXrg32WnUlzG4G8l8XULwJx6arJ+bTm+XCsRy
V7O2zkE4D+vde5XRkBriG6aXYxUdS+luwe8diUFa69YHcgAWD/p7l+uBZi66iqZkra48U9yPO56r
YEu6AA2a+iy7r0wTqDZOkjMNJha1h/kY6AE5x9WZSIXGr482B3o5YJXtl4Z2boJiMzTarXOMmkcF
xCM2Hn36mmNq79Hq2+kB4OIqItA0Ho4VI8eUkahz2/DqQzV8F2aqba3AqM/58Jb6cM60wb9FJpGt
NFBlqq3cRdNHx26sjEMYtBHfD1VKhhwPehe3dhtBwphYa4GCpRvH5snnneCtpT0PGWpsVx2tIThB
6DjiKDV2ep892C7aYVGGqymusvPk1+KKqm7lTcR+GVhu1lZUuGs/1iElSkcykqU/UuvQrmJc4isH
SQH6laXmZmu3RsGdJhZ+f9hYI+CtR1Fs8bw2AMDZEWrHNg6D7t+2CvzYAKWNLVuT4Srwy28Nyjsm
7+mLoXvThkgW2DrhxgvML2ZC39o2I68UKjUbvn8Q4NFvPEiKDO9cqkaA66gbDiGAr2MDPg2JeFGc
COwigKWoE8Y6lLmm1/nPluxgAcIl2v7xn7UNcix0C5Sh8//FG7DTo9G8I7shfUDXrrjZ14hnvkc5
WgC9i8Yz6Cd1jBuJJlrLeH4s+mDWHNlhN9k1pk7Z44sRziHQC3V2YmhcTTNFxNdMiJVVrq+mZnK2
+ejSwcgc60gL+COUI/Q403nTSWngetU7a2EK7VgXARDEePKXJWkU8MX0CBZKab33VSKODaOlo5u3
5DuZODNaka5aPUI8OvW4PKE14f5yh11VUEWMxlTv+pFZ3uB21s6104s7jCUvasEodXxv01kg+dsS
RYqButGdoQBdV5SobquY0L2owOlQ2HReTO2QtK3GD9hdK3PIN2ndrcIAwGMw9+aEA1o1aUbj4CeZ
2lXg6OJUIxMO78LYQk7ObeuYIpNlGdaXMgtyzL74J7mPgp4J+zPQYefQVHS/PTGE3D0MuU0JTL8J
wlurn/Rj3j6FjipuQDAabYhqxjRb/K30yfQMKLath/QdvAnpW1uW+8zfQZPDDYTZaCOz+s0NO/Cq
HLgqAhsp/bBaOoqFLZhFXqb2ygdnHUnUG8Kw2k8sYAidEPUNh8YzqqckyayTJb7gm7CJ5cUrMvMJ
BYx2qYFvcgX0mey1hrObbI4hzEGnCdPOpG1i3fs+iAIOZkMtGRT9IZAxW3mRv4VIrU6V5u30qUr3
vso/+5GOPHptiEFeeKwH7aBsTH7KK/N1ZMh1Bnt1TalKW01L4m2TdgeONnIvib/2YGYEgtFZ0MXB
kcEezBswOK7pPRFhhpszJrCpIA530bajiypqO3mtt2s0buy5PJaTBdse1xuTeAsVVupxMxgQQoDr
G6Z4lhVCNQiqZB/gkcH21Z/wSWN4omYo91VCH0xmc7s9xGzY2xg7EldgEWESP+bDtADrJMToYX05
+8wqd7YBfie1X5uZ4u3MFkY5lQ8WcZygdDpzO5T1o2NiZovS4gzdj7FBPgg4x5m8sbLHGjr2vlMI
N2kwbvOE9loOfrHMwej58pSQx7grLDpIZgcpFg48uQmcoiRcsFelkvmrBiB1mrgVqRZIxADgFJrp
htkbONQxGOja6chAQ7TkJapMT3rVs+JCsxOBtepnI2zYUuzFaTiHejC69YecKPFZBMOWLII22Ni9
0Z67oO7OyIq/yyqK9xNoDj8zTmkFxyXtxhArFSqvkCPLSS4Ti2GBTstdphMy3jqEK+jmznfLYEeP
A32uHH2uSilhOqkNrRr4ECNZNe8OyUPVpk9g25hsYpsvA8I/HaPHf28HhHdo/bMRRApmeyxIcH0o
QlHemkH4KWMZbgXeUlStmr2qWwsgGwGY2HiBALShvRsxrjzGmA9du59WhpbjNg3VnasxRDPnlkXj
PoV1pdaGbD/KpGMe3QnCdHaIX9OlGetEXyEdy1L8+6DKws1A6gd3J5fHN221tUi0DxIbaBcYeAmB
VYQo6xGk1KMACOtBZBtN58VoG+xCQMb3HqFcDq2+RXTQgHLd0EhfVS0DHDcDcigb41EGCleG2w8L
SwwfemhCjAszhZo7e5wowhIatVCN+K4yv9pq00lPKdf6AqkelCZc2OT+mK2LDb+ATvoH0z5ry2MR
DN+c2iaFXVCeVCby1XQ2hxIv+NG3fn5i1pyfIv1r8Afiw/RBbYvJvpDfGB9sBcpWa6MbjTzbnASC
9Qg8fBFOsHw7BnDcjHFxt2O/hwZ5HGl63ZSIETzUIV4t7gNa33u3iZdVgcG9ANSzkO+Yl5zFvMZL
r/+INf27lusH0wcv7NSq2E/MqGO0Qn5s3SP9sGL45IGNGUhp4x2iMnl1y7fRN3b08STmT5hv/kDN
1ga6WkRGtcaJ1UN9rLx1OZvX/YGjqU23utkoYHdEYpeaWLsiS1YOffamzG+9okS1zuGythmfGya1
S5C2xFzBYw57ZMFQzySFQNUdApJ1WQSK++PkbnySemlaazjKAceYcZyTkzDUyzDuF4HKD/Miv50s
sF0ajS1UaTXuv7tSM/2dhqLNLoD75zGbb6LdoAYldrWgtZy4y8kvkhOtSJLo3HPoWsmx1D0GkmNZ
Ylgg3aMSsBK0ZzXIQ5rlDnYrm7PAb7ZgmikFtHbtknUMci4tqGorAurSFsqmbVCG52ibXFs0+8RF
K9i8NYUtTzInp6ZGsebZxW3pGBFuZS5mnE/5igFUSj/e99eJVmiH1AtfLb3D6Zuwc4babBfLDfh4
jHKqoXkLmuYrsWxu0JkECJzVOzFys9BwIK1BrscGOLLarQ+pj0pb9+tw7VLvyywINsJUn4VvP0eV
seZ/B0v2fGfrCVRvSarj4mQ8i4v0NakI/Zwa5w4BnoV9Dd6oclwQ6xbPUtspfIgoAN2SX28YX45O
weGJk1F6liKceQBXAY0Dnwpuecepqf+C8oOG0jVOZoDS4Fu7NsW6FmuFhLlgF/QUcbgGEEi/j7C3
Zk9NlSKRDOL+0rVFsw1i46EuYuuUEakA4gYhLLxsQUuIGeMFXf4JtLX56PlMXnsLAHJby3eYVPo+
r3GXD5PvnqZZht1TPFidsUsKzzxaqHQiXuOmQHmylPx+4lrGZjdybiJLTp+AEqabEuYvjjT/LErI
j1M88dUU8HSN+l242osfdVxrIACqvKzQQ9CHrMphU5r4N6IGUSR9CyDTrQMkP4QqTM1cd1Zzx9Rh
rxOIhYXJPQQRAH6TmNMt5T7oWUrHVZmqHr7yoG0qx5rhbeaNQBPCpLVZQI2hkrb1PR8h4rOGMbkd
hkAiUxWs1ODheI1ZPcB+MQDKs07/ZBEmYTzjZ9ONnpyrspCPlQOTLQewGhpatB65/rzE4i2whuGV
1r1GqsBK5MjPqqQrD02GWkIaxhOmgPuSe+V5isODRe1wCxj/lslPt+Gq9ohaniQ3Ax1WXvOOitHe
TAo1AGBuoHnKrnm0FDOA+tSZ+c1kYacYwa8ubaF0atHERBWt0Y/1JvMNpuq3YXzumkGdmshuVtzd
i9L4yIZUnEZEDLrF+NIS/gl6RH20IHLpqkRunSugHxQG4RCebIfho5W4R11or96Aao8ik16iPhsS
3MexTecWYQ9dcYzvaPPQ2BTlja08uIjw4oCtu4fCF/tOo25Bh9yujYSTqI/N4zA08ZlJ67LUvNcC
sjp6nPWkYOn10KkWnauhcw5Ry8FhczuXbgWpeBd76lC4h/5r33vpjTteSSb00ZHMwSg2naaUgjyK
XWMlKzLGbS3o9qGTrCRILHReN5gF4Pjo3SsG+P0YJuam9saPTGjW1g6PHSlXmWSQ0zjmorUUY/Ws
/SJeBU9LSJepQ+ebKSQ7YYvyl68POIRR3qQwV/FOev0yNqu33pEUGLkH6Mx/M5zxkbNzW1OM79TI
3tW3INHMhvA3IwsRnzfwS40Og2tfF9qpYmqYDfEA41rtk2pkx0LUK5zpXum5e04HYwUu0eYAHwHx
NjTzAZYQ+cStxc8qRExwrRD4Jvu0dWZtRPgatL55thE4FVoAsK3Sxx3eNQglZv9UNJgyQwlcJpt1
jo4+7J0I8G7mpP2OmcRHI2joIxABUx3pahVj7tGD+o4JINAkQJG7ni8aD35a282N7bUbM+TtEj5w
kq3RbqfWilD7ukhoomLcaamnY+s0GZhY3PlYyoSvCXObtdGmMO5Ru6MgQQO7iMv4HaE4E3rNJWIu
dc+VFd8HFTJVk01mFaiE6IJKgAwcIAAadtVuHdf6MKyKNmaQwW8v3RuSN23y6+JVORjTalDEPdDN
PPpmU7yGaPJit6woApIcEYB7MTQNL/x+0DA5NA04mIlMpqFCUUgndhXyPC/SbCZXxcEXKUewSyJE
ShP5yrsBN27f11sb3V1pyttiqJ+Er5HuUwRXJdEmxr5k4Ixmt7GH/tmBtN/Age195ikUQeRa6PWA
3SroN2ilsfdm1U3dol8xVL3XJ/VVQXBb+ROudho7K9/tOrIsKVWGoV0MbmmsqWeQcUbHfmxg7wT5
LVBID8jCNh4tTC54NnG6fye7y4VlmB9ZJ+bmn4LMAjJ+On8d6He6Zt8U2BOxzq0qDEYre2rQxYQH
WbX9pmeX3OXIy2oo7St/REgJb6ZZoUMelsnk7v6ZJ5EBVEdOKzgH4ap2uVQUNhBrC0y5Qn+LI7Wx
UUvH4Wum3RUewpQ8rAkgNB5cT/X/J/d6jlUlHPW/g6/JVf0xlvWX//zP3fpu/Wsu64+//z+3n/nt
t/Sz/tvf9P9Juitg5b+Ld718y76l335MUP7jD/zfCGX7X7ptuI6DVU8J3VL/G6HsmP8SljAJVeXm
zbzIUv8T8Or+S0nbkoweDKkcQ+n2P/6jzplT/vsf/H2EuzquK03lWoK6//8l4FUSIstlcvTzbP/x
739YlnJ1m32BfynXMJXF2/sxxDyz8DpJd5BriWRiMfoOUxkLZbOBs5U7UL/rffUltVpspwkiW22B
YilDxL4mzMqydc6u7YIC69Vn15rRseqcdRLN1mLXQ2hoyoNmFa8KSAL6jy5ZQ1AwNrUK2m004vxC
bRZTxOfP5dSc2qBQdESIIWVeQoPVXMCwNfby3RlK+uEa9322XfKcZa6tJgeTGIB7WgjQQnPJBNML
AvI2TTvA4CgRaY/qAZhPv/rhy/3v1f8fWZteSNVo6n//QxdzqvQvH5mDZ1pKUp1IoDb52n78yPRE
s/jpXJMSj/lO6hZ3Y4ghHpjRK0Q9BonWxjWbWyplxDup2qA39AJ2EX/CR15rGH/dpkcIYDBxDRJm
tZ6PIdPK9lHW6PDgmAnqUDIolWiSFQfQYQRs1gVyfce5AA9fESn46Qv9geiWYTea+pPOyIbuz4o1
tY0Vs9UuP7apwPVYXHPwXew9M83WYSQVkx2x9Aik3Jaq+V4q+16PSNm1SUxKYJhy3e5V+yYtDdWW
XzRs4CGIBe2lLofbKQ2QyEcuuY0onoqOaVdSqU9Xn97rUIu2ZCuthHNTx+WbUeAzyIf2aDqqXzYh
0YxjZDx78cDVw/fRNbvRM/gP7qCMgcmHETaShFEzD6H2zlVg2Qpu73Yzuz9dScy2s2mFBniTqDJf
k6u+K+9El4Y7xMPWuqQbU0XNph4cuMRj86nEJVIBGIG9X6NjSC1FGy34FusVql39/u9XBKnlvy4I
+DCCBFgJ/8lwfl0QViUApiQxCyInpI9EFiDsfnB15pSsIuP+NCbxMxPI2bVLkul1yObZrjYPEOHO
A0QzSSqaVcWN84e8HF+Pw9hiaAPiFfDFlugbLYRw8MIuMtZJ0eQXfvMzzM/5z4tasT8pgx1BKdsV
8z7x/dsdt8D5GfhnlszipLbW146GwnCkm7rolNxVTvkNrMOd5wxkLYBGw1hO5df716IfgQWWX+Eg
Sagdr1YxJyyMEcxDLvujaXGGAo7Ls0+cLs89V+2/f8f6n98xG5djK/r3fOq6af78jvOAfJ9ucJDb
jfHGU+JNi6av2sYcZoU8liJ7VxqHOE512lw57TZqepdMgd98cn/+8m2QFq7AtGYpYc079Y8fHBcR
ryWvt1kjvlFLQzkvAAbumIj87oX++Jt+/op4JST7jrIs3XQdMsR/fKWs6Hx69Nyyo7ygss7w62RE
B6P0oTgKT8DuRsgBU47NrbwNc/AZ1GThEvPsfuRyR6vXW8UOdAqXmx62M3AZv/lKfs4Knw8Th6RS
jhTDsVyd0+Tnd9gOsq4z263WjsGdhrFD15ZPfpYjM2AqGOTnAOtIPwNTzqaqH37z6n/el22uojY7
MnkWcFl/+Xw8lq9fFG2DOJCFWL/iaMPjUJR0PsMqRbMvGGb7NsSwiu1i+goacJz69JSZ46cWHn/z
buZc9F+/LYzitBQQ/ag/rYsabU/sdSSTqzEkEJGOjJd/G0r1MjUQpNHM7DgOGxKwCjK9/v61/3ym
sw8JzIvKlLZt/fosh1rfi6yFEAgpy0XVyqyYB2gCnII9jSD2ck2OMDRd8/T3r6vPJ9/PPzPfv5Lc
W5R0HfbEn79/W/V9XNZWtcbdcm57Wre9c1NCYaKhc3Gk/AjC6c5zsyddM069cUPG6CUKiqcy0k/0
xTZTXv5mURjzl/7LWzIM6VoOFyqHZfnLvlZLiikWzKwYEXdOA6WwJmZdwuMbqjf6YcgR213QpDdG
OGDHaE/aGJ1a4+pOEwR3JOUecmUwA13xYIYnkmD3btLwB9r3se7vMpmc0Ye/T3m1aVjz2WRhgCx/
s9X9eYtxfvoZflnYTZ2Sj+PzM9jweYzMvSCZfedZ2/3m65u3qj99VrYwhGGyn3IY/Pz1KS11BjKN
EG371ZOTj3dOMh1wdErmvPA+rNKlOtY/ZEcqU2evhDmDgmj6xPgZu3dqlQPz+d+tqb98U5xHOstZ
moY97zk/HExh1DRR3hJ1Kd1eRziwnTTzNOZgklngDZDYiPT2JMheaNFdZEe8U9A+EPezbsihLDuw
WdlF64qXv/+s/mKlG4bLnVnouiFY7z+/K6YZ8AZEV2GmEHfNlL/A/iZVLT9XQ73++5fS/2JX5ZLp
IvRm97fsXw86IlJdUVotYZ9xUdKWrh8ICEHOlyChm2w4+T2Tj6TsBqxEPhGkKghWocOt8zfv4887
mmOYNu0K3TKV1MUvy8OtdF2BsK7WoJgvMLv9YOcPsNhOmjPeqaB6b6R9ID3j4+9f1/jr11W2blu8
qLR/2VVKgngND3sxzCT0EUX2hrYfOWsgTmlbvpASfh6H4tx75Yo0TcB+UkZv7IvomgwapmAldUTC
ZBQMQ/RVh8xg6+rJGKzud5/PX201pkONZ6IyEAz8fl4Tbe9pomzofHi+e9Fl9w4C7KXI90zHGeTV
lb4MhAGLQ10Ia6oW5Ac9YvoFDMQYf2rq7+TSrebsHYYtFz1u38Ou0n73Hufv6NdHXP5xIAkOJuH+
cmmKXT/Hk4woB93TI3p90xR3o26cRr15KPTiyZCsm1bL3ypEh16IOl8Fv9lmzL/azqR02He5Mjs8
PT9/TuweKWxC2CYSDHDVewQRFCPNWRIEVFlj39aZspoIOPOsPuKg3HhTCkLPB1sBTENO2LtnjXQh
OgY4kb4pmQElEnD6oOlfDvxCAEVXLkIKT5fgeSi8M/A98V+EndmO20jTbZ+IAJPM5HCrgZJKqnn2
DVHlspmc5/Hpz2L9N1/bB91owOhu2C5KJDMjI/Zee4O4aB2Wk+XtVoRbQGtFSAyzKuFPWku5HxTq
jX9/dv9evHzPNG1FbcjnFPYfrwyaIlcva+hgNcpnR6jpVEbzJmG84XrzCCIcddC//0Sx3sF/3mF2
Xmc907uSd0b+8e22o+X0XZIJhM0OiVuVtY/V8hGRKQJgACM99NiNtYz3uaUgnjHAZfSqL0tVg41r
6sO/X436+16zbnFBpuMqSwnrj3UySUJBvAJepkwPF7cMt2FKe7DlwBe/krFzMxctJzUI48PoMFVH
ITZNNymxd/bGsjCJxWb8Nkf+fT55t2r4xdCf2UoC2GHK1KsTUc03bn9JTTsg7/LQtc1nVitwStCY
6TJYW6Ydaa5/5sNy8uLuDejd3eB754J+onDbvZzAd0asDeYSruB6/1lHt1XLV4ShCC7WSPaaQ7C9
HlH3V928M9LmeomwfdD1H0A5g+h+yero7t+/tr9uomuyB1NGUzeu58o/N70lsSy71PWyxzuPn5dk
DAKaXqLeATcio4A0ZsZiFbEpThp95U6tjqaBsajH1jfAFfyPq/lzA/q/q/EESAwaVd53Q+R/tmCd
00k3q2bZRzXyYDpdH1UFkCzGXkG0VnI1CnCfS0Wut7AVfrARtODgdb/+/TLWSu1/H+z1KqQQnmf6
vE8cg/65bGQyFnls5sveCpdst1T605VE3k/1gUisl5IpRVMv//H+iv/PD7Vp9DguxazNwXh9wf/n
o08VUAmFbHkvsuLZbXCwOg1M54kuBw7osBthpsTId9yfRj4/cM94iX6KznuyJz8D7KbmrV8ZT25k
36cCp8K/fyWW/Os7EWtPkX9YZ9ZS/5+XR4MQd8eUoOBv09/TbAqEawPoR2m+THMmr8Yeb3AUklAj
wg+WJxjXWHTAb+TxgacGEILLO1L0a+LqgVEJnzOvwFDorLqXNKOQc0Vn5VS3YQUNotLZf+wFwv77
C2ZPFx7MO2WyTrh/rJB9VttDhElov/qMSEAKW2VwRimQupODebDs9HemzZAwl4YcgXlegbnNtWhq
8RRihxisNNvDNfsGgzZHE88UZdEIjou5r8VAoxiG8ah8fR+v8ahNtWxRVKLjF7cFi8xpsLF76sk/
1V326qSze1jynJwiJAqYI0bWbbLb40kcJplNF5mVqK5SsjubJgZij4w3zmljmjWZy99fY5KV3s6s
TZJ+gFyX2Of3flwsWzfyTUhMFtAFzsbbUJY+vAzEZvMYX2qSchGy6G7rRczFp/BIr+sqWyB0OI16
MAky3LgzGvJKpu9mJ64z09qCrf2tjPJl8TFcq6z4UuquxI5DhnoeuFbyiWY3MSciFiBcahzmrjtg
jEZckNji0glBUHCS0ZpEo9ozZmxtnoku9u8I0SVgWQGcoLENhkaMuyUDoTZpXHRR5d8gx8y2I6j/
nQLSQBOGKLUJTYyN196wzfDKtyfmtqH5aZvTwyRz/ix5haxc07n3LfTItr7KLe+mGnhW4UOQSRSW
za3qTNK8COa0IppeoQntW0JuAODgDACNuzqwWn2KaoTgCs0HWaEKvZwJA6sncnAvrPmjX/j6wxnB
5/fT0/UoQbMBhs8QN0XQ6zaGW6EOWMrGwIX/9PYf7+Ofmy9r1Np8sNeTt/SpA//5PgJd75LOw/aZ
5zPSyhDKZfSQTY8u0U1VSotvNL0VG4oeoClJ7PA9qB+wpAx5aHjIzR4j1IyqPqs/nSX/MMzutSvX
MaZgvplIAJ2Vffr3a/6zauWS6ShRhrnSVNJx/jhfIe5kVBmRhdCm0E4mEr7DKZInD3W78L1XL75N
CbUviMT6j1PtX3U9P9lT5nfjzBfyr1c/RbDSZQZcyk6tzpUFZdpo5W/VV2Ln93NOfTR5aXN0FvHR
+fXBQ76Qd/FnXoxvcuh3hoNiu1UhCLhJ0u/ybrSIaE/P/7VG/VnEfV+n5a7X6HEu/t4j/mcP6MGU
M4JOYdza9AWQyFmLGSRjfA8dErOwfTZiE5J6u7NrIiSXhAnIZF+31eoxc0704eSG3QpzDHXvf9Xz
f2/NrJwcOuhsSOa7fz5wxlzPier9cQ9380lF8nlq3M/SrX6gJttOjvwiAP2BCAGcZ5toNn7++7Pz
Vw8WS7XjSt/x+NGW48s/jjxLnRAhkzWgzDKCf3LsVYxdVH10I2Qgd3liotLQqjxnA5PwuatEUAlJ
uAbj43+/ku8+zj+rA67EQ4whhLkO0/7YR/J4KTyG18Ne+TP5z0R7RBUYStQm35V2GwGuUwtjetKi
751s/GHO+8L27JOY+f1pzjpmnBTxtQ8Dvytb17N+bNC5d3FQV215Ezf4m2qfUMd6iq2dVyI3r0gD
2rmqIm3ETtU2NI1fQBEZBX3/xd7U3Vj9u5aTdfjeHMa841Gw9bQVDfYkf9r3KWykEQYnOd5OYI+a
YBO7v0ErGkUxwMBoWHNbp0O8JvaVHnmihtOflsm0733QQmL0znVJlGXlVzh6XTYM2fbxfxTxfzWe
17tMzSWxZ9JXdJw/qgyKmNlvxnGN6KmJx2kYTrvqBhA+663KGfR7v0m2To922W2T0fpt0sXYS2ix
F6LUMEUmm8yT08kgbQbsdT/+R6vVpuH/Vx3EautRiXGVvk2R+s91V4uwi8KQhlBt1DZGtxGIaphZ
axVWHBdwO43h3FfZqG8AcPorKrzznfGAA2F8VnEaxIQC3FqhPd26LN4SL831tNjIfWD6otEGbmwu
+TnC5c4BmiWJGlBMtf80dkaOR7xp8cqjYZ/oOR1LOGeO31cBMPVmY3nSPs6EgcTLQjZN+x1sX0LD
Bjcv8vlktTbxVOmstx05KVVHNB4xuGxiPn4KzjSf83LFKWf2dU+2IR2fMeyyoDAYoSVLc8yhprP9
sY8OfZJvcXX5+2T2uk2+sMv1dzo1D1VZ1tfWxDaS62wOaB6FQZguPDSw210THr8D10RrW985C7QV
C70fY0xpER1XEAC13kOBLs60Sne/rOIhXbIej352UGMc3tSpBPgJryH0vYtlLysgkLhxPg4REJii
k6m+LktQAtV0tjqzAkJOojt61Rf0O6SAzCVW+XZFnlRDd1ax9bW0hCpl4lLk3tccTnYwLABN6oLP
ayU0TX7WjZ8/kS9ZPPoDE78U9NCckEXmq+upiuWt6tGfRXn5XK1FXs75021QPvXamzY+NdWpVU1G
lFBGHoSVdNsWNhxD5Cg/zWE4BCl6z+8flzScNwvf/NIKEbruTEGabvy+6PcuVfO9YamfRYtt2YU5
j82YpMeS27wt6tgDlA2niOEYZ+6o9fdyPSThClluIpm8irj+pFFHYN3gBGbW3iHt6H6kVXo3HCeq
zxOhYxNPggnyZsaX0cQ9Imyw6JFc5ouev6q5ar/GCPoHmb5exEvlLdZPd0hkoHV0XsDm3OUWslRp
jLeWs3DWdQDse0BkTrGMivuO08gaSAvMM3sRZ2XDuWGk0+zaxl+A8C8f87q9taOtPjLLxVLkJtjm
0srdNESbXkQNmBlYx7ltI//i6h2O/eRqgbEbMSPdJhb3kkMTT6DW50X5LyND2UVJ46QhUlCl1+5W
x6H/guduHp2LkzkPSSmtQxpiIPCbYkUAQP9jYIT3vpvAXuyEDYJeAfV4ykcPyl5hPiS1e1+quXsv
lpqf5994TszPQTn3QDObgraCcOPYTwZCofu0zK71CovGxxReDKuwgRxX0TYkVO2pgXPfIRPF4ug6
12GfY4Ba11YvUhWPjwOfKwfkWqyIdYYJhO/WBgU6OqDUeCe09m6IU26U02KIXIRLVT2/iwUyTNMb
y1Gj9rh1auNK9sSJmKQKUIdrUmWsh9GP5TvvuDX6NLPCNMe2MENWdBJ9KpzhPTdQeIHBLc5Ti4Od
Gji0yc7z6wXk3RD4iKbv63kKxFopcpf0vYFxa3K1gRuFOb+RPsYWaoDZH1pYPcsbg3vroYcVkEj5
VE/lcELxdzssiHKNkXC6liWO4+xFZwkuYVNc5AirqeVj7BxsQWu91pyUQf7f+l+izV8hpSLnhlWJ
iGu1Po/bwqW94o8rszZkf+QFwQ4+Z3cj+saS1fgBScCJzA7oFah6E46usFmVgzqPFSonBUAji3ZX
Y1C8HqmqFlx5qac7o3TvirwuD86cNccOJpBTzfNNRvRavdrdiFs6ftf+M4X2mHD28GTt7Rs6Bxtb
DuJoEYgtLY6/GpwNIv0fjQG3K+uu3CnEbt0iPUxDbOTdMjU7TbjOrWvnz5JUKUKWcQAsWXnsNMHt
sUlKe99/+PNsXTpz7tmK8UhQA17U+ouMw8vgT8VR10Kdbdcnr6KcIuyQ+Yq1IZV2/QWGkrr+otBQ
prVcR243gVrkl4iRwFWYmtdtVxK4VAixetD1o5MK+zLnCyLgXN9JmHzjYGYPOJLKXZSNffD9n72J
RHOuc8x+btHvijQCZ1VO6LZbKAd+f0M9ibp7aolYZ38LIoF5oO3O3XjdATrETjMnh6WixOhGnAam
P7GtpCQWYWzZjiFyIdif9BF7AxNlWGP9APSQ0VxNi+kuX5YR9mjr0FCr7ms3evFUFB+yJpFYGjGt
RgtqHSofkJveSmVe0I5IvJ67wWrMG6si0CnpDxMtjcUp1X70IEr0pLkiMXQdDt9e7MNvJzQ74Bzw
Hnojw92kv9QWx6hqwglfJxG4NnUwrWYIDDS7ULjBGzNEosX5rtC+Q9EsrkoB5MNt4IkDnoJin9Mw
9h/ZoUBRMqhMbHJL6N1D6raL6TTFncaZW5PnI07fJ2JrGO4zcz1D43LEQZ09l+rwfR7OkvoZcBwS
Zp+zVNXRlcyHQ+fwDXaxFpvWdO6B2hw8m2otblvCpqo1islA2jLrllpdgClMHSAeS4koNoTqTjTh
GevmiJ6dqqRdKGj69kLDLSVIPsYoXD90biuCUYV4lMVXnUdn0YBSnZRxdLwZ1K3C4AxBvjtkIzrV
sZsYGSUeZpNNPHb2A0xJHDQc53FuYPQ16q3Czn3wcQ9tEpUCtIZUs/dQppt6/G21LXgDokFlrc5V
6KhN27hAgxg52xAsunI5VrHzVdkdG3OFD8jywVuPNRwqM6ZVsLRwvGt3TrfuGmuRVddVXrx00fzh
ZthN5wkjmHRt2qyFS/5gBdVBivCQKF+hhuF0hd8GXplHCDG5AR1r8nLJGqRBRu7zmprxZSJnzmxi
gFsD0ulGNq9ZGMEYQIaWI88RaFWkyflR5GFLzwkPDREYBkbKQ5p5RVCVFtGdFXb+UhzShpqoScm/
lq/Ky9vb7+aFB0IHr8+CRypg1LwEnvzqge5QRfun0AU0uODqbx1E6NQfDLD6Dz1E+oyuNmMCLVg0
EcW2qp3ProJyoTu5px0NACvH/ECgEzGWfn9IYwt/E3r0NbHsMoCEVr6bPGjPem1MF3PDaqGrSShb
IeDoQc3oLWpbcVep1DqI0Jn2jZjOY0uybJo27s0Yvpfouo8WbaBDbz87hV2cHwv6y091So5bn1KO
VnPOk7s0twDGwbd1xl5an61cV5noSPnB9r1Kd424GO4JEYWPS+h77xrl4+wJXLMOXppU8nnSfD6W
s/zVWnF+stJmAIUCbUaNKNT1AB3l+7Tl+kS8CDAR26nB4SUcuDHeWmznNShDc5IXnYTMjIr7DA+5
b76Myqhgj4zlvqIcxFIXGge/JMqPcXVqxPXl+020ZtVvUOilbXmeh/igx7VTbCdkDY0J9CEIyH2t
28dSviYGefDkE1x9N7/cjt9T5iOstrF/mKLlscQNGRS4FOoQABmsqMCyiPb2q+XiwqPf9F5jnCbt
zGevIboG+QfsOvAOw1zR2WEoW3npENid/+aE4E7DvoXIZDg2dlbpkVTn6AvjNyac/Xg7lRXnJUwO
JeSnO2vGjpAWGiDBCBeLXoN/PaD8vdRNdau82D4L1/hVNR2fL0dv1sToBCrZB8Svu5BRdXu0mRg3
URofEwQNYXobmaF9ZP/1dn4yN8dCvVcu9sk0hdgwaqx78ei/G2NqIRSS+Z3n/KhlT+yNmdmHxY9A
4fZnq0Z/7kzgAru0BOMhyZozZqB6EQEUqdebG3eYiaMy8r12sXpRE9IKwJRw9D1YDzH2cN42Th2A
vVtLytvSyI64VnFzpc4Ffah37bfxOxnXyVZbIQYfVz1oJlwnY2DSwVGSbcCgMdXQlNuwIs7BssTk
Azbwabu0f/h+AmpZHMO5e3GM7lNEww+8AU1gr83lTDqPdvzQDywRZUf8WonBC9gd+n4GjDiunTvO
fg0tnEwHfv4JEca5nyUOBptzi8DehkI1fbHjpDznFVhl03/UMrHgQPW3DpqNYGmtk5jC5zopy51d
DnLzfUl+hYadQexXuvANFrGoT66yjy8Vxt5rbeP6iRGXn2GbQXVJgJ9+751ekYmTjdt119eEGkM4
mJ2i3o51E53jpX83SnsJhoJ2hlnkr5HB+MwZQkKAySkIUNPnK32zCcrGPVSw8VvKOXQbCpFW8ojt
pAalZ0/H0iyuoGiMZyN042O067TdXEFl7M8+kaKRCUuacQfrpKGt/dSZQYh75C3bEg7WXEYmNDs1
jcSTK/GS5e5ZJ55/P485Weda7JHgr45JfWDTdq8TWjX3RVNcLwbHhrGuWalbQE2ky9r3bYHMI5tB
wdmgmPxSH3mrzPuIfNYrzwjf5ipJd4ROvCBmpYpckuYEfoq/IXBdqa6MKvpJjhI1SmOThGEkEaPX
aV8Pfn1GNfURrvG1nRo/pFl7sA3aNHDBbZamogNuJN6BUYO989QNpqjk0mLBTh1RPBnWcn7yEg+s
CUTL7VIMmyaPriVapw5fYLAU1Y+haUwQJWZ7sLy1ZPbjRxo/n8lA+pTPM5231g/HvjVlmZ0EfrJN
3pOi0Y/pTwd18NVU8egVxFZl5QxeNBrd+3bUJ57BCUsNKR0YodyH6Zk2vnVVaOpV1wHzVji/mSWS
kjZC0h06SLppNAUGC61ryeUaI/a4M7ou6O0PskPRBtszJjZL4oI2b0K/e2iWhoozyWFIV79IK+m2
MnrrU5Gc/Lh98JrVmOdEIJey7o4As8NYwXIV5TJBK/PQWXTNW0QOwb5rbX+fti+FBYYxCpkRyuWe
teGKrQFIVEQATWKWep8QEJXoFobk8mgTcAuRH4XmXJrjrp6HamMKBx8YqievbqFPWj2ED6TMHcN/
UgSsk2uYnLmd+KvKuw9JrufBok27FaJ75ORKgIcAHJCpiM3W/OEV+O0wzdz43sp71T6q2mH4kQmq
KHriV8JMEVoTRVQ1pXH0enk/+Mq5in0Kob4qbyZzIm5y+syT9rEdUhEkROmWaoMoiZrfIXA3zLr7
IWaXEXMHer8WBzcxjtykT9yFfCt5fkzoH1A4J+8YD2kWubkNxQAwFJp4AC98GrZRbwNdkIbcGGD4
IHVCYuovcC3PNbmCVubhtqwVYSHYR8nFwQTuexAAK6M/eQP561ZEEpKbOQFgnbdiTmDN4GfbJWb2
bHl9AbMN6JHz3hF+55V9cZcEdkWehB/1PR6/5qOtxbxPOVBvkVP6UOaj53wag8qArUuVuew8QLtL
Zcbk7WpsO3a5Z2reriyuHxENT3LRVjC7asQu6Zp3NyTvw+5MAy4A2StxQ2Zi0r7j7ruJ8IAe7Wqq
YZUQ802srLuxaNptJgMO+ZCxBjY9+Guv2hvlLhOJc2nKCEQpOHDR2A7UadIfaOAM8sieC0CLhmTg
VNaODfHBHkR3IBcKaLNyr0JNMtHyC614fN9ZKX7deMf7WQbIQVmLQjZqD2EQmluoY1TpuzFrScUB
CYu+HLNdlvg7wpSu09iuDmFhKjJh54elJ1VayweOwz8KZ7kojn9Np29qgFbmqhVwOLdA861Eeqsa
75pz/m1meRdy3J+xBsHtAN9OrjxGQ/LjyokmnuUr1vNhfClk8hBZjIkQsfIWkXPolXF0x6Dm3ehA
arlx9cPJbAAp/kGUIwPGlKCvQbEqrEHGsgPM1Z31wkpYUxNuOOe8NFgD+RpxhiHGoAE50r6lvxHO
0Bga+Pwjjrh9OSI2aI1kYjTq/ArlXJ2bs8J9cF/m8i3D7Jy04XQVerjFQwpzxyf30a+1ty8nJ4Qt
UwO+6yhUGdFuughKBQs2WXRxc4G0aG4tgvnuhjLdFm1OqFNtvOKirA/O+DTXizg2NVWDUYfdPmaL
P+UTWqBSztMd+MSJrWu5GKavMS07ybEW1o1RpRGhIP7WmoGMt31FrBB4DtzhV64Iz2YOiC9huCUO
rVPrUw6nbVsCqC2M5UqFJWmEsrEOgx/DgTDXxG945EPBuEQYXzIKf0kBab5fQIR1mftVFROATDd9
nCH3T9Gz6UVvWcZJLWsZQ4um/C21+NGGd9OCRQ2jXOSm5t6eOuJsSucHrRkAMn1KLIY8Sr+jV5xD
zm5rm3+ZsabbJdDTOT3Khl1Bd0P+ZEX2T7fFJKpa675zOIPkayHrpObnKZn4/2V/m9Z0ZHWbHB2m
V3goxsMyUt3gmXvJbNZQPud13wtOcylahVL4fmDDsSxKlGpZOb4sIelKTNhe6XH5t5q4s8npib3v
2Iyw67GEhB62WVOBQUx7Yh9lEm0jM09v5QRtBNDuRjW+fh7SGWdwPf5SjITPrmvO4JQKOpQO/eOY
IQgjmtckreBnVz1teCP+HWLg7Kv52i1wfqRu+dsYkFEsB8gMQOkl5HKDfAx4Vj3xaqE606zTN4kS
e+lG1SvH1PvMwwtRGDPjFGgnZe2Qz4Ifp4gPYjY/ezslaklTQWHyl+dh/KIzX54hflhEE4qWHXiw
CMcZuoknuTeOcU/0U824WYENCzvAFU3jentm4ssmJ1fRk1V35Ynx/VtCYfj0oHy9LEQaGLvviryi
636gb4UdKQ1vfA6qV/mQmIHpjD9sGS9YEF5Di+69zmdw6C6Y4IgXEPuouvdxabeFsQfVHm/EWOa7
ifgGlQ2fUBNPeCRT8q9aDr40IhxyCVls2SIInoQN8OC7gYP6oQLcyfc75rs4NQlSBAmiwYQs6KCR
D9T875EwNjpRe0Rw3NofBFk1wMKtK7dhElHlVYlWK3oWgHKKFetbgmLeNjwwdIHS7UIQc9M/Jk1n
7BDV4xWNxZ0uCXCiZ22tcbgKnmrpYuckINS1gVsM9RrelZKH4820R0L1gUch52A+vlv+kXcQ7Fg2
M/wuJo/KOTskaXSb46HJNDJtw5QNrlGPGBGnepYohq5sE+1m3qdP7BZ3TUKqKRfL0ME24GBCTkOJ
x0kSnqcKwVpgZr20HG878Mhe1P0u2ppvsMlppcflOVXE12HMdBkLmEEPzGEv6Peh6HCOlBwuvQFv
g8QNSqUlMePTIMZAxCwzwiXc9LSSs9jiRNX9MJrOxKCpuCFlb7BxuZ/CBrEWRU9pWOSB8lc2raPO
EhRDkCkKHkyi7OSNrfdZRV8l7i5kBdX7JkdYnZRpGxStwtFGlB1pMECGe4vkeXBeOYX4oFabckR+
EB2bw6CnNycmTirJs4fcJRpgCZMsaFlGBHK2U+vqZwfx3MGwZHbuy6d2xX8go3K7j1lZxqWEUiTH
Ybiy5F2mgiE5RU3XPjcTJUMf66s6hCQDX+N+aAp0mAMHjcxDVuFydzjfQvCw4aRlHd2/gmLVY13r
LSNY58NAasV5yowfIjbVEannR7JEOZMCtBy2fiSf2zzZwNc7O5pPTd+Y+7HkTxdgqQDYezGj/mj0
vvIxnjlZhvrguaX6sJSdHscl0nu3fKvTcSXh0Ngh2pGiqQwtZqNiUwsy0JolegkB80D7doKJgldE
1dk0IFj5K3p97nz75Cx3BuDtbVRmGYTCMjoqvTxPNpMNlPnQBYfuFI+9dYxKP4EWlds7dvCvbGyo
TFniRk6m9M4bgFkdcRl5uV+bBjNyqMsi3noa6kGaOSwhoncvVgghzuvK8/DbHNk20EA+5iXvkl9N
krBp27pWLbqtWkZfkutOmvLsmMbRYgc7pENtbbo4t5Ff8/fIkjxfUdpPld8zOhnRQNt8RXUvNUkN
YRbE7Q9gfgRPwF6PRzZp7JV9lD2KbgSuPU1i67r9yeapWFkDzYxqzejoZlVO8mw5qLByvETUl8Af
vvp48ihG0WFcItOvjlitbzJdA6Zwv2Re/p5MLGAdJ968Wnb9VLZbXOMcT8qTxzq8m+uxCGxdPmBo
5qQerd3z8LNreJ2IsRx3EdT3rcME6eTf58k6pYlLHM5WbFFDmIyiBNp6c01sNCBcwTII80M6UXrT
gWipgQvUb8z76BzGIyCDvjhNDucAPAJstIIbW5TIPqvSxyWPGRbIpzueEkSMR1BXxTb1P+QyQuO2
0qCvTP/UGS7lqta3JdE5GysmNdpY6Y2+VxrBkBewghXsws4QZJuWZBL75Y0wTGqyiABL9Es9uHQr
usOXtXFb2zuv+M5qiI0z2qhrhWN/MObXrOYCmglbrUrwdhWNW++1h5q57o34MEydw1q3LcJyupvQ
OVa+Nq4m1AEbDRVgnycpImgD6PtimU+WNbxwwm+jXt33PO1hLngAgVkirh7Tva+JeaqylVTZ9XJv
5gncetMGD6IoEVm/xJa/ClKAtHywDCEGXF2YFAsAv8MoXhmasdwnFdopPBnnimrZGyd9k62wZClk
UIq+fJ6J8isb8Ad4Xllr4uyReXxy8WYY8NgjtTT1Y61Ada6rRYaBfeeGHskdPbwqd01jzd/b1m0e
o1xdDOHDaqimu3hFU01eCbQl1fUWvuBMzq4KRhd2v8LDc9MyCqKVRaBZhBSidcvAFPlHLBNyZQy8
inzkD7/yiJIjekElgEL6Ru+NosRY62PXPADIiHbfOo2sV3BGeXSKFa1COGIXmHNyP5gfgwyqGQwc
we0MXN0JHnRBpl+pX7tkedF+WZ4o3T6kGDUlvzhVMwx5Gs68PmZ8XQyFPrlNAkhCNN3aewwyEbt3
85w/c0ed60j1nLgt9mgzfa8S0BJFWGPEtUSys/BQ74liB8E6G+a2SLLkHP5fC20hL2nQ8pa8vo4d
v1MbNqbsZDg/wIpNt3YUcchWNQl7oKVW/e6GM878BRv39zdn2a7N226qvGvlCV4r4p6tHirI93lA
N+PWnTp9Ngv54UnirBKoLqKg8Gm/UdnRQChz6zJMp45yaPFvb1NrrI/SWd7aiT3ftTbG1Iob3GHx
AdTqfTfzcAgNdJtd9BDOfDhzDTdKGnkha4/1O/GeC7pyB1BZCyFBtP/s0CbKhf1u0zuAb4wOqma+
lqFTkWwAIvb7LIVnb/fIWmeSpnu2JYIGdt2BeK8V7ugdmE4Ut1AqeXqL6qYPh5CDN0GyRvqrqBEG
emP8Clr4wdXD49xBlmdy/p618V1aAEZJQwNZaEPzmGTG17pKXzupzvAR4fhacQALCgu3M2+dOdWB
jmqxd2LmsyPhVHH6hC+p3uG8/T1VjgGopLiym+Q5kjUs2paiKn416QKygeJbzyMGrg4ft42mR1ES
8zkDjSEAUH4MlXyTtXs91fZnl2XnpUKfnvSj5lDGuCMRnO1I7jEn8qRZyW3I9PZj5YIGAsr1k30a
WQgBc4huzUOhGmanGaWh6Z5D330gzv5348YeIGQy7JS+IH6+6QcGsxlikY4zyd6omtvSpTKkly3g
y7Hv+jut4LIWvSRFEreFYZ3GXDxUUfpYjOyoZuF+dYy9iwFdr+Xm/jZLkRF0iCyIO97YDqenCnE5
ITcMKqWlj3XT720XSB5l01MEjaub3N+1o1/Nht872JPmtxE+mQHd2hQ83yb3anRaeJnRtFtaSKsg
ijakinx6FQGaFmYD3Z5Nq+tBAbIp0YBi6pUB0K8e4p5o3AWYwMFp3uw+A+hTcArttNgRBE1XywdQ
bFY+ND9qs4nSxmYWt0GHWO+xxY8buli3BpIcgOuN3DpxhLhsPkRkotuVNXGIS25by38A/kq2IcOJ
3OZe5mCoUYEOZHwtRzvu6p2QKFMqcrYl/qfdt3se9HlFWwgUCIMOZhaM+2l93U7qWXdrJIhEkaBs
8xwbzIsyjHi1zUuqqG8kutNljo9+MV+E2Hk1CaxZgQpEQJGj9B4TrL92g5pHAyMQUJSqAau/UdK4
imhxC8b5W0hYcmOOOcSyNUPnelwpBDmQPknI0c5umf9UtKSyyKXjVBGQEPbZa99Qp/rw2NafxwF4
58Nt3Pc9b6oZooaK5vZtpPJqHZcgU43FIhogTosiBJzt8SkXyNe9yeBX8KpTxcBeAk4H6J+hX0LQ
7ZRuZ/uJXpJLK4v5T0KYI6uxf4k5sBuwqT2b3o6cAEVNEW1ovTQd3VDyvscBbLwxQreyiodGSMRd
RTTwBkDQdUFcbTAcuTfD2MEGLQRylBdlC1Y6WCqp8ztujIcaqwYa4pn+cd0FRZP98m3ig+yHCewV
I43szcAWveF8gdQg6m4ih1or6iI7mC8px67AaMr3gogSrexHw9lmUMPSqIedSMye6WOLrkhxAC+f
mb9iC4MFon/4PmTHbwESkv7n/HKnnr5DcRyESwyl1/50LA07n/zXiTFawpI6KVaOBVGRzAiE0E4C
DcLZyop515CjdhmfMWY9Kl3fFJjPNv+Ps/NakhtJs/SrjM09eqEc4qL3IrRKESmYJG9gqQgtHYDD
8fTzIafXrIq11rWzN7TqLhYZGYFw/8U534lNZGa9Tm86z6MM09VpJo98K/LuPh1qtDylYkq8TGrm
+d6nLV8FTMUt96cGEYpmu8n6225oCK92gfWVtEgRbRjZWLhDk0NSNiBxaVhGPqoAsudmJkOFkKLh
ODGMzFqL1lqwyvErDrPgez2gzKpFvncL2i6bkQfZWcCTPYyVWeKB5KqSlpNenTJd3GSzM61047zm
coyPQ4bC2kEADFoz81iCWVlFILVp5+tGaJaB8mAUYAXpyPtdUY0fkpjGkv0WJJP04KcL8khodw2O
E4zqnOgjYTx9gEQuNJSBVHu+zS2imVMqPT3SM3P94Lto5Bauwi36yPxgAMngSyxojYf00abK28oS
KEDR4sQitGiX2xTp+Ad9Rqwa3hO1KnxackI4PdmgrqnFfhYSFhEHDhe16r6X7fj6VT80rGtr9nat
iU2AgGkmdbBj+PIW5A71nn0QDZ1Pbvnz0e7ZwaW+Vh8Eo7LKya/o0SglnPbTMyznO9x8qIB9Mj5h
7ps3hU+UU4Ml0JGUJ91EOKj0W0xVdfujav1msR40uy7vb0FL3QtI7pWkbYlQSa3RpqBaEJT9tjIQ
Abvvgdf/xO7xRlvfrQsxrl3iyAk8oRv2yYfiHL/0UfZW1PG88+AUZCYAX6COq2ZAyM9e+MBZ8mCq
6RB48qknzecQWrythJ0Ec7+NJR+vzxZaqeauz92fVZsd+gnK8NAebOJc4sgXKyMU975bHxqMCEsH
L3fhYFJ9NozG0tfUDt4ThwsmREplSgvhgt+INdJeELJmf9adkjx8iBobwiXcltFKRBgNb8M2GPoX
G/pN41ubKJenmG8uYhwWxdnPMQ+vqq2+tVMDN/G7tLynbtn+x658cEKkUeBkgA/b5HsmGBSgKERr
WeuLx2p56Kplmo9uo/SuSnY33SC4K2JWyU305sbEQvnpZiw5OQcKskZzinCvbVzVPWcmvSI5hLeE
x3qHiQUo3hD0OKx+T4Ykv8O0h+fSre5bQ3+X47DzANXyPq4Co/moXZM2z3s1GBYqvUAIA5LE6A2B
Wdk3URkRt6dyE9819XwzHZFFJ330OhFzn47lRjePVmvi+gAAKa3nNA6/Ndq4qWa2ttq5zGQ/HYIw
PpQSLwqNCx29vG17d7jwbq2zgGC4ojAvjWntK0eiE5zsX22h5NZRTjCv3dICNq1CbDxMAXuQNoex
t1k2+eSFnryq+D//SKlf/et/M/arYXGAMbN1me0mlCVA8C1oOhbis/KkvYaCyyqfzBgOAxjtT2fG
X9MFZAU4oQ16dnQ2bkUWSeIslan6QJLd/hinBL1EatCcJYcQ6cYDnfGK6p0+3SrHu4qBIPsxIzgF
7FoE/HJXIBgfg648GSNIlZHCnoA5rzw7Ybvxm74H+EloXWwNBHOb9ZsDqyPsOddCPRhrybg7aOdr
GHH7dl1L3eSiVPTpZALwglxnctyLxXWQQmlkF070cpYU19KNl1Q7dDBWgmjEcmmZvv4//kNH2Bxb
TT9esnlbQbFaYRWCNzZOfFw9PEtUvv0qzKu7qCCF00dEQe1JRF0WMDVP/RwBJilTzghwmdCWAUVP
dF8Te9sb9cyGXpwzG9GE1Zd7Vsbd4NxP8S89SYadvW1tK503N8W+dp3VDEsTPFD+Dht4aXwRQwfj
JaplvZbBnG7sIXlBz5yvhyQFU5fRwAifLDQJnD7yoHymCMrXGY2PCaLKqaD0WehHYAxNTy0Q2wMs
tT1QiD0hAyQ5yFBvncK6d5pPG5UprqU5bEhMH7xzOoA+L0K9Q//VntwdupmnBG3bBXYqwppkNHc2
Qui5D5mUdDNS5O4t6by9aIhyqWR8wpXzI4+pVhrEaNghzU1j4L6qcJphliccwKXkEbiqbXv6dIQV
3RFNTHJgg0M3ytsndtbPg6qNLZoUjD9T9MDAgjZrqN+TvPuVTfrNHyFf9UO+N/l2kljazRsZDBhS
0VSPEnO57JP+ivGIRZ7tfo6ZxyhWnHMgowdXNATd6+C2mr97MpqBsabfkxzfwDSJTS7Yz33h6Ge7
xZyV/qIXHxd6CpE+OZlnbhmehKtY3mI2VUhhcQkW39tU8VAGDVmqlRnc1A23GgKGk1L2fTuG4UEm
Sm+wjWTrkJ3NpiOObje61gdPYLD5b3MFo/O9y2aCydbJnjUSzzBB6BixmjLimgtlBN7gC1DDJkiR
DcykFXtC7Nr42xBAxCfNtgcC645+kGXVlHn0VcWwhdNIxllhnQgcEgHRNzDGGdKZ7KnDfgIJbJbM
J+KbsvbI4+nEbSos+5Ckwae2K9jfMkk3JQNwlxefWdY7pYDijd+Yti/uRHiT1jIiZgXwalmdQRyW
pJjVPHmUVmfpsLFwwEFRBRVX5jOC5s0q7KPO3KeGBV2jxuoxw2B1nXp+k6JWpSr3dpnMftnwro9i
SEmLSiJNSArva/8NRSAo9AxtfymKXwXTUUFAzc4EfSVWRc2D69bNtun0OwzfN1sGgOBJwUqWhJSE
6mNTCVTjhEtQHxLrvAalxieAmakZxatEMJKmQm/QNAfoOnF8zqa+8dIhXo2odEnuSV+duPoJl/bB
trBJhgbx13nUZY9dyOk49far5VPQ69ZFLOcSxJr5ySeabVC+c3KF0Z9sBsreQcrDOIc928aeBAMc
hKjiu2TnEqMhMPWgTxkv9B8bH5JSNcUHlt83be/AXbc4vGfSGvy+fdOCH8vIxc5CR7ZdpPaO99Co
7gPebsE4mWI2ZeLWsf6YCF6iDl1nOa7+muWyEsG3fCz7bdeZATrtgTRuVNdVysCxp/AEyroZMyLt
HbOv9ub0yiqcqXRNYakthkGZ9654ly2HD1sJa88KhIC+FBt6PoDLzWe4MnGy6NefUM7m29rvh3Vo
TA+J2GG/pdOZNw1IsE2mk27v23wiJGhljN6xzSjpcc/Akkz7Yd6jpMdRhD62cfmtOknUSc8Wwckj
+3/GIVhMVeFsJt9kKIUWdl76oVTY825qX1BCoN4Dv4qBwpyrWxE3777ZIsMgKdxT2XawZlTbRXeT
zxVfGgwkavINjjl1UzDa3tRzgbEu4CcI42f2fKssS7IVJOybKW6PdbUMzEr/M5A8Z4vWsudCZ6Ka
96hOSSCq7XyVthlj8rh7jYbkhGuz2LoFfw/DX+pNEA1bU4b7iaKpibfdzpyNlEAG404PiAfiOt62
ZYFoR8h7fk4sssQx5NSAJnQ6yvGBWdHkMoVgAUpMSfxhhiFtF8m3npn+8qzmKHhbfUpnjDVzD/5V
sZRxw9ee+RozcswJzKtahQshHtjEmV7+OQReA/Y9rNYFAQ4rt73XuWBbXcbFVqnpDpbte1ML49iG
tcVdjhAlE6ZLptQo12MSrHzESz470nUc6WejKNqbQLXpjnFvce6Uz90bq5MS031WYzBx4+4yzB9J
XBOKV4uYO59Yt0HkF5WD+OzKmY4jskys9bSAFrkcywae4AawBZXiyWdaegxLzj1NW86od96Llj+3
TMifpm/4JUafkJnROqFEJmYmNh8NZ8CmAqM8MAkyTEQ4PXQe6OW+NMPrILGGx7MTnypNLI8ECfgl
VEujSD22dTWeEECUnBppU8U3ihN0FmyedYdfNQJM56YE9CEv/pHhwd85EbppXXyMyMrXORNaJB4J
pt2hv9oCHUmHuqfvGHjYJtJ+a7Rvxzi4zobAWOEiAY6qj3R8ZFUDuBC0Ts/gbpXMqLyGKSTqh2JS
6uLNkdMRynBsXKQ7/bD9R3RoL0z1yC8urRfDXabmnkQJ5go+mcWogEbyS7ft6hG95XS2AmBxTBY7
cHUs8RC7wGjEu6BtNz8a9eIeaslP4cqFUb/yMueqqkUuXMjLODB0oX9Zy9ggdoYwmHzke5/lv6TR
HkTH2jmJUFIkU/w+sNz02/JHacWnmYoVAj4k9jtixLyS5F6yxYZ2vE5hfWlTCh0iFt7SbHrA8nXG
LfnNC4yXHDsOaKXY9HABjOe8FAQcWU+d0X1umhZjkWrnj5rbck14HFutnVG2TP8m+TbRKrn5rziY
5YoNUvxmWAzHhELiglJOGk9D+CNN2jff6t913L2bk3lyrWTtOhPPhlUDUMOjPBLFkRIyKmxsWl+s
jBJp3Dwz+xlTPkivNkgl4zANCAuz3f1I+MuY6AwNTf7u2kDRh+ETzgXpZfgpbJZecXGK1fxku/13
IKisdNgfEZS+C2y3XJuL35w6gpZOJ3ojxD35binDIL9snk27IYNUuVcr9nljzDdwIpwNTfd9SsUD
yOVNPwewcrkLN4mFB0gyDrwNGarT7qReuU+cjCjmss32Po89c6JpXotpfJgLKHHLu2+MXCwxnzSu
lGxd1ZnYVxF+c9A+kDD6jd0xLsbxRvazx3VEzXKglog76vMYVeI+rfQ3mBG3bZZ2B8dD3Oeh+qf3
RVmuiuxuNgf3LDr1kAONvZ1kdRpt9A+pbxzHzv4owanvhGrYpTk1hbqa7FUrWGIJtEplPG+ciac1
CLwHLh78SVXw2OqqPCQFw6qkl3e2Q8B42jWolWe5/zJvGNkCzazFo6wC74iBi9lfR4xbPs7+xiiB
4vVT/+jGzvqQuYRpIZ9qmGA/WAQ6sg9CgDMZ4afVkl/JYjrCloX0Aq/cdlJVzH3FkGVZdWQjP2LA
ArK2pHWo8hDUQQVPITXNZP9spUlw6BclfzWl/GbtFxsbmd8uDKA4G2H6ZjOvW8ssyjhMiNScZkYo
LkHl6yli8RHY6YNukvFQ1TNjSDPcGmNmbENmV5sGsemmhcrwddSoJiAcgM9yNQga/ZS26Uy9aFPZ
pfbuJGyWElkn/Z0/GDhXjAUxDWK0NXxiHOiHdPuej8UuyMrXyAA50sdUEuY0G1vJWH0dWFzZA4Er
ZIyhb1NEZLsdkc5+mzOXyWMuyCTMtm3l2tteOU8FS7tVMKQ17SjI08aY2Flhc7P9wdkT0rQN8Rhy
OsvnyGGGl7IN3VqTeybtIvgboon7V2TIghBD3uL5nrlAoP5slVWGg5HHJMBMednIeN4+Oap+JDOo
WhGF8zMigzcV/iWygseyrJJN6aWfU+liS+1wMTIhfM6K/JaxCVGk4DoMTpNifmmMzrvpFILNmFj2
IY0eGDkdu4S5OYL37SgJmlFd+jZ0DTafOjdwn9DG9V7sbZl/eMtuyHXTke//PRoKQUhT9WyprD5J
NtyrPCVxcuDw5k8Sa6Af+d/ACL7gXH/2jwvfxffGxNbBamX99ra4qLQj5SxatjEwDkVdkSkZNvQ/
9V4ieygb89csVLwRqAHCubxl6E39W/bES/rFS+PVPBk1o/4aTK+XL0yCpFmX6pgU6bXz7Z/KqGEV
I7pjhgnjC+kFQD/wWniinMqvGcd7v/LGfXcFwS5BRvbH9BEsoI0Km6VRy+ocNQByx+5vzN1/hRsI
H4IqSoTQ5ce2fnPwO2ZFXgb2he3gerfWXLPzDeLXoQgwV6FgWrWS1/Dvvfo48v9i12aT6ICwXvz6
XuD9hsnwxWzYwbJCiYeHsms+RxPTpG6fOdXVusR7ANpjZcjxgbznisGwfS4Kihaik+3dVGIyYChg
ACFeubD1W1GS+EJ6IAHpp9HsESqRANXZn0ZLgIxPKhsEJ5wNLgT7zhwvVIszM3bnLi3INon8cdf7
zvRQJ/O+nzmCzRYNYZy/xXmzFyE7YqpjufP1dzxTP+ySbaKmsluZvl3xJNBRm31fMtDtWtC/eN2j
zsJANFnTRvTRt6hoLlMQlpe4fQZq5q/awHmEJ4iZKtxBs5pXYkxI4zCaB3ZN4SrPL3nlXNvAPw9w
ytbdC/oYuY0IqELYwNCDEoRIgvojY4eLGwXbNW4rKtI+3iST8ZNpQGY3LChrZiNedNeWzjnMYNQw
Thm3mL/ufGXcLlIrYKn5sbYngZzE8y+30eyH37zuhpXCgK9GxjtZZ4cytehgiJA2BK7sajCDs+G+
TIWkv2Z4GQaTt04K3nhXAxHS/SsCUvncdZd//8z8hbHsCyiqTC9CizUp7sTfHplQ10AgFdliRoiM
fqrcm7jOXwIlazZ8Sb8KbMxgqT9ubFdfmeXkR6plkgcx4ulsk3nE1Q/RdMg61DqlxF9UyP6Hnzvv
IzHNs5rco8cGeZ0Yc7HW87Q1m6T+G47W8hL/dMRAabLt0AYkZbNfCn77EUb+TZMy5d6KpU0xUTK2
ROCohvIIg/YjeWLQOwji/Hrn/ke4/v8baP9PuP7/b57/8jLe60Z3aUxl8b+/cP+kCGxe+9c//Y8t
kRC9vg6fnX74lEPRf+UL/Ot3/r/+y//4/PpTnnTz+c//fEee3i9/GjK96k/0/QD6w//645//r/9u
CST453/epu+v3Ws8vP7lv/kXsT+w/8EF6TNPJLQapYvHkag+Zf/P/zQC/x+gTgBhcHPyPIYLzQqZ
7ILlt8Q/wFrg8IH+A2fWWh5g+d/Efsv8h28y/mLGz4YXNK74nxD77YVl8cfHSAhSjUyP45MXAJls
OdH/gKPxgT+FLPcka2lv7zYdBwl024iO1sChkepzhFMpJrKSLm3M23vLmi7ky6IMCQj7SdSP1K+O
hLueUMmdi7K+Jd2LGfFQPuFIW/3hrb3/71f1H3+A5f/O5eC1hlCF2EW7XmADOvzza62RMTDcJW5E
IQJrS4aUaBAdVhFufKdaQULzPckVh3//l/4F2iaWz87CK+eBLEGcyUfxx3cob0zgiilGtiW3zbBw
Dyw0e+cSjxr1gXeSPWE58mdvVZsmP9nDTY5MIgBLRW86p9veJFHHWmgJf/O6fr/2vl7XAr30FpqQ
F/z2usYO6oTGG7GMg3Z6iJEqcRSnDChQgY9QmdPxaOBkU4H7NxTdr4fizw+Nb9rA0j2LJ5Fffytv
BLKarAo02jAWI03TQ6MWrFXTu4F1BSHIrCIhHrDOjHC7auCCEaIExFN7MS3CRJV8BnpC4mhmq7yT
10C3d5lSD9akHxmt/qg/ZzE8jx60CsL3nDi9L2UBUNKxnxyTFlrTJk3RtvLMNY6+bWVaZw+bkpll
a7McsIUNtCnPqcUGk92kh2YgihoSiP3nL80wIv6A473yWvQR89kxfQg/JNYZBFLUgm3L8ECXGkGA
kN2SeFaLDywLR83mdFUH6rDEYM8+g5vKVBftdXcWhQcv7pvb9ySTR0fRI70OPP0eS/qdsWl3QwiS
NABUsmoIJV/1P//mWfD+8jB43GMQdXhKyd7AD/znhzSzqcaKMC52o/eg8+MSBhA/dONZoOdM9waT
UGjtaLG5w9jIDSv5zFhPf/OWsRz6mROREci9c6qCZ2smGveJnAWKTyLZwpV+Qcbjk4MzUSmsEO7E
Szwy3HgWK0TX3QFqTg5FCVUTOO2+yBz88ynOcLmK23abVcXWhhxQfo/gauHKNZH1M//QdxbqOm9t
pPHaTh/z9KYAjC3uzPIdUXoPH6NZ/sZO7XrmEDZL9iPmFsyWrX90/WMUnkJqp+piA4czdwWj+A41
GVSNvRfT5ZIgdEjq+yE4TtkRp61hXhm9IGca6ruKjY25AJNwAIdyF7UcfPjgdy1+HWxDARmRJ4yp
dncyGxMl8LkrtlAJ6kXZwryVpRIZQ8MWQ+PEz9MQuOqeM7U2ogfL30fpdYJ6g1ap3bfpHQ9d2hCP
uZ1CPHHfy+nblDzGKQrntTvGqxS5ap9GACgvU407FhT/yIzUT0+WuprhLh9vdXf2MPq6yJXX8oM+
AB353zw+fyFv8SXGC23bXEUuV5S53BJ/uAWmOBnsmv3nzmTRE7746jEkHD1gFQ0aNHUwXM0zX6Zl
l3MjymIjbSZLECZELB8SbdzNdr4fMS14mnOHfVPLVm7onz00ncb0WBnjZmrtncXKezkRkVFb6sWz
bMIdPluMZrZjHsLhHsYAsMl6ndfgRSQ2FupKA8tcS6fs8LxOxafZoHLos21YfPotXCLYRHPOFg+T
PIsVjUJ9LBDfYtVDIJNvGTKV4Pmj+0JvTJf9UkLgB7stEOt7EzhEdZ3KR8O/D4vdFBzs4oZWkCHy
QIZ5iTmN/nPRtyEBm1b+hB5/7dKw1VqQCWbvFO5JJ7x3wtsxug8kqKZDWVzn9tlk9qFf3Pyui9D3
Mwv1xYuTviN1Jo04wxvUQCCYT7XXrntz26bikBhyLxg5gXRrovhvPl7n9yadT9cPA4yJgmAeCoff
7vg0SLJE+CUpfwZRc7CjcWvY/jatHDAplRA0g21xclEiGE1p3pkce5uJlDSbvRCCcn2xk/pq9tNN
OIRvfjS2oAvUr0jYw8FzhpOQ0Tui3Yuw4Vk6HZZPAKYqXbJ73BloTiKDbeAcMATQf2Y63g+V9WYE
xqaURnL77x9liqTfC2NqKofCWFAfLZOJr4rnD89yxtHspmmY7gKEWlwQNHYD1ppVZ/RghVw1M6f/
KG12a+mI5MyfkOCMRKJNvkeX7jUkjWTwoWqO/kZ8BH0OkL5134zEujGluoSR/zapolv7JUtAA701
2mpGiEZ+TGL/3nAVNg9EZkVlHMPMQ8DmkFua1tYujkKwiMFO2z+q2PX3wqsJVahuW9Ji+Ubhuyky
xv5FeSDBYCtaefFui4JSC8UoELnYOIxhjao5foLak+ImbrdjMyPSclBeh+6lmfhG5b0sdta4QA5q
zmwzYo0bl+WFFSqfR9ndArjHGzs+4biCtUZP3uTLBN+ZdlXLbyGWHA95y7iyblR6lO1zGnTnGrY0
Sa48mgYifBb3oXHbuYecuIW3Gp7AxpBNsCkLhnGhlSePZqWuNuL1U4CEft2RmHvua0uvgtQSTzqd
eE2DUZ19+630tLi34Vg+iAwXu+6SSwDH0nZT+z4qhH3PjveZuU5+aMOkuSC1Grd+ycJkcJt+A5oa
q77RcV1/bVgNwdsq1LE3De/EIbQDQRZcM6Mc7tWgvw3QbqoZhZsWnbPCQkHGYBsDvHPMu9jBklzy
7bj6nXxxSsnAEHgeA7dm17R1/+DPbb+mOQz3Lc6JKs/yu8Q2n2OkAG+RluLCJ7SK/ZgM6xyHgENe
L1DxdZIxo/r6pwkPCyt9lUAFkUuiYPoJbXdAKRmZb2iT9LGI8Ct2s0h3dm65F4zhLc9RzA5+yNZ5
k3ZogXFc+iiiLyhQIOEQHoeCenFFJK860JjcyR7eFegK4Sp5xq6HV7QOsFqVYfnckTBCTJxCAF11
iJG68CNqR/8YdnW94/CXTYb/MzIXLNAJQYpkwCmjkwXPQhf7Lrc7vuMOuXVTckKOKPm4Cm5f8TYX
LsrfMjs4ffLsmprkP4tCr9LVgxjzceMzKV/lfhfuUeLgCBDxUVQCcCH26m0Z1lc2wsjI4W2x2Hoj
TwhplrIZqsL423Afhnu4IARYUkqOCbyOgsIDrS4wmujqIiy1mP+sUnd4kVF4xFBbsP4fv4FeaAkg
YuvbCQ93BA7WwLqogvszgq3FKrdfJ7rtNpEA6c50hPQitU1mHI1DjczMyD79YEAfFWXtplLOLsPJ
zqQf6WiFgwOYaAp4bYM64Jc2R2ufjSyBy6WsKKZ5K2vH2hY8bKe0Ft2pmOx7uwCpoa2hPFu2U+KD
dfhuBC6HDb7TO+ZCrBiamtvMFlTyZvnW8TkBSpinU5GPMDuYHj/WNSnsQ3+La4qBe5fwlSRME62w
/phcgrbLCboax8IJRh6ijdkiOZVMNVP716g2vpW2wlsC8WIjkAmOGZcnmkq0atH4wN7fB9m8QaZH
JVTvtJNi3Jpn9gQoA+KBK6NU6DAdG5FLJPtdqlmjAaSiJu/yaY+1Y9sNeYb/dGyZvLUvgTCiEwPD
M+e1tYXGzZcKp24VF1ybzlMG3Y+AwZcxN6mM45usJpWbBC47in50pTRJ/XHPABeGmDWOMQ/x2utA
NNRKUExPyZ5vqd6JnJ266h/yNPcwhZIN5/XAfnrMhXufX9m9oCcuJg5JJbH2ALm+q7KG3aexE3NP
MB1Oip0dFZuMPShcdtR7BSlT7LTYI+UFubUmH5OF+qtp4pVLT7HJWoYCBTzSpkWk4Nn8LWxj1y3C
1j1h6kjEF8GibnuTYhvUspDnGdfYxoZFsDHRkax0iHA86UC1pJ78CDIu2Lh/Csl7X1l+LzjHqUYz
D1yIj3whNH4QQoLVHPbWCkEhVTKD9bQ5ZunXn8CGaeigMSkAINzjz1XyPGGrh0ozBYj91AvHNkF2
CRkNqWM5MAYIkht7fcCazYy2a2GWJscUtwEI9OGZkgT56ARSwXBTZpB9UzN5BxyI1pZYspahuVvr
g6r8s0OOXmyDD5hnZumDhmkbZBsDzhQLdUQvZdgeJby0VWf7/sZz7cdpUN8LrcWBqD+I2DI6QtPb
mnwXOP3h9DkNu3g4iOuyh8o9ImY2xoRn80OgHttIH/wDxBvySXkmlNv90HM47frWvfWnByNJ3mez
2keC0pGgbToKkknXCqnuhrcMKb6Hg3tE2FNgTthWaWliJmXOV9bMfiUL1NKOzgX1ttlBrRl8M902
sYxItO+OoYogWENdgWdewZlAfQ9K2fcuKRHK2zZob8VAYJuRynXB93UNpUrgW3wuVdgfx9KFExM0
ewjJrALJYj4m4+jd4GYl5ty5wR4OLzkjMp7FzbBS8WI+4f6l8cQg7V2ssp53Q2H5q8QITJzD0c9u
ZMQQmSpE9G9Ro32iaDAeM4PmAdFjhCzJINvW8+8Qzvp3nhd6Z12kZ3SSiDVbEGRFYJ2ibrZOZTZb
a0LAFXhrKzn3wUeo3fyCCiU69x+I2vuL4dQDMnb+iTo7mxPjXooUUIjZ+5z66OFC8ybymuwkGpDd
o9mw3PH0Avh8gIjQnavafMK/Zh6Bnvu3X7/klKu3cYvFzLKAlOminpixsLHo7L686Zdfvv7p65c2
00/Tsvdz5m+ti6oZ/53+5enRMrHkm9627wr7rDoWmmEbEGOWg9XoTRYv1EEHE/rPMdJZeqm6H4qA
yls7hTfmImUDheAjnW1sc0dAD8cZy89Tgt1w2WZGp5kgka3dlvkxhD6FxKG+aTroeyIp4CBUPnyE
jCv3BpdIBUkdSkse15ek7Gzc1QB3PdUCTfKac22OdKRhHazjOOvu+EHvoiwcD2Pch1CRQqLVXDEf
fG1gci6za+EuGT21Hz5WfWwQaJWcM0OvJrPOXweixNcNZMkVS+rukCkLlQdfzxSl6lOVy3mlwnb8
EcTN1XLQyk+VfV/HVXCGsnoO4kVfaLZAi+Oxu8Y4brD1KusG4mR/y2m0yAkNQKpmdq2peZ4anl1+
gkqdnMF/K3gPbpo2ZFlrcFSHaj6mURaTIa8nZmLiY0Kud1iEenc+4cYYJiGC2BL+lpn77Tl3onWo
45xqqVhgckV4kRFNpgF/ZQ1eMNsIeH63szYudHSwsBqIbElRUSl3822p3e6ELGqCXZfv/c7qrrkI
L0HrU34p460k0eEwkDt6UzbSv8l9szpkmfMTeCapvkhi85qHpGmI7JDuQ2dk4gELhYQuwhUpB+gH
wu2eQK/yjEeo2QTu7lI34+PQOk+ywpKDFmfr90xMBnI2dxlXQZpUGGTS8LZyugewE/GxYiRG2Y/M
O5MSiLKbfnN8BXc5C2Gf4a1bafBJ00DXO5mcLVGM+b41vy2hEQc3+ZnnbXycu/Rg6DsjYMwI2m0P
g0evqcH2giWFXfjPcajDDXSQV5lSF5v6ZZ6Q3RMCYJjqnjia8GBG+lbVVrx1orNy02AzB86O9cqx
sx2AMIgQDGgslkJAStxgs6L8VOx+vBVf9rUXJzdwriVzxKVLYjs7s2LfgfnD/+mVn3mQ1ttqCfG4
woZLQkYoHeFSVKKBjxFJAViTO+3XF922P2yw3atWwXCrZ/QzvvMyj9DNC7slB77GThD9CELAbw3G
E8IjsbmVRJbWGj1D2m/U6KD7K3B9yLHhvHT7X9O4E9IKVu6IFa8P3pxO//Dt78APSEYluo8aKr2G
Jh0nuo7PEUCguxBmjZxoNoxSShfdBgLaQTr8FseCQdjLw6wTBJ7BeOqL8XsDm1vSYa7tXH1rLPhz
kJTvgXatukYTFGMPb8vWf+RSNPsflHwnHpQAi8h4AoSJH+ilqPITZ/Wi1bXfq6H/Ftv6UoFwSCrn
bXHKpGzL9KKw1l4LriFk5jWZF5Fi0eEeoqnYlWwet/a0LChj83HI1HVQ7eNs1ZQNefSZSnRrjeIK
Bgaxzcfx8vVX+xoqol+iBWBTx3oT4Xa1vCJMnnwJqx9UyhdrdBHY2M2v+RNlerE2s5AmthUnRZU/
owjySqTXJoNlnmC2tldv2TaXxXM8T98z7RKXAysK3zkTTc7GgIBzQT2VGZ8DWp91Wb5S/966VvCs
qvI2I/QujKJnAkMPQaPXqO4JKZ/qg4Nqx7Gi72S/v/czCLdoDraOMD6jPiL7c9FPZfM72q0NO5a3
TrmPk2jQgOLTLJvumyPyayMs3OgieVRFjbhqVG+uWV2GBpkZnm7gbnTQWfoBf+yK3PK+QI/iwGVC
8jKPNA3vrlVYiCTm4uAl8iVNZbJSCM/Z9RqfAlNM6Hj1uo3Flqb7QMDBm5lHD8qXjD7FW+bwt7CA
XhvlePRaXsjjlOdXcBukVkbByjOqax0iT/Fh+KzMjG6cicVhbue3QhNgNFiPYVjfuMyEQ0qWouzV
DqX5mbghfB3lMQjk3Tw/EBLMhIu/DzrtXRBQqtnEk+Taonvy3uvSuIr6W6sI4+1HbKk6RIYTZzu/
Uxd01f/F3Jk0Ra9kW/YXKU2Sq53UIELRdxD0TGTwAZKrcfXtr38ryKy8t9KqzKreqAaXCwTwQYTk
fvycvdfmCmz9J9uRF82x7uwofrTRwlKxgVuYXbBfJOwg1jnjr8AbhoC84TYsIeBDFo0Zlo9ypRfm
g2L3jvPYClTSP9axvDckOCnhtAwc3bNRY1Qrzey5dMq16VA2mzeaA2eKBeaVQ9lagUAETjuN8ia2
nOcqc/5YXgsnDy9l0KUXcLIk8WTVUTc1xqr68IEVKSBhKiB7KRhmuE6EG6t+JQG9jTJ/pauO7av5
NBpKS89j2ZgaPAZ6Na1Th0EB++mG2rYDHzfxOgLz0AsyntMi9palGPZ+zpx/EiR4pDfNinxkWwO6
FiJPtczrYDCX93X32OfxSzT2z5TzPy0D5SDsB/7+NloNw3CDHT+RcyEWsknWKf8lGg7abErvSDng
lG+ptR47ZyfDOpA36RGRR4P1l7x6+P6GNJsgwum00P3OWeJ+hoCZbsIEJgvm8VUXU24mcZ4vzDg/
oi3HrQXtqCEhEi5FEI0t2P5QX7poRLnWkJ9GnXkeZmLvtTHGeYZYnSVxNU4mfRokVWQHg0UpID80
GJ8JHcrRom2yYv78fdJDUe2SpkQgh0SvS6NTg0aaYcqOk3OGaaLAFR05/jqpmgNnKAuUwpgGGK/P
ujnry5uo0TOmm9kjSzam6QGgcBmW2MRH2NLeKz1KWWVxlKqqvkwTXj5XfU+N9ZGzNClPQ0mhrR1S
jFPNfXWG6d31uy9ySzbC19+VJd/t/sxVv89n/cGCr4jW+F0q/SGBGpoqebFcHFC992ErDVt8ilKX
4Y7RY6FNK6BqNQDo2aHkFll2ThGEoqH404mMdSvm+JE0UIPCF1y0dYN93uKCplXLYVUt0jn+aoGl
YP6jWvPL5y6U37Cr1KKjZmzS5oiVjPZhGP94qnjlNsWMXH30M39jPKhXMwZdFSf4WKx3uHw/gFrv
7AGphtvLmCHH3K5dTWwJXvjOwcGZ8V6b/XdUyNZirWRNo4hbQpTQeCJ//ITjcLbB7y8INFJo0xsw
p8gdkdeYJ1HRM7sNYKIcYE+owxuLoXfU+Uu1KegWmG28qjocJLT8nyKw74mbPSVGtZdQCcNeBqmM
jjjXHtwRaFEzOfGS/v0LrsVjSfRU1swBkYhM3lxr6+jKW8268+H0bGfISjk3hd6ycldlqt4b2BAI
jiyWPCk+h1toichuCQdRs7bd6l3WflCPZnmxKv0wEgdEtBysrazyOIaEqzpkkjiuvNB6riV/eEoD
1myxkiUU0gPhlZgRWBYkkxovEXfTQPZgzgHRko/tEB5HFUertHRoNfq14OhFSoCf7HKg5wW5RVWM
wi7zqLzqqoeyF9/6e+O6BwbEAuBtQ+/TmnJCFgVsC2JPdk43/wyeumTO8FZqUNkdKcFUVujEXeoa
2ogUJgMJoZHFSbuZHyzTPbUZXi2MV6Qou/ZdIqdPv1Tb2ix2cQPpGdgdHUHNzpZl35x0Lgeila7j
NH45nGzZeaIrTKtuQyBSUFnPGC3MC3JjIzCwcehu/QIGZoKGNT2ZAOaRmMEiCcOt02ca8kbjMWLL
X2rZ8NF0prPyW7Sjk0nEgV0fRo1k+z7ER2G58bqS47dK4qul42hmPekhPS7apKKXojRzMROg1XQK
nXZ1rqp9g44WhZd/GDSs6nqBLimitYmEh+j3AUARR127GbBKueI94gpA08NHqWb5zBWifSnL/s5u
WvhS2Z6bIFr2/RQtnGp4LrrmBV4hRj5wm4E5qo02IKt2sNYsZiqQVaHV27QeLn2p34ECLEDy1Qhl
X8obm9rR45fC9k4e529mFP2DOxcvtxcs7GkWNqpa+FJbRfY6GY0/rpusanoVeaSukvhMXieXViI6
VwsUQFThUjNQnNsq+fCH8geVd79JdObIYd/uc0EF789ctFyNb2H0xyLKD6ulHVSg8tZmu2nHhpjw
CEc1A1tGHmt6WNC2ZXRVbh2xQrrNHn3rKgVDvWhLNIzurB1uYNuug+EEZwUn1ljtRjf96cNRLqpa
4A7KsYXlX3NvvaT+Ji/wT+PGYDRGoKWWxo+QYT/1aiuT/AFD46J20i83rPZ2lEAGs0DTm6jCpMQL
J51ujaK2WAwZEyrL+tYaYkO8vEJe3kxPeF0ThPYeuA6osY4n74FofaVtD8qt9B+qkOLGL6enGCVz
CpKHeqQeKtr/7s0n6HPZ60y/mSEDPKYCkKQNRD8KJSrs5A/bjo5JCOEjUV/gqe5MF2ZZn2J37pqW
c3N3qQlihJFaHC23ecSIBbtdYcRPHrtSfMY9IHaezgg0GH2wyTlmnXgi25NJGwTGwasp5bQ7iJgQ
sbEEaM3b1LiBQOmyjm12rQ70DC1LSdPO3GVDT0tbE59a3p6IS0Pw539AQSgDcgror1CT+KBJHeMn
4TC2y8XRcQe4HRzLRhwvURIYy3Sas1U9l9CCzTewH+LUztN6yOQus1rQZ2F0r9fI9eyCjWHoRxsz
QXv1PDJtDP3gCOerx7+L4uXdHnvso1r5GPsMmzOQyiupGRyeR4vyW3c+o7E+9jHYszoZ4J/ReNcl
Lmxde0p8o2Y9tI1lZDZAvGiiY4rEvk8/sqJ5iibDmzfNVN+l3fSQzyW9JCJToDTnfzyv3hCN/IOi
VjHc7OvAl86uafWTz/BkEQq/x4/ErT/RyddM6dNaZPMjaHMZRg0uBFwm7apzsPbMlfXVW9F9RUiI
Xasg1FQUFFSFC+ILuOUjKGUTrkxhmftJdw8zEsSVBWlT9jNW/LR2FnMDJIcsyBwNHv4YG26YEvrA
iLR/GNLwzaFABHaKq6Gpv7BxADewWmSEG5Q877PMWy78MA5onZ5qL4S9yeXlC/rJg/KyQNS3bEnO
6Gs6UwxF51ysAGns0WMR9AO3/C6ZdJ9LKS9OnmiqpZlE97aHHNnOOboMUG0kP1Rv8K8DZztHnvnk
1AZbQs8M0GS9hMn5boe42pLwVWk4GbqCiAeWLnZY4M+eLazb1OfYKH71LkYaOvdiV0bhCcs6oZCF
EwbKguQE6oaIh5tCs8LfRQd+HaM8xa4e760w+3Dq8i2ah5Ylpj/DRTmzxD4Bv70nXe+d44HHueZJ
yPJOh3cd+LbkUKFDeqNBcUe82UuN8bJTcNynaH6t9JF7STO+uvaGvfJ4oYkGkIfB28x2uafMWlVV
4h/Spnwg9jFaM8ZZeGnV7ZOw3Dtdk+1cM242k24+lDBxl3mh7rA430XzRORJOt4nIj/qGT40uI+M
hdmAnIYNnSCkadVYRE+Dr13rgytPiZ3UwFCSP4Zer+lWeCcVsQ2YjLakOQZ6rN83oL1xQBe8ygq2
YqTTJafmryBukOKojsp9y2Us18zDD1OKmKL1cSiGwGV7eFt++qkmhl24aNYj2orWh17HmChwE+oE
FXMTGgkntnkCNjLUNsmC2WerwLq2odADjk/5ijHcpqDZWpXUEwXIPH0QFBvuq7+ROpGxOW4C8A8/
NvC4XT0YnGFN+ZXK5MnpogmrNJzA2onuQWMkQTODf+l7BBM0arkoHc09ECHssMlwj+kzrkyJGYS+
xZdl+z+eWCmbMcg0M7LArjgAQ4Hd5nnbyTBO1FDZjt0xXY03hapXs93O2ZlUV9Quxl1eXSaX1PUi
1vOrLa2biTpAAMJt0xvXwdReyxAIbGfG95j3g8kxCaQDbBAlaDJH/YRkoFmnUSXu6rKu92OhoXcG
xGfWEBCz4WDMII7MGH85enWSlemfw2zxjlLQMprLFuScicSj55gSIO6PGPGU3JXywTVamq3jDVi4
6C0Oi/kwEMFJ8M8u0j6SGk+lq4FNGYjZKLjqKBab96IPNUI7x0fbb/HY2YU4mal3dPGhsz9gIcqt
XrKkUIfmhh8U1vihQwCBkNFf+i4MUGFO+6m4ZCN4ycqloDWsj6ZKfqKMPSHB9QEw1PycEyDH6NXy
MrnrRgaA0gLL09sSLgoQZoNsHcTeiBowsU5IJLyekSZOZWMbKtqRsr5reAEJ/RT3eqI4qFNTDXr/
SYbS2fOdKIj0vKAiJVk10mfSVEb+sSk81FFFsfoppkJtpd7PS20yl5OkMWFXZjDZWrOsv/1kRO6e
yJV03VMRysdG81aGQK2gLPIsmtcCCXxSf82u+wizx0GQ2D6lyfhQjAWpACEJDbPjPmiT9+kl5qsQ
hO7FCDmQTBCjbSIHNRK33WjatDdctH4mOj5mQI+zQ+c3HIELaPNTjIuxnK6+Tgty9uRqVM0OU+3G
1ORjrCc3p++Pa7XXNpINbNyEyeUUXhn64u0qENdMkGr7AmS/ew9zamWRREPnqbkFN7QXl4a6MKZd
mhHhLZXWrEY7gU3j1RzDjbTdGzOiw2HO9i1OSpi2NXl4DS3m3mz7Q4ks+l/vwoGeuY0KYDMOdFAd
L27TpO1bqZ8gEXxBEJIXQFjNRiX1T0lqDy+zvzEjmD4GAP3YBU/i85fOcXFMlPtOblqzG5rSuCM1
Vy7QANI7LuSdiVjCr8R49ufW2YVdNICpb3HwVPkPp9rx3KUEw6S43tGrGEGqaBaEQKiOE3uoV8fa
Y8smx0E6OngqfO4z0wiGLkqXIImifZsz07dS7UKC3HBMfP/Diwa1jWLUCn6jH0FJZlyc6bMlEvP6
JHMC53zpK/iWWbVJ2va7Gar8T2dkTzMUsQOoYxAeMrL2YRQzAXYquOJDPi38eYRHpnkeOrjUf2yQ
rExK1a+SNkQ2wza2Mzu/eoa/nE3VBk5nzyusGnCzrW2vx/vWJxHGKkhjtwxb7aDXglq2yFIsKDgG
mzVP/kAq7JdedvWx0NsTyD79EE4xGSyuvjVEtjNiXCwtqgpwSiDzpCNXFjFJSwco3rbLbXB5JlED
PquCVxrA8r3KINqJE0lUrau8tJ7mpgVgNT4OYwWal21552YM/Juyvpu0SCzGQXzZMPxBWMQpRmof
znKCr1uQ+7jtKwyAFR2W5z4fsfHn7WORlPZ2jDT3EUHoA3zCaqMq4ZFOgeoBRdsTI0Eq68J89exE
P7NAnzzsnEvPPtDPv/HLC07yqvpU2UQBxtBnZVvuTd5YvTNovU4zLwd2O5YW96XoHOtgdIwGG1Xy
rDnzuQSpAUOSZtaNxXRr9gPhSIOyt4YDFxe9XoaLSz09kJ1oLJyh7VGu9s+ezM1dWtuM/RyYVih9
xn5LIJx6pHFGatKsYCqR2JPk8EIEwWob10vNYx7BdkAWORm99m6VdK3JLEgu2g2Ib1DF3CbbuMAB
BmQnxvLjM/kHp34W5Ii2prOJ5rJ/aTWfEr/pwAUw4AWsJvxro7X3Rq71bwAYxMrQ/GgDQh0Tn24+
ka5yLTxO4QB/kZ4aLYqsYUIfMg7nSuuoahsohjERHzE72GMCXh2pnX3NSk+tKteoYP6BhY6ZJgQi
Qipk8aofPFndNwK8eziZHWdJqR+zBFmoSKqlEGN9sYgXwZAvflynt56xNNYpSfBuRWjNFDtq4WKY
eSbaZVnYXffuUqPSRnUeK+rKJ026IPGcyrhoFb4/TesedOHXF3DmtIfn8kJiB/VWkZ9Rf9yOexMO
PsdOQLMqWLzYh7ezywpBswOwdndLvLLbCBDfczza+Z+0I9NzFl/TaKbvUs6XhjDlxTxmM2nUyEhH
rYFUzzVM4IwLeSEvrgC+fvDUyX0flcc2k/ZuLm7IR+z62w6AAjdmkOqyeXXi8XWoOoGDjAUpDjO6
YfXIFayUftCA8CKntVe53TeB0fC3TQX3as/WBRo9hsyDVm2gs7GsaiV3JVixXhP2xQF4CTWYDLe8
mFhYbjxIamAcgeWf0qjD/c/QAnuQ7bzNc95IEIV4if5oFqojvaO87F0EdF5XX1JLFzfQaQK4YQ5X
A/6gIEeKd+aKQg/GH+X3or/r9ATzLuGFhXZGOkC8vAZgoW5196yinZQhUnXbCzcQ0JBvV6inFNPC
tWZpOhIg9UVAwmeb9/1j6QDnYz6+SAfHWOi9bqyz2MA5hSDOtelEw35PnnS7VCstpwsBpQYYe1mH
D1Mx5AfyU2rGhz7pE0L3s50Pjx9SYKOOWSuWek1lqBm0S0w7XLdN26EBpGEJqNt4G0L0Ayi1Nrxc
/nIypjfoLLRguuhL6N0947WLhmXwhCy9ZdTpv5jZvLWL+SiEnSzphJVnWmbAhW4AaTp1nEIFbcZs
5qBB/NUgkytm9uQ6hQWCWIPT1u/n8kyFWxVm3xruw73ly3KP3uHFcIt243jVI6mY2tNsuOl5qNMv
74pVTT32btQ8cF4CYZ4v085rdlX/DSqsesBBEoSDddYcDBHWFB1tJwQsbU7fqpH2Bp1GudRc5d9X
w+zfz45eIYKiVd6mihyzOQT2m2r+vQcaceGrsNtXEAnuM4gKo2uN54xLrFFtT1MDQdjSQbwS4skK
9dRE82uEL20DbzYOw+j0+2F0NjLnJaqd9m6Sfkl+afnSkMOFM1G8Ogm5KnE7OHg2hPXqZwAhInVq
kqi/t60c0VvSFdh41UoUYluHiQwYG0YrP6+9l6Znbl2HIbTE2nOCIgdxiw02u8/Mo98hMYonskHn
Kj1VPXFAmaaZcHzjemNO43yne48FLaLFWGXujgPRH+FN5W4wSuuoG6azng6x4hM5AR+KxYruTfmh
QZBamPtokhwx9PzY4e2FlaF+/Ag9jZFYe+XQ9ey6iIrdws3ogrdsjHkPHQUke22vOx/lls+LJcT9
UA1XZXOBEZZFdkycPxfNbeiW6PdW6mqbGRsIbdsW3cqt00I7u+pAAeqEvyzMZAZ1Y1JhVwbDQ8Ld
l5NLEr1ePRf40sPk3kj4TeZGEotVvgwjjRZvBBkKBw99fBdtbUmqBFj8JIJXJwcENSQO38nUOpVu
iLIL6dBwCfP5ghHkMc5Etgj16E8VPmV5Qy0xPuA1/Kh0TnKlUaiFc9Wn6CMKbUawmAWqqXpBsrsd
NJtkveQlteBHo2V6Hlq890yXlyL1Xl3Pf9SIdYf6mfxpb6R+TRvX1gQ0wE3SbSYgKbjuUw/BCYzl
cJ+J7ym5TPwuZfNO48qAg9iWS/Jh0LAU4cegpacpAeuZiJuns2++2NC+QkuhY4N5A+MFcwExLCP9
K/oP5i2X/IF4peusedsEAxTsyCwnXosNU/fIeqgA3dYxA6Eawikdcs4R22pkjaInAQOm/0kK7dG2
MqRibrgQKdSTohI/Xa9/VtVYLXSuptaozxoN8RaGvBdSKifJjb5LsbqswHgxFW7pticP9PcWjQWt
sjVPM7UL7DmUyFCEfmXa/082wv+2S/DvJsH/8b8zI/5/aCP0MeT8n12Em+6j/c4/sv/FRXj7lv9p
IvT+gceTIbqre/gzsAX+20Tom/8wwW+5LpZWrlTMYH+ZCN1/eMbN14FvDc0stcZfJkKBK/H29f89
E6Gr3xxff3OEGY7vOvweLr+chU36P81o6ZCnPQJBWJsV02JVYsSo9HYr4uGq+T95mDMn8Axrm2tF
fsOwIK0AKZ2oJ7r7KLOgSSdRh0atPst3Bbth1/oz3Lgz+whpf/kR4canlXkPHohtViD51l+oJ16U
QT4aru5FnrbPiVKo28nQgpUUrcDoIhq58VF17m0wg9QJo8B0YToLi3t7Hg9h+pxF5neWG6fJDNcx
k548JoGpGFEr9ZAZYtbsZV1gyonV2C5HC7B2sc0ifqCPJX9RW7inBaFnmSoeb0L22XhIbgPBtGvA
ohjk9obt/KXKcatFT0Qm/ykG5z1l2hDom9ZEN6vhhzfb8EpuBn0cJi6LIc9eaJ0fKpKK47AcNqWJ
ZCYyi89b63VuWDRGH3OKNV3tEujBTPIXhCF3YbkwZ21hB11EjpIBHHftCQ3nf/fdOR1i9FbQLjC2
FamS2i9j25lraKH2daJLTMX8BiD/JUyYEVb+dO0mfdc14uyr2L5YKkEHLjHbSOZ7ca//6NhGIsnA
qR30R/b5tiV1KZWoVzvvqxNr060QqyXxsEMjclI6K3/mjIeufjYGb5vrKXncDk9ARZcvwKTQBhHh
HwiXRXVX2RnR7942biz3x7iJjcF4Od1ITqlGXq7BUXBZolEH3MZ409Pfiq6EvdtY2q2LRVpw5kG4
hj+6bikzYfkN7U7z/Bg+RY9Z/+hMAuhmMh6Y1K9CKZpgGJcELFKoKt9/iodmCIpQEQJhTqcxM9nv
m+q1few9Z0TM4L9mFqTT2Olfxj46aExEE8mIvsfPsrZXUQ3YYbjhSxLsgDUMr7Aay/WQl1epl2c6
iKYwNoP6IjPGR3DF2XOpxWoDzDZG+kCEUonDFZ/rlp5xg+oBs2HybhDuEjg9HR033sUhhXjt28fU
mhgTjuKBiUa/sqiWoMzV51F5FxHfgX0ilCYop+ZSD2KPvnCFLA9WVQbTcc5pnsBSpZNzhlNqB/O6
erZDWqiFRjRMG5lyFd7Ix8Af4VdydeotUyPhQ5RpN00dX0GX71psCHsRgs6zZL0CYvGmMz3F8Jme
6iK9qxx5fkB4csSnmizaztt4Dgqq3hq3IYbZvVVq6w7DgYd3z2wPYd2+wdE89Radcj0Z9H2Vb1Og
rLCDtIu8RdPYeCwTzIlOU9rrNOnthSGAf2Ioz459cpW3nE1+VB5EnYT+mtRvYTzHgXCskxYTo2ZO
WFGtcn6BXHkr+nQGHejdzHbrRAZtXL285gZ5CU4NHE3UTXJfG5G37DOyUZitHOokBsseEgTnmDBd
Bg11Z9JE+VpSPnAGy/ErltxXHucD+tXuuJ3hd0DvFAvXG8PjiRHaB2SMhyYbd8gT16Gb/8mQjTt2
X25N2sneKL76DCFIRkMWRXa39IDm0b3BZtz5H/PEzFWlltwZ/QCGLfHGlVmP/SYiOKKMSWiMW/y0
ntA30oyBk4MiCaDVd1uQDRuvmy4kEzyHDpQjk5stcMA5ANY2hjUSlFVFdljEMNy2AXWKTtvVobD2
jFLlQlaARaY8Oha+6LF+k04srGknE6JwMlLpFspPvyeOb6xDkp4dGjTVstJ7qdEF9RQL7tDuSvLv
GIwZSaGp1q3w3yokTLT4ZrqK0UAzAyjEXvIndoVHgrWIT22jpyc7NvpzzPDWcKzhHjsVWh8aLbuO
/WibTrCSwAfhFCBtoGU576xwfOtr5vdlFGl3pZ6KzVTCTDa8CBmdP5+wqtOsH50rZ3X7GfkXi65W
frfDuJY4lwJ6WDcEZPVT22F6qEla5DC6DaM6eQ3hJB4KYJg+IBBtNJuTFpGboVjXOZ06gonJED5W
dR0Y/rTItdn6Vi5KRkc5Fz0FhhthmVzYdqZe2Cep/4SebseaSJGJdjRua2eldTbijdG8cZm69Vw6
9ZHnecvdiWyxM9OjkzOs7ZtcXiOhQ1FS/tJOkAL3ej2toSARASggMUZG6780Y/bYyNH/HgcQMWbx
TmlbXjmDmEHYpNZRa2z3RBYHi4FmPofwJI65mR9rOIB7uimPsvyJvRxDGPbaeYQnPepdG+iJeei5
1bUM/etY+rQFmzXAgPu5xyVhcn5eySzdh2rYOHm1H/PUWIyZRQdgWlbMEJwU+H2LRMlk1DPkFbYe
zqcdV03BIJk5DkFglWFfZO4/QAHCtmESGNqJ526iHYd2Wu1jLb/Xpv7a9KYFQJtDUiwiFD6ey4XA
TKpM7QfDNZvDONveurwRYIUy6SNQCW+FG4/HCv6kHTIqTJwUniPr5gqC3Qtcaaa6bjS9+wDb4Za9
Y9EiTUsfIVBNXheYfiSeTG9SW8ITCIDqzHdrpqPVx+lDyxDjDFzoQ3iNWKV+KM8zyNjtRNTxMhNM
ePLKmx7QnjwbKr/D8VGcbJqHW4ghZBb4sB39etNAdaaNjn1m1AZJqnl0hkV5LLGBnJK2Pk3ulGz9
KdER6tFLbHx/2rBnuZhYXAIjGXuSkucNmw5GYhWHm568PCJN82fcgrhhYq4QzRnfag7/K0VH3JzK
y2yJ6Gz6jCwcu/mIUzenYUY4gEfWEml5rCyQUB7x/gHab/rmnLV4WOq67ndtJMgiA8eH/FebD1on
/miSoBUKMf6IWN057nQGJs0Y33gBfNvtcBWuNSQVJ9Emh3qaXHxepnytTSyzvcGc2BKwZv0wTu7N
Fm2yPc7jh5ps6sieQ1hYpdHRYFdhnbcRcqftCcybfdfJ57aZhrUzQJ2jW5oe44YNJ6sjieZbPnLv
NLson4ptlFTvVI3WsYh8sotn48vPyKlKU28PjH5yjXJTJQebbJgFzzUaYfSyw6SFG3eKz8rSP2QZ
A6tHN5KO6WNWO3S6UJ3ofnKHr2FYGGF8qisMtJhg967sWcvzdmPBMAeQc/BTY1P6MdeJF0TxyGQb
FJ1dX0ph7ml5q3VBZJ3yUapEr9QkzbJU1FQjv/cw2sjvSTtxqk98qStcmcsyQy7apTDe5jRs0ND6
lEbeZXTMC5C021nvk+yeOdDMUhBmfoubwhxkcoBEuMRxsaXtvXLrhy5sHg2ejXS2g6Q3tvk04wOa
zhwuAqeElji6ME6NhLuiQdlBM/GN2AHmsreggaTVHxllfg82bdNWVPWGnKv7tJq6ozmAyvThF823
WGonzI+EHLTEXT56UUr0ze0NJMyowmrUZdxihPH+7ZO/78aFRR7rf777z++qZ35HnIlk5/z7i/75
yH9+PbMx/hVTyA544tfvo//8FLGvw+Fv3/63z/5+VQ0AfYdMDFF61ezpLDT7hCTs/e+Hv+/N9Ov/
9rn/+BKJhzxb/H7hX9/3+zW/P2E2daqy//iev37s/9XDg1FUNwWqu6Q4h6HUSLVP54L1tr29+/vx
X4/8fi5OsNVFITFDnkvjWKvU/q+v+H3v93NdZvkkBi59mz1vYfq4MXw7+fP7E3/fFCZpruxH/DMO
did+VG8WASUOmhWL7DgOf+ZXVZfVKvWE2rek6ew9m+QwarX3aIhK0KPzv37F7vZb/P6o0Hde4DYj
+Zu4+Ril5kh2x3z/+552g7YXYYRVrhDkjmiIfX7fWArv99Ajjrv9Uzm9OczBnWC2zT+qFT1Pyu0B
Bmuw4zQChfWRnKi4UbfawS0R0tq37mcEYBFJCO/9Pm7OFo//fvL3Y7ezh23nse3++0v++SN+P/7b
z/nr8aKZx12TZOGqQi+5Lzur3JOGV+2TegBaHanN5BARsUhvT0DrGTHtwhJYCWG99mK4vaR1pPE4
HVQF/JWPf98jursP/Bk/++/nft9YFcJ8wSof5L8vh1V4BqR1n4MyAsBt7QS/z8HvG3l7Nv768Pdp
onmGWXVcdHUKKf/2xP2++X3srw9/v8mS5b8eJTiVneH3499Hfr8wMRDMhsY5dASpX3G4yjQYX7no
1n5tI9f3bsIFidNXPPhtc3TS/DRU4cUyPqQP83HujxUjAF0ZO9MlMbSZtpwlcbZwlEm1teuLQLG/
TurEBn6Oh54lwLgaXbOtVXGn2+ZByWdiUxlz+Pghij3MZPJNio/kXtfMQy2nra97dLhDCJbttgWn
A4Fi4xrOptaHNZKfijhbxVGj7Fcsg5faArdv/kTqp5nlGhY+XnKGnTZ/3TCcy8jb9FF2eyE3U9yt
K0xoLvWc6pJV5l9MMQUoIhIL++G0ZLqK0HuljRscNTgIEULeTUp7RbL+Zvn2fT++0u1cS468N0EL
5itSVpsNDYZA4a91rPxQ+OVh6yTtYUyau7ajEBT1JtWtHfIO/ghOMOplYKjrds1hEPaWxvqeFtK2
sLyj04xbpzW3YWL8GfPpsQutt0HGx7n+EB0olyg+wsU+s6FdunzmRDAe+sbi/nZ3KL8XQg0r5VrH
boLAPZnbGvfeXI7rrk33w3g7Epz7nq0EPoGRXvVBW2tNQR3gXrF40E0taO5nK0TB247zIxCUHvZP
igFzvtz+AGt8boHTONmWuNxjN7q7Ih++08x4oEmPk12/KKkzZCcFIeUEluLxiNsrkK+DEuJrjCKy
OKIDQUb8XzHQ707Q0nAGo1dzjbvOWxMavhvbaqMPXJPS5mVatTRjipXIacMCv/ZOYy/2dpsdcT3u
Ms3clKQDhlW07bshCLGAuW35HHUjdIRk5eh2YIHawUbqTSPznOQgE3NrQbhpLYOOyngfmuU51ee9
QWzcrCm0hvzrAIi8FyATaLPHjXLcvWa/0PNfJ5q5srzwpGHFYXx1EI14SJ1mVxQlTHDOuKR5cOI5
TeIJM/dWQjVEA3VXpfOlS5LVGDE9vKkNpLFWH7FEkzDZq1q3ifzYhD458iMvjN7gxdsgQt7OVrjv
AHXanjrVIjuSRIbiWZ5SJtaF+zhZ0yUkrYnEdlzetBsa+dpl8QsaFYwtmFembNdZ5iFF01cW9REs
4dpz38jhDbgHkfZb1UA6xryvB3oB2rINb+qmZuta0RWa+i7tnq3x05zETjbtkQClTTyaa8KDg7Yh
sJPYE2yDVQXBW0WsmfJPIcW5V2x38Gfb8Cn9L/bObLdtLd3Wr7JfgAvsJid5K4miWreSY/uGSMu+
7yb59PtjVu1dtQp1Cijg3Bzg3BhJnDiWTE7+zRjfaIujPrncBpSaaj6LdbqHTHeymFDYZzRlLylY
9cwZj0safSqTXF++AuODE1/5Q6j8hY56Y6npEjIFpHjZZvHyrHXuKbPTB1m4oCai57HR93XuHur2
OOIeMGFYCaN5cNv+Ta/ds97IF7ZYJ7YZJOeS5SjbZ82NX4doOCxTSa11qJmqYKW8OnBuOaFoSoen
eM4esnL6KuNfS2+c06Z6NqruNMCI7auDxsXnLNFzPIwfTdad8VrvIOfukFHxFfS3xDY/cuQPeqJf
J7KDWzwOrVG95Hp4b+L5Gd7wF68oP9Kchc0SHth7fNFHuGlwd9aYubonZVCqc1ZGhxyM9aAYOUY+
WpVHEqZAQiGqDb/H+F/cor/TNxyMOgyyxD2RayVNgTWkuvTTfGUZ+BL2RC4xC7HbSxnRY01Ag3Pr
mInlRETGxSG4INP6J3OlwC8XFfIW6+W9pjnImMB4guBU3uLK5ErSjCeZpkFoRIeydmBq96xNVs6U
d03QDQxJ6bMR31iEvsRN9tAp59EZ5Qvl6xO02bcxDG+k3W9kVB6qpT9EGkIsLbyOGbsSluQIKq9N
6AVkxO2WgaFHrx0z8POgQJCFIk20StY44dZ5kXp8qPr4VGnqiQQPBqPGMS6jl6R0H5wSL1ee7AZ0
j0XIQBKUDyW/jmiwWdRDynWWGC7xgEgaiXTKXRFM0LcqQQLalJ5n23nUtPJuxUhdi9zeS/NMYBX5
NPUufrGat4QI1jWc3LOEr+v53jajQxjm5HNWhxLRR64+tHY8TMVzEy6n2nSDkFwAiZf59yVuZW9z
Ej+yl952mPlhxHFJHs1q4JTpfGdEZm/0+zWkweAqCMf5qKfLTnQfoRvfkkXC9lBHBukwecuXCp6c
VenBhEoS1dmxf01zcUhZa+ngD6pKg/hQ+qFfFf15IoN2mM66kC9NbF8B8gaV1x/IqYKmoW970Z1A
Zp7VWEB0ifZZlpzsqfTTPnwXnk1WeoYkQZ7CriR+UJ0L+AIIbDm6i5clqe4pE8XMtfe621zLPPDM
c5PedBEkaOZRv7rfZHufSLcK0aVtxeSL+rKsCpP+E4yXnALGaaZ8sNGXOZb5WHovIgeJZhiPSG1e
MngkTZffEhUd2eXTkpg7I32wpq1n1QdE9JTx68R1jO+1W32panwCqOHC2MS6SQ68q53NOb26nCcz
7sl1LIy/T2wr8u2lXgQTYEWxWBtj4UTAZIw1lit53CaJ6fMdS7v+BLz1GMH7JxUR0AwjRPIUHHUM
qSbCQPTVJRHC74+ldHAYXPOh2djO8AL8iccSJaY9nnBrPgoczhDJF7fbQRUh6MwObGX6EzCyWMM2
BPGefgwTD5sFfAs2k8uYU79HpAswKxM4x06Jco4VyYaWiY+myJ9s99Vr3Z+p92j3UFM68O56tndb
d0cit1mv7JP3edXQI9liPx648bTrCnVmMD0XMwfwsp2ckwpLHgHmEfHFFUfUqZnqjy5svtI15/ZJ
kQQhWHa7QYMOAOc1Z/jszzzRQpBvzhhhoC3PMx5p9JZf6SZRPT5nSFsbBAj4PpmDq32uDuhGobHZ
zNMZV7r4DKFbNLkX4I7C/Uz5RcxbzGE3VDvDrA8ecquy/OZG5S5d0XRMzx1T7Cwru+oh+3rcG54b
7qt8eTL3ltz1tXh2Ov0s2dFUIjyWJd8owdZpVO2jIghl9yTi7Kwqlg+z+k746IujVcfFeEPjfoIm
GCDDvyXOcnFwlrjMMZ2UIMVUP8dadmptj0GAOObAlK0F37W5+EzAGDOD1rUvyN3Lvr5IHEIDP6Z6
mPy8ACm3RlIx5Q41dax4NLaSM6V9lmTXldiqRjxV7J/Z4iCu6x/JptgT6bTXMEKzxfBDPQySMAtM
p9jZGsd39qoKI4i08KgjiMgbiu+43TFwug92G4iwDEqC0/KKuz++Eyb7qOz6Xenxq4syR0EUZruH
JQi2y/DZmeMOeZrf0/A0PBcB+2kE05CM7ZNDBAuSSpmTAyTQ0RXGvU1nzIUYz5ea/5h4p3fDHI52
GB1M0FmO9YtpHtqa4gKC5myl80tMrNwSqQtfkFVKdNIjbhVcxsTgOMsEtp+VYIsPkE3D2O0J2QmU
rHaTN+16oosGMk7jmJzvPIOOjNgMl3HnLSQie7vZrffN8JQzyy+yBueGthOWOrObP2futB8ysVt3
/zlSi6xGOGgISnky1bFkM9K4VzyM4AGRaRFokbNxiINR5YK+UO1qmXElOZdUJWd8eXs+NSLJh+G1
H3V0JIukeo1fFS79duIZ1ZWBnNIgqWrUlM6Tds/Jn8WaeXILnbH1EAyrB9uixu+OHN8Me8NdWFo7
TZ165JAs94PF0v01VwEl5G7ghZerTwUbrFl9ZGbtW8rypXsWxCQSZQmdrPZD4ZFbB3hJoH4qT0wq
YeWxQ8lA+vMNAkOBVVgdI7c/LWrreeEeIta+s4xLYqOB4mXnymbxUB1zHePUT2Qe+7B7DD3od6aF
e38lbwa2RKynja+xEb9XxKpCzHpEd3nyKG4rAsMFXSMmKb8htzgcqdU7tVfQo3LR8TpAnoEHkXLf
mOyCOnzH0OXDVIPHRIPT8iLG1RHd7waZky6UB7Z3nQlNtqkXDc7n0IZWoafBmLWBlcOrn7sgF7eo
VN/CcHnLBu8E0OdLXTwNa3ukW685BfzQM9f2hlOoz49ARbYKgJxQ9mNlp49R4jxhQtqVjbax0JsC
J71WY8/rqOHexRzt3dm2rE+NOFWSwZift9C3QxzLMSETmmcFbJzhW40ba6SIih2iZtZjzNkx4T+k
rn7VHI+ZRr5zNKqknrOdE7BMHSLbE3+eiQ0uo0uLcLSt/LFJroKI1RwjEf4A1gKOXzVj0HldQAuE
hucwmm1Q2/2h7rKTMbeB8swdvo1dEkXkz0aBayoaF+eFWcDBLjHlFMkWyevRiueb3dggXHTwNPl+
0MW+7DyU+5+htAJ4FUPmbAa2BqZjPUwcv6V2HRZ7l+afrmkdJx5Yy2Dve3PeJmWzbR2mMia0wBwp
QFnB3GKCipZ7/eEVPYQ4b9qKcdrXNSBZvrJcxzvjcErAZFjaU1SbRzsmyGfo/XrQ90IrA4NKP5zC
MPg9/Mlb5Et1xwqx6i0GUCykKswtRar7v3/5+0O8/mHplNBh2jUntgKkRWY9+T1k3fAppAjr+iHU
Ft8piAAkqK3ZDqTjsZqLEjOYJwwu69jkn6Yhf/+zfzVFScYYpybfiOaaVN4s63chQAeWctlna5rk
eRFx+/fRSsNcfpthyuANYZRkIBSjpFFB19n7URtk8OeEze66NY99/W4IO4KxVbm0Tf8z8/n956Og
eXckdCid6Dg0UIq1knjo54L7ugVLVvfF9B7hrtogm16uE6Fw90jNBFI143tcee5xqvJx1+Zj8WyJ
/q2oQlh4MyWRhf3jS1qfKdvCyzJJdzMApDhXITBNHIUIyQttjfsu5en3b2OWR1nsGG/NoIprF3eC
G8Br3+PUc3cCQenx91/rIztwVBjYdVVvVTwM+1Z/pLE2HrFDfXg2DZuWG+jHQjcNCmoolLZF8y4X
J5hb9xjTDT7C7knuqz5U1it4h7QFn8gpeezG5ejV9BatpVkvWZdTr5Ar30dTeMSgk20BLieXOh2P
M5MAWIdl/pRH9beknNjfLB43BZg04GS24hH3IEQFfjaPsgCbwiZPsEc0vMJnoyles0lYfsuIwHSM
faaUdrPm/qc5zd0VTjABI4LwQwMaWi4JpErb9G3KXbBoubGcVTFKNu7Zjjzvdtsb9a43w8tgw4K0
wl3t8Lo5+AQDzthgNJp9z+a3kWyRyGNXdTFWScqp0sleucw68IJgTI5jGTApKOl31knpdqx83EIc
xNiKpsbvsQApjbyCi8BaCvOHFMcSLkPq16gKKo1HDxCYxDODqC6B1JmvizPvdamfAPqxv+R1j+Ko
V8tTVpeMyubj3F5HFBnQEM5LExI7iSyHMEl76I9JUe0BgmxLwdZPIkfmuKrxHueQkcg6QdiKMWNa
k6hXJFfgeNq+IjzLyYejQTiN6S1bt4t9nWD52vQXs/PngXLFwAVAu1aWfs7+P1rifSat09TFB43J
TbK6f3CcjexUGNYyCpwPBVYQ+dOhG2e38lBNbyH3t+i7JxeHdrlUqI/bTcjytsq8vZMQLtoSyqaj
5deSI2LH7QD/sYo+7V4diImNUTjiYMYv0WFHRjfQEUUCduMTg1/fIlj4tKwnhhziowg/MtbzUDP7
5DTzVNUBjFgg1kiiYwqYkLxtEhJR3w3zXFvX0Gv50Z60Gd+NrxJOJ/LwCoZs+8pN9/otnXdpfGsd
QFCfvA1ddlfeu9neeCA2FCwTQzSt3s7DKy43Qv/e0zVTB9G3i/Eld+S+n6tNOP9gw4qINSYYgSi/
rXGnloaFmmsPk303xUki9GqjL4L7Cu5hfKiX7jzr7qU0551FdKAxkFhv7gh63i6epFLHaaj6o6rt
b8qdT8ytf9FQgYiE1Gha3j1/ILr1ImwtyOrHSaV+Z/Tv1EjMVxgxNnh3UFd04b03HmueMbhNNhJP
B7Kg3kUWVXzWuIrzgyC8267eVwTpWubHq7s9sUAumHSBNkrRzNr2mEn6dDosbK9QmrWS/6ViVAud
Y+emw3NmLGxYratTvEcYETn8n2z5SSTothoxRXZ0BsSxIB8d6EItrJZlIm/ubB6LqEWRrk4ulJ+5
TALikg5jisQsnvEgMJV17WPF9l2fCwo46+o51c2uLBrunHCHJsgX/Tkyp4PencGXBEumHxcu/6GB
u1N4X9LWYOiqzonqrzFUvha6DkacyNt7cAYlGCOHzhg6k0NqySGl5HPwTR4SNDLs0IuF7jrZwCsY
h28kby5m0LdvI4dp9Lze2oYZoFYleRanDjoA/YbaIzK8Tf0gkdjbClLTQ+4Qb79JvpPbNL3WUMIn
364Pwjj21lnDXhYBbwIj++GmH2P2E7/+rtNNvy6LwBLiEZD8rsRZldBxgCfJNpOXHUfqb+wmNwBS
wLlycrTv1jidko4bF2QWQq792JtsSaDxRY+tWq6D6V4wxdRUGKMW7tEcB+uogby296IEZ0aOIE5X
sjYHX3wIPOrtwhmGMEnbkotwjcz+SoLmUZfVo5c0X0+Trd8N2X6ixmQ/2j3UcnmwMv1CxvGZaU3J
02Ic2te2zTfWpAW0H1dllQC5qO0I52szwdWcPsBrQjhS4NoiyjUxDjKp94P7kqfXNX+46sYnm038
KO/1bO4yy7sNDtkrHI4/wrn1Xlxr6k64exVHmNC/SkawnVscbG2YafLMaUfKmLgUA6PlAtYtlYDM
v3vyQtRmAmsCgXC6/oUJ/0yhKhsvB1kxHMMMW/Ortzjmd0OjdJk8zWBV3EbnsEodRAsyfnczEOvr
33Aa5DgtgC/cgtwrbr2mL9m5PBcDYixpRvUpH6X0MWcltOhYo8culLfGNfUHy5tfnSl5yE3LefEI
pQ4ay3FZz9fNRwUDcU699sawPCeNTufcGa3mI8vJqoRGaFyWzozuElb7OMv6I+6bV9dxhkDm7neC
NqOXqBfaM4Nbxy/KYzWTD0VofY7tusxfk+6Mobl5+f0nQodRqAxX939/Lh8d90KC6pPOEyU0ZHOa
5ehdke3TFqy/olHzrp2jgfPQxFc2UN8GynKS3pe0Xk/99SPBdeLczTIJUje5uRoiMNJ6SJN31w+/
fxVpGY6lxjsAO54UT/PxVztHbCdTxzo5RtxtbUC128qqftYlQ7hZ15CbWualXj/8/hWKcvzkUV7t
4ZY69P4CUWDfkobQYqBRiXflumCyYI84bGAR4fTvx2Lrhh1Vbl4oNgMsCzo1v0goqseMxT94wam9
wSQYedBoAaVde/v9RxSAxzHFBZWm5xps8U1ZaPOjJJ6Pv39raoa3LxRwqd+/rZP+9v9l4f8+XcZz
1ryR/7My/KFq+/i/rl+///xRlclf9OHGn//2T4m4af2hWy7cbcvmtDLkmrz1Z8yMqf+x5qVIT3J5
G1LIv6fM2OYfljRNzzM8Ws0/A2j+ljJj63+4DpE1LhgfTjjgav9JyoyBAvwvAnFpGiSCGY7uwHH1
LL4/h8//A5V9MCClmTALti2A5NFhshNNPe2bm5gbtgF5+zRA4PWm9Em3mT/U7X3W3CCr4BkOaYfk
zDvheOJS7umBXNJCidr7FOYDmX130S/vo4SMO2lQyqPwoVdk8YHRmJXaJWxsN5nhvLtLcwGA1a9A
voJHdTnHZ1GEQV6EuNnjnO2Jd/Am9FdVlhIyl+0n3Vn8QQJMyD31EOpM8kYt/tom3W0Cne7roVHt
ET3xWsx6AnpbvPUKwwtAQA1MkW5uERjdkVp+tUCPQjHL4MsM1gFpntxoNc79RXk3iQ8lno3velNf
WZb9qj35XMepOhXqknA0bNrwJbQkiqilgjmDGwNtVE8iKKKpjTbwPE6SUq46i2wrP6aatfKwsOlv
B8D24nVQ0GzAmnwkExUR7rRmUyfLs4norma6PcWIeZbvMEmpFRyFDpABLeVTo9Bg661m7EggnXrz
jbFIvzXa7jHTchx16TPgzAp2g/uEUAuV3OKeV2t01i/XMhmfUkLccTICbdBQbXY2cSlpiY7LsoZP
R45fdVCtRFYvCGqG/ZS5zGBVfgnt5pYOzbkfs8dc+0S9+CZycrRyPiTJF3AD30g1vejxdFJu+YKb
IN65U/nKCn4Wy9VI9Wij2ugRo+lF0zWguDDd0/yXXQv23/HDiKjv4LoZfmLdu2GgB2nkfBfh+JZI
jODChopAnKJuwH8gzkmx0riCH8NJbHdPRW4ccNS9aWX5PPX5cz/h3IIsB1SR5Z1DJrLZOTsUpsXG
a8u1nAcim5fFvR6zV0fmR1sYy6ZnU6SmpyTmR8SQ6zLoCwxH1b/WoIK0DHBXDRh0A6ULMxYIjsml
w0wOEygPXFq4fNlU9MDYJggABRXxudARuJn6+FqSlknA2ieJgMzKuhNUd8E8maiA2Xs1FrPaluGs
NkkxAk4g6Ukbpy/WZHxpUE/KerhOlhOEXQEKergNieHrTXnJcIrK8aOL8ApnTvRVQ0W4VCYZaKb7
rSyNeyGZq6YKHEoy3kSUrDGn00kwaWwjh+oEkF0ToaGLgFZuyvKxi70G0pP9XSOznIkkM4cYrCri
BOZ29VPlAd+OpvvvzzJVxe1kr/FKHpROHKbsN6yAwcBJm3I6q1L/wfR7E7vhOU7smdZqOtXYtsEQ
foPQ+KG74y+MEt8Sbn8rob7yMm8zQY9gB7aOdwimzYqnaARxObvqUWxCOZ9STFRCizdLC5NNmCDn
HV6EPTTsBDPuNn0c9ugQv8ze7BfEXkx0rKaYniEVXYVF9QczMUa6XtvFVzEm3eatWiTXMKpdNdvX
JcKTGLtHQre2CqOBAcd/tvEBWIqqx2YEVo6YvcwZZKEbJUy8Ipu2DK3uZAFKrzuSCfMvLuHeA45N
Mii4u2tiREKNrACYSH6bo9NVUfdoKrXN1zBrW0V0MGBfZxl4oY3XHsgJAuvRbzzgv4uY7rUA5KQt
mGtYHTwtY/tC8joTEJ2uL+9PVQ4HYhz0tyxyx4PGq1PwOQNvwX9LIbyk+bCVmcSUWN9dD2pSkv8y
laNvGF1Df+oUST9kU1Q0bXHWWGhWy4Nc2JQ76S+70QDZGw3ITpoM5LfYJfH5GplBMUQkMHrOn9VC
BHy68nW3htk8FCNUumUR877CaFiaPT3PyLBuLnH3dyVT9FoPsiVzt7gNvkC7+VxswLGmR2bBMokg
s5aEtwjCaP1BGc632XzgcfipSjqb9lVTa2R5N36FYMWkvbPaTV89ItV4wOaNucetzmOEQDtU6c9e
hAlErHpD2HKNkYAbDLXsW5oa5wUiwlauOLUp9Z7B4HqcTabpK+ewwL3b5OD9OJBZv9mfTFOmzaTP
cEG09GwPo3Z0axMZHQR5jXd3g7a9H8ikcCYIWaWmHvSa2x4oz8/Qzu7lmL/KZfwBtedozp0JIz7l
Mbk01bbntSCCBu1ldm/FwpxJIHrNOnXP+QBibK7IYNLn7ZK8sKMn7kBHiIICGY7QyXZinFAe1zsz
lzks2u044HThR3ZzBftujoUPo3nGBx1tay+Ztp18T2EpbVgCYwKBM22mCFKlVb+6dg3/z9DBpWKQ
rwfCQPCUMav6RsBfiR7Flqy6cXY2mQbWN3wom+xiuVwxnSP8Zkovbehe3F7/qkVAGwEg6QkZQI+9
Zb0vmWQwn/mTi53StptPzJj8VETxRQ7TTZjZuXM+erG8tXXxYaCGwN2FWF91sApZI2XgtiAq/DA9
TAhxBQBWmvDmCsgXCzTcNJuZs+FBaxH7Rj0P0Gmsj3Vd3iVtOWc970jSqbc0Hg5jx8Snkt0PR7EQ
daDcCAuD8MiZSUwA4D0HwZtuSYJmyoeRNmizGDywpQfvIdccNtXu17hb7qlt1exk+huFPcgeo9go
22Zm1rFstVzQHrl9HeYi22ATQ73e9dupMc75AlvUKnrnGIXuDyBZgN43jBHOooLvLlgGN52FqcDD
K6vnEMyEDmajrdB+Gm3vc9o9yg4H/Sj5nj2hPntHP8MWd+LlVppsJz0tvoS9dR21x2jxnokC4OLC
yMCAX715hfmzxB699dziJYrHK8ddoKI3RtiHtBNvVmXcHMc+Tcin1nE+T6daxrfCZv7Qsg71NELp
bfuefgH8ACis1uCYOxjU+xxfoS5xxrCF7l0a8swdShwI/aNlWlzCxMHIZKWbCrPfxArBYdFeo64i
g6kxA0nYR0GWEbHPGsoEzNChTXwgQH8mOq7BiBvizVqUQY0fmRki/gJIjY+7qot9nspLBXSpsMYX
pdfE3NnxPizV987NXxuddWeDHT55EysdeUh/9Z1o0NXEamfU7SMUOBY4CSvXVlytgr2IRg3rOfmv
NOUnHhE3xJnvblWTIiAkbn4zrKCl0myQ1jQvzZBRQxra6OfdyCnbMOEPs/d2KlEqaKE/lO200VrA
nT1pRXb0miAhnHRxzRmDbHq4vvjjEaXA1C9d+0NjL2X0YPgAWaSALUC21N9Cz7hNiP/XMrGA+Ya8
46Yqzh4lPE6PhuSHpMHRpalvKQENcNQkECRGxrw+f87VXY8jmNiAauAkYSxG7eYvsfOjT4ovI9J3
myEqpKnlp9viiIIX5Jex+wmAfGI7r6oXraXErYsW7bcknqtCzg/d8KjV+PrdHLRCWKdfJA92ozyl
/ZgHpjcwvZy1QFuanwpcvh8707DvEQLwAMSeNCHVqJfSwGFO/d+0ZrI1ozAngyr8IOcXSFIbcpDF
ujyQ1YEo8wd6/RZWu+YR2IJM1DC4BsaDyh2QdlRzkjnxrgPX5dcC2/dYGgMGCJZeNUC5Rd8uPalp
uEgBeTiM8XpvM6eoG1rGPrLL6l0zkRimraEw0ZTdIqXcjUWUxNiHC/4kTnZP1S+zyUBKDTBsOmP+
oamMEVWuHhymH2VK/ngVuleQd9UOfOS0Q/x8cKhEfKdP78hqf2Iu26IhrrcWUbOw8T6KhSsNt9Gu
VAMPUiqUbealB1VHoHoK+9UBJruhn8x2VU9wUVofWnNUR8+jCLzIDPmhZT7rcbWOQJbHcbKLgztQ
WRgGZUjEWQ7khXsNu11WY1C114UgRJMfjuxaAIvFrrWGtYyx5/1S1qQyhEQI6djQDEIyEw18h8U5
LGbtNOJIYfGkn6O1PB3aud9ay1WFawFUkIW+1LAilBv7gc40DA2UBvx7DO8d1F8OkaeUFUIl84bE
uUC1rhmga/jRDaUFmoXR+jBXaEdnkhqZ4XJjz4SsS3chIV2g/hg6poHWwonUcs/28ORquzHAKMfs
Axfzbi48CbRhOhUFcH94xj08BNaB3G6D/b5U4XMp8+ckBiKUwGq355Jupf0kjrrAQTRRdJCeNFWv
cwizxgZQbjf8XODY7rSCA5WHZbu+LAzFAJWwxA3+0uL+N3S935B6hflPUPHDV5q2GDzEtglnbRsj
KPETy+HcTCN0cwxIRw8yw5xIOlRnlQo/NAPutyrRx4PLqZkZ9nXKy7dwIOlODmeB8YnbpgXBD+so
yZtjNnFyj1pF62BpQAMVEsiWHyXRD4Sn6XHu+LqVvWvuAEl21EFQMJ9AvwjlEYPb0oz5YUb/hPsw
pLYcyQ7TmeUWk884XF7jiXWRyfIblZnne4kAG6rL5aj3rb23jFVZNnqP6OPOZc/0qY9R5hVgqpOM
HX9iO37ChVZil/UVGNhN1bdAKcvkXjrv9Vx6rKqLx7i0Ix/UMPNgmqZSq+dz4wa2A9OfEp4tIF1K
3YfRLoP+sqtd/Vn9drLkgB2a+SmVxnjpdqrNiIpf3U5dy7UbEy7klrQqLF3Sh98flhRShjTSGA+r
6WfIRTaiX+14OWvIkkWpNRoR4E89v9TllyZKsYKnaJoabdpup55HW+Gl1R5vOquvwrzapMh+wpqE
V0MnKB/6MMcOQZddjuxA+vytsyYkWhJpQoSRGB41WRVzc3X7BolHNLDdCZ090RuHKYddzoN5CdJu
np+jIWpPtMWlhRu9FWlD3Nez6ZT13ZyaB2jE3kX24mc8EGEO03PcaHfWyTc2lBN3L3k0Y23sLU37
ifL2hkmBwicjA80Ymmk3JNx0k0U7peuNjyE7H9g0kq3lbAcTuVEdfemcSN+IgXzPthmgGicQPsU9
zY13iPovPVGtuOiBEDfRc9cUP6wy+WEj1C1ceektcUXS/jyEpEIU9rA3LTXsI6N6FZF5x/a0ZxR2
yHR6WgsrqA0iQ9SmFkSuti97DQAvRKXInZ/b3i12kDyFzx21AzpFkTjWORb2+imKnQ8XczQEH035
sy1fyiaBkNKnRMrkzqF0KZPaoRXMQfJ9Glb4tHmMJ4AFkXS4hLYr813FnN+R1ZTUeOlXN5usU/kM
24URrG790gQ2qdKA8dSBWaYOh6FEe9lEORq8Kiv93mKRIdsHCw0mYtrHhEawMa0TVx6pyxyEovqw
UZhhsyRud3Kjbxla9IZ9KzTb731WfJqSkLrZ/j5rzQd8LgwY5fAr0pCi1feMnpkt9teYBUVpwnxf
eNZkBcmOE9UHGE7G9Q6RS/P0c0KQcqA5SaGoVyMnPykeTqFZ7Eiqm9fUF+gOP0ZaHM/DBOm1UIGV
nkAfHX3DQ7KRxgbtKrqmksEA1QDGV3tNLqwqyO8Vlb9VI3kk0IpEz702PIpy/KQdpBidMrlngqZr
mo/tS8Rsx4i12BZ9mDLkiRkgsZHFyPqqcv01tQ14WQMiqZZM+y5NULs2C+8sAXlh75VIzGbWrWnR
oJOVd9Gl+t6c8LK6P8j2sB9yFOlxzRhmrlIIpR1lkrTjFQeemPsC5FaVMJp0KgmiTjhfsS6JU6Hb
F7MqSP/h/UcvPf9ARLyc9aL03WFsT1nkIZbV4c/ieyrxuTBxgmwP/j1y2l+LKZ9s5PAGsr0dihV2
bYhCtvEQMvIKWYoXQ0jerYR5Keik5uJEL53j04aF18NeeQaU+r2qOMro91CAOps4ZeSUTPVLS/U3
CeN5KDCahuV4cwb5CXocgXGFcjK0Bso/vBRZ+5p1DZZf4uHKFh/g0lvqlHmcP7NoRSCTdjfAIJYw
3HzyAN5GO/Zba8lXeX1gT+RUAG3CKauK55wI5b0cze8hFji2890tidXnKBB1GT1SmU4Rqqukes+j
dPgz8v7/LjXmXwFh/l8kxhgCwNO/Ww0cu/znf1W/WA78NbD+z3/3N3KM/Yelu46ro7QWpnAsm7n8
3+Ln7T9gADD6l7ZJkrxpugSI/y1+Xth/2IZr6Iz/LZJjSaD/X3IMn9JZFuDXE65OsKxt/CeLgXXq
/w/YGFvqwLSlxcrPYE3FV/3rVoASUXOttfxEALSbxBdXQ86C4ECwAfyH9+ZfZMev790//1eGbgth
MlwXrCH+KQSX7M0+kx3/1UQYKWPPFWplEMNnP0VzFZhJcU6qNGin/uTRs6aN/Zqz9iwUbNlcnNkR
Hqao/eE1+s8MFUGckbdka4fGWo5tlp0lVNhaQ09PQ+Fo2su//+aB2f2L7x7rgil5CbpwHeOvb9RS
M+pN2HwDqR9JUWZbO6iIRcCC6JRaKWdsOFDj2o9Qgr/bDWnrBI3lWfLEpOtlQh9fQ5WprYs2rQmw
IKg/7UFpG9ywR2ugTtMYO211tz7EFGWCw8iZ5kOunRhDvOQyHbaGPtIUrZV3vdK1cYbocwkJQ0eO
EsWfU0nRrOnFOkmOz+SR7eXsnWG7PDWwDtzS+ZyxarlNTEaDd45G94y9vKHHNH1ZF9g3IYVgfByv
9cTEsc8RSFvMfHO6Suz3iAdXtSjkrbiMOWOYsMpYQ4lu/OS5emapcQUwMcOOoJ1rYCSs9XlqYEEF
pPcVwzYKHXvYcqE9Ozl4PWmoa1TN8OJI/NDpJK3ow1nmXRvzrfROc64ZKIUkefUwZNKO6J1o8slv
Y9jhZGso6mkcw+f/pu48dixX2uz6LppTIIMmSKClwfHe5Ek/IbKysui9DT69FutH9+0GBE2kiSbn
ViVuuSQZ/Mzeaw80MbkPVnicjH3GLM/Cx9ZJQVZefAsxrhu5tvNykitEeEmHlCae5ElV7owC2UIA
noHrjEglCrdenRx7DHWq8b8Svdy1EeP/Lnz2x7nY9cW6aD57PSS4nvvPLQT9DvCS+AloxNYg/hBy
4noIrW0WYGrLxCNjMhujSULd8CxEsPKz9jYxODV0RMdMU8AT8LdxjqSVrYfS+XLH8F4GxROCGlsz
9mwQtrGIbiUUhUU7kAzvF5h7vGoTOAM6gYiyINJ2eSU+gRFhxVAIAoxTMLKTEEUOMXtS52r4YKp/
zlJ2AnnNPCQmDc4J8P6E6GCLDOFO2dVkTVjGm6J7ZM4+C3+66Rc1wCNwcGJYpEYUWe0xlyFgp3Wj
F1fVF9+0R6L3uGE5XoKNCOCreAwtXbzjhK0QZUj0Cc0oymLb7xDHqIZ5B5gTuglacp/8x1UqiLy1
M2jKGWSWlrNz71CT1z5h81PVkhcQfBf27yCe/tSlt6yD4dFokLKt6a1SQJ8QA5ItWakPp3V3FEDD
Ior1bRchNHSc1EMDlK7z+Qn1IsgIVWUQwQL+nOWSSXhb/tbm9tFrjc8MSxmBKKg3EMAu2Dd52MnQ
COkxN8RIY8vyiXducZHK+fSJKp4cJGRJRytjC3d26cYQRZNjOfjvpLsw1hvKd8eqdoCEnguudJul
Z0s30OoJHvPcdR9ES70ypVu5ovwOFVOU5oN5G+1Pdu0Us+c5ZEP2a2XAacngFc36a3sf6ASdJfYX
oTCvdejd3TB6DRAf9l21s+mcA7d590wIgoUi54h1HeqOXaZrTPT8P6nQ/vTkKLp9eujK6FVN7pMt
Ewxe9hcBSS74zBNVMeJVaDHuV8vKJ/JIBjCtL/qSb5WnAAzdHzoQ5hf2F6aGYcINgrwUF8BNb8vf
qu4YJoo7g78d/Gx6T3mkiGJgk75V5T21nV3aJ6+aS2YQbsurpX12KUNpDzK7akHUWhuVd2cxjSvp
G/uG52/CY+siYU7ncnGGwBR9sPea9Eo8387xmxsonXbA/EjTPvvYSVFpcQwFwQZr/YtVgCCaQpTA
8dEbCKMY2ncO9i/ssatqWhojenT+rq7RHPIkuTXI8KspuVlN+OQ49V5ztFMWsRip2uaSZfExn4gO
zeJLaU6fhqUxjK93zDNXlQxeeuwOLgEqA5aYtgzvmhe/Nb+QbTGNG7uaXL/2nBrdQdbJNjDtHzok
dP8Ewk4eyZ1grypFT1Ax+YkmZkcTrn3o//e6c0eMOOWlrsqL7zvHsg82nTN2i7GUX0rop79vuf+3
5d32p7h8ZT/Nv/0XyN///Lf/H0s8QfH0f9B+4Fr9ivIfKIB5G7Vq//t//Le/v+JfpR0KDaFbjtBN
iEBirp/+vbIT4r8bJgoL16Wsk9K0oAX+e2E3Kz5sk3PxbzFIzO9/FHYWpaJrC4E5kHrMM/5vCjuJ
TkE3Ld1DW+Kg90Dw8V/rlaqvfY9w5hxxMtnSmviuivoWm4q2Qnz/p2/K/6aym0Uuc/nzTx1JYww8
EAKibcyiGEfX+Rf/Z3WJZRgow+2ILKY8au4pigPRCvcuw2g+qYJml3txCylOQdhp0mmWxmuvHqbn
Yy5Vh58FPEudW/W9hgOeojDRpJfv3LAJb/78kRLmuXLMbj+UODLKCQCPmWpXEQ340Es0tnnZi12X
G9mrHh9wHjOTGTwkFoWwTuo/PjwXD64jBwIIdfFa5g1ZlXq8zwcJQq4w3IMPmWYbIj9ZNbb/1cba
Rx068Y3lzB/WpeNyGniEHQdPLDIy8KWD/mJBP94NQM6Yy+jluUPPTFOYhIe4i8GYOix/qt54DmvT
Ofoe77JQDdOukpx0vWa0u5FdNkrvykDp7utPsmV5CmSitvpmrxvMYJIUcZ4EMEyQDNm8CRLZyiqS
OyDIG/kg4jhyeVaAu7M1sZ/i1jhilqkoKDO0mGBWUkID5o+wH4dDu0oI8rybGvSntLkS1ZjuxYCV
JeLYmTE43SEhCthPTuj+2N0I7eGI3Doxc/d2tZ2/jB1C9SRmWZNaxT6Dc781BvGcj4n+yGqLQfvD
M4T20hS18eigirfF0cheeokYwx0HQox9X+1ju5E7la26QTmb3hjtRz45JJMGEykHuv4Mnbra47zo
PDBDcOhPja6b0BU94pzANK1FFu1AKk23UuCpsy3kue5oMCXDC106/UPz/WMJngiwBZsNp9K716bB
hA067QgouTsaOtoGjtzd0A/DU8M85mmIe2enWTOKBDAIg94l/ROCeam/FzacroZUka3CpX+pSvtQ
kQmyU6NDyRRP/XNZhc7NsDDv5UfCf7NrQxLJtY2VvJYJE2SHtLnNUKdM2R1Th7bja7uktmgyreH2
96NrKqz1uTr986WoN42V3fMeGRIC+gyRq5cypoeyZRm98ycwfDGLnZ8m32MRnUxWzxc34K3WtvvM
BtBIwK63MEKKjqggIovkdI9k7DVlr3e1WyPmpQwkaJHEOLNMU15YVXWbfnI/banhWCrVu19pPxBw
012cskQhvQBlVZUVpz7Jbdx7ZDjVhWWf+jQ5kybv7VyM4Me2ew5I0jkNrRmdLOQ0G2OMX5CJPPBh
DK+AGegHKpjwSgdkhk49XaG3MDc8H6g7C5TLg6AyN11P3aN5kprhUiwkTWM1AsYltqTKgylj4YAS
Ii/6BHuShs+CUPq5M7g5QzVCPmMaXsl6g/Y7I2Yy3oMZeOQhrEk7dT5UhEGYDfnWdqn8jInleWjD
ZFBJv9Ot5E/ddpigmHZlXdLeAg+bbZjpT1lT6eQ+rkKoGgiBbLB7lE9R0S4bGPgrlMDHOmx+VRp7
riIZHrrhoHkX6Dx7d4IqpV4KJxo/DC3gqe8rvE0VrnuTAW8mzWojaJ9ZD2njY6q0XeQ08XviriyY
X6upCtpDZOAu/Ofj79fi2q6AWLXBlvghfZ/rRPDoM35+BHqhma1aJFEHUkIity666Id/7z3tCSfo
eztaxRW0LrAVK2LE0k3vefGGHrC+I8891rk5eyiAqgIMf27DbMvJ00CgaPrVyFjhVlv6iYH2timh
sYYcjsscwD3rKwMgvfCbE5o5eUQM0gz8N880518fJijuZkKWMvl5vBa9Q0o7h97YWW99H7Il8+z3
AN/EMeGX0Pm58guZ+riuUjaHLrr4heaW1b4cqieXVLKL7MigpeINNmGdAma1Cf8oKxYPbDuOgQSI
brB7beAAXCYNxVRad6dBSY+l4/hFE29v8x6BelGxjJFV3i0U+X8n0mBfO7cY1gAlPJCdVX9s5WzV
dpDiRQ17pJCkyBdshdjwGu8jCcjtBlS0cRNZoC3P33DSdrvBMrPDgNLqhBN62bZyOBU4UhG2JSTi
OuHea3NQi5H9DLJmAA0gxc1jObZMsM1sZ+nNLXT42qQG2kLT3mQRvc9kf6e63b/aHbx7QBLR0pDT
8Jq1pPoKpVurNA2LNYhEaAm69pUKgaU+qNudxUPDJkPvXsjqeU57FX27GSPcbCiKR2HXw3rKPeK1
ffB85NaufSvOnmuFNsiKLOt7bLHPEznzJxorCG0m7Bd9/K4JAuW9Zj+nkzNhhZyAlxl59CC/I1sU
PVl1fuq+ujP0Gpyv9lAkbKxRemuXeLJ4m0KyOZRNYxxzhgtLKxMfuCKSt76AcDLyzF360YjfKhSP
qT2xFAOZfgSSkO9JQIw3oM+LL8xfCTu3z76F8mP41SmkOSMkq+hesjHXcG5H1frvT/XCcbdowMkS
Ue6609Lk/vdjMLHpDzorFInEw8GPizCq66pzNn8AoCIWaCDjjRUX9Lg2uyuB+pu9L1Kg82jVZGHV
Xnl2ON4yo0s+DYE1G4w9KBhDfUs7lmfD2dnsZM8e2bfnvz9inZGeBds6DpjE7P2jUJ11qUyiowlL
B0bvEH8Mbp3QVUiZZOE53aoyGu3mYU/UZW4/zCxbNqNhsqfD+j0NnXGO8dU2BR7wyouenFTHuujV
b4T1Jb9LQBXkijmvGaDhpNHeh5Fds99AQcSNC/c3SvRdMEYNHk4XRUdj7kerTdc+DNJNOoJiYprU
H0qJying5IzwwR0KRC4rD3DeViIdXqXg368FgCzMeN4qaOx6qfhuI4jD+N2uIi1BPwtB3o4Eqj47
bnBWOeHOGvGO8zuxDesb46H3IJTLhoA+s65aIHaWXNfaVJPjk4pVpTGoIvLH/in2ZjmxIwpooEN9
vP39AB3/2puC59SARKhPgXfusaic27FuzgluHUb5qxoNxcFx+uoNEfIitzLzI8U4S6LZe8QMhvvQ
TjbckMVR86P4BkoyvkWIPrC/gZMRKnEI1uoqnrwqvZstXI/Qcb7//iyzkjuRVeSgThUoUcuQnyIa
bw2CWJUP9ivr8XoFWZs9IKLIg12RRtE39SEtve7BbNBio5+LX6kO0iMrjT+dBRrHkilGl87eFuRk
LbIgq541Iw/WhRfm1xDDyLYCOn7woHTzbsQzWQxBeq+EAFwP2flXUw5EgccuZRus6kmznAvYsy+z
7qet3pNzRlKqdfYb3TzLFPehNI2LPkz6okG8+9p6kTo4tkXsm0qGJ8PF2c9YEgmANK+WmTPH0zNM
6GQ/nxg1wzVoSnVxQoKiifNVVLRPecYvjJkHrYuR+Jq6NOnEK+/ZaUx5mGbjWeyEsHlrzJxBek0r
UWwBQBPmy3f4On9jr2OVlxB5y4TisBtPWmiNILPUJ08xMX7SLfbWJE9pMDWrKB+HNRmo5m2I9bO0
lLsnlXY8//1QJpAsZaIwB1+zy5g7a6E3XA3Nme51kKyB+BLQDjj41VLcpBg0DkFhgE2bHI3HO+BI
Y3lzLnlfsfvJ+7PuheHRY7C1RuSMAg42HanD8TUBru56mVoR2mJdAYSv3bwrD1zMaJ9128KYC3q3
nkMAzXpvGe2v3jXVdQxI75ts7yHaJ0Lru0PNqBV9RXLs7FL94X/ZeGEd/TJIzSLsTMinFEnNJuwj
dQxtIipCjPUr3cFTYpZNf/AiY86AwVGcktu9zsgxXja2PYu7q+ytFI0JNcOvNzEchbMZtn8sMKBk
PwBJM3g9uUkAxsup8ms+f2T2iL4Vx+A/Xwq9tObMZRRl12RgQP44TDVcKKKgWZbWqCLmj1LoCJZN
JicYAwbE0xw5BfLy99xp9GUa/w5gNzyFmXFLci16R19mL9uQq9MFWy0U5hnFxUiLlqCBJw27AdWz
UaRb8pKhPmjr0H7CJr5RImB/b1nGowSAuShVNfy8R830qw5RjueVHx6yWfbiJlH9XgL1YiE4Bacs
1Zqtg4R/2Vg6X9Ob5Cngkm2iEn9s7yNdscaqea01QkwLM/0o1ARB3ATjltdwkiLS4XtzvPKuYTOP
zGA3EL1FURlM22F+AMKx6Z/q8pmCFnQvXoxN2Ej9knQlm3QLkknXoNUJxDOxw+521AeHiTxyZF+v
/WlBiDaks74zqX8pBXTAp8olgbVRYM4iUTI5BkSz7JXvMULvfvVSPfdz6+xzkC0YdTmG0H+yNNwa
mHd/WUWKQKAvJwxnM6fMRqqO8k97IrUJgUYlpvuQ2uWawWt3DYgV1nedq0eb3hfRVQrspIViREry
+7Qz4rq7xIosXY0yZF03RrhNiY+mbLvzTFnXrIgXVlzKk+kTW2JG1ns5JGIR4dhc270RsUw2tG3q
hbjk8/jYCeNYSzC9DUxBfYJji1jTPCCk5X2hWzd9aGBsmb611RIzXMSuNcuvwlmUBjCrV4zX2/wS
dV1yL2qbV4SE5xux/b91BIB0reseY0eE1Kbgx8jC/ZqArnC4/eZlxe/pwicNrHEvCA4WaOepq3LA
IEUEad1lBZIbFSTXINoDN6DUgW23DUBIX0gN6bHAONWL5To7utv4PnS1uSpLMja7kF2M14bqpRoS
G9ZJPu0NHLtrq40IT4bRtitGsXKmr8FBYZDr9msjrUdeO+OKHh3FUNod4wmNtN6TDOwXmDoIMpOA
pbT33kaYkOpk0StX0PiZDMk1NmXFn9Gs39wKS/VIyN2iYCsdd/g08iL4zej0TgtjJQGyN7u4aHgZ
G6Br1rlN0NxEDVq2wZMjlrXIXw0DMA0Rd1jhjHNUQqm3xtJYl8J6Myz7QKi7vbVCGpvaEd1KclLv
GKW8lP7IMNi6CgeGs5O+ihZSu1YaAjHVBAScHzitfHEic1zkZYMeqzXuvjucjMlHxpBgafYTGD+O
QSIFNu3CeJ7IT1wSvGfjrFo0cU+dFqqP7mL6w3NRpedM2uvM9a5eon5EHvkbD0AAJ6JGymPr7hVp
gKu6CuSytr4wLiTLSif+b2xhjsepfjBNQJm+SGDolOk+KBIYxGRTKhYIZabXiyaFs9z3q7DOSBzj
UsUQF1fx4Ezk5MW86EHjRNq0U/WvxkZ+7k1E/RqqIsozi2li9PdywiE5ZWLZBOGSlEJmI5II3qa5
tGnqHUUnrs5YjCsUdCczwJpahzgPDACW6EtwDKVz+m9KdYc8lQtYMvMgZ4ZrAfu1JFZv0yYC7Ovf
MKl/EqWKofb2dr2WExsckczmoBKqdyPL09h4L0pPOYJ7+cVK6sn1xIcGIXZZ9iGcTbZM0H2WqV4f
Mtyxa3T3t2gUr6L39kaiJeBpe7RYOjQW+tuFJap+A1eGqEisRaqMNciOndX+rtvoS1cWKe9G/RJH
w9Ud5bOXdI/BQCVredVj1OCC9fgExJfDjs7JZbSkvufAn+w9iAYkfHHcLDPgJ3GgxzuzNRi9jztF
f7SobTT1ck4VYpxCPOmftnJhmAFFMcZHSqADI7J9OQ5PQ1WRVOxe8zi+h6p8wM2JTjXK/CGIOR60
Y9KWLFXaU1EJ0i587WGD9xwb+WWXw28xiVcLL0pfhz9jG/zAvAQAHQ8XAbtl6Ylw1wEUHWhQ0A+i
Eo9N5JF+5CNbm6x1XZNWwg5yGSIuXApS1Y7Y2McNC+IXpHITyV+yRjDFBXRSF/Ws1cwTDkFL15Wo
nuJjADYtLaNZxo43StUstjLMXcDqexRuxSNRv2RuACJMAaDxLuIBVmG1HdHELTJzehD8uHbYyC3r
GQXmN/W0SnO2dFb1C7QNcpNa/im08OxV6YEUm2dmFPpC1xAQEyTaLYeyVizVYms15fRQ5pdnpMgt
0/B7Ul1/6PLgzzA61jLPwhbc9mKKieRo2MLh/GdCU6cfKXj1JS+2N1dP7zLujUWn487zxxZTg3fv
Q+8LYV+3aRoEuaZmbZVK/uDUAnQ3lfEijtx3cv8eU9SdQ4343hwPByLkqg/RW5ezoSU2vso8Ki5D
bj1ruiVOYpQCbxNpE5VUK8AmcI1hZ2NtxiVmOgQQWvUtYXTPrRmZSOqshxR+RKI3BjGBBnvNjGWO
hmujtUitj94S74RK5SAzUPI6MtpgdWaL5miozctml5aiO3MiFJOXbsx63q/3Eu1UtEvzcld0wD9l
jWM9qLsn32jOVa7YwWpFurSdF3sgw6Jw7J/ELH9qExwcD+A4ejszONpK/IZLjCGl1cAtKHuHE+GE
7cBYiK7q7nrDLspWJEdZUnFo1D2IdOLc0emiQbYYxkWgWDXX2OpMAxc5eNVthkRxo0F5zTPkhI3M
1M7Jgns6ErWThoj9YzwiTJELoFD+CsKcvxd6JY7sT5u1qMihCZCkz4NQuHzEFbOeWBR5DDYCOJIl
6YDEofD6c9HI6RERocBaGzuOVpWfngUN1cD5kWtdyCudbxSgm2ZRIHBlsgsTwBkoSGW+1bTGQh7o
d0vLoXAtxvqzM2H70TY5aIgZ3+hsJa1262ZE83r97PIc+nA1MGgjVMhllgfQdxXpKW1Ti5a4x1U1
KvJlkuy1D2AT+rV710LbxmtF0ulEEs1GGam+0+yM+O/+W08ncXJVZd/q6M1kjwOK199F3oALwvQm
QkLCWYLir0aio9l3YBEvrOGDyGpadP7VywC2z6bIYhdlv30xwU1Az2n6a6337aq3UwMFfCHhT01Q
DGxgC5Kg6zYAA6xIUHAlPD69uPb1Bo0bNIaBqqHfoPYl98es/7Sif05aEtElbxaq/J8wHX7cpCWg
vBTOkp3FowuzQ1mTYqTLGoVzM6cN+Zjm0jbbGfawkTBCV6gLcXw0iAgn8cVO3j+RUqc8/cdrrT+O
a93LUf0RAPjJMJDkpZntqZalcYL2xLxoUv4qHkEzuSOga0+Jo1NnsH2a7s4Of1/NsMdBk/4lY/CF
THM0eJtYX4SS5BtJsTqIbETTkYPiwqKbIxs+jo5mbNj2oC/QxqVbl+UWLKe7IuIhA06NFsBPgHcY
ZAvZTInphMelEQRyHUwkeniK7BNChK0Jj2mfmBkwh7xedBmCEryU5aZMgRbGFnJDHTtkEX751MOg
ghoMCqDHWg/ETMlwGGwRVVXFMJfEWyK/++Hey8ZaDjU2EaZfO5yKiD5o98plnAhO8zF2Z3gYLgpD
PnMrOgaXvggyudInjSMnwcaW19mOm9rfGWF7zf2EKBdJJPnNHBDehxYKyn99McgCcRFQgGsmJJNH
+SFyEnBy0ZBeDuNx6sxmK3zNu1YWCSp5Eh5p5dnn+CKA4dOcMEcvfLfODkbskYyFT2PtiAE3wWDc
KrPHrpls9cq23sosJoJBMLYMjK5+02hkrhPs2pAEGR7+wThYU6vOHhFVYxcUZ2rY4CjCisy9pkZF
LnDViOYXmxp/JfJ2g5AtIfYu/AV8/e6MMVpLPXptFRRJUB3uqNcfQ2Z+Fylsa2++6Iy/iNoS3iZP
HqGnwr1qMG1kDct1x4/XkW68IqeWJ4uqaG0Pfwz9LYHsWzOYhbxCh92rYNWPzleWqO3UMhVvUXWv
CVwnCgcQX1eJS8QsadFF/VNklwjYDZKaxsYO2Lcw4WQKpW/1+c9qlOetsF0lpKUcoAW0wMfWrh05
Kxo3RmCpcEF78vJ1ZLYPqFqOWZ0dwwrNsV/4cl1g0FwgqodLieewE4Sl4bm/mjibQyGinypBFR8o
tcNUnOxMZrwLH/rmMZXglGpzxGk8Dc1zMxjmcshvMBqHcxR7GRaCcYf7edhquZ5uW1qvJfrTATkw
1buPVsmWYX6aYoYqmkV0oQXSOw5p2lK/LI5WhvkuxKC7oby0586IhhWw9cGNEfhm4XkyiGoW6GHW
XTG/E8187QD44//rVrndy2vDlPsKX3vlJ3CBgP75+9F46UoUyWIaOEd9GG99aLLWMeSjYf3xJQ3G
1LHqzIOuaKJFipUr875ED19okISvhS3wzNqUv61maje9xaW0cxsYjpBbYWfNQ3qqeZiKVaGKRmP/
96eFgTI3jocPSdVUttKeS3vqt9G908MhhNO+IpaZ90a33hOGQaPPyFbm6RmSbFI64gKo0x59AySz
eXZxIxwMfdDxvUhkufnG1jsysTXOObdJzVXj8hbVhJ7u7awF7IrbKhH5oxAKLptkPcbomAVFfcn8
ZNUW1bB3atBQVUjqcjNjRb7hD3WXCjt06zJ51W3QKBYxvq85HC3Ru9opjbJz4JbZweE6LhCIGmeb
QW2YAphh/zune5T53YQjZMKZ3eOV0Be9TWy4FrfTysrVNvEq+QhxNK+EacQH19I5/Fo2kzjrZEIT
kRE1i6M/ulgWVnG9J8iE6S+iwl65cLT1cRZsMaVjub61veG9swHcTrVOzTCwMAySaEuOgH2Ep405
KRnKi0sVzlLvnpd5eow70AaRF2lwVQsi/PKR5INBY4VATXwbxzG8GQGCpb6Qa0H03pJ12Nowx/5D
huoW0RhzDNeSQAlBTC28UF3eQlKQ+X1fW3zKRIQKkonSz15y6BBNKy82vtU9XuK1Gnh9xO2l1VhI
z5o95zsuAmfdDbV6Dpu6WXQOYirNiafrIBO23/prUzgmzWQYLNuyb3YtmYWr8WCPBJFhcFsMzRXh
EUNRUneXuUloml7nx2nAUax1SGbNkJdVWdoPL0CKhfIcbGrh7/QkZVGD2Y6lOHiQQ8MOJeOPWuo6
s64SOs2iB4O0iUbiqixVHjtDDHueZE5VVFyVFYlDX/jXOrL7dW2gZxiDZN8CP1vlrlZu/AKHQc0a
MmJXM7LvfdI9e0+sMtYi/CwRzhDG8zlEsra/Bl4n1uGEZ7tykvhCPi8461zDJtzle28qLpOnNokh
f/WBZrJjG62V0jbjxNraHXA0VDkws7CHBGtismvJQLwQlsu1Na1om1KxrVTNhjhlzoD6sD1yt66U
DmXWoYNfjuD1TxOQlEXYNJ+F4s3G5I2kFDyNl9nW2FL62MwtEbGW8AjmFVwUJ/dKq4NLH7fMgyYk
dy74OJ+msv+lfHkgDfdTyzEK65p7saRXXDtLX5uOkkQQGkDxtZnOivkB/aRHJF9Zuu6WXE6a+OTL
m+kbFaqPddeIS84MaIGlmtn2fI2JlkpWcewds7xDHOtnIzUxqSuEwLLuvAR1gRIwtbi3HDIKiEvD
SC5dMCaR88abL4bAxEvJrYFEjXSG+BV+23GIo6v3bPyc6JWV8yLLcmUi5b/mHOKOS/p6qKx2WQGT
rwZ0CnKeJPZeOF5bRt1sopbRFPSbVth0bBahHEXyNqVXVIblanBYLCSxdmj0XEch6+17Xjd/Ag9X
xcBusbfQ4+pqA2Z05Y2WebNitclAqEz8ngsbsKqRoJbQMxrdwumpwzRnOVSUWLVt4CfzIcmTlgVJ
WDglqL3gNmTcO/5Yps8qNZq7ObHXkT6zE1ZJAI4VcHbSDJdxWWerUGeMrCEV+V0waJpSjirF4g66
RQyf2FbuOe4IPUBECbY3j7F/hqzzp1IAdYcLz6H47ZfBeyh0egZeWih6HYyChrLYuLGkcyr7y3Db
tTEIC04HuF5p4ysCjxiuMkNSjJE643kVF53+kEDJ3y64PEv64R5xxAtTpWmfsDJWo20BlXOo+0Q+
96e49f9+FBkpyyqv+6OKBmKGU5A4BAKIDRu+Mzo/2MlV+OPw6DD4CWErIOwbdcJV3GT8wOh9FBid
lgXz0bXmGXjdimFj0w74wwj3o8vXICftRdxx67nNPCWLpmqDePaX7JN2Q1BYtOya2qHsRGwUzKbQ
qglnBxAw4tJr7/YAUIedB/ECXESPgxfX4GTdcFZ9VoHZHswS+YOTj4eGKAEhjwHF3Rq+iYkTNnJ3
hZefciSN7AHxkEAoMQ5/P/LAJwpLdZ+V9FhX0eAuWIx3cCMYOzDL2Ff8wslKceDRc6yV18obr5C/
5W6yj7y002gverGyOnY+9QhxKEw1APAFeZKEWpprt5P2kr0okhXkNp3Nm7i0boWZ/+ll+Wxlmf0e
55zpdn13WtxLOGsIcANXsR5F2s2kf1jKhJGeaKyowZxJLCTfA7MYenYp40fZlmuzKXJ8dN0txp+G
TihYRw5ggGliNoIffRkGSXay7dHZfG+Z5vyBRXOsGosYC9/cdAxsn70WO7AiReNYc1c+jE/sOApK
p/6Cr1S9mjlR5tAznsTUfuq1TE9eFWKllc4GJby3wsgK3nqm3VZT+RkPwDMcx7wRHmzeWNrUS9vo
k5USoGQ1Sq51rSbngmUI/HdabLWuB7A2bfOyyhhI6581A6RVnhGT1scpB+zcDuQEXiPNkiQwstq1
5quo9eEhLDL9nupmuzKD6SXgCixGcl9PTlHD5JMWDJzMC5ZxBWiIKsE9FewSloWhA4Nw+wxhm/Gw
e9aoPU86Ma1yIN+F9enfH3XsTzeZp/3CIeccum4XFVODpKPHMNtzsPrEVi2bllyajko5ozASSvtl
m/VGhQQ6MGVbtUQLbOh9oldX+eW69/B3u6TZUaDY9pPXZqckq8OD5k4/pnTEZpBkX2QE8ekVW2NL
i166ugo3egyhoXHXrsOU1Be2+W057rLTmieT7zRCQu8a8kxt4/bNG2G5RLGiRQnoJ2ODCWuHdoDW
LUZAkESbSh/iq8YLIMqUdoFXBYLj2A+F+Y7Bdk/SO0VBXJpbFsvOMzEbCiGPd3RoOfCGol6I5QyR
GTVrY9U5cgusrLJn8MYcnoM/ORlFvwlS8ts7GznEYOhbkMCI1NOxfg78UV90lbfTJXeJ3urpCjkW
MIJuPFqY8TMMdby2XAXJFjzt0HabtMPsqDdasZkZ3yQnLuwMakfb5Wpv9OGHKpxsVyelfvYC47Wn
jN6UMn5o2gBsQ873JEqppY4h4GKJt8wQ4lFjKs/8allG4Vdhwlznzmt24yB/0qw0KdtADGpQjOWA
CQEkq3La9NBH/NFDVlT7OiO7uZXNPr6m8TTcbVIxuY4R08Mo34PDkOAUgLuWEriAn82WX4JOeeoW
g1N8O2h8uKepxfhmgnYnhIW7739xdF7LkhpbEP0iInBFwWs3tDfHuxfiGA3eu4Kvv4v7oghpJM2c
bkztnZkroa/K0b6Ovx6DNWLUCctSGVg1ixlIo9FmoOvB91iEYREr0W0sCVYr8+o9oSweAGl9ctD8
BOGZEfQQlXKHxYHSa3oFIwNQEONEzlvtafHK+qa8sZjd8Dy8pwmgFFXP6cFUqZ/M5WM5UIOn27IK
3DSWGzOG8oNltmL9O9qbpSqHW9JkhJryaCd1UrpUD51ts873Ys3pg0eL1gXGDm36m9fVqSgRwWNP
azfOwH8/j+meSuB/oubdJDjwx51OPNWW/8lpye76q8NjfjNTkLEpY9YnPfr6RhjYIdPqMKf7aFzD
IS7bIuV002VxWXYkqj8YxSFMEvdit1R22DpcUjzrUPSnrt4C5W/PnU32esGfuOhKu/CEZhopM5IY
tqG/8BHty4VHWhRHy2VUxcUGYrF3jOK7IoFxZv1NG5VmnE2dZ3SrTxGi2vRPdSHdlMlC5kmjKRv6
8VWPO9Dao81SgGwI3gFO+Dm6elBGNphmZWmHfFIBjjcPHP+GrEgOAs4EJJpRjZKKkf5Vyp+NKH6q
l0pg2nceyt5OLw26nwmfddsads0LY+RbMTJIDIALIOHwSirCceeg2+fjaF2G+HVATB0jRMdUoc84
scrJ5sgnN6yY+9zpLe/YMyHOdE91xRNYWAhRrueS+84/yZvaARS+gPR79j70fLIdHWPVyrQ037PY
co+J1nLixzxXeNNT0eM2TCsZUaSj+8w/8qiWjHBDVfZ8beseuu/uwFAgAoxaHeBApN3aUN9JVUGB
xnccuHxBGvcTzAF+Q7xzrQJhBfd+XzQ2C1rBi0xVLsWa+kModXWy0gJI82hBJ5m6Z1qp3hy94G6z
elDOxKY8EQF3DdFggBe8ReH4QdnW6DP8wsV0MozOGe1h5eDtxvlm4ELlVAiOZARHgW7Hik7+A4ZE
iNxYKRcOXUZh4xQ3d3TeqjR716ZJ0rmV3WpeD34IYV/YVoUrd+WcLC7F6NV7ar1GTeQd0qxhqlUY
t1IHIKAd3bJCrju5iHVOQ0TKRhMT0xpqbnE4evgTSRLvGNaTYGrs9jiDoMoiDSBVCk+pp51rg4y/
gvzxWf3/L9yoAj6v+58F+GyXi6k9tfIoNmbXZreejFlFGubGkcjA52O/ya7qgzIXN3PIon0YNff/
Q0Nxk/THzERsQ/4/VemKF0xJhfTtaUjrWx27B1cfzQC22TVPscUwE9al4KHWfXqlE9RdE++BGp1y
b6ZTPav7vZfCeeEMy5ODlxA4RnJtp0QT/0BYuMfOUt7NrLq/wW0fREOJh1mi4kZpxuMuxRrWmXqC
q3coMMUppvNHMQOGnxu4bNLmiADP6a66dOeEaMyZUdETG8Fum0x2yXG6cIKNiivV1O9jiIykkphl
Wpyc8Re624RjR1c9Oh7dTLLteDCZX4tnj4Gcp2tDOI/IS8OzxE3GK7F6mQwUExBi3hQNhzaNJ8Nu
jCKYAUND/GrRMFRN+1YpYuajGZ4SejBE+WHkpn13reqpSqtbiHIcpcOfsgwAaz2W8zzczG3FwUYP
f4DY9QGu1C/aQNmjzeF/App35RbWnWljZxOuD1KPLmMmjr0skwfd6sRVz0v0Z7naQFKw+BhMgnju
CL22JQwqcveSCnmCXt5By2okkpJrVfJOB/FB86MRU4tTmNY5fobj+q6SFP6QpvnHPCziA3cDQBvF
sSMt3PkBHu1p6MCOxLLoAhSlcuPMicacS1o76yu2zpLIklFUzwqUAgcXZPZaf2QvnOy73qk3zBD4
ZagCDpqYjinW/2RM6buLu/RQZ1Qb1MxjKHGABDXioJ3MY38siSQSdOdMLqLTaFl5MPasCyKeK62T
p5cy5aWVZ5QSc7PSGTw77DDXVryISEWoI7zZTXVCgXtaXP3RHGxeCotCiutjHucYCoIhxz7BnvIV
z8pdpPj8S8htm8QqPk0OlNvRoJCtpafRNLb4AAKOEbWvF2wzReyQutCAa+eSxhZ91ANeIGcqAr2j
meocCkLtycYpfmI874KJ7rjtQH1SbCPMuErrgjaGXWPW2GD0VV6MqvTdMCC42BIxoF//dH1xdD1+
KbfjvauKEBS/tfCkir69ZSBMYehosOCdcPlUfwVKPKC0jsMYfGa9YQBJMo1iwtLTLy5+ru1iDAYf
P3G/qWEObKUnboU9I/N3PLfd9FhUbJBKZdw7ExnLc+jK5rZfxcHR2OUVgQ22LrHUvjqMWehmpBrL
OP6QYfZAFPt51HCRmuGX7jgZ21FoKFMTWy91SeNoR7nGss74RZLQ2dh6v5oOnIsUqOmbLVAy68JH
Vz8knMrxp6XGlS64a4rbRPdUe4JUbIGiK/WDxXXIk3bwlxzYl5IdC/R5+XBW2M3AhiqlKC4H77/p
2LtssbT6HHGlz1t6D57nvWzhYqF3zdulfjDpnsQwz56yV8SQzU+nySHzaW0RQFaufToW2PVO+Xfv
9COfQvmrcUrWw3ig1gBkQmaarEQ4FkvuJp8IC/xNvG9e1n2omUNO1Eftq+Px0fctAG8igHjwZRrE
Cly4bpTVc+qhvxAV9M0m8/weouMD2IRgMUSxp3AjMLi1t4Us6kCxZlSGS1uZmT4mYRky8ZRfGWIe
WCiXVbdtpwcI8q+tnLrr4iEUECY4YZrHENkfF60OA1NPnxz3p+5Mw7fpFgnyLzqyMVY7tMghTPC2
YHHA1M5rp5fqmE7yjUvCZeVP1ze4FmBI2KkOmge81qto81GJCYqiirZjyFLF5Hy7qxrHoBYKG6IR
1TsdE/huVu5HmbfIzfnemUOWsKzWYaFQgTDViPXZjTn6Aa6QcJ7JHFi7boiTXQE9A1pFCVAeJJKj
+IowmEOse1E99BdnFheTJwkBDRT+pTyaTYrBW+nDoSHZAXaSpDdvh+TgRAs51A6voM7Bp8Wt3sFC
ajCL0yVdvBmRfOU4Gh08XD7bbLapYWVHnpvjmobxF2uO9ulCPpZu+u8FIXy3eAuqTp3tR/i+s1mK
q7XUYkf8rfTDpH1lQ61thrEGxelm1kG66bPy6HNKSIbvOBrBIwP5fYvj9kzpz6MQdIkO2vSwLFTC
1xk75px1TKFOUx+RGM2h/AlqbzYxC9R9fzY68RyTXDoR9jH3YUVIATdm5HtxL9jvI+FVIs3opeNE
PafRJS7r3egQ3mFPVJ3Y/z0aHJOJF2M3HpDKcx7ovKPxci4p7mHOXqeO5eQFs9JxsAb3YMaTdiYW
mG6FsDofA5M4syJxzrk5fdi2JnxPZHCtFnESlfhZeihVsnRfF7wrLzWwwChaIs7kw9nxJEVRi/0e
KgKkiy1ui1w4YxrefSBBOjD8UCiaiIgdpQTfokbr7m4gJj+nibTZ67XTvmmNF4M16m7sGa1KJE+3
tR6VBqoMDxFJ00QrtpNVdust9khBhgEwyYBhP6V+184YdpykehDxrtQli/3Y8m38LVvg4/reqE4c
+zjgLItfWLa3SwYqzcMiN29tXwTSZNfU5MK6NB/CwCiQ5FKeiV/9TlCDdlSbdhuc1FRkaNpPa/A/
aSt2BJkZLkHvEEb32HuUiLCaWdt7XUzYveY3w6VHomVFsnWN9kCybHisiQ8xDsU7AWJuA9GN+oNR
8P52VmKmICTUus6lY5Lfwlok5lYmL9YYg0qyo9e5jdikudFf0VMM/WvqKCBuWn6XBIrngUoOc+bU
Y4fuRxaLTwOq5YYMlU692JvSsrVplhEls3Nat2J30xeVRwgaNWOqkCIADfcxt1+B7ePSt1GQuk3k
xw2Py6GRCm82yogTP3gmO4/YSH9Mm38xLMa1KIRuh2H6UTOd5Z4jA72Pfp1EyL2B4XWz9F7sV05K
kdxNKulSf6ddabl4EPisqzpakaGhOK0hcB4urqMnfB9NBSfYe0BbmjacwcctaKszpbQcwVpqXUrq
IV1pfnupCqRFeoezEfihl2mmwGJkCbYpirWkR71Y+kKKpQw9Lm/3PNjlEy7Cd8Lj8Hkd3SAWrnr/
e1YkwhMdMg/6CNxoWDVMOMFD39QU9q5PFYElSqutZl8NWLCbi2iKMBjjftoBIx9RPlcz4APuybuu
SBuaQ/9PV3kguYoL4BpdwUCC7WD6Bz3aNE09mJZz1QxfWoxVd7ATWpDJCQkCpghE8p+Rhoexrt4d
dhaC+3Kz4CsmH6hTRTgTSUEvd/6DkAu8m5eXgTafzicErzogb3SaMitHpELmRUXcl42k0IK7hWt+
R/TtTc7zTuXTCWaqP/Ph4m6xDu2oyDxMeG26yqPn1oCdBt08V3WwYFwI0oRPNeJndtZjc/lDMuGh
Fumrk7Z/XVw3vjLx8U1JoDBsQk+wFZUaJl1h1DgcZxs5oX7M5PhnDs4QFGhRZvSFNfbezPSmdk3J
qqPoGxy42G+KVrzFPAUsL0XPMbp3ObLhyBFdHKLmQKYwfU3EFMnapNvShCAbYQnhxgLf1XIcCRYl
n0UHTYpDt/SLCs/QtDAsDsZJK356C3zpLLQfplsW5T0Y7wI3PMYDllyrgmK541Z6TxnKrd+F/YN0
tef1G1niZeUMjM/9v6EA+MygzvpixpMLmZOx2jznKcdH+vCoaxS0OSKsbfWEQ1c58T2F5aNc20/J
hkSHbEF4CxUefrBJ10o8IUmqALDIiLW9qehnhjZVj78s2Nk5zKI6FPM+ittwR+bgNq2837RPziEI
wV5kZtCS/eFVRqjDG0c8viO9bTPMxoX5BTXqn0UddD9Qns7K+sJCGyeKRDpBO6TZo+QmF9dxiqBP
c+D3WGKo6b0Qi7vLIzsAetXtwhE/g4Fm0CjUcMu+uSg5kej3facdy44XMvRwFTQdJIQ6i/8x+LER
wUOzca1eorel33pZPA+9Yb+ip9Sb8AgtTryQm3zIUCZ2ude0vG2SW2z19SdwiQ0Hf75QZS445lby
ZCLvboO1jMrrvSVa6ls98WfJlrOZyvDZLZPNP4ISJzFz+wY5eLqJkueqkndS4IoXAtcoI+ZPbbGR
GjyAZY35TGB0V7Skhwce1Xbt2n4cL4TtoIdxocZ05DhYgK0BNoNdjcM+HelFI25wwMS8KxxFW5Uk
+BQ9l+HiHhyE2V2s1WxmuIDnEcfBSqsZ9LHaFrP6Y/ybDl7KDpYW5+PicORqLAaPvKh4hlnTm6WZ
1jZpjfnQaNzyLnckoFbrXhXJZzm49BGAV6SlEhdiFJctyJMVX1NcrT50EbXApkR6z1w3G35je+5d
t9RzL/jj4rr9Igd7lBUHgBHcBaJYeDV1ePz09o0bs2DZlzoYSNQQIkyw4d/gHGoIdiZ71NNXtqyf
lqV5p4qZXi8ww0WYJsxO0o9kds2l53prWDgTSoxB+1jmWxf+HxNJXRHS5L9ROMmp7V1Qm0RVDpyF
3ORc6ZrYd+X0lzShiX3BO8ZFj7lH7wOZ2Vyq7cvMQ3m0xYAZGGd9lnmmLwrB2Ua6R/a99tby7OgU
zo8KSe5SJtGnu4zFZpnq5IFIJfNVdUyJ6DxMHtAl1UFq0h0YPVm084bMPeLD/GIZt/Vym+1DZp2t
3KTqrMv4iDTcUA2IEGJk/NyA3l1WE8+tzhugJN+HG/uJJQ/ONqoM4N1or5xDN3HMclRTI05MXft0
BB5pF+o8xZ3XOGxS+HDOiwnWPnBY0XJ3dGdHjwjnFdZq/9kuuE+u+bL8WYUvJGU8bV061zx/N1v1
rc259RVHAPeKRiIFlzQ0OgP9a9qAWYBQINHZ7joZrLUc2e11pv81V0Pf7UwvLPBqDDtdG7RoxhuV
Zq+zqw24auTNQyK7jXoESwn7u1bbz1Wnv8UezeHaVDQnfeDRK9ecFpMRAVX16eZfDZ/ERxMKhh/Z
kuAGE9I0tf2qAz6JHApowctvOFwmG4OU2N1uA0qqza1UlGlPa7sQzUOQ6IGVbwn6J0EpjaPoS+lb
BqeXHqZnIYwL2NyRbWKjsWnXp0BTNJq7A6tCO4mqfZJyqOK0dDJDvjEV9ceeO/MJOwPZHTfhah5c
2hrZMjhi2CQ91iTQmGo3shFooJpSpTcfopGZwPAIGJrdj1XbNz1b2A+s2Nt4oSOimZ1tOTmQHd30
DQfH+uHN/UHoZrRvtD6kAT6bLrhQnwqCYec+NQ72gkfTgn7Tr1E+Djdyw+ynHwvb+LHrkTIQrwCj
tcaJ7cS4Vkh+GmbzjccrSCQFntJ039cZDMnMfJkGlm9JNj10hdHcBpYDSyb3CWeN3xCtYAO6qg74
CG3CDxiKTRWJQ55jzjPjCLJF88driDhqLpFl46TZJnBCtpPwHEQQ7OtuXdLUi3igKLGzXD5Qk3hE
680clQ1QxtLgn3uhxmWN217ly3RuxcfsOiyaMm77UPdSCA4mleIh+7pVTyOw8G5Yzn+260QcN2pc
ZqTMB5laQYcHlo0lR43lFtXCZB5G2THL7mAss+fXgwEWZ2n+WVH7ZU0VGSFj+U50SunC9erxJKt0
c4w+WbJoJwf6jV/ZeFZpuKx822W9DNeX0IYERNOy/xNVGQy1tK/DV+HZ3Yl9MxnoCCqxgQa5J1IW
bzubeRjUc3VUhKcCB0m8jCRDOP/BngXHY15WbkBf60lW3rtH9DNJCmyUcXOeCwlN151Qiua7h7DC
9l/Lrl4PO1lPGYQL93NM3PBiu/tSz+bdushpoYgdvCdcYqFPb8O4ug7LIMJ6eEscprmM39qFnWln
GYkE4t5+DUI2zj201MjxdoWS277Sx03U6ONJSUEK14M0Dd4g6M2FjuK060Bi4wugYjPQ6kawR6lu
UMxpoAUzxsSvB7WYT5ysuSaGgsOF0s6txXDutWGQ4br3LZYJ2EnQwWkr24wTuo8eOfbDElGU23xl
KrcfoXc+5Vig6filLILTRpyJ5zyMv/SepW/nQCGnC5MOEYqHdfu3MZY/zza2lNm4G/GDM8Bli2jB
Vu8zUFwdzN9yfp5td32+H+e5QP1orHNe4E1TbNCmdMQczhLgsFgYdCpvsIJF1Bxr2ByShPJNlaG3
LfJhqBuHfXXlnsr83/+dnxSal1c26n9cAXJrNZTWTCkkOLfFk+gNA70s1Rk4DnsP3Mv03iWoBHZF
gI6rzmbGJabPtJyG1wWwALUHrC1wuF1pettjfwXj1DuBmTAhObr607wJCUqjdjXK9VfVci+NBncQ
hUFgC1GFsxO7OIUrGQaLW7fHwlxk4OTaRy5s+8RJlwB1w5tIt0RCS8kkEN0bjSSW9he6tNSFpjXg
uZZ4yrwlwag9jlDA8dRlxtrbVyK0Dgc6vA40rWLWtIc/uDcOdY/ybcHiIsZYbRtKSzHmslNFsfNp
LsLIpZevpiEOXdQ3mwpRKOjoAeOKFfiAdbI4U87Z3o5xg7JsYvR7Id+n86SjC86otOndkfHd+7/1
N0ZOF4xahI3SnZVlb12WvmDMw55TpZRMoKfTuEPkBForTZGxAb4lcqmVc385TWOoXSiJZzfNjdSS
Vmjd/CHVkvTsJj8lKz6/xJXpN1FpXnHwo9Cmx9BsflN8M3eWHwMLT4Z2iWVgMDJFT0NR3biIOWsl
A/6VkfVbQhuqgXCLKTgBpxK272217ODzi+1sGCE+EzxyZkM3RQ7+fadj26Aa7Rv9D5K7XRJHoVNl
V9GuQrUgLjfl6t+oWNJvVj9RMejzoY7sa1sR8KhpGc5xAMZuPu6l4uTsFqSSy1f2D/YlqpXug5sc
tllR34mixzuE01cC69be0ZooEEvzwuPF3gwMoIDdP10TSTVmWDgY9h2/VHjD2rNUgFprimgKj+yq
vbjl1vSo7464lLaWWokpyXHofcGZicEPe64FMC1p82PtVirIS23xQ4R2VsDTPrPjcG2BOBvECjdE
mprdRC8gBXXUWeEB7wCFDLMXcOjLN6xVZx87DWZtK3wrUZEPkyy3yYi1OwHfzb2QZRSg15epYg4g
iJ8Sg96Te2ftgVLPAgkqQJZXAUxMwkIhBy6PqCXOl1PUkjiIkuI/NVFNU87eYbaT8rqI/CuxMdN7
cT2dTASkWa/VJTfC36FfMD4+1OEsr7qUmDFN90AjvPR7QeQrWbSH0YiXI+0Fn0hGM+vdfyrGjVyI
HAsIuXHFdLIdKSGck6Q9GljBoGic9eHRaKDgeCQLtlQYtVuZhqVfxYSkk7HD6IxjcMmK3eKwA64i
NttNQ7PwwtLdgNEcJ4MdcIwXXFAKNNAg0jNDAivxmgn9zYFIeMbpWuhmzAINWRuNiZanEvd/Q58O
PU3WeG8mc8+lPRypPSuBaVsUorXTcQ6VOM/gQjZW+Za5hnPmQOHHeekcin42ASt1c5AMmDDTOFKX
EjAKil3FKx5u9jBop7KztBNcGwTmCuKwBaIQD1HacO2x2wnbeWvi36XTieeEqQlvp0aYOOCxmzOb
0IeZFMtBzfFAV8TSHbraZWURe+rQzWzQ1vEsGJGO6J/QC2x51B+F1fCPIzj9xC1iPimTn8xIs127
YCXa5IT4aB+iPp46de2M3oSC7YGagIjz5fS1PGPs/E3CWTCYCepo+8XdQws3fCbXEi/PAlgrJWNo
2KG4d4k8fRNmpy50rePKmboto272o0HOQmcbHNTFALbOtNWdECb52TiMfhs5oaigt7n5iyoK6ymx
2wO0y+h9LiPzklVkpv7/t2FruHvPqysUB35VMGpyosryY89jB5u1Vl3jeqQRJLXHc2I5pxhn3GmI
3aumxTgeKuYCirBpWQ4tfyRUfF1KbW3Q+gf/Itn14mgBhd7VYfWhMI5t8rn7TjQ78VkM8vIdnXm+
z0Z061mgnMyWsYVikn5n1Pum7/VXidK5LRbrFHY8SDHKkeunTseuznkkOr83cGTN8zxuaw5QBN8M
nfLuxAuopY6CIQGbHg+OP46R/liOhOv1IfYtZWhn1eQvWYUE0tskoAbJs1oNjGuZdiXkJZmQzsuY
92+uRMxHanOQQKoJ41HhhcW18UZzHZdSLDGteeqYsWdVgtkmwerWa95MlNHNpJg5Sr/6pu3ueqWF
OAud16x5pyV2jqNd4b5E7CUWdiOy5IRQEcBjULSdx6gtLqN0r12bHGwws3X1qarioI8Ldp3izHlk
H2HJbdwXGt+xPCTk7bx525Ck6jgPSr7NJAMn84Byti8UrMoCuhXmiIlyFoJRrzUmgEW5vhPjCaFh
lmevbngvBhJfN0ANUM1RtSS2LKI8qiX9jUag3o2O1j1aeFw3egv7sxixTEVHbZE4tZOTkd+MfqJB
3MSnSSyyQLFQlON2I4kCrAIsoC4lGbZqifyCn2it2nGbd48NWAOAA6P5qcHErSByTncrxe9U36bk
x+3toDGBEJeMgMifGkgrY/7UXNZMkYus1B2UoOTHqeg3ZDrXFxaF7WcsuBPnuA6q4qVwTARidImB
EQrznA5HZYB3Ubbdpfa8M6MHsYxvrXGe+O590ctgtN91tZx0mgDyiX4KfX5AsAdi178aGq5nO+Jn
vmtvUWo+D9GrEOUeLlbg0I6q/dRQ9w5ED8rk3Zw/IvA+kuIr0TBGaMwLDVo/M5XVXFSDTFjVQdj/
K4hq4nIGg7Cd2wlXlfKzrMYdXGHW/JHuc94AayCYE/rdCL/L014lwNMouwI6yFOi+OmXi7Zhr407
Pd6Gxd0y3kd4qvAee/T2aVW9W1iH5C7jxXDiO972Y83Irc5p2/ogabYoEO+AAzcj9m2A9PvewklQ
PqDmkNi+Ya/dZWTjOQEp/ZOc29Ze7WCc9DzvuSY+URdng1UafAn0JFbvNKOgjpbOFDTWhdDXIDB9
2xVbEARZGi+qe2EXV7V8DdMOF+JWE5jcFZU2fIyLs9OK+phKcVLswiSMXkEwlQXYFYPlfgHIsGBB
XxoKvLvfkFWLx2t4LJ9zm68HW2CB288O6UVqv3BwBKTKdrEKX2tz3I+gvGhx1EIGTtvZAS1bjG8b
6blmH5ot/yWVczaNHHrxFUVfmwUmicI3R8Klbcx9z59lnp4HFKC1BpE6eFZ228yFkQzE2CrDSwwL
LaU5HBvWMXOo0IlPdXImZXZwLM5f6gPX+SHi9A88g7OORXXLtB+dn6h5zoxvOrwg2j7pLHkz78Xs
/+tE8mdxzZbpryDIpNcnYG+CEc3pv2v9TE0gfqL2MPBROc8Mvz4ojG1+VThKKgAzELs2BsERFEa0
hWPLBaevzWNgES4J11LmSMT7dD8RbIvSQCNjanqPQzd85iWTEUsC5OzDPM1HK3nr818c3xsSvjqC
cFLf9eJa99RqEi+IKWBjD7qiw6uRG118deVLgWcFyD+krnvevq3AXFwfN12cdCyqYfngVvXeyGek
lmujnbhBtll2IQKxHU1IwS92jbY+t8GYVNswN7adc3TzexkdynUxqjIc+x+rDB5lFw2FEvemLq5d
uEdJxvJ6ylR2kjjhYUWz1GUNtmLNCUs3RCwTWn/Sb2yoSdJfJywIxbQbkbRH2o4M7YL7b19SumXS
JhOy62veTTpJ8n2BzaEkV2nwfRxcbJ8pj0WNoPFgElvvDmnrBc38u8qB/fjZ9MNbTwLJm2bfYC8q
B5/c44Hqxw3mTZ9A5w5x0+/j5SDSd7LIDY0SFjtzNTT7yRwDNTBJlWA92v8S1AiPpWzk3QYKj90K
COGU+bo4a8Sra5h6KqNB1b5OrdxYTM4dmgWbB1bGhEGdIJ8Ic2J8zm7AS05yuLchN10eX2Vz1LJL
T5rWnO9wecgqDBuDE+SY0rS4j0V76nOWiQCnq97cVl6yGwoUYTrP2dANQDRJVfKA33WjzdoC7EUW
lP9xAtqCiaZWh6ZPVyLx8H13u1yn06KnPh4AKYUWQKEgSgAcwbLYTP1TGVePCdg/3tTbKcFJYGG/
yiDB8yQJuxPH3K1HIiair1BjkxkjrM55fHxUc/pImnmvM9xgQcCo30I8u9cYWzGT+AK/UuSxqSMI
HTqfs7K2hF/pkaHLk0x+FT8WLfPsGAY2NtMUa7bJ+YrABHpDv22T/wz1sqInUnzZiGsoILsSmF7X
cvqTAVcaTYtBjaU0p+Q25Pcp3xsj3ZV1TrciqZGewG+DBkpuPQ0V48QjUJ+NY0E05blVxo8wDBhK
/CUKd3kX0nMGtLFcPTDsL2Z29hUdd2tRqAE3RQOL9bdmEwiGXyurO7q4nfvMOLrYRybjXScls5j0
Nz5roKC1tiaJ71w997lIetLa3f5pDYc780Nb8m6gCQmSBKoULxFKuwwSkARDV1/WKaZTJrXja7uq
WqvNapgOCq8Plr0J6F5FHxynywMQkg0reooFSt5aNsXxxXOUDydm5G1qXgtiB4zEfMV360FUV32V
7lMwDTuUDEZw8TjyGFfc1HN3QrQdio5MVO5rZoVLZeTcyoBm4jejNxYV+l3XPjBrSaLQQ7lv5mNe
oo8BjkX/ZwP2EvW3ofkNu19rek9a9nevUunPmNV2cYT2wtjex6E/VITh4/nHnimRiw+t90+MmMm5
TauxJUo1vbTOz0SPslOx+9Cfcn5GmzsVLn6lnc2lejbEQzmdpo6NsyjOnXXHM7fSqIIifGjr9BHE
OVj7c+ImAcQvv4zrSxbKPUf7E123tdA/Eucvcextvw3dR7e7ORiSSunhXlOwPifKLJtTanDXILFk
c8Mfl8P+0BysngU1RVoWhLjq1ezPuCoPkZtjqmdlBmPT/bXLq1EORwl9xcnznTGUMJVizgEpbSiH
1r51NRHUJIUI2wcgzjeZDB9MHvdxIW8Qwz5jEzpH5hFf+Rly9tAr1XTGdHMtWDgTRdfceJdl82Nn
myeNBY5Qp1YdQzbDtYW3Krx1doZR+5+2WFu0pXPefpjdf5TC7CP2m2OsYd74yM1yp6zp8aEgTwUU
VtI3raI170tCuLqJFHs5IdGZ13j3JD16h0d5tEQUSJeFCBYAnuruBH9c7HUzY/z5aGDwZ9gPWLD1
985mr6EwzKn3KOM5hR9sVSehh1wZNgPD5SFcdEXQpIQR213VtwbvMYrUUjvgevql4BgPtHVk/tnp
8z9G8TPlC49mkzCDeP2unNZQiccdYp8zbk4R/nP114TNU5Nap3b5mJyX3P6bQkyKMOJduHfg3ioY
qnJ5LEv3caIeWblaQEnrnx0152JBW9Ve8ai/TKxCEFb+NA1jl6D0r8AEPLFQA5zw6hBs9IgD26gR
RLCYc3hHztdCo0BbJ43rJMalibUrRKjcVedY2l8L0xgnJvhEPNcd/VJVJknDaQMVhvMwR3zOXYT+
sri9u2l0VnP2gZuK0ynETpszvy1f7KcZy+I8c94B7Yd9REvfuCt8020uFX4oy2kflzhi+Zlj62aT
QHeqJ5m/m+45XDLWQtUzKFxsoRbuAsx6prbVpvjiUqDYOO2eRKYQl1bEx0rNR2I/vUUEYtG49y8M
Kvu5Mg4axML03sb5Lj800FXnWlzgmAZRwYEwpDmKhoI7CHgebuUR+Oi+tT967+bFHe220UYy7Vcc
Mbxa4x2IhDO6Ypf31X7g36QEwOsx8XnNoUegbDrPj6NVne4A3Gm/y2qUStkZU2QEbbkO/dyK92I+
LKILapOt8Hqw0Dr09urNcattWrEDMnYhPgwuFqs45KMFifNHIwVd2+ZLXpbPoE4DneGvsElYcrnr
UI2cEXSZ+T+OzqO5VWyNor+IKnKYCoFA2ZJl2Z5QDtfknPn1vejBe9WDvn1tCc75wt5r7yfVF0sL
vSc/S5LGnjF7pgYTSegdC8SVYrwmw/AaAAVa+00R+mtrl6LOuBzKiYpojWnyCgLtfVWOLgzyKQLH
7VhcBkNxNZWQboTVXfaerD9qdwVnxlqZzOapBvZG1K3WPxSSJ4yGkPlevyz9bVWESMOXbigHbd0t
hp8zyR1JT9yG8aIteLVnvGronN+B+HOWz7bJBC/WEYHQLrWnCqttkOh7JaYgXfylO2dgHlP9OsyQ
alntW8KzgpWBvcbl+FnKgyWQWmM2z5ZFFGHQQQusCatBUeU+I3cnEDVPhh6ccA7PwmkRhvs4Fbc4
DegzQKEvhauCy43q1iuN0e1DPFNMsePgs8FGYuSEmZOmIBt818A3fhsowBBytiNY77aO91MLOmrc
LXHjSth/zPgDYOUxZL7XLn4/slZUr217a5qXFf8CYVhQr4ZyXmiQUC1kUNgJURMj3UkmyHEhTiAW
/bUoXPQSxrpJChUdMECmdAW2Ejcuo8IWk+XNUtHf9EiyMrDGIipdUS1BEiGgSwzT44R2JqoJyriC
SroKOnteSXHs8mJ+N5mYllnaRLwDa+wbwyB3DUcZk7dS0tZkBFZrj0CjKJcgjLzQqdvNLtGfg7Qj
2uxkELOo49o3jymlilW9YGEd+y/u0WT1FuB4xNsZokOtOeX4PDvUOmH/ryE0VqTW4LfF4PkrChPG
LhCg9OpEbMj95ISpWzQ/OXrngchMKa2ctnpBfuubyrpDRdVGKFy+AVq8ITPaRpg1Jns6RsdiIEvk
TdxVwNpQwM9bbcoR5RV22DRXSfRYV0Kl32NrOdTcZG2cu5Q4QOlstjDvFPzolSUFrZkLodTXg2O8
+l7F8YzEAGiEuafyirUAOgWW7CrftuqHznBYFM4SjoUpLCkJrSubXVbCUok066AI4mEwZIo86tTl
Fkp7BeKUyCYnZrDCmNDtoiuLN3XTtE4L1liOhK3Bb4Z6jUVzQQSLN0IDDgFXzt2NNkGudcBe/izr
mzWmuqnSVzm8AolIG7Yt5xJMRKB/4t1AJgjpIque/YQC5NaX4UFnA8Wqxy7qQ2tiPcRVn6VuHeOF
eAZKR7Nu2KrWuvlayKiAfEO3Qf6ad/kXiNjPST3odHQZQesyzh+jVgmBguzN6LMqja+FVm8gydxi
D2uUUMSYs5T7EudUxSwN9k6nXy2oajxvkRVhrOFFmQvu7rMh/lVC6Ak5oFAfDUyRS25rUSZx5pr6
LWzvaY4Tu2K4bLjsIJP8ny4AQ/lJo8/S8semvABT2a7hQ83CgGpkytNfBolD3yFBOpREH7gQGXQ0
AC1ei21J6qVAilOzrttMm+EUyCWC4Y5d5xnxkagkdwArWJYTildgcOwzoaxEuhexJGA15WpDs11a
CcT8sKt7E4yr9ZXF8+sid26P546ooP6UklipCtRgutYcSyCe9qgOQJR68a40v9owJC5kgH0gw41S
xql2LFEa3KGCvGGNWnsGtbBha9+56Tpm0fYxUAkCE6xHqqk9+FnWxdD0GM4Eaehr1egNHV+wPisq
jUwEVrHFL9EribitVktWbkQp4c020/3zYLXoFCOCjaZQvadVHfs1lugYAYYzJyTRxqmpem0k36em
HS/oLguydhBMLgwclYRk0UBEw4mQZ0THsbGKUnTaPP+FqzBwludfcV0yGVIYsShs0BK2twFyhUtY
J2dTITl0mNSd1DOhywfikgDMAI3bVjBAvR7Bqr+wblJzxdxa1vzM+AVPjO3e2lVPkDfbPBXifcoi
hiX+2gviqK4tUtBLZDwxrms1nKMTBKy3YsS82Jl1fxAShsawXX1Vb11joe0zsth8JEwpd72agAIi
mlLX6RmsTnGwlV+mWJ88cDJ41oeh8GKeHK21MDdYT/YNt6EA6iNK4oNx/huBE0ihSIOArNWTz8WM
6lXSacf5usvFxMwwoX0rjO67qkemb0EFJ9940CX0DpBqt2IE6sTxINlVG0wkEJ4iVRx2chf3l9XN
UGUiLgzI6nAR9BsH+S2dBmDPJfDgXuRMzEf1T0KUfgYar+gBbHzO/gBYRGcs85lFvpQsoGPH6R/6
736PfjGyCxIRd9MaeC9lkvLCiPs7iJqXTjeqnwyEM4QtX+ul3F+TXDdEWrJP0iJn5g4vf0uAut5o
0djmc3I1gXmNkiJv2uCj0QAW7eaan6oZmXITF07eQhB6Osj4Tbud4+ifZAgsphbstHK0VA5ECkKB
/kkBroeC3xRULnIAOd9bjF9LCInqJdGgJi9CQfeaQPAhPJshrVzYehwm269IoXgZVdpzYwDwSsLJ
opfXPEVzu4C1+CnT1vKkQfiH1Jv+lG3NxgiC92pMuJPgzgBc18kjImp5xsjF0fCiayGHjhIzjkFM
NsriGqLNdqNN239RZK2Fz8C1Ms1OJcrClhUP+585dlNT4DtUBh4hAZTkcjfRsq3PRT1YqreoAOpy
yap3jR48RgEWlxZmezPSD3EogKpmLCFpMcFMk7FX8fT2McvlpY5/DPldmij57YJLSGhO0qxPOzIp
5c2MjGpAzwmWGihmk/pqyQg6WCviCTCXoumvqjXm51kyTlnV7mUr5fTDj1tWEnNDKOSbIUaVAwoR
oW6X9m5CxBN+fO7NKdIlRg7psNELjH8oEcYu+gIHzoE1jeVR7t4HCOKBMn5nSu2ZMTdfLYfc7MIB
7elGSRt/YahotYbbL8pJqOudAkxE0bL93C9ohCGs6UhglYsS1QxNX/KUvNKi35fxo0vMvST3Toro
NRwytzEU+BXfja5AmpQQNSWOhGwLdoAhC/y1/zSAs41c7c0CWymtW3Iu4MvYUQmikAvaw3bkUK+7
KgPfJLwzusElPbsV91qdzejvubbLB8YRFwE5KFwCZliLC2Jx0+JbGVvf9Mc5mBJdLPFjfU/qD+kP
TFE/i3V6wYNlJSO+ml2KTnupsC98GeZFIga7sfYkPLCUIDe56J96lO4gSeHrqbfG8AyX2ZNbkMnB
D9O01zQovTo2Do1EcIgzNzV56I0bt2QZ12y2YIKmKf4rXTnEkbiz2tQdCAnQravedTtZftTLXyp/
Teg9R7BUFU1kwPw4YGAt1bON4fksfeQV1cNZsExHkd5UTDMTuPf1YyqYs1TmWytSlPWnZqdhglR2
Yv+VMneBxsgYnH1rSixDOtiwQa4LQwYlorMAOZg0pPhCG8H8T9gvaAjk6NxOE1Iu+ouYxi9u0B2n
7V5SX9MIEA5yqpGPG9sdDj/rNjC2SVO2g4jE+2LaQNvcK8lGNj+NnNh3X9ccwuTi4EVp3ibzqPNQ
RSt2+7cwF7+CJEaWDc1KcsyYVgk0bnHuhFQNpHuhxJyumXRc+gtIFjusCrsaa3tWgNT3L7KqXUfl
YVrb2Hz9f+preLAymMWwYm4oNlc9BVHfthXcBnwqWqqg6EBMOk+nNF+2cRjYhn4nmE7Oa0QRy17t
oN6kxakAdz9L8F94oibl3hOjDNcgIu8cnGikIJwuZL9G3EFrlgUjNjR2cLwGYnKi0ablAQzPe8kQ
BQ0ZeUNRzJDDsKtI8BcL9Q0yMFUxeNqRnws+MI/LXC4e9hg2T/k2VWlNKPHzn0R9Ei1CLwjmrIN/
4uqjhUTC4WXqtdYe0s8EnVKmPHHL7xRajBaR8qYRRFY/CpR1IKPMF4duV7K9WGZ8nRpjVsqAnOZG
Ok59uaHIdkL12M9MNEzptqSma439v4omvkDMlOEM2PcwewfmSVA47Yldc4pAcjq0+QeMhWVEkWTu
kVxgqlsVesjgbWZTmETsskRQB/3T6hl+u2qGo7P6Alazjo76m9RfStSeYwechHiXEYVXUpHoh0E5
O6F6MjX8BRHvSLhVS28JrlFM2kPCg0wSZjuyK9qRuQLFlyHPuTRfYp2MCFxYRAqQTc/RvKOGNqaT
JDB1We5n9gO3sn4a1U1GZgmE0haUjwa8V6Ngf0JgZgaIqH0haY+A79n8viVs6gBVOayqIQb/Jhyg
UwtBOuaNQuwqfglUeGSGc1F+CuiduoyLE/nmNODMZ5lhoWQvpbMufdXZJxmNWzHYITOyZSK/41ay
ayAfJLAIIz/7qc8+aklzLeqXiczugKFQIqPqqoHOZFRc5o8Y4nVhJiGmkcP6dhOQMFqOvE4aRhho
EU2yhlhI99QU+XLWIMjmUEftZZlV2gHr1CXkstMvLWJ4VPM73D+Xe4a5MwijGL9cJaJvfQzy8CvV
9RVYcNSm+9iYXptM2iWwneguNk0XvBMiSo7idNar6HeQo6eRrGkzzHf4EEeLkipS0BPNRv83gSOO
cxKLwJIEB2MCxBsYNbeYIm30qd2SHfRCODdd1nUg/7kv1E/I5i8EAJLmqjjR2QhN15AcFuc3s8dB
F1h20cqIVHDbJRud+fxQT8fZIoN6GIv/V0VDI+BH4ho0K2pTfARZ9+gRNwJ6eaYIcyT5a5DK7wEu
Mum45yKnQ+ROzcN+ZcyzX4r3kfIpS0+9Cq/6l9S9NJjPgvY3Ew6BEn2rrbhv5RjLsfkxCpMrL+tR
mX4kE2E/fDIc4B9tz7CJmtbgaV5tvqxDBqDyJDsifkuvBS5u9rcM/RsamiEysQmV+zCOt32IYMdi
mF5VFo+w7oeWuuuBfVpi5dcNGxl1XZR8iFKGwnh+jln62rflTRgNT+StK5SvFhqFJvd0LOZhmb6k
HlSPAjWqHP0Y7nYBnkA3FyqWjbgpf8djq8PptTNHHuw+yBHeVmS8rymnsb9EoKzJ6MaeJzco+Pvo
klsRf6LzqwhUVH0QVu8c3ls5mV7R5O2tqrfr4+uo0jvS5IiDcNWlBb+cYleiw0cgGMSGXXIWhuy0
MFwcCOZ8DWZ2RPM3haFEf7ztQA6ZDNXhy7ECVxdKczasZnNuhIGoJNLHg27DMwR3LlrJjBXKIf6n
cp7r6OElbnsRd0uo/kNFUGClR4EnLZfIspXACeuTkuzF9iOzzBcx3lnzDQk49WwsHZZGh6creQkw
/vIYoSWIOGaX8ufK++bO0YPcoS1K4kOvGzsh/+sKyVtfiiF+RtVdw7FTALUKc4Xj/oJQFb6FNjuA
jTQoiqc8vzS1ywIEGZsheUYK+XmLeVyv8TrBiey5O0nS60SsNlvYvFiJDC4SxeVoBInKOgs3K7kF
CgCal+SNwxvHugBkHSuMxuwSBSS3mG2IOyrXArUwWQV3FsP6kUeg0TbCm0z2swvcwCEIQuxtmTov
vVuIQDfxEcEJG2nZRw7R/CWK/MhkDdAWQ38Z7oiFEd4ES9JL7JWra6IXns5tZzSA8pqcJWVrvHS5
av9kbAIjU/RliW8G062Db12sfTOqbNID/KzETNWPDEG56/vMz1PklJBeNSncSoxKLBY/3CgMCsbK
I94v6+It2cKmx+chnWgV0IROjxT1/BY1adbYQbDJr8pf8TWjx7+UqDEBjAj72J/99nV6YDhd0i25
xhDX6g+mAhZy5sH+CN/LV163VXF8tfz6Cnp3g6VlxqR4Q06MJ1vNXkN0CyM3Od/jJYMzMORIiIaZ
1LeM2QmeJbaJ1JIzi7NJ+o6DktG5MfwJw1b5HFne1tvFtvYIBfpX9ShxC5F5LBF0Zlv/aDgsCO1I
TJl8sBwBQvKbX5HUYZ6j8SuEJ+xzVrvS7Kj1Sb+XGGHMHV9bl+6nipt10zgVFlGc5agDltOEHHgG
2r4p/uZ3qATolPFdUIYu2OELx1I+8tW54jH3RTscbnDjkqOL+I1nlyJoQ63Ac8+PNiwE8/AD8qPg
Oe8Xt2ZFmO3JqOsyfiZUhxjv3KDaCuUdTw3yADycY3jMRMeSPFpSZxz2angQzEMeHbj9qtmnKA47
5saeUB1QCaGD6eEb7UtodXyBkOG5Nt9LtzthkpCDTWv8YvI1/pEHh2K2hDI2emxOGKOw34OEVy9n
iXV6eKqN78Zkcjod9B4e0baGh+OjdpW086w82CqH2avY3pXK1epHw91FMxreq89S9TTz2GuXtPTD
9NLW/AgTmnWYOf0laLk9Tg8t5E14iomba16HKgAwBlVbwC+q33v+qZRvwnTKodXryIClnyBzhb+q
c2URGJ/ThpvoxkmEQJoxGwY+isHYRrGOio1tS/ojoVQEAmQ6D5QFrfqgGSBUdzROFH4oTlqNA2un
QVXesT0w85OKHh8PMrSmxcZ/QxA45zfXcpASiEiH6qaZi3u7lo8aW874IQVOknpoOtVuV2eu3PpQ
bcb6lYOCxzvAEMFzRlIQiwsmZuE3mOwgQsHDY0+ailsoryZZ44lvSLv5Pub2vBzGp8xIPkKZctYE
Z1RJbBoQYm+tz5SzFq8BHjTllUekqA58u23HHz4Fw64p4Viy7OKk9fTqtPC6hMFJQ0G9yxufhxgV
GuPwl+wZoU5I/KZZfyWFBMTnQtSdaWu7WuNUjb408aRPB6M8tK0nCnuTSNRsz6kumXaypfaZV23j
OpcoSGOZ7/xCYkQbd17IzcqB7Ku7OvxZDFsquSyql8XYmhXurK0+Y3rZycQDpX5R/mXKXpH3YHYC
KKbLpe4cFWTJHx8F3yH3ZO2YqT1pW0U/w23h6+n86Yz2t0KRFO1Ui8oMHGy0Y4ZYyJdRvk5nWwRr
QKQ7Yzaek2InLU7V/DLJNiDIdX4TAoZ0ElAYnEIJqwBnwOiNUu5EyclCNsDWX9gK3xebg/ZJ4EdC
GQoCBbFeyTbSroZ7Szlj/VIOqi1rN1baW2C5Vr0RqYZSnFGb+oLxMLxk8LGHE/YtFt48AcHP8LmQ
/5FCwbJJzOpJNEelJ0NKY3GBQBdXnL0yjlRYnsxV9gNCdcLUJBfUW0M7hJhBK4jwwoZ9Se/4quT2
wJ8LEFtS0G8anXnKFvWN/hT+Ym6UxQcVQQHvdANAll3GjVjeeWv41cmlGXbM9Qu4oRnf4FuluMnn
ivF7VyDJWXvkeiJVSmejt8v5B+iXyYY4WL5mwIN8uuTcNHhh2VihVHjtRt3vGOFx2JHypdWom+7T
RF8o0nYzFQKgL7+sgpJBuBkEQqAfwscCW2BnDJ7cnGpER5iPRBTMj0LesXKL+73JGcwLksEpIHaT
5MptI51mRmmxeO44ZNT5rrLM1JyJkbyK6cZLyl3TcnxsAR+k13H7odAVbtLwEPJhveeTy0EsB34e
bjMkhtMVzBnblFoEB/CysJVha9XsmSdatc18gPhSS97pOnxtKAcRb/eRoFnewxkZLsnfi1PnOMQY
TGzG4+rZWhwJ4C5xTqUInZUT28U7l0UvES0EQBwkNlsZxdSwiz8my56t0xhT4XlIOQNSOtUtSpVO
tJUK9+c2NDyQPBX4EQIsUlfuN+Er87X6RyK67sE7RgHHJwtCsTY5SbdKc1SiS8uDw2A7v1lfxWz3
FRIZ3HIXMqXS9Tyw9YYRP+l2Hmo1IfEiZPHWuQO5jCGwskGK1eEXUY46QWfyvhI9frUyclLVKWER
sMv/N0pbfr4ZBhyrms8QmeRdaM7qVcM+Bg6FRSUxkxp3+7b5SmNWEz4tFGJWXDzqO9Ez1EvcmeCC
OvW9KH/Eejs0N6JmBv6Vxhl/WzJvqE8cXideC7621ufhIYok+4rOC/IzNhFk/bXraQvXRBwPKV/1
coUWMasMoUgh3PRHIb3r/Jq9zWKFdVzZ+GmwZ5Gh00Pw6AfmRbX2QOWZ23ZObngc1BrBBcKTgf2U
o7x1Ezb41abDL7thVzedOQ0mhi49tu4bcEGWoFi7jjKSgW6vQZYSgudseAjx1NltlX8LaQUxlu7L
8IcvD3rAT9lszW43W1+m4beg2VUID43X1gQjjXelOETdkTFWIjK5BKGEtMxLERQ0xp3Jm/LguBgv
3Mw5vo/YKy/KW6n95Mb33HgjjuC2YsTNf7QH/YX8A4gLRFTTL1F0GWjv3QY2TkMK/b42dwMLbmp1
lBrLCTsmS8+RayHPbBX5OPaNjcw4w+Ed4orFXtZCY8DOhC582dALlLwrKGC0tUqUlwN+LI409Kk1
8BWOSKyv1Meynb5TUveX6my8rBhIX39X9h2xSsloZwvCSBgNN8HggXcggdFBUZcYALyuoUn9gf5v
m4kXCtR+YP6DJXzDrLio/lGUxMYP1gpuHd58Id+SdZZaflpdlhb0LQ2Da+hkToFVcUZ2iMEX1lu7
J5PjQtQF23Our5RBOxnjLvc2FT3ixs66p8kDBlRky++Q4PSRqeABvEfDfSedsCuEDEyGbZNttWLf
IF4oxqNKlgZCDuLUxu5URRdpugkJut+Kc50YEVyjBjWSfEzQpLwuyOAXmL2h4fKYUVeVtJBAmMvp
gLWHGFveC447XrrqzONnjHSWHugwADXoxOBe7cLmFIlkVK48CR4648GTtS+nglUANKm1fOWxiood
BS0VQHzVmf6/q9Zm2KdHkiM5OPh/xi2UMrzkssIq7TGOe7I0WMj4OmZBnNuGo6zrQ+bLtoKHJ4TC
RN4up88RpihQHyl1ShYC8Y/Vb8ELkIoU/k5nbof6uuT3eYQ5K16FirgEZDVwaGluWTGLwiYmk6kJ
Jj+yRD+s4n2/9F4InXaqCFWmOUUbiMQW3Ujt6KxV9U68rWkes/aPS3tMRqQKhML076SEU5UZxIW/
xiYarPEijMjwMl9l7MKURJE8e51og+mklYxP0FZWUBqDLYGRKBl4jMOQE07k7vLMlWK9WVQBWfVr
WxGPoeEItoqtaBDaLaDRpkPohyuMz219nevLPPX0Gaei/CaQhuMdnV300nCyl8Wn0ixOMX9l2LfR
ehafLSfvTP5UQsqDIJmoXxDISJ9a24Gzrlyz5HMeJEdEXjD6GkOxClRC2id89Rl1Buw17EepwbHC
y1KfF05/dXjvjA4ykeq3xEdpNbusUTpN2YydBeGG9hISC5gsTJoUXI+NdjUzqEE8CMbEzDkzNmNP
gOFyzJj4sOJtBibZAkD00O1VFHBbtb7EPbusXz7kLuUsXx6x/FM0pE6EhFvXXyoEl7ZK7XwYmX1B
46OO47trmX2G11Z8KjJWrO9HkV1VDVgBC8afVj0xsQ+Gz6HSNp3FaO86AZvK6ndR+SQbC737bYne
EH24BCLeMlTHECd1bxqemVoz7gw1YCBrTLhKuxNRofYd4WMzWQpauWh+X5MgpZlEKKjjrZcmfcfC
rZFw/JiqRb2Pl36IejdUaQzkhNNZMgsvtNi4CFObs/saC/LNJupAkzOx65GyTLjZRWsrpBPHDLY+
RFck1bNrceqazV3DgJbd419bsBvqBtkzck4lfQFzRe2Byi0V2E7B+VBqSAE1K8raDqWGMi4wGYuh
fieQexESrqtAoBmfWY4SoG2n2i7Ss3QvQERl9V8dJ51HLzzGZv8WQ3UJLS1ABaK9BDN+BS24k3AR
IgQW2M7rcNZq1N26ZaKvko1n+z+D5zYjSRL+BapyKvXUC0y+g1AcMTnSQsTts0RKUfY5K1lTgqUl
XdWiw2ioOMHEeKvTByePq4fGqUR8Ej5mvy/VD1xvA93Q4GqK5Wdzc6569acRwheSYB1LD3ZSx8Ag
Xuh+VoPVMiuRAwgFq8db2eFGD8ruIJrhay6lia3eKLTVGgruIpDD2xoMxmbRuvZW/qe3xvdApmlS
KO4wZwfM2L5Ud/+6QMNMThtRsfoqCsMe5wh7gkyrKe/bLPmoxFBh9bKGCpbHYFBQ2VQmQb7TUZYg
CTS/E2emVpULSqEU6qRs/da58J1UDO5LUrzQb+DvsboSXFeI2sXUCfsru31Adi37hTWm7TYZ81HD
sbvNTsWU3sRgTFiAJwcwG3g+W4qGjoQBuWLgBzJddQdDcHsBeJikqTrzVgY2BEGjjV9roYnTOVP6
BogU/vA6WjXeuyZtDinktILaFa89a0j8ulskjiL685k4M5WUq2GYgATxOUryq6hGL1lpPNMJimCP
jwDkw6HP85si9odVHUyRXJsSCepJiMW9OVgi64ha8qYw+kWTDqscQCAjQghrDZE3OGuObADPZJNg
tuZwAStKOrKpDH40njSGbDUxVFrAp18aOk9/fhAK/Sxb/T+94f03hPcpuNXzWud2VzkBKx4y6odz
vmjJnpT6fWYi3Z56fr/M0RiDFon+NzXaoYPzKxjjSwvFeWNOnCrFcJBI3EiRE6d8eT2r24LR7rJc
KpZDiaTs2sb4BiiIhYXAGkhdKJzKFDsNY/00yL57I3imnLqbCAEXP6ILxfUVcP5JWgTeG73wIQKw
Pyz3Shu6mhT7lUVKSwSSlsFgeNN6ZKz9HyPPU6BOp3427/hIla57AZxO1oUA4i2gt5Tp8XmMPEeh
oaP08Ey2myLwW4Uxs5JtaT8W6wLN9m5KjK8bddd0XLHrdCwm36Biztjd+mpfl2w1jfzURNouHQ7N
PHhp3l4UBSelZj1iKTjVybuyoiDXtb+C2hjzV97FXqy8Ngo27I4JRU67NjAoS44pskkTWtxMMaYT
SL6G3Cboz3oSH8mKKilnXoY8Z+aYoRB6n5LvdPxckgHe+LFQfuBuwolaNi0rXyhP3tgRlLQw12JD
iE8LRWrBOj2fNKeiAIlbRKNU4gN2KbmaCCcy8ZcEdoIhrV5lCVwpav1VoR1r+VykWNhWU4Rnie1O
xpoREBoxmei0EubjS6vbvZjYgVDY4ryXSHOLf43wo2mxPdEpc5i5AlIzqINsZVpAJsirpdLuOWbD
tHSm8b0xPxXzE/QZUeOOGd2r9IPQA0Y9I30WiswhP7ZtjNBQ3bZ9eGxiDpgu8zPw2mF3kddYSxU4
UdDuklxzCxBkZc+sUiTJrNEhxkIGINlBGixWwaS0EdxKKJorQ7FWgfbwAnQVHJT5BybXRnu0fXcu
ldCNtc+iQI3cWox+/8BgkrkT7eAaOkSdoOFUHDmoeNUQsoPGmgAEtfOxmt5F0zpJGcvlzMY5fEyW
YJ8qy16eBmJRetLeCro6dnLyXh2DLwm4NCuIY9kt7E4L4sJmdBsiiDlhYk8JyDwKiFOWjqxTdgkx
siFewrFnET+OjJHAGvaK9q5Si2EkIJFFnZq7yAnMbng7hjMOCrADheHQRDJoAYFih1Zry9S7Jf5A
O8mYrmrituZPE/lV5fN5CFQwOcZVZtHedVizR8YgY0uv0SNDD3qfU/OKCMkL02hXFQUbCTpZUFNX
leFmbPJfZ7Y8F9M1rs8agLmNFYu7sMf+EYjnhjBtzuirvJBDqQmHmvWHlpv/aiRBwmLeKEACjPui
bAD5Art2whFNUF/pITjOquBP0McnYUQHaZHverTssaAeDZSWxJ1AdSelRQAAb0jXAgapXEIWNicv
FL/b6BTUoTsGwrnYWQO3cOlBLH2Rp/xs5couXZrLojPSZmdjSdZtjhv4p/C+B/0YYfafJiA9kDwf
BcaVEGlOjExZIekGsJpvQNMuaHonC7N/eVSWFPRLce7HBg3y3VqgSnTjN1Y/phgSny3WBhyFaRf5
ymgyV/7tmerqo8t++CxHnS8U6lYLyj+xQzYch69zl7lUpRd6vI5OpBPQ6TOn0w3xoegSeBfV4+9k
ICX+ia15nuPZ7moFiJroaQBKNFBrSSs/m7F67/v2rI31gTxMQoLfpxQNsywfoV0SqD5yRfavumYQ
ZwUyK0JZjfyrWYZ3FkWU5jvduLWR4sWTQPpEelrYQEP2AUNn3HOWk/UQ3BrmslqOasnAfWxV79Xw
0Q3zaUnrezEs76Icn3rSmPDfw9pMf/rp2pFwGk5vAm1cUjNFwssPjjk/yQtPUHJP+HCnkCo9j7dG
VN3gmbHGCQf2R+0R7hUQXfLku9TJgJC10gvvq4sa6tTjdsh4DbVI+TGngJFjBS8m/ha7dlPHrRuG
8UsnW+TSkvSo6eMlQ7zOGplmaMT2Rp7wQyaKAaXgeRKye7dYb4UY3jXG4BKDOmg/fi4Zf2KPh9RI
qaoKIMKMkKBzV1iURYhB1j3vlVcZtBIsYSga3bktWfQnZCGyly8zHUh+fBqQFedB/2PEPPJwXLes
eAz6Cf7WdSgEaECbbtMqZF7u0JZvY2O8WU38bMzarULlt2lR5iRl+R4hGSCc3J2a5gThknxi3Tpr
VnOdNdmO2cGLFdoqYznU6xLB4A4Pmg9EEKJoeJomfUSdeaEJ40Q3j01ZHg111Vk0ISa87mKqbocl
Oc90a6P1+GsQk/gR6wvCvFLcBV3ZvkGXfePy2mUYNtTpAQPqWRFLV/bZQzhOY3M26/TRVpKXlyNP
KWqyRvqpMjuKJi8tVcQgXXuvglsQ9L8USCgaB0ddv25S1DFPT2jbyjvKpu9ZPSFKvI5lvdek9F3m
QwLTipBwV68dG3QqL1iCQzrzsM3iL/hYTwhj9P3nkdSRGrBTOrBDS+KDvKZEaChlq0GiLYjudSad
y16y07Hfjc10jtru39wXFzUT3EKv/5dSIh1jPhp2zJ6zSSFNaasHtP+N8QXB5aqsswWLMGpt+pCM
9lJIxUmdEW/C8ZtnlOvlB1FzFxmkg7ukeKfM/EhdEcrKU18qYq9MZpbCsDPLteoIDmXYH+EjwYHI
7M46kq7olkw2R4EDCCJDmEleg/KlYZ9axelqI+LNW+1N6WeewAWS/0rsflB44GH99oPbCoeRKqKt
nuDmgUa+pRmTGlxxIVKMFsEAr6yUfRO+QFg3BIhdxy24spZzMOQ0gJuxat0Ge43IODVHxdDGbKjM
t5rJlICdblYGrDYwTGCW6Nk2XPEtHZTG9o9gWEqFL3NiBksRNgcDeDCYBx1KCA20ZQVBE7sjcwkB
iEs6T+SLISMTI28EsRQR3jdhMMdb41UwI2UJPUKJRPcZp0gW+OHM8AOqIPmy8y5PKpKMQq8ffqtm
3o5MyytAZB36rMEidr5mG8i2SbFMe5kzCPokQ6rX/zg6j+XGkSyKfhEigIRLbEXvRFIiJao2CFl4
j4T7+j7oRfV0z9S0VCKQ+cy95yZnP6Zq7OsDWI9d3wT0ZD5stwqLCetmN0ffZq0mxDEVCjoDwYNL
HlxSuDutuCqsWEl3H4qzBpWnjgHaav9cpno1+li7sVFG4SWdQ0IGLNtju4m5Xkacv62FGJy1MhIz
3wRDDEMA22Q36MhTCYWfc0shXMkIrxkNop6/WY270FiOVaJdklXBNnBAySlXThCc47jbahUjtL7d
U/au/GeF1jPhWJnfAB8WcgMnVcdIyTWynJzsxwzuzKmQ5q2ozoeR/Tdz3bi8ut1rWQ578kHWbb3l
jKOv4ofQMWWcJYoEC9RY/GNybcuG8bBoV06FqAxuRMRew4XlafyOuHMnQq44Ei37ilzC9Bz2Jfam
ZIeDgaymzOU/evVmVrtIOMfA6vbousUHzra1VfzMX6afx6XYSmoE/Nl5gAkkwCD6DHAJ4H4KmUPl
yHLgHdbfXIlPfXNE3/iUYWuuv0YET3rA8Nj+VjmFXpeyAbn6GQ/Ie+K9otaYyhPoAwiPw25Gu4pk
3znfjXZp1YbfacZ3yP9e927lW9H9YhepjC/8sUn0obDBJfGZvFzRAPp6Ac7EmbguSnLquOGyJjoR
VnYKMVVg56x3XsAqslLPiRzuAJyQsZQnhsdMFwPXOJCXjGoHicKLrjVbsObUsJ9N8dMgTsr2LnMx
W71LdZ7k9H/ZnaafvOOWyh4jElrDeqmiDuC6h+TLxZWwctXCmc4Or6SHztNBfsAEkmK6R0CRR+NS
R7Jfj+8N+ydqBZZF92Kmead/oNNZCt1LIFEIa0mVZTZOr4pkGYICJFOKG4NZqF1tAaYwfjUQZZvP
8O8SOGliVkQpb6mQkuHuRFS57VKUsuWbh8Eush8aqn1sz6zfIdZwldRokpLpGOIwmXDyKwhuDZbr
JjRAY/DQ4AmA68JvtZdBKNfzgULM6spE51Hp/UYiLmG+qiANmPo59D2mo2z9ONDCGk95725pw8ki
qulHjz4ixa739x1odsUEu8DiN0FTUMB9bBShWjhSbqE0F0c6H0t3dk3FAIFxdwMITw7DQmfSpNDg
TQVbnwCqZYX7CpnnKLYpTBgHdY7F18sJ0CrYd/RVspew0KQCeIEdNmAyCiprUYSYcTAl+9pbhSx0
YEl9dWC+RiMNJC5azkfGYIDakvWksxRFlGsgoPC4q0PGhMhtkXOuwxCYQsRYEFME0V4FPIMRTFaH
K8WJ0eUmgOVK1gPB3Urw//pQ0JuISZu3jRqmBsm2aYiM6ok4iVAQ9MbHKNMTN8aKpnGTYyzxrXwt
DgzQWJPRjKxLljFTMC0BvRMjXMLHtZ41cmthVpj4bsYRWh+gmj5Mdmlibkr+CInNbgzxEpfWlRTQ
EyldFVsIP4ROlvbLWVMalfEBWtPa9ub/biZ4wtEqzU2PbcrrrcPs2CX9et8amBEDoiyKjNyQHgqK
TnYW8lgkxTAxiall1wZPElPLagI5bWxzNK7K6JbknC8ttA3oI7aEp+C1rp74Tfaor9qwgjGqLWkn
N+BDXyCDrMMWfRE3fdhHO1jZ86o3dt8a9Zsm7Ay6qztLgTlDLedfw4yZN79Ibw2Wrjqb8c8L5n+I
+selleF/j/4UmMy+UmtN/60Sui/3NjI2Agy4zr9rGDm8ZC1pBnb+0VVXUIb/O49QxziALnWLPpxa
lBhy5PnYZOA743/Rcnaxj5hhHTrptvmn0WOF0y3QrvqE2JcbGMHSYcQwFCTXXL4l7cXWfgIfiCkS
GNsln+xNZfw+4CMau/KW3d6E21Rcs+Ytiq59+BD1L5Hhaf3hto/SfJsY2JqsXWuNKKXoHRSk1D8K
evIOTdXASiVD/t2ri61ORrQZqKe86GtEow280XLxcGz04Rz4F7DjGMifIvTQDmpD8QTovX9FWGWm
F129TuKRxr+OBTU8g50Ho/Sq6PyGWxiSLrsmqXg07gZhsj1sEhfpaQn5wWBj28lfmjYr2wZZgRWu
XXgxTxDC2Kj7bYM9p9zWIhGPODZu4UdsZD821X6GA7hlaSThfbjdLeqgyIzV2hwFAgAAeGm28cnl
GNk3jAgLsokrD2tYCArGTTCPmOXJuwzkutgaQB8PojSPUlA4iIgTSrB+cdf9eoGFcK17rGwTNolM
OuikFR+Dx4hRJFdr+poVwgDDwTjwXgn7qY7euvHRNQDtYLJkdHMuFs68Y9Kd3jJJI3uemIUZdwxz
Ujt4xdqpVlX/Fzn/GCh3DYvaub5zmd5IhL2IZkBmI8VEXY7ocFIlulO1yAqqj85G+movZ7N1nDxP
oIt6sQIQKad1ojNvpzjJCCHiyvCJVO1PQDX5Zo55cBvKL65czXknwY1H/V8aAIF4MaKfyXzVUcRb
3a9tQoa3Xvk4zemWNdeu+CtHiOJnKXepXDaMX/z70AXrxMZMzNXbbPmDpONV1cdgjk8NPTAzgPqZ
VWiPghVao9/i8K1YBfGrbD8zxDEAinrMm22fgISiuti7rsUHdSqdbWm82Szu2+KaU5OklKCeei+o
B0JzUWgj2pUvyRLbQYpNgNGTY195HfvmQtQnOgqQOPFrAoxk0t+KglIbBRPun6BHze1div5fb7DH
zg5efbaL64SiTQbwP5iFNxklp2CLi0MBbEhQzFJG3pJL4rCqrhDaOB824vDC68ilRSZpfxFJvwAW
0fLupinzyPAmm0++IYzhjv/ItY2XfVao0GrzffB+IlAUBSuRMPpmIrVs44vVPtdz91gclboo9xpY
O898DuMLf03CdVDsE+uMNn/QEOBogMKRFVp06RiueXjQxLuzLcoqWexRNcZIPeNhhxGIGd+0avRx
Zyn/LBWtaNtvY7Smbo9rstCeZ5Pf1OwGN7vP/6ip5DCFFTtu1JN0ovTq2z6sOXXHExAGIOlkT4Qv
fclLOmF5hbRkxONRRHIvYrQZlrMfkmMwEDs3/nOEsalAQhCMtVY9rZZhEjNqkJxoHEE8A//TCScw
wICBaQGobhsgFBNrI33Fpphup5DIM+ML1PxnQOHfARpQP2TS7bYvUWRc2fV8Wmm9GWZLFn5Y1Tpr
btgyVbuI2abOwEkqYG9ecYiem9qCvBSd3Z4UjrBBMTp8iNp4QaqPC2J41wNBZsm4hv+77ZJ7ZArW
lBCFipgBZ74x+/iFqM792Gt7cw4XDYZDQlmVy26VzID2ujiO6dyscdzMeTGD/Ci41JwI050aj66q
yFXCrtHHj8YKbqSbXjvyq3tsZo2DTkz4GzI+txnjq1R8awjZetJ44SLM8zVjsreu3+O2cvY5wCw/
zjZTYu98ShwH5iSADPTo7h7wvRbKXVy3O5OppSvCbeCT4gJ2MKTkE0SNFAy1QeSYLQ5LzWL11E/b
WPqvtoMTz8zuQgzak7A7F+vzLmhZkOZ9f58qNpMBW39SxK6dyZcUubg7Mw82LBnc+TwBCI/Yd7LD
ncVcHI7Dql+MvUIqUiOzJbKJusz4KUnitMXco1SPpoeSJa6F2XaHOdc185mqpEH1amrW0VHtxogq
tnAaZBTzmW9yF6OUKVgZLjodBvtUnKys/Gz0bjuBTZ8dl9m8MJr5Wr1NOzx6Xwqi3kiU1FPQEFVs
OpeEWtcl44FLYDrXJoWFD6+RFhyo/hJk+hF747U3ethUf13SPScma8Yh1P86KHWUvCXYTF3L/k05
D6klPzVKN+3HAecxkR9VAfoYBEnEs5UIg2M/fMnqkLxlUrvZiPN81Gt1XZ7xMn1m2EaKjPRu8q9Y
BbIWwClhN8b34EHqcjq+6SpiscAswh+ea8N4tvje4fo8925/aRz9ErIn7GLoIuWrUNNXpcILho/P
8uFGI7Uo6/58VkmA9HT89gZ1/zhwjpkZdFE6a/Y9B0uOLw2Ufde+9zLa+u1vAi2slNp7o8uLVaUv
Nn0gSoGV46QH28Ni6WzsiTl90V0nxzzDlTw6ZnwcWf41cGAbRVaovq+Y8ufRdPTraVN02QtUHocw
3IyAc10LGNYYw2sUhw9fsjZVCpO9YGacg2vPaOXcXKxwo6zKoV6ZxF547saEMZ0iokljeWrR8kZa
sBlI0yVyGMi4T/QEROq+YC2Ky4CDHcTGRW+JAiWXXnHxkKkFLLx9KvU/I1l7zDdxaE/md+4DfsqZ
TCkWBoXRbuOAQti9KXAjdfIVdeNuQqUTW2A5I2dlFu167g1DoC9yujtMWW22uXwhezSOelhezNx4
l8m0mOK702n7mO26hGw1Bojxzadlol9N9zMGEgYGnNyACJcT+1AwnSAotk7mnRExua+lZ+FsZgBO
4DfGo6UdQRWxmC4AGHKyU2/O+7gnBfNBNjzg/T/fGffAdtFBGquwVdupQUVoGUwPP63pPKAfJZQI
eXYI47Tx+qvtR1c4oc9gVbZEXOqIkbrJR8OKALqNiIMMsWRkai01yigKiaF7xKmHNITMvzjFQAPU
06TSikGzI3jOM4ZM8FAcSIv1lltbbHPIoCEvfSnFJeaX6TgX35aXtEW9D3pLJBoCdhbID8cNrgEl
LuzJPdC6fzE5d20Z7TI2DEpZW6GVxxGagJjRr1q+S03aM3ecdn7kHovqp0XK25Q2do1033geXgSs
5LpzkoN5tB/hxQnKZ8EvkGxX0hKgt5tXGeKUKMVnhaq5APc3pPbbNBrvka79C4b0EjTTCoSc+yjG
5Nlukk2qUECSymU7DOgwlmdGsM/t+p1G0gphFu0i5F40/R1EMPcmihXdEP8tfwNIBUAZWTO4hBAs
5ZfJ3U3y0+dAyoON1b6QAFyIE96Tr4KEwerY9Fuj3kcRwDQex6PV36acQ3sLwjRK5qrI50gBTeC/
BNV7HH+HgNRsfrXZPI2PkI+hcBmP4b6gRfCsi8h2NVJX2tdsVTQvoKImYv2sb4X9sbwZ5t9YRk9R
fYnjz3p4ZfQ6PIz8PGUfrEAGinvrpXW3zN7o+cru4XqbzNgpY6fJvdbuClA9lbdw/ZM+/uvxb7Je
dfOPhnGDbN9M8a5qMIcUePhEWu0HTBPH2Q+GK2SvPwmRB/387Y5E7li/afXdlojPPgSgp0L8SOvF
4LFFgT5by9bI1ivkGtl1ioFZ3Wr1QZVtRTfSunGXUVzhLnT1XyQIrEu7Jl1N88gC5WCCF7FPKSvL
N/7wXXSERMdthiZpb2kHN39xXPyXp5bEvPySVFhrMd3UdEuF52Nz+sMrsZrqHQz5ZwLlFiaU8KTh
zeUXamzKXih47cOGFqnlZ6EdYWw005dqDnX34fb7gMKv4Yhg8Kexwu4Pqb8fxmfQGRVCLjaRyanF
CosnVfwNih/V9CrSd1DTE1LC6Oi2p6J9NrwAa2z0ZMrfSMp9ipuJ+tcHweNbNpvVmeW6IMOQ9Tzp
PcjSK5ioQ/gC6WX+eHm8C7ELA/SkoCMTtFhlBv3+SH2nY1y1vm3JvvvdqHd8Z713UPWhBDztgiZ5
C/KfVn5OkIm7/l1nltfmRI49LO1YK3YDFyTR8S+9BSzNdji5/Tbz1ho59GRmq11ovgTymYI+xcJt
u8Aevt3in0HbB87Car4SCMPGxa+erWmFbbMMSTbhBL8VJSPv9teWf6a6ldkLmU5hcWdgb/g/qXht
qaJZL/IOSCavrv+SaiyVxGdmnwLa5toH5zd+FdZpaM/MhlMbZssCBmltY8q889JMMe6Nm6FOjYBy
j6l3Zt+99CMS970//QvtYyYPCK/ylqkquTlnh7GtfKd7CYzPGEtzzRs3MGDPUwQ6Zw/0FXMuxjxn
S32O7OazIVlJTAUtSCLWJk/GkCys7Hfut+dzgm8eyCZDivHiFaeRsx6qe9SBx//Kmq8IUsx8uT1r
HH/+m4eKmOQg1DLRqstO6bAOnZ9hePfEbyz+HPdV8XgNjNyFJL8Ge3ZJ5mZEi/zV9YC7yqVTI/Iq
34V/1KDNOMsIHTaOd21WRGNlDC/SAt2ybf1z1+5U/ZxOB7e5tsazdJ6d+p6lF7d5jxFkebb55GI9
Mbxbk1wAvmv22U82/E3KwWjgzMj//ADsgHxIqCMR9GGDUToMJ8A/p9D5rdI9Ge06ElL9kmiXUdyA
PNMisK0ecMbd+eh1DCfwDww+ElG+VeJmBacam7WRrjFtjQ26oJPTIzx6C4M/z3xlgOJgHFTkGOVf
gmmThaHSYuams6NkqgQ397dpLkOA/aB4yxiUcglI73X0nsv4XzOdTLg1xnta/ZtfMDym+ux9M4Cn
Gn9MFHsMFqNzSxh2B/mTSl8Dc2+JU1Wtp+6ZTduAyVy8RpgGpP/iFfssuXgjwp5lrd6JAgEPjjDu
YLDotMTBpWg3doZ/ZvHhM69VuAyG524GF2CibBXi72EqwaFA60n9wlkmWuAQ42y/kWj/CCQqZYQM
l3HCVjf6j5CGIBARmkuijebcZdpUQqcb9yXTnHueh19aUn2PabJSFDvG2Py6VJpLr3skuP+eSsEM
Q7JcbMj9nQiQY0mvXwaH8nhQzVuX9ejuAx3iSABmXLpySYgIOdoZoVeeQ5Z2GburjJDOqs1OhihB
URmA2o0AESxAbT6RSktYIJTxEvK9hVp3Rq9p/W9SlYiI4HW7ZmivCqtBkO5jo2DL8gflg21YmM6o
A3LjcSA5aPMHc2u4jHyUVTDGtfBgxFZMKxfb2pKXL9s4bbGj0PcPKRNk9OobTVUXx1TLuDeX/y88
idtABVhXrD7D9ZQhwHXbMGTC4fCgTfDxcLNCFp/Uuu70fUqMCqNd56LLknVUCXRmGumtymHT2nJ8
huNq6RD77ZiBcTuizk819Otox/lh2EtfhWJNRPNyKKJ23SoORBHRQJWT95sZrVgnUM0KwRI31nZy
NCJwLM1SRRkUCN3BMmmFI+/wy9CZh0wPCWhMG+bVmna0KKJYlmZUg3Tp5GVyMbDJcOnDyFerzn7o
bWQuySlpSLKUDHW7qprJPsGHwuLdjuNnoeFnqWc2rp3nA9VGcZAJWski4AiZP28o/TtJODfCJe6L
viJp3PtxGZbrOQA5G7RcBQCXn3u062OgS1rDd9uzv164tGxDC3nZHUbuB+gVJJpoT6OBCYat/SGq
rHHb1tZfLWVO5NOPlaUzpaPUFqrTw91E9Pk67UtU3zUjdhLbANdGtVgz6cz1N8sA2zmhQ1C2OIRG
8VL1dfli8ICzVgYXi7urt8tvG7YNUT7NgS1Js+8KrniLprMrEtgGGuhelKyLsMUVUTnpLUcV1NSP
CUNQaNrGhmxETk3DXIboSxdjU1QbYo1WY+4S6tXHa5aREsHJPPWb73UyopnDu7m+bhzjrxRMGJRb
4UdkLMBXlg2+4BGjsui0V1vzzmBYcgyL5K7lXv4ss6oiIbPb+OV7OyGqdCXI0Siz8p0ij2vspHaK
YAr4uuj3cUTpE+IAhux/bEy8YqkbIyQPuWpTdTDq8ZTM2ge989GblvXG0ujgvZKU94yRN94XdjMQ
6YmCqkKx8psYHs6AKXuIeGMtpjtFhWbCrIHc8S+mPgid45jJ+KzU9CGbNF9PMtrommUuWwCF+OLN
dOflnrMJFcFUmQxId0HL+TQW/BanGaiJJhPUMjA4a6RmF1l22UZER65KX8cX7QaPIcMHBczIRVUT
69eumZDSTy8DU7tNWrJMtpX2YSX+mcLLPwxFD4SlxT2SRRprjNZgwgfmrHfPowuAYCpAawnPdamr
3L1LJhY1SHCBw4YwvykOPNX6QosS6PzJ7K12rCv5MngDkvTUZQ67jBgbQdi9GHm8TC1WTLYTi3VU
Y0JPkJILC9NK6VsYZnViXQrap9Z/Koe+XfYGPAz0uMvaY9zVW5NamIOD2FgUn7XZp095QaiEpdW4
Z1D5Q84PFiS2IDbqyOLIGYVJInKRmzLg1dk5Z6m2jSvaJLvzoLiwNUpiFPWOqsGqVf5aMK5DKs3H
YKU56wQ2yqp02JGF3bBoCOMgBjFa1Z2Ni8I7DwqJfCNHMPlIqwBpd7tuzNHRxtMjCsno0sCkr5ms
vMaZc+dJ21Cy/TF5Brg6WYxHu/4N+L6JBaE4A7x62HHD+lgqKgHjx4cwYxf4Msjg2aGtuiY+n3Ec
jw0vULhLhdYzJQr+KoGBqxnZSg5IEEBPqYVF56ur9ppmWIjjrIce5129DKab5mPBYm7B4Y5AMSVT
eqUq9y1uw6NvagfmbprLKe0V5aPrrRtIoReFia5J/GUvDAE4vyJXlB+uo8DnNbr3ncL23Vgq3hcm
iy+N2QRqoeDcZNwihrhEotuPrD4BW9xjzuyFgwkocMxV0bIRkGNwFH3IMGlE20KIPD+yGnsjq7S0
TW5Q/EkjcaZvaeqfpFR8ZsZ3zxgpHh2i6yE7kDJcr0Q9/M3vad+NFf9QQWGWp8aJzF1kQhRQhLiU
ZNEtpGtf3IBb3U07wqNT+PAOcNsaEiSOD9YRHCdPpoU4uIlNfVNP+dsMnYewjNZb14dVohHNEXRi
6UXzegq92RQyGbcnNqVINF5taNPeYFPu2uIngvuMwAdK+szOizPrkU51emmRYg7Wcz+ley8Zv8NC
CeJamO91/rxNTT1yF7LAXkNN5ejFLJSMLklEe6p3KjkeRc4qn0v6bhJ1VlpzJhVv/Lr2Kvx19Ipl
9Zt1zGmDsHTWfXNgg4uKu5Fs5JE+OpV/HYWbbRGyu9yQZFtmq7FxWw5D1t5dWsHvyy9OpbOFJLnU
i2BKxU5zjlD1wuY6tZYNeF5vb34LGymE9oXcVh09VjCtiRVk5nCCfvZ7to/No8N6wqKdWecJAdO5
peNy3Yk+l/fL5JLpKQu9eut3dO4k0ZnLPANvOiF3HeM/GjLuzoM/sf30TX6amjBfI1cPj0a/avG1
CxdXktuSKVZaeNNYSkKSbPDLVRdr4Oco2tZ8sgf/TZuMRWdymKqQIEDlILIuCjx/9sg9NeKhdnmP
fdP6kPp0LTRL0Bu3x1EUj4r8j3jo0IyEuHG1q/RUsAY2z4+Mre7IHlwq9zswvHUBfnZXxnqKHvTW
+enebrEy9WEmeXm4E1Dt8un4Ndww9C5a5lCWYt4KYvypEG9Y+0uMA0TToZ/i7cq11ywHXmA19U/V
zJCdrr5ko9MvDcrGWHOQGUE1K8j6SjJ7k8q6Z3gDfXbAsJ+6j8gVoI6wwyCXvXlTjFuXMYPPnHXZ
ePEtyiQ5W1H5aNCNL5v/0SI1bmJjqRfZ94iNK+hj0OkhW5heGr9K8266l2xEQc0pXIoDy9nEnLsA
XcLPRsUvls5j6Xnou5W9bIWKMU+9+lovF5V792LgoOS8/I5uFezGFowc6/GZz+zji0oYjdpsQfgh
afHZSbw5BQ/Q/OASDsAeJLZtPBhdSjCrJzxyWMxj3jWfXaue0/jObPc3DLptpHU70t+2Nqoaqb8a
FYaZoe1ZHtsVvmP1a8d/XmIy+FKslAo82sk8NfBIBVVu+sgc546EgieDzyI2cTqmRcGrGuMXT4DP
ioz8rA7YVoeHByyDvlcay9pEN2F7j2tMCQCaWRV14bgPKH8bRUNeCT4NU9anwUatEgft3SYOnggC
RjcY67YtRR5Emd7Ad8I6gB3krptTiFNoKmMJpdDVTKbJ3rc7/9/yniZgSmjte2tZjI6NiwZLrERh
tszS5Gz7TC7jTDf5H1ttkdniNFkdmh2dkD8rQWVUcpHHMU0+615Sb8jVtcZfsFNYJAIzItyGjhMZ
iW9VNSkugbGh2gevZJokz3vsRk0IW1WDk0MnR1FYWOrl+GZZ1Utabrj2V3rd/7opXO3guZ0AsXQO
Osy2U1uR2wd7Iim8Strl/7+jmP81UxFf/Hh8c/uCrqmtuLxNvPMZkoPBB7cPYpytjf7oJ+8zENyz
FVPxJ+a0k5dzVVQYc8e+2SF/4YG1u1MKuNggvUaW6BxiHxu1ponXJsdGY4459ddFaWjvgkY1C0Mv
72FJaReVgsTStLxVDZggA3dOqQgfdLSYdB6BA0pLoGe4xH5mGaayoo1vDm0rOpyvbKTdDv882+3X
tQnwMKSbbMh2mg1YsGpyZ++41QAlKpdrcsB3jaaGvVWGWNc7VN21wyzTQ4YR9UcI3VgMyv6mTzwK
U+uAg516pOkWEBIH914xdkB39WlN8znRVPTfPuP5IES1VHEUhBpyP5jDOc4vFbz4TieZoMbrRmYx
WvaEzXTUIYIFqOE69zbR37wBx01ORlPjZud+DrbxU/XecEbxx0bzogQfpDW+I5qmwmEvCgDg0uv6
txXMCvbGOSZ6eI9DZoNDUCGcLjDzQ/phx9tra5Pu82nsEOP4wauVaO+aj0M8CiwEcQZb4spyv+2A
agoRBlKkFrDm4MM+YUixaNIg3kgMmFprHwLojwwgUFfW0vOexmR25Ih8qzcT7LTyRsryQjenz6Kh
GSWzhpmOs5e52sihB1qYKGOpoESjUEdpKlHeoG/MIQEkGrY46N83oyCGk11Ey130MGZEGvFiCJQF
yQm+e9W1mI8y8bDHB+E6hgSM2sv1Vl0xHspG5fusrDiEOSuG5giiEr6CiPBjj2F2wIdCAGy9s3iI
x5gJRJ2AZyWdSmGisMNtN6U/g0lFHDjYD8Z8H6X9b05s5cKrBGnSyTkp01dD1OYyMd/QWn20UXlr
79mZqmSm1cDeH0NkTS6JUwwr172LtNr0CBCkw3tBjPWXDGGAv7++txWD29RaisYFNh0nMwOaW4CZ
Mny7r9zOn0TtrsfYvpfot6ZY+3Fr5NO2Kja5QGkx6dz4JZEDWcQJXfYfRsG0lfB3sBG11m+b1iGm
RCHI0kcqC4vkdamReZFRTXfwaRl1a6zXTK9aBeLZyaHB9oZ1tJqhXezjOrzRroM/DaLwEJjW2i1j
ATcYG0FgshWJ1hgFIWaRHsYko6gunWXgpOltuYK/NvLjIR3GzN48xbRcQpbQKoIslQwQu3RLCKwP
3SnU2p+DEmschlNKzWGquzLDI5e8HiBV6FyWjVZttQhpQROl4yxUsxnNqFwS6wBXeNCbbdQhc/Mg
19eZL7ZGGsKxakl88sEMz+I4vKQYe9pd4yBw1aCYtHQtfRHh1LHbl0lrziWyPs0k9IDKjeFW9hPL
jplvdexU8Nu3+ldG1pLROlgC4J/E6XQzpHEDHkvLkIdYigw0X3b9XHWgzpwIY3yKo6oZYAtq9kR0
rJiuKqWqJqKUZVTobU2eE0plbacRlK0PsIQT6rm8ir5UEL7TzfFniFo6DO7RVi92lYU6RjMISA4T
7r5+prkU68Ag5WQM+Fo9ijYWEDz0jPw0ObymbfUca9NlFuI1wcD3QDMQqyTcRdq5KsnMy3N7Hwfq
Vnu875VU2ZGk7EUhTbbYrotgZhj0p7xEdpsmEZWGByTSzhE1VMbAH5OMqSpxt9yM7x5Zd61mXac5
3lWK8BWHIdYBrvXKrB2OhBwPmyAVwRVtQ2XPi0VZSzJZiuDjVWRhhKY/vESz1gCrUTIa/cKdv5KH
ty3uSPPzpbb7Ja0MJlLWdqvee6lazoi2sghx0N/dgCvINj9JJcL1XB2sID5kg/riiMGxlmDKYHaw
xQ25RVD37fvdsQjcYOE23YXPIlTau0cQuI1xmCUpJEbsk4BusnlwSAkfxANdUpCizGjOQSnW4xyr
kZX3scuvbYPBJNJNrKvGww91Wi/JN9Mm5bqqhptLmBFzbU6XkYelLJp/GD6rJRmY3ygvb3ULu3fM
sThEgmizSVDlxJLJdtq7K60rg2X7WxbFxdTkznY1xDsFsS/Q+q4Src3sDmgWum+hniMTo09dus2+
frciMe1bgU0470EygHWFCqFHjKH7a+umW7usMBZWVOQqmz2xA5ZsQh1sFNdLzfS/PIsBkTcEL5q5
HSNxQ0nxR/CFXI09vHq3ISfQQocdkm3yZDM40QJaXN8boDOVd4Vn/zYN364M2NnpjIaTOThkYDPb
teEjtiKMTWU2MWBm1N0aA/nNxIkBPUmYynTBhbsK7EXmQufQkW9VpRgXufI+wrGlEotg3qa6XAcr
k6RgxIOUEiUxKuYIDLUHhcVEmNSNGLqAFX93pmM9idb46ru4Rk42GwUZvVeO/WYEwZWp1onQ4EMW
WdzXnDEMmZctGKXB5FqyVfVXd2LB9PlfY2cERHDCG2y80xpW19xDotZG6fFJE8Kw29r3OWF9GHCi
J0d2u7FEJtQ0rEcMhzOYCnWeIS4APECalGAnfRQ/C13zIQ+SBEVwG94Cupk0jc+hZvX7Op3ZN91i
sscvLc4fNnMiadk7KZELTnhfO9ToDE2NNxGpr0R335woXMAPHNA88QLKCqhPhKaafIdu/hELwBnw
oz91YnPxFg9H5EZLZqqfKTKHBsFTi8VRWAmxs5VHKU3lMqkgX/qSY1gvnddem842IQI00CCpnfmu
MzcUch1Mk8ha52hyGps4hJrYAVD4e7+N/wkaf6SsBgFTPdspzxFyJQkL6zIkrpmfZKScRb+DSO5u
4/xJn3eQrr3JMfTnxV0pidWc6lt0gGdUCxeiSj2yNOa/kGYCvyKfd6J4/9juQxo1HAwcttgYZZqt
vNK84YfFk4AuLJ9gHuDdigVBTlFv7mM+6fXggJMMsSjKeGYVkqw4RpjfWhue5qyRIc3tb5hwmiF+
8CbY7LqPrK309GJNruk8eJZiJfS/IVNvjp+95CTLi05cQRHHz2ZP7InmwnctRpCoST29mKHPvCeY
p+/wZ8P9NHJFAZb1llXmv1tD9u7HCElHnxHgDNrLggRKZlg/KgKdUhf4B25njl/Na/BVUGHGMZKP
aYg/Ab6bvvo3TWn9H2Nnshy5kmTZX3kS60aWwQAYDCX1ckEf6ROdU5CMDYRB8mGeZ3x9HzCzqySz
RVp648E5SHfAzFT13nPR+TOPIRl2oZCBqrEIe77ruSnJGHmJl9fN0z6ZLpARrUPW5O2zxXzGKaCC
922BiLUk+aeij7Sx62RaeyXzk9zmzFM6MN3rrqiXX/D3NKmXhlAPXF8Bkx+cFsRc17vEBaltzTMT
4uTNqWgKutq99kWJxsII5Do0930HuTPziuBSNbq54RQu94WFXiuJcdPnyJLRTyK8Jpcs2vcEjPFS
cn36VmXdNjktygmFNexN5pNq0oAubSz0yF/hIJFIPHFUNfIbkcCoSsfJQtp66BH80rREuxxjVaRx
ylNbr3sNKrzopXfjl23NxCxhR4+2VcF02es9CHaSmbCV8e2WDaWCNJJRwPSoiMhFGy/MLQbJMUw7
6FHTZ4ngMy+m33LJ5hoM0H6zeuRe+ewnJVDypnKdMibNCA/cx+X0VEjcl92IQs1LYc7ltksHpKQD
ua80P8Eu8nCDRmiuvwYtDg7AVTNgeGK6QL1joDVGrqeDC0nJlUm79bP21VdZukltBgi5QYD8zAVa
h8UbjILXoujBVHX0CXhWSiPkANsFi5fuqokooMOGNSqrQbnUEvfzzLxhlRHqGzh67/UWQEoNsLBz
HqwmVVvbZThqAH1P2UNXZoq/TlyG2jK3pSaCR3HCVHX9ExE/QTTtk5HgZKjmPS3kt9RV4MLwm7lj
CQ/OZCRq5p++PxwsJzc4VDIR7+fu0lAiDAmlY2uM5Pq5IKBSmCqQMjCDRGtC5qpVbHQYKFu5TJZ7
krnv7U69VAE9MNMAbOdPigxgszrU/XjbKVDA8F3z9fhXFkTuClG/z4HOxLTFiNF4Nsq5PTdkYmMV
HXeNZexpzF2NqW1WNT1EbPfkAxJZtrINoN0WpnPuRHMj3eHB9SwoXT56YHcyt1Y0twcrQzpZMNra
6kW0kXe4RWabvoUT18z0NEnmIIddhF8LANNKG3hNmKCanqTR2ivIt1SVoMM9Guua8fHRbGntFKgS
qurQTCRmpmO/lLfcnRm6jygeOD84GWHVAyQMj6iprCroQkDNskyGKKN7SYWFSd4mAzwIxVOWc5uW
HCJTV/dYZJP7uvDte9WON05A/qhKUErTCyUsx0XxS3AXiaRUM8z3cnhJylWbMkvytVX7yWZI8SwM
gFwMS/ZXB8f5FF2HyZF7R5Ky6NBkpJekxN4kppizrodqs3WM+9gs9xoK2oBV/RBO+U+zzfrbVBUn
5QOesQyHpB7TIqpiFBsCNAgbmRhrBZXxTifvryaDWqhV+dsIPTBSlf+sgc7QEeDJTmqycFsuhWic
YJZKF1J79NnZ4F1CoT56VxB+ja6zHDDSIDGYXB9gfRdNGyee9wOFMGFNcljlGBAiT6CghjdqLUaf
FMwtom8sHyzVayTNBgF5qS1fqch/lfE8gulEnz5XTHmygWjZ92Zkn5CvNiI44rbosVEg6nF+TRyg
daHzPsancWKbtMLhDo4v44HgrmtsGK6ewEHWB4Cteuaa86szVS6xUNVPApjVClXeQ2Gn94NBlowI
zV+NKu/JraJLwRPGlk0/lhmtT8cB8hCwYC9Zhtz+8vTM5e/ImR7CBul6a+cP02g/OtPc0/6CRTMo
87lz0lsO8MytexyVFcpi/tvYP1OZQ9hHN0JACq6u+b7qvMe6fzHItFRqPpFMIm9o3cG0AHDWabq7
rTv3+4xha+gQ4Vkr7CclxEhpTgc6TQFTenKD6S5SjZLF0ymSRAK6YouhbpRAKOYRyXC562d4evKm
Zdpm+T07JpHbZOV247QrAKTFyLfJfeYFAQhTY5BIh9uGm3IGyWhmbyHDIz/9Crz6Nu/iS8VS3PyV
eOzfbkevo2c2VRsH2XctjbcUrlRdrBOG5TtObQ3HJBQbhbERiXMfRdkvPwtemALC/eiZ7Xponfxt
QEHf65l5GV0y5GEB/4U6+0ToFd7VMyTrJ5Y6S24UOs2ac+qYn+bieSzxQgqY03Xx3AzKRqUMR9Uj
msQiOtrXxJYwJm+t4leKd6fgDOS0A3rF8RzD3M+QK5kojwL6MAmA1lzyrwZHHFc3TvZeR9e062nQ
YWbFANNxZiendR1h+SFTj77th9laeyLrQ25wZEBzBxE6Cs2VXBamStO7RAHEz5+LaU2z5UaA4l96
gRbk84aibqA0ramsg8heYWK1NhGt4szzQA0wEC6jfU6sLUxeWuWqo6ykbcUMitk3TFSUhPYAKZJz
of2bhJhVzyhQUEBjdlpXhbmy0bpkycqpmBKVc/jROrSBc283znN3M6W08shp6Fecaa5DjO0rIbGc
EyCsyZAQWcQKqVE55Dc5AMiMxXO/qz2PTVvtK+O1xCTb9C4Wj2hbEkqWArZLOgr0MrksieweQtlR
UDzp9NDhk2NtO1GwtLzGwTlAftDn78J9cuiOpktmqs4IJorY59BJCxwj5leQC3jHunrRbWdxfCm8
rbIK7KLwPP3epL72Ucl4QbJZclWXcD+F61cAbpkMRLrwgGMamEADMir7tJ9wzeQnes84q6uTdn4h
QMscrUiFRRsZsLTFBJFYDX54LyGaGjfvsmTjcwD6gExyal7Nsn2TPsti4rh3srVei9iDmm9SGQE3
KaUUq9CitZqWEbNuI33ubGurjHzd5u1jK6hhrAksoO0vyvmdI0FNYiOsyMf11mVcOM+SMDRZN+Gb
XWASVR1IBIa5xkOTIdsZ034+zQ5K4V6pDtWS3R4yMkTBvcDjIe2bEtJjG+4t4z2Iu/7J6gHNNAM1
zvjCZiO66VnNcXD//YAyfDr2nOR813hO0zG8CHfARoO0/y7Q4Cz7bDwxJamOswmNyc39/FQMzLom
3SdXpsfeTeMGYqeN2iF2AArH7OJe1vFPu6yHB6PV1rq3Jvc26HuSPEfnEjmlRo1UlgQ88CrQjEkP
ZYn2hxvlgPtn+uW5UvPSWsPBDbriefk4YRWDhRhX+YtfOEw+/WkWJ6b9/a1LzKcV6+LVbsIHo7Hs
+6LNsLjx1d8fnhOlSDqp9CbqO6ZfbVlReMbhPnMQlDe0D54XVEqTZ+RDWp17CAR3iKXm5FXZBXlL
lXuxa2PaMu8uXsI5f7BMV1+ZdlXPAzzP7w/TsaHPX+L6yRu3Wlky1G/fff149PP9UGDQHV0O6M2I
QB5TuAdfdTmPTbmzoa6GZ9UbcluibnosCvjijeW2XPmbcAztTzmWNGt1qx8iD5FJPtJha5souHNb
gOpDZ9U3whvqUzsj96kJi3uOhsRZaZwYj26L4kA15q+hseML7TZCCuxJfUl6dO1VeI6410nt3cVN
fXUkiDT+55c6AnYtfN2eWvxadTpQqAX19BqV80fphNWV7l//UGXTnceOa7uMp+dg18AFgdw1WafZ
0LDGzO4hJf9qrQ3ntawQ/GY51ri5rJOdttDrWKgXKISM5ghd5iYCQbGfEJU/GmQluvDIQrMsbhvZ
jlw7cI+KpC13sQoelwHH3rVD7zyF3Ztrtc2xwtoKj2k8AGkLnYDPtNK4dKzkCc3F85SkLfGW42Fq
UokqKsIhlBm/0nngPcWeARsM9UyQ3tUefLm6I4qlA55wl2SAyhvOvyQrAPz+fshcJEJzkukdte9Z
CS554cvhqOJ+3gazBo3PFXQdbfkRAGt7H5H8AQm0L1ZMcCFdVIZ0rm9dIjxWI3cr/aim3yi/TLlO
pH0qyhIZiBJbLQgqTOvqbfTJDJAjVPQZBujEXhUWgHnraCQMQEj4JcO8BYQBz9gcfitzZ+ecDm/m
yN3OjLg3wlbtbuh5OUfXA58W78JpwAwVte921HH762Q6hgoGMnyUeDVDdRM3qqybWwvOm7sM20Na
WHNQXDwTnTpHbWA4BpSAmln51rSXxG7JUZWe0b70QkRCXR+5KNnQuQ7CRCAzy3rDufyhHfLgPCqw
2DrlCJzV04FdQx3cBABb6LbTGyo//HJlBPm7kR6IsfldtLJ+yktMSE0L8FfplJajkKuBXvVpmtjH
i6GtjhbcSJ35M8dCQakiDQRiBdgK9rPbapQUXJN5dOGs4Y2683i71xKBnUrgLZHc1BauPgCRyF9o
jnEKSNq3Dgw9Al360UA9jTp8mDrYT03nFpuQuSUjYdGuYmFCLkfmW46Z+SgthIMB18OHkPld6sRr
Y0IubTvGcI6hrTCGRazdTMZIO6tCREORs+XHxofK3lqlUifKe0y4hnQ3FS/HbWpHt60emldpwd4Q
mCwcVggYQk561gugRi3WdtgFuUs9HfQt5xMnqvY0VZCZWCLeqSnW+2q0mdb2oi4vUwg+yQRyBu6j
ZrL7/YCbAiLUnKO8+8W8BmE/s+k7LFBsqekEYaxNkWwtD03LRN2YUZajfNEHawJoTYjfuUiRdEZd
f2RmRh1ZxjXBjr042yK678rB3sdul5xhfbY3YVUX2+93bSNJzjezDRHK4ia5mQFOLjpNGhYt3cHc
lcQWGs0TFsLqqh1sf6ZO8Y9xtV5d27wS1Y1/yW3rY7s8iCqFBCXkPqoy56C16d8iQYk/IQVg5arT
6UGiOdgNjfXZCucjqbPq6HmqxUjiCVJ28oQzSXMbcpJdAyNqnwh5H3aybFuGfFC67UIFZ4VS4aZR
hnnnSQveVEoYSufF0yUbJZgLvW1GR3/lPqLRRE7GpvagoAatT3LVbM1b+RM1U0QT/ENSRg5Go45K
ZsVl6KhnvdHirD3g4gK44Zxa2JhRTbHTmejkkjGnP+U1hBAr8ewNizRQQZEuKLQPtYq6TRQWmHcM
5Ii5gRjQAM7X1d6xcAL7Z0meU59zBeb+BB0mxqcx+3S3Qgm8qhtwxhY1sqagEfedv2hGCLsVxrZQ
GR0mJzbRxpEOFZrJscUJdUwqb9vl/rAsaze5cBUTazs5BkafHEWf8nMzyh6J3Ofn6BCzM2dmsedy
+t3CgrmMku6qajIQ+wkbn7YLwue97jYpdPfolWZ59ZWmEAw5xyfBgSIgPKqUQVOxC8pGXErKsses
zPlWwqtQLU43enDlsZX+eNQGSXItRK/vB0YIpKrQrdW0408BvdgSSMYBGieAa1K+zFc5tv5925lH
x477xwV61IVWh8LL8vdtfOxYZM8lvRLmg33+qCvSTPJouLLgHmfMk2fTriRuOzo55HKlnlLH2TfA
SS0P/D3oVMJ8WhMvbbEJxZRyLDJyHVkM34pKWKdseWij+HnCl7TrROh38KX52Pdn4yED2BX791R5
+eJwfaLhBrQfGsDl++H7499vtXL+NXWcvv/t49/vWmIJIZIdAdte7TP4raqYpEeO9lky6UsDgRZ3
a7wvpLkZ+6GHNcwKUOQUNCTvSiwoEgWFz+2jdXmdVYClf/bDy5gbyNHnxEw3Ol0SFBoRXky4g5fv
t3gCvKPZNOB/WDxijmDH2vLEgbmwQz89QtVXM4/a9rYBxS7sL4agZeY0y93zDXdaHhgrz1sd4JGI
+rw7p/Rjq4BjT93VEFTz2Lubk867yx0U07HnskbK6snGxbYP+pdamcPBqJPhQN9cgHxKnbdeaE6B
nefD9Ijds5v6r8rkeR5K0YKbCO9RjXEUXl7B77fa5d3vt2pJK4dpDahC/s5ysUMWXXArZDmDquYh
TRJ8wzN+vQj9ReAkFT+nFXffDyBD8dg29nES4tYK/HKPcdQB8h+0B0iDZepYp3p5iKu63gnJaMtx
8r+82B5vG6eMQebIv+y4bI//81Dict3r2CTFuda9WBinSO2gDxB8wrJGGcMYuWu8D0805FiwoWAT
/WuMAvnTpUHGJrDMFz3Saj3MrmGJfyNsdIckx8MjZFbGczRju4xCQMfZUD8uCpuOQnY0/O7YT8I5
fz8wXok29lxBVZmD7De8YkVYQscUW0I4zAnSZV9aoyqZMJNNdDuQSRSzav9KqbnqBkOQ0n6+dVFN
HFDB6BPD24POqH9lXdyVdX+JMRNwT7OaJiO+p2mYaNI4d6iM4bEZqCvsNPQfJ1ScK9nSHbBSzuPC
cNLl9tFPiZczCiIFEXLHe0V/9SFQoIgyuwFJ1LGlAdswCkJCZlytF/olhHoJB+KpYb3O/aSPdZp6
KOCp1HBYgj/zFalrblC+xMIquW8459QQDDMkCFvG9odWw7cfsYQbFFlrM4f264LwWhMRRKloafNW
XIRXkNdrJ+JpSFB49DSa/OlXhRpmha8juigQGceoFg9840vc6+lWTpD0fQY5KFI2qZtBfmpoS9WQ
Wjc+zMxN3pyYjRLaHdL0KGFWZpECpOgKHBeh+UCnZG2W7mfsVdQ0vWddx4TcJj9pUkI3AocwPotu
S2h593FB1EM21pRVwjrT+yQDaLkoIPvkTEADTKQ9L5lvyg87pqE0MMON+9HfW2Mlz3mqH+PoMfry
Z9vYeHk7bsE0RT8Fv8YmnwXp3OSlbco29lg5HHRM/qFwPoWnl9S8xfSWh09BIl97J2e6ncqnQkOf
ColGPYxLbLCSxaHtMBdlUty5EVWbnZMjwqku3MUJJUM2Y8CdGKlJJCybvqkAemgyImPPrs/aQ5Dd
RFpAzuoohrP+SUhc9KImLxGAZI4FjHZIaCvz4mepvFQSUd7s+9t4WZIkTTsPRTiiVoxBeIhgL8n8
VxpaIU4xT6971Y1ntCgFZ1L0pHO4xx0gNkNolLcjCCAjspbAhHZ6TQ2xNYzKfAz8fqFDFRQqOJIv
CAvvQWJm+8LsIMN0QfQ09C5KjCraD76m3d2n7XYw3ejZMt+E6uVjXhfxMxjgYwV1+KZsSblG0Dk9
hZONFD0Y/potqP2o1uSBSRwSGw98P688p7zO73ZeF05rK4Vt5nkFvYsotJ5mqmmATYyFykHIpyxE
JZpXtKqdgvm68ddQnu1QNndtauCdS5fFhNPZLopE/KCHgsZlKFJsIlBiULiPhzDqxh0yrJhugBf8
lD7sByDPwbYZ3LuR8cYDtIs33zT6DymWopZ63VnaBbMvX7ymox3KOXDTGqmz7dHggI0nJtUrjQLX
fk+6Sz9+ESDa/2Nv/d5CSwM73TDgvU21Ku6aPGlISPCNzfe72ZSWd9mLCRJwExCNx8nPpGtpXMmW
yEE5OMFrTtqQnn28oJ3aNXbW3JYaGzfeKwIKOIFQYMAwlIGOL2J5QBMybc2aUg8LI9BdGzpHzfTx
Ic4M56Fw7zUyN3rfI44Mu2JSIiu59zISCiFEIkJBDYmgrCnuRT3/TAdjeGLd+hIjGJDeCYN9Lqzg
0TVuZsKmufPt/Msrn10LX9dgt9YhGQ0Ofsuhc1w4lN7NbMDvgihtXP0iQCU54p50Q/MlK3wmunl7
dSvYUUUujL1RoEypLYEeOEPDabaluev96T6eOvek9WsYIF2WE9k/bpOQcapGIlQoiOkLkuNjTb+r
eHhHh+g+zn229WC9bk3X9rdpEyYvLOlHsgyd32NNmIjrAKaYmJagY6kQfiENfCmUm+GiJqA4GPLp
ITCaW6Tj+TqihNzV5Aw+hTVKrmAYmi2OZlbnucFqNYzUZ9HNuxbAH20YzBdavMxaI5cQzjDCkWT2
Yt8qB2NdRPQrVFB0CNjzNORToxmwF4NsWLmdmF7BFEWTVZ/yOGxAzCG4rOIYDUsE0xYorgRgIr0P
0bT2ra7HZuOmutoYATiSBVh/9jL8P1n0i6yxnWcDQ8AGRI0OWzyy4zPCWXKpRzmuneJngWQPbggR
DlXTQBDS1rBxjd7bB4qqY57wa40qqbnPoS3ZvEEzzn79bIYq+0AAWtImimj1e8VVcA3cenqxFdbq
QZTIFdBnNvvQCOV5zKDuqyC079CMyLXj2AhV2viZ0tcAFmdXZ6Pgbpe1Q+BRU4SnwYs/8oyB/liC
w6XzC0aooSB1dfrIE1xcXLupNj/++I+//9d/fIz/GXwVV4pEXAjN3/+L9z947usoCNt/e/fv+83D
5vs7/vsr/vXr/777Ki7v2Vfz//yi8+P26d+/YPk1/vuH8t/+89dav7fv//LOJqfrMd13X/X08NV0
afv9C/AHLF/5//vJP76+f8rTVH79+eODaIJ2+WlBVOQ//vmp288/f0hpfT9D/3iClp//z08uf+Gf
Px6HqJ2/avB+n//Xd329N+2fP0zxN9uDleNZ2pKW59rqxx/D1/IZ52+oc7m0PKmUcKRcPpMXBKL8
+cN2/6aFY7EBoVKxpC3ljz+aovv+lPM3LYHxae1IQgOEkj/+z1//Ly/f/7ycf+RddsX/1zb8ObYp
fvxR/uN1Xv4+V5iKNpXg16AS1/y85fMf7w800vh6839ZyIQAJ+AqmXvGDwGQEd3SUHVm3iKp/TIb
v9sWyzHnJBMIPWt3ZodqxTo/0am4RPZTEBTzpfIR50V5bSKDhpPhqeHsyoe4xebpoDWqHZNWCYf9
m0ToTw2bdnYZYNrR49QrvAPFRzhXYpP3FnHerXxt+rm4rUuwrzFFIWZMuq3McHcpGuW1oPWxCCw7
7gbloUPDyGxmHQL8bj53wbw1HZ0grLbdnVnnO6MGyYlmlhoqN5xNxH29lXDnVr0amPEa1zLynf2M
nohya8KszfrXwALs0uiMFB3+gJEYa2fyCUGp4MsyhMTzLTPw001/QLsNjH9KGRczgDCqflyHIZDL
o0SrwLi67bbLSVsq724I/HEXqJHJPNSG0ZdfZeWnm7Aj3m6ynzrFHm4xgFIlDU05IgtWENh6u//I
kqFlFvFmJCdTLZbzBrambDV4TBU9DqY2NiWuKch6eP1aDGshroFDaSS/uwrEL3av11EZ5a5GDIOt
z0BDDW0ti/ndUumtnDrdVl3zc4yrtzAgJ1fxpDfVFBwGVPPTQKYXEI+DCIlpKKR/GRPCuQXqC1Q0
8+3oJCzzDAcDNh/HfWfoZR2nOXoMKukzqfLOgv7vWnPYWKkmRm2E20oZI6fEulQb1LXPXQ261i59
+KD0WkD0jzdqSJoHbizA5OQ4Fs58l8ieiWlxDDLSHSZvkemFv+06mzbJgtx0IL9UoX/McPhBEd9E
g7nNTMGEJwAEFhIogPUHcrPJwSylipzNyISp3j7RjJcbUpq2ThBMm+C1chx6o0BZe8wqjEqpXqu8
eNTN+Etnzbz2wt7d2JL0EYwa+McEzCTW4atB275NTQpMw6OXETm7frTHXeVyUG8y74jClFrAJ1IW
iC4614hWBbCYZJT4c2pNLt+Q2xu4DGXnMn30wYC1Jo5QB9/vwWvko8lucalKcWlCtTVjG7e1WmDF
A9lCTFkWhjcmyASoqMwNABuMqtkjgfW5Hi4n2NmN8+ra4+NsO9axLTx4h+l47wTuR4aHryW6fDch
3AitzFxXiE1upJXjWZjzBAmYPR9H10KTHv6qjHuJVm9D6+CnhNhzigT6saVfVebDMZxbYqtqdeFo
AE6+xZbHU4d36xWXHdngA34OJBkz+m78yLpv9X64HWdkCGFmHiNQrasGERM+6yI/S9fe0wXduq5l
g2BwmBKH6F3ycrrP8sbjr2LUjep4HVL/cOWYDayAjMznlXJ8C0YodZCh1Q6s5hvI0XhnlNVbP6uj
nTRQhNryHvD8Fx1+0lcrGDOlQySQ2SboUe2QIYPBS1lPJ5Od+8qV1vI3B8e5yYtzqpmG001HkoY3
kTzg3LEYF3dy55s7y9I443KPoAPrs0RkxssZLvGQCCRnMJ1o+1hDEAZzghQMI5KgdlbVYICZaDoI
bv5vC7iq19st5wX1HNsF4HEDs7U5A9eOw5XNAJHWBvlVpLPA3IP6PFZifC87YyM1dhZXDv7GYckK
5jbatzhYajvf1HWL7qts8fFHpI/aZveSxeXvkG8h2qAhcBNFZl9x23san3R2NzOjRsfW/iqQGK9Z
ekgQblDEegAcHQ3GFHFuONUPTlOx+ifEMkToEiil96KTPxklZ2NKX0f7aLKZVG68iWAVNSJl6yR5
5Cp2NmY2Ycpa1gZ82ivs9PHe7axPTILkaONzzoDsAkwLD1xh2AjyDVYwZz3ZqVi7Y/ECDQ/iEPoL
6RJQUo2HKANi6PLHMACvcXGZV1QMOZE203DTpH299rBRYXW71rUZ7kLvq4z5utF0KvoE87sHKg6E
SE1XI+w5MdKQR1X1kvt7dLlAEEofpDDesNx1o7teGVeOWkuGVkpsVNsd1BChYZERgPM0IYbXpEpm
TM8AeUSTUR5xvRGZ7Yd4H0m7jWsooq6CocuHCwfWLEzEdWoB4nbb2D+Q7N3mIiEkaxxI7ooRuwpc
oL5LFF3o+1zctK8Wz9raI8HPcup646QM842sdnaiIdIvo3gPA6gxiQsMLqaj8qagSBgTTeT+nHm5
8eDnwy8aE86qROjJAdpqH5MC8XDu4RmfYfzwubWOm4M9+zlas52WOC8g4LVrZp71Km7aV+1gze4p
OoXP/tukxkNvDp/L/S7ZXPY9QgUf5cAuQaNuRAuB0bTBZzbpFqPy2TUS0EvkmNDqaJjMGMVtZKOS
nxrTJQOJ+D4fB4uYmhInwBCjKiEfubEgOBS4XSy83rRFUo7wQCBJ32gLuPONyd1cTITaJxrTCfZM
W0X9K9ljO7dedYn7IhmMrca45QVmBlnVFmkNlKDOuPxhGIxXNqz5W2PGfMIYDGgO3W97AYAP4itJ
s5WbqHWLZJihZ7rJfZQFjtZyJ6Jg7c8mLU85wLnR8gBXnIgtKK5ORQNtsZ76EWyMur133GnfL1ZU
hqvr5ROF0yLhIRdg1Y7YukyHhFiPTWoVBkhK+NLfcWzvsZIYe6w5Pp3r4ChQW9GpQrIbjPn9aMb1
2nIpacy23ZVG3j1NdkuY82yQaMogwna5XjGDtWWGxIkTmTbtbJMMgdqRJAWhi6kja01zoxiZZeAl
dkM0P5LPRj92NeLn2lgTii124hP/M1buQfLi+bSoR8aIOxlyJkrI2ozd94G1Bx8xYYMoElPjkGny
I2YtnhGj0IMeCLRvyKUieipl3yNGU8UEh2apeZ2dM+6nZWOvTpVjEk9bSvo0GhxLCGXWA9FN5TY0
Hg0ot2COwehl0xPf2M0hEfHLBpmBp49YmXChH7EAvJsGUnf+XpRsqPUy8TvV9PZrhLc3aQ3WMnTf
nZwQnqHE18r+f4lGMR4k9C0lR5SZU7kX4VQRE5JxN0Pbda2tlGVzNKFqkrQ5YogmmizOx/EMQv5U
Gfu5Rw7rl8j/x5n26tCz3rs2O72mmc4yMOC5CMr+ZjzxP1+5F1liy558NXuwwcrScsjadRI1RIhK
OnppVuAbk+4trLrooU7FU98bvzvfHm7b2Zhh7aZL5u2CQ+6ba0mDiwUPL7ZR/RV3rn5wSwMz4Iwy
OZ88viZM7znjLSRT8mpq4KUYus5ecgpNjXumKDiKW8NnGM3X1DU/J5eImmnUL52f5juY6UR+Do9N
VDaQ0Yj0CNIXu5zzF+ywjzaUzXBnLndpGhoH0WMA9xX0bLP9MB1cOG52KD3nrdJwlvrYWmeWvMSQ
jFaNNtjAlQWKM7eQBc7mCSPjhjFPhniRSB5FmvnOVYcCgEBuB8/OkCPNUnyXpfpgE+XWvkwjQEVs
lbb/S9mCTVg2I7ossZkEWM1kxNIKMoOp7yJWgu2QrvqZVD81JUdtZx3nNucWXxaRBCWvKKLsEm/v
jsNotgNZiQLN1+Dgw3JlmiI/IuuVm8K0Ye87HpgViuqTHZGYFmSD2qsZY4NLP8HxdLiZWVkfqtJ5
aEoYH1nHM6R6LXASOMHZGuYjQk59b1xaJ7uFp5wc7QkH+VAA9HSG+9Cc1kHquksUJJtsJrCnzxOW
eutDcFDs3fxVK+MLu8DOyWqcsVHxbvYIaesmv8OMOx0hZJ6qMP/tVopUbOFd66DJ9vNYvetO9agE
4DCM3fSEZjUh7m4VDjNES4Ahhyoy9vTdDnMWBNeqquSGUwlgJ/FrTpAk001gXxoqdsL4UqbmY58W
a9uFTgF/lsprcKbDzBGcEUhzS4DAeFN2QbBnR4tc+3MpFxFPHSsbMAPmHdvNBEVSR0Vj+sae9s7Z
KFvsl5b1WeVGelE42Imxu5rIaY5xGrlrKnXmvwPQmFCabxmX+Y0bFmKDQt5dZVreVN9Bh+AUx5SO
S+meAoHOObBoPg/87gPiNkb1Aotncq0Lwnw9zC8hNqSVb44z88j5ueYywtGAqEuIn6GZ0ouHXRAN
bE4dRTNAt8wDg7ICWdIfetSpyVRV+yr1f9UO0WZN397kTk8MbaSI4aqpcfKe8i+c6eZLTgQpP6f3
uextenZgdndmP4drojYc7DWrLo//Qkpp6QV3lpx6tyI7a9QI4nqMKZII5RjN3U2InmwbuQuObGp2
NbjAjpPcYXoNYvDmYzRC3nTHl06g3JrvZcqyV6NaHHG4cotiu0zRTAZYFAuTdm9W3GV0+259Cxyk
u4Rc86w7XedvOxkxtchVfQonly4Z3zYA+e7ZZxYqXUXIJteFnP23yg6qU9shr+pZKLoKQeTss4q3
5Z01wgkaiciypHqgW/sSZQNFFJjysu6QZI7tQcBLsCgm09DcOXrEOJbGB8Ug+aY39AfgYby3AxTJ
OedKKNNPMiF7/GyYJFrYuVPNhV6nzN5sMlQG8Ry4nBB6dtT+f7N3JttxY1mW/ZX6gISvB+ABD5ha
39LYk+IEi5RE9H2Pr68NeVakSHlKkTXOQSjWynQPwczwmnvvOftUDHiGmlF+348BPlrwUZC7sKUi
Oo9YsuucODLkwIChRBV/RYERbfJoT86qDk0kMsgrR3yK/4JWyLC1rDnqRYOKyg0IaQX5hm0lL3lp
SZwW4rlKcSAS9rbUA0afbmu/aw5biZvMmG07eNY85JsZJHrbGg594l8jZWwHYZ9tpnIrkCNL2eHC
xxnsJiMKHsY4vNJHAJo11HH1Eqe3tfs9A1tc1f3erlt2vJBKo2gmJsj59A3CSw7qG2qANafytrCn
KPo7gnoe8D18qx3zPWVjN1AjLSoRv8sYz1NkcjwHpA7XXI3YDYYlgsGTUwDM71FSuQwSBMkrGBDc
Zd+493zd08K2dbIbnRJdokrO0oCbnHu4d/zBVCt9ii6OGnZ54d/2wzZyreZslPKQddq3UepfcADe
txZmTr3SKfzp9xDl5qGj8jdF2nwdRfrqEk5D4EgWNToru3hJLHmdYxHcOv6qtIzrvED+H2iAR6rj
2DJ3sBlXo21/p5IOF00DhS3z0N5OY7qWbXHHunxvarJfRdh1Kw3YHQi2aeErGzAXxN0aGX3PABt1
8BPDQxQ6I+BhyozMN8qNVs13Uw5rEwfIPG1/Z/D3tU6jl7JvV05u38PZ8qhAjX1sByDjimLT9XhM
YCFsDejQS9/3iEm4qgs+a2xzGrRtcgnGZJeEbMGhjbVu1IJkB6/mhHO1SwaK3ix8cB2oX/iSsfmn
yWMXML0d+u6bTUQkFgz0CXYN4d7sV4gCTvi2YpBv1qaqGV7QJ9TWEaksrW2f6IfltBz5/+oPnVa+
VNK59pvs7GrQiyITgobRKGMVebMAk0WDMgNjhATAg1s4NduTFDa2JwH7MGNP8PGvb4j26xJ5KY1v
yVjcwzqPNzFRI3YzytNYjKR21DRafHdtsyVkqH0ZXUMfWiO6xg9IVWT6hBn7cjuO9F+YGXOcVtG+
7+GcIEJcTE55PyUpCvC4yzZpkVwntnrh2P2eVINPn0nW0MP8S4HcglB2XS3tag6dLxPytYOw5yaL
+rKEwca1S6zC3Fq2vkkgdlfvBz9f4SrQbI/cR5E8tpLIWK2dXi2PyV9q6if6UVuN4EazgG2SW51x
SFxkOcIrDjH5AzP8Cjxg2RyaXhKZTEJ5rpqXQFbjVoVglzKoXAtlojIZDO9tCrzrdtzKqWjvqpSo
QnOAcJFZKLSaOLF3cWiS0UrmdMcYbolicKEZMqck8HHsjRC4EqR5IQ6H1tmiIAPpQXkgq2kfcOYj
mArZgTpaSkzqbsvBu/b01lurjrZTaeXvJqf1NnoriWw70PbLG3Ml4tZbxTreMKPM3RMjcb4k95JO
3clNUHOOMt6EGlaXSUHqyO6jspkO8LIMlWXnODraTQbvPPYIBhGM5Yc5fmVI0EBVMC7Gvn9vNAV1
274NhEODr73L6Leu6Ovo4fSUeohKClC0skw3QhUJj+Tcul65laYLLJveEIYJ01oZzrDV4Y2dY3IP
V72oFbnjcokaF9eegcFjZLkVFi5jtJLuCt/cmo2OAE9XS5if+vckmUEh0E3ov724CxyHriU3dM8J
vRUDqIhiE76xFhn6bnZ9hz1+9WKVN0XCuIr8vy9U/fhbVI47mPdKr2OobHFtLoRpL/0kpREworJJ
7OiUlWqObO05XcifyU1C2nMnP7YYmy74GfyFhG8EtAeUYjqJfK1HhHfpJsBu9DcC95kGCcpos10j
DGPdzQ1CQ/brqgfzhUYYUMDMTSbQvYCzgUANZ3GukKV49e1UBPe6S7paie49zDQc9T62q6gIIfRn
17rZkWcFdIeYjmoLxp2rjl88Ol75NQ3sp4nB78B4dcFksF/hRpyJ0GcmkYyiQsli7+Q5J0uxcp5p
/zAyKG9bD2dKptxlWeLgcFDI2zTUZmPrbahXVI7zZce5cFcJudDJDSrNF1unVQUxjxQnsjLVhA/G
T4lXTAPzOS5vqHDPGVPxe4XZDHcYf3Qmx6V6Hwa8o8x0n1sdVUmtzBndGC4mkcI8cjZVBYmuGMRK
ax1unGIzufUh089+bRuXaUhPfj57u7vUP6a1deXRFC0aNHBNpN6x569EyYZmO4gQhNSeJp+4BguH
L2VquEur53RyXmSdvRZEvncdBlehdV/K1t0Yborltnc4jvWyoTpUhyGzv+cNvhhUMlCzRcA4M3xQ
xcT9rL2ibIcimgcHOp7psrAwk8KWiVbTVB9w9iEj4DxeSCtIN6ags90TnodDpKdjy87T6c4APou8
BJLQ/YDAOy1JbmtcCEBMnFtC0TDVtVxV8LCw1ww8m5wEP2dByJVx0IvgWW/UySzJ/QN7amZHRuW8
sL1z1EZzfBY2aDSYwGUF0FwAGcDE2UNVp3sU+6694rel/RVh+kMw/UYDrZVoPDkzvCQCLiED6D6M
fslhIW9R9eoxBBLQZj5nn8OWlk0v0VCF9Jb6i18WBrnF7SOibcFJO4QcHCx507erZR7RURIwDgjz
YSLQgZRNin7bG8FjHeGqDRl331qx/1Bn1dvwLgK1qYrE34nwocC6eMoU8+dJB9Yzpk5OwG91q+tR
fVO5drCxRAfIz22Obts+VfBHDxrF4NoAfp7avfY0hsPRHxprLX1YVJkWYM6qZX8uqhnVZnUrz+rT
nRomi+xlLBe6Rgtd+u3wnFoASsLwNc+0XS+T71MNzZq3o76gb1hhXn1Jc31F64vwwVrfhF2xKwRw
rVL3mjOxHFSfq5hQA7LS+nyd+J52JmyX9CW+EnAqDsmAPYoO2liIbidkxYn5WHU94J/yXBO1HKT5
99gdPAoz3qve9RAMVbqgcsFq27hduFfRlacIG4NdQixFhdllCEnxDHDWW20ikR+k+OBeFQSPS4Em
zBxfh9zrN7ajv1kRsIS+02DDYSSuS7MFTYH3v6rwMoJwI/6u3mCM7SXdmkKfZ0j6+E7vRlsgTzl4
lOJLI6IvLASUK0W0CFbI1t4gDt/RPCnPbdfcIdk5d4qLA1LmAYRV9Sjz6mtckM7a5jm0tYgGS+lA
Mipj7inxUFyRS+jQYo4fvWS8g3pk7S00RRu7Zw/COwFqM70pZHdRRXZPrmEPzDynxMyz4mAyUL2Q
CzduCkPnCtYYDzFcja4jUDnFaGAVQJxrzuAMJRG2ce9Lp9GJ1xBaEX+Ski3BPCljMQ3c0kId47eQ
38J5BZsRnKDWzFaug26pTUsYGGoftKTglZF5b0Baw448PZnwL5flO9iw28AqiWdKc7ZGC8pUrN76
AnALjT+oNnUANlyJ7FZ1Nv3+7Aq4Irquk5Ent2jdv3d2Da4A6yN/BdwcQAyhYvRphgCU7R6Kilnc
t24Cu2jCDsgU++Q0dE9cv3usbWtdquxsf6EAMcSu8pzvrU5XgUJ5zG670vpa2jmXdW9DmDjxXOMe
y/OuCbxhkRHRYqaYvWwY6Gtz4nKAIuc1bOUzr/Q45nyxFe0l64rodyTRXf7qofUCZOtc6bjxXbKb
7OqqbUhkGoNVAWMgzwCdpWkPng8N/WhfD1N2XdvY45BFMn1Ebgv1R0fjS7nMdKaOwTglHb483Kdo
auYP2TjtFq8tR4fjWuxGxfSoQLHBH2GA3GHnJShzMRQCklrcfOnIq5iiLjo0+BVGWpXnlgfdgpTe
M0Dcj6kKzkBQvgi3Sg7I0Rd1jwNXswN31TAborIP800fdCtf9hUud79GMe9xjcdEKImVXAj6Zceq
crJjPSfYAR9FBI2/4GACEVipGh+nran6YEd2DoBDVits2xrdr7vAz18dnWSo0izvIxWshU0AHNCX
eiNlSPlJWw5h+yxylTYvPiLQPJZnrqs27lFT205rN+RCFFiiXfhOfKjG4TIm5g1GgB4iT9DuS7e9
7u3uy+RA1wWNbwW4KvMCoiYS53FTWzCkGKkkYCUbWArLvFcelxrYmobVM6j3rySBRWNOQmBg6kz6
LLPbVILSs0JInwmpn/IItbPvK2TcCKW5KnDbon+wK3JC1kTAMV/bt7mexatGb9B9+Qy93ag5RGbz
gAD7wGVKbAQC+mUNiWflVcMu7ZSGjIEYxgoQwrIbWwh0/O1sjngNORqOXAZRdbWIu9FKEuLDGx4X
zD+9wFMLFRkP7ZAzOQCxwQXWB1dCAVmSWhc6BpwTA3pAg3U9EQxdy75hYuPE65S6mioGHZ3oJ8yd
PsAHt2XXHzC4oC28C0WCENqmxi8qHUIlKtpVaIm3Abrx2syYkTK2VwQDDTsz0TjyNO/saYZ/IMhd
csveyTHVN7O4QAGnXAPAQhbZlo/JqO4CLBCTpkCJWsFb+ETIEFNW0+lo1g71yhfU3En8Jg2GQ4rE
ecjsxherhrXGPuWB22TkS3oCsgj7m669x7lAFlmFI4v8m2G5T8wLSJDTppe2dvy1Mm38qAWIYGT5
HoJvwM0ENnbWjRyardkOFfTLCFNLP6zD0C9f7IjrYJuYOuPM/tuYvudl/N1OhgedQx1K4Cykey24
X0wxo0a7tClwYThy3US829W3UH94DfQo2jMDekzt4tWa0vRg1iTh2FBRWjioRoveNtDMic/DpxFm
/uBhb2azpQsblk+0ZahyTf+xIrchthScBsUWEsPBgX26VxWyWMOPAuTzEjSFrpCKRxoHeuWsmsRP
LxmSVh1DFEpr86111CGO7e+unOQ6bmCBocTeGS6TQqaOTiu1lZzb/SPfWzYka2GRyUfVsnIBBFEI
SbGbLMB2xG5volyjtKTZ2Tio98sO3bqa7Hu0k3jwJxWtdTD2I0I4FK+gL4HHE5CK6xyzAEUbSvOR
cXlpqYXMfGb/JdHbee7tuTY7O770F1ydDA4jBJh4j6nZGcL3mAjKFK2CaXzrGekfohQK8jC+a275
ltOxXVQtN1/8cfq57y24Au33NDdeSiIo6ZvQc4V5zXAQ5hUp4fRf3nCY3NAoOmsz5GYsanp1DP4L
MpNioyWmsl1GehLuFKrLBWr+jU+RRLIi/7BnR9/6FC5CqsKvvkoEc9jMp7NMoJrIktOPP7h3Jae6
q+AzWkLSSoKModqqPsIO/m4EzG+mCmeqNRvxm7B9MSx/rxuReQpdY4W97btrEDcgvMyCPs0/KDtG
ftgh4lPcMJUVPX105mTNup8Y10yxsfdeQi7LpzLNGJl7r9xmZietd/Rz61W0pCaU3l2QS1w61cDN
xL8qTNZrCN7BiiEaG+wfY/ultLH2dfSXuvGxVSlhYE5/lxkyuqn5wal+rhsUx7cEsCFdnh2zAPs2
iencyi7nzEFtukhGdmNT+W8OsmQq54pUVu5LIBdw85X9hAGqZYjZZurK6jr/6Pb8SzEtgDy2Q2IY
ZrIuxC2SY/JpHTpIHqoyPhpa/ISqKDoMZY2028YDwBCNufQEkyaS2FXHyp1WoiLSiLp711nJTTOB
volt8xsOKDqmqd+SABmhskYOrw3nHI8ts302ujIhG1h1bPJ8a11LOWSPTzpHERkJsb+z5/Alc9hA
LWVTdq2nWKUcJlLcJXhfEHR13b4EI9FY3SaycOQkzJOWqQGcQtMrg/aJv3tNsii6VOmTNtxgdqAt
QupPkI7f4NRkywQOYa5zd2kRYEajdlVq5VlUQbvu9CBZM5i57rIQdKAiSnti5tqOtHf01iL6PLyw
yJMXWInQtXNvUyTipjRR5xemWKeV1u3zjl4M7ygrWmCX81r/NQrJ6ZYGVlvTXlgSzSq4wWw9FfAC
yLCHeFB2T8h6j00Mu8EVPipfEkSOY1ms/bG8pjx9L3OcXi5u8zn+kBZVCkMhn4Inp8Ys02eQu4bW
QU3mNXCm6VJFZDSxp/H7PYKGFasWkd0yaIe31KRo7FXyggbOJHg9f2iGq1Qfq5sYkNq2lTjbGyd7
bZtRUFiOr5PTJASljeayEMUiLFZFqbWH0CCQAcT6nhS6uazXx3Knuv6FkUq8aRsIipk7nQ3OVGEA
PFMFI1McUcHCa1KQPxLIeiMe29H5PlSNPOima6z7lYrIAUk1NFmp3jKJTuXeqqLgXOfTF1BItAM8
1R+6XsOokYXaquvu5dxBDueM1QGVRTUynmrYQWK07TZ/u1/nbHQV0zKPNgNJiEvcH7kehC8UaTR4
rRciDTDrNTahr+OiBHO9pI9/qUEREEBtvVuGftaSBpVRlZwmlVGjWeLYhVcySgruII6zcksQDXpz
U7sdv28y7loPzDVqxHr5HwSollMDWgNWD7IcTbrfMoadZtvfMd5F52Q/BbGzTXIy4fhc+dIUm1KZ
95ELEAMcz0J0vOzEzEENq75oJXKL/2hVNEWTTT/It1FxDBhdO+pZXnMytLj+kTvI9G+OgKCFY/UM
lWwtfKtFdJdiujUcNUK94rc0Q7KqEx+hDhUiADwdwDv+NwRUNISHG0MkzSHOvogYxN3/yoR/LxPW
5W9lwq/Z/zkDIMnyDyrh+V/6T5Ww8ZcFSdNxpSkMk6L5Xyph3fiLCTX4QIE7E/Ska/2XStj8y3UR
FyMqmTXC/Pd/qYTNvxyX/ymHC5oxa+Pk/0QlrPjbf9YIG7qEb2vZOu+cVCZqwY8a4YaN2LB7Xkg3
z44JBdkxIrFSET5muQe4GzpMcLhfkSBJN+5O0fhdozWosi6k/g4EUgx/o3XW1ieraxYFyKgpNveV
b16QWO5yqEBp9V2h/23d4ql03a+lGioirZc5Se9milVdWRG6X+BxQ5Z/BYjdI2IKXCQvVUzXzwEd
MiOO6gkrCpRzBplcLnFA94OurUt4gssMqlrKjWhlpGBwiBpYmGC6bEQ7g1Dv3IsxLaJ+0YvwmJdz
22Cck3CZ/1SKcyrtXkJN37n3tp+e0Qe92yXQmKQWW5QlxP1duX17RIy8sWxjDU+TSAGruLE9EkBC
sfrfxfXbxaV43TAp/DcS/E2YfZbfz//C3+vK1P+CCqOjlhdwutBYs3r+Vt/r7l+WYOEIQ7imJfin
/rWulPhLuDZ1sZRK/dDY/2tdWe5fjm4pEwwbq8CxWKf/78H+DfW9zt/+87oSwrAVIn/X1hWr17FZ
wD9r76PW0IdIyoCrRST3pUVMp0XnW4/JQast+Nd64awqWJ+aKB8iDW28R8uW5LwO1UFbZ/DSB1qx
mm3uf/oK//NJP/gC5hX9sytAGArLgjAtU2dnUeKTK6AdkjioBi2goIoIFOiHmxnZlWrXEg/MSrrK
Og5mtEEV8NgiennRiTfgcgKAgQ8hApdkXS0lXGeYyejhLk+8d9UJ75ybEKPaAfByX5Uuyb01rci6
KjYGXh6hfOZPBJ5c//7TmPP3+OnTKJ1Wk85vZ5i4Bz9+z/agARQQebh2Cu2g17I9dR5cZUt7oDab
e20U7mjGromrp0VXlVQujOG0uxS0MuqPdFXk3P6r+Y/MNb8i83IQEjfqonPLuLHd6tZrvOoRyE+5
0nCbXePXg4aPXzqovzJEtWHQnDKJ5tnRhnLXd4TVRG5h7G0HFJjT0tcogylAvNRkW+bDwWKIx2Tx
+29BxzTyy7cA7MCULjMvLB84W35+28LCl1mHVZWShj51gKy5DzGaZwy5jrnL2KoXKcAprM5H9nTs
W7Z2o1DtXzH1KTZ/eBj9nx7GVCw+qWyTpJ2PD+OEUObiPIrXhRyH6x8vlOVb2bWbVmumK95RZulw
5lI+eIHcR0HubhvgmX9fVP7eKv7hPTd/fc8dFjpOGon/hrvvvEJ/cr+gsR9ArpeU1hwBWy+C4YOC
kMSdMKBk7PqTq5G4bWLCt4fC3NAk3Gl9dl+o8RopcXw7Sg3nsB7icjS/ZckUzvMYDzcy3QfSBgZC
j9ZIvtKljaUJpTrL1e6YBNvaa6MGvNdJG60KEo4oMIm5ElH1laH+dIyn6FZFiELzVEwPs9LJisTd
738DY37tPy4LtkU5f27HYsWKT9uPWdAs4X3kw9fc3BsXNKXCoUZEZnpX8XRMaKhnK6ffiHQgCEP5
FvQb8w5edndoXXQiY8BE3Otbl3DB2aphoEtTaX36YbJsSnTVv39kZ35HPz4yO7MuTKoXS0EK/vR7
pXkZDekEXZANXRCb52Y03YF826Kw95A/v9vEF47oiR+ltMbtGGFgTI62muKTyfULYaxgPu6Se9+j
ZDTGiTnkYByTMY1PYkb0x4am39dp8myMCc7I0TUOguoVa6KgzIGbsTOjnp5M6CU0XpwMoMhEwmIm
4QPr862iz+WWcKTpejh0kZNeRyZopNxJdlri8jYjVI/TztsnZYsZwfye1J117HAAHdUQRsuYEeMl
YctfNAYJ5mmtumXWe4TCg7FzZVdsa50kwaSw+3VU00ZBTXnTzH/PJEHWGXwZmC2Je9Lo0ufz0up8
TVsxcl0lqS/fta46wtDPDdtCCg2MtQ89PPJZecJwuY75nrYJFz2olDnTaGc4KgTt22yM+Mi567JS
82k4SY0a+/e/rPHLhmAbcrah6fys/7ASZRibquqVXMUSrWQJE9Q0/beptrNjkRTEypVVdptmfb73
rGZAvgTKojJQQWRt8ZTY/R3iXOsohsi5GLW/c1I6ToCItY3VOHyPg7jnTvr6+4eer+UfX0cemgMS
CoDhOtL5sb38tH0w4QmUHhNt4Klk9WMvAH6yM/PyMQyalOYYQuJiKoAMSHtlafa7LMQAxYMJbwqm
I+U6GtM24uOGV394tF/OPB6Nw5uv03UFLsL50X96tIamSN7q/O5IwbCVJc8Zs8qjg7BpOeZW/3w7
OiilC3J/btKYiyrHhnnoI04A1gJpVAycNsKJ9avQq0Eu4Qq/ciJ5+v1Tmr/86uiWDSRNgBQoMNiL
Pz4lPzOxgp7wUWbATjd1wlXiRt95IyTsAYYn9S1S6gLvMgipw4+XUXnhSoxTc8FLGW7p8ObbSepr
AmlARxpp/VDl8hRh1moNvBGugXIuoYS6yQPkLEWQrUVHPCKBMRgNiql873GZ4IFDNVocq9Z6+cMn
/PWO59oWLku2LZpOjvnp7lHyK0yCjC6cXzbXDH3CrKGnZXZtdG+Cnm8kO+vKLRUSGbfCeRIxdErq
FdYyUh107JP4l5p9OiDhZ/ypVlHTibf5kF/0c2N9isw7lTTDNYwCHyH7jDsWSb35cUdxQuMGpfsK
J0t673ZpfJkSCOxxrE07a4wzBPSAJXVfE9sube5//8mpMT8tDn5brskuV1z+g83042+bx04RGjbh
WHaiAmJ1OPvCyA22XCHRybjhdaATeg7dqF2LQ1a4+c3YVLTa25A9vT6ZEeNwdBzeup4sQnzGGLi1
lAhDqhwYqCDOZZb4m+gY0cFoxSYyYTAxEyPZ1ICiSRCOeyF6DBIPGcNO8za2Sts5Gn2QOJD1zqH7
kVMeWlKkGxszx1LYs2DIIw8wciNjZ89bHzTWBu0eYfYamV6//4b0z6eZYSOopsIwZpuv4BT++A11
oVmGXCGRcds9+AYf+CJpR/pqdDgJtMJf20H2redbBGEEYlEznn/cgUpemWXoWHL1++cxPu8ZPA9W
ZEviBKYoccW8Wn/aM3IhRqMQjViHLQO0nn9iHaZ4xdwL6Hp0QMpAKYfUaQkXjpRSnU6TbbbBnWki
xk316Jh3w1tIabGrotHYQ47kU8kw2KeuTkw2yxH3Yr4vQvrKZvbmMCtZmZ013AIUIBJPMLgnQGX4
wyXvc/uCKktnM4Q5PTdSlC4/LcHU87VSNNm47sf6MLQ2CmixZYSWPA5o+EHsxKt4LFJShmqNKGW7
22MoG65j12BU0a49MshexwiGSZx71hHsgS6WulFCEbLNa43czywtfaxuefygox7A8oTmbIL/+uBb
wAIKS0Act8c+3sHftEhmRTbTOWoJVibCwBeSSycAI+Vau8Fd5p9rhVhpnAIshDMiRvC1o0EiiBP9
Ag19ra1OgEjef+wESVn7JxjowMR6IqU8CN8RYYRKz91LKV3nwkDnYDCYgfeLksFhzLUQPuYNZxiS
o6WKnY/YiHRs+UXPIKHC9DMfZmeTbg/fmNowqU2zLyHXFeKS0JflIyGkP9CIIsUOoTVQYr0GUpyh
oz32U6s4/OGl/LVs4W5qsYdyTZXylyMiMKGz02InB8MFby8cGMYatBQazMyjVDpZxwyBIFHj4bNf
MfI1ggFAT2xOJ81NwKZUwaXS9ODSR9H1RIwVnIfcyNZxyJYhKG+P4C+jY5126/+PB1d07RwqadNg
D/y4moRee0OKtGrtF0rhzcIYiFjqurGb6OLnIMpNrf9mEJFHiuCSPEmazMbCjjJ87akmtxOb9kNt
OLdJle6deLpo6PG27VwEsQPeJefByPzL759Zft6RBM9J14MNCTKBMfc3PuwAGsyRKCxFjITiYOCc
Cpbdc+PUJB9FI+gwP+9PSQZOFLTodIf5DwjV3h8bshprpdbekNzb1fRM9ol32wSKtAt0I2VANmMJ
EOhku987EJ2XZv5DenT+dPoI7l3m5Ok9iUOrPjGbk8iKYldJD7xTBsoeIky7yHLMg27tr0fHAhnk
1/AB8/EUpNzH6budlG03c6Te2qnK6A+XFOOXI5xGCBcohvIsfqUL9+OXUuJUSs2Jib0ZZjjG0thc
i7AtV5QpO6t3sJw3jz+2BhyQGMad9rmuI5dUYaDSSXDuk/7SU1GvyDqYNrKHZ18aIt3bRcAEUFv/
6N+gxOd31etLGmTfWfbW8fe/7D9eVV1wFjRwLdrM6tNNS+ZCBY1nkE8AnnzflCLc5mmKg1+ElC9h
7ENH4HKdByj8ysw7MjY8T26JMjpw3mDU0PwNaOm01UASIWHYf1ot85f4c2XHLZBLks7ln7Vicdn8
+CVXGWdkDdgBbjxQJOEQZ+9kslg1aO++WlUHmKGIDj/KdH0EzhmVIGSC5iEtKNxxWvDomX9TjKK/
WBUSszIoTilxVwxdQbyYSEM082bwyuILtyUETtLHJDCfRkkiTnqAFh+FiNr/G02GXxeVRaORa4St
aL2Yxo/S56dj1a2Z0hMjMsF0MNWpMtH2FLhnT37Y3qKu3MWg8hGR9exkQzTQQQoMtPf0Y6r4phub
c+Gm+t72WrVstFztuEhroP09iGmGFd1PevzNx3a7nQYtXbdN3Rx61h7+vszZ1hZ8iFaorW/ppJr7
hrmKgNXvDQ2kvaONzN5aA8q2YX3JRjoYHKNLmXRpNXfvnVUGkmpnUM40mf1eSmU9kDT/+xdTfv7h
8d3ZbDccz5JGLaOGjz98KIxkJDSP2ny+LgQeCeNJXKztaoxv9arPd0LzGZcXholTUHpU1fzRC/lK
0qq7LcZ83FdB558lHBx20lhuUgVyMlGYqEEEPJGCBQJy1I19CSHCxHh8QeTcrbO0wGk1ReEq7Cba
MhJ3cedUJEXSDoFXpVW7IKqPRKheGRoGjlHoLndroObgWE3gvud+Fh52DAofpSvOmcpI99bSa+5y
5gyRN9d8k/fUGe61o2dYeLUw/NOq+YcClE61IXGNzpMj+enG5lO5jy0U4xXa/hijKsqqIBxe8Ty3
u8Yd1mlZPAXcH97AbQBcJL91VVSA/BMrae5SJS6wm0ZiA2cEWJIEL3nknx1lElqFFPj6i58244k3
rVnlRFPfw1p/MfSyuBW+3Pz+NTB+OXlsbon04lxbOgy6nE+fJEujvAShZ626uZ3twMnL3YJ5O8c6
IDtSijkBlijiAInMb2bOLHkrXHVVOmqVeKEg23d41EM4ZEarR7vGQjXvl9bJSoKFhqzedJBl19l4
ExRIo/7w8J87aSa/AS0A8sIsyVpX8x3mpxUO7NuQTYDuj3+s+DvMOJ8yK1qnKLv0SYNLR4JF4bv5
3nT6ozta5r5xY/cEe+oI6xxf76RV7cpO5zULC3JL1zw8sZHtipicmXiIzr9/ZP1z55MwFC6OBuNg
A/iQsj7dTnKDy+s4+tXaQOT242DP0HQdHZiZ8+nj5qR11kjCJAE9SWpjB0eUeJRSlFBwcu9QS+sL
EcQdXpYG+owZPf7hAT8XI/MDOobOFILDANrVp1NXywy671VQrbXRBXJb9uiYa3qwaPXQzLY+6AzT
ui+dtjxEXhlfCCqdCPTwtHsgPUvljcVLPoYvY92yIUj/HBvC+cPe9Q9NK5O3da6ZbJotZKx9/N05
tDvfmWxrVemMNiP5KCwiDol0ie604S6oJnPrRqV+5ZNCj1LbKdZDRshGkbf9AiHRQXc9Kiq8Auhd
hHuKemp4vAjuPUrd5d8nH9KgPzRRZ3rUh6NW0HCfB8r0SPnlKdM+PvXgFJjl4shmKwC9QfsWbZDk
qB3tqdgZKWbaLu6NhR6100Ota+IqmLRn3S0ZfYbqu+u29W6KYnUKyOua+Q7eqbbpTDZ2TsATTpW9
HvgHoth3iFfGpz+8Fr8eF/isbYumiqQoYMr98eGNrjdkbcYI4qlQro1Jzzmq+n3bhHIPd/bRnucG
07jK6Vg6jG78qRU7txTPgcd+H4Poe4kQv7XQ43UjHTbCQNyrN6mz//2D/jp0orh3mL4D/Zq3s89D
J+bco5ipUxhq5/O0b5j8TL2sECLaQCCae+FoRDI28XOmge/N3eFparxi6wfZsGvkJbPxhCHOCb6U
ZDcqTa/vK5KFz2HXEMk1/9+lEeB97TBc0XPfZAH2o0HW1ikc7Fctsl3ACvZDjAzq1KsZA4R3YVON
YqCsnNv5gxPf+ZpxyLiNLkcR2hcSJO0/7Ou/9Dg43OdO/bytM2Lgd/v4eyXC4iRGb7lycZTXo/s1
bRwA+b3bY3GOnKXfkhMHUoAkD9vK7iLymBbdWM986Kt/Y7L5T88DGorihiu9wXb96Zzp8fZjOp7l
qGLwqf4DUqsRETrLqKkgKboWWluJjP/HVBJXdLGfPDNZmxEAco/MEzLYTPGnFTn/pT9ffsG4cTvk
7DBtV+mQ3T5+SX2QjPiwegP7WFMBAfGbSzSAFLMFIaWt51ZQXq1u/eOuUdCFjd3O2tlGQpwP+9yi
Npps79fxuEUE+38ZO9PdtpFua18RAY5F8q8kipol2/KUP0S7k3Cex+LVn4fqA3yn043O96JhOH4R
RxLJqtp7r/UskgtIlz+D3UD8WFfHunDGs93vTAW17m/u8X+0+ITOIs1AlRXQpn/7y+uW+QhpNk54
3QlmeOFMrG01Zu/H0UxtdW3T2mriAUErbxYzzx5x/VCyHGKbCzj0ohIWHPmU9FC22qFCokkgUk0c
KSlZswUUoIygdsZLgjmfvCWj7qBX0EoeBRIEOaY/FKsbRFSEbY2dBs7HvgW91W7Gjkw5Kt3n37zj
5Xb9+5Wik4nClV3TFgyifuklybIs+macLXgBC6R7mZgqcwFDQGTaiUqRWnZct6Uy3VvwbI+q0I1c
9zIwv3k0bAKRvQSFq54aLGAbYcJUpymn35kJew5d0Q9kspDWxLAxFYtB9TImdxJwpZHWIKk3z+ZA
NNmQRu52WG6MqA2ZJLg6IknLDo+Ng+0z6eRF07LgN6dN+5+3KW/eepAMwVkwvP37bVoshl9E+rz5
5VXRbBk8zYnJUkiDyWVyX+dsv0RVl5ELAt7ItC/wChGbI9kzTNpfMyF7mAE9sdaPQ2nXjIBHnQgt
H6C2Ayk8sYe97jPSx+RQSoIqnRoZ9l+dc5h+q0RN52/blBjTVTZ3X3R49V2uocEtjBGjOVI4Kxpa
xNC13ODq/6SveCyDnjEq4U57+gqfCe6LK5Yv8BIKKH8jFvUFXNH10XgrF5sl7uOPDMfdWq0gLwS4
PaBX4J/rS0cl/qYyScBCZzmYV5Xu7jHoUAZvZVQzXDFTZFCFXqwmt47XNIbUk150zluEvySCR2Rp
Y36YwyaAXIIYIGw6QqzG4XcdM/WfNykHO20pOtGHsez+suYqWL3pjAgMfpgV8Jo+W0k0MFgBLaOM
GEAfH2OSYa2cMWWGGQ6iZYTwmBQpcxRDxccrwIH2rFg6lqN6TonMAT4+mn5BafmYBGoZpEI3K3cW
oNtXMox6kguag6gEmSP9rG9IhK/e8SDN+05QbaZyzt4eTw3l0QMHH6TOV1FMcj/YNomHFV32ZSKz
QgBB7jpG0H1YG/l9qvh9AYyjcI7SCzwTrGVOxpbK2YT1BlEZ40oH97CbgaxLRqa4SLmQqHK71VsG
Cxxpo/bbjNh9D3Us38pABeA3zTHHLJrAgGbg3EJZ2le5HuydKG5P4K7Yj2jPdcr0WVVgNaRuOn5k
NOVamLnqF0Vd+nKc3+u0Jt3XleOpc8RtLm1uM5AnKxH7ep2eDSPLLgrT2y0C3nRf55ssxYxuZmO3
ldhxABlgPZ21aafVnKGqqBppCZNloFrFucNDz4JKpHPtWugM7MDeovQ9PxaSIgPLkOMQnsxePQWp
clUck2RuiiMnBP0E1fBo6hWYK+2tWfYAAxjeXx9cw9q0+etb2LpkbZsI58IB5XKEjt/PNRstctXv
hT18Np2SXwDzuzu3ACwBMf6rJQYgXjFHqGGwZO01SUEQjBVZmBhB0pNuuu7OIjlhEyPuJpEGfNgS
YKam3wo5N76bQiCqKpTR+pRDAhB9fiCyJfaNGsJWGxTHUBpgO4fU8h7zKtZjfHlWHH/1kJZRK10f
k20xRvU2duf22ivZziF4GLYBfEnDjKv3CQ93IduvkdvhHV2Q67UxOkKlnjR5HPsc29qsXmNOuGW7
QFViHTwIgGtyaXTrYPcdiX/N9OZ0TQOeYmgOjHEOuuzNiz5n1j5cQMaEPvwQgMCfOyBix3iRa2TB
s8lI/VClrde06jrExXRb0iZW1giPcEwH5yh6EwrIpL+OHTPIGK0w2iD9rzK9DYx3cpVtv3Rn9/T4
roNOMQLECX5TvDwqvL9vZbQDHYPZiHDRmP7alrImXEtUSNrGANlKhqoZHI0q7PdysBAqC/juIQ+w
rkTK8fF/ykHhGo7Op2sRAqUa2admPf91uG2tWoWphRpUVoTNoiwG2y//JMUs3+TW2O5gIIZrNa27
++PeDV9Ns0sA6wmTJBpInpktMXKqEyF60k63bpBT7U1DcWLmPq1yixTUzSJX2yZqbjzXbYBsn8S4
rzmXbwpUizuCNhI2g+mF8Y4DMk2qn4WL/t6S+luId1LY1N0hbUQO4pryZugQAbqFeL3EE2V9I73K
nn/X2/qnwE+gtwI9xuhXRSTwa2+rhGFmwh4hxKQxVo/uDGP/vmeKkwnNOVXpkKzLWDF4CJSPsqWJ
R6xKAmlcQ3avuAcH59LWkGXxm4aF9mtxTQnomC5NN5NNCinjL1UU+TmV1KrZ3lSFdPakilZ7krX2
SF6x9Jim/DAcnbs5ilnQe/mpSUvcaMWsmrSysTDEGcQnyLxb6WJIz/u++ZhGe50+Rtz/feL6l5dK
QWRx1LJVtJIc2f9+6BBjqDtQJBEyjGblPe4tzLY/u8ciVIlin6SV/BYSkoOlRd5AL65HaVdAB/AG
EpSzn2cyqFZOiIBHZo56mgbCqP5/Xuq/tQP4XBzDpa6gn/mYr/6fNlDCnKkRTKQ2M4KVcgz6neyT
U1JYsASdpAcSSLA6JBx9HccMUAmtB7ejGHupVtOp73iB5F7CQNNJESzz8KyEnR8nZrQvZv3kBi0n
xGaOPv/7A/73V436iSYQX/5RoQ2T3qtdNfCqoX16s8jwWLmiXYdTV27CCo5IQjil1qTjpW1DfxRt
dULz8jw6ec0JY+JRhPhK7qbxWotDG2FE1jWBV6w/P2qPuM2635xE/6llFAyoTEPFu6nS/fx1mqHa
SZ8ojSY2RKOCc2roVsk80bZNY2E4Mwb7gusa2cvQZUx9HXvX5akLwiBK92WV579ZSv8xIaJHpaOl
e1x7xpTil4NxqCsYokq8IgMGua0bZ5lf1tONDCn6mZb7OtWDu+Y+VjzDaJ2d5eCJDtRh9zh2KWiH
rFBD3TQXCS6VAPZ8BlMoKXWiICfSY4tpI9P5llQB4QitXp4THS9u1tjlb97IP6ZEjzeCGnkpcixE
gfrfH7YOBF3ZkDm/eUhtUscl+DuJ/zBm9e0xMlJNOJVAVK56Vujn0s4ZPUT1K+MTmmzCm5NaeYts
BaGrizjnv29Ua/nH/75hIdM02LLwIdiIaX5ZtNKYBOU0c8xNHYAmDcq5fgYS8fKYCdUO5zJT7BOJ
A7WCGkDAhtT7dZXxfNGi/yPCvuM//qLT6wsYBIdAnNHHtpfJuoJVaFXBHqagAVsRTsObETbOadFO
4qWPnJMhCSNq9RHyDTgATwYtrc+KpjtNmY/RJmir1pjghGFyC4LkOQjrdodzwTmFMy5SJmZM1Cvl
FR8d7gQgKzGjmHAO/gSN3R51W2+PQab9cIyE5pqk6tf7gSFI7OSnbBGH//dH+a/PD+MWvByqaSK/
/WVRJVA+qa2+FpsUwcXzpNv+oKaxH2KtXau5Cf3W0YUnZwsXsWq7u0pXP8QcwqFGGPabF/OomX+9
rraBmFMXS2fy8WL/z7LZdsD6KB/ExtTqn+1UG4sFLFsnmYalTROnMXFpHeF42hojmI0yi2uv7d2P
vM5fwDxzJGMwpaEfOMauvUEhintPwEaekvRNmS28ap2tHcvSRjDacE5RBtXvuZQgAlpCeZXkFAfM
Dx8TOCvRfzt6/Zey2WTzZ5rOCcVCxPD3h8qSUvK2YXg8ymZ97GNEFTQjE0W3sZqVGzpCBoFWyejH
dvGsEiGytUXy9N/X/B96LJ5tHmpWKsvmf+JXtwGIzE6JBpJOHhMWYmz8rkzEsQrTdCeN8qmtm/Ya
jSbFLE5BR1Pu7nImzM0O5lyeu/u+7b+nRXR3pj4+Pvo32gQN2V6mThUwgcxtF0yPbZ6miLcymxVO
+CbcUh3Z585ZdK4oH+vliWw12vYhiC+7IXU5oG+4zUJaHnktXlo+jZXsCuyAiGRqvY6fRhEofkg4
xhkRo0vbnOXenOLfzMiXxv0vS8zyGelcJtwPqFHZxP9+qSD5tmmjLg+rNCGQBExC+lHGxIOHebRp
e8o7pc6Bu9oO/uDlS1GKFxVsBZVIQcOnSw6sy5b/+FO4/Ojx3RgmXwbZNIeZpLFkGoeXQW0rcJzz
cEDooC4QmliUF5OG2hG8Ynfr2+odzKs8PH70UMkrg8DQrfQbrAcqIp1pWPXoFW6PHlFkZpNvyhrI
z6TTwFylCtbv6VE49EzOlovbKNaMPVjCeVr+qImAzJUhEH6nIggKhfpMDZt6vU5kC8im9JAQcRO3
BvLMnAgV2wZ0IyP1NJog1pjaJJfYjesVIWLQuhCt7ZzKmI7l+I1KkQCwJO0vThGK+8x8S6sdzf+r
52o0doAKs5JHRZPy6CBp/t8XShbXMTTzb4prtv440T9057lYK7GlE2VOWCk9MHzny7UYwYAz+JXj
oTLplzeDcQ4S1YI9rPlKnJoXRZfJpm0xyxMZ2ZAQrhi3Yao6D81sdzdK6IVZlt4RZ0oINV38SlUx
7ir8qs8Raajc2dXTHCrlGcvnR4jE5d4RXrsd4VDuRg1SDAtKSFvL/h6Zhvw2aLPzvy8tNTWgDgr9
26gdicYxcXWY8Lyvalj7baqpz8gzvhT8Dvjm1sia8nvHwIUlTmtYCzqjXg1p/G5Z3Uut5NaLW1tv
aNM9k2rtTe8r8q6rXK6DDidniKXllWzY1diSfDqZ2jltA/V5Wojr1YC92x5fYlONXggDnZ5ze2Ob
3XFw0YN1TV2ea+yxJ9S29lbpTOOdVImaWd+zPXfUW/BmtmEM9dJ1QxRssIAy0w3PAbrOdZLn9Rap
HFbekY1f1ZZUOHsBbXE4f5ILT3mSmGlojjrsZawCjSjIqiEOAiW6GBCtqptGaPlVHcLiGg7VJstG
F2RaS9JAFhfvXe+uBlA0j45dJ7LRfyw5i0bHY8qvgfDnC9B8//Fw9HLQfU3VIi9xJ7CnGPUi+7Xr
TPVkY5GGb4wF/dEZr83xCS6duifsPQD7TxtlMsQxljXQdmN8c4rqc3Szo+rK7ikristj2U4zuaZL
SQO61ppjBMB/raGagRvSv9IKmwCiJxqxs5x9zIgzqamN00nFH8V67CVZ67xVQUdmGQXh9tEWfvxW
5zGECF0aUp0BhynVyeC1RQEv26SRM4jK9ZNuSreahlxcIYtyAl6Afk2DaUXogG2P1cGYZvsWNQqt
D2aHXmiXJvW5zUEiWAjTUZ58p4W3E9P8MSwNa1fzHIvcqkiUYieVGuB+BtHPmKFP5BqUK2CbNvy1
NoJzR+FakAwn6XXBw4v0i1KSjxov340C4cFoQ4HIIoBWllnaZ1PpK5/wlhyVRESnv6UZ4qTKaSyw
iZNcANpOE39ORTSd8xk4FQssE0ZxfvSyYV8zhkHfXKgVEvTAtb04jH/mQiNbfXJiIgBVGhRhUcyX
nPv8UoZkE+ecuzwXt4KnzhRVRP66LtQfUzQDrXACCh7LAR2FD8HCSyMvnzxFFNbBDWCYTHY73LMR
3iDA7O4k4+vcAK40pPHNHuGitDNrdWGgGI+LYBPmbvUpx7Msk+wS0Uk418NJT+vyopDEEWcOiSIZ
Yw389tMYFvtHm/vRbisShxgpY25Wj6Yj8+vw0OZW8DSplsq1LdheJmda1d1orbPUr9xh/h44yE2m
eDKfydv2iZqKvdbKW06ZlYnnhEHgFDj1rqKTsxXRcGfgQ2VL8N3jS7YAhc0OkIrpxMN6qGAS5R30
jMyVua+hF/JD1HcUfpGY7qVeF2tEykiRUhLyCvUH4u0fcIpgC7vuQH9y0QZ0TCOMKFg9Vo8pC8pz
KiFz/NUGUlnu/JnQHmM2bmg04Yosz19lDzapE5yO/yraZ/b7Y+0wD5xb8TKq9FvLnFCWZXFpcwFf
w8bu1Qj4CAOZKSwMCDpKQI0bRVHIVdPxp6H6X0bcW9j00R6ZYjjZaLSLLNtPRt6+9+k+ku4qaZv4
y2GEvoGAfcPSF9wsg86xGrryiLqhAz9aIwVSFPtQj9Lv0QyJpf+ruAPgnjkUeH6WsIIy+KFUr4++
dxmrwxaEODPnhxJ4MAtGIQiQmq4RKzn1Gt2shExs8DpGCOI30/i3H43AOVOc3RwTii1gw9ACxu+2
fCzBoC2RFcYFmVCzhQl7f3xEmWH+TOMGVIWRZOd5trfSEMrxcf/EIhiQvIzNtcJyHDv3CUwdd3X9
bITSeulMZV1puKV5zoxxsVa45J+ijtslZRScxjolX3JpfrdOsI0NQupK/avpCV9I9UxfLx2Sltic
A6XiuLL1SN2ZbpSu8Etzh8awqvQmQowZzKcsa2FW2eWhCePDZA/InwX3B9gfjgTVQQd6ARFZsiJn
UCKhhHA06RZEPSyMQTkUYj8aIeCEPf6xrgamd0f9vK5oz1kTJZm4RkLz6uj7TPiHM9yj6c/oa9Eu
8ht5GJoteRkb/Geo5JfmNjKfH+LJKD6XDGeD/FxmEVUKdqaYVM4HDYm+KqGj5vRtcHJzY9fhdzbH
6KpKwjFgMd+FPpRo3ONqq+jaKcwkG1GCD9ywwq+2Tj5TZ/4jRZZDRPq2qh1fCzhqhLqkSCcilLij
1ktmHVRTajggQKL5BrjiAglv9IagS3wOxR2M/qDag+Gz/bxiDxd2kXhkcykHwLZjb19mfFfs8/up
Y2xTuMmH2WaXOg5Sv5ELjxzChNWGeAbjhGgBBxWfOXCMblLacuSD0/tHb5wBSORMfcuWYZkdSiJM
ADpP+HuUIKP05HwQpJzu5NukRScr4pBfMaXg9SQCZ0henCRi9bRSkVSnRuvRzBz9bkrUt0nPX+EP
vXXZsLVNsUot8h0rsUYFoPhWLCckv2yDXHWwj2xQl6kChJaRupNgjJVxdON81q4ofLczLq6JoEdN
k93axKnV0GiMFiBPO2h3tMRnp7V/WmI4jWq152c/YRyt7IZojKTZw5B7wif9Su7dEsoS30JrenJ1
Wa+EhRisIrG4dOX3eg7ZnVxyLfQGWYsd1QfFzQnpnrhC8mTMBQC6Wr2nHZEbeJehQJZdfjVGUH1h
Rkpo0MHzEzESbZetD94Y4Ftzy6zhJSmDe5nYr48bBUU5I7EWaDLwkwCWVeUcXHSb6yoi5tGp4c6H
vlYmN8jfu6Qot00ZHGfrp2uNd3eyn5rwy+oDAAv1lr30GsT6FWjrhiEJ4YJYtUwdsY6yqk09X9Pm
UnFboBZCPDTr7URehG8mGrAFAFfrEQfiaiz4WKA8odhhZBYNGtRH9yuN5y9mYQuy53lU9VdbT7Au
N7TQtdojX3TPDAfyU6ySVzTJXZKRMAUmEvoDdeWH1bndaipl6Fm1I55IUFB88uNgniVEwWhk4fiD
roUxwLX4XUlVDxCCu+5dw0ugraFid8XVLH8WNuqc4kuk1gHUEk3D6NtUZ9QYunl2yV204dlyckTh
SkpT/UNWS/zLEyW0pZinxpW3ZByQLf7sGOa4tCsz3yiK46xj7imy9FkYbPRON/pTayKTYcvr+4rY
FUC5uV7Ze4u4oXmGLBkkyk7qDljvyPIaxDoRdPV9ZnU42pdKigx1PFjzup/L7y62JQcPhTG8ARgN
ULNfQmSHOToL5oOBra47UC3aEHl5H2+ChAWCczmP58p0P7o0d99CTRK2mU+vObrvY1iTd6RCNPzU
Awa1I0liHCmWGdXQ3YyovScVEMJ0sJFnLcAKkbU5bE4EHliHT1gbU7DwVnOoZtlvKWafphYjeu52
aLjsN8sueB3mOq9Mv8dRHFjBerB4WMmmC3DtNh+1WmxIR1kbEM0biNvDJLwRZFbMxH3c1utceZE9
bxdomQZKI3lHvt1utE4n48CkU5mE47XHo9U6bEx6VNw5eHb7wCZHPgCFi7MYYDwfIjtE4U+xsk8Q
UO6DljwdSUo4z49zUMsAjFxrxis7zFZWt5ua+QluPxuMZCyo8OEVwn2Lg/LiRg4RL1b2XY7WlQkT
wn9Mot04bS2beG9oxrLY0cxY4O0rE7Ago3G8/ByIuu+0UsnTxe2KFMAeAHBO/XLw2zrGXas+IYB9
i5JXjQyl57imA4bBZiAcnIr3SiLA90HQYq773VdC0KYVF38EQbcNgzzx87mBC61Jn5wV9dWFrbaZ
NOFp7h9pDhHBkesihzXL4IxCFLAckEOLHtRhqNSjYoSzX6vJj7qn5AZGUlr3Iq2Dcx8FGe8aFXyr
D6sIUm7SvHDDiI2zkM/wCUmxnVDR7wF7Ei4yT8khdECVLZykTOCySnSzeQJauVP7mZstpFiMhGpv
O+dVQ2GvVSw3CxKU/MNUZ87bDbFzsmDAI5/oNMb7ZJa4vTH6omnWdpbXkJT0lPly/pQl+VdXpfq2
LEmOyYxSeTLK5oTNMTr2npWc7HpYikDsiQ9t+XMyOJwLYIT3kCftM+3x2YzWGTlkYknMoG8bpeWW
W4AsJfqwrHFVyNx0Djdqgs4lcNepdnDARNjOtCncbJskHekC5Wivai2DAFWyaEtnJq7B6BNGysWw
jaOcS8O2DmtqS0cPb2DB+Ze71sMVBWp4Hc3t81ACZ7WzJ1ALTJsZAW5Bz7Y7F506Qzmd7BVseC2q
hG8a2l9CGlhc+gDU0/LzYnnndhSeY6aMKbVNG8byrZiGZq8E4Q/w0gy8p7TahB2oNCSW59Ba4jAa
nZBwbyGwqT+H8afmPMWs7eH0lSUMSGVCbrLGrJgzOvx+zeX3nlXEeneZsrpGDuS+t7z/s1TaNQ69
gMfTijKiRtA3tzXCsZQzIHPVwk6OHTwtPXRhBbZDvU0NqOJwPAkMCJqEoWvvMbtP3+zS0pnzsiYQ
Ha5yRQdEGJPTrmdJflNBvDRMvDqpEQ2CkFbJdz6T8H40Fr1+2V7HB/u42A2izMjiNZ6sKcKXWYXb
gdGQpvjLy3Im4z2StL3ejQqZLB4MaJq01p44CvgF84OjKjn1jxg4iRNomTxRyhQGwR7DNH0XTfql
OkDK527aTTpHSKdNEbm1K52QE4uKx2gvCSpKRiJmo64rhupuSCQeByQB+DBycc8+SbKmOxi/zfDa
2S918pYU35P8w4hMmxOBHnv5NPa3RIne4HlZa4kL6zBX4/A+jMm5qAq/74LpUotEf0krgAg882rH
6Ys9Pz2gYz47iegpNysOzo6qv9dRdzOVU6tnx2ImzdIJvzUtfc3OjV4B+IeU92Q9jPamjPOjSBkV
RgXUQ9tGbkR4+q5t2SAW4aEa53uZbQg9t7dozFcjSDyQEeHGQNCvSm9SDgScBbk3jpuKSzltxJRz
ChTGMWYb4nUwQySnvYZXED4Rj47YdcS2BeVPjTQSrKCB2VhrC7Qyrl5UnuGozSuivpKSrbe/K+LP
iqfyp1Mad6pCKmP9fQBoaeaIwSk612yc40Rn5YBvskzwRMIyNXkFww873orcg0kc4/40biLfu8re
1l46gqkM7UXNfhJTvVaW/GrfpBuxqJOOhbJldR3t1BsrX5suSfMxBrfBoK3CzqXPu1D3leAAnkP2
r0Z5D/NNXL8hnsuUrYQ5CmUu3GjsG6G6yyKogVRgxMpCivvTGLAuEdkZAJsSCK3ZebSrdD4kTUUC
3hgI4MCcLB+gq9HtR/vYhx+kPaI+Qj0CbUD4bIMtOOmjcDY8gXbzTmPChMtXHqsSk+TLyJKbrQQf
t6sp11lEG5use9dl8VcNmPyTiae73/Z5mN7TkqS8nh0SCCA5fU7hfFTWdC7iyvQ0OxdemYWtl+HH
6XM/tTuuV0nFVRAmGgKmp2GcNJrmS+HQLSRpskxy/Y2kt+8EBlI9W8zBCJ4FqA+z3lXIxeiWz49U
AmqkdN9FmbvnrIMBV5ojke4Rm1G9djPFw0ALpxsIyuS4t5ZWFBEhEw/UIwVindOdnPUvJDHJtqs6
EC3NgvC34lOODRKWsmX5xkSM9Ty1qLAhSo49sRaBiWWZ8czZxerqk9xDgc6Cs+7HoHwOTFhCcIuz
9VQ5R/y89VqR1dnotb2qc0zOwiOIu1WHiaYgukL26K+Icp9tnd2JZNuM0R1Nafo+hqcNhNrGKPJL
QlLIH7Cbe2USOJ+9YwFe8Yo9+sLrjGqnyTe2sc+Hc5BjKZXFti97Tx9AgCIU4tnepSYcwoQg1Sgj
upPi0mza5Aln/bSKagZJHQ51pEK3ctplCf646ZSgVn1WUaHNrAmtbxMpzC3OvtdAR6qpvWdf53np
ALbO5ivrupPgnEabzewHP3V9alR6fGCQPItg5q3aZxTsFeX7lDnaoTCZtadVTzVAgC6Be0FSe1x7
sv3Sc+O2+8KYwYjga69pPUyOB7qypEnA/hXuen1gfJaTy1ZuqrY4jIN1jsnhGfWXMgjg+Zq+BEaf
LmUsGXk9u/byOTOP8Erg7RaBnyrtKXRop365Jm61wWq/xixKLzjEuUakCDqVHMFCvNYdDKHFK2xO
S3/WdPI4aAiqLil/huYVLPNdkFPwkzbUjJsAtqaYcMH23J+gDQsFoQZZAmSbgKY+dSWlJEk6hUYS
EBKJqXiiZ+vpcXUi+KaMqALJKG5qv67MAzuVt2RZQE+hYX3mvzj/FsuXUkd4EfWQO+fN2BPKF75A
1FzlkNsi7DiMmno83QOBJXYIBoUUqBEur4Hku++ZUmi4TfOtHsUnDg00DzHwafQadkEL35g9muII
QAxPaes7hbqxxjfO7uxEpl8l6Snvr1OfhYeUfOwnSK8UrYX93gVHFB36NkXwFjU0avuiB9OrdJsK
zrKm/UGrwyUfrIWAisZp3IVBMp8VN9Go0uQaU0G6HsfgoJIS12bGWinIQqwQRNo53jaKdt5RhjE/
S9yVaCp63CqNByLXmGG57bgrhg5KnbLRSXjL3e9tsZ2ZBM1DiOuPFu7orh3Kusl2YKAzyQhsQLTG
tuceicJPI76nQJGayFwDACAGDHU2Md8lJZzJ9tb1WDghfaVS9VxheLCDcSZeo+izLZ4tN/ao3IFj
wv0V94WOlKglPWSoKHoGhYGwkfyLRSkWN+4D4g5DM9qOk/SsWHE2qmKdyM+BCBLNqSfz5hzxIs/L
Vp9zfN72mv6nMvIThQcHv19qeqjTwQDaigs2Pu8uddkzcq8y1k7+lPWzxpRhcNoLXBRCF+ikrST+
N/65sVsLAeGP6ksdPlOD4WmiVcWmtXp9HzbNfsjq5pynWGbGOQupwtg+YCqfBczmH0ynbhJ8YKqR
vBcgSw9W9ZSjnCJGfCcLrm0/2C9xmV546v2q9o0Y+BXpaIFTXAZDPRVNdHDonfVtfCppUU4YRJj4
0HEe0nvQLLrmyW03ea1TSdkdAaSo4K5t3b6KkSnMkn811aa89LL/sLVSuw/uHR99sGrUl+bd6our
knbHBnK8HXbHQPk+utHWMHIfk4LPNPeoEJmkRn8aMdUe5JS5dDwDb2ZBOKqBiKIgiCTsxAXx8Ilu
P+vNS5MIr+iHTcO5jB4VE5yrrL/D1sZt86yEKGARy6vjEwADju4sqVNwoIrxJu6AYHiiF0NtsM8V
Lx83eKYqeuGYdf4gA5ealePo0G7cfvL7edZXfbhDzxlf2yB4q3ugIAbFjOdOLWxqOHpAzbJDbVYf
DhnPe3PIIajkaDH01uIs7cinuC+/8l5R0QWF5VUMWnHNCdW7JmYeeuTFpWQz8rOqBCzNX5zX1lTs
QV6ZhxYC7KViRhYyPj1OXd+oHOla0knnisO92dzakulsAwCMrS17x40c4tlxq+e27vsd3iaOAt+d
2nH2QQU+0434e0rbil2dNN8iBgbXgeHCm17eSCoWr/yj+ZHIyFvp8LSJoY2vrg34Gco/SS2BeeYe
Rvc0Xwpnrjb4uItbX0ITyWRN+ICevTqSaA4lfQ1pNRznnhQVCufQG/Iu3rY6GcHGrG0tfB4fU+m8
htEujsQ+BBQ/0LI/B2Zb0tbBfBSMWe2X+tGxIkDveqs8E0pabDWoxSvHBakSueh+GeOKY+FkP0cn
lcdKt6fj4zvEL5rfq8pN3LQY7k7D3m/WOulFQw1SX5AKqcPv6m0vs1KLzinBbll87dWkOkPB35LU
PB0LuyLRbdBNSiOLblntI7VWiy1VXZ2WfxRJwRE8tij0li/I2YmV6okQS6BZm2lWABXvCwJXAwpy
YWxlSSYt6QIRJktBHk3Xdk8k3Nw67AvvIKP6fU8gAXOz515pyBgArO2Z8wzaPcohyfRuDEos+SNa
Iu6zfDDIw6JHHuZ4lmEatr4pTlEFxlHpQIkxZ6HunVLCg90eS0DLwYuUAxKuh7xyUFO3Xl2N3U6d
qluyteipRhE6o1qfP+z+kikd77i5j9Sp5wkCqxH287UinP40py7sEW06I4Pu12P8Xmn5kyB/YiUi
rMCtQTlaOxFT+5ZoBZ7nbCV7zKiVxumxF8DoCJM044ReVWKkB7aaEhQfAyEzdtL3OatveCvk8Dl2
3Y+omtNLlITupq5Cec76SMWqrqQnrCH0u4T5JtiOSdW0zqFmH8Uo/4hpD3FqLLstxrX0IPT6O57X
4BAqGbEPMekKtkwZfSXbptfBTRdG0B3QQwCOjLZtnAkv7uTPMQmEN8jsWCrC4XSql4gsNbpEcZAf
Ht/9vy9GbDcsHURhCk4ycWDXV1qJg0WEBgchi3ytCyKr2AA8ZLtPPAfJmpog2PT29KWrKZL31My3
5lBoPKmkxIazmfmKaJT3UKdyVwDcw0jfOQ0DIzp010ij7mm1JbISrwDQt90YKeKN4EkKxPauBeob
vSLda4bJ4Dq72mUgKj5TQWzOgZnc7FnvLpXN58+U4CabrzByWPgw2O5CGTyXGbQm23IYqGRqdXh8
J7QE6/Pskmq3CEZqYSSbfKqyjWKO2boAK5P9D1vntds4zKbhKxKgXk7da+w4PSdCMpOoV1KipKvf
R/53MYvFHowRO2US2yL5vVVZwY7mRv9F6cRn70mb3KDk2CJSWiMvtcnEjU2XtGh72Y2fVb5XKeGd
r7XmcHgKVhTZIQZcCSAjl80+HQiPkM2GGleDiu+0e6yGhNhw04v3bI3Rew0XYPtD+8l6OG4oY4/U
3svj/RTI+tHL3iEwllZoPXtGGWystnHPYJMTOasYIEx5cqnXQRvnVuveJic80ju5yXKrOaEyiha1
CCYC3/x66wblESlKTzez9eMpalbZXpBVNxqrCc+nX2kBBD3FPH6WvRqtsI8jAfke3RePBSYR/maG
axcS/g0EGW1f/RoAKRxnjy5ei4WvKLSqb0UeFM9F21ULsNVgmxstOKhwv+3Uh0/KC6aNatonc8a/
kxyHwrc2qJerdTRdkCzPEN+LMozPaGeYCQ20mr4sGl5S4Ed334/19NpU0UYVARWTxmOhx91DFEuT
UAF4trgM2tfEqG+EQz2a9pCvBimmXY6wedlYyHCGmiEkFwrcGwcTwIw3PgXKoESZc2cSFQdew2sa
JvkHS+u2C3tQyIDknLiKmSrGnc9JYtPnJJGAxel5/VA1XvWQg3qs+0Bvl5g2MGndH+R/d/YU510k
lS90Xf0Z+/ghh+wz6QdY3L/5fkPX4LgUZc9RyEY2Ik/9n7ItXkvJRQs6tGzCNb7gd7sSn7WniXWR
Phcs/SHFznaHtIDSn2TTewgsJz9fU5HkretOo1KGxrWd3jdvY+S/DDkZlI5q8g27uMRFFlQrE1kT
hvBFboYLK44h7tYAlLRbYalfkcH5EBeNQk0Y/Yx5uBIR+3gdPpmcBjHBb9uuiba9e1GwanwrY700
48OQRj9a0+4sPLUmWWyLKK2WU36PGqi3Hdy/OeKAwdQ3aYB/LvXvIHbTXMdlGbCXgHexoaM8tKnf
tOsgWmkd8JHjQfEF57qb1EYEtY+f4g+qsMvcxvViceCoBfbPsGofE87jrYNYoNUpccfu7NZxv/CG
DG3q8Md253lKB4VusKj5OSIj8i/tNOEFLrU1c/8yLCu8UenSkZRGcCFQCVE9EmDjLJmeqoUGzpsH
qBFqLz0NJWK7VG0Ing1r7VWvqLacil5wVKyKZRZAxNs1IEmKP3Fl2CAcVWG8WhSHLNMpPoyWt1E9
lFFePBQYMOsyMZ/ZciBluxBWMmlProO4pU8rFhtRvsOTGXDj0H2ouzD0U4DsEOXI8+ztMux0l7rv
PgamcCunlLYs7MdAn9ZDb3WrdkDK762bsdA2rRbZr23TQkbDmmi8jBPcOyNOZeprCgUXkfEejnRs
un9s+AHXeu8CsUO4vBYWieFjjf3y6mXPuB9WcX7Wsd4AbkS4wz2I8FR4oOYQ4hrhdaYTHxzIizZM
fmTF66Ln2ivpdsVR6mn0kD2GDfBjomYlgvzsiu9kmDASc326IWnpFzfBmOQboXtlIbgEuZ+/RGV/
SJWPg75MGOthfg42NRzboNFO4xS4Gzz5E4jjhJlVmEwRGKX3BY7GBUE10RsBeAFL1eTsm5bhuaKI
YNPWdblXWqo9Q5hdgay9/qcU0wcQD3UXNt8Yb0boTRtQJ/QZuyyuC/1aNLfSxahTf4/4sbTC2kQp
r73JJ0pQslc3lHQJ//F4MuLMwYR5G50AZ+99EpxKG8nFp4gA8QnApyFHA5MkojTuCK+hJB4ZnMMu
QF8ler9bXOdgMxoH41pLZrqRlYrE67Jcpo22rxyxNrMrQbOrjvchHRESDMHjQnLzN4OhUrrrpn0I
DIsh6ovK4l1PgWg5EYGGQoeeOisvKazpde/apkNwLraezaYTxFH21fKe8qPhlgxxcUb0hQCkonGM
TpP4i0L3fe/6wQtRkN1+ygyOQdJbFVWsfRp+t5A2eonYyUjjQMUQ2wuNaSQmI7Xo9WUGohNlEJ3X
MHvzt6q/aQ2NmocwcFalwxvdvcAcUALT5t6znYbWqi0k5c2O/pux6KZWbi8atWqd6AOB376JfknD
QczQLZsUwNj45g2rjX8nmGpKWlQBQwfW2yckWbJpFm24qcLaXpnBYMyV13ReJ7gXq0h6W1kM2nJy
G3HTwue8FCWtDzGFF7KGVU3TTXLEqUFHpxdi4tGfJD2JvVXmQGRYRfupF9/2RL9Ra8E20KBcXyNU
CAsyL9J95xrkmpJXDmSUDB89VR+UidnXWjbhxcygsO6PJzGuOAV3vWnyJ001534mQombJrpNVx8S
zcw2bTqEBPNdLv4DqtHu2ehdi6SkkSCP+fHRRUXSCRZ8ow5OYxaN1yLsyXj0oSRC+ojmlpJHeiIf
5/TIPgnIWCEB99FR2EY7Le0/oTjEMqVzhuiwhzbIIDlqKP1X5uRFy/4GNG+jF5UwLxX68djDX+Hm
m4zUJNQ+xJ84dERRtLbQiRQma3PpR8+jywkteg/GV3988dJwOfkswPxrDaZA3j54kiIuMxcdhW3r
K16SZamfHO9sQBTXfbk0FBxN+ob4YKn7xboJFGd9hoNarZ2Kk2GFoBB5VnBqYeQ06GKDEaSXQBNe
z5hHYDmNCO2wsWLke82qAoNz/s4mI7uDN6OqUtKYGNUAMJBkEaCQFidgcdcq+rWsgbSBzxmB73y1
jhCiGtDRCpUeQBJRv0tPUZ71M9LYYxQUes2wTAc5keebhlKDybnE9J83E1cHfaCzW9X7Rqi1akb6
dMN+5fFFx5YjRpuwp76zSqbGA9z+QmivDriXz3FL4NKNeEJb2IaufcIry29Os5mkxUj8UkW8SJt3
WX11dEVGoL/EzxnUV+GdQ+F/QaC0GWlLndhlwo5nEtqhthDGmv4imbu72QILytYNLicR0vQwIUCl
pIy5HbUr77h01bHIz3wj28TKgZhjIl0Ji4xG9YyCpYS/z0QHAo8g3XjUSBWV8gNkF8q6AmzbcyHQ
dQmiTuXsDMTaTbIanBtRVIvOfnNcYqX2msf7NCt2QYSuJHry3Ocoo79WBxFpnngmFw0/y6hbgiXq
5YQTOfJ517Nq6hQh1/YnenNewg47UE0o5LryVzNxOmaHnve20R2MylrSpbtQDZHj+s22NnOYRs8f
maUBzKigNRU7cvYbSpdUFEXOLEgKxgcv+Bvzp2sDkMt8PUHUqS/X/rSiP3m7HsjFGl46Cc2qPfj5
3kLhKe7HhF+P2ZqfI1yy6y0kqe0VxfyCZramPDh+vjFQHHEYpaOGyDMO1K3/nRIbNJBPmdV/W0EB
iEk9L/IDzfghOQjNjL8a4pdeC7Chugt87XigNZ5NMq8b/hPisEVMTQ5sdxl8h+6779dLAl8A5C08
v+vJEhuXZp+MtizN/mmN32yAwnCKVZ9XnMTNtQ7uwyFnm4b2siJYm+m7TyE5LW3p8T/wSxICthip
qKWFAU9uyUEjXgX+bXRpjST6061Q6DbEEpQ2hEqB+mqTlWm8K30MkE4ZUGgoxYtpoCfpsJpuvCT0
6Yd+haW1EMPfnLBAmd30DEPmjzkF+wna5RmXgXqekm41NGqPDn54MSfTWhegDFuD2Je3cDA+Q96G
16Sz22ffotXKSb8JZIyuWhP2h3aAXOzc7tzaNn2MqbZnMX6QcZDd9CyzoWvFUW+G7JY2hf4YBCtE
zQ1JPWTewPQj3IyZzcALPG+rCFq8ISZMbggW92YUoevLy2bd2FN8qydTf6C4aWuQB3i73/ScwFwJ
h0F/tX52RVIfTVcjNNoYgmejndiq2JR/OABzxnTD71zNzeYy5hSqD93OAPjZOYPpX2PfrHnppPoW
EV/Ru7i61a6tKuPglNbvJCm/8Lo2gSxzcAvgAj3rZGqtTLiTFlP3S5MMeNDH8C81lRfV8UaFpc9p
m9Hd87+bWg+RGccbAuab/zx8f+TfF9izh5SosWH57xPs7ahdAMZBhC37rOabach3kaK3+f5QKjpK
Z+8fDmUCrmtm7/cv63Dzgen/CVVbQWRG+tnyHDWyEvnvw9iUu0SZ0/n+iWZq9HOVlN9NHDZLsqQK
pG8YsVHyvlfZoG9d22s3hhNr73WXPIva+pMMUXY0HLCuwA8BnQyKfYvWTT80Vzmrysu8pQN/M8f4
1R/TIi24zEw9YdGWojmMcf/Lr/DhNJr3Vl764aeow5+oj2vS0xJ7l1+0cZquRil+bU/ID9lPW8QO
hFGTyvVhsvurtr3Znf1djXW4piC82dDAydM7grObzWNhhTdlI60FTxOHVAOkIF6gvmQusKerGdvS
Bb7MQsP+Eq44ELWiLfoYxHlKAxL/SETaIglU72agVlRkHkSFuiLta4iXWlxQlXvbRpvgcTrzpgdZ
85XSDBjrMSfEQVjnTMOhZGbGtYxCOndJ9QFKlTtC+34G0fU3EvytpSBpcheJdDqhiJhOcQSivhBD
H+1wkpvqphVkH+s+OoCSIueIrtuDykyQMytI6kOPW2RLyuzO0KiT7eoMfrjZ5mXLfMVXppO3xsIT
7waFkX72ChNoo1kPrremTehbt1e5Y53trtd2Rh3aW1kL/3y/wTIFomESQKKQ7N7hoPuNFiagM/50
AivFShU6gjW3zZxdKKkTMWfYCE+X9GkwpNguI3gJ/T/I0v2bnRwUhACs0xTkrNX3n5Xn/Ee9Z9QQ
P3xdFU/IPstU27ZUywEi2N4GaZjPqpEMhJnCNmQUv4viiqqYN1vVmRx7taNdtcajZ9hI2RhvPdlf
K3wSK1HQ2Aq3U620Gs2C4f8dWp47sw+NpR2n+1H2v6ULMd5Kj5iR5DFLvXxDRqhcJwNxsL42b/ZT
+RvN9+4PRfIWyC2YoXUzcaA/u2n9U0Eln4QqkDwWzbDDGJOs8I6VuzyJrec2r4iNlSnOlfmum6Gx
bT0o3vvdhPflZQyMY107GIdqyj9iENUnv93Erc8er1qCL0lsMB3Af7qli4/RaIhRrIL4YPjy6AjR
XlKaYJZ6rR60EpXiyLwpvQLlYUIWbDF6b1ExaRhTFnkPeD12Ap3Z4G3QZ2rMq7p3tnpTQi3aBEeW
abIeTWXfYqP3lyQYsQEHFWIJX/XvIqVgNO666cutEBmXpWJDin5S311hGQZwqnLr7NnEtHCUwg3V
urLf+735IOZ7989iyUMY0Xe88wJVonPGWrr6X993//D+zbyxr3ajyv39oX8395+leZZ2QMi8+X+/
tTeCYh2Jul7++4/vX9ia46WO8nhbyWjre/ZnlaHMxbYbe2ulCZAZyCiyyGg04smDuFfNZZZ4XSZh
P7SsXYf7vcrrZn0L5eBwEMYxdepHGu/dq12eEm9yHqvQyHdODSxAWot1czsfar4Z010nnVtJRPFn
HxD/1bCSLSh+5SRbTcVjb6g5cuVnyglriptAIuPi8qcq4C+TpDgYOYiSM0mxaOqMEMLgU9jaeOi6
M1VjFNlGdD9ONgoNFno0uE3+p7U51Du6ufXM6aGbE7gNCfBWG0LbBFnX4nsBtTBNe2XMoAYgpyLz
2Ub4FElUpJlFV2D4x02zWRUgm5No5u7eqe7XLVa9Q6eBvjgjFWi0flcbvxvchRtZ72gptU0ceyc0
un8Ijwy3WER83HPyxQzxpZO3Hi0DToZW2NFY75h735DymMRtvTPb5hxmbXtJ5hoSfWqnRdWSuD+2
QPzD4FwGu6rPldnuQmRh26hGFZZEArG6iWqnrt4lS/TGC0je9ertBHP64VvoGK0sjfdkvYV1259w
GtgnW1DajKwKVYk9sNkk4iFqi4CzRHpNK67mrkeeX1cR0RhO1HLYcYpzSOMV7bYJosVZkaBouoyF
5ATnoW1lA9OQ/sQD6w3RlYnPXCdoQq5a/481oA9xXMBvaO0DQqogh+4whIcGPgmOOUW85BBpqDqq
79HVGkBJTa1DJapdSTt73zNklHmDKDV6alBGLNilfs3SekboW27KgfM8MrFFif8jLggt9ch9TIkl
2TVOYxxEyw80w/4Ud3r+4OBKaCQvFskyHI+tZJsYk9gLEkz7XBqrzkpJ2MRGwjajjydRsjOmWkj4
9HzXHUJggPkj6UkO/P/uY9XVV+rJLKiVj/XJWVNQ/aIC5EictMRGTGh1tD79aqQ50TTeU0hO8vsq
NcuAiBaK+vJaO9cjdslWKftidvY68ATwIe68YXTLx4ER+8EQEEf1Yx/Ew8UCniJ5VTvqGMMXHNpM
+v6I+/JZ559L0cXIgrBapXGmzkY2fQ9S77dVD104uC3OQA7RdMaCx2di2OSak111rf2qIfP3tvGL
JLo5ZXUgzyYOws4ndLcJs+5UAFzsUaZhlS2fTdvhiRmgvESO7UB1NHPLqrtMgbW1RaGTqKm/N/N+
6VnxAxkNCyKqPsOa/WvQ0B2o3q6OJTMxofEgFMklt+MnvQ/ynUoiuNky3Q1uszDw8F+o/tE8/p4W
YoBfl8HadvCsuOrJjtamG1W3OjRJ/emwrqFS3OVzKGk7QMFZLFabTA+vkU0kbKwRLyx9TC+NEBMS
bm88pS47/gJKZJf0QnsIpmTXCxLinVC+JpxGF2OA6sBli1tETNOUscw7QXv0B2aINnd2hdODKKmm
oH1wqTGuKklB8kdD2NSy0biO07rM1llIuUJrAM66A6anATtKC4ruSe/XDQv9jDy+gn03su4HDr2A
KZqiRFuXEZFm9LJLjAz230Kl+QH2ZBNnxNbTKnSsOoRcfm7QVE357sqMqmYpmYb8sMMFF9KBg9QK
EQlYatKdytG9hY3lLzIOiPOcypAOtuL0+HJod4yWJBUbmwnlcdcY5nboCe9FaRWsSyNDb8RUEgHO
6AYVHsEc8N00DnPzlGzwbNBMV0Z7BD7n3CPnMidqDo0y9U2JIH+ZRvu3Xqk14W70rXlPBR0VQ8iy
jvNxL7+GftTPYrRunHjLtxwNzaIqRPNwv1sa717l93N3D6kE0lrnBEAXQyAf42R0zpmLSGuynvtK
Oa+qpX1YJpW2DUrzAMsGGoczc5VQ6mXilFzSPvuBgAhvtT++W2kA9moY3srsecX1WG1M78WvJxp1
2/xMwC0XtDmQ1NzaGEvAMiQiuVrxZtbTQDIx66ciot1Ckp8+c7hA9Ilwl36csY8UxbVwaKoNBv+1
VAzYEK32WgEVFHG8lMBp9I74e4dZcGXKARiRADAMPTgvY/c5i7wC0EF9j1H54nQ1cRHlV5+20OmA
sws0hMs8aQWybRp69CzivROHf62CVDh7ZqNz/4miLEFp/b5zOjrakXWjfw9BVMg99MqHIfG749AH
j1EgNp321bAEnsraMZcTCciLksyZsXRpI3eHiyss91pa3tpPMVilNihIrwBeBmmYKxaGwRAkPegP
Bi6kCrTUIxhoSe/QHrv4RSVGvlVt/GS403cSG4hhA79doVtKU3PccT3vZCKGPTq2m9H+JWg1p6cE
mILaKbzPNjO6mntDhphW7hb/Y9UYCzF2PvVuUBcEOk9gfIOxFiAWF6P13zDJ+wd2lOEgtOlFCyJk
uJiOOyz11Kb2eFkJaWwKPJhz03nZklCrpoxk9k+7GK1VB9ahVx9uGXjHOB2fzRbQYLTBi5KG1oSq
7n5ts5yuFk19OVkmRtaqQ1ZQrGq3cARkSoe7vss4WHgT105gnc0x8R61lAVVC48VvcXk8oXeNUsb
/1o3wy9JjuE+me/dH58wAxfIJdq+OXlBmiPNZmHOJWCkTP/7pp4/cnG39XhKQIrTSrGo6qQZ3SON
0jhCEznf3B+7f+RSjrKfC9mDYigOItU9es2NcVkE4llLjG49mPlXUOf+o8V4QnJafpEaigpLjHui
zLqV39f9MTNIjmXwA1ZXxo4MPsSeLulhXNl66j5ksZ4fzQLxKMQKHxYhgUwO5CdS+dkVkhAsQTRY
j28VKCJWMLoO6ZXnqrPxQJk8ySXL78GNols5EGRT9F11bD2QMqFI6I+FJs6VNMT5/hGhkOytkrei
b8l3jAfpG+v+jvQivNYpeA6ygWqlGid9NbhqbK4nC/L3p+D35xAQfvf4buRwnHxvPBYpdXIjWXMl
MfdD3gvktvPjGI6n/3yFHqj2oKdMFPMOg8o+u7jGYjIQYoHI5pd/D1dBc80dXxz+z+OmAMxtNBIu
7t89DpRsa3AudtaZb/Ys2kzbN1yPM80JOnZ/2MWwvA0JxdnkoeEuDY1KKyY+/XC/CbQYl0ao6yCw
vKYABffb+8OZKLEENBmY4hTGD/9uiilLwe7Yk4ogKGm5JgtEXyBcyvbtpJ7uXxg6BS+dKCkHbY3T
1LWsuvMT75MAfiwabXV/6H6TOg256RkKMcwt9sJ3fXLn2Gip5Q7SAQXwQCxhrdXbqiTL10EKgvLU
finSWjt1LvtxSejQu6uycDlaU3Qcwane5TcuXTy0AWRlND6HoSZeOX2KjaGF32bWqyNCmGpZRsb4
5tveAA0UuKS3c3dyoQtwxnoPIYEjrwq70FiOyJCVdR59BKn/+SrMcmir4Hjq7uqbFNiQ6T8hpqc5
yKgxYllqxAXUkAJGoRn6mkoue43I8XIM8206RcYLDlQO5hyqbSaEiHPVJUs53wVouj8EOpLl4Bb4
jXpScmI32twfn8B5tkFAhU+Gf+zDqOQ6g7B59qo3HbfVyU/a/30jJUkJSeyg50gpsrx/1hj1//kS
ysryVWGZkPEMS4zKfPP9x7RVebElFgeJOrKTtgfkkflXK3SwZHuVWmWcL09FOWxxJCMVD8t4O3rF
+KjmmxD8DyV9tuldZ0LFLp3HQOEb8Vzx6Drw+boR7JVe3gJ/dhdNfbeo5FCt8yYAKwduWznZKHg1
7f5PJN6Spgu/0mK49Cq/dA25MhNdG49mLsJ18SbctjqOVagTP2kgI6VC/REgBLzYQbGRDhgN6Hry
Hu43DDHt1tdwLPndyAs83/z7bIWqWZ9ShY38f77hPx91cb+KQxaxf5+gFax/CPKVR/vSjWUgvk0y
vzmap07dfA+0o73KXADbc+/+VanOri2RRQG59G92hmwp77snJxwqEBvMFa5BBVTQkZqkiTpbpTgY
VygTm30cdJu7gOh+A/Ql8IUOw1KrPX0Pr71U3obkOXkhx+jFb6r07CScnry071BYkJEwBc6Jv7pY
D4Ypt27O+dVvZ5k/KITW97S39Ga+c20k3E1Lbl2KdoiQ5GbVezA/U+Dz9lapA6leqo1qp2IhFcqm
PEmhsIP+ddLNWcNIq5a3ilUmT2bOpYuY1Dv36XXQfhgs9S0qjZymcfWdS+uzBW/YaMToEUBsEp0W
lO4xQHLipLwH5Mg8SvlTUGb+QQmskA3iJX+QGIJJRzhHVEXmUe4f7IyrrNbLx5SDGSpMDuwQqge0
649SI1KicgeukHaYybAOC7bNRpeZDYHLc4mfLXk7FAo0w2d+XpAskBxw9X5YMbEtDPRbn05PzGzg
qrX8geXPdnZyybIe2wYj+rrxvWoV8+IufV0QbQ8od4qCt0i5+i7mPOHOIwn4yRfFhxEJFla0IiSW
dvHSWZtWaNz6GLqia7K/iYj6Zx/KKHXjFjM/hjl9lObJxht2LLFEmbE/7qrxu/HSfagH7SHtnxrL
qo6uiQVMGh7H5zxbdqnY+HqBWEr4217QjVLVPtBakOoHIy2ePGbiNS+42jG/KcN5ncsumIz7Qi39
qvodYgGVPxmQKI180xl1Ez+Yldi6s5T9QIdTTdtbapX2gZS8JX1d/pGCEMCNktgINdj50YhQGHTU
1rIBzewDIpaDx76vhubgCcffjh2rZqRiuS1bULK+uLE4NNuoYnfXjM55qWyx76LmmxCaapHXxNqF
nH7hkzQOa2b2R1ruxGCPDd5VCNuy9CmjMeFgqgQFGCskwjpMaOOIo0FM0SZMWSiI+MoXvRdsSJzg
qwbEqAULegU3sVU2raxVDmvoJ7sxR4YlrfA4um6/o7er5Rg1vKPdyODCLX1TGwr/YTbuwL3qBeF/
CKObsVpxHGT2Xg3ooLx0S8Klc650m+AKLCApiMaI3nFDFjpiHV14F8pZSUfxjHStE6W99jjALdEH
OQ8ixh/TkZKzxjnXXm2LZP0SO/vGIRgLlyy/Jk4X+2FUsFFo8xaSnrhNqMrDxMlcpytpXc87WuqB
xpUlVdiy69YoEpslv0uzs1R+YsTLl32vaxsy+zdDQqqX4GwCSpRZZGLFgh3JMcsSXWr4SJuwQ2RD
8zJ1I04qc7J5WlHMjhLo0zsXbqlfxZh9t7mqlp1AH1IiV+Va22ZDToFmjueMSWgXU7lwdl03WgOO
kaoWsGh4GbOZ40FtaLjRtNqh/i0L1LbsONdY6Ae1lNwQgCz0gzL3l1orxwcBI556k8aCQGQx49du
UiFC2VigdgQFv5L5Vy5bU1bbLvaZ30fjqXZhlhkvQuDHdC6BRoSfkeU32BaxQLp2dtxsOAU9o0Ci
cB+jvLxqtJah8DWKRWew8iD1ITsIxhntxuNQiT92E3xUcqIq8KUwEMc7OEAWLhkRdvAc17j/sizw
z2kp36qSdBgvTopz5EVfKjHfbZFVWxPjxHlicTWYkW6emr1KAsVa2dLQIfM8OIKWFPtUz0+NI4j5
0qMtO+NCcAb+oPrhE7fRCyNscrbnm4qzNpmJ/tJwwNIsk0iXCdCirUcHUxSGJvJyNmYRyz2NZ8Xa
yQ5kw0DslxH2DMVPJO96R8Q1SeF6VFxskgd0SXlfEHlk/ytrZY/eX6fRf9I0iOD2kqUTZG+a01RX
X5HtEcd0Lk1vg4/iSJrkIIHg34JohwWzPnCSZLL3KfrxEF/vRAMMJiqtQt06XWFj/xhkBAEK6adk
JO5h1PGe1FN0jUdqLjpX8Jt3AjwiFNo+Lr4H7yRjo3mIXIG/mEyhQH30RoPElHDxiMbDoC1TGkCR
Y7dViv3hzTNHiaw6mhVliKmqSOB0DJHLBpa5iafC2FFx8elMo3uox11pVAPT4kznA+naDjUO6Zwk
VDXPmZ8hk0cRKpCFKf049YhmullfQqfwsiHHhdcTr4KugTmQkvigkymz07Nq1bhwfhG816K1BQWD
qj7TTj8wukhrKQNswWXcKizLQM9z5kWSc2QPW4hKKt8OOPqDQ21xENa17QCY+hBCfttc8Q81Hiqj
PA1NaO5HB0FIGcXpSlO2eXT7P3Fh1edGF/TvCJWtbDazFfYlc+HH3jkmR/4g6S7b0UIdI49v1lSv
2CtfL99Ct0X6PI4fnRIgMjG+154gHhxSNbp9Yt68LkOJkCd/0TP1G5ujNxtEVsPEj8VaZzoFpEqH
OZ4gpgZCbmsCHhE+xr/SNCX637bCcYIrONbI08t8sUjG5LeIUn9TR8Mnk4HYz5i3MuYcYbeDnsq1
xwpr1LaTOJ76PuiXEaFOK2Ekj9LRP20MfojH6ucce/hJqXKLTuVPog9f5GVstQqhLzGJ5qrFz47C
ep+PntrGfV8zdINWUIZIvka1FzmYqIH6fF3GhrMVE41hmlkSl1ui66sH/qYAzSq0o/alabG10xLX
eat176l2UrwslUZwBt0Re1t3p20/c9sSZdOmiPzwYlge9mZBiLwcjXEn5PRKIOnVQBrcR7ZcDypj
nZdyjnClerxG1QECDd0PqLuSNSVpfbpKYkqJMDA9NlI8uUqp/Y4Jm8AGRd9XbhAV5vF6syNsCY3K
1kgbdL3/0+TI/yNQbIan52UvIvvo5YLMPmNN7p334Gj+X7+Y7EUtCVNsGqUtM91/DRs0AEmtEZKP
plkBstz6ksTjKv7IRtU/DLihgeemJa4S48jpzt+gR1u5dBYA8rTPOmYgslVGXIvj1SjSduOpAu82
Nkl/eAvKtFkVmQH9RHSIB/2zaM3pS0XRuAjF25Qii3OzjJSLiuetdz5HHEobqhrbpa1MvP6ZSaCP
stZT3N0maDoINrdbjmImZJVlLZyg+U0xGS0Mt/6pK5YBXSIvbr8sC+YcubvYmLSLAevxNkxtedKq
tF9Ybo1ILom9vdVuhGFRs+PGD7CL30gSp7XkJGhlXXwKU39vDkTZt4WPlUvjIHi/sSMvvwaR/lOb
tLu2LYBtXb9SMfJD1oa2tKt02PjC3Jp02bB+gIh3poaqtEp2ocOybBUJZEbaY2dwXhMl+GM4gKEu
rjZT9JO4sjsPlsYhVOc3dDJeUySt2xytrln02jGHUSH1iIbuicU7/2urcFvVBseouPyye/OLU0iy
TjGoQ42V6thXcDNd8uGoqb+0TBiEOEcbW7PFMeiSEz04BuI4TlR9pHZaXj2okbzTrHX6ZyBOmOJo
3HjOSEcGiRiveu6gOxbdr5l22aqwz2Xb9GdNQ23PvEBPn4anb0rOmNanFSqqFIsCNdBIRVZGXvio
UZw/KdsD+BgZPj7PndUA+xiDu5vMmjSatCRDTO6jgChGpKDjSo8oHdUa5J9a9V+Mndly3EiWbX+l
LZ8vqh2Oua2rHmIeGcFZzBcYSVGY5xlffxfAut2SUpa6VmkyqUSRiAjA3c85e6+N7zAteUc8SnJc
tiu3wsTjFOpd6fhyzUB+1xWeS5YEzAUtVM6uxfYOBI051sR0D95IbhwZyHNItAwawEA1sUlVlAks
8QvLLu7ZC+AokvrMwDy7V12d3POQzOsoY67PI59RS6FRpRQVTFRtIHMpWJsqUzF7Vq7K7LDdUTAy
PEjox0rWndLkUFt1g1wK03nOZVtvMmWMIXxpe7/BWIHwB560/+YGRFKadTFFM3WY1eqhvuukQ5Tu
0G6dBP4vytTmXDgJmnGgYRYY3cP8C2PNP00ZG9su5E6d6BMs3+I+ypCG+yOLVQQmLlPsAnMqSStM
ySNcB/T3oz6Ry9KAvYfZA9/shP8jRIsYRyu3t4aGV6+x7rzWE/czGO0zaSIymNzqXrohJ9PYmp2K
/m6g66370VeThIit5XT7zGPiG0+q5qzT1QNE5rsh1oiBmaJqJAj8VVt02kZHVR5p5rIlYgDUqBmc
kxTrz9CqkCNQejdOF67MsFcuVswOGeVa/OQV7z0RCfce1HzcOsDrgCvCZdI4u2MbMBdpopmrQDj2
rRfTCGmnH6lS525rC1mf7KqLJIQ5bv2tPkHCzZQhTW/4yaWMgbkCHbmwgyW0FVP/Sk7hn9D6LkSY
GIeO2nwSnc2ES6sW2UrDvHIx3eyjLp2Wzbe6L7w45Vmoqvv5qwx/7Dfoi9xjium3dBTKySiCG97n
nLuU8DJj3wZbuZkphaYmDyrzCGSbSnme3/Q5c8ORFQI+OF1k02cKhCWnv6Y+zeq0yZ/thggsJ4Dj
4ubuLWtsx6zHW6exhoLJUo5lFAWQCxj4FDkzXTMvburKM880n6cAGpxkU9rYHOJBq2apKzAiCsPN
loXMiyVoNdQnDYLw6QRq4k41eHVLVk7K4ymUpiT5vKsK/ajkwcXrjPFQUXk2ORFUihaGZ6rVbO9i
lQh1ooZI8rLiddErYtflltybqovXJKiMY8yGdtJ046SXCuMosO2LLHCf1CwfTyNqpS15pc8lYUqH
gOyrjRfpEMTzuv9kVHYO8aPYC+nEseue5t+5Pu6P0syT27621p602ge+fL6JXPK/cc1xipt/aVgo
0ixcFFCKLrKy76KUjHSH7sNibClmyRwOuYH9iqmkla9cBYFsrVQLlTPLrYrZiEGNKe4xg2A3U/1k
lScUnwmd+ONYqwdLoDodcZ3ux9IB+oRtymY1xbJzVziaeNLHYd/jiqynCKlA4dI8JgQDVoTFHPMN
qXDYiBoVSCLRPdcIdxFg+wPE3zR0LkrYQHSMJsCWNaibXsdaXzhegpGVXSXok+jiCaTUXvj+yfOU
2mcGzRxEE0SOihR2qPcCDRF5y9hIdD1ceZ6tsL1z7Lbb4AVH9kXRFGRrPIPn6U99E3oIopntDuEA
YBQ5Y9GXxn012A8O3OmbinMiLk7jmGMeYsicr5qGVgnm2J4CcUD9pGDu0BMoMYKk9isq/hV3AvKN
RLHppfLPDS0M3vKArOvc2KguSplECa3PT9wPfIdCyF6Xgn3CCaP0xstd8dZ7MUsIQr3l2PngJHTn
W57hC+ZI7h4VcuWDQWVCGleIPAsV3uPge+1mhBhORyZLVoDU7J2NWeSJEw9t0l7jfJLmWoq+NRy2
ikjHbZB3D00lDkOUct0ays2+A4geMrs9UwyUu0AU+7pqnnMmrh+g1Jaus4hGEqhd3yPdpYvsMyKq
YS1FzzmYjPjbzzS5tqb3aqcDQar8IrSBuBXimIiwgm0Ui+CGMyuH68G7YyeB3uqOGhumE+8/r1/x
4ieh3xWMRjhbItByvGBnwH9d+TUmWTQCfIpVzbnMD+NdT3i5HqDLQ28db2ArlOu0G1hGSgVFXVnv
zHR0bztgTQkeZGN01FfWDYYCozZsR9v4aGpNeaSpDwRoer+gMsc0jbmHpbx3gsy6jQjG82NvL4m9
WmAmK5B342d3fH2tBTFCI2b2N8z1r9MOvq890Fjk5F40RWI+dxWD42v+UTg67nJu4+v8dltZW+3m
xx2vMEPHqZVjsJPnzIfWrmTsjDTCot+f4KVDPZrb9uPo3LtD46/Uzq4I8wCKpIWoDhd0vAieqRRr
+7m3uQhYsiWu7CvVtU+uJrLzSurWOiKLeRMZOGlyBlvU1maxU/jrHbJjwCWwrJZNjqo5Go2tE+OL
XKhK+BXLM3ksDu0ISvEROW1px/QSmmrcJqiKHxIgx/thSqEEkQuuS4hVi7kJTX5yFRMPNFVL4zjv
AJ+hwPMijQ1LO3R2vklcT97M4XtOiY+tt6Sx1ArDXKmFu9PKWlkpQdWuRmzRF6dSP/jp0FZ5HwRN
HoALbu+Zq3HI1AfADnSTS629jbLs4HXqs0nD9FZpEIVkavfadz6BcHQWauv5E5KsT2erMUidc1cP
xhFDroMHGHmCpLOzAW5sXcsaEXuoJGgqFQaTjqk8QljPV52p79hk3iLE1c/jQB8b6wYRZwipwLBO
q3cpEXCS0fuYMSmpJzj6iJuVkTpHZ9zP5NxrRsZJrgiyUxSOw7utKItmkCHy5DcPDNolbdD4Nb1n
ndyqR13dTJwwtzpFFnHLuuahyIQHBecW2hUax8LmB4WPMrMZfDX9IDYB7pFd5jNsJp1hpTVVfzuv
nfiCmDKEIWhBTcHIMzKOndLa0mlLlkFYr9LAWM/Bpn0AEMpPjc3nvSYbXNeJrv9JyqCF6VCDdpPU
+FBqZqCjMWAQU5xu16fyzybowjXMCzJLkuaAp45DhoeTS4yafvA19B85GQYLTaGzFAbBV95o7Vno
KuVZAcEZok5Oz2evSKPZCZFipo90sPZExPmYE1Ppyts0JbK3kmV22+5SQfqXwlhibVGOBcBnFtpY
02PQjBQjolB2bkulnHUK0pZpl84NoFZVxXPR66JddRp4EKstl4gY+hvTLo5Vu417WV/IOAiXRRDY
oKs5KSX4ZeZ3a14KaYiKt1iX4cqZVgZXTbAgmEZzIF/5Q7fCZJ1PXAr6Ki361lG+exqw1m41s4v5
2LnrpOOj5u39m9qWkMda/LPz2xbhKltb2k4f+vxiC6rvxtPWaVipO2teqUoi4Aom1ptC4s2xJ6Zs
m1twkA2P/ADb2YkyJbqxeRvqIFiRZfMy/1RVGs5WV2Oa8HTknhD9NmdZyHXs8tTmqlruCfsj+Gyw
371af9Aau7kzWx6DwPWZ8SJ25jTeVxe8qRM0o7yR7bCXeWpu9d6I3oYKkWOQRvhTu1xde02cX4cU
wVEgGuOmad0XBabmWw+XGC2D6LYqN8OiK/tkA/AeuMz08PSUTBgD8JKGhbf0sy6+i/IpkQeVVmpU
5W3VMgFUE/POVgegmlNnmPDIVW6n3qlB33sDjfxNEU6zzwGU0eQGAd7kkE0GyyeVaOxPke4YdNA4
emstm3bHYXElrcma49v9dX5rGFGiwBq9czlN4jMhml2EkfXoRRyFQk9XdokMM+wMHLgcSoGjYmRn
v4Ce2lfVJQV/DQSMiyWNZ7I1nDEzrBq4jksj1Ip9ooI8LUM49vEEah5x9+K7gJYZW3yLKEHhohOf
tPckpIw2jXHHTst9oVqvgCKt+9pgUZCpP80rQbCblcrCAi3mUGS+iUGi0FHh5Q7jbNi9g5PqQFaQ
jhGNYHLWNceFbRfBqU5w60k1eTKGqn+dVwCGV/mxx/G7bgqejEHP25VoEUDXkuW/Cnt7FWPEweNn
xjd54rccqVm74q5EPq6R9A5IiTVZotgj0a1v0VaYiBQwqMe4j9M0OQV1MMLYGFCyet01n0x8Ke60
lWrnfAtHgdrUFenajvAj+VnZn8NvNYupGb1Y5dDcOEFqLdPISHbg9jFIs60uHKzDd7pRnB0EAVqf
qTc6+q9liq9nwyWqO/rWi6Ho1r5FWTu/46WvZ1j78b7PiY9oMczNmApOpWNnnultYtgTaA5t+jPr
vCzzfVYOX+naeMtMbcvt2H+FDoyWsSVtwADxU9qKs3YtdFdM5wuMUilWfq9it3DJuUPd+YV4UrHt
+6DF00nsloDRhdCAG6q7G0kSuhOYzjZZK/vr57uVtuTfzsWAVjRYZYAEIBRqde6DCHDs0WLxhSW+
o/XfcyaAdpLr6Q6GgneMbJ2j0LT3ChbaVcXRfT3vx/in+CY4K8WuQc7Ko0dtaSDLrl99QZPWn47j
wqgxuVYKwtHcxGLZk7M7cGvWsXEfFAa6q8Hg2lV01NOaB/C7FDdB7bbnskBT7sACmCMJRp3SeiTu
cucCFVmA+WHyQrGgy+xCh8xZlQ6mUoWvWGtq54OXnihdwj15ueVfsrrb6bVyC+Y1ZPrVwicJEL/g
GqKtCuA2VxL9PnTyFtNRSa6UnzTLueBs/fBi+0118qoCmR6CrP1cpGaVhnjVC+674TLf66mNa7fr
crg/YX+hS2od5xIVKDVSMJOMNBJhLzxp6oomcUmCBWD+zlLYECen2JxiyDRUXys15gQHL80l6/xV
3VsPGo/Rnd4GxhkzwF0p1GbfauqJXm2+bBDcHUYIcOgXlerYGN5T4aXr3BiweKeNfrKl8ZJZPXfE
dITSyPrCmK0eoTWUx4ogtArHmafTjQQxQuUjfHinbX9IK/tqAFMhDXQQS+x8fFqtcgK9GJxh+9FI
QPyPXs7A7CLxkAalqt8ghm9RiUbKnvAWfWiMkx8XxeqzQ8AQzAKDdhPW6lMwJEAR27i6SZnvnkvX
rA/9CzdjxpbmKBd/1DFTaOOTbNGuo+AAsWs2iM0Kr8ZGevVKDPs2rgQvlqvWhrGAwss9dihUUZPH
0ycbKhTLvGJyHa511tlrbDM6QqxuPYDtMMpYucZS52OxTWcZ9Eb1PC/tY10/9cRIESKvXnqEfstE
xVWaj9m+NgztLidKbW26HHtGWjgH4Snvdiaex0D4b4bNyDdtAPWgrnlAG1DUyG9MWNgXURSPFFb9
SU/aYusS7gDVjzbREAJxUUXb7WWlL4YKF/aQQOz8POAqWfCi8Iw+p4U9LoKoMs/0QEGHDvlLIeLu
Ziwbkg0rH/m89mi1gP7rIfGvGBWttYzpjTWj5V2LY3Kat4/OhpTzufhH5uhutWk0Z9dVfJ5/VzW4
TFscmTvXb/WrUmbPjZDBlwoNqdV3l0hHvungXCwzgPlctMLPtVdD1ht0/uDXd1T7G75iY3BgnLS2
wRF/4Y7eULZr4Owce1/xj1Q/BDygcmnVfT+WwR21QPhE7JgTFuLJSsxdAPZNs816XEi6qx5JUMsh
UvtTZwzIG3qvR79WP1S2CqmlK+4xpDBHwGsKzcLrnmjBYHEuu33oApyZ7xPpYWOv+5VZRClhCjEg
8NbVF1Hkvc+llB6Ub0H6Mv8ktEvqfaqzJHbNvR+O0mGJ68MzOustzSV1FagM3iOFgUPqQQbT06Q/
0zbrz3MDgckuEA5utkVCXvCJSOBvhcoozpN1eDME+Vz2UHjYKgQ+q4f1yPp33yJdWseR0m7Ufmzv
Phdm31xKDWfxfHMp8EljFPtdgYMffa/m7dWa0wOipuQB67TOAbejGh2cUS45knjntHlktrbwOpfa
Nlb/9GvQ50affzWnxzBCxLQlmYDsTyh59zAwyD8v3RMnLCBcLVu2X+x7A1deUhjPsecqT4PNwcLn
00R7EDkXi6Mo/DjpvY/hkySG5+tYs4SIOkrv7CGiLCUTeTcvjqKz3WeCc5/MrI9vc99UbgGO3VZZ
V30JC8bsWMC8jYrV4ktg9wjJFBGAk+qoGxGRTXs4uuRzCAhrmAu06ZcMwMmAZmM/l4FCkl8Up1p3
VvwBlJNTPNl4QeZtZgzhXet6UyqLKCOG4DPuw9YFAck5rBe3XjtxgH5siLONUTEUooBcz6EXcV0a
h6yv7qU3+x+EiscLw12bF8f//SVPSCwQDLqOKEEvqFIkfQo/OpFcpm4jM2VxHgDOAhFd2S6Dy3lj
LAdF3nAaL3eJ5shlwizvg/gugGVDCW68IvHV82En2ozVTyLTAwbLfrkNHT4yfDDdQYqpvqpQ1WZO
wESfHhflk54trTFEFUFnmgS36UCn1fWh9QMFEiURiSlniPUoUsZWOeaEQOTRNtXpQWQZh393aquG
nZHRnmqusW3Kbevw3UxUdAtp5vWV9lZ2EWXD5fVe8Gc6QiZTWnSINJlZb7T6LizLc9mN4wVYN2De
GN94gErqwDRTf2DfcVeOhuS4cQz6KhwZ5tLHHOudN2U9m2KodiY0ExoiWEUyz+x3VYflI4/b+tiM
tr+a7JyYanvI0yl5Ceji3spMaZatSZuUey16bOKDM8cXYeUE2hNaUIRyHbMN5FmvVcZ9nnX55w6v
pEhha7PCKSrVj/lmqkwIcGHL82eItrxN2/A9pkRdaTThWBC058gl5Gt6a9lZV6Em/C8DsClfG76w
nu18owyXXiSMe80bH2IwBAfad+U9GlL3MN98iQnWqsjjp0gaEro6Wj1VcYxtGSKzQilMFPhXM4p3
MCEwNPbnqVX4OZHAMwvnMfP8fVXq6sptOQkH0VjfEM54a2tZtFe91mKPt72zboO/AXTrGGDTWrIr
lyYmC8AbWrVIwio56y6SHsg356DLvP38MZQKgm+jV09M0JhL2xqng5L4XErlZaDq7lZ0ibucI9ry
gAMaLYQH+FDWFgeEvzRrA7cXlaOlW2In8IX4fp3cVSNzqiATt56Zml+FWd40GqiUmgbcinPnkkpN
XjmGWvss45AbUud6faQ85AzpF2mPuAJ26jnK7WuhtbQYA1pgcy8VxqGfXvWq99dD2n4FYjVhNGti
mHwcUcioOuTWRLMlcXvbZVTtwP8iZGZCPrqxG254kaSRTN/DFstOc9eV22qP1CBfo4QuMhL4EdwG
hbkgCHk7OI13muu5z85C8WdGottdqZMVNNnYlUQe56arxgF4an5anTF5fdJvNDYbVOiacx468gPm
m2w+Fc2ro6ITb9xJtFvz/xdZBR2X2LwdC+u5nzr5euwVezvCLgkCeEMx8MQw2uZN1Kwb2nDgMUoo
4fMfZWATPZMIMTERXyJ4hM8NRSluyuGAdO+IATe9mkTHXFU2+/nnjTZIXqJ8i5Wbiu5qCiNAmkSg
AWBzooIbUnjMcAjuiAW+mtLHVJg4fFrVpMoV1UqYQb32hjbbor7oFoRGfEEqj5tpYJ+fn2ijMM6F
RnaYMt6oamN+dd3kFvN1w6ZPEzg3j7nVas/ZmN5hAYZ121ktMxJwYGFUo2MP02JvDOFbVGfJXoUn
c1O7aJzYPfb4TkHbCrofxAuuPKP+JujI3dm4DUnQ1FQSauhEzR/h/LOMlsgCl+ri5FuiPc2/001c
dZ8dTxM9N3aZ6hKbA/osSfu3SNUH2CruOeNox7rEyGH+CgMJXhTDzbA9Kv+A/DdEVzhFg3okHh49
OtDy4Mbjwd2SAIBialrQzDh6HdFhzXFSI/ELRRWR3YdE+IuFbmnK9KCGlGm1my85YQC068yD0INx
8/l4ehMHv4S/midttJyXdxRNORGwXnGM54xrJJj6Kcg+Ssu3XwQe4k2OUF4SKQNaKNp0oQwPbdLf
J1X/pHOknMuYNB7Gm1ZBWV5uvKagBhW9dvLbbKSM4feJZF4aPcdgmc+Igt46Dc3p5zEld8hVl07Q
XVPB82LW6ZdIImU3A+pGQsbj7Xx8xdTrcCSw2k0d32sK4RTFhPGan7iUchhfPG36obxtGQgcB314
DzBtX7ExWdckHoN9patwj6P+NRfxGdQKcwWVOA1uVZUOJ78YOMlvsqan7nUWsjXl42iL6+dur9vy
pMGSaSl2b6pUL29N7pSltInSmJvmeox2vGOjDBL7SN51RucGtgfZx+ZlDjv9z/f+v7wP+DTx4GVp
9a//5s/vWQ6XAzbeT3/81259t/7v6V/8z1f8+PX/2n5kN6/JR/W3X3S+3zz8/AU/fFN+7L8va/Va
v/7wh3Vaw6W8bT7K4e6jauJ6vgBewPSV/79/+R8f83d5GPKPf/7xnjWc8vluXpClf/z7r/Zf//mH
Koh4/8/vv/+//3J6hf/8Y1lmr3Xw+pd/8fFa1fxj5x+6pL/uOA5DJ0NYfK/uY/4b7R+6bQvp6Jbj
cFCakq3TrKz9f/6hm/9A5mliNjVtE9XrlCVdZc38V/Ifmm05RFbpuoqs19D++H9X9sNH978f5X+k
TXKFcFFXXA3f6PvcZ6nS3GPkwQ8jmtMwpfgxlLX1LM7rFh5pLJ1r7juigW1IltlIgwzaK1kleZ7s
00KaTNVRPUY2oYiji2EzrIMvTi5gEEk/32lpd5v5jnr67p389/V+f33yL9dHUCxXqNqaowtr/iTy
91fWam96Nf9HYvuK8A7SVCubZDXgz9lEdsh8WYte6MBHnBovpVc80ewgzQ9OrNc07UNnos0MYP4Y
4NhIgvWfUo7Eh1xVhkVJ2l+Zm/ohTGht4JEw0HBIbKfAxTUnpUwklYXhrW+t/v61/PW9NjTN5GSk
G3yoeFWsn97rrIm8VjTw4YZ1SXIx804g+qHw3iMXLVQVpmhT1IGdtk69dRP7bzHDAZMOaWvC6tAT
CTI/uG3N5W8ujFvwx5uAC3OkZHBNAAtV/k8R6+lopEOqwDIE8AKfqcap2PtnlZAYkn041DQYtS1H
HQHd9W/j2NRrW1GZJUXBqSN4k/5nQM5hRrRhVWyrGhkcDYLPVeeHRef7O4HR9F+vUlcNxhQ6D5Ju
zxHm390KNOUFx36COXWddAclQ1Q0+m64hEVJyaUJJ6WUUh6rxnv0jRj9APQAFGAh0byWftf0irdn
+IjqtYq+9mSxP3uRe2OGAnxWEq2M2ixXwNowVMZ6vqJF36zQAisAfVOYlQQRcZIj/iTX1XKXYUVY
SSXMdlXDHovgQdz2q4+x9+QmDnAeJ2RjkkiJYbZioolMy6rOJhZtNc6s1ahp8bXr6ZxEiQHPgC2p
gYrMQ2/uNSsiw77J84WLz8MxlJSN2GKXxsuGoyzxcV0GBE716pGPcudhQzwOCqeFVjISnlosW8NT
sNj0ubwMaCCQDG7CHAeD5oENL2YzUtXA3k/So6ZkzaR7OiSWMaUhKSUi1d4/NFq2pE7Aq9Hp0R6q
Z7dRi2bY1DVTWEWT4GTr1Zx1U9JtBqaIxEmJ8nLXJuXBicQTDDbYJHaMlaJGZw/godynJnYhD0aA
Z5ChAdA6BDKbvzUJCgRVHz5sWtHbOEJh402O0KHgVBar6ROqh9McuWk1sbH5zZ3/U+y9VA2N1dnU
hKERJGPK6cn47p4qkT344BaYrDRMENryRDwZRhbdQl5cjsxUw5Q3YWrSweNdK27/NcOJssCbpn75
+0vRfnUpjmlJHYW94L8p6fy7S7FtaaE89SEloPISbCkLcsG3PG0byMsINi1O/2lPSkA31htu/Ccl
SNHqONO0gJCbhaRxsgoDojq0Ie9vhuzFbi3vkMSVuVEb65tCbt3aa+u1P+QQYrPwoRg73JFISRB0
wTQYiop0VVxUDGXuAzMkC6YrfxMDrk4h39/l0U9vuCEcQYHMxicc/ac3nHWoFCUJysQIOTF1YVIc
lbvOHLWV7YOC95BY+3uzPkaWtWtlEW99ibstbfA61DSJ//49V6cV9+erUYUq2XsNQWGg/fieY5Lr
dVcJJhzam6qqXzVQ47eNFl9YLslxlGa1dTN6b0oMXbiFCI9e3GW23sSrOH+smC8dcp/YiybHbWRb
v7k8FrBfXJ9Feauyb7Dy2T8vzJnf2JEC9EDrns2s1LZaozEXssez1cdM10LtGObjy9QB21nTDF/N
QcSPbeKvaZDnLyEKzcbFtKijWx4GRRzqJg5245D6F+7tZUXLdNclsbvssy574vl4p8tUHXI7PPct
eCfFrYjgqowrqPSGsF8LD+SRUXb28jXPEha2lhAfZKRPfW/fGlPXJstiQgH820Aq0Ok6kgPoAn0b
gNWjVWBOIPPhbI47oxzrE6wIFaTF5NTF2AUIdIcdhggOB0dp0QN7IoyoCNExhWOOiaN21rZLei2S
apuzCnV13rdvak+FGY/3/KjokA0FYO3B6Pcgbg0ODSFwvyH3D7oYWzq6EPtkbZ7y1pNnzurDPszN
a9i276GaesRPxzRsWOpX0kU9nxm9TrZQgBBVVke7KR4shl8PrtPiEHF2eZmcGcdbO2miLA3GHuaA
hzbZj5/pr6sHMp5JRPbKkZv5qoNv4WEmXCXMDfHUwa1embE+jfyMVZ1I+RhxhCI0B9KeaTfrvKG2
KHUSLghAh8WV9UzvgpL4PxhTcBERbBad+0LO7cpgApc5jbUDms3siClo6lTr2sqhlfbdvlbuldxo
L3U5vsW865tYOJeAsnAJpWeHhOPdbuiEm8Sa4SljkfPy546bCTl30+9GNd8ZU4OVVfCxTlXm77V6
bFyddkbNz5X09ZyaV+W1WHMtNuKkEtVOjsjcyYZV4YqH9CVYW0FCF665Zxck6TN81RlJEOKQJ2TG
JOoiAIvA/sK0pPO/Yp2tHvtMu8s4BixS1/aOvUCCqoKhupZe6x6c/pZ8F4mP0njW1fbZM/CeEI29
kKX1EaOa3iP0oFIuq/qsZtW1V7E92RHJxjLHn6YVLCcSWSov3UN3T1zDGNGHiEAokZcKql+I7kNL
nL0f4QhQNFzrknGHRmQzBwL/wHN5rIdho7E6AVfzSBGyum+ekOsE5y4NG9gOphd8aJg9iK8c2R97
G8AIFSqCHBsO9Yif1lzGwLo6Ttkhk/qD3tqYIeuAjhfSBFw0WBDaOElWkWKVe6sAc56PtJtGryzv
fV4wby32xKkFiZXE3BkuBkA6Xky7XcZaZfGN0cq+nNwAYdbeqU4J0cKy91SqzPVTBgigB2qoCPB1
XDNoPzCsGa5/YRZQU+78T0X0i3O8+ovdjYgLRxgUGYh1zenvv9vdXNPt00GSLkg7dOmgMwCZipHY
yYIrrXd6VrwuRngPUUgMSzDQBwNzDhjMz4PfHcN/cdo1Wcx1qcEWM6U+bVHfXUpbOioHfhbVrhIo
3cGRLzufEVCp+i9lSkJnmcPsISEdcmsL5lTCW7JopG7TpLoyFAHDanfbUg3rJYph5I7an26Iw/Xv
3zE57fc/7U3UZJpl2w512V+OJoZdlkGngeqsE7gkQKuhzErMP6aGnMhfpaZ2VtlkL3bCZEW4ABeG
/FHq5fgl8eTDWGccucr6I4spg4JUBdCccEogsbgFneTch10+7H9zyb96Z6lKpWVa045q/fQhl7YA
d8WYlZMLiMWAaB1yU0icLZsGrieZhkwxih36RHPTOt4r7AkwA5xF9NTZCi97dfF1kAxVtbtEWJe5
uDS5F3H5mpLjKVFjShJsJI/DyqoA0PN2PEaQe5atnZ5rvShPHB1/c7v88nMwxfSaDNWSyEV/vF0S
7J5joNtIHYRNDGDv9jsmtOfQjfFtdASd9oI6w5KhsjBMn1Q57NppAXy1QgAVc+ZS+N6LtKusbRNo
5GJZxavXRgiyXRWerN77J91s3v7+o/jV88axVjNZKWx1+t+PV23Cb6v6AoGGntP9jjNX7pyhPuvF
qZDWJFogWi8yImVVeaiuUB7tefLTRWF78fXvL8X6xSGGylIIWiAGR775EPbd89bHqTJYICVIzYpp
dvaIY1AEty0Nz3YsiGcZqCWbGsZpZ4PZFmmXX4PSN3aUldrGmkTgTlzfi8p+Z9usHwKnJzUlQ+Mt
y/DeN4q7yshPOH7xzgQ8mIYkh64Oq32dEwUduCM2KyAukUPrkXB28Cwgpr3I2WUNBOrS1mPyuhRU
4R2cIt9DJl14+g2YTLnv7PFbHHkqKGRS4VRmFUiq9sJ0yhsTwWvq1NeKyHrwwkxI+6xxD03fruDH
lAdv5Cs7va2XMc3HjV/Hp2yMl0kdZ0cvyd+7gjUdf6lxWyHBKkSDRz+PHi3P2cda/1DSSDr1jq8s
VW14zbE+/WZ90Yy/ri+2rTLz1+lJqLb50x2SdHmmyWokPnfaUIG7LxooP0fashh5CnNYs0oiPkFt
V1pVyRLSfdNx3OOG0IiDGAk5UfDhNEZ27DSo/2zw7DtESxrJWuKS0V39xWr6S4Ojc820nm6rRtaD
3dXc+Th31nUKDbjIgQi08jjmPW1zfEFtlKdn0Do5C7Dym0dZm1b2n5ZU25H8p9Jus7kjf3wo3DIm
W0ME3tJqbVqjoc5o1hNXJHa3JYXZxZ+Ssmp0hwuCOiY5JLYoJGTRGQ/fImMvWED5SqHoqO4hlJwU
2z+B6rX3wNF3MRpLXAfajZIU3hqbLdNdJo2HELIy6T4ky7U9TlW6IyCijJT5V4GNCFv2M8NH9aXo
nirApOe/f/aMvxY4WM9tYVuskHRU9J8KCAcTWwQ4SCFKwwe2HJHBWyblHRP5g9bmwbVMPlIbql7Y
4k6wxxTzDkeRva4MWHPQcpbN+FKovnP1FTS1gSJRzEUkJ3eBRrafHzwoHr2YuB3dA0o6fLDo7q5D
y+HGGggTjRpkjUacofvMXW4NfKtEE4nrwB58Ble6ljTUt1Uw6R5NdFYyL9VLrTMy72wMKUnzmFXS
PQzOJi+De0+DnZoRYdSVjIRSmmPrOqmPrioJD848bzkKe6+U8Qkyn3GKOpINxtTZRYhVOVu04ne1
7LSd/Xg76Rp1OiYqnZ1and/87xY22/ejGD4yiraxheitclL0ADksvAlOrlM7Kph71xxTIzY1UmKg
LJS84upeG7j1//6TVqdS9S8XI/mQ6WRY1Is/nWqSoRQgJvmkB8Kjb8mjIlhPMpmsgmWneLQAiCVU
pbypDWrtnPmvz3FxG0P9cLzmd13bv64tvDPcdDYrjKB/PXV1v3tnGmVsa7KrOFhNh9OhCgE48qRt
4mkdSP3KRfKFLCX2SZaWPUDcFjdri1TEwKRwD+WaUoqoZ+7D5pD0E+fAx60jQlz+Av/0IS8Ej5dZ
vWIq97YK+ggGNQEBMVSHf/++yl88QVOfnaaMNX3Q80b73UtxhKs0WUMD2vFXgYP0s27UE3PgAo6/
ejW6vHiBkClqkexMH7utolr/l7AzW27c2LbtF2UE+gReCfZU35QkviCkUgl9k4keX38GfF+uvXd4
RzhsV7lMkQSQmWutOce8yda+Ve2xN0T7ps66IxMaNBp6vTdsV5xVkhDkls2Psd1avwaWIdGhsxdm
Rb0p9A+JpPaHHR///aOY/62ZToff8iUBe9I2/rnke43IyrGnAZ2i9A7X7J0wkhFDNODcKLQfrGJO
91Utxb4mVokqe97PZqY3XTIRp2NW6UM+fctsu5i9ulrWfKiz2GRdb63QNEo4G+RLdflTlb9UUDB3
hgGLpRpaRqlm//DHs0nfLqL2vWgAvfFoEE7kxeVpQGnwBNVlla7a8d3UgcBDktWhlRnITi3J6cgt
79UVaUCW631RFt5zJHieFhc/BKtevfX6xr/BR/qBdu9GR11zC+z/6g+1fpaJ+czAa6fHQD1LjINb
TgXacKo7b5mGm0lDMpILheHkzGSpWtRs9G/9pb2pEiq5PoGl3RbGB9AgMChDemNJbewV+URbX5xw
DeQ79NDlAVUcaqvmIYAgFnoCT9JYNzJ0APNL2MwaiuABOUICH5Sa1qt6zO0SdXkLoHWbo810HBqh
rurqLQjsFuX74t+lrQVAKIZSAfBu5ab05VVw+i0qB4JmV2enLv2mFx+gR63He86ve3rnEFEVxgQE
Ups5L8c9MTXkmiTa2AnHVw9VlBtIv7S7hUkOaIgtCKmj8dHm+N1UoV57o2MiTLu/lFF205bq1cfV
vpncqf4fFYP/XxYK+OqG77NeeC5//X2hkKXvjS2WrVCiGyN8nFRtoftVf5GB6SOYJAtWljBR7mtG
V4LeD1GF8M+Rm810QeYtOY/Gi7NwAxeRne6N2Dg5kg6GLIdvAoA0mS5pg2NJa7pNXY9GL+zGYL6m
lX1ITMN6QudCrwDzVjwZziEm+nWTo4xhIh74JCLQBFZgi/fNNP2QkpE9mrjMNlkPoRorDCPq6ORM
3BlGiVJiGP2wIDplzCd1Q6sXYrfDsJwK/D52ckq3NbMHJOGXZ2t6y6jRmmhoHjo/caGkygE5OAwa
MQg8GkQNM/l56+tAgz1p4p2JdGbXpPHLsjg4Dfv1+1q6swMm72NSGM/cdNQHPTLiwhTtoD2vAnAY
ZMPNyQdwuB15IfMVhyZwD5LgEMJh6I7IbLtM7vKIude8wYfzv3aC/zK/81yD85ZvskUa8h87AUt9
VrUgjDc2gJONbdPhiOM0YIFhgtIP643dyg+VZDShk0s6FOJ+hsEfRjXRZmXhqqNZuBIPRn0qBloH
Vo18lmIDtqTtgrlCNBxCR2i2uBnTvZtd8vGPNYF9Er3R/4+94L+0Yx3PpwYkbNtkAmWtB4L/by/Q
pFMPJeMm3DIFtvwuu8Xh/1ZlwJmJHWT8SJgvVwE1r9LpqvdRpMggNGuL6DrbpMa6LQx5KfJdkJfE
5AayvtdB8egLa6VZzNehICJZuMVnbA7Bfsblt7OmZjzUuN1EOlHI6YrYUPvLYv+pLMAU4GxhFfXy
XcTVcELk7yI+pH0K+evJHkoynoA5YWWuOZcv7ksCYxA6N3zobrKPNKRv6MORZhn0KLpBWesZKFHd
FuPu3/eev4Zzfz+eSJ82BvNu2u384x/HE282Mnes+ersXn1EyGRwqCcASOGUHUUZkFbdmtTGrk/k
PJr1vedkFWQ+Zr7jMtIeNEx717rd02iuTTFGxYcm8vf90hQgcib8uAIvTx7Aq4lpDB4M85fk9pZL
dZn4AjdM5rMNdioiKl1jtXOMb0IIym93sg+6sG+gAtUXkE+EHJTtsl+gJp4IR3serPxxXtdpc4zv
AJ2xb9sEpIhoJf1XzYsfudCmatntMuyGmyDCsKcEYW9lC+RyiBbrf42s/rOI4ZsMDNuTq3bA/+fI
isFklELCJjq+qqoT3A9pTWfAFLqloKQQrbfo8UNiVs7GaDhhNtZkZzFMU21CKrYDQu3fL6251hB/
v7RrGWmZnCddw0aW8PenghmDBSoqokGSBPWBrXg4aRTKcrKq2/RoLP5ZRv5TP4sdOQrTHc0/sBAW
vVr3Nk6d6caO52Cbc2jG71B/MNZF7Z35v//9Xf71Lv7+LiXH9IBjHEdkC9vJ399lWaeePxoSBHI2
0DvOt7SjVmoeskhH0zWSVg49J4aLIwyHPK58ro+IE4G9GTYnG5COV470T03qfceqGk+cJ+JHkn13
Wjj5JdOFt5WcFRjOFKQWV4gMk2Ei5154D5g6b/M+P5vdbB29Gu+xtLv2ooOnyh39xzmZx9DJBPqe
yN7NQiavqWiq0C7qTycwAC+3Tfv4l+TStob44CYEyhkFNul//4qC/6xnuKMsSErSttaR0z8vZDph
NiTHLpwrV57+cnR0ppleDNdssU42gQbyHq9bY/kMgYmG6OjQpp96hN0dUqlkYn7teptWNk9x1aIu
1Zi91aKn0CYVObA+/aFwDlVACGg3+z8UTObJKPwvu/KtM9MW49HIEvAxKYginfcfPRAfQs1kdhso
08PYsZ4R04nRTSGt2wBto3Y6nLLtheF9eUzyobxEaVkiG17zw/wJBI8urafB4ydmVF73Xbb8whpR
Y7ciKglc33frLIfe6h/a1vaQippb25mJu8vmaOuZHSHBXfeRd4h36fd0ngWDlQb/BULjr8attg3C
UPY+MPKAUKezraCJyLTZWn78a7Fc5wxnwWbMwRibAD/y2vOUtG93OsBYJJ3p2UJNCfe0v1BIMO+E
/EZmpD5b+Xu8fIFJo+NQ63ofVIFx8//+hv/43y/7f6kKfAMFkoemiNXZ+aeuonYajEPWGIdD/GQQ
zrHxq2+7FvfpYEKjq4LNWIzistRJqDWxF1BVUOfN6dlnL/NxgrtpP8NAG8JO1eSyTM8pyBY8utEj
Ps8DT3dz+qsM9MsUa7kFbiKDpvbvH+K/9DvpYHl09GmZB0yW/6FjSlpWQ5TvApFGPgA1ml5hYdsH
EgXcXVbijp1TOuTRQnxLQeV7IOn6aSLWgCQQmqT//mbW5+TvS43vrXUWoio3cNH7/H2p8RSeo6BB
HcnsNlTAt10w6//+I+AP/sd8QNrrayPXsYP1fPWPnyKxEs15ZqRhA3p1k+kTVEacLeZbC1poj9Ux
9PBSJy3zCt8A8kytle/SlF3WKeUv9BxLaLc4+3ysofYYJ1RkKy0n+bLqVIRNav6W9oCFW8SfdYSt
O24IlasTwIAwt2Ho0O7SidgGVm2AcFAPZh49szR9EwPymETxK7wi4A/9A5fgIDjktCMQNcCUQDyW
ZZfZyZuH8jDEBYty6NQVCgWDa+J8QJJOB6ADK0Uq9NzgVpg0pEin3jcFRt9pFN9tSwnjgTDYeIxx
CvKZMEbT+siAJTotOaQyBzeTDNhmPfeRNW8TpeSDtOXzKKt+u4YBbzoPpOgo8rAcX+oo+GPN6Pzz
NiJSI2IylXnubznjlOy8bIPsih3BicPcVqC7F/vLhn9RmERsGHw9tAOVohtKg8LdpC3auKZ+nsoB
4EFUAgmPcBVN6fpdGp9N1/k8JcDGRNJd/JeUEdC+ghWI2RIN9ljPDPnsAaRYwuoCtyXXPhq7kQO7
7Xy0ZbNtTTWdXL7HziRnEMZhxiHRuM4FtIJ4ZSkpgRXXfdbcHNuoIdarInFnDpIdoxlmflSYFa2o
XeZitxkgDa2AXZClZ0R3JOTpvILzHV+ZV96YibgFNQTXo1lNECpGl0r/mh7FuR9pdgwzU9WCJFwb
8dRYUTstpmNvzUa8J3nzMQMe3zi6wKoBMab2+BVGEhYKwrUzD0pNS6iyU/cQtNAJCFHcZWmRw/Oy
dViL5D6xxCfivgsYvG2f8DLs76RFNtMWsEMUBhIpztCScCsg6Vf9qWxZjpsScPwQFx/4CJ6XJj8T
HPglEuuhACTPuCP9kwc/kB0fuUk+gOaSIGjudcB2kME323TSfoUfloYlOD9qb/U9tsGAuX6feEmy
zbAb8GkDBvcFkbbJMSM2liPDUOyquoEJ6j34XfZJVt2tGvmopOLCHBTDHy8bjhjZiaiP+R0Tyxpp
XPDaiAOubOIN0zj/GVfUquVUr5B1WhnfWhn/tZ+Bjga2RyBLEt/HZvYZLDXof+Jk5UARCOjpYLfc
Dnzz0Lfk45Q6/BThNSAceF7yKTpHEyud6fpoRxb72wK/QpQ4KmELs0K6ZpaMFgHcdXZJQP+Ehr6S
V3WzdDQQZRE95Lb7FJslG6J/yQ1FDF1sknLcuvmeIJ96szjHGO7uxrTylt4+aCLXgwLLGf8oR/dr
sXkd5t20ICQ9hYCwq+Z+weW5Fu8FCZzU5FX0sSgEfcZCDqSqOqaxJX3lOr1OJtP2OX3563HlCiY7
JX0wnRkySc+9gYnIIMhfH+V0+AkIJu4lUMal85ELSHyhXvRkqe6Fh+eOmzDeybahT08qtoiNeJM6
XAxR6PtYdZ8Ns+Ctnv4gkmPQY9K1QV74G2xpw21NQGvd+d+uXZXh7BGrFPu8uF322zozSNFgIdJu
/iHUxGUpnzwmsqHSwafgoQSuvXHt2AmJuYUc8/hXelxNmq6fkFPbiIrltvgoMXhvplUpnwM2CnJz
W8UB/HJA7lGVk+wHYtJuaIEzft7Ey4IqmsgHkll8jkWxXZ+m3OHDRNOn1fItGlb9JglRnkr9OdFK
gPf4Zor2syfaN3QCa+fq4TtuWLFa0hIqVquCGGtowVzooe4P/uD8cZvD5ArSEoqSBTPOn40G/lGV
PAdF/Kx821lhlQkHLfb0FfWXEOlkZNNTKdtf1TKgVgfAouAxEuKkbywjvVEVn9aQfOsZqSUbcnzx
4YtfqoGAUUowII0vHq1GHueR5ZaMr3J724A72yB3X3ip0LMUFsYo4xbPKH3BKJwdhplcUo99KK+K
cKEuLBgJmHQeBcV5yDy/C8lZrsu6R0XLCr+HFkybDLxoKHsub5TWByePH738gWg0NNCYqrbFUjw3
rXhY3BJ8tYrUVrj3onfzLYwiByV09UV4BA5GJvhY06BS+hOpUBowPj6reQA3v/TcbGamHoSvfzRk
HWj1QBidgXkHSa4OKanwazHuy/E5yrsXzYJP/laDZLmhldTR/aNe+J2SU4GYlGyfAc2rK4pD6r81
fRBsZMHcLukxgPRdtfFn+5kUwXe0rvY2QkoVVmq8NE7O5lLv4Uvjg1tjQrRXw4GKiVBv7BFAJ/MR
KL07e9g32BA37sjHS2RMMCN9aqD/7AoK72XrvAndUmla+Xc5kQJqpCymxF2OxoBCEtIW49F4PP/1
N36W1RbwHheOKOu02QoQnJjcA1ylFwSZv0GL5KE388IQ/XcTuqkNuJzfQwP1Lx+LmyWBL8WsH+54
vewnRKEbJkKnoCPIwhG4OLs6+KE0Oo9G9JLgUaG8JIkCxyWoIC5q1fl3AMVvxkVv8Ucja0nuZWR8
aAPkpStbNDmD+0FhRs2f0yuQJiGzunlzXflOPuKwQwgW0Y/3G56lQ5/1n3WVZAD/XZNspXYEgcbN
3RGVslCK5IZHjyagFVEHxb1rKe5nMwaLSDiq5hDddctC4yJ7guM3ROlbUVJ4Rr/80rhq4r/IQUpG
XsT6IHeZC9lq8mCaT4caQ9QahQOCrCFo3+uI4Zgxm+diDcJVSxlCGVnCBnP3plf2W1fO1yCJoJzM
8fuo45d5ZvN3qoQRGQ82WIOWfW7iclFWjKbRHLWXlBCcY6o1BwiQFOXOyTwKpPJIWjHqVx1W/fLj
5SSz9BaWZgD5pUdeS+ZlmAA9VMWLpS5TPpLO566+pbQHxa5gXU5MvjgOMWHm6c7gnvFUsFPbwbdu
1IcRTN0+ih5aH61fsSTpHo7jfdbXnOYCH5558VQOGgJkJb4LQAcbBFFD6JTscqq8YOJxYZVBRuxt
hHL6cxnZJ4uifheO5t5oDXeDmey1WWOnefyQIY6f/gjNbXDdam/TDxtpIed5sYWX16fxc9t1YV7P
wM+Imt/GDj0zxMN7q+MMV3vZc0enOiz7P43pDXekdH1b803Z8vyRtHkwLFYzboE3L1KsbS6SLsEt
nNOZNBODOAxpHkpuUmYJhb+ZS0Zb3KepCYie/OXehXRozFxD0I+/KMNvgYl/EjJAH6k0oE0Jzj3Y
lE7wtPKNIsUFZNZOmHziASck1MVui0vC5cZhk7CyItgEvDdUlU2UUbaC0Q80kcfS2KPEoDUBbGlj
Tp4ZpuCPaVaSOkoi3V5m2ZPZFh/SZg/1Z/FSlcYuUZWGwKjQt8QSmGGJtSxuvmNi3BgB5k/mYEHa
XSBtqx9S1I29XbZhjo1x47kw9PMxzhnj2CGUTUAZBKWHoBdZ2zcLHIBt4MxgxsFEh2Yj49M0AnKt
OpxvMmVFY0HfOK1JA6F2riWjM6yPtLZ9AsejVKdhZ1RhWQE0NOfAuFjmY66g/E00+QgpcM8tfRYI
zoW9ARoH5ac0Ti69wBTAOl0W8toPwEThe3pus2+nH9NQBXWOt9dIArdI1rpdOV6bBmaLNzNbEfOw
L2HzMKY0MrrXv1WcJPeqUT6qHxK9GQdskymvYEg7oPiRtKlEH6tKDZfass5j74+38/SFzgNoawUU
By3a3jSt7CgmSKGRrE+wz26HFEGMtWJFRgCVG8/R79FCfDcCpBqq+3w0Fxv/7jqHh/00C/sNuMQS
RkVWAuOJ78zM+EVb+eyZAIj6eLltFkmMpo/LNyvPBk7KweKmS4sgAWyb/y4VNz29nA1YMRKPjd9j
JBswE5Wzt2r3pZrSb0LCKP8JS3fEQMHf3jSTx4m9MhxOPkSbLs03ldB9kxO90pcrRnfKOSLq7p0/
CCgLZBVB0C+kZxM4g1g19BR3RI1odY7U+1SChSFS/dGLk3hja8CEjmxuu7hlysWllvAGchk8Cwii
QF5YIJR3SRKcMv1IwG01M60CXq37Ek/jyAgliDuayYRhbaihOcSzii5G+41wOqJcrIHfl1bBapbk
u8Hr8ODxsL+UjiRgtpbXCZIkaWCbuOx2NDeT24g2X616h7hcchSdwTv55Ypic8Fg+LQ3hBrnY+Ok
ZKm1n0NAABAxsVfSKzgRrSUcMSCHtCsNcrHKsHTNnwya9abIU7UTQJkdsFHoVfaRSae7BrjQdglY
GyPfIhg4ksccmgRrEPDBF1mWb9U4btFyd3vpkxJeRTNEbviECpdINMQbIiLfCw1CV2En3KCMe4ix
meHKh16HJfDalQSb6ZGDy2KaX4QbNGg1IptVowM7jkQ2NNLkbTGnb1yTgkMIUZ69iSRGrVJgFiMm
mSZdsPhPB2YynAb/WC6LzWXPPhQwVM/N1cbpn2elnyYXTvQSwAwmTZMGoMRrYEziJoslo0k6Y7FG
JZ4k+pViEtM6GjsTJgAO3aNhTadYQZRN6+5W4s7epjLClg/UtWf/zdtuLci2g90UG9zLGa7PDtHW
xpzdHy0XqHINLD8XFlUOjW1TmOBth2Y6zMOI8RJVhLvox9zkfQwkGBSCuzSPEPIp3YycM8V0yG6L
JYMdYwbVuYTA8asJgj89t9bGk3pgA7X5XCU8Nq5dyvxihJi8kPCkbffQILk4Mrkk5JjtQE2MllO7
QCTi34nGDG4dZyDSsjSeW7gSLkyt3M4ge5uCq/JXu6Ku70hGdyfcoABnKf6NoDwkuCNERpjEDD6u
x+a6ta0xp1QWr2iHcFJYwQvOrWnN3/rK8vYhblcETVYcOmb0G3iq/iZKdEk7W95BSF4zK2jcDjN2
WdIeb/vSYm/3SeLQMmBFKJ8DEMMcyzHe8x8X0tAqfQBp8yRGTrdpdk8TuQ7rtDUvagZk+mLaVEbW
iJRHYgImhBDGqupf45rubWzLSzovIVGckuhQOW8SHlrVYGBJkEkfoVxvkz5fsaElIr3luUQHsp3N
+TMvWPcMeIJMGPKwUOVXVoh0m6DQE2ZD+T3YZ9+ZKg4u6ZNqeGWgM9lmyg+Z3YOOD5jz29lPD0p1
6ynoFFJ0YOpqMiOc5nZUFOIOiN4NB6R4VeyZs49MIAYMkgQzx2GXJOUmni+2/Bxkm55zEV1bqs9T
RMPREayyU618ZEn9IxvmNVpbErlbA+0oXYpERx9GRQVb+V9N9bm0HJarYLmO8H052a+u3fisGWnt
yR+n943xuB5h9g2MvQqP7Yujlp+cg+izstXFcfNxUzgg4HTfcs7pD06VmmRheaEW9i1F1WtlzCP7
S418OeE74+hjpUgqKC6T7j6RQbpfLCpS27rIVKT72JWoEjLztu3MRxpnv7yYaTK3CTq/RJ5ZIHGH
xHQDZcoOYX870NoHxvXbhKBx4C7eXWOIk9OU901kfq2e6K6LvwOA/4bTPTqkpOIE2zUJ5VUHgdhr
1YZKaEjGa411NOTXM70CUJbpjGWfDTF3HmyxPNLz7PdlHX8imJ8PVhWdqkrcT6V8aEytOF37BWqb
+masU00bJkTQvB6zt2TD//TLtPNj6cNUzb7GlcLWZtDrZBnapuLuhqk0OZdyHJxbesq3C9UFepf8
1AQE4cQCU38EgGYC/09CpKsjfSAw+K4KVoKojzzEjh6NpLY2nIcK3uch69dVp73XRjUc2SVp7Uuo
+VWWnXxnTg9F/M79Vdh7+FlU8QqfnGrVa2VOq6YZyl3vFt9+oICMpty9Jms+MbDFPq+QxLfkOvi+
fGIN+1IkWw7TS1TRPSjJPQXzoTm1V/13Voy3spTHplRXOlXWnePkX1E+fI0NLAtCmli3wEmjHck5
YFdVaE7U/q7m+AhoV4Wc1qsw4KsnitvHFjiTpewv/W8KT1IzneFKSqLGYxE3lxrM4IUQdAoZYZ1z
AmFgVa4eRONHr3/a6Po/qveyfatWCoNmJGo0IeNDHDldeu0LJW/dfuZ0amuJfLTamF053UDEv46r
09WWeILgiCnEc6RtZnX2y/WWkyzJ2vJsnl3Boa1CUnHAc8DsRPunOn8TeQx2NXIAEQEQnwShl436
tAxdbLvFt/bKI/aZtc0MFI4ueBijatjbLJWFVnpjKvpgk9e/dlZOQwxPLKo0aWA3uaPSSpBM6ZEK
E5q357bjzgbsGBLQM+2KdBg3zWQ9Dj14biKKSNua2M7IYbOPZTxDRcjAJWo6xiStVuDemQqgSmpY
wSfKqDWFdy7YVhPOusKa9o4SuGjkQv/XeKYPrsQqrNRt+mRlzdbx5CsxMaGRhAk8rB1xGCBiI+Lh
0kaSBDoCHqMLJsrKv3G79iZFI7KULAZMGTGWZAMFSzFlj3OFhAH8F6Piadvq8hpEEwQKAFcAyRTo
RfEhMbyi1si+OGUbZ3eETElNb3TbceJJM13zTjrqrjCq7kCsgT7XHh7FBTlzVtCnoDCUQDKdWz40
IJdYyLNlqe/JI+6yEyW6aFSgIWZEWilJTaOj6b2951pfbrGGF22Y9wAXtowntoobwLLFHoWN8r3H
3kkf0wSlnM9wvWKARp9vy9S3otPR7NOuWc7aDA5ZGsxPgdOcpMlKbE+EnSiTTtmMO2gHp5biLhKg
q2lXZ/H93DvFXhiu2hMMSx8SfvjVqdyVvVq85uuAuMvbdxFGoixBtcLyW30KWzfYp757i5ro5E7y
d+9F+zqAQG8t2Rf6saepc/rd2p5iE9E3NrpVTs9PZk24zBRfLHaOFOLRn24YGePs8mK44roqd3oG
gRz4vg08N9n5rp7CHk27uMIk+xZyIaPeRhJE99pZ1S/66OfZpbUpiHp4vLuk27WWSlmbXRyLJJaU
tDrrxGFW0qG8B1F29hYQg406L5xGmICUgFh9fbY7WFaOokPm1tNd4Zp/7Ln/CFJOaqogkFkY85HW
+6+Um4fwm/StKbwrG4S3jQJ9D6mfk2XLI+YtA98PfV3fdfrQiCWdrzZAf4apPlHCDOfF+5UWwy1j
R2xug1PttLqFFn6IEF+bdc5a4NE46cWDquLXQv6OHGMToFsiuQ6NhiwdFIMuJwjU+fSLU4zOUXBj
jPd+Fi0sppU4QPU9OjEetAonxEZL8dgMbU2eCj/Bn5Pf9azvBluJg28wwIAX6G0Z52fYeeBjir78
ETZoAENkn7FBhxv25JHH4KEAlbZLW4Dw3Wi85U4y773S/2pxl3KWodKHbl+HE+7ukAPWn7FYXjxL
WBemt+xMebtrpYMub/5Qc8phL2eXVezjA2Bc3LedxUGH5m0t6dcWl0gHz2433HT+uXEGjsD8bEuU
Ewd5UqqZ5W4rEll8huu6l69LDDM7cPqtyl+V1z3X5O4xXXYxC5m4cMYx9Vk5EYAwwYNzGDjXmHH7
riaYkOf0rN0eRtqww9uGBwFQglawkhGAkubOETnugPzPHStP38OzabAiNQP1MuTvjMIIiE7HkXNT
Oxn9apSuLRG628QWxbaxxOvMoT0OKhebb13sRnCcodGwr+VLQ8QH7RJWb4sXLIngKxWdXHY1sJPj
Dv/GwWSRwfXIJFTvZx/DJlTcrekxC3NXT5PdZedZezFSDfAQU08YCrENURsT2jRCDEx4FHQyRjAK
YW0m5q1hW+8pYQuXRMSAQl35JDRprq0zgIKAgpo2mbHPxoWtTZb70WjEjjX4NJi3WcyqTIoKvkB2
zDktbkWwvJV6pms/Xl3CUEnGcg9Qa+K9cpjmAFz+0rQFj+bkZzQnEQX2SX9mifuM4zxF++7emHLc
TuusIqrzMqym6eo7w0Ov5s+oShXmbUgRqAI2XulEd8i86Ea1G1132X7og7cJ0d3Wtq+EupGtAn/o
QiD80StjF+L1dJRqOULvCM5z5//u0uLF8m9Lft+jXAVpVdHopZKymlM6GAeETKdqzNSO2fml61A7
5N3BZOaEbY8eM12jPcPYZOdExhM9dpjGAXLEo7Nw8qwm/+J5c3IrxuUlGBVAXSkOo5267NIVHeT0
jwvkMHRL70tlUCBtudzlUfwxab2tqWjwSfLIIliH/m77PyopGQRDJt8zvKNvZrGd+Ci8juhijINO
vMfIS/bFJMY9jS4mDIBUdn2VUYDP95QHmCvXvNp2Fvm+HUc26rY/mJi4Eb0HJJ42GUpbt/8VoEd8
koW4CaYZKJnh3tEWPfYmPRrXXd4sv5g5EXqbzmZ/bmdOz6gLzqkgC5Uo5VdgzPKQF+ZrtyjzMtCd
FXVL3b3U305uX9K6wbC56p3z6boYNqk10MtBcoW4rj+SYhqODm2nDTTrk9dnLjOv5jOfcQpx0GqY
6Z1KzKWM0I5WQzXpxB5zjGok30zciEzvyB5/qQKGxn4H18+h9wBCgns64BiE95g8ZpXc8Hyx5GQM
8SffyvdTYL+iIkZj6V3boaAJMeTPU0KpAuvtyBeDzJBDk1n/8a3yF87ijk2LhJsu7x/WQCJiD5im
q8i/Q+yFKQgfOWBwcBh+2Pcuy4Lfn+oyJ9bUpqVq5YxPvcTbulOxS+sfv7CXQwJ5nTK2/+0RM3gT
1Vj7AIlgx8nWkQ415/I65Z1zzGJAmgy4nQLBum0LFLn+vnPoMCDufuqlZJTV2fd9011RTT9kng8F
xljouZG1ICLKZJ343wYAH1NeC0nHFxHvfq7bb8ZjTHNxZpnafg+Mpt/QfvzBTQboNk+PnIHoPFoI
sV2LyLO2OMnJdnfNygWYGAx70BbCwWm8sJrpBTBuZSNWe1yAryiKgz0bCKltZbHHvs6+l3ugv1Ha
QhTYQDdH184CwoSip2c+w56o1r4tlHfOVjnbT+ovZP8U8ZHRGab3xMle8CPhUejukdPQBfrLYunB
fV9H0kwqd3G5zLtCja8ZBwbSY4YV5//eOIgQTZBSYWPR+dLB0eAQTQoKImBnohmFuHtXmI1zKvAG
S8b+IR38bTyWe3+wv9NMWNxtBMaX0TO5FDFyeRUu9brVJdPWF2kTlisNebHFU9oGR9M/p2z9GBMh
6yXMHKn8jn7pfkA7+sHonDAfbw8+vSVkiovLLMj2r/jCkLCSeraxi1vaWR/835BKtPghHiPbpEl1
DAB81zztMzlvcoh75ucpnYwITotDHaqicmdPHKtnjRSkL/jtynvlqTv0xtSEDMCgQE753rbf26R9
MXoa0RlCxo1TMzYqC/kRqZZ0q+SnqtX0oWfnhN/opVOzcyaV4bNr43OXM6Qp6ulT2RBjZH6a1O1C
uyaSxg4qc01TiElVFldXUnVxnoNzDZPWOdnzUynaN9EY3zW/Jn3t0DKdOnoZvkvHNhlFoe5lZaMj
OHsz3ZF4OE5N8wHdt4Ly3NSbkiPc+hpOGuSHOBYHzxpupCkQlDtfpjMeMtp+rXY7JCR1vI06/nyS
5d/KQSHdRwl7a/usg4vJv3Ua908tXwpj7MBaX1rTIJwlfXCnxNgKg055IueUEFab7NHF7je2WTxq
QdALXU6ySQn6kkDdN4lvIyka2m82sS/Qj0SWZWsPj2mDe0UGBKBR4AVp9M61xCF1dbcfx7fJm6Ep
mFRm/VIcdPdljzzXZtNeUptpJp6QeEfP/pkRPiJJf2voob2BDkBEJLpmg1AkRuKnNFigDBu/o2rV
Dpt+mMrReApKcWGp4ryXZr/wNb5nPumfvlWR6HWLF/9t8IPHvKddZKA1Jb7XDkkXhAxp80046wNX
6samNZEzYafVxSBCHzAxQQi0fzN/Mum6ROtUhDJZZcAzvKKku8KcE4dlBk7fAmjLgV7p1W0RQWUe
5+KUJwnBzYvmORod6Bn6lBsFvXAmm15rECqJ7skbQJgaNglNdEIg3zK7X+z3LFkuqDzHTS1yBpie
/yhHztFoW+lZjkwPA0IePfRNzP0SaMlYSCKbS9w4U4/2VB2dMiFbVMy/kXt0hHUzP8ubPf7WIPP7
o/N/jJ3Hkt1Ilm1/pSznqAc4tFlnDa7WN7SawIJkEHAADq2/vheiqtuSZFvyDZkMRl4BwI/Ye+1a
oXcdUaYlHgOpcEDA3o70ujxfyCZcd+4oeFwzepTzjJAd94EkL+I27RzXRTWSBquSh9TobFYShMpY
gXMbDsDB25YBmmeSFO+a5Mo4JywegPHAlZr9zHCPpq+Oyjfo9BgJoABamUZjr0p/4qfMni0RU87e
wihD2smWL0KfUwRRgzXpK2gSj+sLVE+DY9zMgBbB+2A1S5Kt0gk3AgWN5dfD3+yic6OFpooWA1dO
8tizCmeOZbzRH2mN5LxyuAH7GbSKtGg9VOyNZKY/KRmUG07/xTjwrC4rVjFY0NUiIHdJD8wnnr9b
Qt7yQ5KNb4U5h8sZk7tKVlHB5cnzvLctVPs6w9408+46Mx+3hN47dKb1yNDXQVjQ5jGLRIZ0CCTt
uxbCpy8mLq3Cu1CagWkfUn9TwzscHCK8EICdVe8/wofC+ijL1dTgMDKfyrpD+SRzXmpKTzT7A451
0XsAol8UuvYl1xV3MtORRaETEBZApQ5dPVoPmjH/zxiO169mamvrIsu3eWoXaBrUCshGhiQJQWFn
gOpFI0vi3cT0vmZz7VT8cPHMcjXcVhWbjZHteFo+GX6ebyjkCFmdyJVPK+RUlZPsisrlohcWdk2H
s6TRGEARUkRVMmbbMiedfQBzRZNlrAZss0XB9diJJoWfajIpjjjsg+LBmoOyAgfJj2PTJQWNx93E
dxu22Yephc+96X2ogJbIaFhPlXH+UCOWWdlh8eqwXxh0BirkRoIBNV8swhfXyVitewxtbOD1YJl7
6McU3vK1ZA/OmQWsVkfXlOJuBBzL5xdaOYbnSMxqvKbb2FmHKtHJaJNJhJrBUShfHI9kQ7mTgnsw
8HjMdGNCVZNfUzxsS/ZhNrOE4i4VOfMe7toIiyT6DNaqVRdcmqx8cUMUG2FCGpheoGCjDYwRfHBp
7tm8jYsyYToh2EoSVlOCEyYICsOEK9dFb+6qnkmiYO8bsBBefT4qPdlz3/vxoitg+0WR/dHH9a4z
EzbrdY3+fXpm1GIs2+zdTRmo9V02n7IgiB3iYdcqcTddZawzdp2QhhzzMPB4zE1WN5AdsLtL015h
eWRd1F8F7ddCd03GDXT8PLqp/EmM3pvoM2jSwDQHLYPL2awScfIeucwp9BjOLxyEVmQLZqRyNvmN
kgmRwfZ4rMi5XakQjYOJJivLCWpUHKtJxWYMvYu2a7qW4S6c50qIacvADemZbNI9mcBzPftukmRb
6nwXfoU2js5jw/I/PqXNRfnJETFDsMOZdO+0sKuJD2STCGUjI+sdRaGsrpzyxiJWECwQqOBGTWml
7TRjr42DJjPbYCPgQukOUb14NGjG8WppaFf5/Jle5KL+FhniDVdVBwuOOOoQbZ1dOfus5SEwLGDO
gg12Sd1zQpJShthYqBKhQiNqFCaICdZGK65jcO4DiDQy6hCR67GGoqHC2IumA6VCvQOLUK/gC7+n
iLCUZlr8K3pYxlUvwhzNdQp7eZXOgxSPnVTsVSz9SwDSLol3g8WgtTEEWw+kamssQhycObQdf+pW
Xj1UB1vTb6s6qc6WD1gpCmkCBTt/4Q4vAn5O7pF5a3h1vceQxr1sv01kgiGFZDLtFMNDKWk6wGLw
MbrDjUVwBtzragliqaENMXeGa9wJgZxBcpBunTrpOBMow3Gh4xYeWsIzvPFZeTSGo9Hc+324air/
y0wyaZO13iM4HHSz36BgJYqRJKqOQGldMqmIsop5UN4dNM3vqJFbMp4qn+rKYMo6dPw+/HX0FFQL
D/3gn1Ke/6LVHiZ2j3bbs5HAHJjgJ/bybqf7OAnmSDXaD3oSdLgOW2zQ+yjQMCU8JnXy3GADW6bM
KlcJ+Ypl42UXsttuQttno8EcmkI32mpukLKEh2/dfrPHApnVPPC101l6ZOTfHDXdhsGARz4pCdHt
CbyzJlK4LKqnubwJfIyoUJaaJTjhBy7HCX8to5wc/iDHlYOoovri1uMr4cWNQ99VKWw12XTNqtBn
EsheN08BX5EI0cjooYS+vU1L1gApnUUUGQxUpAarH13VALSFxpI/pXl0l47NuM1yLLSprzPplnOi
rNtSwwQsolVQasjc1FHTitcwGrehQ9vKsJwKkIOU1VTKe2Bck/WPWi13FhXoehqQOwSp1RwKJwoW
FWtsrYNuL30CiSVR6sDdRzO8H2smQdr0SLwOMSfIaktcFJzoYmM3hQ30CnxmbpjNmngqNgMY7lBM
eLe1i5xDEc4pJiWpdNU27UqiADFHEaSWc++Y6gOhNf7ORH5lDvfghRkCmLY4u1pxLQf3hTbvOywx
lDws/painTCeDIW+lkm7ZgDar3KtfFSR8dCQBcAWEQIWcRW3noxZs8b1GbWYXBqhU9LsMPIVA8Mn
m2GtMOutj0x8JoW1Sz7Abhs77Z1kLbSD1vee+vY31xEQ9u1jmfRfsjSuV4IVNQ1Ck2wN5tCIo995
8dVhQIe+oLVHESHIU6yN71VB1HEq1ZsTMH4k97tGNzZMN7qfrqsjsw/vWqTyJuqYnHkSnJTuJS/B
iJK4Uwrep/ZuBnDsGp+zLE7ndW2S3USxbT84EXmMo/ouBdMZG5vQO6wqQAdgSzLEz+te6w+TVvhb
ENarrqnkpZTqcZj0ct9S3PaO9i2qDbX8pIFg7mUiIIu3nvCUI9Noxq+6d8WWSGgjnl8CaJydZe0h
RnVoHllVdoLspLDOtvoUgUdh3JvHJkZZ7P4Y2u6knaBiyruYEHBEIR4+zE0RO1fbgRb66d7rAGdd
zba59giQVmpe82BqYOOPwkqfAXJoJdY8teJNUzkPn79A2C2Ed0JiMPGOx6jiZbAc3JBQ1e+xl5FW
20D+iyyAcxrF7eQFzkVMXJBpjVDO8+RK2GxnFbkFfdMw5c1actBrXlpectrWAxkWSS1ufZKGOoLG
toIl5GYQI7x/5zlxLVg5hiYhdmmzyh8th8eULUCl5UDIIumJPnaeAbn1drRzd41aY9XVGdOUAihv
SI+UeXq9VyZPUlURShbkjIlc8zkchb0mcwoNHT0bW8RqjdY/xi8xTatCBttPgk6hKYI3+VWU0Zzt
A07yZaAnFlnw1M3CkAQqhrQqdXJvK91ap5AQliMY9JFz/ATe6dSYg/aQv2uIgteogILDJzomKUHa
p95ujPr7iCnKVkyuu3EqqCxS6mKPSvQck0ZGGTaRH1k2MaZKhDRQgVy2u5xCfklm+FAPCBmzgcoL
KCdUcepkF3h3jEaskPpezMjRSZoorxoeckEWof0ffB9kUwlNnp0f/oXFLB1b2F4u94Ex6Gu3bTgT
cQ4jgwRMVAiK/4gwCgJvUmYllqE2ZV7hwo67U65rLVsWhnlFTSBAV2g7u3d4QuT9tCYGL3uIfG0J
IqJqeu7t2n8jmxPGWxw++Vll4hIzXrtxxuGXxVMLafOCc43pj+feJIznkSueezkO9xgAGZ7CZQgp
MZ4s17v/BHWWtvc9tWlFBVvekIn8qRUCS6Hw9t1ATPoQ8rUaIYaaZs77isNvCf3vZcopC0TL5dLA
QF4HPdL80Qg4zSlnX4A97lOjuozg+W8QmFJCT/QciUE8GCKd+E2m6pxpc0U+ld7RI7EPZ0KxS03D
ee5ryPL4oD/IxHvRYjpJx7y1TGQlOta6xVgZ4uqL7EPNFD6mpsj/B9VeKuwJcrbmMfG3d66y7xoJ
f7hkgm9QGRzcWfrIGWZc0TPZqDYif1000wmeonrilekXZn1bIaCbTJ73UrGipVJfsO9jr4UM55jn
FIFdYj5lrWsth0SE3GR8iRQ7zcWt8S6IG3C+9Y1KcqC+bVCvI+U1a0c1ASmnY06QLEn2fE1MBnvB
Pt96cHqrW8LUIlOiaU+a2WOS6LVN5kVM/VovXpv5HQ6F7okK8lAYboXbwMlOvWAxXSIItwqGQu0j
mFTrqnfkuRJLmIaD9VK2bE4L6DqLQrn+ivZbPU21vXQJ5buTSODqqNBJrJLptow77SlSYuUDeZ1i
NATEiGQRfhi2fAxwtB0+S++evNDx0jZzDeT6uIAL1zoaiBRGOsGv2mwdcElX9K1avzS+klciBple
5xwOPaEaOwUe4iZtyV0JWMusw0m7M0KtO2uTKLbhQCKMn5HDiQg84Iw9JfjzEYzSCfeB3RF+kqFw
14RaCbO8cyfxPNXJxcjKdNMNJdCD+S71Me7dGAREWv33dA6n8VvjGBofHnSdY42ab2rRPbo90UUp
KXMbHl3VXuJRZTT5avq5eYDvSxpX470oVNmFwUZTz1S5CZT1UWRDeQOMJF32rqWthz5rGFvZw10b
U0l3x95nblqkenzDEAYLc7IwqiA+MI0adjYE5EB34juEICfDb4hEChlH2HH3MJrWMaGT2Q4VG1MY
FksRasYTTq92l2J6tRzi7RBJ7/SELBINurfFWgVNB7GcwTi+lwjYz3gm851OLto6ilnkd5X+Ki1s
oPM00ba7hPhWVyxEpKuT25AyH3Sy2XhJmOwFPn3qoCDb0oB16ziW3dmnFStIWSKxVqc5tVhc1SRW
dx7K0obOxxDarude2AlE8lXtkLxpx1twr2Jtzkp2br0N5gaEdKFXnD5JPZUdtxvPGSD4hSmCdCMg
GnsqolOg2ftiKl6z7qnvRnkTqu7SGr3ao4VBp0r5jJ22e+ZmSCq81IrNTC9nZMl8ccWyRniVk1KV
EApf9RmhlGVx5O7bOVVb7WuL3YAd+NrNwAYQAPAYXv2WJ0hmDa9m0l1BbR3oi8CZNnAitcb2uInO
6KTqXc5IkhBB/S1OYq4CqSykCbP1LHmrAs1k3c31hG+F+a+ff3F14xFoBrerSl+qsbYPYDgZwTln
xyj7M6qRgRTDefrWoAjn0WLeaEn2qgtO8hEo4WnizN7Zowy3cdNdmP4lp8wbSen2xWG0SveUzXkw
LrPFNpLVUesBGCHfzJf4w0GWO/I+idNxX/ZkQYVDll31L84E/JoZ3ngKBzZEjKRYs2k4OArRRfdV
xYbZlP2tZWnJwS2x/iubLZdZM2+0slRDGIBxKg5KBoldR4XRnroJGUM09OG5xem79duCypMZJAiG
FkxpFvf+JgoY2/v6W5koNhplMtzEgbfP/K58yhJslDgA5mMPV01XxI/KbMb1J4q4Ttn3mGImTjgs
+ohRac6MHCLCY4tTxC5g4TDwWGRYOZOaFKwxd7LdZE7FMVbe14GiaQViDlOLH/ur3gc+DdarWCG1
B3jq0MZBMPsKkQ1zB21RrbfJex8/xZRY2K6ksQRb9qU2YUm1UWCtR4aw6E4iqnMzvgXmjk2R3o5b
CVN6WDdPFs7kdnCZ28XWje3Xw6UFS0nyUY4Sj2Ldpa9tpzFm+esNKFCYvnojI3oA+d1BPbZprn3k
mjzIKv7u+6KlINEQmaqmf9VGLrMgPSQe/vm2fq7LdIB+zsoDnsCHjq2CLYlL2TEqAmHx7XFXkAU4
kt2Y5/euptm30hmYkQg+IXakeJE6bnHvTTRA9QgnmjaWhxrcr5jMyfjBtobuavEOnLIjgbZ7CCsG
RUZDPGVigiwy7EvFU30BWOALSrjViCHzzeLAJvT7C1tu41Eb6y8RZy3esOcI+8LzMCQPXVn4BxsB
Gu6Clj26672wrF+NCk0RDMvphfiklgRTg9YjCNpDmAbQUUmpwurHP0LSyuNUo2jTMXJ80+hvugn3
btZ7ySWsuy+SJBQaGuJBW8adRyuHk4fPfaW5UrwhwtmnWn4Y0n58KStvzQB3YhQUJ5smvI+EjzLf
Tup97rO+zYtdGBTqpBOAjMc2ZkgTgtoqOvucM7i8nVi/nXRwAw6DmpZBYpixMZwHjQ4nbgs/qrJm
tblNHTgNX1MtsRFtsjvVinlcaPuHQpPRXnVYVuSBIAlOyboDFExxt4gMwJ+iaV9oxiNUsWa+MMey
2APBeQmyNDng6yFQqK7zDYq3E10+71opY0MaORW1WzB/Z0mjZU/SJnITHij+2Vl/HkfNcxxOxsmA
JCipbPI0V3SSFu1+USbrCUa9zmii1bx9XPY+mb3+DKgCmR2Fd3ltOw8tsibEWtmGgM1xPRFiduRe
fVea4x5iJNPKkRofYX5WQXffBAE0K0Iml03bgxy2srfJyLw1/tgqGEH2IbgdK6UdNOj4qE1dl0+h
Li7puLUoWG6VwdfhWvB2YuCQ5C+5O5kxYA1j/TxMLB34Kl3CQiu0bYb9JRMtEpWRaRw444Vu5NjJ
pTeH9CYPWsnMnN4TfWDx4kNc30Yc1rqEtKUBitoojyUXDl30gtEhS8yvXBfscxn7x8IaV02drW3S
spZ1++xZuEuBeTBl4JUsIM5BeW6j7x6FhF4F9sXpvglZh8vYSNQOgifICEkUg18jQTY9ZC9D/tBW
hrMlFPiRdk3b2Ji2iK9laQHVEZ8vMMvN2M+Cl7qciymDtOWoWPfo3SERoA63LuZYj7spF2/kkmB/
Ef4NxwtjGK9qt2HD5TYYg4s8PimPbv3q4ri7eGJkMKvGg0SOOFfBBG7bGpIG6qQkQo6k6xJ1yZhT
tY2vWi/vvXFWWzQDOzIGqcpC1qFCZ206Kj00HHZ6NYGl6WEtfh7pKZGNbClsNEXBbtI/WybKQpQC
T17PRRS6WcxFxsJFd5iURQaXK1ls2XZU9Zfeq9wt882DZ+QPZkCCg95B3mIezyRdD58dj3YK8r96
8KhQmOTpbDbrUQQ7qcz62Ba1uCNLU9+2DQ7nCL0DLTXPqJwtihxr6zTaMaNSDAID3cJqiCE4AAf4
/NqqVmdzouX3Zc5twq1Lap8LjtKJNW5p5FPHPO43JhDNu1Hns9MHcHUSYRTet6UZt9my4otfwiie
7jU54ieMNoyhOkSDl0EfrVNcoI9Amhpd0N2xqtABLpMAqa0jw7tCd59ldG71WNrmwk2Cx6iqLjyH
fAvxdi1p8iO6mGXhaAha7YDkPUhiCCrAdyywvPu0Tb55LFKAs8hX4wH1lEli9tjY2ipAyLW1p9o5
1Wmy7yBwa2Vn3hKwSEU3HkYndr92qMHs6o3t4PhN4a6mQHJBdFDqUjs10HSD4JBGkToZcwhnWT3L
UjXnAEo09HoCIjlMGeeZqLDypHLu8hkTNwqSxwm+4lUw53MTDKHQsuWpPSrfeOmaJrvRCyIw08Go
ZjnmTQsA9r53HR6C4M5XJVPKcyWPnjmt4ZGh/Z7rGOEcYA4bX7ye5ZPG/xCtn3bbzI+PWDfKSxn3
9bOLOGoV26N900VcKFoD5kvUd4kMWS0DqVkGkQpvtFAdtDh9yfo0+yIDcajSsN2Ti3hrZAxNCtuH
ikZEw9yo/D1f45Oi9APDAzm74ergngU9s/GZ1vEX1BfaUum6GDiXbPIY/rDvDzOfYilaA7XJD7Si
yRZuKw8CBA4F9o0gx5RQjf2uMZxdRKTDuvOfx0mnikR3WQhvW7UxARdyNNi9WRcXhN2in0mynF+r
hsr7VCDCWDd1zUlbqv4378j4FbVnQ9gTjuVatuM63k+oPclcOatpshFgUfL0fX2Oa/s11CaACx2O
XEsctJDQj06zz4EtbxtUjv2D1Q5viYYVUhn++LuX9CuzlJfEB2zb0EKF6/1Ep426qOvNDknhYEZP
1dg9RQi/FlXfQ06BQRIWEbmz/ayJ83vMs4BClh4EovWQMoFA6fo7qMqvsDomgoZJIwwdHnLpT0hk
1Ox2KAnFW+YGKQW84Jqow6x/CkEQJC9ZoHo0RXTBvJt2OcUcpR4YqzrmRRNLWO60IPqa1oCDGy/Z
OhpPaU1OdwOY/lvOkv2U4EMSEChLlcbrEHTCkiIHkKnGZgHru8ykvuqyGgjKAGeHTOR15GncJtlt
I6rbVATluR/7+7+/1M1fQDI279qC9+TAtbN51vyIq2kcncW+x/zNJrhJlj0+ctvb+45sN42f6YCK
mCOPdYT+b7KSlZap9MoW/65tKXr6gjD4JHloRju9pOFMznLoA5FQjQvfouXFMKCQpb8ZkYWwvLGe
2p54Is4yzLZGtI2s1mJ9g+z08+2Zw0sHwPQ3mEnD+4XIw1t0YAN5LogyUMg/vkV2duy20pKSL3Df
dJcGbHR64rErdmsJ2N4RQpcVUELadFT4HIsP3yTx5ZOwp+U+0tUSMXPlt+26w4igxWu7zeVvsEHi
/7gdXOG6PN4Y/JiG+InoU1elE/odoPTU7h6ZlG8j3UZBMg+VA6ZwoZvQ0cqrX3AnZsLT0WsMDyHZ
08ac/QQAeavlHcSomOVRn1gY6XqeOK17G+euu0090e4JJ38BKXn4+0vI+PWVuzxXXGGZMxvR/ozu
+uvTMnQnv3C4kcdpCveunFhdy8jf1ihklw4t/lVF9tmbFF0nEWHc9dbaMTlH2vxgRpX5mxvZ+PVG
5vV4ujNHZrl86T/D3iSjUWqcEPxKBa8nh1yW9BaGJKqK6XMiExEE1mvooIaKKXMv3qRLjMonXPgz
n8qfdsXgYsCZicW/+bR+5ay5vDwYdD5mZV04P7GqDM3qcWdYZCD1gXGKUGvRZ5VL0p9eA2jeW5zc
IDhUWSG69/N9uzHL8HHU7YffvI5fEfCuKfQZy0h5apkwP368LaCvMHRpcX/9u1LDM9zstAgkXylz
VAYlVqk2k9bRzO1wJVsHbBpYVR2lWslCvMV2kn5nRBCcEjMMTlXCswBf7cFiJ1KwhS3EDiP31uei
I7Y9appTuO3m0tMZh2+FhPze4GFkaI3sA+iSgD3cj1+hh8kjthB6j74k2LQoe2yKdDp62LIndIpu
qzdQ6SVWZyrZqX0ax3rFZWAeRIefkonHODTABLIaA3VvvvUYyDdGw7efyWkZ++m7Y8J28StegLRo
HwJCRVMe5FZaG3tnjOfa72mQUEsKVRzERLtRlgHOA4qPsey/mOgKdll6YxJesbLs2DoPabOG7yI3
slIBYBUqzkFh2QPneTSjh2iqiepBqrRiSfxUuxDKokC5K2k3Yt9q+p2dsr9QVXhuMs4YesBk649C
3aT+dMumFgN3HJ4IGT2PGXkobYMZJi954akdkKqEzb9LvHOX9drKG1EfVQlmr7xLoOtJKrvQOUD6
L/adPHaFLy8d+y8WrsG9NuhqyUzk2pEstM+DWju7CU+7Ug+qtZVYxlHSJOFR5vNkdRW4Gztt/BPi
cGenTdkZ46txdPvJOPYZ8nQ0aAeWPfjwS2S4lhn2KxC89sEEvHmowOOFHttsGB8h32Ovvv7mcv4V
RMnlbJoIM/iudRt7zI+X89ANWd+6IZZCx0L/EcqrNXUvFSLhPUdCsTC+NsyOD12cmNuAHAAEGJl2
Ssc6xzEx8XXFLa4EHZZ9GmvjmsaVMwy5A9CoJKWRrk+i8OJdL2zvwAVTL/vGc5AOZl/rgugtTjSv
6TRQjqxPe5RPW9J1Loxd6kvVxUdnevERpmDEWRI8+YZWMNq7qat2ViMu0pX6TgzVpcdIc4uecqLP
OmTCNk7CbM7ZuGxjKyDCNg8PkfoAMJ6w7BpQGfV6DJqqsI1rUO5dLwKH0yftEd95tkGfgIg508Q1
jkvzOvixRRDFJa70cSHHKL+wmcgvTPK/hJl9GSbQXYk2lHuERreotN/1emChb8WLOE65tW12vzDP
6i3MxEWJpXWDCxztDjOlOtzHdknhOthkgBEz1CTequYdBh3cBIHKfGWVCQQ05EurBInJDsYBM/n8
nMQCZWIFj9NmLkl7o+DeAs2mv9HXU4VyLC8KfIqO3V1YAd4ZbOuOgckeQOk2vteiX9mFD3KzcoJ9
T2BDVBr2seCwOyqmA71Kj2nvKIJWQpzmUKd+U1t4v8SbuAj0HdMTXFW+r/9y1iStb8Q56/5Rr+4H
4V41H4c2AkILkN4yGVwuBsZie43ctVTLNoxA5JaWofTt+K4d9fLik5wRZGsx8CQxYrxWhNhXa9mi
jalrmNvZZD6iDTcPmFig92mDtg2VsK9h183pjPkz3O/6CGWrPmoWslZT0V2PsZWdyFY8ePvGNvPb
WoXFQZn0V4SuqCP6tjcP09KBiT/KppIPp2t8BBGkoIajc60UXB4TK8dKuVZ4jrSBYlTnyy2V/qWz
0gEfGNdyCtR3J3mVBzGK4+ePOuZbnXr1vi5h4SA6vK2ScbhgIUQNmvvOzYSP28Yce1IhrgYD5DTZ
IeuGKf9R2blxduvJW8OWlEsCM/Srje5r41kZOW6e2JcjBNexxaH39w8P85eKgW8R7qkloMOacyTu
j8+OgoIhZvUvl1Q5N41ZebtwjlPEmn3SQtzGASFMJ+FlWw7EZtNEtNSZYc6cXbhMls49yywm7/C0
pqTVQgv2BuYTya6Fp3UJiNQIJTmGLKRJcJsiKLD9a59ZD7ARuo1sq2g1WO19SS9emVRLjtngqK1h
qta4XqxJNVdd9FuYr95vEkKM/+vy9VxSgnRbB+Nr/1QqOfVoxVRR85cNe4qRYb6dCu7kMB5NJmOM
L6YIzYKbWgx2ex9Fic3a6Tefvv9Lge7alCJkJFuGI8gJmr+evxSQ4Ej03gl7nCRVQlMfapS8qPpp
IfTH2SeAo+xUpe3JHSr9uemmJ5zMOD+G4QMa0xPEJf9VudHXQRTOdqZXQL8uARf1QFf3uHjKRTMJ
sA+oRjBcqiUPf575GoPtSWufpMjfHR7naC4IluohipN5v4KZAtalwEsCqgm9yTxQrf0j8yTEyAHZ
iHEPxivrvvfsxtaMkql02YlmFicNDhsGm219QXm/qJ0Y13UvKUKGdTmO/d4MMIK3HEATmJOVXZJl
ZPsgNoySXZ5g882Cw1lCeXpM5esY4lGzQKkskxjHe+Nbz15EtFDCfw70mU2FQK2ZWPDaufY+f4k5
+UWLlrn3At9GQWMAYmoE1TSB30h4ChBXcxdyui0cCpp+0q8sxhFiRug8gSvBkLF3VQ2TuDVYOSDD
DHKdCbtnmSgiHnU8CiNvYK0kAbatihDcB5Q/meOvu44AeTCLc+DtO5bCeF1XtICR37+0NsFIEPjR
wRT+WpfOAxQlpPgQFOUc7lnXapnUY7hp5il5GBYnDGMnYAt3ygBzXoeEx1Lsvdgezvr5ycIUu+Hc
wY3TMGX1mKO0HgYppPYV5ezBTeBYOQP6ltgDASfUl0LoN/OiKhGtBxYT3X5guQOXQgcsSnMOk8hu
4sobkVP1O3ty3vUKUmbYFdfeJfy3yp4svXyVGiSLoaeHMXHPhm0vl8Lm/ytwx2OHK64C6t3EhqnG
HQwVMltCHr+vBwNPisD4NhiXUqkBx1SkNmx4htblo3XGLWnUxQbPP/Yg2N6DBWmrs0uEmS36h55E
GXzQEDBzFVVbhIu4FEl54IxpvGseP9pVobaqJVaJlf5aNTgA25LX5vn5dEfDNt15FpybMY3jA40h
nqPoIWMqsysK3A+FpgfHUvB9Dmx1N+iZczK+gwFwt4DWKZPtFHb+kVpIuwgB8cjq833h+OocBpM6
d/FtXAj3wEWvH5vcBKxmmMx/nYTLsxnYFWaSpWYaJaiZbCH2tiHCix9x2SdW8RIb4NN6Bi2r1l7O
j1GfQwoAs8O3ylorzbEyFNbsqQCKPSMsGJ/2wCdi/1qwprlGnXuf12hrg9HBzjirlPXEQcqW1lff
QoArEZuvM9PKjjK0Hkyjj64iUt+7UXl7L2XgGTbZtSGRkM1+tLRHcUnaqNjGmgP00I6yrWEgNpbA
xvbgaWbqEdZJHxC3E5BJkaFkRsd2HlOdLhPJ3wbJn7P2zO4beCzk7BlLWqJABGGTH53qEJG3Frh9
q3a8jYd418jIOiE53ukWYhi7YwYYzCg9bLwtk3lDsqokc+Cu9lgBDpFzEmKGGOBwWDpKvPWtbZ6B
+T1qfeodMplioQhB1qrIqvZ4mppi2JMCP18KFBVNNzY7z2PEiCA9JFA4exucikAdnDAU8CxS1RTI
m6xC1RZI0zhBefLs1kHTZzHSUup73ZpyL1OtWHpBcxOb7DlQOrP4cKYHEFPVMcNdB7Rk6F7jfOOi
50+DbrwpAgebZGwD4Eib+Cj7ZlwkbTnc6l64bhAk3wOfa6s4PXM6PNIv1Td1Od1NsD55IjZ7LZ/Y
MWHenmlOfIJeoM6yK16pK+DGSztduXp4XzXx25TndGXmmznLzkLHwi0cFassdvjC+hj4mKxI8emM
lOUr8orPFq9IhnNRULMkpJMNKAnXbu1R0pf5c1Ma9S3s4+NYcflmThSv4gFFBAk52bIdsmQvc+pi
HEG08ZrNljfnWNEh/W2nkcy/zoH0gLM1egZktHZtBiL6YPq7ukCT0hWAVDMnfs4cZa610uWKhtEm
Y3TQtO3ROhPoSLQet1FWeuqhnPMfZwnD35+/8xn/47Cb09e0GP35TEwIg//x9KWNGUmQ7mLMkeAB
a1IziTRIe7zWlbEDB3DrSEqgz//n//sh0L3+13/x5695MaLfi5qf/viv3fpu/V/zv/jfn/jx5/+1
/cgv7+qj/tsfOt9vHn7+gR9+Kf/b/7ys1Xvz/sMf1lkjm/G2/ajGO3ipafP5AsKPfP7J/9+//MfH
5295GIuPP//4mrdZM/+2UObZH//5q/23P/8QOqXX/2amzr//P385v8M//7jL1Xsm33/5Fx/vdcM/
9v/p6q6A9G0TqKWTYvDHP/qPz7/R/4lTybdICfV5kPPd/PGPLK+a6M8/LI+/YrjrumRI06TMY7I6
bz//yvwnUx/IpB5WLP6ha//xP+/85t9Xxr+/Kz6J//z5H1mrbnKZNfWffwA9+1wf/PUaslgN2Tpz
LcasvMbPEeFfKrioHnoRMLtdJqyEVzUiOIY/4bXTA3tfogyDrbz2GeYvAx/vph30R690IKslCOvH
Dp009n9bAgKoPUgIwxQd21ahqRTqVcQAZsi16RelDVDqvzk6r+VmsTSKPhFV5HArAUI5WZbsG8r2
b5Nz5ul70XczNT1tW4JzvrD32rWvIi5PGsmpgvlZZb7xTliPtc1HRBddhflsMHGvoCBWdSeU31n0
YDvLQQLOwQ/a14Z1f8oKkUkVUqnFz2oB1YapoYs07lXSAM2TwmNQIV23jB7d+wRWa7C2MzQnZ2RO
hT9NOzPpgnNbqUcYRPYsY1oeY1IAsrFmdgc9tNWpBPhuWKb56wi1N3agjCUk4LIc8wYG/mjniwCa
8l6+T6Gi2ENoqEBhltTUhukjue1G3Y5O34i3QIk3cRho60qHgdsZbLYr/26N0jNtsKf442JSGk3L
QR8lreGMIAEzLCjGJK7oszLsLLEbbSXGPgvAcD0nBaMNM/3mnG6vpVB4OQNuXHPxjZSvbbdoWAcd
T8AoqY6C07MPcX7JaZcfZzfKLWLDmuQgRRU8p0giINnfAYSQbNjCz1LUA5fqDEE8CUoE/5Kh4E8H
pObRbtiFssp8rkgvElARyGPQofT8NIb1txTx8KSaEUBuUO9djTG0RbvtgEb/aOU/DcXCNlQ6RHE9
IQ/q5EXaXm4pHeoWhY4OT1dcjKmSAYuhqb6xj9MpSktIq/ULfQdJHQplpzA+KBB8YESpwsihO6h1
1axTE1f0VIqvarRaBAzRKp/Uco0xq3Fb2YR4PirbANUnqmEIEDKwZAnGLkmgHMitAuyhyLaxqlLM
JvMRPIW5MevyK1CRNkwVQPi2gB3fJF8U842X4Hdg+RPaJuIycBr/5A4xQKy2GEu7aNnszweu3v9B
cSbsGPA9vouaWoXpiy+2qWIVjVv7Mfh+4829eWPIQSU2sr5NewOjhPjqIgN1Y4QvWKDrhXOAzS1s
Wa3Lnc0inZUrg5WQ3skGLMnnVLa4W/VFwJ3tgh7uw6Kpivwpt/tSblFXSRSdZcFMLM/XfUvJg0fR
B22KWL1iaqY0Ptpo2NdTDC9QnMwlZKpciPfhLh5k2Zm6/iV33QQzSZXXQ/UtEViENg+5oE/eUc/Y
gdETIXnNUlF36oYoWN21kvlldvi3aqPnZKiVJ1pizhHjwbxO3g5FC38hwHyXsRQse8PxsTdQnX/6
5UuQxg803rxQxRlXeQLVzV+zSBbWXVQBWk0jyb7mo0Li2FsaF5AOX5WsCXtyLFddUqILNtLIC7Jr
RRJTnSvvfko+GvYBR7B4sKcxhlxiDac6a0WXeLdFNCsdavOrifUW2b+OjV/ttoy+QOIO6aMprX2X
zGTelvM2obeiSIYWlMr0CjFf+AqnA2U3oBYgwlRI8VaMISrgs4A0yQc3wpdHzaG8DcQLrVM94rys
1BdBVed5CC4TJ7MXE1DlllqFc40xKOp4dmvAda3CkNyqF1A79bo3zTxjCoY7fDI/wYyEki4Zb3cw
XIeeBiknrmCZzuPBZO7o9zSmVgt2YVT6G2PH3kt7xvttKtI48+5IqsW4e4E9pcl0FNvqCxImVHJp
egNQBnamZbUJrFO1B7JktNiHPcXGp9PmAcQxghuhQ/A4+JErTAKiVdQ3JE0kOBFChg1MHWSLR0o1
ou5QiT/4Z1XGWKhhs8jCvkmi07KL97IMEEmvXPIufaVKchy7WbIlM/yn16TwYfVF8xhglbbI6ZFC
lGpyblDiwu9D/IPgUI66a1NK8mnZuNL9trY5ZJajRpSoaOYTl4Z54fnBQxylrHDifsvvZ7ohbL1V
OME1MpUscyYiwpCWZtGmMIIJU7h4DyPjGePJODAkFg+tYFxFQ5M8S2aMJ1TNt1YX+olgKRgNffdi
f0YZ5mOZ9hUsH9UsvZQ2UTdGWDx9CYh639EStTEdKhi6FmNV0qlsWSN+J+Z8sHqGcNqpfdd4uj7B
IEI+f0yEiecuLytbk/LuAlBkVLmAxTp4hJVCWZkLhiMI5cYnO3eF7KZ0kyQgJyOT1a3FU91Ck1kr
wJQOU7aU+UpxlGa0oDWmcVJnjZOC4iRh5H6cccTyXs53Qwsh4akDTtbmKeZxsEulELLbGJ50k1zn
Or1K4M4Bwk0AZKYRY5Mef/w/q4E/JVxk8h1x4lLk6wytZ/VjiIJPsZjK3f+bRSJ2l5K5mZPmoZho
4pIxOnWaaKfiqdJzyNnKWzEByyNzSXJDjdO+KWdahQWZrQw1wQ2zCzPTdFVGHg9GbAdxXcS4Y1fi
OulSdYuKL92N+o8fjrhWKVG8qU0Q8tdjS54NJnxmCCFmBT30hFp2mrabtu0MwaU2qvwmyogVClkf
Pw1s5N0YOEE191+BMQJ8qKLkiNEgXSnIjDdWY9Y2avTuVdTaFQeIti9EVVqUe6c+D2gOQmcy/W7p
ovODClvwGCI2tKXxiVF//jKTXR3M1avB+hR1s++VIXSNVlHCSyWGx1Kv8vNYYmFvWi31/v+vTSby
SeEsWjeFWBzbusKUzHED+B9Vw1BmMi5HpXQAzNL2L5lPwzAFG279D6v1+2VnORz+/09qoThMVPn6
xFrynY5sspXpy8gu8yA5hsY3GjftnrQimWli6iSaWr9FMjyzXAhFt9UVu1DiCkkkAxEGCAiqUoX/
uoQzOHVlfsloL4pBhuYyC4zxEJCrbopqFdQhy3BZ86pAXKqu7IO60r9W8q5BjbVWyuY8Ny0esqXu
EoITwKwCWW3dr8QOoXs7B8xgIWgoHfGhVpFzfAt491KYqqVgNCtA6dG2mq2NbKXDXlesZ8VWL2xZ
6qj+NlAhsAsFmzK/uLdjbmcTKDohfWScWgQtoLKs2PIvnILVMg9Edz2sZEN7IYY5+wFGek3tPyr9
xejnIlfIcRjfKX7EKtL3mQwAv0oWJWcw6psmbVdEZeuo/M+W9jkK1cGsKqbPjPf7yc7BYyjgRkeV
LQrFLFwf8HJrg9KsBL8eo/XxCf7BNM90t5dExlutbSgFRCJl0a+1C5nbRAGcA5NciG9ikwC/AgRk
ZXLrZgrYcD1KXMl4G/KvEHIncsBjJwEmVMGQ9FWym8x0RyF38AMDARxAlTI5pd3gZZW5qarGI7DO
bXvDq0y8ZegPQt1riNTM53ADtMVtSm2dCbhBlkiBPmwxYbbo6xPGmiOT00TvL7yK/XpOK2IV5hmy
cwH+gWFRNYc/eoVPHhajxsalJmh6aiEXRYRWCQ0zEITv1XdFFFOkM360LgDM1lPUYwEB4TMWtmgy
HhrIMd9lQuBJQodpz3SWgxM+t7Macj6cVrUDC50dI2NVHz2Bv1ACRJkQZ8t5xMAYdBA5OE1t2J2e
YGg3oVHMXUfOQYoTAKGB3Cpe0Tc/2vgTM0DSCMPpqdpR/HF6wpfoyJeJLnr2lWIqbqjHFiiniFy+
GGFkjvzBkbnqg5ptZH9MmRMVcLrLcsYmmn2O8jVD38ldhp5wIPRS0lumWbq6aYqHwTaTwjbxxOIx
5YcGtbWBHtQnsb3XgPIJRDtMl6zBkHpg/EVyKVZ2uMA1QGuVZBURQHlcEg8EdayqGzD21jtT1c8E
SVOcRoIjtoyZqRUbvZs3aZYVdlYl1OfQSBok1HyJEhSBlahSA4o/FT+C8IyTCkGuk/+1ClYU9ZUj
ek1aC5ss4+hR4oxWyK8hlACeYYA0oCvGTcOLOc01wNXeHqlt0MTElQRXnsRBbVg3I8OSXkbf2bJ6
zsY9yCTfU7AetEvFDbuOjzkZdxJNg2C1hOFgjoX8Q1cQN73nFyGGw3DAhzCNTmJSW1XJhOtGA1n4
rDvrLqvz1aiBihSwwTO8oF1lHqO3Kg7PmtGIAMmR9XO+bpn3sLFASqlOM59ZI6NbT2/WkBjM1adb
Opfflh9KCJNNVisjOw7BzOJzBIiqJG0wBHiy5rYc1q1eXsVh+hxyvBqlml6FNrsJTKph2VXv+kTB
1VEd97gY+yBiyE4kdt9AkROCsx5ABjWS7pyKSsTSdT918les1UfcwC/G4QH3CYM4wnS6Sn5h0TFf
HZGwnAjAaacmsZH9IoSX08+yEl8QBxs3X1kBGKC2XXimzOoYPGNzKiJYM5Z4znS0kSUC2D6gflfj
eZnqTw5a3XmVZ380ezxsvIbx2Mobknp/fMROmyIP/uFE2ujLY2YQk0sYGdcXYQBYlnDmBrX/ICx2
3lt6+d1mTbsdmdsCkPyaJzIB4FdKdGbwlyRlCVTQYHAhiSCdojjIbUaFNuXvY4PtxyIyKgFfHiK3
vU6JhQlKENCNC7ro0aKzSpdD8MiTJnsRdd5F54SX+wsowRVaQ8TNNen1VYZnMUVa6VS55o7sKXnD
wbjhFElGnRVA1DH90JObHtSYhkdA9756hSp8zQyOmcoAepMbYN5zmYYjDZywtARKxJMqwTCCxA0k
pSpsX1fPEi4R2B6Z4MasINd+xuSfOmSyMwyvSO0qu6+q3Vjk55CXso1fuBPXubFqBLZ1hAOBq6t5
txLlaWVMXFjgEi3J+gXA2lZG+4KbF6DtTpK+kAN0KHiHDRfMzP9ulfeRnnxA9h+EZMup5yS4F+Vt
NHa1zgaMfEw/+m2qr3H6F4xXSz3X3WUad8n06vNt9ShGooQxy7lEbK50/b7Q/Mbgs57/ZIN1BfYU
EUbSVAc2lSAD031At1LqNf65iGE17v7hI9Z3Yn0W2q90OvcNW3smMkXxFncTXbDXQZ0ZVmFy07LP
Quci7DxTOIHjePXzM+y2LZl06UuI3hhP0POjZrTQI8CiqPzbxJmdoPemnqvYUdHI/xIGCGiC2Afe
p7x4C5InrLNOwucsQJYcmq/AgiR11ArPjN4T/88XfkDiotx9gkBfGShpmAGveVVWVbCtB4hFjjK5
KQL6Zvxm8o2/Ckdc9dTGnTBcy9gpVSwkjtXuNNMbwpeaP1PjdoQGSyoNWqscgB8Om5DImDyFsz+8
L2UKibjaAQ+cYXih4Rkh4AgzWQ3+aZodjcX5YrgZbmlCEFT8imRy3RSfto7odGjMkpuqx0bgDOVO
92J/P8dvUYI3dYB6oq5csZzR44T8f74ytpgCRl5r+OvFQ40fqba2o36TUDpV0BaAkFfKrlNcrveR
JRgRG1qyMgNwuCW7ayyhkquRHSJqGPO6i+GmHfMX7Lm7bvoMuq8a+HfBzHuQrriRk+p9UniPTTZc
5j6Ijur4ZXaHpv0Xyec207BnsMiQXZKlFrIsR0y+7wnjUEc6idJ05+GrhTw2WN893DdZSqCLtw5T
nPgxMlRaXuaPUGJzgggdc4QZsbeZrhowVyoj5iLrKX0nswuunZ9+s/bIqJEKYKxl9W2MTp5vfOVg
zvtZfuHGXfX6iayH3NxL8OoCCAPNN85M3UApdSoZL/hXH7+LxK88q9sJVAwE6Y63yFYEQPwYJnGh
6cp6RGet7cUcKCUHF8rwtUh6Tv/yIQDAHgHvSFIxyv0VwH9oeVjRX7gXUe4QnVoEvxpjHlH4EzCO
Zfqlw1OQu2mwt9R/kvovRmhHP0sGBIZEpLd2iroA2MmwM/p/WXKSy46IYPNaDeCZ6jvWYPKZ0rUW
njkqBuFWDn+6SVzcYFImn5vgTmuOlHddk1BA42pSqPgqrPfGJ8Djs1e2Mts41GV4mYQBeFVGAah9
idFuxCMVCCKkaezM1saMQRyAJIyZUkZ48YgkxgqndZUbFNJG7R/8M1lwlsaL1u06AVDzxsJ73xXv
Hcsmbe8Df2FSw4C4dxX+RqsCUkZh1YunIXizsodg3PgZonUyDBxknwaKIYEyT2KEgDxLru5SvImy
K15w2DMXo7g1ykNpF4YJgc6glqvEw+foVeXTgnNmeAFALMM1sjfZf2+Ev3D8tVriFWwBfi+wVokN
6sUPn4Jyy9Xb/20gyQLpX2NdoEGW0UXrr3V5gC1TGGdLeBdJCup/K+MqqZcWEeHkgeeyICNDzAyv
Kcyf0H+k1TFvdgJz672hP5LpnKQeP28gMEyxNd9DGUJAMeW8vivnV5BcZ/nkZ6ch3jFBHfK9TP9X
Er1TZRxhsJA/9IBrzhNj/hVfvVzuJxbGrQZJH1meDVyeT5kDcBHr8qNNjXJ7rFaKGa5y9SD5Rwvg
cbzVcI/nexiqhnqr8UFhidXbFAzMV1ddMh2lVUCLcy2yDSKtFhfyIbeOVnnMyguoB7go/IFid0sb
trlwUj38VHl26IeLEH20rDjinxiha9ZfVeUyldenxmwo4ByW3NHHM/VVBh9df+WgmbJzap76+JVF
+3m6VeqzKQ9CsR1aCLk4dbZx+NCHQ8El1jOayn6N4DZZd86YLCO/4yiF+9a/quVXoSmIWDjtOV4D
iyIPIB5jp/0830shuCPrsZvqXxW4y4Fs2WFBSyg+ze5b0pcU1F8E4CkvNSQaYbqz4KcixVGGmB/t
iSTCZ3ETsJHFviVSCw8R+mFuhik+yQnwIrY9Nr+9Vd8DAlpOanLJMqDLGBw7+COu352z0YStlTpg
Uex8+h2CZxec1Zw0jK3Mxlyn/1HlDWNLpCM0fnyMGTbGnlFHToxHzx8VRx9m4aqcDhsRXDO0heim
QLhXbpZMuqnwGfWPmqJZiJl8j0+SqbPgqFc/1cji9S2NNnlybmK6HpwhHcerhicfl04GZqyc/iU6
QtofNXiLsmcbIhTiwWmt0fYRsrV7xvCYcfzGnkbXGs8Zw8MYHZuUHLmUoTXx/KDYcIagZeC451PH
96LU2zJ6SPT4OaFX7W1uYNkDhd8Z8437i0+mVddkTvOtzBBcZXaS4c7sj5K/z+GURT8DjJ2AuZ01
fbPuRvASL/fmVD3M8ZrABF+S7pIzXwEWxam/p9mEa3y5FLNgp047P91Ow3fGlcPzW7y4+8DZwxPe
WD7dmDcJT035lYKNJcDcWYO0ZPXOpWq0fxodq9Se2uQNi98qzl+4VZt7Z8HpcIoFKTs0sKM2vnTm
pQsyTzEBCmyLCXqOl8oHvNPJEmL/DXxrFH5S82wQDaPv+aFCDScI8fNBm34kGv92P2N0AiUpnAOo
fhyiscC/9J76GyZqVOxyeuJ5VRj71e7INGRKcbHgz3twnKbW95w8Yu1AjsgqN7DEblrtOFCYwLdk
/+Sip6GmGqJxJXO9JvmdekMRv4dxl1abgQdC3JhktSQgBnpSWqroQT5UYKszVE5IwNFDhpKUYmrO
aCPR9/GiBgavegKsKgL9blNYqwpDtGOtbgflLuAy1xnJ1uSbSEiTiJVxqMDXC2MjPie6iW1veWUM
xBJGf2lU8niFtdxvk2HFzSyaX3otsM66G/6B1jxh107hPCDo/UzGVWXwa6Eq7bKfXngMBNBJ5TUL
3VxyrYL5RbNYtm8QoWvpoDLlkTaDeKwIN9CF5zR89XwtQO7i0uP2i/tLV7IbgvtgVLtWd5oGkOkD
NLXe/Iip17bbjqwxlOj1mnHaNF2H0hVFrh1w18aR5Oy1pqN6x+HlKP4beMqCeCEIieImIhpM5kJE
Ezo2f3MIWnvT8kCRbrYKOdcKWGBOqDlK8+rjB0dxkjsTu8SaLB4DNh7wfFsF4kU8Z2AXwbbzR6+j
fmOI1h1FSrrQjuSNP2/9+WiaZDUgavBqHnHx1mRk4PS4aEUbKyoD52xlbvh35dXRalkt6q8qdwIZ
2ecm1c9Geg0GhKZekjgZ0kC/egj5sRuPY/JRG2iuVE/svaZ3GNuvohhRyCN208qup724Ixul3k4p
B/291L6z6KnXt6K4wGju8dLhpTJ3xbjlF8FdMBl7Q7vNVAoyI+17SVNY7Ioutc3+rRO8RjuxfiCs
kTzWJfkk/hiSS9zcC9nlR9KZkeqx7wUbG7FCLA7vgUpxfCO1p8n2EnCS0I3YS8rZNscb021BSAUl
ENTBAiGvrYb5PI7PLL3L3Zem/ITlJ1o02gWQADjySckKLzUWzeaQyrb8p8z3WH8XkfjKKMia+A9U
GSobHzhMdRmjW5o+/PJktocCigG8ZAiBB52yJj6Y7S2az736G0cwyRi37HA/6dJdlf7F8T3qjua2
hk+3kVZsCIu1tULzItuA1duDr+8T5aMUdnN88MUjCR7Q8evhMg9/zSCyb+KkJh8KR/gSVJkRqrnt
i30RfTkyS1yF1vtdIhYYkBLa7fGd1k0W932+KytmjBGTaYF/LarelRi+E/aE1fo5a4DMVslaFV/E
f/NP2Ax7WA9u9XgbzqfIOhW0Z5G0C1jHWs82PlikBRrrWDubAwQD/ohMellkwFvkvB2akYrHS9Nr
pkq8yj8GJ2QkvLfFi8gf6tbPCvRe7hDmUefnKn4FwqGd6VOSP8U6luJlnNy+2zGrgHAxWp6in4Nl
Oh8sRvNhHUZgJPm7gkOk0E/hXHXTYSN3B7yjzfzZGXxGnJ659VDEiykdEe4J5XapvxpyL4w9rQpz
/fncwRKduNf7trJ9tPeZDUUl0l29dZvxSOmu3Sd2IRIx3WhAaxopmfQ8goVUJq7dsxPeIwkV6EIe
Ibdy8n8zOoE6fuMDJ21cDngN96VgA9ZekaBSDnTG5e8IEkRPOMSkiyy/yeGxUN+GYhMYrqruAngz
xDi/adzxmfjilWzSU8gmL9BPIpB2PQF/uUvbuxn8LcT4PCb+cviYGB7HwyXRTh0BghkkoVYGyAd0
uIuZHxU3+MSrND0n+Y51ewDS6TitAdrJH0ic159a9JhojWUijOGrwc3dV+YhtejS+bMU7o46YSZP
RYwmVp5fnP9MsDffOBy4aB3ck8nymHBlr4ELhOo/f8noxdM+yLu5OgocR8ElLI58WSqs88mewzeQ
CD5HWp/9dkK65rljWHAObdprkE2O4CwRvpAMqYlTh/N3Wn83DER7l6V//CwNT/HJNqGiJQTeemRN
wYO4QB7QulW/wJSoR4riVmpHMdq3wmvFXJyl+3EZXO9i8WaQ78cs2qbOoVHFznbNBkrw8E/kEhiL
GsxZfrAW4ap+KcwDt+hofsztZW5OufiwlK3gYORhpSoml8rgk5wJkHclV3TE6idgxsRiY60ScpH0
X30H+pmoIoMRZ0tWlH/UxrtWfmitE3ZMj+i+4kvWfQT95GRk3oPNnWRgkdOBRd7y6NQACYx9SixX
Kl+WDigDAhGSyGG9ylhbk+uBFcNNLNuqdkr8IaYXE3zn8K353xHuQR/YIsotgjoEVGrsPuKbkX/K
1am3vwEK1ppDhzy+KgxNwsbQcVUdpOIhM1hpPqZpaz5EAfjGLvQ3lNBUolDkZ/NtiUosvmptA3Q/
Hk6Cfrb4EDBWYZSOgmtAjVHW5YofAOJnx3MlgLsMvVbfyf21bP/i5k8x7iIj5R65jMl21ahpN/L9
HD6L6F0a/k18FQ03MISqMHCS+quRtyWbhZGPwpOkd3P+mBmAUUXYEpkGRvYhGFurugbps+Q5KGQI
2NgAcT38X0CzHmQURsafJryWuZiqTuuFdhlOxMLPiHqnN94Oyd+04DpnhbeeV2TZRP1LmUdb/k4q
39oZKxs2ceCoBMQQ6x7eJ+MpWNti9e3XboZA2XjTIiJvjom+K9Qj51uqvIfN1cg+y5puf68hd63o
eVBnfkzI8Ymqqzk/JZ+hBmM6+W4ChfPFq6i5ueXN8veU4qPgzFOZ3mBa5RyliPTPxooQNMPjyCLS
G8gM8LR24Ci6sNmVuQPgQpY2Om5D/dSm1OMjFcddWe40Ko7exmbNSxXBXM1ND7Cmnj4Zrk3amzQf
6hIiyl6LdKdledFXS82lyy4TSd5XvFX0jy567AZFVAfBdBfATIUhSNyTzhKfspKTXntTapi2zPtL
flug6MlWEdzqT4x3dbdFIiYD4Um/e+F3gnWjolNHpWqwE1BQcsv9g1BdBusA5u2sPCnBpi49yldG
QXG1QYS4qRtG0CzqjHJH51DJZ1/eGNpvo3yI2T2vj2n8KCZHArEd2/rwUyffrU8qRQgXEucffBHi
HuzxwIBQfMSVR1kqINWcrrl/HTKvCV/ptA90N4y/rBIkU7iRBvdsjkc/PVn+W6SxaEIK/lree4ul
I0cV3kC3+dN1G1aJRZqfv++yCjkaiAunVyC6bsgqt1MWOmyu5Tjb1N1O6jfM5URmkL6d5x69ymy4
RQc+62rqj0LcB1iwbAGLw3ZoPkmOtMNUdSWOJWHF38UzaO0KY1+FRy0QvcyAJqh85OlDBHxtZ+pe
nd4WqZRAaSMth3jK4Hyya3MnDkcGTqyI9jnnSJI/ebCXvKSSPq+1vD59hPPdSj4NSNyw2ZTz37to
fsRcLcoyE20v6giu2sNHs8oqRvOMvvBCqe/VpLhC6q8Fn6nkTBDHt2ZApZSuunVpK4aM/X3wnZhO
dsvT2ViHcXwPSbUA/G3741UNfjtEYPCR0a7yK/NDeFFxQLDlPht8nNHqAnJhlZJcwBUoU6fU5m2c
77MLbrz6Gdbi2khc3endwbKHFRWSKjBFhTNoGFjbucJZq8gSBG82YaPyr1AYQGyzcqOoh0p3USWa
5SOlCsOUsm4NgTmM7iDV51wrvcjB6kaP3MRIWCjWcBdC5CGa3W2c0Y6rqyH/i9cIeNpjuoYbwIsC
rildXm5WCy3aXkE/dBNFkdtKl3K6B6IzON+V6PkWVUXJZL8jRmGi95ddBbsAFkQFvPiawOH80tH3
i9/C8N5nx3QZAuj4UIY3KNhlyHO6Zldsq5g0kp6wqLaj+srW2vgZjegNS9YO8RP7HhDt8/LnJHQg
kMhQdWT6SWoIsLdTWwQrLx2b5ULHBir7TzT3ldo4ZhEfimxH4m19LLsXH5XeM8dXccwWiAtvC8VH
9diJrfqOtwNUYusq3W/bsYqbXmq4R7Ql0Abx43tAJxhIh/2g/puFe1efTe1LS9Dc/wahyXDnH1HE
q7m7ZdZ3JnwZeDxKIgIRtTOD2Vad1+7VrY7JUOYTtZhf020TBbgdHOJ4sOpgUuYx/JPGezIQRsri
wdxSY03ylY8BqbsFPpY2vfe0ZZYvfQk8EnlardvyrrCISRwinTcTfuCt4sZ0ILU3j6i010Vz6OIt
X5kR3YLq1MhHMXixBBgij2lrW+7A8Lb1PqA36Ou9imdxTZ4f3aoHD5gQQnLu8Ohym8D0G2NI9D3S
BeCJynQfg+/AZ1Fdsb8VTipi8ah9hIRqW7BmurRbk/uOGe8CQRT1xioBNiMIpPwwZI4CYU2+6Urv
H5WjEo+wCzeFpxa7cjMge9kM1lWZ3lTLgANIYLJ0ExlepNE/OWP8NwBqOzDdK+UTslgmIHO3yLs+
1C8QqPKG+17BX7MyC5vQFhbU7EzjvRrTg3u+cDC1l9VN66Z6j9/U8hJOz+X06ZOHXOzVzeDAYo6M
V7pA+RNzZfYJT0CFKPZtdJmGV1fyDZlWbQybO4qJres787TTfYKt4IrJxoc+nhU09Q1luQajmBoV
tdp2MOjTScJcs9augYw6eblNEmbst2J8U4U/X7n7/rsyHRSC7zqkkn9Te5SKHz36VKSJwQFjlGea
/vk6K8PTb75CKcDIgQGcpR3pKakxcPCVETS+71zhsOt/kYGugEcgB96wzuA3Lxx5E8VXiwkLUE4H
ErOdE1LY5H9Mjqj1BfVMkNhyR9No7mabjXt07BwBtcRFZD8nbVrxJDAW0iqI/MwVB0cnDCDk6saC
5v8Eza84PirxPClXcpmdhkel4nbXVgWbrYumf4OAYGe4Z8AB3eVQs99saHhRt9iMRxndrS1Ye172
UQjHaXoSd5hK+ao22bKUfzUpjH3gdvmrzm/a+Jrrsw9rEhmCIv2TETsJlcdIOOdgj1sIjW8VmFGo
eSIywZC1j0TCnWDUG05GQFz2tAaCRxyTclCLCzeyjXZxNZ5NSuRtuCkHQNAiVD32Mb1FSZ8fowKn
5H4sjtDGOZDRTgQmrdrd7N4Dl5R2kkDtyB3+Wb8Q0tdSy3nJCDZmldC98tT2UUsNGzG/9MqPKAAq
aRWy8i4ykY+i132ZXGE9o/+aEKSkLpwldaRhQDYL31L3ao0bFW9NMxI6IqBvoo9D9SZAdMKxZ77r
dPVKTymlbRS+wLY8JPpGWYvsteVVZ/OCSPq2al5QcdN8U1x0ChX8y1KRU2EsA2OSeocGNsxvpB2D
aIswnidCQnba7dH8rsiztVAx86T2d47akStLss6wtULfYzXDpP0S57eOSF7TWqeqk9e2xI9P7yVb
+IZlnPrBCgjpzRgcOMcKdWUUjsJZFW1L4ZAg6ADCuBIxkStbXdiEtrUOiLJviQARcrqI3OcsoWwY
l8Rk8Y7bHcs4YnMH/sg2y7fMUzaNfiRVL6RlUn7U+ntRmomolrrFvCYxDB3J82XjaXLsQAHLqWX4
xSWmJ8My+2XnF2rRqlzq56yzjZoYa3rdgKsGMw8jwn6l1ATi5rMjix2Nz1smfTYJ6GIbxn5CUsB3
qv76wy0pD6W6UYvPEpOMCrxRxaR0qKzjMKAJui0DEzGztm1Gax3HDJEedfbK8mWA49Zk19IsZc/O
+NcZP2X/Lcp2Lx9RORKgvWtskxvb5lNkimMLjkHGzya2TbsDpbCIN3QeAR7b6EcN37PuenvielNx
JABltwlSHe2ZJk9PdinhIZlGDAylNAEfhXlvFZhWhkfTk125FUzGe4RJrlqJg4QAiJGFRSb8wEJd
oc7iwMX01fMlaOSncRXU2RJ8CeI+cuBkooveIGxlbYQcgfOXYI3lG4Jz58vr6FyVrUPu+kpiz11K
9zxitv4fS+e12ziWreEnIsAcbkUqZ8lyuiEky2YUc376/nahgXOAQU9PlS2Re6/1xw3ZHVZFy9w+
eB3gOwCrO5YF/lLXYV6CrFMBeHRGfqv5jC6WTVEY8Ec9l13037MA0HGaJ9HZYrjwu95TMTCQtMj/
cOk0C1y1EzqIfvfSHeDcUwDYSb0bsXZc+/nBX2iQIDv1q2RGDNE+ksUQpI82nvPxRrHHdbBUnC+Q
AojzNz/9IYx9NwTIIrKL1JxAvtwoWDfXEeqb4ZZr0j5Tpk4MAa0Hs9FVlKfZvMdLTt/mgEeJwYDz
WScPNFkUKTiu8SiDC/8y05b/KKUtMfCK85692JlUDg1565NlUBfX0tfBVbjmsauCPsiLgvInhCFx
z0ASzTu5XRRNRf3JZ2r9WjVooHxq2MJFaiAJBNRvPACcZ/F3Sf3ZjK2TV4NYS6Vf+dGxRrDtTBQW
IKyvJsJROVdDfqiK/zfB0ceRX03UkZEQrN1y/0+nTDnyV72zb0fBinGwvFry51EZ28vwrydjmd6m
aambJWoc+pKWQGsC5wl//79g1Hc0QfHaXKb99d+FCtlIj5r0U/Cc5cOPVuizQNnYlOY664CHuP0L
6QOdQXUcWdGp4OAvcp1y/5odHWRSFT5F64YUEs0acdgBX3C+CmgKoiaTLiPS9djjVenbiDeW4/L7
sIF1V8fh2MaR2EWXKNwn05GOaIjnz1f6C47tScg14Mmh9SVQiKPWnZWTzBwB+oU+0UFFEmjLF9mU
Bp9qkP+xxQ4QDeJC6cG03Zq+k5XD20CT7Ct2ZgUt5TKRGNP6tUoRuPqIbuYSLQ7Brx2sYEaXTFzG
uB3Yu3mach5chi76cL3X7Hv8x9WhrBHls4RurSeQMglns0SFbYoXqHlY0OChS4ClvRESzRRh1mDB
uS0G+l3WHV7s7l1pimNE0FdOr8yQ3/viA3UL6TcHiRHF4ho0PBqB2cRk2KFVyDVjFqCmuGwQpxN0
yfoLGjmRBhZ8tuo5Gr/L/KliXyGIzZTfKmxKIPqWR+Y8U5uf0R3Br4AoQIBvpgYZwGYnZ/eAipwa
5XG0M4dFg9tV+RpRHL8Cn741xnT5r+YRwArvtuU36ZgecJYqf+r8egaBobgXplrjE0bAD2iHpdaV
iRHuwWTS7sN4juWH2kWz+rXuySgkmePd1JCp1TYczhOLUkWlQgizv+9Rn/Bdl+0CyiNQPP31Rc1V
tNQ9y3obVmRC61cp+1SjzdTgeY+oOUih8AwkUpeBc5lVKMcDAwzvRrz37TkfjgIRViPkqtw5RvCu
djFkx0/3ulsQEENQeFL6oqvvjU+KE1kgbuOXZW2ica8ab5P/0IpjOl7FH+1I3wRq4/YBTbaJ2+Dg
k8KLU9DnxlKnrJFUzVLzwpagk+fge6pGLcfMVD516HUo0iT4G6KvB0ytuSa2DW4GnlQlk1leN0hA
DBCitN049WqQPSTClebPNY4oFAZ5QyI1AB3UUR5eo34+qSuiqByBd1AB0VBXmIFgSfR49ubNyt7Z
BWaveB5jxFgly1eyRNQOL8VIvJYkt8SSgqQZ2epS3mTrHjre2YhfJbQWL0iOLLy3qBq/axjqSRZR
kM8WhZgV0toDrtgR6OJ/TJ+Qh/TZKHy/GI0QaKchCw7dLjmc/AKDwNQQhpvmxxwPalUfuuExsk6P
S7Efafykcy7DcE9gNjJQmKgMzhJqYaSasnNf6pb/VTf8dEhOxCKUFhJILviyeRJXNwEv38jjdBjy
pH8k1XuQn2oCQOiWS56hxMgRvxM7x66vhF9DdRWlRwK+aF8XOEkJtxE2oFnjE1Y3OosUrf3Kmvew
dRt2OLhswsZFySL5fBJ3a9nJqFx/jIqCJn4WAFb0a9RLonsRc30pUFv6suECgn2OmLdAgqvXl0A9
11CaCidzd4Nhq6YdZj8UsNLqAVxpMBHwJvZ0YKnkT0hKBogKKiujOZvbE3WXCF6XUn1QCk70s076
XzEghm/uttfRDjPjZ1zyJiqAz6FB/MNStrdjwaD5OlTSWznKmJ2/cOZT+Txp+2Y8+syK9acsn2Tp
mLH8ZfrGSjdkcxEAfuzcFir9rLYrf9LcvFw3QDywuUQuL+kumMN/CKxpPnkRLOkLtxHupgH1uPqn
vq6VvPC/SumCMsricx7GS0J2Rme9aRR2IF+GcgDuiOxtWR5Mea1DOwkXP5J7AsdcTWYOma7deBXn
o/5ait0udGaOh2Un2hbxidp2YoStvJ1jBQV720rlunwt1WSFZ4VBqCwu1CyxiOO407bKAPzzYZnH
yKAfcqCBiZTQ6F2zv9qISFYgyVNAYIcHjRiQAMVFU3PHb4bkO0Gl4g2LMlqn4sX6VKJD4NnzcvJa
nGVuRNTKwrF3gfKQwmejXiOL9eYUx98SRrlXE4EoUD6d+WC+qBkCoL3yK0TAwxERmDP7O4c1B8Lw
KIPPl20Bn7Wos6Nl0LOwBeMWHAZ2CfGUocUC8yBVhLdknYOUFFsp3VXdkprpBAY5qZ5sgTzxscPj
Hv3gEgvDRescFQMRXMwQ6lJ7axvLahbRNQX8ITNme1hnHX3TZKvRCRe9/tFDMNlvYfwWD7tmuOTm
6mXuQI7gmQbkZkhdnDVmnOiSUSajnmP++UTfnUmIUZSsEp2NPd419aqd3GExzvlZ0NvXc75tPk97
PThr6VEAZQ+bpntnikdxMzMUVwzCSSeCjxCvjbR85wzwI4nsNtkerKviwIWPlRaw0thK+AoGLGm2
eOrJWkMgPxsauuAMN6i2tbF1OEAMXFN3fGUYcTctNXKBBKxhk8peoU9cDAro9vTno4nqkepcKl6v
ijJ6hxEsLq59dOBHpCV7FQ+/9VlRDIZ0nTr6fZL/iSR8aZMMc9qkRmsEQuRlLjcT7ArbGBQTOqvr
ZEKF9nsLSF957ZkYsBouo8ziaUDECsHVs17O4WKoV5C+/fIxml9jQZw1NVFkZxAsAtiGiOY9YeIr
whpbBlSwxRY5gQ5hwiQCezvy+I7GgNFen3Xdk9grJmYOV6w3vLjdiuJxY1kyn8zMJRk8VMKMbADZ
wYzWI+yr8pUyn0Fba2weE1NiC8AqHUNV4xpchK8dpjFNvSUsQ0SBdM+YE8YoNmLlM2kkBojo0WBq
EdL2ku2+BmLm+0dkF9KZoIG6OfuRSI/ATL0Iv9bQfQTKsmIivBJAg9uM4OmfuoeVK+UFy+XcjLc1
QwQUndgrion5h4EkTbyGKBlb/lLqzSs/OdWnGLiKJ0dcE33FFku2ze6X8coLGJ7sfDeC1hh6Y1bR
gVvDlAcxwrISIwSvHusdaiK5/iY9mgrz5YOQEu4hFF1zw1gj4WnwuQ2bmvZbhWG28k+xBGkxy9B9
LuMHNTUIJHBR0t7aHlCCiwtcQNbuw4IlkWlT+Yeg1bvKfFTUA5Yq1ROQ42vorr678Bi06XL8ztpr
/TrISFP7/EIq2yxFw0+J+AJiytVC8B6X4MBwp7o1UOtFEEe2jaMBsbl2yi3Eh6wfVoP66qGOrpHS
SiqUOC97V7blsk64HBnNomKB/EVGCOGQHJSipPl3zNW3UoVWA+UU/me63haKsXLsZyRvwuzsN98j
bHuGkF+8J46NMogVqZz16c9IgxY66ki/1m68GPkeF6AV4wz9gKbNg2JukAHiYpedvF69DR2aCZg1
cZxOIEBNLYQhbOxj8y1qmwjRmTaC8M7994IHQhpRTxXwqvzuvDao6OYDqA8cQthu+uKvzPmqPDlc
6xYVH6fa4Gfq31r0I847L2yd3dl9Su0SkfILeUTWucQBRuBNd8qGN5WjL2xutn6/j0DVoavr79ix
3UD7axc9qGyOAesQzH5KltQ6hIjuaxcGKTe8+pyGQossK6B/OuToLWi/G6Qk5sAHivjc4ddJ28Qt
/B9o/Kk7Va99U9Ac/5dlz9YnQ4k6y6Z92M5aZbplflOodG7uGWfwWuOt+IiQ3GMO/VUgoQo/mFs2
6AqvA48XjcTOsiRJqF3F2oFwlLL5jftNnx9YKrUdswJ361MzoUDJ3uf223blcZCvgv2PVnIZwDKA
GvZnCEzZKV3TR5RrvoicR2RobBJOEp3/fs5DxTskxBqATMU6WLXmpxHcCdMCyABeiAAUcP9CoVAM
/V1amaeZIDbkj3QbzjzdPNhtBsZ9FNqGoeZR7d8dZR7Zc1bxDiKPW2XqMCXx9/NGLF5LC63QImKZ
ACuNygWhx1AVgIxUTckrhlNAH6XaGg4yB//bVv6mjH1siYZjNgV7VGggLi/3p9GXpMqt+nFDvVOC
17pPD10oBpAsQhX5WRNMKC0TjiTTwyjO2l9eG/xsr7NgXaQMgNNGsgXv84EqoCwOJR7BsrsDuBnW
uo4+ANREAEyiLxBT8TbbBdxXvxSHfOxw/iC71+jz0gDKs3U2knR8yiZa7zcl36H6mzY+/2iEJjFn
TXaK5G2KWsv8gokmO2/L1Badq1zxwiphp4KeR8IfpDar6pkPbYh35ZzbdFwJ1MZv3+UQhYYiCJMF
YgVqpjXSkFvIhAC7IAonbqHA2jk5hBqn80eCRLe/miPcHo2iwL8sTz66RQg74fQ7cCmTtIxn6i0F
PWEV89nLvG5cVUhp1DM5rGaLbIrpg6lLzH6oy/u5FOygQ8Wpj961omFBAwPqLsW0pcqmllnuGA5H
2s326Fc8YGUZdhe4SUofJEzg2vqwOpo8KCdzTaNAAnhFOwzwr2ITSttP80/N2JPXjb2U4RsnOho9
7j0F13i2ipGAW3icSep3teZCLaTbF3ubeMl4PvCIcfVhbjKsP+GSkA7kds0mtg1Rjkaa82wMoezs
U6o+QvvMIzmoazIbljbUmE7Ghz6zQTE+rDmRHf2O9HNU87M4OYvzlIurQ6zQ/4XFWuWYYtHrPEK3
gNr2CuRwDTdTaE/JudvVu+Os2P3Iw+2IDVIiqmTvohIE+Dhk4zXy33ZB0IfPeT+4QB+o9H1gRGwB
nW9zvNNtM/7gv1zCLrKejHPutXYndHHta6khbyB7dV/nPzR+VSTDU4mgat8Csm/jN5O/1e9Qj184
+skVQTibg0/3YJ8YFQQDIV/CKl28VEpfSe6JAgG+TJYLApcdZAfFJviakRGBd9TCHG8Q0h7K4dTy
CcfIGWwZa5M/MQMylIcCpQCXrHVzEHOFSwp5qnQbR7+Bc1aVcXYnnUI7tc7KnLZ+vfd/2C/aHxK/
kpyx1+bvAMybOOuw0xPCC4wazcCImXXRbVYMeUyMfSJ7ImoB0x4g9z/YDyyFXatpN6xwMwIJxLJa
oyR1irc6/x0J+jvl5aKHvORZUOgt9JRpb6D1rz8rVJvqu+Wy46UXUIzKR3d0f+3H/J554cLQIPQT
D2vmkJwNBOT+j+O0pKzYMzgxXB6c2r+2tGZUVvmaYsqTcZyzHUOISqz1zGfJNkbezsDMXGD/G6sM
+YRY7VjxhEnSRkXe2/FU3GytOtnNfjwlS1Sd+rpe5jQ6bLn2sbrsmRl8BWs8XUD2qis7vrd3chAI
k/jmd5O7va+ht6BW2oO29ZnmgvAeto9G+f6HTju3BtEa6SIzH80cZhEe7pIaz4Xjqr2zI9eC8+ts
8k5nykGR9gNpV5ehOJYIXpmZGBKM9Dj4wJIVSsf0jbsoARp6KT793WiJkStVWioAbwmbm5B00XPi
Ksb+9R05rPL4LgAwkM4QREF65bpZmMuCfEOB8YO/rTEF1NvEIyJ6wk3wdIp75HyN8YZdOY0utB+W
0kEASvwnpyLyjpGz2UEp5zRT0vQaA+RUe6YbzMq7sbk02VeebWlGQ+SwDH+Jhcar7Fl3W1t1Poqb
+CdqD1J2A+MojcV4H6NPgzG1/MqHW88GLJhqoeuM+jtSDY4bDXEaYH75oei+G+xayursjoIsz3ae
/3Z/EPlE+ovmRKaYUFg8fCjUGarAvuv5tOjgULCRQ1TcRl5+6ZzIZ6nYj8mKAc9EoHbwuy/J+FbJ
9ROK8JBWqzF4xsa39MopLn7mJOXHC2neVYJj7qU/MRm+oqfcHOtfhl0otZYdPItvHUCU1F9b7mma
4dEM6wSpmBs/OmgqJWfb6PVFvAlqmmGphwfVnMu4nycyH83oBHvAPUCE9zgde+1LkCc11Y+0LCAJ
8UjVYDB6rTEp066wj+TlHyrp5itYGGj1kWXoexrtZyXUTsDrVyEaah1eAUDSFyueENhN9r2W39hm
LIMojmUP4oQmsPDIyQhwDGnd+xg+VUVowvHXfJT6wcnWYvgZsrMQgSE36rrNGJ5N1MmNdHfGbVrK
s+Z1iwwijDCn3Uj2lBjv9Xr0dLAaGtTq7qOWNmZ8cegXmAygUd68/gK8iEMASnilSwtxBDAyOrA2
VbkcHrT4Ec5YD0ASuzL8k/rTUH9oqPv0Y5mcgombb1V0izhnLCH/eQ43RCn4LOpGN0MQ10IhzTVX
BbxT6l3UI7fxF0FznGQm3J1lX1rzGoV/UfzeQyW0yLuAL3lEKopqHVZcnX8PbvlA2n00zHmF+MWD
8tk1cxh7Dox7jUCR5MxZUp4myeV9k+KzSbecfKOmwaUQl8UpcdP6ajKdh+FBcHJiGXKSG41SCEzO
gbJq7JU1Lso5Fwks+TWBWGGjbgpcB+Yp1a7NyBCRPKLumbSoy0+wAGidWNsGzG9GpcAO/5nSir48
BdEzOG/pqsnayb/Emi7XF9+6Pj8H0/D8OXCF8V1FwM3tL1q2EZ3FGRvjoO4oUEWZf0+Ge36A5Y80
xm33UZg/gkKywHAmaC8qhUA2ItRp40zYFlvCDiKaq4TUYk7SSY4Wh9xAKviKjxaTZX7r+Go05XYq
wi8rt+c9GLvKrN3+tYYlnnOFdKlwabF3iu1pWTPLNDsgpmoRryPE2mhaOZyCgKfbnjvBL8ETC+jt
Cl00ymQMhZhbmr+Q95rMd5RNN3anIWQEf+CasVogbQWhhTDKF98OYQJ22s5KLLZEQ0rR2Slh7jkL
BNjcIwjfNPWpSPY12c75JlwwnXIBDEuwDTOZj9jnCq4WgZHo/QqvgyDI0W0KZIWMSqwx+PlRJjX9
xgcsEDINl8+rvspq4k3VXTbnbe3BRuunMkNZfktjZpsUl/sLEJzGwjcRuDhi1BHUD0WwApcgu1iM
GFCFKJIrtGLMbHpOuP8K/IgeIbsaGCWeCsut9eiIixysH43wfyyvxRoML4aKCiROeBxhU3jg9qLM
tgxR0oC8RRqqmFVpPkbroQEWqEnhqtKx450xindgVy5H5LSly+xb3sRy3cGNDNl30Gtwc4S/8y+Y
Jl8jrHCl72B2SaUeTo3OoE7S7szSF3q5Vmhw7DBIRBFmhfqPDQEpykyhydsKQz6ZASiVaCXTlSoK
v+hjjbfTg99fwA4OFwq7thz1PAccoRVrxcw4UsFFhEnbPnP51lWfmbQpmlVIcgUwJvI++FGSLqOF
05rUWE38yHszeIM+cOmXm7UcDVXBSwWJI1dg74gzKlyKkvw++icz+w0qxp1kRwNxW2JdQVKDt3Ah
mywjroAvgmvAPdFxU9bdcuSyoBvVrYfzK36KHdjiFLRJ21Aghn1+57R9DsBGieJ1/bfEdAnjrGhr
BNuBtghT115iCgdZ94//FBbTKWIsJWjGBp9GjCRrXzX4jv8GlZqRETWy4FNxnNP2wBEdZ83cbyBm
iAjrEadbNsAJ+WaTbWxSeufLCv2JqnAsf3ZNu2Cn9MjEqfiNayLg/o0BDvmi/rKFOA7MayzvhKSw
SHpYTNJ566OvXcLxGLy+DceNp00iSQzLHE4uZDUyUjecVyThzTBHqBvCQEdBcnim3M9+fyr6Uvua
FBJ5YjoHW2wH8bUUybkZLyBjOYhqaJ1b7RrNfjumf1zUyIbAjRblKlwP+iktbqW/TZwDSk0+evJw
MP4mA11m/ZuQck8+3WbppxW+RfpPo75NyPZ0F7AgalZmulB/UjY7DyHLC7uLZxIAQhkHZHSBMrS/
WNpO65ZhkqITN7ySGK9K26H2RyOPfaexoMu4brVombI0RQCvNZJaLCcQRlnQLFVlwjSI5pVjfEP7
M19F6HBrc75Ug/sqkcWOwDnDe4kCiC8a+oFCvT8GGFZBIP8eoE9pLw63aF8dew/BSeglFmSfR1q+
jTeLXQpyYBXQC/bbF7eI9cM23eL1FlvIw40z4mS8v17MxhuI84mpupJnes6uPGfNJm0CEAukDZEh
g3sPL6t9006cQBx1jTbvyzd7/DAJdpQjEll+X+E2Y9Kai+6659iUCPN4WjMQBUZsOQEemH0QtlKq
Ocnp1Uo8XzSOzKMiX9v2tOZZ81r1oOZnKBEIfwattf2FskIcaH7JJ3vtWZvU6VgQ8hEKbiYscBMX
n5TBivPVR/lHnKP7K6Gn0NO7r/wmMWdSiPKj3vPpgfKi4iPMdmXACIXhERFU4w5aARXcobanfciy
Zp1y0Sr8nMPFyteafcaYUGF1CHSyFukAhveDBLGuSHBJF+Pop/6OxEcZJLPh6sLDTb0HSY8C/ycL
W3xymbbiHZ/bTNjiGLSrAz5A2GeuPmAO+AKBC+rcuuVeXRKyPp6khYyja/6yvtT0D3aebFjiBALk
+rJ+tqlNyHdSioKqnTkO5WRUeHN9FC9lPtblIhyZEZBTFvLN95/hmC06PISIK3XpqTt/UX4LiETg
5udz1eIFwW+zUdskaG6UljOzvyZsqJiJJ+VdTI1a9J26jCz16Ym2LK9YQUShwaWCyRaCrnQ4AF60
CESaZz4tUeeIL6IpcerpKiE6pMOUzpz87tmP5GPI5qFw0HN1+xHndZLh2Ce6KUO1nGKanrY5Z2DI
yQLXWs2JfhEzWJas+iMnDKYmf3r/Cmc6eq/ZPUS5xiXqFdzeJIAB9tuewwlf2o7XSS9OgNRd00xo
B5UblGDxwZeCalcUk6PW8zU2GvWNPg3ecunO0xYynDvDMwV3cQC8QoBcu6h//AlYuyZeiLc+JGdJ
2EYI1arYQ5CMfkkJZ3y6GorDBBLQNRZlZR8ouCWXywjqURhWoIz7lSAOmujRWMJhar/e60DkEzlA
GVhjeNXrScjmoQ4RxmGHXJok7HfWWc9IN8SfZvnuD0FvqG0EYWmeh+RzEGQJZ62Abyv8Melu5FvM
hzvPOq8uYIe5hakxYfUqrvA0FJerVsJd3LNHYIHpNX9cVjxE0byOR0Z71dVQqVAuDacM1sGEqtaf
5niYlsG6Vj+kebSkJEsAGWW69JfcuvB7QiSkkOnToshIuBIdCWELV5dtXyPxQ3DXZ0TBgZn6C7/6
ViVYFpKZFRJ3KoxbpzZA52L/JQ0BDdpfAOSYvFvxiS/NI9DP57JA+GHPbpV/6Fyfe+CuGw9g+5kK
9gi55iFZVvkUHMdTyD6Pen4cvj/yD/H3rcShESIthchi2Gi0X/4Tnju8YPCemrWxo+1gAFX2oGLq
96id6GRfUZWF4qFe9mqJNG5bh8hzTsCGHnuxqxCunoeoE73ENad0rRUo53k4OjsjlxljdnnT751J
M2ntmtFHhtmPT0aG0yd4nUD/wX0vHG72HJEQqxkYBymu/KQOQG99pnLOzfOtOAkqiySkOQUprj0+
1J5PIsEWb31nlcQNjGJJf0jJyTFOsX6QXrtC/rNo5BRxRtCdwWdSPgea/rKUZzfc1q9TzV7P8klC
SUnjx1v2wv27HPMdIzMAdSSzjvI5vtCiJ7zCQDm877ey2JfluTV+bP7gwzStJxQEqSJAr4pdpEG4
wAQ8c9xWY8jiduSvEK4phaMlxRK8zdb+MkivU3ghyCdGqNxs/Y5mGQGukicbTuQTwB6WBDwg6wnW
xPa3GIK4AepQY20nnZt2wh5+rIQTiA+SkZEsUs2CmvBuq+SgHJe2LK1E3peBIt/kuOBXoOjbM3qH
vYLZnpSrAY6/YZiXGa5y98cWKDl3W0SCmHh/YMFGtLYIusp01kIhcuO5ChITIpIYwr4sPyc7ENFe
as2Fkmtysjmy2soHzYsUdpF3UuGM6tNXvlptk1cniHq9uOCYsZyvJLX4+6XFGLN4dOFMo08P7rNZ
BGyXftZhPhtdG4LJ7z9wEwIcg8h9s8mSZgXCyMR4xD9MxZY4rAPMzVRPw8O8Gab0T+NtTEByhwrF
rcjdT9Ru5uy0toZKIkGc5LZyKzYhn77QflPQ+A1n7I7G3kTaBsdTq6si3iXy2qCyRJ/L75OxIq/X
tNl+kYbyTOrTt4UUNF1la9wc6o7gQbEcYTIeiUpB3NmEC6tr1k500WtEYw1M+irlRxR1zLhm4brn
vfhZZI58hju7AwFFFd8VKeZer7O/WPeE9SDnWxbzsBqyKEpfUrFKXiFj81stXYmf6t9t/4BDs4+I
yBzd3kHv7cQzx0TrT/q8lrYe2l3y1VVGW9c3GL+wPHhysNbLeyv9FfEbcHiWnzq0HAFAuYFUUIGJ
BTKY9zSlWgjLD316V20mTuI/azAb7JpCVWUx2FbjL7MpXyP7LsSueS8yFi5tLxn8EjVXe0d3MYgL
+JXP95F+hzFKGZDYbtFau7T7K8qritqDfCyeLbI+h8I7cXkT0oR6nWBHRi1YWJNc+aUs0f7lTah8
+PbxBjGnEV6yUv2CjjByVYpf3S5mY45j9D7gF5w9+uwP0ztIwrPiTxq7mzVexddRme99tC/gYSgU
q5a6is1sk427BNBXE/pTuEZTtt2E47Qi7DfuuBDzj4rkJIk7CmMkcsAsWmgf5E2I41SRNnDODjku
RGeDI79nBj6QQ+vDdAZ44sm1LjHL0QlpHgrlEWmMFc5Wku9V99NqoI9ZhUSJxN7a4jYt3MJCQooi
Mgh/bPLEuCaRplxTcR031IhdfHVfZlcfIYFP4JegZAOu2p69IqPLAH8Gb8cvQGtQXAAydG76dK45
B1JgkW2JrEdjJv+M9p1N0uXKefkAfj/m+Bmrd0NuPKP60GAOCMgBlhx3nRORVAAQhHhVwJ5B8Se+
00j6IHvSHbB5EDyEiXrN8cwX0QwbGfgTRwUVRaOxov/tVYLfftrSZ+H8mfqWUyGXPnx0FVYhz8bs
g09GahpMOCAU3SmPDyYFCV3DRpOQSbJM5qJ6fiZsKxraeZQ5UbDXrLVlPPLmrjO7FOFlkgAciMPx
ALjAxSVEiS3pqtNFYdPQRsBNSpTT+M3OdvxfAgwUo0fsmBhs7UON6bJhpNE8EqWsEBzGs+wVJd70
YNfgMtZ0yDuNJSZBKf+MXijHUXQwP6T2PkVwljaUaGxI/skAHWOpQzASu43MP2JeU7urkDFxwEc6
B9pea94s4y+CcQibMySLHxALhpTQPkX9LvTPQX3DigbgPfdZc8xC4u9ls/OpRkqFIgVkEWKCqyDJ
7363D8291p4qgKDXMyHTdFzVFWNlY3taHbkv5df2iCz1nwg03ZR1M44KlDmE/MQCEkDubBzRS4qN
t6sptIkx91FbpzUInk8q0Vml9K3V2qyyPgfja5qqtWFqSCqneWajD0nfiPDGEOABmb9K/Oso+dgo
0IRnxqUO6SfJ6l1agVWTb18QkRPyMiSTA7n2W0R/jvGmVm+yf3P+xsXowbEwRDYzmKVewH80mDGr
VzjIODZml45I2AcAR7mJA5BFx4Af2IsYjAhPA8SaiA8znp3qmdoGl0TMLj3TzR1EteR/CvW61b1r
00U1PoSfb+LEUpsfrFliYWcfjl/fUvgIx/d+xKq1lRBt83LwUKqog2s7YyLASYb13rlGNc6k/TCc
rZF68b53b7B10V+NRrR+T6NzVkXkZtz1F2FPM4qQhytx4YhBMPWtiLf2/1Azkk5KvKIJaTa+Zc1V
rr4BFpjDFpMGGLbskdjn8mfE5TzejG1jn0uuaA3VHh5ElOtczNKxuajyR1g/7WQXZnM0uru+X0ad
QA6DuelJ1TV0zvwpMtEWpT5DbDJTEQDga6TLmOxtmhEJ0uuhzSuuprWibnoSy9HokoqFXYP7zFW4
q+9kbIcHuT/4ZKTQJY+Gp0IgsbD7zxrPJheVuJdBC5BoLeRsl6bk7nKeEfAZPFVrADzHmMe7MZhn
ggSD2UlHACtttQ+Sgiofs9dD9g9ycSgK3h2AdenHaj4n5wZ62sC12Gxgw3SowFh8kP/39HXuARL7
ClvHdBvLtTSuOvXthZktrmYGhQW1N5HwemFm8uovdF4EbhLmlS+duVB5TMplxFQJzK42jquonedA
9mc0PGV7W91ibtaTn0J9WCwTJdJH/taM7DFs/ioRNvGcCEI53r2oRkH5V2xj6UA49qzCTKus8hSt
OqelQR0DYkDxvWuR42r6wojWfvZVt85sdIKVBYolBL+Nz1clzfngxNiVEzkgvOaIGaQPgVnhdpjZ
UA+6fxCfRKBS6bXNJwImYf3HfR5VXt1/1Sb5m4xelrP1zR1f7xie8D6gVa5QqsVovRt4CVsiwi6Z
a8gtpIIWrnk7vFuoW8honyX+1w3qOjuPXuEqybosjpnKsnUUv0AcfWgygjQPole5QYkRHgyzwZGB
sMUafoZVBHzEMo809gSc7CYkNZbSqcazgTpeIXR8Kqhthl9g+/eS6ZzC5pzA4LSAO9vhAXndJYPg
xNqVX18v/fIiM9YgPSrQf7L6oBXXSf8OkbCpaOLaGwMVWhDpk7i3qPcYhKJmofOCl/vGk11pAiCh
KEEjWtMhvtngRZeR6E7Kb6FdGnz98TwDTfYxIiXpmwKAWxcbuz3BXN2I2p0ZxqOW9xl+4mY3ZpxX
wedYvqtoHcVdq/IwZhoKWwPpOlB1B7eONgFlHIdpidQ7LtZWfjTQhEdLiikYGiCZiQWEvQm38ctr
0utLBqt1744dE07EST5SVooKq/a/nXgv8eYC26K1o2PzGpYbXb8K4YocfYrP1ukxH1VvTXR3XvgD
gewqYmc8El252b/H4qFYm5bgm/RRqathXEfRbew/XvWnlP3GzSMzuIXgG8ZqbXE7xRQIBUfUVLiP
tk35QZk4NF3wb1tUVBK7931JbjHzMXd7Xp5IPgyqp42nNWveJrAklvdRzyBwHoFyzMutodNhpHwn
+leHtkluH3K+BXDgAs+iL+oo9x1SkXAjg8fH+o6TG83qb2nPpwgT6cIiHFFdhWL7P9X5UepvtjHP
bQIH8nP6WtkzlpXimOh/rWy6NlbCHxN5382aG3Py/AT564fPfjgj9qQqjFinTee8lRhbaHwAXbnz
nJUlkmSLrlP2Rj6GeiPAIQOdBI0dLFlauEBPMYqnHdVA+RGjLB/TQ51tzEIw3t34IV5ErB8jOCYG
ZoU0KjYQHfDWesQ8EJLyXsK0dvqTb2aSDy2KmoDmw0HFI7FQSnGDbdV8r72W8XSUtfdCump4GxLm
Y+QYsEsLhXBEY/7aGcZnnn2l097S9hgKq+TzxRFW2GdUN2SvLv8j6byWG0eyLfpFiIA3r6InQe8k
vSAoB+89vr5XVkfcutE9M9WtIoHMY/Zem4pBV1emhcDo1DXrYTgVFsoFZxkXdyIQMpQQtOU1zO3/
rVgsSDjs02Qr5v8Nx5NuLEXiS0z6yKJtPu0c8KT1KWSQKElbc4lYqie4BKSTdMR7MGJ1pmJy3Ei5
Vj3goY+64rETOlGxi+T4WkwG7QptRB01azX/GcyvAm1zzPBtkS/S9jTkRKTsBnMtnHzRp4b7GLcv
KF1vJcTJcbAfupXUrZyORSMUDZTFhX9qkEBR/Xxb7/HO13bC0a803BtCd7ex5bWvrnv9LatWmvxF
PIbTnEJI2Kh2AOwuZZsEknvOXgVh+VuF/oVReaSuf6n1G0xK4pBmj2d1v7l/hbvPyE0E4Im7Icyv
toUglW1FvawfVr2JGLH55JVeLOOIUyP5ykGQyEzEGUCV/r/JpmP/rztgDikfYdyi03yM6spQKVLo
GZZt9ZkivwXLPRxY1HbqlgQCNhwbBLpIGdg7zQpK0zuJPzO9XGsahchuaH8p4RCSMtnlhw2zSxIh
++0ZWNyjnIuGu8r0wyWzJhgZhzD95noI0psF+Uf6x1yJe5dtK5qqiHmvsprgaN18eV/wEJssh60B
l+bHyDTDgnGtVGfEU6m8zmSBU5Vi11nSxDTW3gLRGHU2rThhk/5f1R2EOAAiBHJtPqd/19NRzMCi
7MMie0F4mibgvAa2t/TD6JlEYbnG8jnt0+aSFTfPAHD13VQCYHUoEKmbTO1qHfbOl12cNKTV0tYi
Pyg4MNRMYxKbGadBFzs2ukutlNYcQhiTcPEWK/klExCEfMMRxAfgP8RCMAG8QQNIhp/C29lU4gQy
VEyRZK6dhqXPANeD7TSVXYZKZV+FEInETITXH60iPlo+z+VkHgfwQihPC3OTd64VAHq7O1QFUAYK
qjhH5Spg2a8dch5sDxHKlgF/gX6vZTamMzgT7Uwy6Kswv7RxjjsymU/1E5SYl36JB7ok0SPRGGwt
oCXayamtocQFGSP+laANOozTBIu1GjGJ1CRBMoY4aea7U3/x0s8CzErsujkgG8ShmvJZtZgCVm37
52Oyplhy5lODYhmlA65bsU3N/Cuxc2+BcxqUzbjUl46PXT5HO9QsfOvx+y3zv6czTPofXWg1KntR
9T8eOzBUkvMO5Vwv73qH6OW/iCSnFFG189Nbf+JnMGFaeKU/q+tznTNmXHiUiLdyjuYx/xZ9Zws0
rLuRKs7J/IKjLBcu/nRYROoIK8fhldNWo34epPsEzNnSHmOy9f0zGkVb3muacFIzEvF3oUi5WOn+
lrndoNyb9pE4z9pBfHrN5YPvbYpwbzE8nFUg5DYo2N6a/Cfm+p7qS6kvdO3Xyv4yDTwDmT3LpvmM
yruTfKnOTX4LFn57JrFhNi61WZx/yGwVhM7RRNdgDRnVFjl1bOfbvQa8JtxZEW3pEnedl907ZgNK
Zf57jDQeDZALM986aQZGjE0fANWcI1qeA37hlMXKMvmLlpkUM/+g2erUBFqzMr5ZucKsQWMIDUgY
xs0FL4L1zQiIaS6qHPICzL1l3+r0kvTf4XjK1Z8+VDdNfWkqjZUyOCBCeHTrlfTulB1qNrUJt97E
iqBQbvLVRP+Qbv5dnWzG/KsgX6XmU8RZD2tA0jzSByBnWnW1c7ejfaicYgnwBkgWY2TRp6jtt45h
Y3wK9kvTr+ru2CRnGRBY7sqMQBlm2XMD60fkM9PjrCSCG06kQfHFS5muuK+j7tCN7lSjt00gHPNK
MTeTwWAdOAJMajCEFeElMP44FGCmWPqaCBvP/+U0QFD3OyHSGBjqUqh42CH1346aeWJ62LN4jNUP
aAMGa8i6prLrd3G8bacN5oJZ+JfUiIiencdK63uoNwrLOnzw/aJAnqc/E/7B+mkMv6R0p3JY9CAG
h2vHBKWUqWZBLejIbp3sR/JOhbGsJ+RILL9c4XVVMe2Um07ivrY4sw//ZFTSjekRmYWwN5dtslP9
jS09VIOcmBVWjU2M68tAzdHyAiVnIH9ai2JeQGnPU3jMGQHTJAiGBz5T4QToZWB9LjlamRuOQEVX
yCMXECey7tljda+znaW4oOKqYm8VZ8ItWTPAF0VrelPrC1v/Asu5hd58HqVL7lB0Uk1/IPh+5H6R
WwJyqB1ZVEO7e2+pGPPyVtfvI/V8fbGqi8Mlqqlr2IEpQ7oYjY4YVJXSxVDv5ANZ7SEMqlk6fHQ6
B9b0zZpfQLsb1DLI8+2uxgm3hd5ORGl37rsPEhZmuBQyRn0MJnAH0hJq5dm5eiP+gnWEQHjozpb3
Z+v7CX100SPu48SSg+EtIGK2XhYa4gTqrrUe7Zz25AwubM2RxTv8dqaZcfeMfc67+mDTyKtkTHTh
0WRaX2TECDPN0wjU3Kb6QTiwp2qlLtIFtmehWfAPElqHSIgK6C/iZZqtoKML34w2PC3GrDEIihmS
mJypM6zjfjeZa8dcm9lJKfcRUi3pZNLBFYjNH4bxqYyXVNpkzs6A31UzIFXqpRSU0KBsABto/rAE
NgdKwllmfiqcApb3IfZl4HpRp1rZe9gfgXS8ael+KrcxppIE7Q6t96LXzvbr3wc4XrHULsj/i7y9
7Fz77gXphStG8vZIqzMFeR9S5mwlWiY9vgo/c8SLI2PlrL2n4rxCpC5EPve8EpyM/dIy8Ojt/OBH
EOcqyAD5NsMD6Wjvfi2v0HM727pBGQX73LFmxaJNj0F9KWrhFjK3LVaOUX3q3ndt/yKbmTcIAi3k
3uJU0ZsjaxA7oq2dUyNDrwJjqw1M03EsKwARSWHyUBxvB41F+aXhhTHd1H4UzyGBnmrhGKK/kEHs
8W0HsHQC8khaBCwej+WgQ8vAcJLxt5ZrD9tg+Ontkuk0Dhp6VixmLFUqmJzCQp3uavswDcjD51Sl
MU+Vt0L7gyuJf7dGhcB2I1SvvrLTabht42QSbiX0fAhloOPy8+YBWAOCnWaduVXMbcrAIWM81jI3
K3ryycARmks/3eS43WxXHKO1s1CWrGfem/EZtRub9mi4wYpMJJD2BmsljTXANHI87qlfUuZvaP2T
CmT9mUXDjPNFttyCtIc5yuPO+vBEow4BivXTwoGGLMOV3WkXNXxk+IMsbHdsGcMT1L4xPBTtsrYf
aGiQ3fM6Yml1xosS3qBLO8xN1cA7FOpLhLVwArWUKrAEWoalwJ/S4Sy1Bzl+oFedB8yZwUzFO2Sl
oXmqZ8ESy7iBwdyYjd7ab+ZM6oIlSbuE49J2r3V7EcVHavYU5EaL2FhGCSNuiQ66poOHjitCb4En
4nBFHG3YARJhsI8fLM20EKQD1Zj9RIbOHdUmJ914kor8NlrIgeNjktwQUsD0VUGAekAJLDcQi4uY
NTxUKopkYML/9EIBr3R8aJslEyu6vDTBTLD0vcegAeU9jO0aDFSMoqmv1tZez/fW/E5/aL9NixwA
I7sSzDLE56y6mFnwFqiGRrGeb7vgZiN5l5x575Gq9InIMJoxkAzPopdHU6YymFUPlcGo/NEgffDX
LO2KwRVVPk5UibeNN56Hc+q20rgDU8vDqMHUg59mWOvHJ1GBcB3lHnH2KelWuSBsQSVy7km6FO6/
4tLn7Io23Bpfv3wSk3NjMsSrAzIbru0/YB9yXaC2LCIt5DO5DFJ7EQwneAtYWX3DnmVY/HPA9rKt
L0xuRkNriDJ4o45+o5Vcws2jeeaZ7Bxi59ZdfGZl8tTgg9M8I2KEF+Ebz5w3JJi+44hgPeFzgPKJ
G86b58N+DLZJRfcsRrKQlLpjbSF+WGkDYCTYIUTVgJ7HW4+7WmlX/LEh0vTpc4z2drJDgu6BObDX
NkIn84JzZFY3bNxcH408RPBU24YAiA1CKg8sMpjHy+ohqpn0shPJQXpkBSRl/gBMiBNU/j3F/Thv
kMOI8SQSlZ6M7/Q9A3jn1Ltw3AoDslIuhJlZtXdFfQ61LYdM4SDuBGHD41rda/y5+i6lSJeJryxp
F7aORZ+GemCks2K1z1GldmeyOIrxkrfRbPLZRQowBcsIyeC8QDT/vzRaoSTi2xsgjAJSLxbSA5dy
V62mG6RIH5VpNlwrHVyJvw+br8FZdcIxy/7R/8rSpVIczXRLOAwWSfymSNRvE4HrDF68dC5R46v7
OHn2LDUBFajKSiE3k2aPXtEARSXE/KNya4134cWKPnNU3/Z0Ft2cFR6keTRTur2PzMonFOThl5tJ
WdvefXhkDF2lo+Rdq3JnOa5srKIImzNwzGZEcHFJhJo7YAYTPR+ABdj8D9p36JxMFs2x9RGtghWk
wyn8KSWOttycDdJfAtMvX5ctOEeEwXWBe8+5ZPJO78kOpIsDt3uQx40jz2WgEKPQ+in7tvna8zE0
1KV1dQJ7mI/nkiyfQT+SqC0jsdVPiF+SsnljEiCu30jb8PKW5Sf5NHzVMQsDnxAqgRcLeFr7hfBV
5vUrJXZQpejn1ASHliMwYNpbUhj6+aqhgRX6SelYI/SQruIP2EISSOXVaD99okxDrJdqioQFKmK8
RoDeVmgbx7URLyX1oTMKIARFDF5K10JKRiNk4XMMNuTJvTU0gSjPupC7rHvqAUR47xjlKw2O6+Bg
gcC2pyB3AzDIPLFLuKHsozmHlJc/pTie2RyiDCYFuEBMkrjPU+yU4bhiNcZVygRn1YZrcoO16oy9
eaCjt6svOHxCCW9fJ1GrdKxJjYvQMQ/Ot2ix+00Jv6P+1Nt+kWHX/OIt8c5du+vSvaLdhW2Yia0f
78xhq+rgn+fkrkzNr16+t+aXj9ohR2yr1BCYGX0Y5XLUF4b5TnY8zICfQF2Jti00LsK9pJdzyd9X
zoH19qpGecxaB0yBqJMV+9wr7wzvLbQBPjQ+lsAcoeUjN5Z99lv2dwqi5EqlGzVwT4WuNwz/GuUS
eo/0d4qOXyQR90t0m9n0m3e0NULOuosIb8g2EZ+XTBwVYzet3RbprHZwgcksq7eAqSBCMonI7dPE
pc0akKjN7kF3zMzOTI+wRmIAmmh25OxIRsky4SEd6ovs7aH7CU0XjDXqaH5biHhlyQSWLA4eNb4K
UcppKq/YXtChGEMXmGUMFO2slJ+Z9NE4NxzMBoMH9ZoFHzXQVvOGzqAVN3CIsxx99Fa3SXm4y/Gm
FaMBEzVtc07KbYZ0BmyxTlU9fuU1IlRnzn7J/+3JW7FAOaLnEdJwEHEUPRb/FTGjQ8SRw44aihb7
cXhafngQ9YYcf7Hwh/2BarXfMORfkPEwMtNq3VRblUyYVYrO7zrY6gVSWbRdyZrtj2PsgUu+NeVW
+BXZXouJNi2+ea5AcCgR0GLtoVWbphXcZCNZdik/EBkjf9Xchj6rbhL/ZQr8iL+nWOf/ILYbLfmR
mwIwZ89W9p4pAqvJIsC6NSpQ3Zvlq+zQWMZxH/sMkaM8n6l05CYM4d4RAC5UXMt4Q6vgoVqkoQ9P
snZQG163DMqnawOBYHQRGHthmI7rT/GYxwt+e9kvaH5gI6s5SwyQi8yPqyMYdzHc1MILAQV0sY12
coDg5lQBGgIHSFZisxBpv2pzSXsaHVbYiJaCzbxww+xgWEeMi0TF3n22ctQzs66k5ZLw/Fo0K9Cv
q/AhaYfGQ5vYs1b/1JNV5rOcCjFCEXgNokHSkSIxkVPc0WTnwtCrzH46OEiqy0hOC++Bccnjtalu
S+la52grtgZKF8iR9tZOEfpoC+bKuBU5M+poV3S/I/VvGh2SDiV4RjtqvaqYQ7rcDMQEkVYmOixN
eVVpBkbmI+HqswjR6liYQtvSwxF7ifeozPKlKuw6icPeoAdj7dLjjIx2lQlSqqj4EOd5798qwz7U
UvTXVuUnySXcVX6mzw1JOU2TcB1RK6aZ/KfpzilIp0cqA6CqFCANzPPVCP1YIO0aLuKq2BD3fFCs
9ajnX/302ZMmafPlagO5XL50MGHJT7n5rFPwaEG3spnnBKW/y2HcR2m6r6gkQ7llparc0YvPWlz8
YGL6i42SFOwq0kL8b1lM7gYmyxL6hTe5faBymWIDKfW1wzKl7XjgqphDc1zSWi/R/8/UUNvvg6E9
dHJ7sBxl5Rf2pVdTmYVLy/m7KNAGaoGEbgZDaBdfgmFaSYoObtRZyTHlpjQcVXaRSDLs3IFMZC27
xlwO9FmCtdlz1lRy82PrEasG62w5YrdDL5GQf47wzUE3Nqb5xgrxiwL5Q2YeMHUyi0upQoodYdGZ
A/DFYRHl0GSscZVP6FzInvVspFegJT2/WhUTG2BWUY36xWEsdf1aSckc1MZtL0v7JMjcogsJDpvW
CTLBFuGD4nNvskUY057sNYeXCumPmi7bQlu19JwlgNdQpzfO49OU2vfOwerRmcapmPp9EBUrwwfs
ix7ZSpT5UIrYnIKGbkJrmCB8lPZmuNVTnggqrBTfGy2Yk74nuE8Gfzj4mIKgbboGDAE5LheNBVMU
7qNYY+SRcq4dMGxklBFPvIx5jcKgdHseDQoTAHoqmZblKsotjGdgiUDbwy1edjYgLdYXk0JyvRAB
VWTRKNyUCp5vu3MV/SXJXxNAlUKcPT+KBcDGIoKghqdVs/RkYupRUehcgDGVEktbkI4f3o8oSxJk
KwZ7/eEUBUzLWS1FqA0DgzYJZWBssyg3WPtBbWRvoTM31qODk7wX9FWjQ+dM0MZwkBr0DwRDTiZ0
GtBaDUZng4GqyZp4nNCJNTCf03getXQ4A3hX1upFqs9UsilscGEjd7ZKueG8HLRLJelgClLCHoGC
+PfodFiF8+FR7LdFuwhi5c3AcMUJ7Mv0xnSa4bT0pt2YfJRTveQHXRCzuUgM5HUThW73ozfMlBiT
REfbcr1wl+H6YJhKpTxHmqTV7NY5Pyz8CoPoRoNbYKwthQwwNpfE1lMRfnbThaI7jR8FHt+WDLLQ
QmTHbAIZWij1cz9IVzXpDjafSILXIyED4M1jUObJdoTHzkKIMG50AG5+uqjRduoMQqRUvjNRbDkW
xcc7Ca4NUQgSDHwLdbWl87GhnRc/XEhDm+ScD9qzI8OoF/JL/oGFSakS0YcKSUtC2iCLMRJNRh/J
O3aPkZqqhbc3Yr/muu7yud9LCzVEb+sNywwJ3oRXwMrWRcD6sWa8RlOJMLtAohCOVCWggVT07JkC
MBUTZQoEqhOVGo9ShVwLvQAEATQPHZ+5nq01oF6FF7t6pSzSaqTboIFjMLgozWtVsAcLf3PAxyYz
DJUnXNC9jCadT6xzcxEB6dBH13yAHO7gC6vxEjZ0xnQiisXYDZlpTnKGg9ShQLtuQbGzIBgH1Mvo
r5o/PX3ZWIkFnaJWmQezrBQVK/t7JXlWHchZbQfD6wa5vqYTBghEiZh9SyGTYkbkSs8lxkS7qCkN
LXRgw1gvfHB7zatJdxYAtIF5V81uTubWzvlZNUAkmmyt+05+s6MGZUU0w4yFqynnTWkqVLSfnfIV
+LBEUz7mc2+TYkorWS/UAVvIRDhAr+6S6r0xcYWxRuibr957dsPBCe6Jcyy0R67u6/BdKT+AVtjV
XUr2PPwa7aUyUKUYNCyM+ZEmFCr1YA1mgP6joSUY+Pt8WLa1zpWBhGLwtk7nsZ760XswwP1vi2hN
TFDFTESOHgn3TGHxAOGnPGd8KWl8Gko2+uors5k9JMq9iMC7whzBajGPICl4GWaDnFACZBs5FPFB
/hZUC5aZhrlXIEqNFrDjkVv0nhWI+kK+u6+pP1nmZ4oaOpm8hTB/OHqIruTLgKjyF6i3tlUgWzBz
CxjGQkxqcDmG4SusmdoTCUW0QfbXt4gnTdQOykeN0aAAHKL8KvGfzVSq+MyQgUY0czc5/cKlwBVA
OuRZio9KBdPrI0RVLUx46iWMwK5j3lOqfB6rgNnSt82EI7R8dfrdHG58Ej1eEFbGoOViiUCucJYZ
20E++8UtJUgX+FG0IwJWMckR4g1k603iUb4ZGQ/JwSplMxuflPjYQdR6a9V3WaH9l5YBC8GE7wj4
hUUfp+FQK+uVgZ5t1GZp6M1sNgENVWhQwo+WCRGRCjhiGEhlPgsclQ3bAsN+5z9C6If1yXylnDJD
TtVirzQe+n9S7AStHyZzjRu7tYOl5pu7jH7XsIp5wCjOg2QbJzV7JYiRw6fXCTRg8tawB1YZKtAU
IhgmFJGFNr/8kSQCL18PebmOq7nID6ERsdi4I6s4MqqSYsJUDjoxbLQZ6Zq8N6jRIJbfrJT+od+T
czMioeyX+Raf45QuYTOLil298zulfFGOJzNy/fAigddD097uZNyLuHr0fJM7cPvuSfUzgXuVwH62
jCkM5SYe8rT4rLCl+PzIuTPwSyJZF4II+3AiZEOmTgldbpRO6wh1ELoKle4pkUHphyjU9bsWlXOt
O+levtSUi6TfJdIlNfVL8W5m+qX4H6zKJzP7d/TUAU5wk7IdKVSB7qkZXoXxkVWH1vLhHxkEbdAe
/mqcIPk5zIh6+1ODg04iqXgts/RXtu6q9VUPO9U7FsBnrF2GEEbRmC7+JlWxHNVHHLtStCn5fGt/
oYX20tTQRCh/HcNv7wnrDChs5e34LEPbZZrA2o5lTLOTHZcoHnz3tb2rsFum11Jcs+FLp+8btZtS
fKQpIts//szO6Ob6lTdknN5zrtls/O4R8qXlJ6DfJL6iMJzgYsoH3a4J6CYtWd1Yw72mDkhJP6w1
fW+zSGHm3yiciB8y10+Es71yTnLLjGrvlRez/c7KdTnYGHzpW0JMfITGZxPXPpupsrirgcUbc8/y
5ziCg+qvRnMRFYIio8Vd5tg3lVMWp3MzcFXl0hnXhhlKArf40pmkm23tpeofou6iUryPu6iklzuQ
kM7vLe1ND9piOgXMRzz1qtkfVaHMDO7UJD5iaGOf6MjsAo8Vp1d1HYPvNH0p6ZqdZqtfUvTdNOvG
dFSbDQ48Td3JpIUo0c6TR0y1q7J9hjJiRzeJT3a+tbxLwOANql3v7SpWld2hKJd6DXxh2xoXrUVk
Kd8n89ajX1CyAxT0ipbRVhje1Mccww4fvKc8m2xbF/tE+QingzxcdQ6CNrzzyCgcA/ifS+dXdQxX
mRCzcWOKP45GL1pnXx1rXSu+MTQBwx76f1L3YCyvjPswYnH6VoBFoCTzNddkWYd5kSWKj+GQ2WWf
3wrlRrwQAtijGWFBwnc4nSSwkGJpcTPtTcMwSHcTvL7RsnBYVxguu+2xfU/ZyPc4fuhshd6VujFe
ecaRv6jik+zcTEaxtsGIMuNER5qQnIzqbpmHoII5dA7KXRqg4t8ME5LINXA9OzgFyBeJjHC0Y2TY
c0+mCl9xybEWt1D9DtDy+/5sJl+AHRK+0bxFl0eWy1BQa3F6dleCsIvsN4GvWf7EXH/pPvDDRYti
wQ6sueI9PH3dVWhQliWWJeclVV+j/5qip2njTZVcJz3RHcxXVCABbOOKszTXfgruGhsP1oCaps7R
8vTRImS7lfsvYyAfmlKPNBy0nXlyGANy6ulAY9YPgfKKg0fePU3zXowsYBZVtsAM5I27pnPV5FNn
O58d/eBi8M8gZZuBgtru9e4mc69E3xyOtTFXfTwJs5C1FBi95ljoewYsNZNiDITITBEkvFIUlLZ3
cVig1d4lUqif4G6oV9X7kfkC8jtPRJle9JYv9K9gVoaIka9eQ6QL5rbd6gjLfZ7akz3sfO+l19tC
YT6Wf47+dyOvjJ7xd7Hvh0NEXEy3iaIjPGMaeLtfk1GHuZoDPv4Vb1N7qtu9r7pq9U6PLUP0jKKn
BH+TMkrXvrv2EcmrEtUkaw1nl+RsiDeh+uBZTYrvutogyxtsMkfTtxwJEsESOElINWZ48ggx2yhg
7ZRziXMy5SzuYEOCs4XUPjPhPKfQwxiFzikLC9ufRbbNrOpXvGBieFA0zAr3kbHLlBVHW6s/CjIA
0C8a6V/FGj8kY5IOcIYSBbQOP1mhbAlD9qWNbDLtQpHKaWL327r7wAfRTMy4tp7iMjx0cFVH/rvK
jJsK+K3usQrzaxr0eRulMzpqMlU3dkvgqPari0AFapoebV8Mv1a2hcqeE9WyznZ2MRgsFNsguok2
jR+2q77oUn147jZjWFEYdShGrYq8DA/1lZslvxqOpI7xb4ix0Ahv/fhOe5dT/kSnKD0T1JZ5y7IU
pofUZ6vt2vFVT35bhfW+/DHo34XxXeZ/JYL+bKb0pApug/7HjIcZBlfRH7bSj8g8TOnDuuqqq0+4
YDVViMQwP7hgWGWM/qnJCDfxkpIllWw8e5s2G68GZbZSCPSxgFethols+EsTX22bYfd74BySR0Xu
AlRFGcYdEjsq+ewvca4tSt/im1uUP3zvX3I4OIBqBGMWkvGpYCoSskx0+XFNcwnUgBBKkzeOwu6N
lyYon7wDiXaUMGblj5G5XrJWjfWYEY56C33XgglNjVJtK/6iJEt3cdexxtZ7rmPqjwrcOCJcstEh
k/HtlDgS2NCwj3pjgwd9QyUlKFzxF5F1ixgQcU6MFsqVjUG+JOq0pgD2IW20ERcFB2PiF6xRai4E
XpkRKXxova/1YlzoY4QexPns0unpmOqjkCuGTCwr1elle51gHZ5tLgEVhXObZoeRX8mhecRM3UJL
33cattHeBhsUbWtN45XNEXN8e5VBBTFujBhGnDOkm9Qud+ZAbVDkroeKPrXZEtvA9CRE30gBBlCV
eVKdTMs7uUWbuq1hCTfWIpAzA/2OeYosHeUc+Vb8Uuj3IkgBTaiq6yRea2m9G3rN7aUYD93bZHvL
aSyWEkNKx4pAGKKiDCCEBO+DR4tiYQZEW4CjdWUYzSrtCKGoCuKrDWVedBcIZOvJCg6K559ruz03
AwQOZ6Tldpv06gOV7l6NMx06iqMmACQQy4uW0rQthm0ZfsooBtKRuha+U6uusjDZp0SylxnaFAPh
MKFuZnf0OOsVmnW5u2IQKKzj6A/rlNFeEwARQWo1stTRYABFzUvOz0K+G+KCiUmNy2L1rWSJKKm3
uBrhgI3POMpw7kxui4ZDGTBNNq4z3cPEn08Z0Ug5iTzkecX6OJOLBlXyuKnjrw5XGCObmEwJrH5r
vsplnmBU8YQ1Lv/2gSHTjhbYV+I/g2EImaBQrVTkdf4q5l+U5oTU0uiOQNQxEs91FWEX4HqpG5cO
+WUmkV8GraFBMVYgdLRUXMvIKmryZroSKL+1IJuZ84gvmlmsSt3oDaAnvHJih0sAUdN3V1nC/tcm
nDu12V8wuXXpRaqmVR6SVNb6rqaMW7tur/gTp3xwkWe6cjLyQinHLGvONMArnZQ6nDW4RiFFDOTU
w0/Io4tMtl9pS89k7K9S8zvY4bq3jDt4XcMeL6qf7LrCX+vkaDUYe5tEc0u9ukll9CslxF2ZQt5b
965zt4biVfbE9Jr9V1Rn10Lh2aEuxebf2+2pl4ZDryiHzJwOQYzEmFOyCYjZYxPmmMImrI3fNXyn
lmQjocGXFwgfMlKQkjJ51VXBIcLaYiCSgYLGvjqQwQZadCRznXNRoImVBktyWMtWFr43JaujPaCz
FxOChSKlnyS9Yu6f92F8GwP5L9E0wF9xd6idv0Hpr52tn3PdgETbzU19Wvckf2dGP3fk4YjDDFWE
DG1M0xHiUV50/NBpZ7BTQAWdIwE1wnju8Uz3pgR+1vpA8YCTJ31pngtchu2WISQwOmTM2iG6SYFX
Ij3VsLwSagMTWnNTv7y2DuazVFff8zHuduoR6j63aZm/+/1UYaP+HqTxZ+gJRkGguCnBzrlcmQ5T
eYfxYdK2b1Upyg1EOklOOFsZ26HredPdClOyG8bwTAAiwiZJf8tJ9Q0aHHE9J2hWErCrsW9VsOUQ
SbOCQ3PVq3VE9TKbClY1ulFti+hdI6TKQVgPeIC8lnBtq8Fan7ytZlebaoTcC20FyWdTRDuVlrZN
UH2hP0lt1u12up0Cg3SjHlqfvjahUzjyviNtytNw38EgKViPoK7iE1rZdbjJ+2g+FTjtm+osjxjH
owDwiT/DWbKxtN41fVj5sjT3AvMjBMqVeOks7HnPyL6V+3pVmS2RmTiE644uLHJDGrYxzLdgdS4K
Ae48/IvJwpKsK8hQb6XerscW61Mrb5XoOXQ83EqlXKZ2+JCDmpwPWu0oOMqK8l0i0s12tuehLAQi
XA6LMmk3QgrAWL7lQ2PuSPYaAPkhfpk+y3WdfUdUnfyi2nbh9D2RkMA7fnJ0czO03JUCwWZyQ+vF
POs67Ep441HDKOm0ryW+b2Ny9UDeGb66ay3oHiF0fQoEi+2+Hn320K4SGEspMpVgpMY2If30bltE
hzIKtz3IyUFBcgsaAeugV4z7gWFjYDRrbWyXkg+tychXEYSAtHEOdDX4sza+VB7E33aAUrsiIkW4
Z8URHozWOzbs5KthWiS2xJBv2NRRjUao2U6sAG2mniUofCLjl0CViCJVzFkDaj/xlZNaAdY5Bvk2
CZaediA+mf8f6Bv4D117UnPaaOYszYEs0ArsURh+FwP6PHDno/NTa89KtJHpK5dWlvdeyHfLOOOt
UYLbECoMgQFaeG7F/Lsqv0LGUX7cMWRnsGV+NJU5TxgejKeAcyyANVkq0syC1OEECpxVFpiQsrAB
ywoOCueEf7Z1tj0Hux9+ttpJwOsNjxmKvNVxeXXZQ0w2fefi0C9ooDWG+tQ14gfSmYyWJK/WFfgz
6+Vz2DbMztmw02AHLTmHsEy08NzgHqMqakb07XvSs/DkUwe5AcETPuBsvQRBHC9r6ZN/CdkLwcPO
bgUXT4Hf1iJmt5k5XJJ67SAmd9PxbJWLVl5PtLNUvg0J23r1iJU1X0edbCXvqPivSv9TNeTlN0t/
lfrV1OhdoffKKHe1qxr+8LynPsTrzxSspW89YbrhO5pqNGPuMhQkuX0OlLAMwjmI/nZgWsZs3lwi
G8cEI7MijuPDgMrLCKCPMyjIMDBIFmksbUHuHy+4I72ZLVxC/CgNFI7GgraONbsnVXdK3iOTCdIf
fxBGQI7EOHar3jvQkSrXmL2XklvO7Nj+j6PzapIUR6PoLyICJxCvnb4yy/t6IcoKEN4Kfv0c5mF3
Y2e6u7IzE+kz9547YghJ8cVNIJu71R/91hE26lIgcVk366yNqbBYvjxAmDUTNSJ7fGJ8LPkRasRo
7IsKhcQpbjdfWWI4lvU2qYJdThBPy3ousHIyqqNdfGc8FnI6OqbzgBkPTThvLrpSEhd4itjnmL48
iDjfZ/3qnG33AfNrOdIvzCekHySisSAmm0Pj4PXiN1DLpD6AhC2BFKsrsMmGCXuceWiR+o0KCNDA
9h49TPI3KbgUbbZhkHd8RslCGZZOz7z92T5F3DYQn1Udnfzecp/jrGBH8Vlkv7b75gw0FHexOZGt
G+0zjgoZ3GTyoxbAgdS3P9/J4hbfCStECvmlhkqcfq1oNxdL23BthruSHczM+ur/fptOThbvKv03
OS8lsL+FbmmEg5A3L6XC9f1GGVXIH2W/Bi48kWfNUe08DiNbmB5Pf1DQIiE1n16C8BLyMSRxdw6s
n7wnTvgl0fcLbTNBGYv3zNMh5Tmx7tPlScGmZoCSu5+apYNa3lSF/RVONVt9TppNFogNFyozczbP
1hthUIjRH5MCd5MFJeTNsJSVCPt4HKPPobL3i3bwcD216GTa/NeQzjI6HLrpnygEiz9W37OFkXNj
+QRVMSOt8yd08D2KFxF8ZDkvbVFANMmzYig7/OoQwj3SDtaZ2F0Q02/TPt+yw9tXQfQw9/lh/SoN
SbNbGWS9s1PUGuvorZP1USg0jAbClzOSBws0SaM+RRjr7hY32TFVwiyTYOPB/ueWu6h2T5FF6iB6
XhNwpTrDdhbxVcK0KZ78s9H1LmCfWlsAzchBDSJGkv60z7iCJ4i4fmZIAuGfdasN/8pp7OtJTfeG
bVwueFgwPxckeJpEn+iZSS8iy2mUrKwfVcZ5ufg3qV8fHeQbVoxqnhIjdJK9tIs9r5rM8XJftdTK
U3Mos2C3yBzhi/Nep7BOGkNwOOQ7eZgncaNavFpVwgZkFUCwklHPCqqF1Aj1GPtOqD8oD7a1ynZ9
8ygSTSojqXYJmpt0nyxs+bArxwKFHQLfnAbati1og3rv8lfIDE+4F5+b8jaV5QULNMiRxtoHS/TC
b52gexIqiuc02Cw2qgAXLogLEavRsK+JuYIUInyocIAQCoBMi4se2HAAI4/MWRhVE6s2LDh1voNb
tOnggol19Nw324oSh9os6S+GBJisnG76dNkVqDzKDPKdYvs/Otupn3fTFF9ZTIDQ5jrApVp+npnC
YwrCU+TDQc4hUE9W7J59OzBLW+JiF21a8kv82N9Zct7NEfnqdNkBkEoanJ2op+M8YXtBkdFH6X4E
HWkjdU1DF/HSggvnOghQrrP7rkC9qV4eGiZBjCxm+Zw52VXRyCN9yWBX23Ag+s0K37ou2toMJqnT
+Q9BFXxNsqNZuqtEkv+5WaxLQEMXUFZplo8zM5AI8I9NLakITv+dmAT5KE6m1aL8Z+lXu2bqpM12
wherQ/ZDGBWjFDvc+NXApKlvIdNKdnBesKnWFbUeEBaz3yWiLdFvYUNA8UfKcn/GKRoOt/7wGrAl
quJTFzxo8e1bHyM9v7apZpz7Vj9meHcx55+Fo/fefaKuVaXZEi4jr6m7qYX1lGbtiflMtdMkUZdd
er22hnW9bCP8OoaQlOrBAygz7vPsdgSpkKfvrnlqna8wv/bGX1EeTfpqW/vMe5IkeJYHbd+17Xch
T+vYfa6mk00n51mXbNqCMI+dlxhicHMvBr0rSFZxmm/NziztEdzJz8G5rKYjBS4dBagtv8oJRfhD
xEZDoDKM/VVyojb9UO2ikND198QTm4lRnmY3N4lve/VmYmDa+8VwlVr45lIKypfIfu4sZ8P/ALyH
FSEOfoRmCVuCuG9KPIjFOXDIXkAdRxsYQJ+kJAkcHIJ2R3gRSeEtEcZswdYfUxSYJ8KZ9WREg7FO
vI9piv7cG8lZf/SiuzmDsU9x2QP7xoHIBgIplh0UPwO7ccfrTj1HqKUFq/l0n7ONHPEaWTedg8Zv
6q9USwpLBttAKQa4cPdhRVaQMVq337b493zDOix4LrkPu2hg/94dnHI5mMjbTcZGm2r2dd09Wt5H
zDEdMngFU55G08aLMtRf3SFqvP0YxFsvTvdO729HLfdj3aDJ/vBm2hK4OFF006XPsZv8W6K7vAqR
6odQPs2+xXtgy5hD1cP3kH/3A4Y3zctnlWc66kDQ6v5EmA+x1Pltpf07RsP2nPOGr6UGdg8y9qaI
4BRUxA0yUja54CZh1ZNNQmNdonMpkvlQxAzt1XuJ3ClDVqH8VxetMCqrhvSzpamOcx+BRxE7o+Ez
obZIF/IdZ0NgO+J7zK51Q7YZiRrk9BYuoq0Swzqbq4o1fMTxONpMpntUKH+GCnQi9Wg9TzK41Ybd
L/63dc3ejjO38EvPhqiUrFnEsuvmeGPqjtg/jJS8uB6zxUDGZM7WOUXR4p7dnEeZ8traJC7/gKuO
VvSg05c6Q/2GkYPyrrfO4whO6KdmQ1a5GG+KP7en9Hbel2EgPEltUZqtA9V6P7bhP58OfDFE11np
sQ6XHXcWuUCXHm53QNJorYZLO8mz7LBYuMMhJThjLkCH+rXDcoM9TH4ZdUIS1DByCSy3IOfekYIU
TJ3F7F5VTnntht1tygunI24zer1QdHe573/ORXNdAwVbnFvfgQ0T8mj8cxt8EetFL3JrvwxcMx2j
ktbc5NNwqAdylXLnRkXJYzM6L6vzyEsRObpZepY5D4VdYwshot69WZ8AJ3OP42z/kN99HVcKnJk8
tvbMg9bD+ArArKU3gQP1rmqupiW4W/zrOEq+Fl09xgymCqt7ZV7H5LmCxN+DlIiHH5CNSd895pWP
ggLgHD/VcubvdTA49MONjuArZSsvoL1RxFfnz9EAZCtCt5w/F1G2C7FF6cy8DFUH5oRqZXrLgbZ0
ln/KZ3bkKKKQVWEu1PO+Ut2tm9SI1PPuzAN0GZ0AnYnPmYYkWTjvDkKM1WZgte92yO5KTJBul7NT
6xODVBRYiNaj9i4N6DUFN9jcttctjWiakWUX5G+j3yLOUN5PJ5u9UOrVV+IldqaHmF1cZD8RAPCQ
8ybNFqitiHnav/TgBpwrkuaRgNfvCU1D7zMly4OzmPGBZfpgt7zqqr0Rzvo9oOwsnacqQgzjzM+R
RZyLcWmb6jR/DZfsIH0q48D/m1R1svNm70zpvp3iB1OFL/zYR+2rGw9FlGoQC05oN60cVl1BsR8E
020UYdMbKOXZeN23acepg+pXYThsa8iLSLkT7zvpSA5ryQ0KrUudy72s72H4byV5EJqHLWPP2TXd
JYSKRae+bs3qB4V6fGaL5g0NXuIHbzF3S4ZVDDuf1aIiX/GmCWHyCIgYxmc5sBNWlCM3nOOm19W4
vCGFoz6fr/nmo018s7E754w3WVvuZlLkB0Ezt4SPGgGF7WbgXPU1Puq9BKgYlI+FKg44yy01v/WI
FLLE36NxZdFLrnzcPi2M8QdF9KXrXmYdXYueSdzAlLg6xwuB4RMMU+iKAVjRwCD88TgWG+9roZlz
MGfFk/3X2vnOmcQxG73zrL3nXNl7MYhTXbP1JKMV0D/Kg32Rqien72/QQfypyt96SX/q4caH037k
6zYSoQ6jPe+TU4NSJEGblZEupt18v4j+K+nlfgofkPhtxya/aalt0uoyRyULIhYeTGVhlp9CrFyz
UIxDi7tqJJugiZ9nU1pbCpLbKbg4kUNkfAr4x6FpY3plBwMlM1nS6KI9U9zIrLs31ZEYWTiSJrZu
ihJIqIcg5UtKc/R4fpcCpyHwjZStsSQaV3PZlwsSl8W5NBO2uMFGyCvO+LBfxRD+mb+QYFNXMo/y
r9mMOtAvmPBtfHnbTsHDvNo3e/G7TtdcHZ9d9gtN0tw1S3ixY/umsmesmPOhN4C4ApKxq/FuFQ80
dFWTtcCELu9kCV2vBEnlS2vvBd3Rqbs7NQFlwJztRHm/pxn51wEMcFQMpDCEyujte9AEzjyewQkP
4bIdfflatVhBY/Y3le42zCRQvi07eVOWyK4l9arCnIBvRfvoovr6MUKplhaoDdAWem9ibPeGzANu
K9Z9WbDRcrga2UHDsHdmDbYmIvQcF4eO2IgP8cPQ0EVkw7RtivliWAmR+P7Z9OTEdWdZFkcRdRfP
jKfcg87MzHIU2aVNkGYOhLnL68bg0bs4Cfqkkv3VJAjIqU+9BdWXS8dKUf0EzPF7d0OeeoGvr+IS
JPOgZl3QD/1N/JIjWMzm76Eu9vUcbUDJeaY/Fku112in5tQn6krCFvDATLibsQ32tj3ua/DrleCD
L9h1xd3B9hG/VGZbQOAvzIFm8tSRutsz4w+I+e7oyPFhXhqCqWy6sgbDQqXfQ9CJHQYgMKbyo5FQ
3N+srKKTQhvhoEhWyZaPeJ/mAdO/YhuvxkkUf03Xg1t4N2QzxFui5yP8ej2U2hnM+Fp11ww2SY6a
aEQFUwWxEhdw1aXMSbxVsoYIu/nsW1RZyLdSmlqPdNYyxbFRw3ZcGIOxmU8x2Do0RwX51UuCg3rM
9q+hB1fH5sLuI5g3DdZB5KuIJKkZiEz5HttLyaJbJh9z9tUtb+M6IirAGAYYfeD58df8LK1hW1Hk
cnXh0qvYN1Z76WHrDM42a6i0lcxnGLjbAnX2k5smR8u5dwOS+tq0h6ZNgZh4Dik7g0vuc7GGDRLR
UA0LPoSIDszxYX3VVj2eyg5HX5QiAxIDEOsA1r6p3sJWJlvfo15PXosl+PKy/j0HCbN17HQbLhh+
e7fh52fqw3MzSq/SuU1bMn5CqVGUSvgnk8WrBXzkasQcne/eBw2Qs0IyrKkAzTX8FSotKANDBNml
rSHRFPWN0/R3HSRI1aSIdocy3Pf9xYq5wlzfyE1YoPK0CFQdl3WrkvMlS3x4KUsq631J/IiXO+4x
BXcSNTWnmoPoW2p0mJlfZuyLKTuNcJJjwOVDGirFJITfWGniFpFWmWAKGW3rbRfG3aXCXOiGPsmd
WJmt0P9qphBUqyHIMc6fnJDMCksP30D7tmMe7LXj7qSLWZkB00bSIJQpsoHgJxhXOEiaXniSVgpy
ANC2jo9uAo+L+hdrM5n0MkIMm370YXmra+tJ+wLQjqLnry7J1F8y0RzzqaaKDhASdMt8kfi3knw8
8cY6+6yg5vHNnezDx6yMIXS48QiKLnuMkuQ+dIqdLvDqL4FHq97brEsQB+D5BzSJEHCykDM4krA4
s6JHCR5IA/ghKg1PCk+z6+DYaHp5XWhwWD0oe5vAjcllbO2KBFXg+l9lmbEyDQEUKMMdYiPqFZm8
agfWqkn96Brx5wX3JHIAZ7QE0T/qbrHhjmfB60iMrRtA9+eVZ4+9W8BjMp+mIDKBTXJ1KH3IaF7C
l0Q1T15WY0MR5uDnPFxeN52tcPQOUXlO+6w4F0N8kCFj5CKkx1K5PR1NoS5NDXolTWNk41vJvbkx
Cs5nZgPFL3MCwZY83ztzAugj9QC/x+Oub/EpSibVG2/2h0PLU9SsiUei/VJDqHcqWVYNenHUYqXX
QH807rJs5wWPZrCqnMjlcoZ02velZXayNj9TU3z3LpEcgdPRojPFdxnT29lzS+r3KV8kgVy59xuD
pWwCltVDzM7W64oru0EkFjI/bGRz7eiGpfoADTfVALp02EMLw0khWQhsvBdK6B/VVzhY9IK8wfks
JyTaU73NSmZvrRLfXV1PuxYkpC14mwb4WhOkEmchc7EgnqIrchfujUY7GrF/D7J33MlPSzi4GNUL
+ieC0OyFNffsxO8CIUC1qO+2QNGqPZLqMsTbUVG81WMWHL00vpQVi7QAeFYzA15sw+AYs2LZjiUN
nef7jzaEOXZ9B4ds0ToErM8YbTnWvf2LcmPJn5oF4dCswC+adPGoh5cbOTHT6cYJd61DLUSkUJF+
ihxG6xQ/jS7M3IT1plMhshwdtTMJoR4Wz73fB1+ZO56zliSCchFEKWKccJu/KY7/Zod5gKEuSGvE
c42mLUU5UKoUVnJ409FqbUMbOX5kf8RMe4xB0pO57tafVzW1i3E59aKrxgN37ljhewQ3b4RI0/mP
WtJMeCL+5awpuLAYVHQPAq+JM84/jtdYoE2IF4Sa5YagIrjA8the2Ijk1CTR89TxZJTmIwuwGWcL
ubCOH15X9ZNmPBVko4Pkm4/DDxn/WYeKqvifDIONVylA/DbRwlZLyJpjlfFFYVPzIMrJlcW2VAUr
n3x6G6NmJ4BZxYVFw4Z2elAulU3V470dazQVXUO18BDp6hz6gK47YrgznYKyGVHPxlWIFmnam9Jn
oTlngCcW72IkdAu3Tm6F/5564ADiGORovOq6JbEREBIyUNSOz7vRQMAIQ/PQe/XF81172yyEmbLd
6kIoNi4rYEnTn+fNK2va20JWQIFj6+SC1I4G/1zxjnNyMnPq8vhx5MsD8xMqq+Xh4BBds13CrYmp
4AOL/VmZXruWvxCpct/8/040frZzW+9KD8yNupawtKFH5CGsuwZZXU7ZxfwUz8JQYO8y9DahFAN6
0IeGGUOOeAYL20DQi8B7ODV439dKSPfiJeoQd0bjyVE1vlPk761i6uW0/UPuYPbpXIqVol1gMoHr
QXTl+NW7nyi2aEZhqtMpbVQL9YvQoXnpT17aedvS4mRvcNWJOSYRm9GLVSK9meRH1iFSNHbJql74
DRqQ63EhEMSVEWN5C+IcEmQ14kK0oXWv7yMh9NsAFVgXtA8deh84S2yW/Kh6K+OWLZjHgC65a0P7
l+XAo2xbAhajPdG+iPejqUAPiosuCDjdQwflYByqY8omp+rIIdMF0Q5pO1zxXGJWTDCkdStRx7hQ
MOACzlmJunmM5BYFwHNu9xenF2CLiAThrL7yEf/SrL2VPKZsx/QmScn6qDu73dk2McN9+iNGUgtm
t6HnA8fL9q3ZtMyLG0sceeLYlBm+6rEBQz6y988zxdoBQ5NbWbtKh/x730HDh+6tmYkzitpvZLVM
Vjs4jhpSblLpl9FlSmsFeAwF/VOoYiS9zIZGHh9mNA9+XubbEfMrBXi1mSaMRVE2KLYRziMY0SpM
7Y1oo5yAYuaKJdm0KBZRUmcM6hu3Jt7SiQBILOMOj+EcF/a2H35EGVME+uOb4JRqOjg2A3se0fqP
JSL/0SsBlc9jsJv7ChaCvFcmXAPGF2gDI9vqHMlG0tlvmUdl5DuTRgiNMm9AUUvdvezcsn/DOKf9
DOpDoO69uvM5yJAv6SQ8BwPb35jV2LDodsOXFFP2eJPZjLRdIfBtuwLMVn5FDANmQxZao9VdG1f8
xAv7h1H8WnNns281TP9zxmR+II51fiomCPJ9911bCFSWaGXs06kM9hvi14U9oIjygxXIVwoGqHEp
30S/ICzXSp8dPUcM95AzzXV0k7b3ud2sGSCAoZIB39A0mqca9oCv2XTjIid2yM2WzcPS6xzPZ4yN
0EdGK9LkWUhPHQOPmWU6RsEh63KWWiMeiKjxTzFX6sWCGpcX2btXiru5tYm7bn6SjivT0i5/Rv+V
VrXgm7ZAHUmf69KZL215p6qYT8NmTjMY2GqhhChFyzqqCnOVq4jIxCZhpyxEljJlHggK01SKWF+4
As7ccBwQmykXBmy6O0+u/9zFBSAeH29vWtrlWivyvWEDnw1djX/R4Emfq48wW0MYC/YMLh4KiLuM
02314Ln1K3uXOaCcszI4PGMrGCjG97n0YlwDzpMbM+9stLlJRkmsTOz5u3HS17rtGVvJ9NbVBi8W
dZdK2TvkbQc8YxgIgmE+XdsfZFGkmypwa55Lg6tqan8wL6KOXbAa2bG302HSX8V5cF/3/Wc1aiZt
qPcOHbKGcQjoykxwF4ZIiKeqwhZFGxLl0jnEAxWczbSt5lD3KzJ8+0ytsw2L8NVertco4DsTpS9i
SH5Cr5/3dntZNBahgUL5X8CCmQ4H0FQveCIZBhQDzWTbX1tLfWusEHerp+XWzQhki6GLdHSIWVww
I5owNXkdEwYdocGdrwKvJ7HHiZi3SPtW2xTwnoK3WtJAtznqSMyBcVqy2lPDkTScrfYsSC4Ofe/g
Eqs8ZZsamfbGMd6X8QbWpBgNooU208q8Xd2NV+DaP90kwmjdsoLSZcR8mAsF65Dv0X72qxSuJXvA
V7UNPDB4in303Wki/8lOYgmsl2LrWrsynN/G5MtqivfSat77jGFBHOFkqdLuTSYKc1vPx686/9kR
T1kJ3RvaK3GBIefR1O8c7f4tlK48xtwImdVuEtJOewPDUPdehJSmOORpdSy6DtIhLgOsn5WFB86O
nP1MljSWx39dAn0jvq6nFm4rbM71308VZSIyQ0I7LtMajNf7TMo1wrwtaOk4gubb1dYpW5UWyapN
TmLcOmKtrxemyvVqcB+67oPI9e8QDZO9yLMz5ttpEC16NYoRxivbYSTCUlZUyPPkPBrFgpwUd2YH
376QDnAtXl0RfQWFIZZwJpQySZEAMZCEi0G0bbqWvMwRWTKROxA6t530PlBSftVL8xjYwz5jvrTJ
p3vLG1d1ZAcasHotDQiDhL1WpxZkA/naBxoM0p5DXncPMyXtDwPgBtQl3QRusshwkgTTPlKwPObU
IjZ8YAEbgloa3AtJbhOIyiaj9UtGWmg3YV3cZT20NQepiX9yszrEiVIWu9Li7Q0zfM1a+kfH4haZ
JteQPquOcpAIrm0Pn5SU+6XGGYfo680U5VdSMW9aWpYkSCZfZdVhOfMPlskI+5QRKw9mjmkZH///
dX2qdsQ8P1SF/eQp94kNxjcG9fMgqKxdj7awKP/vko5JUvI2s4sc13x3F0alnf2pIbjtmseMQQGA
Gr5k8zK+NdbyW3qoYmwsirF+NhO9j9/2z5WHo7ukLOsWdkH63m180gHzj4pkR9lU22iBCVAyIRgK
gaYkEoceomzBn/4vWH+yZ0GHsrlNZrYhhGMsDItW0orW29qx6G/d6SAtYgY8DwteFqE5sG1OK34X
86qvLvG/C9SsaZq8JUUEufZRTPg4/SAPtpFAdleluCdrZIZcXCx/WXZyFLSDVNsm6T4C7GVlgn+4
8ZBlJsH4PdXWcxdlyaF6HeLMkL12wQvwGSQLLWYHpKVhbZBUjKBUMsFUjPQvKR7uqppxU3ofZugv
9KxHjQASiZP2Kf82w4C1E4DG2R9HtQPwChYo9AmItyuSey/YCX/HPrlPffuq1wPmbgqYSkArcIfO
x4mMaEibSO2KgKsl2fUBqZchZoQ6jo5NRONST7LYCcHFHa5fqV484du9deOp2xYjn1kk+2dvREC2
hN+2JVy2WxDHOavE/NErvKQCu95G9fxIbp8cFFRx42may3lwinMz9W9F9Fwo/0qX5SZHpzYHGbed
yRkDYgqv2IHmZTXvloZOPDf139CGb446trF3xys6a4VB0QQI2yAUM79O99VsKD0GRjSTdn490kjj
nv3eElVXaTSvU0hwaNYYHr0QcZSeoKYvFIODp8w2jCmSvZFiO1Ex+yizbeCa+mHw1k4+NFXPr7bc
SIb1vssek6uLvR5nbjfOG4+XxHxYqR1R9E/CZojJrvNZQfMhCmVmz7Eq+UT+1kuGI62pJvbTbbQp
xpRvfD9b24aefamdGPnC9ONanHWtohkyy3wMapCPbci3bajp/P2AFeeQnEVO7WFS2fxTdl7zt18r
MGdfJ9aLHVEHlklNK+N4x15MK6UDVUdMPA2rmWzDZBnnslP9LS1ijqJwaOZF9xRo5EQIBo6V8a4j
DnUck7wzTcw7F3g5Vr9itxDfAkJ0gtBZSwbnORifgolo06TyUMPANDXOqVzsDTQHL7HvSh+heB1b
8JIMYZVDDyelhiVb2+xeejHvTEtaLLWgk5a7MKljhIUfefe8CMp+rT0ccy7QAw/LKm5QnjXBDrUs
gOp3UDTKtkKwwDNd+9WVYwh57hXaI6sLT7TWW1Xwdcx9ZiFTBq8oUUyMpp5tEaM4PBEr8k1JBIzl
PL1INwyvapr9MGM+zYg8W1C6Bljpu6HMrrvReug5xw7aNJ9ew7rNCflzRTBUZ8M6v8s8Pi+7omJ1
5kcVVtUpMuG5GapVYH1bVnZ4lbLA3IjKOc8JZ1WdqPZIfXi0WjKhVcmQ144tWgVSoHIFnVbMfrhf
Oo4vLzfvkY22NQib5F9USckAHxsawt+dyHg8UhfacTXA7pj4ZrLysm/hHWRbU2I4ayMiLKrpZ6kp
9fq4uRssTE2atWYlyXqsiJspNXq8dOi7K38Q93Ieq8cSMRpL/IEV1g29DmR9GxxynODy6A+c+PPO
LgkVW+p3ZluUWZ5kZkOJPi/YPO0cPyMXPtGF7T8UN3yi9SNjKEk/K99F7NyImd+VCIdGuQ03FSKF
DfaZIyNJHK37MSE0w9jNgKyEYdFSG3RcglRLTYNukuToigBAn2O/d4lnoSwYrpa4/S1X7UJ2CjM6
zTIH9RumK6hzokry/sWVSzUzx1AJ6nEX81R6+qQD/r90YYnD5Gh36Pk5v8gSbbT/6qDUHCweMzsV
M/va4Y95zoKGC+wjR22JKDoqLj3ZunJy9kVdHfvC+1mqhVjAghM+snZKhw92QYqLb1ZUY2J/Tz2g
pGryricHua9T/saqnjbGwEf2MB26gB6Fk7L4mRHDJnTEjVPlZN3Wh1pIpLG6Y+lZpuccDAgYZRw1
dRg+CVE1B+2bLZwSdeyokBGMRH+aJ223qHcva8ujGvX6kmmTabXua+WxGp387FD1HvngBDwg7bLc
bZcU5NR6VnH0AsRuTW/yTQ2ATTI2JtmXUnmW3xirytGBmiPzb75VIMKWkbO/XDaz8oHPC0xwim7P
mSYU913BQ99xuLQdCn6ebKKARvwehobZEgalLc0KDGs0bnEBukMzTfknW2oYr5wJBEh0h+273se6
/7AHeqN0TF6WZGyPKbFcgtlJFzKkTeP6usBHlzTIZNWCrGCe52kzNSTmaOspN0xvZNd4R+4e9oFO
uVNEh7dFtlynvoNrXi1X8F52uCnIRS2j70y+mAYCdWCj3aiVvlPp+FTMEopV5bJ+Qc1bhpxLS7nK
M/Pis3ba6zFlI+MUfG0aNwOHUt4nOZp2N1qt9In33AfZwXjzy1AG34VDvxRrFJm+YWcPi2kgrGbK
+GKyAykWsHWCZW6CZAD1058dQ0ovPBJYQiQdUWRWq92QbjMWdQcVvXNk9huH1gsrDcOpodSbSLbv
wnB/e4KjvnOCt6S3nXMTosdzOxTzqfvJXbU3PgBP4cMQ0EmNlgrJXG4l742i8tLj3pNdta2i7SSQ
Twa0sVVLoU04ruQmiybibxLoWwq4otWyL0gk8Pb1bsERs/dZ45OEek7zYT4udGEbfvVJlIgwC84T
2B7iDxliPgJimUqU4KZHvzw/N0E8HDKe1X9yaE5axMwCI7pf3JJ3ZRg8O3nQ78Si2Tkm/i5RcGMG
i/DVEOF6r5ZsF8HnMEkM/jHw2e6p4UHnqFCxYJhqhooZ/hiPEWwXVftWYNqYVfxkEkHSUs5F4w/J
b+12gnmldTWpmBj6DIMMsYZJG3Nbzww/tCF606WyhlZPK9cOjB2jB7egLY37nHc/QekzBnNzaMwl
jsKJG90Gge9LgtgKuRuadYvX5vFhXhiczSWeCqmL5hjbu7Gar+cIT19V+qfAHaYToJPb0X7pl5IU
9LFEiF9xgWDGYgQQVntQQaLmiWoJ6uwIpwJ58G0A2DZ588eCMdt5yjqKyYUBHDFbpR/yj/QOOLMZ
FqepuA87yAs1JgD89egp59vEb4IrVJTjaZnb3wzVByzT3NrOE71d4jwzgW1RWPacCNTCYy/IMrS3
8ZySeBEku3rq0a+TQ+xZYcyvye+Wqh/3KcruEHBTH/F+Ih4j0mIqd17ivBZJXe7YOlphEBHk1z0Y
ItY6CDOkYpCMHaJCXfL+N6XquXLC8d4ipWPb5tGbjuMv1bXZxevJilBhEp9Sq4aAglAu9wlEw0+H
iq/ihE9cZp+Bo/ZLXjEaGmnQu/wb7QJ4UtcF3+Cb5hjI6EdPwSnjceRc6m4nsmoGOwfnaaGjZ8UR
bofoXPj8DFeKcyKhmog59dgwhkCPLBv829Jau6TQT3J2gdXPIKmr5LsdkfWVegQ7xtOe2yICIm5O
QXtO/EndmQV39kI1ixAv554iJ0hp9s0KJ0xRlbf+ZBdbkzC4jPEDXLWmxz/IDeYyycLKNwNNQL02
wUg4hCNQ7772j6Eci61AwZX78B9cNwY6VDKkZjYRhFBag7rFVMpCFEeUfg8cigh/cKdtEHZm7xXV
W/udLtFBeXhYOly641jvivlhidJ0JxGWb13eTalhKqiUvDhVptulRr7EhfzJc/9JcJimqja/s++T
32T9x96ZLTeSXNn2V8ry+UZ1DB5Tm6QHYgYIAuCY5EsYiSRjnjzm+PpenqpuVUnquvcDrlnJTFWJ
JANAhPvxc/ZeG3/QzHzZN7TqNtIoUjWIECkDoNSc7wrpLturzGxrbTvNo0iK2xl/59wxWsfOxHyQ
ZDHxYWATXXlNCpVbG++n+eg1nBfLegZ+lyFmGtFbGwAYy9CwHnxO9SIi1MFO7Nu044AZi+HYahBx
LSXJnmxk1BwrWzKeqRU7JG20MF1zobghmvkjV51tjHpgdrKPBDc4YgdwdGz8SnmMUjRCm+m3dGGK
BPlV41jOlpNG5OPu8pt63rPKbxOXkSr9UTpidnFpTOtYzxbl54ASQ51hMhSYWOQ4ype1OS8jWKrC
GM94r16F7ZasgRHecruCfCfRDA6w3X0+mLLpd3lgTDzT56xD8j5rGGjaQMBNDZCpt8BMlUxMT2QA
LHBc16nTIiCN9mhcwTkHJQ11w8M1MEhw7yi4/ZCwHoHkvQv43HIjLXDKS5ihiQF6EZJgarM8oJgj
jCYum3UiWT6GuaEz4eUsFwHzT3x2a0uin6prOp5tRCEKmxbhJ8foahzID0Ql5hoy3ExV+5TWEJqw
e/bLXPL/hsZ8ksxNoqYpVr1b3GkA45YyWdVI1JbIqmPEFmxHsZ83t3q0Jn84vO2hS7NySRSNHZQ0
SWtHizdVyOrjO/mwTaL2JHqXZapwUE463mMQ5ojYW1ojXQ22ZZLjbWq689bRGe7iRNZuvv3yH3/7
y39cx/8MP8tzmTFoLJq//YV/v2ImlHGI7PCP//q37ep+9fNv/M8r/ukFm8/y7j3/bP70RceH9eM/
v0Bdxv/8UH7tb5e1fG/f//AvK7aQdrp0n3CrPpsua39eAG9AvfL/9Q9/+fz5Ux6n6vOv367qWKF+
WhiXxbff/mj346/fDMf6+Qn9/QNSP/+3P1Tv8K/fju9Z+/4vr/98b1r+qvjVdh3P8oVwmbMLT3z7
Zfj87U8QGwjbNz3DNw3Lc7/9wjbXRn/9Zjm/6p6J+sk1TZqZlm98+6Upu59/ZP/q6Y7JJm4zKLWE
5X377/f9hy/uH1/kL0WHtC0u2oYfbNnffqn+/gWrN8bP133PshzhesK1WaO5iOr6fh8XIS83/o8+
hLAuUuY6UYlCnehijM+VM3JfgZNG7ieYdI8e9aO5q1LtZopesuiK/czWmexWPicn4tI7jsTc0Aar
7ADustYZVOnPWZkeZg+MOhNiyKTBUymooDH1XGZ8G173Doi/gqHfvbv5l05H/VxoZxtQP8bCx1AF
YTGKUBMnbUX6fO7CmLlP8tMcnKaSEyAC+AIBPzJkRvU59qMbqhOu6SbxkH0aT2Ozdfwz6/To4kL3
x7UThAxzyXLJCV6LrY3wSOEj6QZRr3rwNQReVsL6ssjgf5WcQm3rTKlMY4ZQJZ7HGDPIME6ofch3
0NjPmNFOjD2nPt0GabMv8nQTa7wFz0DrvJW2dUw5dsQa0dX5dy/9QPtooVFEpA/dWjWGNZpfKVV3
iDxFMqcJKipwEwGVe9SRzwQch4MUbqsLPo6jnD48eBmgVK57DIb1YLoHC0w9UgZUT+G6R9tgVORB
ldEhrKOVIvQ3wadBfoyPm8gJZkKMiYYBn1aF0bqLkg0ZHMuUGf2EgyONrx2eWNb+DvMw4wao4caM
2gCrCMkUrobYI73pJkUUpA1Dv20EWhJwKlbXqdnPY0i6e3wZkhcbmxf6DTRbDEs976mbns1t4txh
wiz1PYhmt0tQJtaL2ICfy/aEg1JSIZiasvksc/PZRqVcGs9cU2FJpvSWQkGpq4xtHCsaKVkkwZXh
FW4q+dH4K2Cz1QaOTJWuThi9jCB+xQYppwnzkDfuKgTMS7NEDCtqUrJg/tKP0fyz5AAtOKM5mPd4
K2N9Vf+F3ijTVW1lOxC9m3DtmNe+Bksf0UqnRVNrHzkNzwGcdhaqIRTwK8G3t8+beWNTn6nLyvha
mg7yPnVFQA9RxMNqRCI2Q9SqExSiLmHw+VaUABvkW9k8N+3ViDjSly1NMm4Ibq8hxFdIBzvn1+i6
2mwg1KBrKkpjJaJ7Mr+1Ul9q/evY6hy4UKKhWDP1V7of2J5vNDQG6s6dYbqUY7gMGlWF2eyQM886
EDIHfb+50Olca3wTXcRVJWpjuiKGrDm/u2Sqp97Ox4NKCeJW4UpyD2S5duPC20a/iLOdiS0tBw6J
XmUtQrLu2p43iXx+IuOQBiMWvXQpbfZzY1wieVqqz2zgXlH/HtOdLKxrxcU687Q0df221lSzZ6Jj
yu3U8IhNrCgjf85mK9S94p4dEsw6DTjfTI7BXmO8oxG1mlx/t4j/tlj+fnF0WZr/dW20ddM0LVcX
uqvWzt+tjZbrmRx76JCb2ReMyeV88quB75XhMo3IIKBBZj/nJDl0hXpn3qHNMPoJgGkeuS35oprH
9cQ33uvGbpg26OHgf0Kb7C1j3YVgsxGUJ1BJ0W8skAVsvPEsCXpBO9YysymNGqMbdRe4p2y6qods
HH8+A0150fVzgCTTpwSfGAQJhvx5dM14gDz9Wbib3FRTXx7VmA+xew6mBrsnaV/6VSSvBBDw2xxn
X5NXO8irrC/NaDK6uwZg70o+6xg5sQfj1GHYEd3nOJ+Rov35p2v8253nd5+u88dPt3Mxe5SCT3fO
ntLxES0SDYGQ2z9ZqvRNHcxQW39ZhMUnmATYesTEsBNfYL368ythy/zX75kwIMezXWEKNtw/XknR
a5o3NFjMGFYu6EIZtxZ3+8ScRN/xweHBRYPSBvvSu/NJdSaloTk3ATI9NDrkH5Yr19k4mLu7TaMf
tAItLKKgS1qi/cVrBQ/oUGs7LeafF1y7qVL9OtuKEaTWnf78rajd+p92c183de5X9W48U73T39+x
CVQZ3WNQn4u19D86HK0qihHheGnIxZ//Lv/f/i7LcS2TT83w/+n7k4BromgE3zmINYMRzsUZweHE
QNDw+gCF9n/5bZb6eX94bwaFkO5QK+mOsA1TPa2/e2+Dp4+aGUQdU1fWksTcMecgqyvdpJUBNZon
0JjW6Xg1tfq7pi199oxBA6I/Pg8wuztGGiUjD+lBAOmx7aVoOLXoYBoEhrPKFw0ggDl9DskKHbXq
A++Woi6iqmAYtyl4yIe4/WFrCMiiR7THu9lnmtWQzjDiSc1poHAVWZacGw82o19vRXF1R4C401oC
/QvGC4rJWX+viRKrMbcQvuSKnc7mqsoINSbxEvRStD6bA/+wvR4nPVgNJHzn1i4komWkIhDMFV1I
vTJnrNKFa8s5W/19YAHL1QhmNXZapG2ZcC6m+krTn8HbliV0wZ3CZAk9uns2aaDFWLvVzgtQ5Gdh
Y7rsZT1vJSDZiZ1PvdtweDShuwTPOmSLsgLuAT1X7Scseapq0Pk7SGGQ7YSLjOmyWuhlIPfdB8zz
1MFGGznLfnrpse06iqA5MOGKNiabn9AgG3RYc7Ufm6x9aeozgP6wr+AYc+50e0DtBKZS99CRkmBi
J46wHclBfYq2ZP4U6VmjkxYQI2G2lDCccYz0Tb0vtaEQ/jDjtyRsduYk5lFB4rbpNL5U49VzkJJx
zTV73sRcThVsfR0vxYlOrILpr0RKGp63T5kVNUq/n0AIAjUNMBrtodomuxGobQvrKc5fmFNuDQuY
wrBLSIbTrRiqmnc3CW3LcINmDP49Av26NwukilEieEwNipJohfcKuj+NtWaDs0RA7x0VdxAscTlk
mwRHiRXWfMIb3e7ACtzOLrBBtpWeTVOY/HQQkx7ZcCVpifme7TJ2jj/3ZSJA6Fin701E+DYFbOA8
I2BbAcNE6kcErkRAdBs2TJDZri2Ghqo8qtJ0Q6j4duChUTuSTTZlv9bn7JkcLyiNLdxxWruQzKsL
IBK+igapFPdiEj6mhUWpeOg9VMZhuGur8BFd+iJVN4T2PHUwHqCOGeNtlWIYtftjG1IbENrbN9fB
+zCprg0tpMl+68J5pN+Dkpj/bmEbwNlVdFjV+A0eNTU3fsnFjf2eXN2ymdS9LNF+9bpqjaRKO7tU
onavwRg4rfvB3ITRuNKEuemSFh38sLZgS1GKUN344bRUT2UMBWHuOUmz5VkoIhB4M/rQLJVoYf3M
hWW2ZVJrRJBcSnNHGKOL702tFy6uAMqi0mXeym7VgdtiQOfqkFWHepsDGAQq/LO+ldwuk6qqx8cc
gRWHCBd5mjpjSOIIXPOa0n5VV1EkkKL7a4AnPk1gleaXrrmqImoQu8JcY0S6EVThEaTkEkNY5BIR
qvW4nAhEQZ+hcQs72jJVtIIcn++jQyeowCkeVaQ0v1RptSW8MrIwFcHKTQCaOC0BEFV8bnDWObyf
HrmsjSLVX/UGPXUQCBAKmKJkC9kE29qGNAcvt3vO67t1wrxC/ak6WTQM8DQ6fRhirZ5MaaJW1EKF
4/TvBwvuBnV08NlFfW405r6LwqOYa5BimhcbNIjrEAUSE9XXr4zvPjTstr3E40KhdCf3Q33mFlbf
IL3C1Nkx8YYHg22SsWuWMjnhRNUZ2cl1Oc/ViKZowQsU7Zm/rLJ0041EbYU550xOLED69KA5pfRr
SlYx6b0F3VsZO1TpfHo89fItC+JFL4n4ifItX+vNODx3yZNRfMXQ2wYmIjaugaGb4DT3K53WZEY7
Ct5Ey+0bgWwEuoVfXlZL11gkNI3U/8aceCDCRplGoz/MSnKVZhyzY4z3pzhXLXozjYk5TVvkBwtT
dRmZLvsjoll92wBoTPdBhM7w0e8OWfQh5pVrkbn2FtvXGCVu+AgbbKG+64GAPucho8nV4Xv87WLL
FI1ue09scTqgrG0xyrm4AUsUohwnpbmpmVQNuKXscdqImtzLnvFVgz9oWgYoR2sbB4fadPVNaXzp
6W1oEAnm4Dirjz0SEaoM2tGhTcST+wK1RaKFFEp63zggcT56Ptr4yeseWVlDNPsdQBwaExtULfFn
ZCPUTg96+DjAEoZ9pym/mbI3KfXM45i8ayzP7AABjw+H1fY2VRE8uEKkDcvCBdj4CLoJo5WTInbc
AklOjT1Eu7Y8YRrlXagiSH1lc/fsrlr03oabLQUmcYjMyxBybbCYdD6Kmei1d9/OlmhiaOCu7ahi
0+sXKVKFsiOJVoNfCUvMlTsD1TV2nyctrE/ziMoXOQCtHQg3+sZHVtXWWK+maekXXGYXAQXBLg6l
IbV5B5BjI8t/TMN8afj9ihkcoy9tJRiFoIFfG1lz8qFcGtlbReGPiUMjlWWItiWy0ETDH87EnA2B
WcvakM5C8I3gvzNewmCjYY5IkcOZgGeboV2UQHtiFskix4SNLCsZWG7Jc5hblK/bYH6xzUelPVfv
n+dA9K+u+TThKszQG4ck5IXLKEa7K0C0TgwzSQcBAr1gmgVUEZsaiUIdIyozgKVhB4t5MikPSH5J
Gwaz4mIVYm2O9GVYJPME4CDUeHg7KH9MvJwBBLMCzm9No3goCRfHHhtRNwqjBY3WKz7F2kWIb2DU
5RdLjqJ1pMxTzS43sxUY7oU2PHbjV0cPRM++N+AsI4oXPFcxpJ2pSb+M+XteEm/xqOkYEoH6Cu1x
IOjNNL8sIJ8Yl24sxhTQ0vjCceraX+pGMVmbjOBrHAAMo7jM0U4qrgi2vhp8hvM1WzTv+Ugq1jk5
2iQYcrGoubeOY+Ev/3IYXU4NlTcZ5jDnhC8WMhoWxqTj6n4r6NEHIfcEbCGf4ihHHoA5dyUMXmap
i5mXOih3yRgkQTk8zjhIuh5sFReMfgVYHhZ/ziom0Jgo+vl6JNGcgJNFgoNG8LSRWONleLcn4uwB
LqTkpqU4g6as4wHAbZnAY2VkNvRcaJotE/heMaudxuoQIRVt67epmzHlZ1u1SGiuzYXjVuS5GyE6
qOWdMYHgSDi64yXn7K5e5jf2IgbG2+JI0vFTlfhkOxikvU4RJqLNLMN70WRrRgRviOZWRkBpTF5d
/TXZw7GhKxXTPEjyae0JkyWAzWIyb31JWCB6aE77ljeuqVFGEHFak64y+mqzpYGaI393pvS1I+Ky
LKR0eFP6ox8lz7hT8aNDDpoOnQx3cwwYlby/zobYPyWoVml52h2hNs2+IZACNisWRjytdJzo78Xi
uckTQnWoRGkbIha50anz2hJcPa8QxmbA32a50BopPFOSJRo0DKrtA7Z1nbObW662zDTIB4xP5hhU
I3k7No88LiPGK9uIopItG2dDvORWduaDUji6TDbxc6se5NiiKJPMupVVh+aiZWwKpGRBhMSDxxEb
YAuXpj5Y3NPTcE3UfrrrcXq10Y9mhPvNgNAnniCl79M4+q3TP8+zvPPzaK1q9iidb34geWtCxFJ0
CVWRlWnBluh5EpoyQPTyboD8gehzE4XJs2VS6ETaMi/i+5+nu/8/UfhfJwqqpc/M5X+ZKNCdei9+
/GGkoP7C30cKpvjVYFDmeg6Fpo5UhpP5P0YKTAw85Y60haEbnKF/GynY4lfPcnybbr/nOa7h0Rr4
baQg/F91mgaG67sCfrjN3/rvC+M6/jEL+vcjBdewGY78/qSuM+QwPUONE5BaMKFQnYPfndRdQxMh
c2d/EQftSSMfMQXFn3gErhkPIFuIhdashUlxUVCxB2azz7yYM1xEUcM0PiRLWP5oEwT5StWEnEaj
RpiAigbOuHU6se6z18Q5huMli3cxRL+kMRYW2BJdKtnrFhgXBsU313gX2l3gkFbLeHDq27Wgbu+y
eJF0qPza94peQoKCF0/ee/6dgos9Q7tRIb+DuNY0/ZM8WPUs9v30HM3EmabNbYoTld8A01ajvO+7
mgXrbcTv2nHQ96r7qqYASu7f8vCRwRoJJkfTf4iJAm2BbMAnwSoTG+6i8i5Fc0fR6KiTEl1cNGuG
KeFRJ0tfHjUoEuXWBVeluUuXuirQ3ors6DMaYIZOBjmtRJf4Xfd7xQ81u1Pv3PsglWBtVe8l1EJB
WkS3haWwLO1mTx/QpCxDN7/wSLzooqPUNrW3txAe11jT9dfUPSSc0Ax5T0LUYkgSmiyoocW+N76I
Nm0LTkTV+NlLf21p1n2X2nsRHSMpWcsg6jW33Yj3yFmm6J7A564KtNgJftIw0NkqF7bBl4ZATm8d
9EG8x6TGhmm9MCIHEPRq4t10rV0QorgH8OPBQm4Opnvs2aMRr8X51bd05Kl7m8ot9llLCajKicmg
rRbP4KUsF84a4jbyKlocLnOA4DqKFyY7LjyXVYHLLKNXPetAtWR2NM1LTjBtxT7vUuWiH0ro9GFs
5NNFZIk/tuRA25Py8KDwa07m7SSzI9lkRzFBYOpm0Nn1goBAz3mYXBT0qMLU6dbvACPSWBoo5AO8
hJ2jWG90dRDBpbckoqF2qBM4TfCBvEffX47WExPCcx91l9k6+fjp0Y2QJslH1Z1G3GhJf55DHAR4
QIYYzWp9glWAeSq9zREd1ox2MUbtKln+6MkadteTd+uK5yS4RPEyDtdS7jQkjt4bqWK5F+97tLMS
wlXGIzJwlvd6/54TPvrEgqwMb9Mk84pgPgq4fZ3iVIZKq4Nj6iACBINcEAZyUDPlAmdbXOJpQOKF
7p2DbEhzcyur6GzJDoXEvOo4TOnIu/QppYJ+57gCV6PZTAE9AMyP3nMC5VZUBG12Y7S1ad6Uz7Pj
ruCHwzM0Xz2wFBGYe5PJvYlpUfkURz8/ZAx1YArKmQruqc74iZCJ5bAKmpQuLQMf2hGezDc28nHw
e3HDICICKDBLGGUzhqkt0s1Dw2myHSjw2h8WqMSwGLd9/OJBpRNjtnFpKpaufNFETnnGBIgoncqg
k3iKi3fhF7d6TTbExqOcjomsopKj2TO8JSnQ3Gs0f7jgpkwsH3bAred/ZNYFiRXwdQ6zEBLAACFN
UhllTwGtH5lNZH6Jw0D7J0VZm4YPtgd4ppA0ojPMnVDBi4YDu+BgpJ0m4+glKX2yQu6zMt7E+VfP
SuTq3Etyr49w7HNzbVX2Lq0+GsZIEX5ID3ERVerKNvx92D8Not+baJ1085LoNRHhp9yJwKYZq7mb
0d9nhCgQpwTUrp+tY9C4ax0bpEjlLgYSNmsHxqUOYx0aSGPcbAM5fyRkp3Xud9AQJfRlhH5jG70j
jHSSHOx3j5OozUIT0xJ4lsJweFyUkt+cBVZTh2iERrVbBmoq3KkRw8U0XOZVs8cVfbQxYt4J23kc
xqraGIpFYpcTuLZ0V1Tg3UXv9YsZVsysPHyTMwLI1jB37jVUpfSiiQmq42uvrF62hjoZLfMekdGz
6Zr+Jgm1qx85B0Tp2Z7+8qFxgie8GHJTuLJYOsh3tgWGAL0HI6M9TPCXFlnDsQ2r3bIwk7WJP/Am
qzzamg3UAeXvN0bCU3Sv+zSaGQ1MzuS2stNxl/pevILt+EB78VLHdAzhNdME7B1Y0WjuTGAdRRu9
ujVJJpbuMYAu468woafE0p5jEkkrukR2fQaspUX9jL0CkmoWjN0OIWnMWb7rSlhluJHGCuJEP0PO
0hhX34iLSbm8irAWwYGLipEmlBrqyNxYRnX8xQCq8wVYI53zL7YFfUeB+dlgweQTRKyyLaeOccXE
IameYiBx7aaxX1pY9wYDeI+zfjeQ8R2A4CpFGmz9Uf6YVq7UOOdEyXmeRlzGk5/v2n7YRQlJ2F5d
X00QHsMkPkBqi4tvs4PLVOs2nSTYZnBH0l4q/XM02PXoHKGnn+4CPYaT0bjI60NY6GsbjdpdV7tf
LG71jWNIb+fFM+tbNNxDwHLvIbje+QaLfQyIz8xasqUCt99YzTEDrb6JzRnZdu71q3IK1iKeu5Uc
fcZRRb3P3Okt6YcPE8vmqoJbQCybgzaQ006bPzYDJit1Z0i4pRzJkCs+owt+YmJHJ7D27iP5vYV4
wBeOpi0mmn7UWZOhdU/biZXEHgQPh4heajLgcqSFS+yFzN2T3iNchEFhGPJ8+HLYuYa1jyK9OyRx
1tDgNJ9D142OSewGUIkSFsD2WgPN3WN2hujTuKSpFskeiI4eci4wUvlMuyQ7RrXxMtiet9SAPpoY
V3ZZA7SFMe7EqZsjKWRXs8ff7QjBKDK7YzO8C0QYnYI5se8S4062jBphnXsqBuHdJlJ5QUfwh113
yF2FyaLFPTpaJJnaqAOKqLy1rB7NcTYVcPet4aTn4mEKUxsKFU2G2GJ7ifGyNtxTSMCcB7I80k0i
ddyktbgbKtgRQMBvggSPYNvQpBg86OP2ZAnE/Oj9BG7oMWjCXTeyH/My5hIy7m+DJARWm4IwvEWS
TzOucAAe0dSqiJW7k7yYHdXrFfIXSvGMu9Soyz3vLoG2+8OfzQfUibRWEhyXQB1ubY1g9cYHkE9z
/tiX9U43YebG02Oa+O+y8+5M0W80aZ0zBPJWC8TG4IhnbkWDiqzHAId5HwoG0yrO7SW1EKaXbQIf
x9p5ZrgZE2itIFgzjaZgTFMKpwp+hXCdgdYN8xlC+TtMksHAvoz7bEZMjiaAFdMe3GVY1ieRweJ+
i4yrUx4s/EL+yY82kqIh4x1EzYOXP2hIWTlRnGRj8iZPeQj0BEWNttHSLye5S9vqLoffGlMv0RUP
Kgwuzrk39u0UQtYkeqzcV2GxhtGLtZQ+Y7HVmbu3pGVO+HUI69z3lr01rWGZYrWbaHzk5NG09EDa
/F2zMJgjfydMlXUGqByJFRBqAwZzlfEi49cpS9e093QaG3I+NPSylZ6zL8NDWt9TQruDfCmpXcmq
IArjjQkR6N672uDgfmPKc1Olj04L74K7X8/3Vu2suv616eV9lJzGGQtBsAXivKbOYc42g1nRliqY
raek6lElddG56/S1g+2AtBkSTawVaTTGfF8W6c0AixUL0UHo8DZLtIxogW0fYib80YgBfKosIP6q
qV99+pY65PjEDrDXbWbN3+tyuun76S7RANwZt02uoQBdm9Q+5aZC3KDb3/suhWC18VSkLXOg2TcO
CGJ31NqjR7BJe45HIrt5hgp/XsrgGCG3zedTgBSzB+4Yujsz+ohGRFa8MwglGueKcaxvdG4qlZOj
X3QAwx0AwAAwkXSuEVhVgvVGviucBJxgjp4P6Hn8kTY22TMcuGZ8Ut1nhwR0mjkkAbgb2cUcFCsO
7SR/lchDGL4ruldw1iv7JqbszOgFkxsvSgxVDLlfgPczc67Hyxzdd7Tqu+5Jw6lXwDHtk+fAwR1I
xe/PLQB6bjhmkdh/dlmMZMWklxifatqKZU+4g0wZqgFsc3Fee9vGnjhXZRXZJ6BGcz7eSmwC4WLR
SObnrodDoE4YgrESgwSs66AvvZVL1sIUnWNMHIqTUJg2ZaqzUg4qSpfY2PXAmDzrLrTPZCJV2GxQ
cuE298S5H6CfuTrTn309GLe+YsmS8RhLOL8bHzEZWi3w/CBJ0XI0uEokcT9kNoAnyeXFyzkA4OJI
grc0QmHM51kBuIvJy7Iluvq5WFs4eyYNnrpe3ffp9OBUd70Y9xZtH0LdaHBhircKsnMAMdHJqWiP
gSnqyu7F0wiXHw+WdnCjZF0D3xzb7+xeyLRmqDZnukfs4XcRehR6nVri7DPd2uvmkYcxcWY6unKJ
OYMmJzjY/PtU3BnGvOO8U7oX1Y2rSzQm4ZsTUhAM9qEK3rvEpy9MZNwJqyDXp4drw32qQyzdfb2O
OX3VZqQokucYc0mTfbdl/yQEe4Nr4Wo8mcawnCYNH2V0wj+7qzhepNZe0iru9GPIrEQO1LlQ6h1m
AOCm+/7RdB9HKh8rGhBmYcEEudMlWw0z91z6KLLErmv3tK0fadeBlcYOh1t+Jk2zcWNMedVDq4nH
ICCmav4Ya/vO5AQ/rn3aitNsrIvx4HKpFoxfVgmB4IdwOG4imqiGs01pSYwVXcfxkOuAtnrQ4PQ0
tetM2zFrqWviJlhGnGDV0H+U3ZKMvS2xGpVRbZLEXUsHbq6dRafQYgbl5edRsNsiJIvKU5G/DoTM
OIRhaDwDdWie8iH5KGOWdiN0V1PoghSmeb+zWLzI2w3Nh9qbt27UbeBLzDOTJ2Bslf4Ea2aHtBnU
oX1r7qQjN76Y90AIDjN2ND/XCKMSHGbQINTlA8vCWqubhwJWth4Yy7zJCRnKnvUo3AlHXio2Zsur
b/O6YBD/PNFRGMsDEdnLOqwW9r2NTQsWeWUi8oqRTk5T+t1PQkZT8tQx3LF0LI3VhmwTcorYdUvz
4uqgFqsNGSBM5FVsjCvectLRXHGSkXZ0WRuNUKwLzVVd1gnvEeG6o1wlwt/Uim2Khdu2n1QsAam5
VJP0hMLQVW69H6PJ5LXjK26eTbQ3dlgfokD7MXkagjuQr4V3id354nGEBIMMh/s1IXLUlyu7/DE6
BBt+l4m1TzxyUfQnJ/jKYjX5Eaz2pMuXDUQBbEN1jDG3Ky99LA7G9FX3WL9CmhacEkJ7vFaJWHlT
ucOrqIR0xAi4FLKAQb2RtCHsNOYkjxFS1d6QDBsbsOrjy+RBxkIziy0ji9EzSElHov/uTahcyfnB
mzISfjszguuLk2mHjBvdneM7S0vcx/lWH/SFo273+U7jwNRSc/RWtgrEPiv05bMhpktqFmujeE2I
CI0ole0Y0lHzOfovU6YfQuSovfhq6RwV1am0BuCFAB7xcIz7cODIJsx9lk58VNFaWre0U5a1fgwm
EpMoVzMFef7QiU3LZHSrCfvVIIMsAMmQuuGF2TBJw80KwKmOlfimEXezDUGWrXOkbjHzhfK5eSGA
5qLDQnWEGkqJHZOrNFBmhHm2pWdWl0+omfbQnhAUrw1bbsuITyFFOlsWC4vEVN+sCYwcFr073pYI
fWNPLPzmTvMukE0xViL8zgrrO3guI/GhUvibMqpudWijJKWsquDQKEllFV2C6WxFkgWWxdU6VXZ+
KAvzocS8bp+tuXyoCJJL9qBFlzwVPHL3McOYkQBLQtX8qHsUJvyoYVq2lUWp+NVF2xAHcBlNHz3D
kS4KlgGinRhHdowoGIPOQ1w/sY/KhBDSj879iFpy5R9zZvTzNC0g2+6JxAUytqG9huXF0L7PdfQS
07WRc8leMy+tetyGVgnrFUhP3qwLa1kbe0Qn2yQml/wBHxwqQ89Yo2ZrSOIjVkWcHSIyoXsUwKOK
kPYo6Emz38vpgYlQTtZeAQPA2Uy8R8h/2wq0URkN29y+MxRfuRu2Qhk/Ak6kfXKMcxt2irm3mAZx
viIoDGAiGfQWaUqw6J4BZBDBfc478+Yyw0LJ4pZG4mObecekqpdyTlGCPujmwYu6dZh892Oxwlu9
a7qBZL2GtPvuyNNwY00/QpRDLTOXiodzBhk1sw6a5D8bxa4Eg5g3LCxhsB46VXnhNb6MpqChTE3o
4KRPLymEcZNSpdD9awo3xW6iRcm8bAICN+svRhCvsmG61tFXlpLpbe05VoLHA6PG4baBJF8eiqE/
jM58A0q+iT91vVvwuDGYlpzWnaXtw1xkmJfj6g7N86hg05D0ddCQcQOqxnl1Gf9GGI0dltWJDmOL
272eTinm6YkEYqMoWFJ9DnTJ5X7OIqyyBGZPEN0QUgTMXwuyLBj97fOMPmd6SiyGqfB2jI5kbh43
AgIuUytRBfNXOJJiSbwLmQpe2xaOEIMltInN2h/WtEE4m6NhYTlKUWGXnyVLH9tSM9kr3VrTG6Jm
JW2Ql3dQh/ocGla8Djkr+3QAIC3tYrKkmmzDcHll9xsHx1WDlicoTnaJJwtderwL8+hYqJCG7jRM
wb5J74TPi32MSeseF+qIfFInKFPS/hEGTR1xnFIAemm/TXjDIA+JbETGJ7e9B7hrIk4zVinW0NB/
eIj1po7OXDHQga43Ip+Au1NFVV/Z+NKA1kuiDl20ue7o8CYIIjUfQF+3rHTk6jylmKGhA3aUi68z
97Kcrqn0V07VbHvzPTSYlUP2dJ1869Zb01m67NVIcXPCoDWU0y+avbE6ImMYElR8DCNZnnASXb3G
aLUeesIs4vY4Jqd4endBjuK8vVFNX99guQBbTSHPI4QgbEw5te8LMa+9bGvYxwHdSTjtIWHOWgbE
5rs9Aht0hqXCKWWn1tlpzDLQdSyKscZi2i/J/xwmFH3c/e0thlp+16FyjmaG+qBkC/ZO+gT52t57
VNJVG2wr8Vw0JzCwWxMtW0sakf1W9YQYcW16fJchxypCpB1Yzo386MwnHRpMSMAtR6cuu4r4eSYZ
x7XIrWC6GHU8BE33avmXEOqGRfIHRxmKmQ0sMAIi0ES4t0m8S/W7uqxWDHTAYW5HBIFwH5XNn0QM
bZcfJzIvAKQuJ+eht/cV7dlwRKqio5x9g/+BEndtQMR0qMSTK+rHJQqpH1b7mfmPDceoLr+vUFhn
xntUP8zyv7g6j+XWkTaJPhEigILf0luRlJc2CFl4WwX79HOg/md6ZjZsXfW1NGXyyzz5CZZm26cc
hAxzbSGreZ2504dXx8f3ruJdHR/r6AD1aBPLcp/iOgbZgLlCO2G3WkswOEJ4Sxu+DWuPclFqvAfV
1ws2OsG6F/O+y1fhxOifZwCCKWDbpHSO2fQD7gp2ACwv4wOfiGmxAmsD4tiit+tVLbptTA5G4XYo
3AqXlXovOYvOci8xM/ybOEkebNat1qN4yP0qWMZNGjU03CqhPm6ntDg7cGd58QmLpw+xax8So6ay
bWs4zBg4d4X4AgOVLzt4PNFH3pdnZ0TAWTs5LStGxZhiWnrYP5kBecO6xSgx183nzLhpnbWTce17
xVFp56p+HDjJUC22GoBvG/E78/Vl1h5NALQIQyNH1G68SrPfBnqzncD5IKmwZ9QvHfGPrpSU4wxH
2VXnkWl57jO9yS/AMZ9cVW8CcAgmaGE3pJhkUbf+Eo75wSYfCjgJX9kbzmLOaQ9ReqYDaAlB7Vnx
XnIDTMbFraLIunq0hs+uLvfU8aCZ4MmGBGEwnWnCI3WwS039VtV6rGkqRuQ5Mftc5OIW9DkvYgIv
GWwEPjdjfJ26FwKttrszXoP2y82BzOGMs4ttFz6VtHpnr8DAZ5LWoGPTs7onzCi8nfVrBbjDqLET
DdOht14c5a4bmk+m1rsPp4+ejIQqvWPZyFOHgplq2aox1BoZd+x0nvHOXFT54xRVhJvwaXlj8zbo
03MWoY457OlEVvpC7kiir0Ifx8z4NpUt9YQscmy1FTZQr8d8PnxOXBet5HmEWC/grTmrUeQzamEd
ZGSn6hcT7nbrZG89wpwLDkA3O9KboCk6+ZDZxpFT+sGrDRQqB0IX8RuR3Xlucgh1d4ORYa/sk6aO
vhc+d5z5bdZFK3hpuBK0A3UD2H5RG3n2GzZtDHZugc6tPdpcvRMNBmK3LgZyRMaECSl5ooMbM3HC
ZRDvz9AvFfyiorgmRIurci19pLpeEmYlQRtjfQkCDjveY4TxjiKtbUTMy0D2Nvx0p5xXa6DEKIxA
u3sgKNKT7dwmPERDiXzJ5U9vgk1EhVPhPTo+HhvvDbhmmzhP5CO/IJwt/LsCz43ZwtR0CFKJNQIr
wU5a945T7iJTk10W1C5W65QOKmqEo0sbVRtRX4U+wJ87dnW/iHTG28FDKS6xEeEFNJ+CicCG3UV8
KjnQIQZ3v6krL5L0aTRF26TrXgL+dFs6t77JN5hBF3is9/C14KDRYlN/S9oDsKceG+4+U5McFfZE
SiDdIiFazTh5Xv4vCftJbUNgamnHG0+qC/a2TRApiZbCQsumKRehG3Fzz+sw4Yg1YSl43cFCzQ9p
d9LZV79YCRx5TxGHPm3j7jL4j7H1EG0MNlyj+2Yn1qILJSAuEK8G6Fb9kmQ3L7mOYI/VNS/FsXYW
/X2ldnDslL+RT4a1T7sz5b6ptk2In/npss4zbDXsYh91Nn2lubHBi7Z3aR0gOozPkTBZh2kscmhF
aNHCi3yrVdhQx5/csA5OXO+AW2/GNnmho5FIcbFicoek695676oQOHLnYcrbowZoPqw3UGMwsCSY
evARVON9jIGglskHZqKFXZcbxUzGysXKNQwMr+B2jLtJOOt58IGrdjMQ4Aegtqi7ap9y2GBueNAZ
ONTssILsWT6AHvceCt4YIc43C9glWa95gy+aYZvV4D0IHsoh25vBmzb9OjjYsmlgZ4RZIaLXvEvX
k4SNVjMUpS2Es1UaOKcYx2aEJteXjByHFlHvCqzhI3QfNB8Mp7hZ6mT13orSVxrTUT4dDMHOiydR
DjJJr9zGMcW9287+35FiuE9h7FrUenjlKzKA+vjKaX6dJ+6LWWLuN971EqNv+yH67sxaYDFMriZu
bumdSi4FFwHBGuXyxpuCcuEWoB1kxZ2da2zVv1fphxNbq4iGGOpAyB6qVZiprfupCH5D3OEf+9ZZ
LmrH7MfAiF3fYu+pNLylxB6w7mYYSAkzdOSzK44xDLzyEuPGxZ+QZPBM8s/SpkTHX6g8+tFqNss8
uPrgreL+09YO/pyoFs+Rq59VGWzBJPI6/vT+HRCyF07f2EvkErTmt0tDuNfVu4QhrZYgaQ5Mv/Eq
S0uBxeM4oW11NnTmqXNa4blwn8L8t7CiZRNccuSw1BwvCTmJkV3SSrt1n81tS5K7+X3pYI0lwTPJ
fQPO0Mhzovb0QmRAAKwvr5Lgm/2tQ1aktMeDZ/l733R3envyuqcxCZEO0FI42/X+i5P/2gXPwcGL
oW/MFNlsE4CfsdldCVEqK2OgCdjSxN3BWRu3CtE/7REnBisASyQvC9e5vsKX3J7Llkuta6zajOB+
dufOxK3KSXYRxSqiHfau1R/CrNu1WvQA0RWX4BV27Jegl6h2IQ/pE2qm2qoqO0wV8BcdtY9Bq8JT
F3prS7kbDcNt1yQ/bjQhXGArAGtjTz9Zt43qtwSnZ+J1F12aYOV+BDE2j7uBx8hIWcNFixuOUs/2
nLBIl2EWLCpMFwU2YtMPXkZxgz6/iY3yyC8kGpwxkuFf8dJOj/OFgZH8mwKvKdJx5wrAg4UHYIOr
YBlxq//lGLXLRfWU++YmwS9837ZIeYFV7W3/28Dy6rfxtlHE/L2DHMxdX8mntECtwnyQtC9Zqm/T
UvtxNZrDPP+hhG7fUqPgGdYFovql7HHglnsrSBRHB8jrZHXUgAOc7hyE96Nha/eJGPeyKfchlvlQ
cHREEygrY9u0cD/7O+y4BJYu5neJ6NvrGblnME7DxSnvdBhqmTAezLCl53Y81W3zOxS0rWK8mJxt
5Vn7SE6byu63oRcdSwe1B9ZxVJ0jSoZZzkJwo5WB0xwIGWMhCojouArTYzlaC6MRm6D0Dv5gkCph
pbH9bhW37sKQTGNh81AVguDYqAdvaL/MQK2OqdPs+5TXJ7mfGjaYjBbDqL65bGujiSTff9JqxmzT
OPYIhMwWAGfjGR6LANrRwsf40ebtPX6RdSPyrc5RwjQV5mAHog5CtDBe1dQfEjYtQ6PI1MY4S3Bh
oekfDARWOXVZnD73Fd4hppPLLLj10KzauLoqqkNciBlzprLtJDeKN7J7iPh4lb0GDqQmBjyx5a4a
OU07pPRgezhZCfvbuXVti/N8uGo4N4JrjRWa8h9MYUP3APniDYIk595+UfcQeSx0N/xZWJzj8Dui
uk3y5i8NfR1zdaytY85csaCrzRDqfcg1DChPDYfNGMg9lRksAS29fEyZAxAUfJjGn2H6bjVtz4lp
NWaUuheYfaDOLNKu+LFInjS9OhRC7iVHMoJpHEv6Rj4X8yePKNUo2/3k/nrYl4oShBgu4RLnUYG1
36G7o8QclBEpmjrxjMmPljSPEG3Gx9N3rwahjGLkDLrtuZqAPH9XabmLEmPlAEfSCe9LsBKA4fvi
jWqFFUSkFHFVA8ujwYfaDGgWOScBBiU9bw5M8Eqrt6O8KUVN0DiAkcQSbDH35XKNVb/DavFXrBnm
axgXy8Cod9o8hAu1ZxZNGjOvjjHPnftN2tzZ1nS059ySExx5Qqiq582NYRnaAI0UlzDYSaPbBL17
FKA7bRHuDLqxpcTHjkQ/W6FDrNKWqjaWweYpgJ6UzqESBRU+4ar59HhDAhrBOD4uUNqxBUH/Lp+1
XlwyNW/uyApxfwNgsO7xb/mudw+gehUAAZ7zqIXTrMpb3ZDkwvjswjLXyFIVafWQtOOSrnMEhDcL
/jt147wAZqyv3J63FLbtQhwZMjy7HH6bzkWbO6ezlbrtHisF8cYOvoTFp7gcql1sdfdaar4JyVHJ
LJytRIPJdX3djOpgqnRbt9rdMHIqorGmS6edHusLwVmJiDiVMQmEfoMnXnALR7+oxcadO6MIGN3F
3rgwB3OvhYg5XrShxTtNNoWaEQS0SvbBdxy0m5xLWZaGT1oGL8ydcL9Uq2vtF9sqMpeemg7J9J1i
YBtkt1Sl+RoktD0T4LBeLO2nQkiZW3D94tUzxm2YMOmuv0f6kwS3g+ii2D9JIK8q+gkb8agNxm4k
wxNT8VmFUH1aAkBgKB3ID8G+pv43Yewt8NGp/GzAsXSiZG+lUBrwxlnhg2m/U+yUU4lSt/w373Dm
fVb+A6mHXWXjri8iJvt3k34fVvdi+OgLRCFrnUAcbqH3jzyzvYHhy5S3dvJ+3BwhhZ2Bo6yCmJAW
H2UE/aizH6K8p8wW4K9MziURjd6stnRYoocpIGTJaezkZ6z3b0YOu60nha2VDGAcKmrKlcFJ0PW3
mnaGkcl1AKMIi1k1qRsk8ufIYdV3LRulxzj1Mf3mfUjM0vN/ejd6g0W2Lm0KrmOzJdgX3NqRKEQ9
vE8By4L8LHPwZLJIzwyoU5MyOOgL9oOu5VR8kL6bBoVHpaOrGP57xEczv8McOnM4ySxk47Wd6oe6
jM72YC4lTFZg6sfZzuhVi14plOWvDr22qQ7TlH3IAaBHFVgkJKpZ727YaTZkqJclDe1dKvK1NtnW
C+Lu1bHb+JhGeridIIn2zqA/9771Hab6SUXRGxyF8sULB6o0XHqI6xHmLHUvOlCFVa4aptfOuA2a
EW2UgOBspArvbW2uqxEcfPkQc0ZYlI1WPejA1pGX16bb0zJBNZqp7Pe2t2DRW3l3Nnix80lSUu60
II2YFaMqZG+Fl23cMrn6wPQ3QG8Y07PMTaAwqIRGvRsYS20xamQZqwF8PoIGpssVC4JvqwUcGj3/
PoixJvmQg6A58fbLrc8y1aND0tL14bWGnMvrftmGnZ0N0h4FlJuPZRxdysTlWAywKUhBbGG3vUR8
fuG1cQ8kryewIvgJQRmOk5AT1roxHVTwrFFlhfxnffviTvnUq0WvYUYZ2XDk5LOe7RcirfZOMK5h
Ui5rZqf5fELHw8NviBPSovvm4rFfUnUu3I7Bt77UaIKguxHvWbKXwQt4wo0TVXud82zl7AuddwzK
H5N8pvHm0QjHB5rPgiNd29mj5WFKEb3+nMdcFvPn0WKzaRL66QdVkQdlXqXcr06xhDmDRXGJA/aI
wRZYFQfgHsn4Ooiuvai4G7b7bphXhFId4jbbpb4yt12XFAw0B9rsowTuCk5E+JIMucoUXHxCyRfM
RoC/Zu4sw5FbML1fLBYNs0pUOggnWbMJzQdApYuaimUdt4Ex4HwUuJKMawQ46mDUwyfIK9KuZYOe
NgBNw7CmgfnEYU6wbIorlzlGqnPZK0z4Hxdp4F2oouJxwPkyhncxo1uTKi7Vfc3V2HkC0Il9P4E1
ZrD/+ehrwTSuPWgL+nCeD1aIhaS0Dv4IurpC0OiYCvbxKuAg5LIumOBcSwsgqM1OFqIK4WAwAZ92
vxn30Ib23s56MkO1o3ujpKCxm+4lWpcffpLiXXm8Won9oeX0iTPmyUr8EfSFzVXzxNa4A5mMeh3O
hqG9nPO4HWm22cwO5Q8L9bCT8WGw3/NC0UDb7gP7a27u1Gx8Of6TkeCwdyiSovzIArFK1Yqq0Nl3
ghU+oWCATK0Bsb7eZsW0oeNl08fVKiPpPTHn0xDMPeu1sD8Si9mTumODbarHvHrxEI06Xe5nH+tU
HsrAYnx3KyNqn6idNb0MozGHWNwuccdFMliCETQF/xxdnmL3xLpdMbTLTYLm+nuvU8NqvJSItibp
7YiKOi14dPSGic1rB0OEpk7CL6gGBMIHyjIKi4JonjXJ9DwujqL65QqhcTiIR1b3HtMB9S3OxWW7
MN1030RM9KfFLD0X8lBhwyE6vrR7yPMPKE4jd2B10uMjEoYdXBy0evpzNpEKtkCXe276rv3eGfeV
SyA2sRfRSME8AMqJJK65qAl1eQnl4DBccwHikh5Z6S81dkcL6Tn6RhZd5oomCeayJIHQZtP4O0pK
RDpACEQB0ve8wgVQXoL6bh4gaQw4sB/X9UeZEzxgepEzcqOP0WzlkvAfcy/sCHFNk81MBjnNNAun
XVIb7SPhtjFl8KTbbH4Or0qJ+bmsN20XrzxMtrMT0x05RbxMiNK2cVfJhGaaClRQjG0bBbF6TeS+
zkFmBoeEoAciVGUcw+5HBNfqGjC37djsenEedM6RjJDGYakRqbCPPUkBxR29mu4JyrLlZyutObrB
o8AsAvKAXB8+uewRcuUh5YpO2dbYr63ma6qx0YtrHX3X8UHOLaftU9rDm/wJoPvRSwMLg6bDfu2x
w5o9tW8TZZS4bOFRY54koZ//+LKZZ8D7jA9xw81cs9XG8X8dklTJ3KlKyM92fnTgPF6/hoa46LjC
18UhsYBgWU/6sA3YztpIHoJkHQXHOHkqFBBZrqEESePqFyfoovC4Nu1KC2NNhmC0MRw6FuYqWJZu
A7YIfR/BdrJxKFvafmApafWbVq9dYpKxcTG5skhvO2JMa0CHO8c++wo5zVIcAfzoeeiPurPxxq0e
y/X81pmYsidcgXTaA53qYyAJ0mzMYZbjDj7KZhhC1Ll2IBZy8dqkv2y0pPq7TchqacYl1xPeDYlc
5DVHO2NZ5XszfZycH9ntwuwdfjEnvJI0fekv8Z86ubXSgiezwkgCFgG8ckfbBPSgcYNcIOOhunrl
vTvqcmdIbiVN3X1Rex6uSmE4e2O0s73rxQbV6BDk3YLLFjehjR1kEdGYhKbC2T1HudUtZdCHyPJj
6tabM2lYmEfSullrBw++fem5JLkGuT0tJvvdo7VT3jeAzR2/yRl7z5KiCQrf6temZUwZlyUDgVZH
qmFqXnooyC5dlYN3x2jbfmrVO0F5d11kINH6AWnK026EIEkxZl9+0IHWGFiqNEuRVHKEy8mx+80r
yt7mwCL2MF7BW5nhLIqdBxk03jainNwJ5ZvBYPUzryO6G7gpWIyzuFgCEhMtC74W6cY6Ej0cL5BO
Pa6ZS2jUl7F90vnYW/xFTDdmEnIzYj4M2Cd8/hzGFQi3gom0RyRK/xxSfVcU90V6av0RuycDJu/X
S7aufh3L9HEkRERl4aERv4FC0+zL7dT/Khd2wWOtnbzsG0bHLebpxRPtcph/Tnusrg7Bp3bdwhmM
sdL0Dl1hrVo41r3ESDLHvyO6g4z0XAzPfmfd+f67Rm5H6/4Gi/PmaGY9OrIFmLc/NVDorSg/pAP2
E3zc/bXUu4KWgHytYv0ta8TdlDM/Vw135imgi9OuwaCTljZTif+NdkvHISCteQZZR6q66WY/dd0y
CaLpWseSLDBHntyl8ShxCDyGpW0fs4Gmbnb+F6WtaMfpL3YLvtybeHFC6eySVPO3nJRDckunuEjv
4o71Dh8Rm5/RM7FKydYrjl5ubVNbCRpVVNWw92s+IACzZ73Hxr/QJ4RrdPeaackpYMxZjSzOfBaM
hUBrJEo/0rkBgozs3TMY/fIs2iZaU2hOJciUnTyzRbpgNH4fWHcMsO7jTLnk4mS/MmfH1pTjKS3p
0Vloyrk0OVp5XlP3EscgiuODUcDC6XuQFbPtWA5jdc7oUxuwR++iOv30BQYFDsTGljPd3nflxCu1
akvtMcIr7KWXJsxB0XMrWyeaYsKUv9MJG3LJ/BxtfUB+TVeatKetTGvG2Wn2g4Qz+3GwZfKxZaDC
X4hng5CP8QzMv+c9dOUfF3Pa82A6KEqYA/b3psE847QY+GKNbnrGnpAzqYzKzdHmxEhfTkSjjSwQ
JKj9rPy50bWOoDQ3brGcJBjZMAkROToHyQk5eU5+QaKdbyecFEN9kBtu1BLQOmVpcZQ9EMTY4Zfg
HIHxc6qxJpQ5W39jlG+FSvYkAw+hxc4XRt11HBzz5M6ghx5yQ5j4u7bI8dGnAFwoKyrcmRwSMplm
7zNi7A7QtTm5BfHx78dWrVvIEenDOKRMB+eHNNMkt/X5y79v/j1ktjseEtErxpLzl3/fVLXGKMXs
Ln7t+wcuH70Ny4svR+w2cFYNIoxOmYDz5YqYq5KZptQL/dDOD4MbTP88/H3v3x/+/d//972//6tU
/79/WVVM0cFrDqXJW3Dp8PQfaMDDzGLIBPqPhq7hmurqGyFphZgDHz13ZnnUaj35z5d67uLt9vVG
7b06mCtkqyPOw/L4z/8wWF510gq0FRy0qicbZ0NCP/zz0JFpTno6jkJBTKcZHffw91X1P1/988PY
rmDwcNxJuvwYpf/9YJq0OQsv1LhbWunRxnKFMGsfmahNW6zRQTGqo9A04oXzg50w6zPnh//3vaDW
sr2WgyJyE5etVrnHv6+4xyNDpaAaHfQMi3vNYlSFKeBO2eW2Sdq3PjANmmEipU5tNvdFlEGxKUWV
gCFQ16i1raM3pHHD8TW2mb321pHKpP/z4wh6+zF6+fcn/P2qv59KgztYTMMpQEkN2gkN9z8P7VQ1
x5/WZdAU6Mnx76H3TW5C//7Y5DlgPgpL/WyRX6DMWv9QohFH2y6I1XhujaE1sx+mznuplMLPwL1E
WDetyI27IEL/0JLmrjPd9WQk8maZKj4wtn0X5IJwieFQx9jibXta7lY25SfnsCe02gr/MCkDhzIZ
nXU/4MiyjCQ6OYn4wKBjb6SlywUBC4RWFEzY6jwQ8KTKttOwPrRVfRzi3ONLGACiLXy1hmXkNuYx
nORnmoYKdzRmGbwSMqD6rgrDpzCwaoZwaXd0GXAhWHGOLwBzBc1MskZhXCQxGT8KXo9NizGm1vT7
qXP0Xe5O+7zosRXIodw7Lmc0H6Np5YwkkVPkOAiNkA3Mre1MGMb0uoGCmbmMjttLEljlPibHH3ka
HLHgvei4VYjJBnsluLHhNQ/2rh9j9E20bcd8eW1O/sYANUAFr763KF3Gw8HdSmniEqak+3Rd72Ep
atEBjgaHupThgjcqACP6PMuI7+mtcCgXUtmpDGtOY7m8lufJhQjddj31hDYqfWzgafQyZLK6kZco
W/z90TYlbHSj6faxoHFk28fTYzESGxwDJlO26h4djTgL1pS/nzjWyOgGl01IRLhdzFI5W3pbMP/4
KDojoSSP+8y6q+OaIV85U/gDzC4NFS0VWtOtx7jFaT5/a/SkXRttXm+inCNoYmrOLncKHfYrh1O3
nvIt+Z/p6oMDIWXbIdGr6U33p/7mkISktuMuFXKEYSQ30ZT8ltmM9jGM9FpWOnWQlfnCayHWZU6p
VDQxmrRgom450ra07yosY1n6mJYDmCikYuTP8LfQR/sosAoH+R5xCP0/LeU5MUcNA/bwbOdNupFZ
N77H5GPcqmiuoUrvRy/37g0UoirWXGYJrXuvhNlt6foZKp7saBDOzfJr5+bivOVuaOabf79HHRbH
NmHjpGqHFsCNjhFSV0Cymd+Te6fFC2nk+vcg84iuS/5IYeoTmTM3ujiTOAViTo2W3FhlwdMkjVDf
5pXfnIbYTDeGAkxOZUh4zCFsHZHI821pyoFhPIqNy0aoolNWOeGJE7ZunrvUodlbxv58S0VSE2O4
hRZcnXHOVOc65BRRVvB+26xBVeGgvZFqEAtX5OVdrbyCBJTdbJ1ZUpNNXZ6DgLoZBsYYYmziKyFi
+apq2+HEgT/em0l2VvO7MZ3wPtO/WvKe8PAqKlOBsWrDTzNFNwv91jgSmySIOgjms4V27pQhTxrB
8MFq9VOrLB4EfS591iLNeGeHLYVGkdi9RgZT0wCz305iUfcJFN7SLNKXVUM50d/vVefCW9mWdVV1
h2RUWM1NaMq9FhRldZoO5MnS92p0h1eXuxOTVJePy5MtPUypku5QiwOgk7Tu1XVseZ+6wUuGEZ3J
FOMe/gzdg+tkQ+Q7xjU97lHrCZTUKTwnbWxgK2bMW9On3Eb6sZP3sqEBDZ+UdxeSfD3qygUEOIw0
y9BtSPui3t1RUdzdDUZ4c0Ly3LzU1iofo4AqqtpbC06EK8/ojJWGc2fn0a1ERNG5hab/XCk6JgHm
lcRVHfEke8hVFDfoHWszXvR+z4zknrZKfweA8Vz6SuyGvm8WY51k+IvGxw4r/imzET+S1lxHUz59
VF712AtC4PSw1EctzpNHvyFgg2TCy54+cVbK1wGniL3Q025lmDhRai0/VwxQrwUjVDd89PxYEM0a
GiKpub1ta9xzf4tUYCOa51WClSES904trZ3yeq7A2P5g2IDXZxIz9sc659VuB7c/2lac7jPdXQcG
ziG7IUhojWUEfFXy5vJAnSAHMwPrQkVNF4YEI4n/eX/RH7LVRN8eUB5xYPZDBFD/JO2w5JfE+ACH
oK7e4FrrF5MKjKDoHvSAGbCuGPo7tXupo1E7/72h/BQ5TC9h19txGO84nu/7zk+PbF9yXVeu8xrj
pZ+NU9VOsnBdGsPQtsXccT70EMzSKAovzkNYGtolZLHaGHFfLI2q5ofz9zzOFjshiD74AXKx4bB9
dqbp3qn5IbIzDLLxpP/ziR476wxbctqrFhP9UN79feCmnjFmkvPbep0iCKLJU0WBOsEWH94Vg+GY
W5mQF6PPjV3DmxMCdUweSO+eKakVFy4w4gKggNNAQUVSVIM+zaz4TlGBib80Tv75SirqCKIWMySy
/zocAqalNg8rX0tfzFEaOMWEuYIxKyguAvcYNWIJxJgUYEdIfRi616ENy3MfY2bzUNFSEyQI6Zl4
nrCkd4PqgHdV3takwhDB1R6uavR+ZeQmW8fLgiMoC9CAwWasxh8/MsKVIc1NEOg0JMNuXMVThvBD
B9MazuyGlmOxYwR2NRlz4iLUSbcH4MCtMGAA2hOxH0rCUp5PObmNuGI67WsCxxc81a8u6LHKqth8
6nKPDQVFdyQHZ6sg2ZHXTubSR6w2qU1Yi63flxgSAuy5W9fqNmPeXwZBzVgh95h3OeiM9pVI1H3d
TjtJeX1vUHsvgDESMPbvpxi+IkyHYdtjlT7Ewbtl5/6DbThYkRogbmW99mN8mq1J+YSdR8FhZnVF
Ixm0wop1VpXpQj/IpqPFHLEMrCfoqFteVrvJK7j54d3qqVKxaVguorHc5IywcrqwuEZqL/mgztw/
27M+m0lqj6COxpnf6YNLwTPtmrNZpDuNgydWcWJB0PO8C6U3HaOlWB36biRAdxnNlB2u1vf5kLIO
N1fEYMAmihw6cAEHnx8F6dml7Sg8NNMv8DPhsaKrbUl3NaOy/BnoBSJcRidLeO94hY43WAJDasIP
kYBmLmp8BE4RHP1OiJ3mzdvO9NmFyV7XUSR1bapPrdm/GCHus8qYzkbdv3suty0lqT4KLPzrXovv
Vocwnyir3tc6o0G6VOjIIfyW2PZ9ETs+IyYKDnMXVDufmrURO+IwlhbtvyDYwzI9+b73QDsuFL/p
R8RI72gNmL2iNlwmGhV/WvYyOpBKMCs0wL2ldQxH86gTPpCskTez7O+kJeUptIy7sPCb5z6j/NTO
+aeP1c33JnfBemdfQoWcNxW0ZmU4xw4ZRlN2a+pRmIVR4gocwInFRkIFQGeM9pHVtBvGHLOblv6I
1vbfIgG2ZUybk29H9V2Ago4xQ6wLo0VwCSAFhs2tSTLtTZfxVnjqIYvEpWoaelhyedAI/ZHEpulD
923+un1y4bjW7EiXa/tW7w+FoUM+ob/uQOfS45D1xYNLlvHEqe25NaPb3/Hv79AXGCo9aJ749MwK
+0nvcIAtiy0DiAGXkLlt56CB7gLeHo0xxi2AJ53aKBypJduelzDAysvzgG2QMZVaJvq4Fk7Xbhi3
yuWUfeqqfnYiwAMBRP2CC+p66G5BIrurR71OLIB/ttkw8vr4hGq4hXa6A+9lHD/0KICvog+fWATI
/Tu+WnZV0Kz6qJ7FatJpFYChnr83vtqWEzwRG8+yzZ0cv4yxocG3ye95wlt0faZVNPJ6a8kL21gJ
vnBihFtLArosLfuoD9+TRxFoNR6UKaotwe03Qw/FKi0r+6y3NnF0eGZJ/6YKLVwBpcNgNortOJQ8
38IiGNs3PxoshtU48wI9iekxuk02fq4YJyp5kRpIJ6IVGJ7ugXLtaau1SMtJeyUoTJ+Ckb9Go/g1
LNekVbwyV7lA3Mp1jPcJlvCATvB6YjbX4i6mpg5kkTLwkfP2O0IBMRkxKzN5kVwi1orelFWB8v7t
j1c6Yb5KoHKtS56rMHhRtZxquNw2mnWTMOjK8kZbYiHf6KLRVxNAecC7w3MEj8gZ6mLpOum7cMds
YyVvPkPVbU/vIRU/9dnPDYw59ND6RcvlX2qPVQpFTSXZa2u3z5RbrGi0pYfIFg9ygnPmyDVqqV5m
6lVvxI+R99lJEfb2BdugzsETrkjGnlVlW7s22+MIOKE1QINYwTpKs2atantjd0m8NnGnKLe4TW3x
FtkM0TsbQ2EfMrimyWNDjpIFEPrGMk7jw6iSe8rngqb8DV0t2BZJDS0P4qHjhz9mmr+CjQw2XkQ4
ChV/F7UW+F4fKg+9VL9WL+h4SonBW5rxUzoRMnM/fBiu9kTvFGbwgnnNyEmGYs0TTLhF5/fWHZQF
jgVl+W3JVwuIPtby+rP2ObwHIzu4ZjTvIx05tPA5a6ctcYXhK6pMTsRdp+POQAQLMklVmndSjIjL
MSrWWLzJIk/BZjC6uyIHuVQvykfN4Ybe6sxfCvnKhYeozsj+6Zr3IDaC1c0uko8mq0n6hhkKPwt8
4PSvYTSHDlv357/YO4/m6I0sa/+Vid5DgQSQCWDRG5Y3JIvebBA0L+GBhDe/fh5IEd9IPV9rYvaz
aSOKrCoUkHnz3nOeExLWuQszOk0J7jPQ2AxjUnEv4q80VI+tq3ZOPz9PADRRZOSQVLF9SlExTHHA
7ZOy0KreOKZJ9GSkLmPLNqGCKT9kB9i5LpG9jZ68XaxFIoDu6YxAv4P6LrEkrbqk2sVxw+Li0WX1
F3REU0xMUIS5rTVG+qFb3lfsHFyN3cbLUB+Mkf3szDTGlIT+p77qNHeP/jL2nTVzWY77HjCDzKw3
TlM9J1SjG2gYZKCFp2Ac13UarIeYlSG2URICnIltIrgKBsBS29mWmoo5s6Kd607Y8Cw8+gI+YdwM
1Rrx6ENCImeIcLD3iICm+KL31vtnus4YeydzmxrTk64wydcRaQvJwAt6ROn6JthD1+fckgX1l7Oo
Oa2PVvQ5pkb3PbUR9bjFRo6VS5+WZobmreUBce59+zixdQJ+UXsvMiuCU91dybKlcs5FOPKB18RX
TpFfUuVel0hiCw79ZnLpPIg/Xsl3nRSc2nIdfmc1D0nnaqwbpD3gAgDPQSQrQT3MQ919IO7h0pgE
OrGjNaioAKcLXTwMNYoNgoU74Zp7EX2Dd/7K6ToRrIG0ndPnqiiQnLPMoWEV1YffIDkTOrub8+lY
mOYuKYr4MUYzOnAI40oSJlIM5LEGYPoLdiVQPf1zCybvENFd4jFmOGvmaDhgixEtNYE7AZ9yovdF
AERFSEWaPTnwjBGqvpvm/dDqB10UYBJsggO9zl6hK18uDMrEepqOS8DWKgicvVlFgPKDEmB1Ut85
SfTmpb55JdmkrpqmOGX1kG/y+GMqUrWxbeAschrvzBjHAslSqJsBrVGPkiyfZDA8GSYs2LW6Matt
O3KRKtfZmWO7MU04S4aPu89NH4rYwbaUtzuz61NOrn52yH0HK6C61xr1iJc0v+JguuoWNyGWMTSK
ml5hgt1U2kIhk7sbeASCosabkVZfWTKpbe100CGCB6YseMPG65S++LrrmKRUQ3VNy+kuwfKwr5fr
17swbsTIQTTykyMs9ddZqMfII8esheTJUeOnykn2UqKHmVJ8pYvrz3YAqY8YiK9M23mxrNYm4Jbk
rVFb33B9L0jnWhqLsO2mKLxJbRp75Zzc2trMV1Eot0aoXniTMxPC5DWbIiJPfDQ3kzNfA/ajX+YJ
uoY8ALtZi7VbY2DF9XtyfeagsLmGOkb9mUQoQqUCjo5kaanwgPhUKFhgT8ViEgB57ZtJQfayHWqH
0kWHU5YmvREkCdrIUMYMaD1TvKdQRF56X48EmS4E5boi27fUh0zb9clImV3BPZiL7Ky5nTxbDft0
7OAT05ZAEOcU7qsIuhNL86kL/R8yptUeJCIqN+hRk+U80GkDdBjZ7Nzp+zx39S7M25usdl9StwTd
UsCW/wwNokV1/F79juihN1ngssHQBDxaavPkhdZ1lnTnKRwuRWBVm4h6j8kmuewBZh4+Od5jlyGK
REGFW6YD+VNBA2vSJWZiAA2k2V0BKLxjg6M90ovi1rDV19Doj37yrjwmpFubtAV6y7duEg7HPD+U
0sMEU79MjFf5AtVHAl6dzilRiWNnriYo54T1sGNQE2Q2TFLIr4MgrhvVUqgbAO4LqALQFU4np3+c
Gw3FuM7XRUP5H4nKJDfAa48NuzqF2TvaM6AdoQP0gLbRyWvH+YoL8IhK3c8T/5LbENYHXGyDp2Ea
Wu49gmGEJCgtrox4evGxOksW+qy9HSz7WYV8fkFpHBgM5mZ4z0XKE845ZULFbCC3QoLBOO1+amxc
E4YBmkWT0n6Wc80KnHXFOkldHiA4OuuZaMMTRdJLPTKMhwezKV39VHBW1Emk92lW+WQ11Fs3i2nk
2pjOSIuYDetzxjDWOiHBKTF5SP0SfTs7JEiHS9V7nxuQyQ0XSLthVYixCwWcfKwyoqiSbAOIJUJ1
l3I6AoY4ObDDwIbt58G/FxGOAmW482poZMSL0dEFxA/DrEIp2iCMq+lap/ROV5bil5ve31d2sKQg
cKTrEgsUiPeSi7vBDagRQZBcmT5J5mH94i0UH6sPnpume+8qJAaqpftKaHpqt3uR2Q+NPc53oOPx
Owl+e2pzxPHOuBubtltB5M6UdVPH6SkIIKkH7RStmcPc6pDM5HEAfKzr7EsMNqspkVmDl72wZ3Aj
h75AmDlyM9bqRIuy2ji+urWq7tpunmVqC8h6/Zr0anTxXk40RfyO1YuyX5RkbSRAJBMXjjtq3zIe
6y2004e2BJPkZzZSz4Cu+NSY5waAYoAIZueHFtq0XLwnMyN5olsOpKUzkScwhIeQZYU4iiBS35rk
YnaBEGiix2LdNuEujEFWajpWmYd5mQCHhTZvcIVlj8NB1ppCjb3am7N75nbYgHysUQShPnZlwInA
ph85a2hXdviV0xakpoR0wvzjsRqt29KmXW1iVHbmVGxn+uh0+fTOs+gRm0lLlnjd1ztW2K1v+KR8
okA0O0z8hsN8OhiH9Lop8uvGZ/KpmlzfJiO1lWwQYXuxlvuEDlUWsrNHdYe5AGiUiHH+EDy9tdPC
3AcVbfmOiersdB+kzgKruqtwx62oXTBZ2zgYQys55fG45exH9Fr4UZgBotcyuiot2q/lDMauHEA7
+IG1zlwGkkVKd0bkjD/GHEZFMG/rPHzOUCuky3Q9KLq7nE06zEjeQgMHb4wB+ykP/HTT9GhQRZQ9
Fh6nNgSpyJSwdQNqdOf+FAkMKIELh9FUxaVNjW8z1wa+EXdchZ6+m43y3A7ivaONtiqDmGBNX1x+
/3+QAslhyOCRhswU1i6jFLI+hmwfsmQGttleeS7CrWbC7BhmIUu64kKT72YpyDw6YyRum8lP2wwg
aOHaNSjqqzj6AT2J1M3y5oX8uEdv0z91lj5S3BV75SP4SST2NkujaYpip9uaCuWsWVy6GDlTaKJX
mxLY2NgxV5YLFbAX3iFctqvY5JvrQjxSBTTssm9vRNwf0UQeeiMdL/E0/lScTKkL7JVrkXKQNngH
ggB1tnbH05RiGZPt4K9t6LSIIpEExWxMy+0Bu0WDtVk4OyXlnp2173HXgvWGDlA7o1i1af8Tz8VL
Hzj5Bhp6ywmBx3QgwxM7nLao6wcHUKWTIfZIEPP4wTWjIsYPXrxotHFAsCz27S/TDMmpmKJzMxfv
mU4n6qb2zhtVelJ1cQ68CqkdxME4rfNrpmQvlVkSlh5FEISIpLVppVK/oNCp7XnnKK5GkhsvlJrT
ufBShhozp1AvMpim8MiV9nTKBkX6D+VKRnd4GgNBNVaMO93ne8rok9FCfDBm01zNqo3W/DEbcR/u
ULlvBXR/2kENjBiefZBMczzukpg/LIk2T2wX323RrfsYmaXOIbzbPrdZ1ObksRkHbpH82JsurZlI
rlUHp0NOfBYFIKHugA4GuLFydyB8kQuCN8oG4z2bhK512FeNiGWXz2EW9UPQVuxwRckRCYFfpOfo
YmY4U2Ys4iFCJ3Z50iY01oF8qD22uXE7G+FwmGI4Q/P4MzHxvBq7xtsq5g8nk8SJLJHhNTpbIDnJ
y+CTDZ/GNgFYDv7xKoQWhL+jaqb1UDvU2BW0QIZrKMf6eNdh92hwxgBiR4O+hE2dteDm52f30YDy
CBZHCuuWtz4gmywoq0hT5by2LBiodVKd8/tA0WUVXjgSxntHVY+qFDYzsWjnjCzN3eTegFq/5BmC
FodxHxgPjqoVmK0uJAovwfJVV+86eTerVsLxHNf+7HvIC6zPqZSfTsDnaAqILkO0EBNlurEd8T7K
9L4pJP7OonuqFY5ygtUJnwdigX6IlZuOSJohn/P9D48gg2S2blSafqG/fzYCRRhv8k4iNGlklnc7
BCREhSPO0KmAGO+aqBeaajhOFuxE0SPIKrrHrNOrpGwZFCJW307N3D2NTgPOuZwOeGaukewj6O/K
dpMWs1q1BfJeOs9XqQjYScANbq0Adgn3/SoJFUkguIFceuxxiK2+KROQgxyuekwLm4wIKyvp+l3G
aHBlN0nOEbhexEnLv+HhsUzDe9GbbK0oQd2lZevVJ8ZV4xXGQVb1FNmk1UJ7asWPrmN0rlnwnsfR
ea7wGADg/MKugLAUfqvZvTGDWCNTgHZsdgRrpupzysYHBD14I6tt1SBptaaHjDn+2jXufOPY2LRI
s4Bmb5EVaK5LTdB7LEDfZbDymr4nZjiQRGS6NABi5xixoKDManENIMWeAe8noi7IUIf7IBvYkExm
/Lh4y02apv3UAuwHoDsPHsW+QZSAtYsHHa2CKvX2FYJ8MykSYkCSd/rFGhIEHNtW9t+kJwL4xtRn
Dk2+gwIeXPUQNMYcDlteILavsBQhJ+cj0clH/17F5Y+bBT4M72DeuUP6XCFCHvKajboAnIQeZxMT
LeW3QIUGz6fR217SEsvgLJkMqpImi0HrWmmcjRZfvOGL/SA8GG5I4vjCLJOvJFUpNtaUAwbqw48Y
uwhn0EsWufScaufWLKyXvkbMWVUWl8L16yuk1mSOk69cN0LhlypKJK6YDiaUldRdoqSCTMngAJOo
AkmppzES9pL+ELGDqyhCNWaFiGQMb7HFR+I7y8qnCpZYYRnJqbNAC+D04VvIGxQi40mhZrxynPEt
I2186zrpq3Kq+uA04YcZ46w0OAl3zaY0YeHUre73ljRvgsndl3X9KCxa0owOASiE1x3HXUxGxbeu
wxEglvdm5/5HSa6YMelb00seuwgVdGpUBQilbEUNuWts0FsDtA7GSkzlJdsqzz+PhomLCHMlA89h
26sa95CX4orRCQIGukEmchgSczHuAuz1XJCIoJAPTot/uR+WpC2O2D5TYoxqPetdbcNNGG9nVZKW
EYk7I8WJlaIUFo7zXLcVUe2SHPUo+zSCX1mqUBu5AgMBXUoggbh/a9MF4djjWInQZIV9eWon+ydW
/VfbIziM9EiGSam3TBRRRfu7BuKmMpx3JoAfIcnr3HaQzoEZ5y6y2BB7TBFQijbVpxF3R8Mu/QN6
nlsV1vo0tZRthd3fGT02vtagTRv+QgRySkYoc34Yf2Jhep6tmDhKuuiGdt9Qk3HSnKpDzspBb9VB
msuUpcYVsupH0qHi/tl/6wfnl1IW+1LvUV3REMlG9RFQwq969D3pDIoXd4WNfjHYpeZMBnfBaGhA
No3ta9w6DQ+urnt6VK5z1Ubj7+vWExmdLDKHjIcg6DGaz3Z4jaZnyxchd4gPsNyZEwsYjocfqBlw
C7uRGWNuPyQBg6Sc1r7r0VgX0sNLWr+PGX75QZpiLSCzKD5CI4j/YRIOkMwBcyZ/Cn+y120gVrIh
sonj426egsfO88Sp7fYjvMNjY+ktKKjoINvxK6yJ97Mq36XxUqx8N+ofUNWjEhvSc8bKPPlJvasG
cZt2PhY8jTqzRpu7UulwNECXte1DV7cNy0m4dhzpMyZZQQG/ShAQoWS50Es6EAoBSK+C/N2ZzeIP
hVkXZ8OTX+MdbI3hOaP7A4/Nv3WUeUfgH0DmwPtkVaYXbM8IYyY2r8boECwRjL4O9LptuG3mAMqA
po1E6YiB7hZA6vRhw9VfJ13FStDAtS+MLiBkZ273lB30BSwnWtt+8Vlo/kCUPVfMSxloItGK4yXc
lWScIaj20BNT0OXpMe4xeab0wuy4QjjRV79amsTDIH4NBly1glWUj8DcumE/aSYUN1bNPT7O0Caw
mKiZQ5mM1aaqacnXWCUHpuhLc09UwPhGOlYl0c5eBiaz6SkpYKtvmNKdtccK26lrg894Zdc+lrlw
3Mmc1M8hJ9/RotKKe4TzRdyC3xvM91yNwPpBYDiIxkgvRj6YdADgKm+djN6unsHplBwwNkViPA8T
i9as4GBgv4H8QM/NQ2pRtiC+hjl/meddkpa/2sE9WiGvlkl7N4Gy4oVov4YOgz/BKIuMmZiJ86Ew
/JOIMX+Rwbb2Q1MdzHC6K0Z4IwLRDqm94N7M4oXaw9yMHg4kFB05Uvu2nyNm8x4jRcn0vXlq4+qh
Rk4EvAKQUzvRIevsB85Xu84WQOAroomarjhx3KCpYsuNwemHtgZOqBHR1ZJBH8zzIysNGX4T2QEJ
K3oTqyVdezkYpzgRLJVtJ4NVQNby0FOEr5zAg18LB+fKscq7bDgREvvcqPjWTDBz9PNrGb2NhnVw
elRylskpuSg6nj7Hvo7pmlJggfAvsLNIohcMmxHMGDN9Z06/9Zn18Nyk3ma5OTReGSZZOUqKcbyO
yjeTHXLlMHFi369eLbo7WuETLJPpOc66djV2rCyDU8LpX8URKP1k/OZdnLPYvV1MwMPYnIFwPxEO
Cdup3qSx3+/nwsAJSk87cwA2z+Hw5tY+6dBqPxUuviyatTpwS7C25qX2b/vIBxoUN8+RB1fUfyii
4TOFrr/Vr3NCtaJbgLyuVjdWFr1SdOpVadVi0zmvrKACTeRwmVvjYoAORexC27m64SE8EUO6R8Le
IQRUmGx8JvNDkXxrgdsZnUW4tBGMatxGgqP2bCM5Ej59JMuCnuoC8hOm/cHIbG1EMRPRuNjbC5s1
/Rzpue6aoqTOGnDA9REd08JfWkzDPu4qG7jWjkMTlCxLebtKSnC+LYji2SrmtVomja3xLDLt455Z
ItwacrwM/ZRlI2hyqL0WJRNFFJQRm6EMU5ydWcN4TmZWEtN16AGK9iSYL0493il7CDNiT8ezH2b3
YS5/8vmk8aT43OQxnclVHfkeMCDI6mqgQxvR3qHCxttXqWaf5f65EW13wlq6HNQBLtLFP3keMbAz
j3haVP0mUV+GA8rPl9XNIAQOjbB7jGz6BbovnhHAY20KWGNmuq1XdR6sTUXPxKUdyQBgYAblMqUZ
YFPDR/twUuZL6A8+vZCySXrjY0briPytPoFdQEdeCrr6lFnpunPh2vJl19WFoQRCAs/5zpU4e6Pv
benx4LGocTw3QBei2VnPlfxQId5ELLgWBlYOSwyhppSmhI0VKi6AI41VCvLfIy09mvnnBkv21bA3
jOlXZNcvSSR3HGzuR5JDtBXgjXUuPNk92io6pJEHvC0iJszFPugF3ZqBTo9wlSdPWPtQ8iC5NEsK
oOZhnKurrAiMHXElHuxTez3m/cVOrepidPgcnag+5Mw4Vd50uyzsb0TVxpuq5CA8DMHBk/prZERg
TIyskshFFNxhesz62xJjFof3EXxAYaypX/ikIhUH06HfA5nmQPW4tnw6zm5jfaGmU1wk1gMiDEjM
ZJoOTNFYl0XyFY3GXVFmD4nTv8wBsgF6wl+lb5WblsJMt3KP7uIrqf30gJR9k+G1s+y6XWMmava+
UhtrBOKlow9SgVx4M8VZglHFQxd4SCFxrgtsjlDzp6u8xb3SVICmfaT8DLKuQ3M2jp1jPCHK+Yyg
VW7CoX+d4pEZQPRkAr4lzgx3hniYJxoFEpHHnOYgoFtaAgPttnl0afFlRMmVyGdTnb4EKSV6jbiW
9CXxZtUTHaHinf3ddb+LsX6ya0p1IyCyJGku2uiObcoBpByL98SDt5iLN28kDzSoGPCndWRvKhnf
9/ZLaWb7uYrTM6L8VRdsBBboVYqhq21A5xvDB6nmb0Xd3jopuWmCQrKP7SNSa0ih5XrEgsq5/QPL
9IOoUfs0PQGCTMo3dolmVjBLcFXHQVKYN4wJ+rVFz2UTc2HNzikRVhS3NVuuMRbPUyv10R34H/SG
jkINt3GF/rsL4eLPMrgkEvt4CFAJKx+ETDGmD53pMUultTm2T4FP61S5aI/9LH2tSrIrEl1RiG19
fH8R/m+97WrYONhbcJZNC1MCMnCfxWcVo2DHA8QCWY9QIeCQbOWtV5BR3C+mDKuygE065avv0PiY
ppdQguK0yugEEIYITlr7G6u7KJeEo44hgsRmvU4CQDGeEJzkpxBbbrfsoDS/hghne2Nt/Ek9k5oC
NzemaZS/Inmstr3JK9EVQb2OcpTnx1H8WDXjTzGl5Lv51ZWVTzc9ErB1XCc0ccUngsb8ZPkYXWra
7tyesDpsuY1SbO9BoW7NOHt2H+gJ+nuwphCQE8SLREd55XCrx/YyZ0pvPUpym/2O8nLG+m/Ig50z
1q2S26FeipspfOztdNf2vX0j4TQpCxO217HHmxE6ORnXB1ElP6JM903znKX63Y2IuJzr7lIGvKV8
WDu++6ZtlpsKqeY6i9qlcaz5gm1/H1jiJxgYAVlVvRZDQm8rh4IUohVHWLdVnXwAQP+sOzhMYKLX
heJwVVTGpo+7d5WSyjsO47lts2JbdK21nlsEye5GJCAwPE96a1/Yr1oY645SbY3I8Ckx6dJaxD+t
DTLQrrp+ggA3oN5C/ontxi1wV+ffCVP6dey51pJ7ekwXKZ7Ip2+iUCg82vGxi2euHU2EKyScp8yS
8wJ0xbG8oMFckGKTSdgntHklnmIPHRytbXNtu3SfrYmBJdiEJTvIWBKWYTE6G4x1nyFRUnHgvkkH
mmLv0UvovWeTVv1OK0aPJfSsI77nolR6haKhhovSPOvSz1G0gowIu3jtLnSHDIUzrljUyZMPodWo
nmQFtQQrZ+fAQOmS4JhH7NtmQoy2VNIlNNylRYpqNYiZ/LZNt09s6zMcJjpbNtzBCtMtIA4X7Dl9
g/Eujof9kLQ0wBaK1xQ7FQ5x/V5ply+kqAjFSOWvcFDvs0dWTqlIYh84PkciZ4uQ6fm6ZCC/ylo2
gdKWX5P/loC9sDDTrMFqLQYy6xFcb7IaUQitbTT869EwUce4i2HLghyXk3jUMhEcwaOtCXTA9Bdh
x/Ki6KVzXLVmuzyw601rOzQOc+3fGzY9XgwYfu3s4EwYV2GSnvWSa8ZsAyt95j3R00fj2M7cmsKg
Cz5UBJRQKzRdBggRoCkDO8rJyv01goQnr4esHoG1jpE4c6qnMSsoYRK4/w3QTjqBrbxr7W9Zdj+S
L2Lb58pbi/RLezT0SS1aZSgp4gCtIwdDAlh7mF0Ebjm9yliUSJrVpbllDwmoa9FUemLksOQoD5cb
A4WmIPopRC2BDtvetujAVkZYGNvJZnhpW+bOLBsBZcK9zH1l7UQIXaGc7VXbjSvHzi8yfHWH5ho0
yonoySqpnozgh8bixbbyBw6wMcwJessqk5tEJk+dZMZX6/gXnpJXi9gkeIkdcQtCSJAqABD8ft5O
EfOgONbW3jTsJ6LJSpWf3BIfi44066ulyWzgdk7bhXdavZPgDIwNfVavUM+5ArgVivQ5/KhCJJTN
pAoGbtETseH7bllQvPxk1N13SHYtbn9mugk8GrQ7V/Lb08aH0La77ePkRyaW3vWWiXDMScFjzJy5
2Tqu87pTNzQ5DxJf4BHhKCbkwKT+d2g+VwpDKy2SawZnLNI+kvEsAJ4dvTnSeB05QWxVXz4j93xo
fLPFIXbvi6bezlb3Y414QUn01KT+IkXR3GzZAuZAD4L8Rx08120PDFBmvidefLwfUf7kgjwBeI0M
rkJ7PNCD+UbatCnCT5YvMOILBmdxT37MS9bf4C4b8/3idomS6WUWGUKet9YZGIpCyjL1IYac5OSK
ZE9EXdo/IYxAvBjqI3U+b6c8dpgt8bWAIQVK7KzIEJi79OKzkHToGHOY0vaywGP7nIN93aX73s/f
KqqCeAxP05y+iZklyRi3pfdWWxzLhwAKhh19pgb70FdVqJOO76o3qcOLEC+h/c4TdxzYBTMYQPAZ
mQz6RyQ1NxRG60TXnwqYBHHn7vCCYZYAv65/8vvxmjH9WnuLoIK3CDe5G4rXquIqdBwHZFOfQDmk
Tka6NJo3cordztyNLephsbELf+vfMhvZSKJq80zcUXi8172z8YJLQCvTD507CamksCkYFlWCGhlB
dMEpyMAZx/kDDu7R7X5CmzFo79vT1UCCz+CTrJ4k+86KXqQG40Ch2nFlOJG+laiuKeOv7M7aRe74
GDbpsSCWvqoundV/W+JJEHfEakI+cbpJUh5PqKOOup/MkDPKdBUZ3k1X3EwTR6D/i2HVv/75j69/
G8MqiUH99zGs4Fk+vsq/xLAuv/Dro2n/+Q/3N0cKwk1dz5eesPwlUfWPGFZ+YjrSWcJWlW97juv+
vxhWx/7NVbYt8dH4nuVYgmzUpuza6J//WH5k2fwhy+UeM/nF/00MqyUtUlb/iGs9fPPuLNOzpO3w
z20L0TxMNH7+pxTWEel7kmjOpJlVnSqU0kbiAXhCsIHfon/IHgzgGwU3MRK/YdOQkzYzDspWiIPR
9qnwxTJ/LBghVQmiYmN3d73+CLNrt36lN+egAFF3sBvK+AD1nApjZNNPvKfJ2cmvgqO9d7CSA6CE
8ZSwJaR0SPfpBLDkYUjGO8RSDqZuc8bdwvhZrCf95LpH5kcIBtiiDkm9bb2bsvIJ0tt0qBPmM61f
yksMFKfOOYLU4wxSEZ5Cnk46Xysi0PnNanNi5l0lv0jXGzHhKXSM9PFjb5W/GyRiJ4+h/UZivXwt
jGN8R1FOX5CepXyhKYdEnwe+IncZ0jvzL49wsDl5ioDo6V325smTQdryR7kDdrKbf4KH4XcEC86W
Itr59cGAi7N33rvpbIBC2KJCXBP1jrUHLFe+Lnf3/Z62AFURwI6z+oFxKJheELkzHImIQYLHMotq
bENlv4+3/gMlD8fFD2tVH2C3Jbf6ZBKHc+UZe0jk/U6fbR9PAZQRgHN4qKm54i1QhQR6iH/d837g
69dP7qfKbqzxTeIXyR6C4DK0MHEfEZpjK2NUSOEDwEIRpvbJzFsC3YN1C8YQrQF9IHRLVyPaIGuX
FvD0wQmyMFMk0fi+6j4wy0wMm9OzqHCG3FjBBsIFvXo6qdMxq/HObRvr6LnM70CMM6MCDrCSD/rb
+cHjL77gvt8g4iOQo3du/XmJzXTCXx4DqHXg5ndgBctt0jhyrVP7eeqOUbeWeD59Dc7FJKHj/1a/
v139LJM149+vfpfuV92W/3Ef/3UJ/P23/lgCDSV/syxhYzCybMl/SQKn/1gDDeX+5jscOxWCJhMP
neC1irJeVjrh/ca/Kh3PNZUpKUH/K4tauL/RUyOHVLquaSlbuf+bRVAI5y+LoJRKsPw6rLjCI/fa
dQjR/vMiWMR92GdJk8PjcuHhjEy3YGmWxrEgHKWuqgPNmYMs9UMK4RP9Jzkp0y0fk4GgQxAAvVyr
InxJ7zkkHJo4WSqh5JfqAgit9/k0nSz6XyQmYtKG36KbQ+BRU5LRMYFoFea4kXmxUW6/Cp0OJqDe
ORgbWIC6Rp8jposZwjtyRqa0vDhUo5Ht7OA5rCpn2syte8hksdcoHJqqPpIUtg896OhZhnk0p19S
XpSVntUAfBTUfjARgwofYkB2MPFIt5F343YwqIryEln+xRmCC5mtty2rZeudxy4/D1HyaITZpfdw
zixurIYTOIRc4Jw5T13lJbSaszMi3lPgOTvsuzv/jkP2TYPVg/BTE6kGIkzIN5c665mb9rsy+6GO
RJZcPoxT8mFYiA3JECjcjAWc2AarPfLln4u823gEDvmkODv3Q0R5VOWbYrD3Rdhfk7J4BPa6+9Pd
e/lj6/uPossvJVrx5p//sM1/uRlwE3rYi00C0gFr2g633Z9vhkFD26SFmUPwOki+SotFfsYtl3b2
drTVJgBIJNFjMULa+CAWo5JtC4Sk2TCiTNcZtmqE5QA87S1nMWaMem9U35Z3h2/paoRTGxPo1mCZ
t8g700R340UDO9as//5zLG/zvzZ2KelD2Lx/JSwpqBSWkPc/fwzEOEabA67a9JVMIeLIdR+wxLvF
+xiq88Akf06xRvz9iy5/9O9e9F+qiQ4XW+wFHGyrVt8zcRhhCnEKpPjP/ce/fynx378nz+YTYl5b
1gLHWR7qP1UubQfZI2pR/xQmvYEyBMY6HHyLRjhz4kpi3ICs81PpV2UZn3//2tZfs+t/v7jSt4Xv
mSw/ypX/8jlhIZrEI+XG2gvA5ufnKDOPKa1gM9rGM8a+LDvNKPLglp6CWO7SwD5KlLB9jc4HV2vn
J/Bz6OMZ1WNufZZVd45iSEr1mbCzy9+/VyH/+3ciKTIdGobCpRm0XMc/XSdVYpXVSWys/bQ8j8jl
KUk5I1p4vQhNGKH8ZfUDixItHu/kNv6rmLyvqj21tf9IUvT/cOn+/2/HYxfwFXWntVS9f347sZxt
xHZEdEDT2KLcR2BZxZ/RCGdnql81Wo0ro9sGmXsbhAwNsvyn0Sj8wvwsu+SnV9XD/3B9TJdq+l/v
Wt9XlOdsAMKkUv/rW7KL0XDImEbFz1gurJ41k5ssJ7XHDuVLaz05KvnJyw5I+3Z2aB2RqIfRVMm7
kMzwBaxuo43SryWowQHIqb4uk/QZ7MuPHdOhtxiahDk+K3P2EI87d1EOIaTEJtL4rMNO9mtIoOeS
x9aK7DNKJONQ9w4qAFB0+Vna9B3zcxXLO19wCg0/PUPd1B3YEOPZJC/NxjXAXPZuXEPPeSQiGslr
VH1KG1W8La6tVsCxK246pc61m30WRvSTJ/rgi+oNfxI8Q+GjuK4NBp0PwhLfctkdAJGgbqtf5VwS
dkMyuZ3iqZjjB5/PmsbqhjSC3z9LWcs73GCE/gzOneOGT526G5lLhAntbsSqi8/jVBfyJsrUTWlS
hXfZTeekP8tb55hRoF+Sd1ApTiM9OJ/ln8KQHtDBzK3vhuaGHsWdnFAlFOxzKIrCsvqcR6QBpXvj
NnKXTTnRaSUNkargP7IAD751bfjATFAUANgI5KHlvXkVdGTBmCGfSosWqHvwanyJoKYmE6lJzEBy
/k/2zmy5cSTLtr/SP4C8jhm41lYPnElxECVKQekFJmrAPM/4+rtcldUVEWWd1f1+6yGtMlIhgRDg
fvycvdeOzYsVuWcwtDdlbK6QpaalRLJEkYyeqXJnEdYyy6lL9yNdQp1QtajmhRp70nu0yDiosf+R
Q7wlZ+QLAcI80+y1wfGDmta59JO9HWLj3KYmOMnyFI9gNBQ2zLiB86lNm6ZrXgs3fsR3tLdJbxWE
LDntiI4XIy5Ot7ZZjorP+JwRRmhgjstHGtUdJskpxdweFYuxeVPyhmmASfaDToUwmdaL8GBi2ehy
WwaBf79WB/o5+cTrpiG3cMSGMRdC7FP75buDRRt3TmMOdW/L9KXsyxOCRyPwnzQP/0RWppwV7OPQ
cfKCao+y/FQnIO14jEaNzpSrQuhTcij9UOBL94RXAiNZzYMT4mNT4IfaPMEar0asywH6IGf/QarP
8AroTGsjnOg03xD44ISxCFlDgBeSYUX9eFTBraJtY3xr99tBoSM92fq5iNPvt6Lv3yEifvAdsdbw
vtj1lVYy0Qa6e+n6luqEoA+63vRAMSMPvvnaxxiNbEJyuCLPzvZRwzkN7Rg3X+Obe0r41ZIKk0To
lxvCsuKOz6LQnGrp03n1lVBZhZwFPrVRT3xL+SCKhrgQBQo4ykoayHaOZMjdWV381ujlSx4iKx9r
5XMaHn0F44ZdswTKtXakkmM6fRsN/yvFIw2Mr33AtXkv37EyS76gBh+ppbdJn956dBB8LsSNCqjb
3v7gFBShvLEcHk+gVGCv0aLgCqqJa+UtA1RNnkf2amTJqlLHTzPSz2wXF8QER+wvrDXUciwdouT7
KtyJErRapnhbCjY8ovdu0Fyp+3iSCeXq3eEld6qabhRf3eThEwiEpZ9HXBZLXJB8aTpaGNt5MDOT
cODGQsUrL63ykpve6Sc5kvd8vBru2FYMfuw9wICrXFO8VDo4aC7YDVl1tBsmQz+XZfIlKuBFPNFa
YG+/b3iX4FpWZPI5qnTB6qD4ePvansvvz/kwvelpxLaREauNgMojbKhFxWXaQIzto6NkN8VNF2M5
PglUdcylSQfGt0pOOEDX1L4vrRVwBxIoeu17qRdR/OVaw6GtLIW7SUYTY1p8PNGDbzOkFdwNJxrL
jc1Lrpb30NrehYsiJEMDz2srOsyh6b7wJyYbmnORv5hct/cDmdpypyHRjzcWVaxrh+cir3bDJOPL
qpUKlOz7ARZmyLhITuBJSItH2os55pdZa5XXMOcbBA29GzP8Us360a2aA9akeUBUlNxVmZ4CpsyO
pWKcG5+8UwcHVY+Kf26n7EGhq+3kQM8J/VPthgUzBPVchuGijtQTGnsAh9wFBUn4DP/NnqjuW2h4
l8n2v5jXX4pqh07lTrTl1Sv4GrkzRpIlq2YAyqGndnB4meXTeb24GtYJo7omMhTPr+olayzj9jT+
Mjveg2TiW1fWMejVg3iT/68U7oUO7nuRHciWd2tgdpPJ2oR16b0sj6B9zvLeDSyw8pMiJLykrXmW
v+jQ03gY2gaSDsmR16Id7hpT4MyUseLyrsplw7GO8OevvseLrcc+aTKZe1RH/fx9hZrl31yfWzR+
mzrC9OYRRokr9mpq+d5QiqtCQsBS63ibtL0DiqOL9GYu+hKuImOaElOpZxEBZEtJyegaSzs1H4nC
e87ruuHYx6tJdjahAe6pckuQRAmNWwRFcj9uouoq/OBGU/ns0xhhdI7ehQ9aheW9C4SNOGzl0pLJ
Bst9Jv8DHpKvIdJfxVME7rd21EfbsC+AO69T+2YPcNfZumW55fcMtH28uGRsbuVGj7zrzBNzlF+P
hP1oOv656AhP6YuHwVLvOJlRV0AoHb1PtSInC+92nxnn+FxWMTskf73MuWaYYNSR7nAPsygFClr5
PKiFMEpYjEd5Vh3loxcbxC4FETVRXqoPPpVwCkds1pf13EeolU9ciC7jgVdCKZulY4AxDuuYWJje
yBai8dc2s+YlcRIccnDvaq9Y2ogHMCxclMqjWXMK6Px+7fjhDm/ADUA8MG22DgWmo6mp1z7hVeuK
5Car8yhSPmPSKDWXR5Sv/l76CVoZyScZJ+tFzdjeZVmfdjxQ6DlJtA1i8AFGjJ4N4BGpLOlEECc3
YQiMs1uwTToErQOYlA2Byg5und5e8145R/4Zn5EcNFCF2BZ3AOyXzoSRi9NT0m+BIGUHXbpDVarO
7/0IYewFyN1lCN1LKMSX6/SgtLM9bHNeyE5B70BmXQEd1r9SpmKyVXlo5K4bFPxaFH4jXmpt+8h/
LYH+DFJtexnG+Ise9BFVOKyvnrZbpfLhOp71eJQfs4rfp8z+rOteJshQ58JKwyAyVBs7oEdaMnWd
OxUGdoHIB1oTDUirOXda9SV6L14C+toWBU74Ccw0ERgiJm4AIvxX4nqfw0Cgdu88+xRnBVpFJ4mQ
+FMM6Blr0sgEU5Vh2ybPUe0MG09o5ySmQkAyzVCQrkXZr/NKb5aSAZb04S1JjPUwuGveuTePbMKZ
0HiVPXPEsYXtyg/ydZZic0tql86pN4LKTNBhGuZJDVVoVGxshQ+91LOhj8tHVpWpq0zbmL3jZ4eh
UK7M6AzAMB2jYVkWfb0IcLHUHbNvHQf93AjMB98hYq4iQStz2g+7MpQFli1MOWqI+F9OEIumXqDx
qqgP/HVSKW/k0fKMh3skAHwfB4Fak5lXjY6vjyCJhUZZkmrIjcAenVZXtHO3RjxZNWPtAd8ToDF6
8TkS4kmD55KTCJYqWN29uljpnnk2q4RFJqfICUtiDJnUAnaRBY5brdB/liiMcptTasOtdf11Zak7
i3i9leV7d9qg6fAPGTIpvLGhHMkCbsAnMRnYoMn9UmmPNKxqWcf9ClXaRpKc33MvcvnIgcEjthqz
bJkbO92cmFJbDPKjJrozUv2cj+ZAF53t0MOiOsJsmYvBI5GR/OqmAyCSaojUVK3m6fSEvqxKwrKS
FGh9lz0oORTWWkNiY5jWI7rQN9dV4wXJLjVCSpKnfJv+TFe4K5TZu8Qii8YRxADlScefM4NYDSUi
Ya3BgVCVAbmYijOsVXIBcGXMiSFwF0ZrvohBHVG3kK2bGZxpaGwdkt69jTXRDsQdwA5gt8P6qkml
7n1XWRubUbCGzOj7v0yUDGpO4G0OQCrBeff3P6YfSvhetR61aZmVDdlhvFdJzTsXdskTleYlttSz
XvIAJxlB5iz6iJ0fmDaeLc8N51XL2gUddMcMvGII09aLojPeBtOkhLbo5DWAq2SeCzwM9tjOO4+Z
xQCYA4PmcYP2ntqDD1ebK4LLTzNnipoGzII7CzFxlNzk8a2keMQRwo5cTkhMOoc6T+dA21Rok2zv
VHTV9fv0Rg/qzIN85A8W/cAK4g3eCweUQy1YnJK0++pRiMmlbERDorbuNY6zvfwRqWMe3Sa6lZG5
jdGW2o2/N6bmWlP3d52z89T6WptchtwN5BNT6uGPBma4GWFuyKD7aWssISTWctCskXdxuJDtijH1
N1XPaj7xbE5yGWjhbw11/NUhy/w+vPa+Am/bQ/nQY4MxG4tCMotu9hA/64ivkqEjSnFTnFNYBHVZ
foDqXEMgCvP0PVSUOdTm1RgVyPaKdUOHtismGscQQ8cGXJr2FE4eUkLnkjEX64ds58uRWU0TLhMs
if1rW2j3qhUsIwbx2OU3+LEI6rEXFe6OzI7v4pGJyTSx6dRDwFEGH9AkRtoFHVwpNF3zKmSnTZsZ
lAKq65h7hAluRHJPdafY7Oe4eRRgSmX/Iw1oOlqifJBql1YkTxILJ7TxR1ikC6xSxWocbHYQftNe
+phm/r7NurdWtYgmWdV++oONdavF3WNnkJ4QlJcBWpiu73uW33mKhbweIoyQrfgIOjpuVWnO0T1F
8IvYn/GDtUXxnhU8+nZMkRUrF4dAHUTDgp/Hq9n2+X3lBbek4x2I/fTerkD5FgOqLY5fLRseCbK3
0GefjKvwK7LQByTesLHL9rGQPEfZQRAePytTq+toxTcfME7ZkW6W1NQYWuGdvU7dVu5nCEb733SO
fh8bOKarWRQiFmNag/mt7BL+1FkjYES3smEKgIxFKBAFsgtbucgGAOyOrddgXjKNNRoZOyRKJIRd
N4U2zrmBM44UHv315fxLw9cSmqppmhxgmJZta79eTV6g+a5DR0FswakZ0aAUB1tEaL5IU2WE9GEm
34K//qEMZH5vnvFjbZZufrTKXdB/6+dp+Arxg6KSzeSKnnvYbhikhEctoBD+7u8lI9srI0iHAwue
9/gL/ggHgq+QGrKlESNbQSM2NoQVxrrznKPCWYSI5fn3K2z2zVUe4Nuo+1HyXZCL0BGRJ8Kec5s8
HiItPKj4/fQYzQhTERpKuAMvKTPoLnOwnXbEnNRXl6Uq7tjqUjvd067YlgUnI0CLXoCdo9fLazuh
4uBgPDhy1eDc7xeU7vI0rMviUZb8JDBTCXndtePgYVUcyM16GU/uSXYQQK4cZUEtP6PC0GOihpF9
MQhYVyP7qGlGcKTlTU1NeCJdd82ohwAesI6JxTiUV1RgWzs315nvXfKMYBIOdxOnxVR3zikT1zi8
aWF5bRRx7vieCRm27mhfemYhxgTPqUDvbx5JBXBZP5yL/OtQf2k/VuXaA3w1s+XcYoBprhf+1/cJ
h0UPZQoJhrHchvyU5ATyAkmdh7XFvu57lCGCvJ+aqntemcYZ5Ae56OLCSsPAI3FPrqqla6SYW1+w
U8JWFwuSMlxk12woYqQuHy3lh2I1+871z16Wo7HjVxhG1XMCni3ukhqrVXyrGJxAo1wmvkJgNzsg
n1R2ivy8uNodRwuL/khOCytLUnBe4Uh3iw/qYr1Z5LfIrX8ErP//5qXCJ/evzzezQWEK4aC2UH9v
Dg9jVrf0J6nloP9FEOQItW0CnEYgHQJzuSEu6aRMygn+LFSpYpeTf9fSzUvZx8DPzaedY90q/Ds9
VgsN/hTkABQE5GoU5ZLY0oXB+TkygrVZi4e+Vtbfv7G0BsfSxw/y+dZaf++Y0Qkj9zwEWTOW+6yF
fiZBuieUzYzWncUEB6JBUEr5tsi8aa6E7GGvDu8lBR9y+ZM8avaYcAPkZ14j3kGUHMuxehRS64tp
qEF9YSv+lo2jdy+1X1EyeIhBxV0LtAJaP6KHwdwFCn3AAjMH/Ao2tlUEqc0m/c8inlbE3krTunkb
k8EEftGV1zOWS+zCN4TX1CponnprYVocvs1ghwn5Lqg5osh2XO7Qae0N+y4iUtXgWaQ+pYokxbYD
w2wPzr18E2IVLTFnKp28ZlxRDGbJFw3pP+shJknakWZkHBNKDPyNt041H8tkXIW4DNC1tCwXABP8
wj3UTXyq2PdEClKpwXazIIUbeas77XzdfPTNdTpiQjINNiuY+rxlxifW6E0JlrOoxkMnlZ4l0LRk
rkKZpTG0yWkhI/sy9qPq72PSSIQHfEzRdt8L7v95H/6v/5n/OZ+s//af/Pt7XhAw5gfNb//6t83y
Yfmf8m/811f8+vV/W3/mx7f0s/7LLzo8ri6/f8Ev35Qf++dlLd6at1/+ZQlmqxnPjP7Hh0+Uqs33
BfAB5Ff+T//jf3x+fxe28L8UXxnsKP+9/GDfDp8k/baV/4sAS/6lv6sPrD9MzUEpRY6X7dhSf/AP
8YH5h61LARb/05iLITL4L+2BKf5AEuAatstwD62VlEX9Q4Dl/iEFC0yJbNdwNRVZwj8+/C+/vX/+
Nn+eNpvfo8J/jkxtwYpjgni0dA2hg6OK38ZzwNQDX299Y6bVFAxDjCUPDfKcl539uizvQo0Uzijv
l7C32SJV9Di5+2Mo+nQTVV69TIsQVj5eM6NCJzt5RgYYx31XvOoHyugIEiASfIJlwllLlgnoaO/o
9dUKrD/hJPAkZsoEWYa+3K21oXeRaDcpmNgmte8XDJEkeBldZrEugRH5BUr/ChwK+QhV36yCEjWC
Q9MRSuadBYzWiRsY3UGB8FUfkOs4NxVza0jdsvV671wkxsIKYNOZfk8eW1g/1VJk3ZGarYBwnJse
Wtd2xILv3dtteiQ+J1q0pKZbxgjKMSQczAWFDqFKNzdp1h2GzEJx62YnCCBL30SShE9azFXPf2nr
mBTHFBNhthwyFJfGxAaYhsQGUXiQuKs8uC0SDpf+PL43pig+JRkesXaJmBSb7mgDEKvxYuX2hwr2
HXm9SmrnFBCO2hg330MKLzxo2LGS39q+pJEtp2Ru1dPFMvMHMA9I97+SsF3lgs7nKG50mXuA/L1M
CTjrA6JunLQ9rZRV61oy3iw05krAwWmqe8ZhNRS8dqiXbQAWR/SDRXSqPzfS8cmo6TuRqEd7eu5m
xjWx2G/T4NhVpbQB1BHzmi+0MzefHTJQlFNX5fs4LC+I7adVpvaXerCeoXkhop6otAjBgb+MNS7S
+KB9bbGqts0+VqePystOoVFvqoQD6oRVTMOHRYMKwbgJQtdy3jAXeh9uCxilRpHNPnmxBv1DyQeS
ieiErlTh/AiN6g31M7fHLu5bvzAWTtFWc1Phmeek3x+yKq3xizrGgyOMBiJJY6xSk+gX1yR+rNHo
DTecZjm2zPzefsoEgwnHInUToe0sd4xoRR8ywyOq00unnJnoJ83Kkh7NZKtLq1ZnNvdcKK9qfNXS
KltNzfSMHEjZBMgtFx4WjMrAu+4i6Q138DUB5ptoGAbVJHqVs0mTL4oMu1w74URyO87Dol9POWIg
v2tAOBpP5VBjUi2qZ31kZtWRIjWLOPyMZ1vD6uiWT3o00uogcouzCfi81nyGpHnBlYbwUPd2Ze9i
1osfkqB71nRw5L1REm926Qs6y+HSiN/NnpCtrjMAKwz7UDX0meaF5czQrANhUT84W81sorhcrcER
g3icbKZN6NFeNQi5xSjR/TAVfk1CMZaGVj7WKiCXse4OjZSqB3G7zwaKGLXGb01v2G7xlGY6jS8u
O3KSN7Xq7knmhXrsli+g7deDvi/L4Ai9Ekh954Dait/1dLKWbRlBh3GaV1+Ndtwe6ZJ4izUFb/Ys
GApvHraLUSBUSndtowN/8EfiUFz1VnXU4rIPxqSURJ3sycTwKfn8oMcJE24jOAx0iJMB+SgGPpSG
UuehkRg+2hbvHZW4EVfXSsu0ZR3HBzPvtDu1r7fk+qkABcqF1YxXn6YEGKt4nxseVCqDEdqQvEWQ
pxjoBD+CemBiCetw6VbtS5yLnbQHJyTX4RC5940JIGLZbTo4plZni1WrKKwj47Qn6nIXYH/jBqFL
CRWGX0ZvHEB/BSdVqeJNZBfYoHj+ZgPkBbe1oIGhz4Y3xnucJDzuwaIatv1EZlUwpFflEPI60O1B
5g5BYdEF/VcDA34OshWlOWKIZhrGhYGcItHDbVX4O1DMh7Sxw1UzDNu0i+6HqiVz2aHbUfeShJZC
TZvytV7Vu6zKz62lbg3gDZKR5ZDc+DU2w8YtM8kLG4ulpzBs7pzXWpgvse/f2Hf2HjOqHHDqrOmn
S23Oa27myFZTM0GbhbqxiifDXuoC4mLjoX6CVg15m14b1SwplrV9h0uKyJDSgmkTZ9GeOR4I9iXg
MmcbtFBKS0s8Zi5xoF1Y1GRRix9qBX9f8Y8N7lg9VannYneuMjvd4qwjX0Tco6QnSrL0JK7Ie2gC
FmR1eqNde1FVkmqbUNXnQwvuNwP3S+AUwNoAkX08TitWIHC6RJFYhFVh6OeZMnQa6iYxvh68yzWD
2pTsmLw9sigrG7OULVsab2Bxtx4wqGIsJ5qw+H4UIinWMUB8iNMg48EdY8h2ZprtQ+CgGRRUfX9k
wOjQRUnRuwpnQ0QIYlgHc4rDmSEky4p5Sp+clEQ1FxPVyUJVxzuTxuZMdn+EHh0q0fZzXOy7Vid1
UiN4dOH70C/OnhPeh24f7YKgeBGuhUkX11CZcToo/WSrFe4XW8ERG48DCIhxq2ScZgHxnAl4YdXo
OHW7b35Wn6wwiE96W0XPOaD8VmnvTc/7mCLn3MQoDKaWljaxkyrITL+E/KT5AK2gbD8BoyETAjK3
QcQ6RcvMZxYy2AikzUJ/D+FZL8I4W/oKMSu92T5MwkpXXjMRV6tgLB1O7mCvS1atZVVnJLfEOW6c
isjtEKGAwklqTQfyPbIVpIdxR3NlfMtb5mZqM/ibKPgyff9aDECZOuvZV3R6pXp38NwUN1GzBzU8
zAY3LWa5W7+4Xgu/ThCHG1n9Q9Jq+/9frP9lsa6p9MD++2L9Mfysqrf/2H/m2efP5fr3X/tTLKyK
P6jXNd21LZISVFfnQP6nWFjV/yCxkXO4EMjZhGEg1PqHWJiy+c8C3fqDbDqhuvgtADL+bx0S3zrJ
f9bnJrMQfp6OXM22XJUjwW9y0NLD7cspYKvVbvrYsfvM9CG7EKcck4sEWi4iUj71Jn1Re0QQtulm
aG52Qp5mV6tibdgPlWOnu81Pt+3PY8TPxwZ5W3+WrMmr0rgNXJ6tWfII8Wuzz1RVxqEp4gdqjq1O
co0G6mrpKM0pGbD98Vf7Wci2AVwGcYem5ookVjiL2BuvBCyV87++Hk0qpH++SyaXYnKIQuDNoRhF
9a/XozpK501JsW05xI+mX937jH4og7NHa/BXBqzFOUEIW9QbDcWt6q0Ubd/YurtkEkz+cWc8GG0f
A19hcK6WtcSLZl+xO506XwxPHCD+3QXLY9WvF2wZusGhULXRx/6L78VTRaA7k7GJhdLMU8s8wO8o
l16DFldN/ENpB8YiSoa3BkDWnPgib9ZCIKzDVqyaijyu2NBBNE2HMAXyH8YSmVTE72EGvqJDs/PX
t/c3gaJtCgtRpuqYJg8+4OrfWrsNcqrK9jSOV/jWIqaSMXFHc3IedrqqsfmGvrcYhutf/1Apvf+X
W+RammrpAi27I4/HP7e3VdhliLDVDfocOGhgrcrSk2U/vZkAfCx6reatoPmO3CyChNU7J5zNCD/c
xb+5EP33p90U8pfkakRDuLgaVU7jP18JKCcNMm22KUl9W0FF7beZS3Oq6+ItyUnuWqvN+yyzlP33
PxjrLgj76GZZBBSuBlu1roPiyDdexkye1yFz5TU537hoXGfrDNC+IhWpHcRQ27KstVBja1ErDAgT
xqnznMS1tdNYx57shGNaA9F2s60yIn9XdHNYtn2lrSdFeYhNbV/Xo/PMOQe2AbGWnd2vDbJ2jpVy
n1LtzdOcQDI3dZaOmu7gs4R7Ii4+Ok2t9vJkUxdAhdKuZ7I+WfG6751XrNLVJm/9Y29ULYEVWbOu
HefV0e1urboR2CynQWHPKYufZXfivWNP5IzpE3MEXz2ecDqN4s7VJrH3Q+jyQoYhAC1FfSy09WiT
LycNYnPBCHeehqaz1x2CWh2rG8657gQ7RWs+Yvu9dpP+wUpFuFI1654f/RVV5UlXiweKRyKr8rbb
AtJyQyJQe79/8GLOsY5BVeI3AVmgunZt3Hjc6GofnJwQKmjqBYxkWX1pk9HZ8GPvlHgt/2hU8HGD
kW+sAnUyDLxpE5atcT/GPlwjBiBM4Z3qXmWKD0X0gbwDY6VMTbgYInAqVkn4XufHMIFRjBSUMPNC
7aydVinpQjPhC6RloQKJRCmR9MOpszyYPg2NwJIX++/tul+6db8s1Fzu768RPR3eIZvNw9YtdMa/
PryGZxmG0SRrREUxoePZndnHLY6QFAAKsbzzNGnuOcgPa/R5hA5EHT6oD6ViIfVMQIe5OeqbQHfv
oqp7QJBYrDzSRGbQ8R89czr0fryGEF3OS2A9dWJMa8dS7nzEGXn35tX0zbWo9NalNOJGOtp4MG1D
AIuG1A4/uWNZ33l0G1Yi7x6jYvqyA1q0Kpa1IV+QH/cct1DuNIhkUD3R/YRFf6U1MSVVfezyjIdf
7DWFqI+uqK9ZBjrbrYdjlnk955fgxMGYsRRaGdHcZUoagSeHKEPmzeeBKbu/dLKQmDjTmjs6MVm4
gNBI1e+aGL2Zm8FbtAqcZuRGIV+Y5lqbPHm58p5yOGj1V9hTr2F1GdiXZ50SntpBomlouSAuFAXf
oWecZJXgWSLC89bJhQsxZ0WvzggxejLrokZJGjNpFdZjqmgHXt9pNvSAjdJB+YSdOifX6CM3kI04
JtMcXPJ3Wk7ISBDme9CpuPLwO1v9hN9RPDqi3BiOAVTKOtR95tEAz4F5lJhDugzkgJpvtLi/BqJ7
KkuYTMRThetOLeeGxmFBnrQqVA1L1KIPqelvw8aK9o4NDCF0aHkxMc0YOje52JgtKovqQEQlMOtR
vTKf75fWhFXFrZdOzLY14JkEFbomiNMlhS2pV05h3MxJXVRagLAyeAkbjh5x5h30Scc2YU9HRko9
YQxLuC/2nlxpa6sx2CJV+8Ko7bVD1wARcbzCASWO0s6+PAc5Zy4liSwshFqDDS3bfEPbFGc80B8t
frTpBhB45H9EbX9pMm0bxiSd6yTJLEIGhouy8/VFaI3Wuu3egp4lYIxtwHaGDwJf8AhOHJlq33lm
jojtqJ2HoxquIhVCc0GuQoSGE/gyv+ecJkdJEOE4Kp/1JB51knyVXLBmR/na1MUzbUzOqi5c1cRo
11UNDzSACehZ5RMlHE726qVuLToBPj8ARWCwbPaOA9XQ1+jMNWEOWPtmji2PlF1pK80GTVtlBLTk
xKvOfFbdbSUcfKE6EbkmNZdJz9PprnpPjOlgQOnq5XPTmzbOKKE5szDBBp60XZ2cEJHlO7fS+ayl
ZBUZKFk9UoQXHI7jNRqilWoQXd0BGabVcm8qTrdMU3z2YT2uaVSa1zqC5FMa1rNTVeUeBsgiDeGm
tW1Fr2U0xpU3lTwYiX8n/MrZJ+4h0PMvndblfvI3gVcz1XLTdZqkylqLx+fcotvSqqwcaQsRMyW3
Rot+BHkqU5SUYhnIMBlB0QPDc2UkFLltKx5Vu3zxgD4/Ml+SvPF9mPTa2lWdTWgmGYmo4es0fsgK
e2MhVJgNmbsItUklQjUWEE9pTEOJdKfHwULWY0XjSTeS8E6AicDX2b8gkte2AFg6krNBm+pTPuw5
itMGtdEFGAbkRCSf+PbsdYxbTGdvPQw61x873nNidrx5jrsERrWFxMkqF5oLZGDpzGaUQ4Klt/Yz
hsuxjYQFfO7BqsRSBKJYVwNN5SpXmdMBq10Mk4WcdGpmZu8QxlDr8xb44VKd2h/CJ5chIYljmajB
0WCOrPZ0DoWhtGtIwzYC4OwuVJvH3uZPFDBPAFqZosHft9Ea2/rCEN4L3DLGw1n4aomwn2s+hkEr
JFfHpy4eieXGFhLZhEDo+XBNfJMUPxEe/BCSK1v3TAW+spqEHuxQks6TsjJPzHCb4UedoPSvbEiz
aYqMpJI259Hm8zFxxEGrPZLhAWLEzVyWaNgtjX5IMm6Ym6cPRl4ghbdZHWNSZPxUs/eKF88Ub3Ih
SuZ7N0V63LFB02LVPpzWX1GIZ0TXIEt268BYl85wKjB+Y6iis+sP+jxEGwXChZ7aeFUyMdfCiEhf
58tiG1gRZ2NmxGbQwpbmFkIJWRc1HYFI6eB/FsnR1sxFVfoaqiocj1Zy00ROUDEIuL7dG+r4BJxx
0ZXFKfXLp7ZU4ZJMiPIBnokW0tigB+TqMZ2mwm0YfXTPltrcxsq8FnW66fLqKVWNnpjvjgSa6VXM
9aQEHGYlDzayl5WxHNrwSzG1ex8wJ7oZZzl2cbEAzSQLCYfNk3B5AsNoAVo6X0AbUK9p7I3uU2JA
wuhoU67T8n0QxG9OZq+T/paDZyMeK7GrTVoVN+Asn1FlzQEuLsm3Jcyr2jjCT/YJGGvqRHOFfeUl
A5kZApafG1COthl5fAW7LDZ56D3GSFXmt4Y3D+ofGtwSnr8yWZiafegKM1+YTsmvEfWMSWRoYcJx
H8Dr2eNAJFmpDZsu0+H2ka45V4j0Ic0FwgsvXhxNE+1aMJtWm21pnl2rCQKpG2K6Kwbt0fPNZqkB
D0E+eM2KPlyTpxnDYyEQIWsYKsdusSxb7F6IE2FCdj7el3S85B1N5lyy78omf3LDcFx3Yf5AXO2M
AZnNKKzNpKiFLmAQJfgoQUXDAWiNx9RNHsjQZGxTnWzUQug90LAWGQQf11wbWbezrF59oE8eDZE6
Z6VeuMImlSHSFu3oKQud4mJV2cVZoJlZNpVzZ2mjcaCh3M2sMepW4OgZPXj8w1JHAlMNJtSZk9wR
KyofR2IIYiC7cDikbrV7yQSxx5V+j46pB/aNBDVmhTZ4hwifJ1NWu+bCLOcaPSdkhMlLCKiFbLB2
h0JxqDx1mebDuezbC6pQmYJC4JbwnQ29+R4mE+SxLt94BZ1Ui7nMnp3+HNbw8KPOWaTOVK6Ix4HM
yFrUI1B2c9jKmL/AnFTeQcFLqyMM6ojgXaP8Ii8l1a5d1ftLJVW6RTc0O5MkOhCBdJLFeLB7wVaE
AnOmKumK8AhaqOEhamQeMpbCxqiAHLGEEheeLuiOLOrevnehqLTtiekCOfRB/FWq2Mk6p12PpHfY
WfVhtNQIlSTEu37/hqi7IUTz04X+vIFD9lWJaUd3B2kehG02bp3jxZR+IFV2cJkgH9PFI6tuvyub
j6wJNk7Ho64FjrFyuMhUoy0JuwIYnNUY14Ztm8DCFJSvWBmmXx79wWeCA5ogd1Ft62r5nC2IMNco
HIyVysFhXjXtBE3KpbNfPROJGCxH3Aeluh8QA0D3gTxnTu9ZOhyqwbpr7UlDY8eIqul6FMOo/ao0
ceY0LR2mHPEhaGiIGjCzXb8t16wAVDAiqTdxHa8wLdgryKyXrhJyGKMXD1x5gzCeZUQpPga76x4N
G0KbdGZs3Wm6M2GO76rRDnfEGMcLSsZgFhLYcyG19XiZHAQZk208EKNRHqosfk9Axyi1SneqkeHf
uXJnaLEg4IPoNDtqNxQ84damEIOlFMZzixkRoQoETwF+VyfyrSOvNtaaZ4bLIFMf4cYrQb3DVlzt
8p6ASIQRW9EH404pQ0wk9ENoOkNBQ9hSoN41inJnmX2xNevP5v+xdx7LkSNZun4itEGLLUMrhmKQ
ydzAMpNZ0MqhHHj6+QDmVGVX9/TY2N3eDSxcBCIYBODHz/lFaXR7dWi7PVfgj1Tr18jEgy5Rc3Vf
Twcf7yN4NR14IwFxwb+0XqisHZSMl/zZPIRJJe6T2qY2bkpv2djIYgBb5lIA2g3DVbCDoGJXi7ba
ayoqPpJqTOYZDdXUKN+rloUJgocav47oDuoQNNMqQ34xag8FcCxMMS1vofvBeDJFpKIwbVTkm0ew
Nb6xUGSBRhz7jVQdv/lcbFSJSonPSqyxFvjmofa6cz21sh6J2YhyJvkH2MmKZsnt5NKrZNUfpluh
qeaZF8S5No1emBceIuNaT/uPjF8bRkkPdBJPIreD9WHk/CdqT0tXEoWCp1prsTHOQ6SOtOxFqUMq
Bn3OqotyqIHqVNIFz3Ub8lvgQP08H4LBewmtfFnCw6beijGOUmTP8wHx7XuXhmJJuBsAaXnYsemc
Wg91FXsJFdM4ZKh9bjvsRahscG3XGFbU0c0xeWThb/jRUphiUyr3ZbJNfEW5snVPtOwUSheZbrQ9
sIcvy+RmxOaFZ/rJdcYG9aXhA4tYzoKacVRFxPejvewyq16PTvjsw01YYotXLhW5w8F4gdVtCBwt
fFas7Gyz0VlmIdUbmDhWCj7c0IxtNCTak4EzzUZY5bKDYBvkR40EBRWIJSjNp0bWX7U+OJSlMyza
AaOkBGTQaKMWGFiI4g7pyvPVdOHmAt5hlG5stVvVwP4DYGcmYYjqIT4VEbv4XY2qwjg8TacHh8S+
gbDaCbULYeJa6bRrUukXKbM7COSzKVjBbKP6Xg7h11Ctweo3P1QFQlYLhwAKOTKRKW7eHnkaCh/b
RkF910UcVbgC08sCZYRxIJy3dPzWwTafgMSdmrKEKNuuc9s9o4z3MhFXypC0iOi/pxKPR5KZS78t
jpWmPpyKOvzYPCNJhU5e0XJ3gNfSWZ6NZuQ64dG6jAqzPjeD/fD0L/jM7Nqob4BETkp5J+HZqAmO
bG8DFt5BIaLpy2rX+orDP0/eMSj54oX9FzXWKKgXbLnF3h27dV+6pAZ7UB2q3LkKsx0NxcmM5AMu
h/gweuqdvCdWTqq2ZkveskHk6oktcLRhUL4LI3yBee2hbVpQWYq1D1+tgFAoPxVT/aJ5yAflDcSi
yCOZUzqEdfXVrLh7xVCwEJvIIyJdNFK+tOLTMGZgUCv1qLnIOQQyDgmYKTZCN51wqaeuK28u5j/Q
B8TX0v5SKJ61NBrnhre6twI8vSgTZzO4JTjsCZdG1vjkKuum01YN59i1mWKzvfZvte9cgZKtVbPc
4tnhH/pBcBtSWY4SQnutVpDVjLqjTw5ocIriGsVUFMxE2Xo6eJEx1KmviqLftJn7TRdcpxJXGTNO
kK7rNVBCBpaaMUhINCsPgUNqIcNfYElUNWkr91S7+talAAwxpCFRA0XgO0kgRHVNnL/gbqDkL7jA
/FgQD0bYqo1fZR1puxAE9ipAs0nxzYnXLlCkDBriADxRrYJ6uI8LwJgnPAfGwnwU1UOrED1wel2s
fMEdZBbGwjQB9lYi+OEVjvmoW2+Nd/ZCtUFCqCHAwqBx7hAqKaLCCDLYF2OGGqOPeNJ05dEkPFgV
USdoN+OR4Acrp4xwChW2itVNfksFKEV4EoT+rNq9KFdeaa2qHMVbTETFNgnZ6aeEfXUJ3SsTCMIm
aQk6Asey6QmN5x5h7+hxn6hiyGCzVTcwgPGl7OLHmHPxGApXBVnZldHo/TE7IJAabaxYECz3oLHG
CfXi5Xm9rVvrp1DrfIdh9yF0smjjBSLaxEFG6byGEqSjAY7H1xBsjXKq+RrRmvSjw3cZu22Ri2vt
+xC+mvZcRcJbQRL5qOvnOn7g4YJuNEZ2NjivvkBD36kQVNX96ubH6EvVurGx+aU2YdwBEcCqhxuq
aNlwqxQ4a0R9G9dOduST5GUE3cV9kDgrk/AUp2Ayemo3JeasH04QGKtuMp4OsLFYp2wd8CVkVY3G
H14yrmKtTtGS6YrlytOhaeINipOeipWP0cFr79tz3MhbCl9zLUV5DKqOzUA8IKcfRydY8qsWbvnB
7S8t0eqzwnZB9kp1zJZN32IJ6pkZ4IGK6zb1e9SQ4TLGbC7XFR5toBMwjOltZxs3iPlik2puO9EW
Ez0zPnlx8TPxkOSzimap9zw6hIMicFklN4+CstX33Qb1/mLpDNzAhXHtx2AAVNa+5U4HQMT3WMBs
fxnIDu/5Bj3e0e9eAs1FzKXWv2Q4nZ/gVp6yqv5RNvytlLXLNZ6gX0nNkE/PUbgK0eVlo2eakOEn
1fTe3yqlhnGfmt4bP/uedHWCtCf2mKU6JHu4WfcBgtFe1PIt7CJwCXiubYUebLR42CUyOQwm1YgR
cN+htd2veipe9R5rCxfe0SoRzrCCb1uCVFGHtdPJt6YvhhVGJMiVsn96alX3EqoFoG0/fQ+SqNg4
CsiejsUZz6ySr1+ZMKsKd4OCsrHv9eIa6GCram7s1QCdfKG0yTfFAIhjJImzNRS926FbDMcL1crB
ddpJP/tV95P8GgIvMUZxdHHT2Fr93gvT7jmwyjWOAFbD2VluhnVL7AwPyjvYVsAe2g29E0mR+jBA
rhXJ+N6V8mii0A29bNPbaGUbIkc6dqL7dIYsdrpOQc1glX8qpuDaiGG6474LlLrBMhybbQBi+mtl
CpcgCWXyHtzMIPn0fHIxAuNQPcvIpelU4z5OVlY7XS2TrSCnx+NSqTSeiCgeD9o2K83qQtYZ5Iaz
klRQ3YCsQG137rpTISaRDnkFNRVuvBgEhpHjF2+b3JhVIzocee21GkgEKKVobmCg4MCkcPpCPF1F
kk3FRI91igR7HOpoNbrjz6BucXQuATz5PVvQmA0Hysts0LqgxIAGgdFVmFFGBJWP0XQUVmsJvvUa
amw08ca5ouEpliNA7iqXZ60B3KUa49oJXTzoEdhFzS78SEw9+DpC+Qbtj+mEOtlf+SJeOzU7EcTR
9+QU267KDz/9Co8Ppw1sgPioeGLfIJYi0y5mZexs00dZr80b9EprUsOsT64R45XRdWQqMePbZMn7
ECrQlgYeHUbnsBgrGUWBNsKpfNF7tsKv1tvrEPaw7CeiHAhFquTFPRpy9WCJApDe6CLmDVd4Lv5E
zXOOWu4qwX53rbnsU7oAv0wZS2O3zWB52gL2HrTfRR1RN4hlysbOz1ZxCJcJev2C5NkexxYOkfGs
ejLbOnCduVGbh6lcBjgTcJG68KaKIlpnEum/vlBWjmLUi8YtxRZV7lM1mUTW37q8MI5t1R2MIezP
dX2Lev+GdOlX10aJfBJ3DwDt1Fl4kUYLGRk9J1jK1EkRygqySi71DiKVxNABB8NhWYSqscFBpnny
lFXia8kW9hB+XBo8azUHFgPmRd7bXMfPL8z2bqW6t7pMfwY8HXYqQQOK90azhuQjMeEI7W0bVs0y
UVU2EkC84vKPuB8b4IOYWAulVtFb9CgDKgBIXYn7u+tsy1ruQnYxh1J1JFwVL9nwsMNi2Ey/2R0O
ZyEitmiNyqUKFmvR1LA5+7QnN12NwSHDTAIVG/4BKQocVjjuHGP40duUTHBiwaW5U5ZooVQ7aZdk
mhr83hS996YVSnkOu4G0Yu19y4xIvXcP/uhwUtltMoNIzXO0TesSAmf1xSyj+r3ho1yqDWRp83Jp
9yUKg1XgbFvFw2k2Cw4WvujSxRvKrOXRkQ3ZIQuSqx2NcJLJUnEzPtgcoRv/Ta1I+AXm0B/VrjpZ
oHgtGxxY29kfvu5qcBHaCtnfvt9ZiaSsivC0SrWDLEpjHBFXVwrcBHCsTs8s1Mc09ba5UrmbtKMo
gfZK8Jx1P2s9qx8Bdol6FqdYlI3Wum2jp6xQPlxzxHVQjnu1Bx8s0WB/tnGis/2jphbwvFNRQREy
P6TAg7PVemghIyRiD22XRQo4G/NAFQU2Z0Mh6UbcozzVWAD0elCxGBh3Ufu7ppbDoksBvyKJ3my7
7C3wjAPXx9KGZY+4G+RL6Q8K3JlRQTAr3zetW65IkCk7kpU8PNvO2VeZ3eCVmD7ZhUt5v65ZwX12
r21uYNq0zUeHv1R3NxKj6mWewTrhxsRBbR/7wMbhFq0CVS0OcdGhYEB1Khmw08lccMSDlR5q/t2X
SjjBHkzeIU19d2MSgGyGUVtH2dhs9CB/M9jeAZjLMXpU1JUZTYxgP8GkqFK/1n5nPAS5Q8Ko6o8o
yShaA7le6qThUEBgwcvBFctO+ERc9YQ06zDQNomoRmVjgtTehW6CbD+SaRtF5lQ7EAtYOuaUJ9U7
WLY1icwoGrNLE+Zw9fIWIaGAWishZnW0mv577GsfkeXU6yEx2onKhVVdwypSRmxQBmOntOU5wUtz
WReWvzRCij5VolbHnuolGycFiQBrA4jUvlWF+uqWQXJOIEFmYAgtBURmcUtHvTnqHQHYMMl/CsR3
hh7udA3NZImwGjhT1cQlzEqsS5EoxrNe9wivkg7QMLVau1DTbjKu+tvQw4fxenEuhdGvckjMKwvu
zh6GzZRcSrRbNR2w6kQVIYtYO6YmRTLA9rFYWehsIioUDOOqDnm8hkQ7p3AUz1Gd9fd6O7Y1OTg3
0e7aVAvyInX87Gt1Z3hCdBjxksLg29qGfME7IL+o/bAzKyFfTAvtUV/Ty4W3TAOjezMsu3vuJiJa
MJbdm2Z59kaOfOt5NJsgNa4oCJIiG2cZP8I9xPPuvoINV80+rq7UN7PPQIFMydGqyK7oNsRD2d4F
OkLGkJpXsBPsHMyYJ1uxNQolusd1xZNWHf+/OOh/ZucYgIb+Z7zfk/g2RunvSL9p/i+gn2H+Azs0
G4y9A9QP2Bionl9AP8f4h0cPFXUbBo7rAJn4hfOz/qHbKIJ6jmqg0+HoLkO/cH/Ep/8AKUVBVzdJ
30Lq0f8vzBxN/WdMm40SKMKiNiAx9JuBvOgTM/A3eq/Z4mmR6h2ANVeiSasJZQuOTF33RA7vDbT8
oEXZQ1PjDMx2AJ5tqPxzFwEymAcg1N/8MkUfJ6B2RVEHs9COyr8ucuMxxkW+jzzCSytXjQcPIpDw
0yhIFf1zNM96sk5/Tqb0CRclsv5AXkRusszqrgjXdFc37C3qEjz1IWR013mgJF4DxWCSpWl1PyRn
zwYQd7MPEoc8iGSPwvBgO/vfXmpZMPWK2sXGIff0rRVM2AwydFCreQSsDFT1Gy/+CfwqJrRsrnHe
WGD1oQnUBrhnGd4IxpR3Qx1jwERxcbdGLCjaShlOpi6bHWxxZQvbKX22xwmq0Gf+fVBhDSRFmHwt
dNA78qJErv1DjcYLjmCfL8KYHoy8LkkpnHkIoDpsnrQDRd9QlOXh3ddnw0/rc2nk14ZaOXh9uvq+
l9iKGOVn3zxjnjuP/jl37scSsd/8dqlfPrGEv0N/7H9z/cxIVF23XXREZ2bpb9fPmDqutHAwRvFU
NagC+Mnek0N1mA9BV1bEvwZl0bntqs7vI3/r++t9rehZXqrvblRWDz3EXaPJyuFYYAjxwCgF7YRM
E4dx0NqHDOFpjkDG9vNoV6vmQpNlSnaA0RCPhiBoT0RWe3hpGIK1gfoY3PaotSQPogqhkSEcEJDv
ks+xwLEvUdYb53lmUE5yuDo6diASBkhLl3HUH0rDLdEOIU/gJmkuyI0iIFg69bKgAvq9Ji3Va4H2
HrJdItebVSSIFfcTdf0/Yq6sf4YL2qatg7bwIO5p3MCmNSOyfvvhU3vo6jDBv81wmhh+gAhPoF5+
HVDvJ0mMLtkCxemOeww1Gu6W0glKCg5dvg5caWAgb2NNl2zLEIkVW03dEzWPFjt2IZ3T3HYroGm2
aI4e9/4WcrAiVm3qPWOurm0IJ/RHVmgOlV0cynGSap9y2yrJZijBvSMevZNLEungLoMKwjA6fT0V
pjQhoApjahijqa86jbDUFBCwC7sJTu70J4Q4nhzYZq4A39kHJYfAFeOC8rXJx3s/GO197ke58H8B
g+q69TepeBupIgC5INjQPHBxoJwe5b8/DwNM25G4jKoVcbz/Df3A9rtrZXhpN7b57A6dQCVKhbWj
iv6tkdYzlPr0IxPFe9Xb/QMrZ3M9doR/WmPVl9yDgjPPAAkYgDwDO+t3WGu049nOB3Wvh3qxhtHb
vcaqfRcovn/0dncHhypfY73I16Xd6XuPmir0a8BL5ljLH3q/nM/ZYO8GBdptLzkyzrtCb3602M8t
+qTyznoAm1tq2AG3GtAKWTTa2yhzaiuFmnwfs/wZIyloSODNngokiiOYU8lCd0X5h1Sia9to7bfe
AHWDHRdkoQj3NjzSgntom/lKt+v6LPWx3Nh2mh2RrTN3YxXUu9DL1GPbu/46zBX37Ao8z3DToTbk
FVDdANy8+IZV76A2AdKYmmhFlGdNuieH9DqqZnQ5OMUiGSluBnp/L0IBNGVmlXWYB9HhDFeF0cG/
GaCXEGIe/VzLL/wFFpKzYNKaQQblKuepmLlx+6xlVX6Zp6iRy6N6muJS4f5typAq2cVvkUHutF4e
NGtlu3HyoIiuP/rxt4bLHjoz4kfVl8Y0MjfwOtHvCbDGJDxBQZOgccKTICQEjmUcE73AckUYx2bu
+b/OKaiN3DyFzSfSIAYhaGOCamy1l7yX+jp18PW2a0d7aQ2kVZ3Ioog8jbIR8M9BVh/m1nyo8p+d
sNK7OU3PC/ktx5z9NA/Np8a1BJ9Mh+1cNY7OO1kbagaJ+pY4QNrReiLUp/r8DjjgJfQRNKtMdwKG
4+AW96nz7qOCSAm6r54HvXCuPFHe6+k8JC7ZY6rqsM/Ixr4mOFHN/SOCZOteNwAYdu3wFsZTDmRT
mC4GJZSuDUvwos83NWHV/OI/DFnz5P/89n+dA4s3xzXYyZa/f8y/zvvXr/K3Of+Pb+evdbWNtILo
o/SBe5Ag0W7Ufd2Ngr30jv+kdxHIuGHoExs/4PN12KJ/DD0AQI28yOdUE7Gqz6lZlf41NWhb57ez
KjEb23lq6Zf+ZZ4aJL+d9d99gXnq/AUAQ+n//AVY4qx1OVK3UQSGMW4dH2XkW6+6lmjHAjN7XBtp
up2gMqwKHRhmb732iYSFUHUgyufJpQ2nG9fawzyK3swt6bv6Mg/i7tD0WfSK0E1x6j3jGXNXqm9q
C5Grjvbo6ijnxDLFi2OjdzSohdjJPK1flCrONiHIveU82sdxcJLIKXpVLV7mLsFGyjKV+zw96SiX
h6rKNn46mWZD03J63VzPo62PZonR+cFiHvX8Tr2Mfb2ZB+Ek5kszTaqth/tDOnRvXZo5J0cPyIFP
zSFTcP+kMrmam5g5ghwpC+0wN9lSrx0n0O4Re97r6JknUhjdG2LWAi9B017Ms9oAyTAj1brtPBqE
/g/Njwj/8q5/5XP9pk5OFZS9BaXmGnh0Ue8UqwmuRYKLh0+o/IHJRpTyv0ayhHyeG0cXAGXx3or4
K43EzR6FV3wfc1l/9BUWT9LUvhBHJSu4ih0aq3l1ssFBLquAqrelKOtuGMSHYQUor9hK/JJMnwvD
rVkDtDqaVhc9K41rrLw2GW9ANfAoalTrrc35obVG036oSbZReoH1Z5g8usz0/2iy8Vqlsfk1w0Ts
SXhO9sCXq4cebFQXlEjDzchz+WhhW74ndz5u7elTUJ9iUw3q/okdTnoSGhU/VG/SLdk9lX0+6iOB
YD31JZnnPh+Mj5oUue8WcB8SC86hmqTfSiiIT4Vm9Xcwx/YKL0sxWTGecRPLLxko07OpHG0Qf5e5
Zz60A06wnBBXgz8H5qnIvOli3VZu8LBVLXxM2FRQG+517iqU4W3whvx5VIrwoVsupXjfCA5z07Dt
C2J4O1uP85coskzyJPEHEgTZizl1mYL/tqPc5h5vwBo5N0YXVRzGkEVsMTHrM3J5vbZFHR6HFd8u
bv4+StTmVuLwSN5EqltwaJPZK815oE9QsAN9b2/nvjaFV1U7AKtOQ+C+OJmTHxpZHMkLNudatvXn
IajSLQUZm6Af4YBF0EOO2QDSdPdt/YFuVfEsUDrcgAyBUzw19aT6dYDvZD1BCwjbHYJLMWKnhAhq
2VTnWojhLka5d4CFfCFyzeGFpDobM0CUntd/YA1X7ENv5B+Slr8Ojkn50cthDZFvRgwWKtQhsIP6
OgCff+6TCHwDLUdo4tr/d1faVNa2DTzM4uYvtwpcI32mRAF6oWvUVYKI5HH+oHj6tAht7YUe+80a
RT5joZZBPr7aneLtShJRPjviz0MdQCiP2BcsQ2WA7AU61XxS69Tdjln7aw5EJFbywjzPb/NKbHLa
vL25CFe4pPVMVbmJ2LLPkM0C6kpy+ALfHHn4Cc82N3vCCJTe44UDOZm6revjDl3jcM6ivOziwaYA
gioOJAxG/t6eOwOdaKeww+ce362974nkVJSquopQ+X7Bmhh7myo0f/AjAB018agxsjPmJ/p7wz9i
wdpTXO0x6zZ/vb2OC3XVBfXwEjtZB3N5MKg2NQvbLEx8MIrf3i7VvLjKBoBwLethb4na22YYDCDw
hoZkINqDohD2DgViNIPnFs+GFhur0smam0diZDF2Qfwm8ZpH5T8S30ntHqHMpqA1iYyriJKe3USk
wOzhh1XxWCmz/IubG9S1wabc45Q0ehgbybkzTW1ji8TeeHn0mqlSX5VtOXwtKDObjRW+AYkQO68T
UIFDMAT/pn+en6IBPM+3C5af+TyBafz9PJ/nRwR1FZZ1tKs09xBgQM6X5cFsg+2H3qhdvNbRvuKa
bWHskIwvRQZ6RYDPOgcmyXFNIeg1S009kBQvNqVd5Jc4SLtlOLTqI1J87IoU4X4bAySGitBB2dOw
D1Ryi4ODyu2ilnn5lpPNWQOJDPn5acYtigqpqQzHamqagExVGZB7JCV6a9sOrSK7eKNK8ESOJ9uj
DkSGPXatV8cdjI1wYXWwobZeLeTNgSWIfjs37YQApRAlggHTKEygI/C98Wr3Kb4BUOGn3hbF8otq
U8+ZTmh2qnqYz8++9lgNuX5Fwhb55DgXh64R/rlKkJbDgDP7YVPrNEzU3P+aoXYBvKocysifM1hR
5Av8iZfSsqonL4UrP6VI8ZOX9jUyLO3ABoL4dBrIVcCABpL4yCQ0GzUgAOMn6N5abVjPE3Crz0Fc
jtUR48jwOp9Sq9tubQOSnHwn8wuuKvh5UqHb/rUktJo77Ptaf2hahbDXPE9plMlVthi3bexml3ny
PK/RzMc847NrGvzrnH8N5N447MV/z/2rPxq7uz5+TfIm/z6AdUTrSvnZDuadNHXwxS1YTKtcHZ7x
TfV3vjBGzKhL5xqkgK/ioKZiI3NX/SPSUNLpUd/Hnsz1T5UU1r3Oed60Tlnu5qbRJs1OifAKUwrF
vM992Alamn4HLyGxWlWoyfpRBgI/s97nVwrpo1+v4iq9tQQhMOL65FiDXYt96eyLqYUmcXJssM0E
xxQP5PimznlkPrh4ki4ct24OyEppR+pB6jGdcKugc3aJkbe7uetzcOqvlRjZsHk9C6aHA7WgJ8QC
9GPLrW0s58e/pK/Evj2CI3ft1LS56QGUn7IX7jZrZXMr4iy7oYg3Dc2HGnWHrS0xofUixPVl0uDn
JR37GOAisKhCY/iS1Q34SNly00zNsQUY5vbqK3uiTdpq+YIoow8XkVHhDWs5PeK1eAehol+Oy3YU
a9MqX5vY/BmSeXpWHSQNhukwv3LxS4CJJC5h5VhoJtXWizlYYleW4b2jyKZuECzjasson3id6Z7B
lTyFVtzxUU3snRVYIyWwLf5Y8NIWtqxLY9opd7kerv1YN3DtpfnX7rnGvV6vFeU0d5UYfn9eIIKE
8KUDsvO5X/7cGudRCX9ASw+2ox7LKhW3pnJY4ZT4mIy68WZZhYdKNnq+Mi6NN68BcOKI1EGFs3Xv
MJlWaY62zELLB3slTGy687mNAzbeRD0V4ZZk9kJtMICer/60HcpTEyqr324yuFBsEmAurR0VyZTP
r9sZOtpsno/YbpKoaz1U9cfcTMB0/NacRzUvMMg/4kvV2f0+8Uc0ImrELpqi9lbR1Jz7Gm1kxf2r
PXfOB4sF+uCqm1CpIFc3UtdPaayykocRrFAr+jEkiPxCt8xJeWRhtMY0Bk1t9umHURsRuTKtcMKe
JsWzI4G011EqV+hwZLtuArCPei7OmCRZiNtm8pvjRsuSO/1Dp5YKr7dvXqrAwnXK1xBobZAJCkRd
7zMH3HsD93xVVPrwNamj7WABL0XC0kfEXhLCLAmWlUUl/ehYTCui0JHmthySHEjuhTjIVvambijZ
blqU9iN5QZbCxLNKOKQ+O0Jx01L6E8mcKSqPXA117EtM+vnWBPqpS/vhS5VW1sbuUCRCQmRAUz9D
+LRDdNcCT5IYBvrjhZBoX4XyBABBnkqqkGsMRVnhpiYZ4L4g3BwaQl46Q/C0oFUzas1+htEYT4Xk
aIJxqEm+8BLJaGfrkZ0GRIZx+5+HIfUZLEVyjNQCE5ZBkop0qixFRFy5SrJKrw5q12ut0VF4rs3+
bJH6IwTR1R8uUCmtiT/SAjFvJ6PyG5oAMxS3l2s8ZJSH7Rev84zpXNzcr1okWgQmxeRJRPKtcFLn
I43yFRLZyldyd8pChYX/XPb9sK/0ctLg0S69wm4oUcHlKLFq3eeDOkZUDtkszC07dfNl6qksW05u
3RubLBbZmgxEyS2ESvzRuNkyiN3yxwh/B2Bkmb1EfWBTe86ciXZj79FaKdiOKcMVJZt2EVeUK6hF
I1nl2sc6jCuAG9BCzFZJjhXBxxtJ1KcoJOdZCRM5EyP98LA2eYuphW+SguLuPEuOWBu6znurIaDV
m10fAqSstMXf26ElNdBk3POgVFptMbetJr+RzbPOg1a2O+KOdqlMnwGTz1+A26sA49MESLTzUhnc
hZHa1wTAsm5X5tvf3hRGEdyvwvztTVnmBfdscnL4801xI6jDt2LbVCPCyH5u4WOTuxAKWnUnZWQf
5i6sWspfo3M7jIW1lbF5sgtdX3uWAVcYccHbfKhixKncSEQH8if1DdhGeR7JBsyDGebrNxl0A9Xo
IdrUet6/q+Fpjh9HQ3OQDLJ8APRW996J37odW/r/ZrY1dWcVcCy8iYYtv6D5rKse3DrZaCuTQoJD
/k2Mk3jjYh4dHCtEq/NYeTLZQLZBNZsQ/N2qlB2I3RqqRZmemsSIcH0Yqnc70mDWsHodnV4GDwRz
Nwm5j/fK4PpJ0bIqZOxvgS6RF5ziRiPQ+7V0AnU9B5vSSpUJH6wc5maTWBunC9O7k5b+zQNZ+hmD
om0OcNi91MSGpCHTEtXswnzJGx0SQ6+91x6lFaG5wVafmi3gJ9T27LdcT9J9SmV+mYcR00b7K1rv
8up5pv8cBZNb6zTftsyBygjs4/zzBgr8iEBGCZtdmHCL6bpRwvM3oYVNd5wcK+OOaN2fd988XbVI
ZPcYlv99ui9ICGONMQ3N77FS9dwl/SPVWnPbTnURjZrwqU3is6sD/F4MJoBgJGvNLUCW6A6s3jnJ
ID3782g/jep+12wBKswbfwNL5F1j8dSZN/5BnjoXM8vXc4pgngGh85IY/vg8t0BXZEscWAwWIp+t
AARi9uto2LYJgiqKPy1OqVLW+NXgdJUplCg/+yCBN4GaH+c+CGbDpbWRUYj9Dd482i0E6EYFp+xX
ptTwZ0ptjBCjpDvj6DHnMPudm6mIj1Jnw/EqgWLpIVC+m4dHWMHnhuTp5+g4InNbKuhePGWQr4/W
tIL8drBHebLbr4YZt59jhV3KzwnZn69S77cJuFNagTHsvSIZDlMpBPRfM2DubQBU1JBqm1p/9f+t
aZUNWMS5M0rtM/68zh4HL7NslDNPL/NST4eKwuqTIGLbOUEVKEChPH6RDlvhX+16bPc5e8cU9cvL
fJjfzJnGUoswNgjTK2XNGFkbpA29rrNwL0iTLUI2xcWDfrNIdbf9gtnWY95Jy+FtwuL/TGo+WB0A
V2fkNp8okkRPqoy4EQnBl5UZh/t+rJwvgAXn7kGrul2Uy2ildH31rpbFj0Yp/Iv0nPQyv9uKAe35
KR4HMRgugH5F/jDswlzFUd4ePa1yENhgJRxTvXnJA7vC7sZpf+YZhRzFumPxfNUQXpRX/Fcomlht
+eQg7V4Txg7dplXCmwzDwiJBLA4DMNVt6bNQfYtAWRG1Y47kqsfKmgBTMSYvXUdoP+qwCQbSjsfM
K/FVm1+OwgCWJvyXufUvo9NpxgbpwoEcytKwvMfn9QXMCsWRrsp+XW9YJNtuUt/maxHLMbnJVUQi
xXypVmrzDgsrIgFUa7cg80HV9c6DvEtKxs+s1vaIyYlqdPYhLvOrivEAWVZVIJFtkoezGZu7Biph
RWcYeLW1ARkT3pRHOKcbXOm7uc+bBvQIAQcCUEwppinzQN9OpSeLWOzzVDbKi9savOzTPGc+VKH4
Q+nwW6ZqGeMgproNShhxsK2H2Dr7qgLgVMvQdjTRVvmc46E5DjDWvX42iWrMs4hNFdhl6sBiaMyz
JfmfhL4TI6HcxrigmHG/HyoLnosbnBJjAHw8vbIBs9fTpdbvx9wEeRUl/0XbeS03jmzb9osQAZcw
ryToSYnyUr0gpDLw3uPrz0Cqu9S7dsc99+Heh2IQiSRlSgQy15pzzGH1Nefz+N9OyzkOlsOLgcvC
t9tmD5yx2jroRlfyI9/pMZzAr08/LJNq6/8+LT/wX59/OS/mrbI4THcQGKsTdb0S/NnQVqeG6IG/
nv55nBgFWEo5SsRqPCrWEacpkoUISXg2UTkfDCJ7CQeLUNnNZfe5KbLFwEa+NsxNLYb60sk5YpkT
ht1fcz57iktncpk3GVZ9QdKhH8d2vs1M1AzbOu+MzRwh8IgqKvifg6QtNRt+rcNa3ifI8jjUvfCJ
hOWukRksBcwEFK48NHHDYAvTT18fBLwU9hqjq7KWHyB54vNTBDNdbM0KqDh7qsXJhUMsWZrqCDg/
OJdfqRIpbOlbK9glE/dwG/jY53oLKr2KOq10jnJhpdgKVPBJPAhtiO58o3+QS73KTT29sVN61r6y
lVsLRAImJKe3GokTxSqGYzWZv5XwKTDvvGWVJpBOI2XVp/5GllkNB5eE5bIAk+VdASoJ/Cpd+W2n
dfhDS81XCERK8MzIcnJUF8Gpj5r95543+ftQngwq7EDpqLWHpu5/FNM4/Aoe0iwwf3WagiNX5C8W
23avU7LyNlYCi3WLEh76kiW45oy4DyvTfnayetPHcX4osnCT+VzQMf9RVgiX6kPCTuKcFgEXJ1PL
wp2ef7ZcHbPXtm5IsU92WMFBYklQka7KQ2A1zi2WppPs3cqObNF8IBsqHuT5qU3eWdj0n+3ZPCJU
oRpV8dn5xT6JWJV9jaxymezJwjZN35serkhXZBlQis4nXmAkF3KplIUJBmVn/l9mRMuM2kXMId+j
K2Plxs5w8P3+Kv/7DDAsG1z16WOU+9UJcYVY97rmvCoW8T4zDvQzlzha6gZ9wCF2XzXaPHv6cf1m
rkf3tS3mX2nupteMmsadWRuPctYctkCYrWTaycOED1FFGeDBmUVzMy1rOpxu7mvY9aOHzCE8ymmk
zar67LwYTToeSkAXrQsHOaaOjSmdlFrFtcM7W1UIKBwtC6fMADS9n8cHFrKgeJr2Ko/kDCsTP/Aw
pmfHojvhKiYqZS2y13JGNwfVA5uf5a3kbD8SKvHHNg7lZawqkS4ggoG7Jb/a8jVM08J/0ww3cihS
nHzr61m0kYddak7XHCvs13zwqOwA05xSwfIdKL2jH+TP8zUlZEsUtvrWYg9OICTlxWkuype5oyw1
I+vl247BRs0iutIlMbdx1ASXPnb8PQC64iiKeji1iubs4i5ubxCl2xtCKVSS9LrMSystfwrjAD4S
AYpvRmp/F8DwvndmcFTiCL5QDsR10uB2NLitFCt0f869cudMZgs4CCKOava4fNmDH6Ze61EDF5gy
l5q6muvHBuztEzwXSl8N5W5ZU++FceyWcWE2/ZGfwPXknuj3/MBsn8rJ1laAQOYHOwQH6jsGbUNV
A3zNPw9lmnuVZ52sMREZQRcaEmt+qJpBvfB392DmLlCpqBevblK6ZzmXzVvCBVCvPUT46I2amgC4
YJFjL3N1U/irkY3qIaTX+eDTIFkBan3LTHN67c3ngG36S0k35xwRPL2Wbauae7WnQmU5/j2r9evs
JcFEfp596PpymLp77PWIo47ghJWlJQNHWh0+8j5tXxPNwkng2vN9TQ7CxmxS7UIfPz5ohQof0aXv
WWZauo1pld9HBVEWiCjNF8vWfs2qWv6YIF8jjaTZoDsILUJABE4xA84GFeRmfGZEsy98oElp2CaH
5e8anoNmvyG1vggsjg8JYv9zG8Xgr5fxnGXwqlOi9jYvHe06WtSNuuWEXrMv1m11OOE+qp/8NN0L
mgVvZeziVByLfC9fr7kUZN1iP2M53GsDMJyG+87rvDxL7SZ4dWIfAkepKC/yWbyM/T+cJ7/aAC8O
64RT0esLmv3/5y85OM1RBySIAZherIP+FOBSUyIhrKDY8IDQPxubXZ/ZM6KxAE7kFNdX2ZE1BAbL
SmNF8zmb9TZFqrBqdvK0fPj9iqxMoU0Z0bhuiafeazr2WblekHvLqJxgz2rmRQ45U4oT7vcMOUb+
2OcMOf+P95Az8r9nfL1HNQ/fsqg9yo6m7HRaSk8gnt22u6+xFj9wWoDdkUORHw43TunuvjqjDbr1
3aSKfB1WWncy1eDlq+usxP2udIhPNgrR3IrlQXajl/GgzjP2KKxKcH8vJ+z2c0xOswdbOyi1eEK2
qFwsJ0o3ZLESCWZQz5ZjXw+itXru4Rhvl7lfD19z6755icJS238NfU1LQ/Lp5lhL6EKpSrrvF2uo
LODKZ44wk2M7ZuBp/mN8XA7lyZqTcn6DXMatFOf0NfX3BDn9a/w/31q+2ogWx6prrIu24ZdCO+m7
P43xYSDWL1wEC98NVfx92A7956FcdBWzGl/wanlto9hnt6sQijjxvXwIzdLaEmGprL/GYkfDld+m
6v5rbHl5VILdKjE13IvYN8/DZZ7Vy1fXflA5TZoaO+G/x7/a7b/Hv1r9cn0ox4dGvwydYx7JFL9x
+VDBSuIBrrV/Y3a5N/mzdpbjckg+JH3erfXeppW7zFXLlCQ5oZXOHm7WhxwzEqM+GwFAlKzvoU6s
KzbVjyHV5UcU8R9sbZOLPIWFBhDS5Jg7eZj0cbFP7dnHxM8LEYqKS9O3L/Ionib3og/9TTalHtyV
6MPPMFqFRWKdcRCK27SDq+6UpFmWrXWXKUP4NFmBs49VwwBgEDivyytNA5q0nY4wPRfVtyZ0Zd87
4oe5KMKH1kYJsTzDXKrsk9T4ES+zWNOggpRjv+fKl+Mc7BGPjQ4stMre4nZBN0SY5m2jwyXFSoQq
QhhDt5+Tzr2VZwgHMm6C7k0epHbKNKW2vwHEFQvpgC6FDUCWyrXb7LhQAXmc1YT2gJbA8iTLaNUF
gEUV1MUKl5tL78O06DpcPpo1E2Zj+8bng7Aj9ZAIhRLZf4y3mYqzCHmhSRq5tp1wu0ATLUH6QwsL
D2MP8kTp6jOZcL1HpdhvD1CJ2AFGPwvVDt6DEMzhfz1B6Bu+j6byj1NWRQ8DyTFgUOVnLHsTDjFt
qtoEN1qAi74v2sVPPL3WGLwPJoGOXso35QVlk5/YaZ+C0sp+Avv/fPJ75L+f/Mscv/LgsrCLzvPH
1uiyRyezN6Qt+Vd5BCg/W7MRaw5YmLPH2Em1XaUSFysPQ0MMYBhcSlPaeDTDzl7jg0y3Pe2FcxHV
/qFx8mFf2ZV5A3Qv2iT2OD1yz8V8PCjtu4jou2qaTbV6uIu7qf2VGPrLQCH2VekwKIV4Be/B5KTb
VMWRpioK8gzUL6la/eydlt56DbewNebmWlqufc5NxSWFnhMBzJwe0spzF/vVXjTsIN3cyt5QVa/k
hGTscOjCgz2VIYFKoVov7joHZrmuqFf5LBgwgf7xrHAq7Qp169/nhctr4+Xs/3leMJa3Zm+5B0gb
0dHIqAVMFS5YpevgI2qZ/aOxuCEl3U/DUfBjlL3z0Eepua3qzDjSRcXINzfUTGBavcZ6fivnsmQ5
da06vc1dmHlhXLoQ6fV0k1Y22K2mf8zouvLJD7Iz3YP+sRsg4adDEMGr5SwQ0OCg6jZkz+XsOJTi
pnLmK3RHUK4hgbVpODv3pWr1Z414uoX9uJ2asX7ppzrfk1aobGcxothRP5JWr99rQ/Qbfpjo2Bdu
/ehrxT2JMM27KkZczLVvXwZf1W7VqsFMuJwI3OlnQr34XkPVfZrUcfA+34gvZAXdcEUJ+BGPkeaF
VOfvC0TWAPqLv54Vg7LEw7gqmQs8++Ps/+08It+Ke3plvPOQiA3pyz6UvrB/mPLivTfagZwGjpBc
uDtF9AvkhkPKMP2Dla8bYk4ePieAYvIw3LMaWSbETZxelCp9lkd5YlHuT12T9v8Kikb6zXXreSeE
n3Lt6ieoCJ/DajbPO+IBU2yx7tewnP0fw7qFFREvEBxb/g+uM2aRs17UhGQk09XpS34Ky62vqppS
lEYiDraWFO6NQrAXyB9ekTvJT7BxCYtjqtf8Eepbw7Cp3C08rs8x+bTOnaXPqm+15aw8mkaHV5Rx
/iqc2N2WTlDQpi6Lk64OcArkcWuygPl8+o9TUTiaHhXoaVU56t/nv14vn2l1N2y1sv2e5sZwiWTX
lUYEXIMiT7fD0q6VZ/LBj0EWLMdfp//xGvlUPnydzm0EmJ7V908QfHtLeGNS4D7t1Bi2oajxovJ/
YSG3oMmsazd/nOBqDH0na/46oVfOX69wI+6wdRLqxDXOFBz8EPAI6N2mI964M72540+li9Upfsic
EV9nWZ8yRHTlTacUpqcXzT6OCGaG3KM91lM33gRR9hAsR3mN1zPZzVOhPcoBoq3uKtDFN3KIokWy
LmoVp/wy21FCe9Pn4K/k2VBPtAOQDJJehAguJilDQWeq9+34vS+M4q5ezKqEm+SU4toSIx7n5AON
XrxoyZCdIIJo95DLugvJzrfypByCVtx6VZONW/kmBL6GlBCjM5y/MO/Kl9TW9JteY+M+DnPx0lU4
WysntD15tqY+6ZVm2x3kWTXI3xKzsW5HI5qfTW1r1kN6+OvXWLeAVGcIDocmxkU9LSooygrZtYvG
7Oo6wbcxy+NjNPo2apTf8wJ5LCc6jf+GHyU+ytfKl5FdFew7sSG6mDZfAzdIi+fo2fCbYwBw693t
lIDouXk4j9Qj7pC2UeJaTlgKQgzugPoV0px7jmocz/IEJdtzmGgjd29ae60BFkEd2ubdeU2sjlYQ
Bautw+ViD1nc+yw4qs5EXmBsvZNjrznhR1LO+WZIHOdImSy+Fyo/btzU0YetBSF5TO7AztufjlOb
o6DLRbY3MsusPup0rndRrEDyibRH+aANpkdNioDoxawR458BCEmbTZ5s3ajygrS2dvKsQPG5U5Nk
8OTZxu2cU4ovjWYZbzcFanlnZ8GWCO/OG+1RPfQAkG6VHHxqMDjJ1h4qWgNysMBgZSRWe5JHTeKb
tynC74u1VP1S9Ia0erp25/jYSL6mOG3e0DzUIm/IFsQOnvTvldU+AJjQkS8bDWGOnbGHZdA/fM3A
SfrA4vW/ZgBDDVaiyanYZHt8P7SFhoy8oDrPYeTMNXXNrs4LKIzNDOWu0PZ2Uy4RXItSKkQnv+/V
Af6IryIP+jrmolDfJWPWkCndRJ5K3SJRSI2XNSPb4PYdddoL6VrKPi91/i+W2lMeiXUEH/LFaVSW
zct8Oe47f41/zc/75j3KCpMLR22Vj4mTk7K89LdDLhE7YIf9pl7Uk0AyjXWcorJRrKZ4ARV2R4xN
yGfZTp4CbPpy2KiD6cLdv0GKQTiazpIWLnOogQa26k1IK7dY058CvW3eyz22PJmMAVrI/zgpt+gJ
msSNH2GOCFdDP5fAGzRxb2M6lwV+I5nB8o64++U4pc1/jIMEq3d2q73DpStvJk0vPf7y4m/NzF57
kRKBYXzvnE57Mrsp2wbsxk9q3pB30xfkpBu+/Wi64fZznTxTPFehmm6gaUyvUBWBcvYiu2mFtoGo
Md33ZHnXGAbvQV4aTxnqOHn0aSTkKMhD5z4OEbpiwYQPjpxu5c9q+Z2QgFXXlP7PqMjfDJqmLzDE
CE6qGzhxPmIZLXOhsRBhf5/A1lUUn7ivonngQnXjZHr5loekL7nqbO3kYalxo6uV4JlVsHtKUD4T
eI26AeX5Qm1WshMSlm3k9uJuNosfUgMV+9Tg6Dyll7RKxJ2Sdp/jyQDfmBVEenHVHjrE5+Y/E1NK
u8I+TqMOfGP5VcLHAm4e/VARkhIppGZ3aBTtPTeqaD/mU32PlpZI+Kx5662UaN+K/+3Zb96yWZ02
RWeGJ8NKy6tZkecFakXswGvWYKqWG62dmiX7XpXQMXlLlndWY/Fyisy64sOrtpgRTU8d3bRYC2js
lqmNd2CP4s1YIh67S9OyvYLDfdbdsWRFqTT3VZm5l6A2T/JIPqg0jjaLSM+ThyC4ouOnCQCHCkRS
JPwG6Y0vXHQT9D6WcQZtNZ0nHbWZ22r6ixn1V03rrB/L1CqA2rFstaYAdcJWacXP0p+DC7+I6NwV
jzgZaTiabnCRw18PIM0oOMqOUGdjhRYWPFigRcZWbpPyoBqOJTAi7tlsk4y07+5Fycp92VHJvVUh
ym+A+rKL3DgBnlxRjW1OKvVL9pYGccFOiimehS0UKCHIEZdP7SSK9+zi2Z1GnlyOgO0Ddwuw7jA3
1vgy+bAalmVKOILUk+OmDxFLZVxpUdCqU54eLaMLH0wxvKE+Y8u6HPVo/Y9QBNhpyv+i32fN5awf
u8pBnpWTM8XZV5OpHYQUuCHoQ5S1SNoUAE07EN1P+aJo+xqXhz5/OEfl8zpB2CIcnz6ZPTVBGuM7
4OYazbH2FlpTmth95+lDmr+UU/yR5abxqzrPTTn+YuHyI0kb51m+lv2iWlT+vYbmAN67anygVN9A
vDR/GXVzyqdB/Taw+me70gT3YQPoHSRtchrBUZMjV4QohI3yLIqY/kkv+Kue1fdRWIcIjVyAkHpG
v1llP5wltZI7PTawAVCeXhl8j2Pe7m2yaA51mg7UlTp147ut+zBGkruLyQrVW3VDB/u5RwB7Z0dt
cdtWQ7VE75VvLMcLz6078ygmXX9p3A853Fmt2LtqjR4rxeSpG2TaX9Be6tWHiasIXvfSe9RyJdio
kaYR+cbPvWvcJNwALSV977M3GZkZ8XUIqrkoQw4JwJ9I+2pkE6ujI0f15GGJ2e884itYSfsri271
PuZuKE/KB3CQt/RgQrz/Rf8IHDVYC8NnrxNCf6PzoRPSYqKZbjUouU461evQ4lTiA0VqXOssb4xt
nk63CwTl6zYZddZ4G+M9+ryzCrUf5YzPw2A5m3JW3lL/5T1SuFzrEhbNVpblnBFgjWMGw07W61pc
JPSVLK2Kty3BurhxnfbQD9W9tgiY5+UhWkTN8jAjZe7gtMV9ler/HP+c0ScfJqaP3deH32oEKxLX
jJx1glTckxcIean4mtM6A8qFacodeLYks8gzcDXCtf+pMaJrp0L6zZNDovmP8jtiPYUcPEiV+EBM
zOPXNyjPfn6rivMaBy2Z4CS00+taqmWyIgZrHqGpamd7eUg8OxmNghAYi2biV2UtT9ney9cOpXn6
vPYBK8oPMNnz8dKRibBu9Br9baixEgLa1Z00lzJWZCo3ao65zlaj4FY+c5dnttq03Nf+Hvu3eWnQ
BIciUt//mCvfyV1e/8d7ynf/450WefumQUdY1TAT87wQTwUpB7LLb01VsinZNh/Z5fxjnPQPsOBK
GG47EXYsRDEjSfORbiU2SOXlOO+TYDrIUepK18I0H4JAUFiV9ACW0jSYCFcs6xDTP9K4eQly7dXx
zxnypHzR1wwt+5bZXYagLFKa7kS8dUI60PJ7/fztyg+O2pKjKlBT/vUrr+2+oBYA9m/Rn+kmFKdg
pqwwjmxNP4Um+PDHqfnF1WxgmRwe9JYohHE0b6ZFy87CaDxotMY8hBfGS4WXEawqAmx5qLvp0SkV
534i2x6wWwNhWIugNkzA2p1oJjndNoOLfJAn5LNQHbhMVcAsl52V3Cf5eMK3Ya1UyDIZa5cH+Yz0
ya2h6fGlifmOI1V1Nqg1YY/DiXz0S3C1+J+KSwuY/jg6wbQrwi6+IwcRiUfhDG/ZGFyRHZm/9Im7
Feqi726IFTuY+xU1QuOUjgP1FkrL+4GG7xoWHOWUZczKP/iKMYAUDviQjMgnDGtb6Q7zSfa6zOWE
CHw5uTxMVhuu4sIwTlWtoycDqVlbjjj0JkU3UabhA6SzEC+AeIlx0JxBzYUPXzN6w0I42QWogcts
/jwbI9/qCxD8bl7tAyRjbxXoS2XMlttVXqH1o0Yvx0c9Hlf1GKs3ytip95GZ3NdogN9StrOfLy+X
w7YL/3y5HP96ua9F/3i5qs7+Jl2+OmFhYm0kyrzt8FBe6kZQrw/bB6Cr9gXSPurPZVw+k2MiWxAM
6cLEXU60bsjiDWjyt7rXk52ehWDmWG6fMOKmIDla+Ik2h3Ls6+Hfxkq3oqYpd6KCSJVhcMvV3Dj6
HufxLkra/oRllrRarnv9yR9wATxZrbuH7HmpO2NLgk3zbbBaVABa3d9U7HGPdlJV28IPuqcirL83
uSJ+LFNLeKMr2w/Pow+PhFazK06xqwfw44be+8egOZI/8Xm+qSumuu6U7dUuoiCsFS9RbsGILMr2
xjSj8iUgCyPS8+dcaPFVVeIXOTrjHD2YrZ948jWZXQWbKURKZoRGuPd9m/Adh7issJihY/IFXkX8
yIq2eOnJ7DirsPzXcpgPJ9gSIz0EfvpAzw8JOlhSbDlBdIKHYtziP6GTP9VIaSqLtOci+aajDt+M
+jQd8nqIThl6Qxa6w0jO8/JUa5Ofek5GrDwqS6XPPNtOm3OxnJWD8jCd2iu3e29w9B33yQhZTLtW
mxCSW0cKc2+yw0Z8vDfEXTTXz8LnewvK/IlbWAuZWXsRLFVPpg0d1cwdKIe9p3V4LqtweA4FMaem
BvF8QMO/192ZfAahV9sYBEOLA2WTzuvcAaurwwgoMpKaIie6S7SCjaeIuFYQwy0acYd25TbSMULO
LIhtB/IgG8BqI9psN4FPOrU5wd1FEtzADPS3KtS7InH3XWEgkRPuSEZ094jnHA1PSmEkCFzQr85F
1RCjoIuoW3x2TTuz+Euj6IG4tINvheCWY1GuQkSwa3CqCztOzz1HdVe52T26UCLHssBJMJabHmnG
PM8YrBHqudqesIWHsfDPMNHx7RUwNN3RIGNJEYEHvoa4NsU6VTY/JawancA0Ou2pAYvARrML4f/s
hsk6UQhOGcY62dEg2gf92L8ECYy8rCZYMqGpHtevVQg6n6r4sSRo4AoOPX+yeuMVSUWxpnd2EH78
k/imJar70Rfo/Z1JLb0sEVSkfAw8qGRWqvKetmqzZq+R7uaEQM2AbAeWencjohL6BqtRIGJKK4O4
MwLP0R4RDxuCNWla+66hmmHqottkbfNY8Dn3xtYob6c8v+tzcVVNfeebfsztR8GgGq3KhtCIqcgm
1oxJxvWvTc55ghKn8EevNIAPa9BxNZ38ijET6yKJ3gz1DpfwoXL5nak662crxaWsmjhLZy171ptg
bWEhhBkSkIMTRAX7Sv8AEO9cTyS7ZGoK58f46TokKNKy61bVIpyae9/1JpHf+7V5NoZH1u6/olG5
1QITOKb9OI32bTKwKbNpI1ekoqxZCIFnKA5KpUAqKh/ysEeMExTftEx5VDVwp/0mDIboMJo2u3QK
JY1jgXbPuWm2Tfgt1tToEDnwb2Cq74dwrLZtaenriGZXZ4h9bE1bcC9gKUIb1ooVN7e2hZRlNnxB
x9Lfup06e2nKF8rVbmPGLohp/IaAgfc4nW9CPtz8Uq+tOaEZiPYBAvNVPxNFBPkUIbTeX2gbPNCK
f5ooNK9Cx/1hmA7OsjoHNND+avkTeElD8vKM0TmCTE52SCNA2FNvQxxmEEvBxnxdBOMPcHPtBn0n
iCzfoqNz1Ms+2+omJWq70aEBqtios/mFQhiZwxRzglargPRcJmtMvN7KDKqFDFideqcG4mI3/g/F
DbxKHeK1ptI8ANf7UzVIrJpyQeAJIaFGPu1aK7nahUORvcGPBxuyN5R2pUZtTEuSdIYp+VGM1bOl
mY/VsGjFEGzCB+cX2BgUWNhTBWwq+Z4mc01y9Us67TvfmVad2x5L9dSa4uy0JhwdAuDcZCDwiXKj
A8TqccAbQ+Xs5Bhtv/MLqydbyV05gZ5ttBD0KrahtWU39Mvd8QKS8dcwhTtffe8s497S55x36dxV
23c/7Wy6D0znR6+L7RySm1yWOqFjsf6hz+nPvEUZOIx+jWaeH8DtwV9hs0RvYHuiak4Y1HCsTmif
aG7f6R2+RGumDFbO0Ft1Mu/VDO9UPU00GXBwk8NyJCTwXLslH4W81VYElU1VfRpEvDhCoHLN0yP+
ybciIryjDsprHMUYn/3iYNvmO/eNdZ+wy7WBA7OK7zZaJfCf9fs2ql+DybBXgJ8eUK/et+hcizul
TdRVZoyX2SIKI8h7bG/+m1+UD3ox2CuY7B8WDOqtk0bvWbspZr0AVtzmlE7Un2b3aqzTqeoOrkN5
3aHMa6bAWiwK+ngIAw2HaMXfsnDcHHpp8+C6aoglDQFq06X8gDgtwWrYh7oUP6207VfcZQjmSqdg
Q8QmWwFiZ6kP3GcjPLs61eONZg1bJLBw90ebPIQyRNRk/YjQbu/8N9InVLIjILvZiXV08QTCeSdt
yuldtP0iXrcmUj6bdWlT8+ehRsB0keEOaqqt0c64q8SYvxkBBmrVws1sOY2XRy2hpEkM0omkMNCt
Rx3BkTeWdbwqxmKGJm8+mywGXaOzV1aTAbdpx004JR+W4tZeBVVhJZK7mhvFToROtw4m9daeCb3/
Hqn2OwXD7x3b/g1b28EQHfxYgGl+EibEy9X9Oreaq60NIb085HzlfEKExP6VDGOP20exHsfnkACt
o03hfO1Qb/WhMu3qMGmoaJsA8LkEqS5LWPYJiu9n5BImuJi761Bp4EvT4KXnve6wn9wqYCW8vuM/
wCBDQVEbAauUZDKRaZuJetYm6PRo00H0ZyE5k0OGhRCibHVPyI6/KwMx7s1IucOyR1EQwzUboMXH
M3rs7bXbWMtY2Q3b2WhcXB6GuJCxexqWdKYRi5MyJ/cJsgX/pzLwEZj9eZNVhGDwR33XxscqSEnu
FES/+VN3Q20C2K8lHueQ60qHoFPl2qkCzltPNdipaCZwN8N/207quWkjzPTpFmL6Nq+RjwOl9reU
wc5WwZ+fZfZPIm5ew+pYl62x0dmL9YZoV2nNNpCfUazH+ZtlGl4+dtxuaIDZAU44pAk3IV6f9WSw
H66xaq4rPf1RRFGwHXEaehO/umlgLQAC7g278jMW3WDPfRdCFbq+IX7lLz9C4YqJ2Iy83EfzSn5O
s1ZmvjCKiJskfJ/9mPXbrLpU3An2iIKAaz/97JKGYDeEO+4ZiTc00S+rZrPi0OQTDWmuePVXum8H
XjuqN7WLG5FmqEm2C3+1LjfZijRa0qVtuMp+fKdDwG/U4SkxKgTFTXqvovEk00K7FO50N+SGvfNd
5Ry0lbg29T6eTDCQiELNNn+moLxsChMWFD26wBqDq6G3q94myctMRhcApuHuEz25qMpzZEXnil8h
QWltfjTxxq6sXn3se8XdNmr4jPDfIBli15HIuKus8KNC9LsqsjbZmTAfnOQWA5C/S6tmC2Jr50AM
8DKl412K9DDuU4QMy18ZC3LWZyaJO21/42N2BjxafaNl9svK071WLcGS/K5nlbihTv+eF+Ves/Jv
sYMkx+7RB5kGVyqt3tqRf7UIVkjTu5Il8TaJLWx1YrpRGrvadFp/V+nYhnqdlMoyjIjtihbDKfsK
b3TVLYoF/MUg8YDxo/Hpx4Ekt7nZTHlA+mSae4ogajQl8yEq6OfbyfhgIOb35sk/mY7y0xRFuNZb
mgEZlS4LcG/iHpXU+JXnTnTMvjVK/JSEgeqxBUEWoo9X32yvPWh7TxmTg6EjOLKHC+ksFmve6TqF
BDibfjWv2xpjnMYKlCWS7z6kvYHuajDq9YiMmSsqahBueA4fYrp47spXITk25QseQqAgxoKKGRzw
+fuIYBposetBddmZO124HVKu69XYPrQVYSViUJ6GAslqMVvBskbYudmgoYzQP4QrRgIYSEVOwA3N
0yYpErapNj/SXHX7UhHf3QBIUNiOdBRC9dokYQz32y6vc6jmngCzH0+aeTMM1S4uRbIxh6nzBgFh
G4FMv3Zad/YgfL6lbr0ZVNN8rUz3UE0dyUEwEr3ML36EifOutN03LUo/wjR8qlku3C68VSNMUbLF
/dnRoEQUNpmUsaAywS26n/SnbuJKhBXtxigJlCCpIFvblMl3qUWAbDoQaKU3VnyFLwjagX6U0d26
JrF2VVSuQ5P2d5jqJP1Y7a0zY5oHSkApFPCFOazZIIWe6AhnUFJyKsbBfM7ETQYGKx7fROLfxY6q
eznO/JxSxcbwX1LIt5sqs+80P/C3RFcRwKqx3stGn08TMj6MsxXE98y4A0SJuACUJBQqPa+8jh4t
K00g9wZ8cRUB7saK24zIJ1gPRJBx2SF5apVTacK6GnhwGdp1QXFn+diVxBxCCB10z+gT7eg3+cVJ
88WITTJIaKFbqhyuyO4UEzMVDK9BTwhRWBFyWrnfNJ8uLhYneFo25diwPEwpNR2nJtXUQr+KsmZE
HXhym/gUEA/B3Q6XZ2sEuEuarSh1sbJjbTf5LPkDMZWn9giyQeyHoDgPQf3BWqTda/VIUKBv0itP
3e5oEHajOyPBPSnUm86gCbHEl+uLeKlOvCpkTeYnOjekinWF20OitR6qRN+GESnMUGOmLZC3ed9m
doxqKHmwbXwphiBAxtUVPM4NZZeGlDhyTNSN0cx7p6y5f87VUfSFim84J72idy+9Xj1ickYCqn4I
3eKjVND6ceHUwvUi2pxUkqAnslvVA+SCGaqUqGm+94N/G7lN/poY6t5f+Bex1aTeolvUFYzMzUBG
ZkqYdBu/NJCJVmwQwk1umhSJosZDQ7l1XYwONtuGnkLr2o/eh/OQu/4GPK27M6t+jaXSWvOJGFjW
LdmGxv/wdF5LjTNd2z4iVSmHXcvZgMkM7KgsjCW1cg5H/13t53//jSlmGLBlqXv1CneAARpBX3LT
j9KqtV0O5mgV0Rvd4GcxLw6rwXb0pyoXb8W0XhDJQQhtselQVuNqbA3hlx6Us1k/tUFkHiY3wSSb
/LsfcHQvDezluxSOjRJrKM45lwVliZ1iVu5bxQyESc+TOkQKajJ4s/aubcMRO2tL/aNr/Xax5z/m
rtAL0PbcJQXFaOvp8aHs/7DL+VVgTL0HZvTZ1Xwad8JC0Zj+YR9UQhinU4IJFV1evcUyZcpR6ykm
AFGd40+5Uu2R93gPVKNCX+md9lK+slAuehsHbgukTT3I9pzfylpxNzTlGZvMxFOdR+ik7bPet/j/
eu4NvDDkRqf4BFFp7XSRvGCRt2w6kZwLwxiZcOH2maTZTnS6uq0cYrhDte0NTBYZOVUVlZ2jZrqf
8oRGwyx2tZk8AwQYHnR8t5tgRt0eMOA6U9R9NQqHfi/DW7ZcUYFlx3TbW4keNESi6CddzERKiw6X
nh50hKTjmLauaRa+6Lj5KkL2K0bZGJnRqPANxa42pa69Z140bCpTfTI1jZLBNPfV1GLeDGdrnXsz
gUTvf2otPtcId680NUYnUDMuWd6IhyAWPEOb8eeIr9V2FmTbbmkedX38qBjKyedAWYACOHsreFoy
AuRCCo+PkPPO0fdqaZG7cQKp7/SvQNxXOjnoRzCQ6mqC/7ruk8+ss35NUG/Sb9Q4lpYa7MoueUhi
VmNUnC3NfM7zdFo3WqEycDCvxOsZt2IJmC3ECXa9An9T2waV+U/TG3VvD/PFzLnScTFtHE5t4ow5
r+1mWbaitH9g1m+btMUEKyIBasewSaDgz7pLgh71T5M9vWov6mSTBFIG6HnO8Qbctxpcb2Whk7Fy
G+NtVGRIiLAt7Cc8Pm0DkxWnQzwoccndM+QHBaYEWKvSgAIOmq/dOpeB8TFz8Zonq2Bsrm48xX4K
Sk5gK/AGv5aiJDGOuH09be1MZ8choCz6UE+cYhen6O0iZI2kHISeIkKeImMWoUTnUhu8dSHyp6TB
HXcxsSmIR85/6AjPTE7w9Giq3yHxVmOCSnWB2MhRCXT7QdGpa7QFC7yA7Efk+ry2ovg5depwdDMo
2a0dHYNJ+o991NaAt7GXnhZXBZXROUc9mYRvBwVw10HKOiNVR5fISdV2pxbMCKzOGDgWgE+bKR0T
7xjE0+vUx1CIBhctTL0Uq9lzvANIn0OxwKAGOvIQ1BaOiiQJ2Bg1CzdlmvNjbozzXu/5fj2I11QZ
sdyopwvSh8mxGFsNxET+gPdpQajE46OfmlVdEeUWzgO/mXDdI/jaW4/oB6822U1tzk/OtCo1O11R
AThrBVBAUO0rbNbeDKotpXQiVluyFl5RrrUOkKnO5NqFwbrzLMcBLBl89S2dgcqjj9ZSeKwqREhc
WXbiXg2Mcab4jUV+njZ5f+xo36zTIhGbrqxzZlENUIKlxrVt6D6xQ3LWAJTafZz311SZVyQhMF4x
Fts5lNkbIyH6O0uMM0fAYb0kCfa2cBW0KcbfDljDxjTxW56wgzL5jpcQdwikEJ0ymhgi0m2qdcBu
ZJ/1xrY2lL7qCefD0fHFDJktYHy8V2HbeQZ7CxcbfJcb54jE/7yfJxXkE/LrEba4W/zLsrHbKVS/
6wSePJBT682QE9EaLA2WYnjYdXb1nCzg01XHS7b4DCfrdIz3wL5kvxfrrKa/ustcH+ERPBaGhXSi
8akX7cUxcY3FjXRvRgsOYzU90rqG3VhyksQYU25UHTVsM6pxqmQEnCVu66tBn60VvBS9useEUKfX
ncTx9+QYI75AWHfUtKJyIA6tGNdiIPIBs87cbZ2YE/4F+HBVAjw956G2QV5rMJDNzB6aVmA4k6JX
Pmnk9mo2rd2Z2Cy8t0gE4uSicemWXrqGs043jM0CLNreJS100SoRMIJZL7k3bXOzea8qA7scp/6E
lVUjHqTS6G8eU4h168ZdFVMOlAqhK78xOcqypES8PXS6aVk1mFBCsoQwaM9XdRy498ZwGws6r3Fw
4uht14vbCdRZaQqgabeq5qrwvczDqNnjiahJuW6C6iNyPURtHABHZU8KFlvA1vT+qDbK7EN6wmnF
+WKUzdBgdNYg+mw/g8I3IA607maL4znLv12g1t7wZuXqX52aKS0q3A6GZNpXWePR9Ew3kaL4jl1+
6/YAj8YWPqEg2Y5dOSJPUAIus6GKdw4VAigzBRnLjMLXZpYqSfe/osS3PffkWKjVzzGEYC9zfiZT
/VHMBbeIeXnWh+YrmWwS+dr6xsrlw2VdI5qYrtoJTVQItWhIJbdCQAgFT40QrwE6Uh+7bcLoBoSo
e0Y7X9sKWEu0Jo6liwll1C3lurbrY2YSlZK0P2HHylCu5E5Sj62wbmQrjxv6xg/o4D3qFFc5E8Rx
fCqbdht4NKvttvmwo7LCjJQYNbp45vTA+dedQRmxePrjAsoIbCWBE1C5UvWXhAbYuilGrPHG+Kgq
/VvbmpG/jFbul2X0Cgn7OhyNMvJ8NNHQeDF8o0Qz1cvR+QnclRtTIU70kgJOER4o5Am9OjTdeFRy
ArptxmIF1v+Gjfq2NEaxw8HgHJgMs+CNHCJHP9glGCeAj37S5aw6R/nTh6Mb78DUfalanu7F+Kpa
M621pC92ZvQ0d1WxLTtkNINE3VWWusbf09jnUWGAo7Z2GcxZ0gRugG1oIdWwtldTHZal8VplxU+y
tD2C8EFI40nf2HW693q8feoRe7iIYfpBUYq1oVaPEbDDRSM+182m4bFjpxGYbDzOe6MEYax0NNK1
9l9hNgB11GG9gE0wpuaq1VFNWducwDAvq4BUZACy6ztlt/hG4CJlZLOwXONxKp1HYJXVnkp0q/KA
/QJYLj0i5b2bc6ZGwfwweJhOevU2xtJPNzwNcNIPkwTfaZ9ABIKVF8o7yrKyX1D7FpRnH9QejWur
eIpcdx/13l8Bd8LvZZ9TnZictBqlkwfS0hPVs9o/mouW7ae6/qvK9dyAgemAHGX9d+BqziHuRh9r
jYKN7iaUH9ENoPiwWqYHPW2xYTOacaMPCOlNZbOb3Hf0dVwapfa/XAcQpaJiQLmOgO50rVS6yMVS
HfScQfDIjgjsPD61hv1eYcjuFstfm1Jeg/XAYS5yn4MoP1adp73qgxvJe+GLPjXWo+1XqEiu9JbT
fph7ppw6ZUm/bLAkBUuvHjvyEhdog1KRdaM59WuaLrYFqstNNLfmLBGRKQupnOQHyvYBoxrN6tuN
M9rloc9LDLGArLOZcwAnvLcSZONJ72rMWvBGoFXAuWgptyx/tJq83I06za+EJHSxe6wo79biLSls
Y+CaFYxAYsWCghRknZpx3xr/5xI+SffH2PHNcXsPDfroCUQp25ZwSjew9IfaUTZmSurgOkqoxVSE
aPAqGJHY/kTLKy32BQ24TYoaqgulErwuqgZMUdfW4NBwaYe9bdAHKZI3iyYD5dO86kYnXasNIt2Z
NL7M67mE88uUqapoPCniksczvtzz1GCm4bDFYxPjTnJokMcHZ4F6hKAeWrH5tSlNeREO2rALPUx8
Z8uVVuJJU6EqK0t0LRj2yBL1Kxjh7wx4YAwmv3gpmyjlcSaU40md5LIlMUtyd01U7lFhLl6bqL1m
k2utK1zronGiTyvsR863eO2AZ8XqAO90z3jAxqzYpElFX6k8m4PExHecjtmo+i1tBLVpVAQL8FJE
0OHYpt2xQ2c/r+oGefvlaLpIccszyaea+ci15VGdEU0ohZVtBsN96F1nE7jZAeaZj5NcdGp7PGB1
lMhWdg0o0LGSD0tPZl/Tin5rpfEbxgMn6rWF58OtbJL5QgkFMd4e0GlEHUy0w0uxcMQXlvpSKWzt
YOq2w5ivA/S1A2ZpwimOjE1QMwq4uKKX9g1w5+yKTi1tuQn7IemyPsTYB2I5mRYQGL0pC/F2/dNy
8q1GN99LxK4EKsBrMc7PHHo8cyGSrWvrKqZHih/YyuPglJ+dNEFBExKhAUQFiF+3WYuedMtPWxo5
EIf8LpjOyVi+VyCdvHhjDd2wyVptOWE/9Jh5L5Hp/TXJJNGe6Y+deo9iwhWTgrtW8WayEgenFeWC
+OjoFylDvLYlKzTBRGqTjTgr4w1ziXBoG/2k1s8L8iZ54GKW8Ybv6LyiOviUr2E5/cegejyA6OA2
2Q8g2V0RtSEqqxbx0l0DaX1ERQkhKzX9ZKR9ZLzi+kIPMGyz3V9v6beZ3r5NQ7IrA5J77CMhsowc
ppR3LMUe5ztJZtGSH0BOjPR56pN5EA3jxTyZF99uXAoo2nmrHJmryIwaH6gTu6WkEs2rh5lB+VEe
Ap2Hl43xrScFRAUTdWtjLmFoZ4dcKZ54mqrf0WMCScdYZRziq2aYOxVDD5cq3TW++6R+aFLxtahs
+d6pz6M1zSuSrCvSsIyyNDjO9li+dFVX+m5cKeuWxakGkjmret4WWNlPv2hHGH9IvmZfSP0S+nqy
UUxzc1Uja1RNZZUwFCr73DzYRfxk9FP9ECj4jBpiDACgBfvA4sqhhRVrL7DKzdyL1nftCPQxrSCP
6R7l05M5RJM/WQX92fyEcpTXFRpcTo4Hu9C2WsM8XoxAl4YqideGYRDSSWQ2ywi7UgM6i7/Nrfws
jPwj12kFJSkgssh8TKhGVBx4a1fjfI6t+KHzUNc2wglJUD/RTXSqE7b0nNUb5girIXDAgPVfubmk
bCfNBDPExS+oQCWSwgE8+0LOHK8Sxv/b1osnupDTti+xMlCY/gOnADLOFsZik5dVG/yy57J7aEbx
tFiQPu7bM9H+BY4KM4VhRFPEh9gipg+B9gDhRpoCtGvTWx4EClc+uLvVMiyvWf4eDJP5ikrMGoKD
6yPeTv6txa+95aLmT4WYtXRzcGNed1Z9qBsYlWU+PGpyrH+/ZDtxjFWDSbxGSddUVF8aviZ+H6Pg
hOEbhSsLMV+aHxvRrkmaJnRut3Gmt74ir+uQvihNCwPUztgVXneg3fvM7P9viO3POJrfzCr7cNXq
QCv8z1HL81gbUNCcFJ2fssZ1NTU3rfWmOU568uz23ERP1IvNRp9AIC/2o2JBDAbS2DE1pPXh0ZeQ
m5f+nNmkuJ4xI0FEZDMnVdiBQrJAAw4AzFHStZpNlefXuKl2wFfTH6cc5alSnNPOQS7Axk4mMXKs
zeiyxTSaPGKhPYzbBn7I2kZ1yPdUjh64GGS3aWTQf5RoSMjBeJGn1NrggJ0+ZuWO9lMdSRnabjgH
3cjTmeLaj7zqi94R3UhmxK2HeTGRRkGhYkZOmczIfGwon/C8mMiZXfXRntTBd5K4Wi/xK9LB9K88
DA8TQSnDqNjC7Rrv3nMFNiaTSIk20nBd0mO/wFbKM4rbjOaJO9OVimvOpcQwL7lUIgVjSuqhX2fU
gL2yTH1zBvurWNl2djp9pS/0b4zqXVG6xyLCnADY0otn0XhHFbRdmbbz2RfJU1vpa4Db+rbDZm9d
ryIxAOunFUNGgPKMQXWaRYcORZ7epb89pdkbgBgflVnUv6fxAe9de62N3dtgqSg9R+UqX5KzSJns
CpfOodK2gBNwqRkSG4PlvNjZC5Rq3ag+dI0OA+Jlg9c9zTkYBuFyAMducx3ViNip6yAS5n0ZuZVv
qxkuwMFDveRyo/bkkt4SGqb1ngwP6pzgWGR5/X6sxFvSR9uExu6qVPvrYNbPA/TvFaZoaykRN+L/
gesYaPW4aP1F1dkjEwZSlbpQzLjag2L2z6qLayCt9XcH9g4v896Ji51gDlqbkyAIaRcmqses5hAd
hA6EoVNrjn6mi5Fxsovq3JsBIBq1OtYUnMwe2428r0QMBGdHY+vl5Q0jVEGqvvx0uudbafNOxX9S
8uBSmvGmjp89PQ2Qt0YAu9McqEDoYRUwe8RUnD0MnBAS9Cc7y9ZR5z3L3BTZd3cVbdAWMybb3E+6
clkEmjlT/m8C+ThMDKrGhjFmD/i/qWuuxKU7Xqv2q9Y2x7Ibq+1db3teAFaNU0+SRKO/cizS5UCF
HavPflHmr26UVrvIMTnzp4VWM922zDAePR0pbA0dnsEMUvo1pMJ5y3NBYlpfm3YPbNUWl2HpSoYW
tJPzuUGnVV1CoN8fREU0hLqsYjht/i64fK2c0grHFtdAl64twtShlfa3evQ4IfThDTm7ee8AkfSr
XjNXmhcOUwVzKc3d9zZ+HKRWlZufxqkmyEe0dXuRvbgjHx2937AdGe2NQfMs25JxX+5FUe3cOfgs
kvhHK9MrpbQxA9WDrNQyXtd3ER31DlVRRDIyH9U6E5oux2k10diYJu/LynIs4VDWPjki/nCSsxeY
QLLMmFnODIstferM6mCUQFa94EPAvVhpNmKRJjqvPVrceA+it5SovmGjW44Qs70GiYFVrkjeGw8V
z4yGB0ijt6QN/ggTNyYQ78lkbEw6+HNd7HVjU2TA7DRnT7MEp1v0Z5CRLBw8pOmkwmo1VyYZC17R
AgVZ5PWElyG1mIv3adGZABU/qkKklItt5gEKh3l13+b1zi6GxwC5XStB9WvWH6DQnh2z+/AAK2Bl
WcNkXrUtviC0tpeaAZ3ZMbZpaKbVv5OLWn+sg6Rj9KAirB/gWQEsEsBjLCc/M/ITGAHE0IcTjoz0
aoMEQjmo/asgfgQF5XSSgowpuu4jBqOG5Bcza9y6MKxtz+7gfheJ3iB/yKHiMa4eBeLZBo3WqDOP
Np0LD3+jlWGDtLOD/pl2NnPx7slWvyIvY1RM/8RaFrwYM0TconINvAIbZVGh+cKkmyjv6xmBu0CU
eeotogQ8d3/WkxCBPbiNTrluFYWOQY9vOmNlDMFnHXWE8oaEwiHIkte0Ijx0iYvSAfXlPIxrgII4
BUCPW9tufmxLiI/ucWxqgbyIydy0q5i2glho5nLcRBIjSFN45w36pm1K67DtFUKQpiCcG6BTpioW
7n4lJOhiebEYp4GISp09edrO0eYHk6I7Wx48w0wOqWccormlCPRiY81sFeRQ3R3abHgrqJkYtNAI
cemXAO1E/C0CGNp5u950Pi2MpzMMYVYgwsG5dcpXHffZceiiAdcNz9hgFD9JN3liCgydznD1s1Ez
HHbpJuRDs+nS0XzAGanQC9Q8BcvWxW4CwYwFjHSzqxq4C7h0nypzaJ9sAGyBLjB+i0Hntsp6TDEK
VhrlQaiNhgMGx0fQYJUWzYLFYIucWfAA3AoigYOmhFKgsgwxFeZzAuMYeMVKFbSZF1w1seMYSVoQ
FQfvU0J2c4dvJ2dW7/BZfXb/Z5e6DMjTGCcD3Lfbvt8k4wIGsDOy9z5PWDO07ESvejBvgk9gxLQx
vI/EwNZMG5FVDOoZWEv3DWmKSKy0ZCwQZugx+LO2nJsSLBF6fit9JLCk40vtgM3MI/E8lgwcXaZS
pk3qywqOI4oFnK0kOJyOq9t1by6AAV9jK0DdxU+0q294s7L1K+XFM1W6f32p8Bl5pVE8gig0sPFL
C9CAyU3NiDF2mlxQXXOd2NwxRaHELlPImsibmx3SJaqxE46HfwxDXNCj8cYEGFoU6yRd2nVmBI/V
QPnIkdcsV9dW3X+dwXjfsdDVlJ210QFIMdnsgcg4Zp62secIMGnprhebGo1RSWMZaMzgtQvHV933
8BpXWDrcvNnNV9VQHbMEgd+xq7dmhT49iaXuKxpicoF5gPIAg3ugVOkso3tBb+yMEdw7IkAhLl/2
lgzUd2qQXPmg0INpidpqMfv1GEu4Q/2iKOapk5MApg20CRAHgtgXb2kI/4HeQUmswqMD+9/S9t51
23jH6uEMEIqqhoaNYU5XcEGUUfa+cFxmcuq1ZKQrv1q28Syhbn2LGD7u9iGkW3dkjG7PlzKzw0ks
F+YF9D7UrdoxOHed17K2w8JMQiUoQsjGlK/zszFl/5RquLmW9z0k80nlbLZmI5xJNrJ6vs7NlzI6
X3Zjn1qFWNnNVz2ovtNOu3puijxTR+xxvltT+XWa4WeoMEno2i07Lqzi4ZaVw0/ddn46Jc+q7hy6
EihInoVI5obyK8p31wRd+dn+THTt0pTztXKKsK2bdyW+UWzZdf8SV8l1bLIwldmgCkJsvBmYFcca
X838IeNkAWlNmFuujSFCVJpvM2DfwGQqKe0MROgu0TWgYVfKTL6Lo1WdpnRCu8xfSuXJSoJf+cvO
ggOyB2snRYJ/RFeaEyCOh4tgp5DIjVe9zkMs6wCXGe8QY+VY/Qr4cKWO6ke7TJe5625G3z4uswPM
Nv+T/14C9V8Canc2Q/kSQkm/zPIcZPp1cvqLaKo/M2WGpqBxbIxXJMMvKAE8ZjJ1K/JQfi9BSrQX
xVOseb/IZ4T1PErxqjBKZXHtPhdL+qUB0S6mC9nUtae15iY6U04d9qfzK78uPVzU0duqhXKQL6EV
0VY17KNWmaEz95cOzZWido8iX+4/K2zvV48doJsl2U6611vty5nPaNl/yx8xjOXSMiMkO3ktLa4k
mS5Y14W2DXLR+tZK7zfpuh/5edm0PkaR56KLUL7NT//dPm74ZCxXfFdvDYY3bnrRKmZ2lX71kMnu
+wVZ5vGWOAzV8MNlQ1wSHiijttus2EglmJyty7UX8RXl14imFWTcqDrjyBoyHAGuj2N8wzBZvgls
11Ms7d95eHIt9Fn7tRjf/3ue8oEvi/NZMjaGJrfKxPTSZsyhWQxyUcgnIH9V7XLAJuNhKfuzhQve
/fe5RUrTX1LRHOuWM0KqUXAD5E2g6gyt5VvE5pvGX71MhHRowocpM3/lPewDVqAjd3d+aPLqe0nN
sEjZzNGYf9TaDcnfX2BW34AswYhFO6+d94oov9tRC5u2+5isf8DC3pwA4nS3MuBe6dpZPtsl4sZy
AS2uOV4o3wEeLmP+ebqpCv1Oznns7sn/ugHKOGaII5OLzCR9NWjW4htFEVdn2KfJX5V/xiAOA2mb
xbVqwa/8mhrjazGCPxcppqdcpfx4UYvOWoyHnRpfx3i+kpauoOZ8BAouspFxvzPy4uhIPloIbC0p
fkHgtzzd+wXeFSKMdDN183tRpmtjvs1l/ZHEK+4KLnCd+pXo0w1J/lDXeX8lDQFe7+YJ+OQSH7Uk
WGNjgrVnFk5DdkIsYG0orGWUmwfNRhVNCyP2h3x7vFfC6H00jR8rAZ261I9B/N+mogF10h3vs9EZ
WUVddC3H7kd+slbR5ORyp3T/3RG97W+5ovkzMnxDzGXleKGnlfXYI4l8v9t4U9zkjcJCppzSH/kQ
7xuFDeP1+f2WNa33a/KQx7KA98MT6a3vWRfkPwLhchfWCHsco8iVaeYvgHCvaRNd5QN2WMwl/jHQ
w8/V2EMRQ5m+VB/icby1Sx6KFsJK0JfbpmSSNc8EhzJ0Z+W3z85mUrzLI6BSDI6Q5LveyshtmONN
pyexyrMMzzFw1x5vBTGJRIDjxsn/Bns1z2i+EEdb+ErMGtcyhBkt7s15e/GWgwxw8gqFqJ5ERHOY
mypDkvzo3ZSGQ3HA2+Oi8nDtkX0bZeTayZuZIQvSmUSniP3NUq+Wq9qPVyfb5Hb9mc4zNS+fR9Os
UMnsDTY+p6abbvBbQ1rHHJKFIITt5yD/UrnpkJ2o+eeOhlp8Mpv4anKI0nIKTTBUkjQiO1BExMbs
L/Lua0r9U5RXNU1wY7G+5QJp5uB3OOoaqGP+lbB0JrX7DSiUHFRjaf9a/XKVEVKGB/lVqCKUf582
hfFia+P7/XSRwW1o3e/7eaNqz3UWfFbEH3ko0B9NtO4HhtJFri/5Psxbtlri7YIITvyABt0wXe6/
Ku+MvLQAhhCA0RdicViqWQim5LV1PpB//gVR+I2L4VPZU8LrUYhOKoG4OcolJgr1OuTTrcgPi6le
vCmAm8DuTtGV6wtrm+wskf73rUYopGTFX1sNvBTzI/lzcjcHMlbNRvMsQMvFWnI/I2yNcZb7I2OZ
+LSc+p9coxWPT97auVY/KaK8RwQSr7GO7C1S/Cvc/vaRiUQct0Cebg43UsZR+REdtJ6Ly0hDo3ZB
f4jO+L5/chzI4GVwqLBIAixp57cIw9Wclbbw6OCBXylbPgbtHoLkHpP3ilbv2QGyUAfjRX54BBtv
ZUQnLMmfymW6pgmfLKsn8oh+pevK82IHv/dvyk2L9BL4Dt8NgB+zeuS35JKjgHhSNcElAI2635p7
CM+Kf1q8rcf+ZqDyIO/fUH9VQnvTqZW0InjBMP7KCB4z4eC3GmtGmqt5mi+JvAa5FeR7pDRRBqGt
66rbyov93/vqwZ/qsm74VVVVd/JlAk/TVkKoj/FCbObpuHWGmK04waB5tnnPe4CWL37/UHrz0vUU
9NwFL+Z4aZ3lZnQfhtSe4JyWdysdeAR0PFT9onjZK+SUVdNEnzJGqIk8zZznGKqfTCLkaq3T6Oo6
H6ravP5vt8pXySZ0JI0eyjRiRqAr5LOQP64O/b6Yxa70tKtjssa7bxlXdbBHmVlvYs1+5NVDq2CB
9HGInN5nWmpXGbhkdghQSqPwzQaHCzE38aidaGd8avFBRq0AW522/ZJhL2vEr+L+/0RLhiq5OY0s
PVrMvmVEDvT/nkSXUFcLEHr9za0Kth9aaaPi/OaICeW9QAgmOcjYIfdOr89PCfgAuWzqgKxNS/9s
+p0RD+l/32Lo2dTGk7yP90+t6Z9B9dJnAnaQ/SCXf8YrFWP6FSgvSmSG5Lj3g5zOLdxulH0U/VvL
lqtc1qlKepcr+7bUt6mKgalzonP5m8v4HE/Ta9FOn8MfNjdI6YA0HcAUJO/Mjlbybk1m8a0M1ckM
cCYmRVogtzQierCW6o8O4D8jPcikVW46zN+oHGyiT27dn2/GOK+bSaec5qpqyYddj3SKAWEuvDOI
mlDoHOqTRUXpnXz5blq8MHjVrq2iXmnoF1n+1pBFRJzUZeOgh27sBkHoX0DIETrtbmdq908xXxfP
BYfTPDpy0qvFx1z3vidp2moCQR+sIrSDZr2Y82PqtD/y8ILZHAY9E9EMH6zODvF1veQcttplFt62
gzAhV40u6m9ZKoD1wx3NOzbUJvf37LXks7Df8aa6yHXz3+e0lGOO6JH8BmoF13H4Nyndx8gsTlfB
eclCQd4thZskyCQhP0MtEs/yRhmVzDuH7EkHLSyDv1JIU9DxIJNYFf1PGepHYpxhJedZtQHqmL8d
ZBURDupyQUnxqi//eh0EM3Ig92SwTzhcZ4EFrnIYSdR1FsD9iPl/x4tcza0RfHfFTp6URoVsL6ks
r9joskDhEJCHQY+7jWF2r/AFfmUeKHO2QPsa2+rfPeTI8DD37aumJfdQQYV1mwgljV79ojdBsJJn
6zKk12mVt5ywDfaDqsLwim/L00A0hBG5b2zGgzPe2DI4GpzPUTrvYhCdQeR8O/T6VhDuTw3IjCQy
NgLwrWh6dNvqVUuZJ7vZGGZeHZ63nlJVAmkHyXhCvKqold+SApIp/xVM+8UV1o9XbQwSP9wwDgIU
ogyEnmlhuu38BVH5p+TKr2d8JG2x1ko0sIL5UncGKWVCCkborbpHBY1Nr9AubgsX878BOD1dyuVm
4VK1rA6TCSCRdpFXNGY04aVmICuyxyoVPwpGSANsev5vQX4BkMVf71U/Cn0jfgbDjyM4PcAHhBI8
G0KF+zGWW5nuyDeV1yuvEWbC2sht9H3AqIgdwnHh/fflvZ2j4G9gFhpZX9GYvpfuRv5WZqehwUeg
e3a/VzBZdkNQHTLPPneuw6g3uX8/ppoex55BGk5L7MuWSt3N/vu/7Gwo0QVywnXZ52N5ud8SDnv5
2FFOR24HhcKIlaeUD1BfwwCnb3nlLndHfjX6ASgRLWR8B+Wnhf4TypPnvp4izlUj6M8yycvjgE4n
h9WoZ2fcEFaOAc+I22unBXL8003+UNvQEh6cN3lkNjUH2tR8ZxRBrCK5Nu9ZXD49IHIPiptwIaOw
QQnVMaALevF6X+2Bh5mC3INR0XxjkvTf8dFOVzVmhVrDCQTgVv59Bt7aV/FebvDZnLbJjNhKx8ve
w6NLOZI7W+CSB/lvudtHKk3XHa8F4y9DDbZpj38CBS4LNJTJDgYCX1W+kymYPA/y0n3t6tBJ4Yaa
E5R+Pq38GIUV/PZAJoPZ2XpPk4KsQW1wBf1NnZH7EPq/rDs1HveMBxtXe8ccvuQ+kHtCftX09kde
AYs+Z0uMy6d8KnL93R/B0oyXyFUoCZ2diU7EXKHiLZ+NXEly3YAv/Gfg/cu5bwQykC0jCo5Mz+H9
yNNInme2l4czeDT5UTjBZT4AqPwQLC1EACoWoof8ajTGJsP8TObpsopSK+p6Gg+ZwtzOssNW/Jfm
p0FwYPq36UDXRr1x8jjpRne8GG1MVTsyfuCYMNK/qtpgOn9SHWUt8yG5Xu7rn3uzJOkBIttOrjp5
n5yKFhZ/5M8gGfTImMJH1jWBsUB2UYuQIfNZyRCBraW2avYoT0+ZFMq8vswmjESAcKv9Rdbe8oSV
jZPBB0V9kfFxboMdmO6dDK0y4R7EAc/Nbxl1S6X+TQMthLe2UQcVYyMSZ9s+5vDfse0g3fivDyJf
sG2RagVxhEbRqlVVSPn/JVbCXp5GKFgyCVawgrBY7WWVobaHORw74V4I6Zdq7j+q/v+YOo/l1pFm
Wz8RIuDNlJ4UZShPTRCy8N7j6c+X2H/HvYPuLVEgCVOVlZW5THtSm34fduzXWUMlGEhgcxPzQRxr
zD5+dfJ3p6u+CvZvtF+IKc17AC6alTlQcqLXxL54wow8QpFv/mxZlPEz+Kqopyn46k5Y2zTJcM5y
XO59kEypxS63xN2Dqge+qALJ7z/kU5wRQxOAwiMLqeZ6V5dQEpnNi6Z/SSwEEv2paAmg0PZOoo+t
Om9xci+nBbPp6lNdNHXuhB88DZ73KMFeApHVjHdTBGCDYKaoMDks/yTBDaGBXzBIj6jFU38nXA7B
nyyPjee/ev1rHxKnGM8dwJNe1d6D4qUDQhjEyUPaEDx4hyTyZpatZs17kqR4CUszy54CEFbLnUfZ
bHq+zc2kToqiLWnV07JNl827goqGR4tZ0jQSjq+W16AFEJxku4/w6U+PnZg/4WsPIo6sUDLFZTuT
x8MOGTq4TtqXPNopab40lT4M0NQCmMxg/Rq5sYVIfVTc8ZUaXVdT4nOrj0S1t85sHCWe/BdXEMq/
KBrqusw4iTeVZnM/tRsVCpuMdn0KgH1y+5mdGJKfPL36kFRc/uWj5RvAwuz62t7M4OilLtWq+Ghm
rOAZVVGXxZSPjT0Dh21K0JRBnIF1grGp2ybkGtQce+93CRZAfc5REwpfc9lpL5FFMT7RyLjOY/RR
VSsZXrJQD477RdJHu764lRUGCdlrr/c/kGW+ckxvLfMqT79M3DPkRJqO0w+KmpAG5xtqz78NKzS2
JR+20XynG8u1y5Nlh/tOcdudy/pZsnUkIsphEcWfYtrPtfY5p+qbOu5loZ2xkFqCnqbW+wxeuoQK
2YXJblYWuCJyEDcpQF/Ue9mKyTojMwyl0achxbv6fyFIJmRcKj9+t5VVSR7oci/6eMaWJ73VJ/tb
Ujd5Pp5FPC0+pBILRuV7ShkkzY/WAF5Kwx9dktzAr44gLPdZL5Xa7i8OqJqHD4pgEiR/lYR6yPS9
ort7KXvTcfpOx/wLTOy3FtjwUrJbunB7fZ6OLWutx0BXnPGnjfedb9IJM/7k14RF1XfKy0QVz2F4
A7N9QvNi6R3QBv6pAK/lgfogXyFFeSngJ+q5m6pXyZPhMn/NlvsN+JPtUHsrZyY5MgThLyT4wj6/
FpTvKX4+AET78liCbJYgRP02SaXgD84W1Gg+LB6PWoH1Lid4twkLb3eQb5yL/k+6DVnoST1f9guI
aP6qjJuOcQL35MFIvof2Ru2VbzO6tr+16z3KeUq1z9CaVw10IB8UOeNfR24UQnaF/6mxQCLF/j4r
h4HYIBVDx4jfdPM+Crkgfu3DaemVKH52NY3jcPAU/VuOlQ/2SFBt6qFSRmwrSLn+ITWdnVyZNCUK
tjRyDpYXHf0Ix0Jenx0WX8YxnaaLZ7PuTX8uLRW5kim0caYgZWXgpRhIaDJ/w7fRCm+yMt3pRf8T
ztx57pGttneWO4FOp0urv9sdtQOMgnnsBY9dKpuOX76X7jljzJfahLpye2NM3rbxSa9z5VtuuDmM
51zxNgnBU96ijvh1AQWQ1R8VELhQylpGTMBSIuekkoqiPQPD2X9efm/Lqz89TpQ80EJ8KkAEN4z9
caZkSVafMaJ6wAAoSV3kdXlLLOUED8A7FCtkC8cV0DiWf0iz4Ik/pf0EaV/z3B95MGZSfXmD+x2X
n2M4vsidVB3njKjaRm64XELiuc/V+Jtk/46sZ+OnUQGYxOB7SfpBBJ71rNzKcxp48nKl8slqnt0N
wDK7hl2fCmw5+aIhzN6d56qYVGVU+z4vxnXuUoxxKVNmHqVtBsL/bm4LLdGGPeJa3DVORTWbI/LE
BxlZ8gTBbrIUtjem6l2lm1WPwDbyL4TDvuaGukNHAadXN3VfnpG8+NTL9IuSPGngUTOMq2wjgSF/
ssI8DVFGBZkwICnostnUEvVzAoUOPxgO2I+vhYAk4l+pcUn9EDLyUq4AfLFpziVUrIg9umwi/8tJ
beH09bS/a//7v1wVgbYjZKO9fLWMTtNVvwx0jGI4KTOhc2KKd4zowJ9fnealj9lPzD0KtoP2U+Q7
KIcfUjKX190BOnFOpkl3TSo/0Th8gjNeFU2Pi2cqJQt6HUy7vDxF0Df6btuSDBT98CmHUxe9mofG
UdE0q64SRqIovkNogXY4fYOOmUNkDG90M/qDKcwq33/Ew3g0FGUrobAnaQN6FX1SttW4mpGrlO7N
bIcPJUic/7J132drnVXnBmwbrEAp8tMA/4sxZl91LEsUQy7LPJ7PwNPfZcClJNg1DfW6104SS+Q1
pVeJRu6mdthxkmEMJXpV2nCQ+SQRGOXdH9XT11gu3SfMxSkjjS1g24fTvmRAyyiVge34/XkKlY3m
aa9jQoY8/Ui8K1vnGlGOKMnpnHeTtpS8akXcTvTOi+LSv0jUkLCZcTaIoCt84RKO/OYR7tNKhrv8
7nDIGExvSf8gI3Ruis/hIN+stAx8GcQSV1Qt/0gTYNH9wZhSvKjTJdBLHUU6rXCwIGi5T8pgfJm+
9tn4zUcNk2Qo+ke5I+ZkPHqo8ctUYy1W1UcrH1/lW+STYu6fBH+3zO58SAzQdv/3FzkjOUIzIEFO
N7pvv8vEH5J4pxvZjVzDcmgY3xoTSpCMClkKJ1v/QVzKUtUPuVFLvabX3weAwcQGy/ZfWBGqjnW9
BtgTJvF+iRnBWVObV6k71axQMk7bBtyj9TO5wY8swbjy/nzKhJPpEBj6T7CujBmWb3IA5fEtnQ6U
HbrgI97mmv8hPeyl6wHo8tH3YpBZX/ZkvcqwszN3paThJeRntQAdqpDgUtCXv8lrTcjW/2/pjtRw
ZJX+RaZpbplfUem+V93pv56yW85/Uxl+TVl+iUeEhKqrlpevcrTsSJcY0apbs1KumMf+WNSrPFfd
uwE+0UxeuX29H37XLw1K43lVPYU28k168uVTgKR5DbhzBsrEgjWEm8IKbztzfOwBUJdluCpUA/VJ
9exHF9Ojh072MlraTxgol9T66kh0ZRHIA0ZSpcS4X8K2zh+Z2n8CMZDgn7CweO5rSj6F5cInvbZI
PvFHqxFb66ajHJeQfg8+Og0wRSD8n+mGbTopN5OxyN8nTb8B9Q4Gn32bfKh8gOMl732xq6R0RP27
Itti+/noVdTB5/zFQxFhQBuVyvCN2RRfIKm2pe/dBCTp3hi+zrn7q2KlMdiklhSak6p80+zDREOl
8hAqqaorDIYL5kLEuvkzZJeKNd9nPdrbrotP8hZgs5QJnWucB9Tf2nsiE2mGcx1VCprdrkGTwGCP
jBItu+7k2cVxRk68kQ2+vJiZJW0P1GyI8qVdf8NEYg/GLsqcXuThyDn4SXGYGoxo5aCE7W87No+2
heMp1ysHsTm7OiPe3kbypNFVlNsj9yyEBOAQqNF3fgupPrILqWdsAD331BbuvR1XAFL4TMtsnoF6
wLSjGlPzcOYofmw0mWsTluTjn1z9OEYXJ4L4xBnKmVozN6yDdB2H4OuJu8hmfat9c7Qy3GD7/Ndu
y++CtNjVg3OgApbnumUtFqVtFA7bo1qiM5aqn1JHTi26X7Qee1hHaoAeEQUXifD/JqH7TkBforNM
2I4CDSAAeN/IEWB6ROCnnns2IVXJz7IWydx2XAj8KuZpkEUifwGXDIlzn2V0FUpyO74pcIdnadH7
LbWHPjqwGJykZxSAviILyr5kpur1Ldo4qN99uMa5FPgXTQGZvtJwkGVjsLiFyoSfkIOsxJKZz/dR
Adc1aD9kWTM8egweFjphfbuUmJZyKw2uClwdPh+PsqVSua/S5ixpWdafsiuVzUOTT7eKVm9kfyal
XWmG0qq/tSFKu+m6wp5MoYDRDsVX6bXAFGJk1dqDFFeEf92kykV6NRlkrMbXn/6ViIV90TgfJWqm
NPKkbyiFG9vWH+KA6iW1YGkhSGFE/q1ALQYaW01aDPI3OVnZvsjeT/O3fTh8SLNOB94gTV7bfAUA
/rJ0L+Xp6u9J1PxKdiJa5q6BUkN8FRSKgfyEWxjrpWhEUUV6OdKZzrUJwZPmNJd8l3Dqa3fpGi19
YITv48KiHkwRhlKL9IcJOvQ0gvIlCfb5cvZlTiJDKiRHyOCSrrKIbZIPIRK3WSAyiGjhs1RCt5Cy
jZpmX1Kua3WoY9l4GK0eQLf7IJ8gDRm5FwkalbZGWZhHUKXZrzyeWW2OddLtpTy+3Ftp+Hg9gO6+
eF72eDw3059f2uFDrlNaiRoYjUIEpkK4KSk5k+H9LgU/u8rWw2Q8yB5y2TTOo/swJn9LkaGruicp
NMTIMTmldy8fLp8om/8xDXZ23R7biE4oBXxpH4Wx+pRkBfog7cEsw52UreSJyR3zRLMQKxqe7LGy
AR+ajFPuWTUpFx2orTzOOBv29FGPOl1T6bQOTfalNFSrRH8hwlsMQetOuU0y5W3uqewZzd3yyAGx
X7oYIul/easAuwgPe39SjrJYzkxRO43fnOFRJre8BLH/K1Wdq+xyJc2R2RsoeLaQBkvDKnEZ9OH8
gSUyGuc/siq6GWWk+a1T1ZeQxj3yfUhTqp/L9FsCRaieZs9+ldQAhjgNQaJVKrXuN12JHiO4z5Ji
duP8MDaQMTtli07kzdLlkezQR9I1KT8iuQrpC1aONGMgk9tX+XpD+7eCm0N3AuuDukf7B5jzoLr1
IfBbKLbtnzT4wxFUbvQpnRaJGoXdviMbLeu2bmkbZ/LPUiWUkSczS8qLpTIhCdEitENOQwkyCz59
tX8RGIfvYbxTP8nTqSMQX8wXeRetXXZlxUV+Nqton+XjQf62YMfAEoQOes6ci8CW5NvwPwAWDL3M
/16emEzcsXoIwvGtTsO9mbvHAiU3TWQQXuRDpUhZxM7FmxAYIcjIqcnrMnHq/hPc65OxH+3pW7rx
MrnkD4LFkarG/Nd5yQoX6keZY4VGj55zwRbiW7636vRtWHpQWQAYC0BOPlcOkD2LgKpScbvq039h
E8BvrwZvcubR5N21KGrN1N7l5ssz0kB/beW75UOsIoXD4XMQyBtZ5KQ4PJQF5tY1VECPRnfFY8u/
pATlMEKWdgfSMemMiQr7NKlANozd0u/uyjLduEYMtkT/SWnN+cS1NDmHfnrN2XpBITvQs0D/Vwdi
GP/Am/vxQB+D8M7o8o30ApLO+gmVeRNZDjRDl/HUfEvlKjQgKq3MbDySDQCmBUYjm/HMvZgVNBHq
h1JmXy6g1ptt1am4LJMrM6AQL6JN4hj7LAwPdYff6WcE1jBgQo8SOgml7fDvX5SvL9BT/zXfnf5J
Hon8XYaF/JugAjo7xV1oyyOg6D01dBEdSoW9uOOIddpJ8DQyrATtJ+FbBDabSrmXnzsNeAtZE/yg
d/O+bqsDpIoFIyjhRmK/hBBvNs4toB5ZcWu08xS3fDRz51u6ovKa9EykO2orxr3GBJvzHmXmamns
l7lxi2L6TtZciQHLbrhWi6sGMpD3yniJI/u3S/vd7I5HAV7JMHCtBHJxd5BxO6fWBbEzJDa4YoK6
BgCx5w6VbXBES2UX99xUWfS8eZ9m2TFMiqtvfvOwX2QdKGSdkUkEXSncoHS6mXNzHefeXhY22YLL
F8pkkTnQQIzruG2w3+QOS8dD/pVDPN/b1nRCZHoLYE8QAHRJBCywkyqwdFuigUJdbq/F5K2gECGj
VxpmmhQqo/m9No3baLjA7aahzqrAn6QFJLVMs7Pv6gDlCkmSSVmlcdFr5EjGb9/Zj5Fif8tJSijA
7oBxYq1npb+1M1wIR+Uid1Ku0rfdX9tSr6q7PEA5vIh9+iYWqjj/e7tqPhqoPssaZJcD4M7bvB9Q
dsp/qzB4tFP3fqpKlCalyTUsSYODsso8YCpG30Smpiw7gdWCoiMRKf9AiCH/8xgDVZCbKucpw32Q
4ejuLcV+kQfXT/eppzxbSbKB44TpSvlG3JWYy54FUvl4oae2omC5tOKWICdLpdswXad1z74HuNzX
Atyg2Ik8xL52rJMs3VKzdQWQU3QjkNl/4A20PTdVOJ0FJAbf41PgSeGYfDY1HFQwYYyNrsMQpTTW
ik0bhYxDgKcmVvVt/iTRSXck1bDupf4ge0xZ+FLYqF4bP3Vm9iUrzqg7L3q91H+kkiLJLzD2VRKP
z0uxhrcMWi5hGn0pnnTBfsf07rRbHMMRXvhRA+31fwFS7oIW1n9rZM++JSeTuysRkh4XvuL+ya/0
nxaFFGD409UEO8fztqGPGTp6JPTnZJQuaR718zBCsICugbSoZMQSriGw+iu5o0tcklZHE7QrfwqX
3pQgmxYUVOKzJQnmR6mlS07jueTGzhzsBj+/kW4C5LHvISLVLrP8KTL+JKrJPGrc4a2xH+XGLg9P
huRshAJikabZXMDi7/IlOZMz/29xw57jxWwxHAFMoConmYWSpSwBjoaeHFoa3pHuJw29o2U5zwLy
XpY/IpBgg9V+r7XqZ5gyc5T2T/PCx8nDnJXHJjsNgb7rDZzUuthK8Uueiz6HNFT+pTuhZx8Ly9zJ
R8p/WWMAn6U4gmAFg1PuauOat65ebJbZ58CzzaDYsYeQpySXuYwvYhVMUXSZfgOj2cXJsLxV3j4w
YdXKuUyQSmTsyQTJhFOqZVhrEPCZUkr85JXO85IwRtVKPlFqhFHsHhHIWlo2MiOXrriF3QKCuSgO
82jkOSE98CUt06opHhwrhRfoHQdbIcunD0IO5bFSyjFKn3zPB2nVtLZ57anYaxjGx1Sr2KWSOQhj
Rv2r64o+RWh9RS7YqW68DNxo3ah3XQCoFHjo2Od3Cqpzkaz9aEhyK4cfnyUUf2H2VgUmg+L1UiCP
Zv70LK82oWcgmImfCnS6+2p01nlzUYrmLanin9r1r8tn2Yx4qCNoc87QS0ijWIfdorzLLWx78unJ
QkZT7csvr5vB9LHXUvVtYVg3kCg/Z8H/+uFbiQ8SjcyWPFEuLMBJWWmVXbSV3qX00OXyl8ak1703
w1ZitPwqWcVz36sL/GQOe2LkvOJBf9bU3yVap3P6muqI/v1b7SvouihM3AgsZumRmQGVttZ6kg+U
dEAgeLRqnnx2cTLtJADJdJRlF9F1akzZszRA5bgCCbnMBEtBKVMWEkGQG22xVSL3JHsGeZ/sGEG9
HpKywkmYJy+hLxqGq4f/gAuikm2odP48ZOEw/kRboviVySi5lZvuqrT+tscYGjxaZzwHiRgdHAEZ
oILla5ODqWOjV6Lx9b9gIvmEYGAtFF3jrLn9D2YkV5OFxqUN7aVlGeVoLzkzlj3jEmatul53fXw3
TvHvf0t6HLjXkdc1U8Moq340hgyza/Zn4fwnqYacpZM+BV35JKsLhaUDRbi9TA85DNu5X4D3rDly
oMQON8ViwNMB5lMFkFyiSW8rljoBYUm8KSd30wzE/66EM03bNsL3m7xFj9IN0vcgpAnTHOsG4RK+
5JvkRPTBOiRgA0zbQ3Di6V9QJekKimtGW3QoqtsRmG47vBXa9Edp/Mr9Zgf+IbtCSfu8CKWXLr5v
PUqg8pz8sLlvDFRCJQ7rsC4Y5aoP8r7uUMHmSthjjEnPfmNJiuqoP6JwuJMOo0QKeVh4kr0iPywn
A/lsyYNMV/uxkBzqgsccMIYANuqivTNrzOw81kJf7PLs8UGGo/y3QJ1kkMsAdhQ0WQJl01Z4cZGB
yAEL5DfvBJWECj0FOUH7QqN6K+CK9TpFUQbXf2WH2p+x5Yi38sglb+2d7ti1427pSn8oQfYu/W5Z
jQTzGJwLQ39fTstMp8+2jG9saOep1QG45Q4hfvqz0tAVo1coC730aXOpgFNbTqek3JZMlhWNFtQo
0bg/xx2HaubMbtBIwLnPN0qgOEfdVx4QPdY3beAjjlkoqDT2lbku9erXCq38wdbQwI/VY1YW/h22
UXAAFBwrnNzddg46Usg1ouUK9MYsPlVgPRenTnd5XNdbx8UJ2fTqeNMlaraPBhNnCX3aNwOYtiAf
4qPi1wqi1N1qnPPggpw8I214CEGbUZ1xkQ7emUZQngqg8ToQ2UlVhufQ0H6tUlOOpZmiZwh8bVuE
5cnEi+w4+omoDhuIGzWZuxtBoYz6Dci997q707mAFZpH2K9gZ7GNe/+YZaAR9aEML9rQrGIH3XVM
hyGKIV0aWtDU/LQ30QbnpBXEMYnP9r3pj+aNVo6guDrrPk4VEQ/3dqnRPmZ+b+2MDJCjWm+tuNQR
i4itNRs+hFpXjpIDfW8ftUyvN5rjoRkILwQOPoa0il68pn1trOagvcYp7OnBmQ9hN2jsUuGFsPH3
0QC6b0bjvqmp8NhY6uwKSZFQcEg3mEWOtxPglEJLN31T/aSoYKXlhJKbyr3GgHGDaJe6gnTaA5ru
N0aDeE02ZMOqLqcemVCXDroTn4yJZq1tFvnWVkJ7PWFSiyENcaWFH2oPwYuheZvWQF0+T19QeEHK
LDfus7Q/JtFkrjx8oNGBdh81zxg4rv7u7PQOKqGG0jxEy0HT1xbpm9pPX4Y7nnGrQiAvNOKtXr8o
NLWjJLrpnHJcAzk6I+r/oqFCuOrcgTej0a9Y9mGoop+8DnG36rInRG9TqfznG6dy9kni1qRx8KDQ
adKIBhPXl5kvagDLc24U1KvhtnfqG1ohpHGj126GSO1WiGnvmqh49YX8YiAHUlX4VDAVDA+VKN/t
0vPsw8NUVOIDzrdiWBLCkKWS3NAn9xBVjvsEsvMMP3fulUsBEXtQqfWkCvD9ODgmBoMmRbsgnCA2
auaxmfXxhGgsUTqFzq3DQkOM4DPsW+0O2jZFmSkIjh0zIPD6TW9+YqZs71pIgcJ2P5GsbcevoJvP
LuvYKjI7sGFlDRBMHw9qbSEkVpRn1wG27VuTuvM7gmnmx+joWDOmE3lzcrQ03SkJyn8+EXkVo2e5
FeV9x2eFUiwNdXG1WCmG/T7N6b1WjOYpCaotQjfQQqoSUxQExrVe34S9PazGwHjGihjJZnbJkQ9p
M8SEY4hHBKroVOU0PylLHobIUXe9ClsiKIN1HQPO1JDVn6vc2uJOhpxEA7S+Hnp8gutDn2XFQdWy
fGXl0Qif91G1TW0fcWYwSyg+chZ9i8Sdrk7TfiTVmrUBplSBdHPXd/He1/pphfDI1/yn19M7srS4
RzgmDimoR48oaaTtsIOwzVBDm1kXsJoxDLvSYLg4ebwfAnE4TEAiRar+OkCHFKKpCm35VM9ctWM0
zop2+30ymc3aTPHUxaCigi87+bQVP5W5gF04PRVeDnRlrpSdisW3cSmqCfefELOXbEQWoYqhJtbD
XeYA1/dHFJK8GixjpEEDELMBtcwzBD41bZOPpbUbgFaGbQrU3MCPBrTmLteuJoXyk2/12z5FH2BC
ZHQzW8Gz1s0TsHc9W5vRRCvfmd21Z+k3IESKo+s3kG+jYVf0GpZFCE5oA2qxRo+VgQsDjeGQBHX3
FG9UyxNv2TFe2dWI4ia2EGbp9SvDrbxN6WjUmhOnAI0O58SKuwy93z/Phx7VYeeUpa9GagWHNOkA
G0wIL/TBdAozZzOEdQBOzL2UMM+NGuXJLkbRcUqpnpedyUOOvLU95Lhz3rFkaivbobuYwmNbafVT
6Kl3gxTyQ1R3QPLO8ItjOC+dqtPTyDeodw+bxtZe7Qp+eMK6T0XAD0uHCY4RhZ6bH16lohRp1fdD
lr9qA+gBnGCUNBm2SLo82UrvIjcdIuRsV39IH6PeX3of+Bwam1a5c2iZswQHL7QgvXXit8AecY3G
BGjykF8HHH+r5d+W4uzoqymtdVFqxp/jMNQUBJOQu7GguOt/hY8zcmcjxdWwQ/AtbT+z4kexToe3
zzBuQCGoAE5Cjj/dlHclWKBn27EJ8O54AIqItWaMentsgwA0TeTyvKw69pqyqzvzhSpgzagdW0Th
TlU8Pmm3cVNsU5JKUgEv3iN0+x02nOGAmoWZk8p6hrP1LO22SxWaXRTwtlF6se324BqYszrTg56e
2iaKdlw2RD69u3a2hR1drn40fruNpxKYGK09ewy+kAcqt3X+mgWdfiqzVD91ppGsK0uloZaMp7Jz
CTc9imUWnu4KwgMjkw6Z2oK6AeIpXmrsXMstT7lrHIxxHvZQjS+FBptyVJAAspE0ZLE0EH5VrRlP
JyTY2ayvhjDojqT+3kofK1ypo646LZ+D8HaywsgZtUajecMj5T03kWQ0oT5XnXbV1GDezBnCvaqG
rDpEKTXt3ouBRgJ9sx5LVLTk0gIyZRPRtm68mu1pbmB29DzahbIbkvoGMQqIQjixWZG2b/32eUDj
cB2m6WPapYh+yv9CQ69OaPBA1Uuq38okHUV14d5qYKLo2blvYvNYVHNz8tSqOTV1co/TIkqZbIC6
GEH4LqG338OYKpTTmMclIrz10QKtsEJinIayDlBLRwV/m64q9giZb1zSZF6bLvuJuaqMvWNXB92B
zq+pCFRk2GQD3snq7VLpqG2Ggh8SrhzyU7UatjxlKstyF5MsLHaKoT4Ncx9vSadZCceBrr7RabTU
c0i9tlG07N/8gniVIKXjFeSKWkJ4KIsTstvFqS8sykgkV+mEcUYyjMZKD521rqPvOOZ4ARZ5gglN
duMMHYpnpIjG3H1bBuMNB4qzCWqprFkLhwR94MJh6Pjma+pCL6AsvQsNfJM85Q6ADJDdcTc3/maY
tefMxVwqx8KtABkgo6QvHbZdJaXS2mqSrVpmNBT6GX1SbdWO+oY4QcIRFqsSZuw0Jf02gc2yVk1k
lfq/QFTF8C8Jd7Bd7wwDkUmE0bO0qyA4LHPpJWAN+rbRf1ipE8qJYZMiI9zQpw3MaWWSxq5DBfOU
QmqLg7sx3PYc98he5cqNYaTo9o4NqnpxAh/GP9fG9B3PMySGrni3SU+cxt0psSFqZ6xDYaAbG6eJ
thOeEwRA6wwQWENQNv5QUlRReo2brDS/ms3I9gyVe2R+RBpPqPO8u9oaza1TU74TKUZzWvsKiUmK
DVTZ2TgF4E+ZhacsxphRfa1TaO6riWl30vsMbZSx6BE11KmPrpdXVflTuRxldTxvJx4YfcuPaZw4
iOHIAf/esLw30ip4k+VlsIHmKdS90pB0XQ8ted45YAbwbawZeTIcZq921rZIuxi696wN422A/wDz
n3swYsrZ5HVDck5ukHTmGqGBYV21WGR4XbNuUCYOWRqmPJ62qtrednFATWsEGlOmbYenJIXGuNm3
VEJ1iayejckSyT1oHWvYxkP+10fOJdYz/yYIwz2Gd6hXuv5vMnkPs/fTtjAe/UR19sGMV3qCWMPY
mves4soqz89h4z2XLnipGkRTNJeHlsUeK7bw0AZ03qnNp1t9RrykcE4sBY2W7/oepEo+tBa+UdF7
qsbOagr0bVtW7+628lDxseLBI68k00l14yZI3WuDC9kKnmpzcnNvbSq+s6/dl4BqyLqlz7jqsYk8
dAquOiEEG3OgB4wEP3bVs3OYevgmOf4Y0GneLJx12RE7bCRrdLdHikVCbN1os2mdZ4XglU/aOQeg
D8JzvrGrfTd55Y2jWdVWYvkUaOEa2zF1nXUaEX6jIHm5Liq6hTChurU/0U0OTKSU0ofGxaeiQ+4n
xdPP0NJHp9ZS1KjqX7dU7gf0q2ALHaKhoYCMbHFvBY+N8pw0GNP1irExBAamK4WO08d8pvB0tlxv
M1Q54tRtjRZ5leG43LvrrDRfVR1priyv72xNfUQWHWevjIV/NssT1J+3bBpeqqx994cM9dAsOiX4
NxNigOP7ExgIc6zv9YrUfpbdNiqIBor586+ix9MKa5K8+NOiceOEsblVax8N/HSt2kW80frhrCGp
vfILKqlIgT2MpU2yVmG9loDEBZGyTtWuXk/x/FI6IfdCFVG0RDYXZehtK7ve22PUnvQkuHfY/4G0
UtimlcG0tgr/K1Lno4ef1MZT01WheHdGO7Zb2nHfytCGeCIjwz7r1lHpow2UDxDkJRadQCw3Stq5
63GOKBZSmdsFyiEnczq0lfuHKUmZ+jO2qgppKkDakvFQ29V7o3be2h20TWxqN15cPA2NC0AkRYZc
b25LAyvBcewfmsG8ePl8X6L9tfId7DcA0lDH2DaaiUVIgzwFNRZA09YRtMGhVqsSHSaASO4+S8d7
nLNP1dQ+1br1bnvJue2RQENvhaW/usktg290tUuPrqiuxXTf+9sphdWJhaHSZje2at0CCETlsK7q
TRC7D1Q3V3jd9Q+G0V0Danfrkqpl4VskAWg3U7HQt53CvfdTYKFJZOdnRPV79RJh2KXHPG56N41f
f+cxlkiItukrLaMK0JfNzax+OPj9Rmlxrov0rtZdczd4QbNilTy86RMA0chIOiYqymm2dwzLKdra
bd9vcMrRqT+GSCclPV9uu90DjjqYev1046CfCgV/1cYp3jPbXmsu0o/N9KTkKk1y5npUYyVUY8jR
JQFLEoXn1Rx3D+D2t2aB6CaM2AdXcY8ImmbbZuhuNBs4Y1/fqAmEnzz1H3DW7blsb6dE9jahzL3S
HE3ZFAG+II5eaZvZKN9yq7k0Rg0YAduPPJty2g/lRk3J5SrG944P2UEAwloiJFd1/jQtfmrM+q6K
7T/dfPNaEny2GA8Ilh283K22Lgx8tLLPpmJ5u67GNDIJtGei6/082QicUS2TFKy34vvIAjNHo4X9
ZJ2s0PVHMrFfv5UH36SU0ZZI0vu7OmpuSKnsGEVwBFsq2u2ASLAk3ACHqVcxyaGeEawqXCZWbYjA
1kgyYBMSdZNL0trH0UKmMjQhBQXnujXYTUTTDrwoeD0FtcHa0S7L8/LjgryLZnJW7nXZFOZe9V4p
rEV6c49b1KFOWTzatt6gB7SOLETONBy1VmoyU90y0vsm9z8c3NTnMn1tbOApSXHUIP3s2e00p//3
P4U62P/36/KH0lJ3Rdxbh24Y8nzXxm2H0yMmAetp0KXwXv57LaJGfjPXaUR9U37EhslnGZQaUdig
zjZOXn1a/ufm/d5AxP+g2N6lUuPpYPL0KWpTBK/MAhzFqXGm4hp76r2tZs+V2YPrc+1THCG2pUEy
eYA8GhJPplOSuzDWWiy6FDP0MOONEbt3/GyboOnoGQZ03OItiBANHDBVJAPxEJGik4WWDbVrp9vj
KnqYDSVFPJWEutA/lJDzQOb0m2EbnGpb3SpNgeOPgx5mH+ZHZEHTk/8IVyxnT0L6hABctMYJ4CFu
W/XJMO9AteDrMBTo3g7lNTZUnEanYI9XX/J/XJ3ZTuRKtoafKCRPYYdvM50jmSSQTMWNVbs25XkO
j09/PtNHp6WjlqoLCthA2uG1/vFUpbGicmVDWPB0mPuJIH6MiKN2OjbbnMA+bzeT6zhSRrXthjJH
jWg9G75+LYvqRosQrocmOhpTqbdDI4xDqHuCfp3kujhpuSMtGcKJO3aTosNbXDM/Ebb+zdxwUi35
J1bdiyACZtk0ume+l9+hVXQ7PKvkfiVkqxnhM6F4bRBP9Y3ZDPN2ZKUBcS9yQ1+gt45GtzQskiAN
q+va/bH2CXiqeqorstJIH7W88FlZ4tnkyEX/8NRHzaGaXHMzFfM7zF5LQVZ09TVb5hy25aZS5h8E
H1+t/CxMZkLEv3yD/WXsUwzfrP9peTC0uxNtidrAHw/wFcWWzF2xkCfe2PLPImHD1Bz9tW15zQW9
RvjPdibSe4aB6S6ibxJI30p16UZwJssHEnPL8uRP3QOh0fkxkztiWamH6fm1jSmYiRixKjpEryfl
zrDelKweioYUctmAQtVyEYf1ixdSP8YdWc4rukwlmn/plL7PDUxGR7LhEKn7T01anOgHAU291eRI
VDout3WIgGHtIso1s4Xf2fdJVnufnKmTvc76TSR2cxjts7F9kqk+p2axh5sVVEIAApKKxr1PwaaY
hl+uAxeZdOZ3i9B68/P7HVuBf82l5Mh2dTBw6tFO4X0W9zqKzrZvLEfPVS0w5HgxRHuQ/fg5w9ns
bR09R70RbicBTjoRjLmRdZ1dpEXKd5KZj4z17ZnKDDpvs5pWGa2XY44teVfzlXctkY2boQ/HvbVU
04UH/zONINWhb/ILCdpxoEvCi1RDFbwRytcIlH5rGGwuouAcEgidmVyIi/b8ktJ2fwH5dal9QYgu
yfsvvgGb84CKTGtx1OMcM/uncQEiN7f0D5k03IWC3GM6WOmy6i3qgp2eX3mY/i6rWe7QMNNqCkdY
ke7dRJxM9BFl+85fps0sB3VVPFY5t0dkAOubjZXV/YHNBiRkvv58xM/7My9nma8L+in5YCOY1mpt
msIpxCSg2+BGC7pJJAuLRCOv3vx7aKj3tErLuf78Qaqi/M/fim5tX6TOa/PzPnoqZ3xH7eP/+9hi
YVQcVIe3rnTFHPz8c5vo5mG2cyITVd8hn+PLj73/5VTqN22jXCsp0ekTtZJXa/3bz5sIhLuLS7/j
z1s/7yf1QlGjDQiBuYY4V24QYPVFpfv/vE2v3KWKI3maTWldZx9vzRKxb86Dde2tCAg48RoTiFDR
kv3fdxLHQ6hJVli7n3f+fHICY+Ixx52h+VzaJdYIJDMT53H9ylERtnPA/O+ejDJHBLl+yM/ncuOM
+zCmGaLoHf+aAY1ujdRRgVf1/ISpwQJTrf8ycNGe27Y7/fyDvSThVUuEG9bUPv286+fzfd/5I+Iy
Ov689fP+JqQNhv4XM/j5pLoanT3VkVTe/9+XdazxRNBC9tgshLZyjMcXEn7pchj76mFYi1m0MxND
zD8miMaJKNbjCyd4c2rLnh08ycOALbm4iHA+ZoJjjnKzZtuP8pWe50PS5mx9BtRAlVYvJK8wctdE
G8u2LnHqocJF97F3UrIlCNt4Nrq23Uch9imCRQUxzwsS9KQiTHkg9TKLu2ND+sgmRI2yVWb+a6EK
dXQ6ejkAr+h52tYC9n/JaQ6y4ud1kMxyppQh83+5ofekUg4W+JQ26R+Azk8NZUgE33f7aFp8akaG
oFO40poy5CZJLvDd45rpPKkCRMMHeigZ2Gn2uPbrMzmjqH6xDAgcNhnuqRcDZoSQkmhH9wTNtfV5
VKAwXug91lG/98PkZgn5mPXDfmwWcn7y6Gq51O4I+65DKrOyxva26FA+Q8qjcIVgTO5CwAm3IfRb
YFml+RyK51RETPV9tNy6LOOzWkXeQac/rIJMK5MQnQTHltOj1M/Ux5BQb2p69ano84M9lUc/fp7z
/NSPIj8qGR5d14i2tZzxrEAFa2k/eqU+9lp/2rF69Bo1UsXdnSlSNDimOQch2988xLB52l6K3P6I
Go85n5eT5QvtAd9vND1BAzIaa6zbJfJCeAcY4Fs2Eeaz5OxRCP3BvosjIfjlAG7T/ZBHk3n1yVhy
2IJ2vN6OTfNNRwihPQ03SJY34dUkRnvvhDx0O/J6ELRULOud5iyT0UzmenPTbnNJ6t92TireRC/D
mATK0/3RS8WVhqY2KJroqbR+pyENNVTMxxTOezy4J1JG195fvyMEagLY3YQWXZuJOb+LsXkjKzOn
FwaGqOnFgG3UCDDfswjX5R+PKzK2VwK2GFwinpNvVUgaJBmlKGmjQ7AavuPZwoXLA7CteKHxCbI1
GOQ3O2rHw/pcxWxI/gAOZ+PSCWpM8HwjCJJ8YlMToFGEjWjY9L9eLcUmalYrZ+mgzlgOdjMFVZk0
p57osgYetB15bMZyBbN9Dfw878elP5QQOxdXgAQN8n124OgdQUDF0F20iJ9Vn5wsDzssbqRpXiN6
LeOd8pqbpfOgGmdSVIoT1Be5Bh+VZ2fo95pbFBV76NGHgQCSjQKX2vs9PaCFhivsWIkpTPmYigZO
mi7R7NUs2xc611ag6F3ldbJn+0XH2gnWTkVFRLaUIHRxYMzmm27lnULXfWsP57AsoAIIyU3pRWta
6wKD4gfcc/D6Ank8LZ75ci5Iu6U9m4Ghbo+qafC/KJo3Wv3kpTWuJHTUHKaHrh7fpybssJ5Mn2bS
BooXET3BvPeyASZ82nrKJ5LDIfuv1185mb8kxsaPHk3jREmKa1jb14hYcc8s/krdXEbXqdltSYkl
VTMZsn5r2rjSTRdwvFM11WchtnsAKoropJXBtmfZxXIa4lgqT25M8L2HyiG6vlm8R2XoWzFaH6Ee
DkTpNicCfKAFqi8cMySL1+YrsbjlcXwdkeziNiBCdG1/cOyFnG23fM+YtA0FeD+lFWk2PIKr/oIt
Nge5YfaUvSJzNn/uQHBTdz6JnHMknmM8dGvCfFU196WlSwlaDkMVvcOyW3hASw+///sIh6VIKTxT
AA6NCCjcNHrvr21+unlMjSjI6P0jd5uI8cZRL67yX1OYXRjd5kZ6Pi1gt6XpHnkegt+QVnnIlHtv
JlJ56oUugib614jTJ93CNPgmtKGiPmu9eo0CeKygkSyBrk87EGAS29/8wkUJ4DVvwBLoPcFRSATn
//eQEZQNxEAn+TAHiZg/FT4acPQnikTx71CQuCGmkYGM6oY0VEGmyb2UL1xUSCVoW0lTZ7NIg9Zv
ss5BUgFUfOcjMTUFNF0MfkYP8WgOv2Srm4DCSVoKvaRtN54J7FmCfBPPNL87tFzHOL06/lO9yR8S
rpOOGsiihQhoqs6awxAPaSDNZO97/rWCltx4UfPGVHjybKhY+30VIs0R5cSu66kdTXpwre2TZVRf
vsuF3btPSLTfG7v5d15wmIklP3bkabgoXg+2+dL1SAWKL5UWXPh6+gOOd+2jXeWlXwx4D/3oncYo
3bly5IGdR96WKOy7hzBoydO79LIcQzNsXDY/jJrYx8bpMEQWHJbZeCMj6SvPr0advU7mP25bIREZ
ilMka4p0TAI4mn3vgc8jk73lkXNwyX/Y8RUI+3DmfV0nn8oscb1HpBdj2PVZb2T0G7L0KL2ZH8Gi
1Emn/Uev20uV5ogk6ahUXvlgorBwI/Er9q132il/yZTLQ6yx51S/b0jG/vCnoUOFwKsxxcafujM+
e/YWRNdkmWSbgvQSejIuOQ3ihTXBV80XtBVnypwx8d/LbKCxRffvgLwESCXvDhjNtkiteyrTXw1a
DSo68ajDsLdp/uy0xktl4UiIGVnqjmwdYokrapPT5SusoTn5xk49KcOjZ/0RITxbAtcTOwxFsr3T
DjTvVPFVtzwxO6LhKx4t1FQxQR3cud7nXkGDim6Phuw/CcKGOLLnr9HVbFZl/hJarQa5BpflEbYd
UG+wFkOmG1xWQEknq39cGm+XZg8Z0J9pAtCZhKyXDeWdzQy5TofUXieW2LrTsCPZWW4BnM2Hsn+b
J/PRFzylvZbfrKt7qp75i5EV594238fMfc2bEIeffGA82WXLcINSqh6j6JKABioozVDeW+G7POfE
LZrSVybkqxU1QHgEZW/H2nmauXetEpSe+gwaR/9SZKqDzsAzRcT42Ma3zBApvbVzIIb8YyL7cFO6
xn4Ku4uHShyVGXPlyFbc9e6bJbm1ihn6dvHXWuNCvkclkWRVDjGNyecLHPrUEgBuZ2V7spfqbQHu
muqqPo41seZOe3Zig8NevqdpmgWmNTwOLgFKeCgYrFA11TNZBEmsA5Ju3uuFPb2L509ND1s8VOeF
x8XUJRyP0W4Y83QPPP2A+7rb5JMv1gJ2jFGoecFc1Jj2CK56O2CbJPqLaswqvmHqCqkkw2ygxfEn
m5bZMiexkyalE/g/ypLPVJEQvFCNsFoz7GkVGlTeu8dngGP4WEXIG2m7+QGZ9EpC7PPRvZKMxKMP
aI7rEOAjuy4mfnVDpV81NuXQgYnjbpqjF8daznZd/c6Eyx0Gt1yXOCAs/7kw1HcxTYq9EzEDgVHM
rmP6Bu3yN2YWWJ84ms4SxTYvGK59+7UgSCTsqlOiRgQSqLVbg4tdRIci0Xvwgmeaj5dNueB6c4Zs
q6P032VqYBTn71F/9NYQGFx4OAcW7+R2pzSVT4ZjlQHZsNUO+o3cNElCR4hkZbtohpoq829pB4LA
/4LIaI628UhlWB7U81pfVRbezpbfk2l/xrb7ETbuJW31Q1/qr8GpkcjispIDk1lffaWSX6sdSXyA
aEccmwocp8wAFlbhkhvT2zHPL67F1m/k5hvp/buhTG+xV6Eey3F4MwVPc3n3lgKRxUowq4ntxxgu
uT0KIh63nbZ7Tgm2u9IbWNGLEQ/wN+WW71I6x6iikUohCsTz8WR04VqFsaK90jk5MoeBy4lhtIuX
TpuXZCa2bwy929LOt6bp64sziV8GT2p6Jh/jlMtsGXKeRcgxuQB/pZ19NRqXehG6PqZ++A57/12J
eJe28Smcy38Te+beJkS359GOyX/jcVjsjLXLSzT60KuMAdu/gks+zIS7pFQmMLhMZOAbED6U6NUh
tzJhJI+hd4Vd+oPyltkJVrP5F4BxW3r6MhX5kymmN9savniy0hZ8TCwLuHbBn4pYwovRTxoqP/vE
Ra8pmiGwk6hksVXVCEcREQlsWEevK75aNyOrLANmhG7wBNn3VTbth5LSN6HvDKrPebO8+1Hz6M/h
UWUTASh6n8+J5hAcHtD57RAUXkQ92ij0mKQMq/jAVfVlh80hzDJjk5rLLpP8+OgfActbalPh0o3a
AfdYcbb2ZPocC1XSnkllQuaQveSpyc8bvSEvTAHe6CojwPXJ7GNWDSxDYa5Prgk66LgTwCO9IX6q
drWJ1UMCO7renVLADYUPZLh2J2PI/xUpkc+t5fOfgdQYF0ruC+A8qj/fqP1CKMYromwP81i+02uL
eYsiiTahcyLi1xAlAoGUD7Fn352xOMo6HEi+Xh4jbTNOtFQBidChVhJeLsln8TAwn4aeu6dfq13C
oJgtll97utMRIYGlnMNsWwc7GalsJtPWDsrBIQgFqHfk6P35JSbCI2Uc6RvPyCROsYw45rOxWsdX
xYE303YPs9G1+DXLVqQroQQ/I8G6BIecdL1+z6gGYkMPtW+bN6rA9na6XrFxIjfcTQyysPCMUldp
qDu4AbdTOX7affVHlhpO1bVvZOlwZC8LFFVN9hk9PUpDCa9m57Z/t12gyiIbUERQ/gkDEBLEWHx5
w5dPgRd5ahBslH8h/widm+6fwAgOkd/vqW94cYlg5NgygBkJo2RhZE1Jx0dDDE8NGpqAQs7jCD5n
9+pVxl1Gb+9HoZxd4tv5Hh9utVGCLSsBFHSwzm86vz7Vsr8nk2PvrPkPyxD7nqJEpkIOwARTxsgd
UaiKYDBbzsrisTPJyo4VRc2TSUB0hwqyhT4P05dmhnbvp1tV5rtxHv7Qp8Zcz1zO4kO3q4O3h7z4
eUreBpDSQ2epxyiLoIxGGghn84iqEnt1/SwsAM3ZVN9lTJB+h/Vm40TnKFnuSGQswm1qBkyywOro
LZnFP/FExttgf2c5fY4hCpKJbki6OOSm5JkBVAlGH9vORkWgrCL9mipHHzziGcg6ZT6h70cPqIHE
/JAIxzuUeopBXJbPZRm+mxkFS8kZkxLCVK3a43DKPnnm7aM2fI1jMOCi6QnQHbw/vhzu9AztOzj9
JnrpS1Hs1+vEKblGsjmk3xSHR79AGosu/B0t1tPCqpjHzZNBNt2GALFvAvgCiuJ5joX9Jhyqk7Ok
n1QJ0XiILoKYWASS6P+GvuI0yZcA/R+P5iZuAm/0n7vS+Vu42T3myNsM81uzxkHa+Xnp4tNCx65b
leBEHoljut5pKmrWfyTsjnbT2DyuN4iM8WFYw5Rje//LvU9YLkt0k6jrr4oe7BOuy1NtSLlx9PRL
EH2Rhd+9N7sbPfBIccaDxsPJGoxgoTajL2h2pIlVgeGa2g6fpDYrhtPOagJknPYolEVXKO/g+OKa
X59VfZi8umTKMdXJR527BHwVR2MhDbokw26KnN3Q6Ld8DEJtf1vrsyFSUNVhMj+tZ+cglnsT8v2E
An1m3bDaUgt3YuP/clV1NOcKBftEb2uozyRd8XxjW914AwqcoVldqXDl1T/FrG7SPRsioW2+MUNE
G1zhZl9/EGNk1PFymAdgwnlgtuo7gmyiTP126iOc8tuQWd0+Z2v3scdYJTF2NbEh1LCDmk0WpaYx
MdBZ0e29fDx31PhxHEyHLu9eVTQGuJL+UOWKb/S1VTs5h+bJ8Iq/bgl/mzW/cz9Lrx6e1HhNQV1Y
6R+SUtx7jkWOfcauPle/52wbdcTZh+O9R6RepMmTUAiHK01JeDx0uzi81IZAaA1oeajDGXKxMhFR
pK+EPh1TK4s5EXFh5wPdUXmJgtyMho+hEGyzdX92I6yNuv/HGJt/Gp8ulCSr/jreZBN/H5ijWW8h
2k4+Go6oqQ+VW9T7GnJ6m+ZyOKrSoYkNaYUXUyWAypL8gv6hXLcVXT+YaXNU+XRVrnfykZRpqUqc
Fekj/T97yD/otRknbmXPG7fOL9pIL9UyP850U3LB6E+PEM6stIkbcrB0U0/m1PQQ2nF6m9MvRtFw
I+leWC+UMfX/2l6Id9359Exv2zTps0sOuzFUChK/tGB7d05crP1ADU+NlCraUYXFYdrNgGMnO/Lv
lhpftddbG2IE8xPBXGjjLFqDihbJSjuh408l83F778rnzMh59HFigeJyf1JtaqIZzgdKehkgoMQd
dNADBSUj+jvDgJuo+nPZyHIrOcJGpsJoQvlLFR5h9KyxQWpUB7cYAw+tjZWONJv13mdu+s89Tl4s
3M/1amv2I+Kyc25JIfybAOHazSJJd+nLErvULzZhEkS+PvN8xBchvXBrVDQHGhEvEjJhh2ovwoX7
piK1UqXfqvt08xArk5gier28Z2C1vS+8e+liJm3KkQqoOb2QjzAFqctKRPbkqvGV6R76/iBmzzsZ
1ZrkviMFTl8JrN4VqoUFa6ynKauwD83OZ0UMc8BQ/GjlFqoYxr1Ukn0hK/2v7PFoTk2nNhSgkxQ+
NtNtQTWP0vhfXfkzEnTCOCT78LL2a9JzPZ5s2R3rinEqypdw3yFxHcHfALQ6azuBx1hWeBpbg4nM
yd+Rs0+xuTOB+Glv5z9rnsdlvFUd8J7NQKKL/sjF+Y+jX9u+/XTS/I6sAtkZvrZgSgb9uHa5SOWG
215yuvywnAObFNpHaoEeOnSs+6YYkKBQL6gqGnPN5kCq1TpSKNRab0OyOpLtQHoRIrPi1OGn3CCL
eiXUj2zbdpshWmvzj161SdDatrnrFC+eNfnvsIGKvZRXbMw0Fo0yfmG+o65YGA4XLzdOX7dE/9P2
sfTFzXUEDx38dhoOoxyyNxuf5W7ANBaxhPXY6GMwfzufT1OUMH9mOfo2Z3gG2t4hPfIp/0K9ZwxF
FEDyBR7KgwBaIt72CSibXRWHOMKftBJG8Go7ZD0fZJIeGyPWLKBjuBU9iEVkZlsrUXIb9/0rGSYq
oBI83/lmHV1ilQdEfr0Uefi2oOPY0vPn76WYbr1wjEvEszFetft+alxyJb2Lz0HAXbZ8yLQz3+eM
OgeKE/YzlsmjvQ7xk8P9CxDkYu/ovHHcFHbFjDgJsCJTHObYfPXHZDcKVE9goGlgSRcaKk1ox1XA
B54E4vAn8Y0rGU8nTVsrMND7xOcN6WsacqqKKNJHISrWn2x6nlBx5PVA+JFj3qmo4KeeAGLi0qB8
u2wizCmmxTMMC6ViSNt1wAEB7YsZC2r0tlhhYDic38PwBQOFmyPCP2OgWbZLEDPRpnD4ndyk7WNh
REzjy65vPeNcJ9ZfdJv9qZM+KJ9iJ5sSLBUi3WYOBryo8rnJuSBMjbekmsszi9RF5aG3kVQp79Ei
7mRNh/acFmpLvokZ0Cp9yO28O2nPuix2V+4z+qmlCg8oUamWwqIVje7vevTq7dD2pxjYcNMa4Du1
I70g7YwcNMkIZj+sDwZtwwTM6+1cWp8Rv2i+ERrFUaffsfJsrYF2mCTF89QmI6FAuEVCScrBKusv
XPcf0KJ9uLS/KM/ZLjaNZIiIgIeyFxF5w9H019xfntrrDSd8DwSTX1hcWuzSJgCbTzhsmhJuwbjp
s7QM1Qbd556z/kF5kDtmP6/LSfOgxvCuq4YaBOV/F0Z/p4ur3Pke0fJOdM1NvHGSYNw2OfYLKD/+
joCLZwFzaT85EQuGUbSsHIZ7/A389sPFPLJGPCibbuIhk+o0odPcxp6PfFPxoMpo77MVgXtQL0he
kQ7kSc39re19ruf2qBU2vqYTR1sRikF65yYnTXVTZ+aWVBVeaM0QRsHbW4cudran3+PMidP8A+Qg
cTtR1WybMHREgdh1++DUdOghTne3owZtdifiUJsWQFM5uXfwkukXTckRr/FAyp1rgAUlAv1HNqyi
PZtvBJsdEB0DKK9gus+yhYcJ14SmjTSLUxfouqCh3GFnHi0MjLk174j5j55L49MK1d+qs2jjXVz2
CwNh7TQ7zpWsrMtsolgw9PQS4pnLpkoehQmq4MxIMzzXGo8EiH8S+G/usdxgEnSLzVJfbI2yMk4W
Iwjpr0frET+SRyA3SygIqTe+6dtkrIZkNyaJf6UZcmrWX5KChOO8yQ44STuKf8yd5TnlJvbg+gfC
4YWP4HTCqBagZQ9wZz8QT/Xs9aCdypzY8bx30u3nrVHkCZMcL+kgLDLlbn3ue+x2U7STSzltzHq5
oxraZDakRliFz7GzoCyrkLaTlI8tqEeiSxGWzebfGYEySBQvu+aQzyiRGEMDE4LwEHrpC9KOAPF+
4Hoi3xD98erJ0d925Yh20VyekHtS+Juw/dNG9WTX1qs9mC8O3CFpgN9YFalLi8eTU+uHJbbhrnnG
nAsa6Mc+zp/Aq341rYLlmwryiB02AwJUs7XYUR9wYyLdmssHx0jeYzNFUOXqc1LGfxtyhAB84aXd
mPD03vyekvlfQ/XbVAP39uVCvyGjnj00hCOXdH0PIcW7qsKuEOKIO/vVeLFlNB4IEX41ik8Hv0Dl
ZPbWipEnZZpsxXhC9oq6LkFrFb+VoqVkmqA4Rt1cEWfQUV1hhe/eKH0mbioVUfnO7lcsjAn3fvrZ
jaF+iIT4d5zLC277CtLcOlKTPgYuUc2BDD3i/gvGGBDCAJycCWGJaXaWeJKZg7fCm6etRb9lfiyM
2T1JIPKOkvMdVip7qxA/eb6Diromm36JiXVbJrGdKgZ8+qKpxC0HxMbcD8WE3s01wALkQPXjZL8Q
RokwmAydM40x0C5GSNRMSV6w15ymmHwGmOHC4PW1B8PcoVbBSxmOjG+lP9Hw6SKLzg/0RlezyZoU
jxenyfq95eAY6kwDr+1yFoZZHKFPAEbxsIB4VqdlBMap4pBikRLcV/kk+4QpBs12cDB7eMXBXa9V
lcfvfc9A5jsi2w9qEudMm3e3IHp8dI4iyqfzBFa5cx+NbqwDDT+zXbBaJrXvMVsSPCvo56wVd7Kd
BzZPBqMb+ismUudgc1gL1P1pDTqhMfsPT0wKL93cM04kRCXEcBNgX8C7dce8ZBoiIKiJizWPMXxh
6KdZuqcjIBmILgRN6noHP0Ha0I+7CJz4znR1KHOFlkNrMI2AvZ0NfVz9IZ3SQNY8/xlbdj+/RynQ
CeN9SWz0ajY/qYW3duPiRWMi3fr1yCsIN28ZALpkQUEf/c0nPHk0rg6ssFTgIErfNJWqQOxqvRaH
03yblgOFwKAb5pIcl6Tny0ULM1eHs7GLO3E2XO93C65nkkNwcUrrFMZlc3UTTnYVd/iiAOyCOkUB
ZeEK6ess3CnJc94I02Nc9TVrtXE0LOM5lCGKhkhIzMcLQ0a32nN+/iiw0ECZK4wa7jI+QVaNbKM4
eOT6x8+H/PytsqbqTAEM4kwu7vXf/Nr9349CAcYMCpa8K3FPJGPM1LZtJj8/piFp80ayqEB1KCcd
XbwKj6o2RD0DTJNLLF1mnpv6Yy4GJ4hbbwpqZbyoEkLTbslIph8V9fX0pxSO/1DNF04+VgpJkHOn
dVBIFDUENYLwNbLZeBOmJQSQiJYWpms8HJKflE6vOomudedR35u3D+5ax9CVSwDs2ZzTNHpSKh8f
JpiCqmSgUp5zRMRDsJ1xirHwvZlF7gPceX4gS6qzdWh/O7gvleMmW7fDdClHhUFgGLCCTG96bmBQ
jdXyjlZJYl06cfJtx2aYaOQRYH6uxL7ldRc/e6pizdcQ3SlvsQiw3dvUzJnfAqHHjshk3LzF/B27
7Xix1Pzp1n58akUPCToxyCYWiojUaFZPV4PRrceqKtdkw+RpMLz5XuK1ckrbgK5XhFsZ8RDUvQan
gnLV0fIN8j5whah5n9XhE0Gx+8WVL71LOQOJkc9LMrBVjU7Lwir+keEYHQwn1jiQUp4NtMj6fWqi
HAK6s8Gf2YW8/aA5wacUkTle4OtEdBWWVwdVgD9dfeEwoo3xTfTxbzL7yjNa5uL88zelLQWx6tXJ
IZXjgysdH//eajf6z18NF5Mn2yjq7vVK/fkXE4P//36Q1dpIrCQpFD+X7s9V+/OB/30zGaPnhqCG
/c+1+98r3MeulG+kd1O44P5zYTfrpT73NCasFkLjoHpx+Hkf7rSLGS1/RYF6sWCEYB3mj8Kmipd5
9M1quGxlZTb0hadd0CQDxbtZSbtEdczSBTaEVNV8IZOYCvaAk4jnyV1kPahI+UohWZjANEq5g3Ho
8KHHv2sBKs4PXDJ2VO3WqqkkGEaxS2iFrsQkz6Mxx1s3nXaxt9YR58vfuhY9GBbEw7IgR8/7bVve
on6eHyMfX5rkJAhioyJnFhxvLj9mjaBOE42TijRGMvRoj+qLy9Wmoj1jNNOleslS/csb77mZswct
JP2VVryh9hjyNbYplGvopJaRd4+V1R9XPZ1ScIfU09CbOTfUSuKJm41zsZI2fRvD7ktuhcw5M6BG
s7UnTejN78MGhx2i0Kndu1NR0n/8Ygr1za1kcV0RTIIv7MHt8RM1of1Sml5Bk1BfBWr0jxZdOQSZ
M8oLpkhXQgKiIGDiAqMYR6z7A2Xs8E0FUxhcwBaifBfZYfj8ZcHPomKuSfk1qVI00Kz24wK5Ui6g
zqqz96OtIRfQ224bEYcbRarYZvLEngBw49DO+zJJsps/+2xp1DmFZY1mJn/Ndfl7zvviecyOYFCk
TKA5fnAH47tomoHpEG+L56Y4FcEUBr7EpSv4LGsukF50O6XnEhTdJACvVua+LiAysNgkx2YqbRhN
49T147DzHPealR0QT6iY9Eo/qAYIOWcwGBmG4ThSWIFVCRHYPEMKVLI9evR+jF3CgyDMrtz8fzEn
oYgO049p0cumSX+phaMWCNb12YZ6H/+DquYcawQPv6FkX8LXyZnTpjXeACPZwQWdgRrtzWBUz71v
Ix0zZnqsOKII8/oOyWawW0Tj0aAek6g2tk57ME33zVV/eqO7WRljCjV2aqM7Mr17XKWOPZ/ykqb2
RBPIAYjdEUspDqaHfWcCRXI9fNI9BaH74j713S9lFNWBC5PMX4g+uAEk94igkOYk/d1L7PfU1DJw
u/afMGN7KHwuXcNT9SNIM33gv5U9xRttJPoYuYzRY/NYzWO2swBqjlb8m6NvzabH4MQvAFEXLEZE
sXT2QIVBdPRILjS3kRdiHBgZe2xbX3iU3jDOxmtzZUBYgDpmbu4EnYmcrwWvJ51NV+csV+X5580F
aTTfe7/62iBihGudSYezzm4+W+fBdcgs81sabAjfz+Zi3tUOvcQik4fcTHIMRiNqmI7vbmQWOzuM
REccOqQu6Ns0TPFhmiuEVCgyMOayM/Nxk3COGM4QtemFbyZDpJa4/lGT3mL8rWzQZstK92aRweXj
fE4PQ5VcJ+35CPcS5ppIfjqEbuzbmkRF3xf/w9WZ9TaqhFv7FyEBxXhrPNuJM3WmG9Tp7lBQzMX8
689D9qfvSOcm6t0d7Tg2UO+w1rOw7Fn87sHA9A643BBVNSUBT0HMstAjfn6C0/qQ+dnQGPPUnZWH
hY1msw+PrQ99pq5R++etsXXwzwKqCNcQHp+LYkiMW4VVae6C8STNbNqH2k/3JbfDQQoGBfWL6yaM
mXGumipLiKOrorLFkNGlLrV/OwYnqzA/+2K4pXoZX3LD+FBz+mmHXcxBCN8kt+ubS3FCJcga3JDV
fdt6r7bynzjU2H6wOdrmvkVtStlJT0xxjelBbvu5eEG7eMpQEf9KEoQZyZQemAS+OU1eHRuX57gX
Snxpg+9vSvgLrAoxVTlpF2UNvkGpQfiMGOTGmT5ffvd4MVD60WpmzWr2S6lnYEjRDqV3GY4USO3z
J64pFixWiIOibXGbVzeAL+esCY6D53lr8pXYBsTrqgAD7vzlFv09UIv64jb8uq7fP4dVSh53O76E
sqJBcYZ6H5eeOOCppP+Cl8OjbBRXDUiGwRAos8TXUBWn8lGiHU78+mZmel8sRk1aQvJdlJz3QG0P
lBDPwnbRDoQQaCQltBHqb0LXQhiP6bMalvMk+mmXLRljG2mj4ghbgqhxXBlLsPdqDW99Uuc5ozAR
rQsSEi8Xi9UXliAZryL8bUMS4SHUvjZJhkzXZRVNhqCn3Qa3E1ARI+itizLoKnM1JHhUt3OOtg2s
Dm4lP0uPrhg+LI1PxhATO++8gPzhvARKlSvS9yXU5sWq4w7S31NptwuykuGxGFxrkxsmuoK5w7RD
od8p4LEzbYsL4Y9j0Nq3sfcgnYb5OlQ6b8n+Ye5DupZiZQiGnSPGR7s2foss2dr4r2ct7yUgZXPW
oBws2g7H6X9hffUWj2VThSRRDd9LGb6nY3efZPrUEJIelu2lWbp7P+PG6jFK4BIC3oC0nT0c/Qc4
vkdM3G3k+GreCLf6tu1jH+pzbKv7zAXFs7AU2PYJkPq5uivizt7Oyzb0BrlNV8UmMB5C4ZZDIGqK
1ApRl9vbz+W8PMZQXLLi98LCshReuxcxet0YmnR2U2E8bJnNXVXCXEHWOOkDHLtRZfs7jlxQDb2z
VcH8tdjVbUrjSyntfNcPPnEr5r0Zz/pYGPMNbSqgM1lvjHG4+pihqeJZx8HGyBAOJQHNFFGaHpPF
yQZbkWJMdEL3kY7T6C3ejrl5F8XAQEqqazPmrwxIV3+y95oZdbLTfUvQEnVq5WDcmjXu16x/zM0A
2CW+8DLjjZTu+Frm+JKCXP3CzXUtUmPaxf38B3zVh2Xb1zFjt2lk1lPCinpLQt6724BqsUH5TNrc
S8PVYHoNc2MNRHgoZe8ncPI81phjKOyS7B4gNVhHRXhVFBf3ZecVIAyTO4Z/rynVRUp0Jjy0/mZW
u2B2VvlXHtmt+iWZvEWMTa5luToqh3ZbVf1rwdAcR7zY4Km+VzrZhThKRVu/I4dmdcGDe8eEcj8o
T55Gy2LfnB/timUFEvjeYw0XK9aDg9fe42v4R1nZYJgeczadjIpL18JzAgusF/xstxcDe67shry+
jamXbL4xSqjya8KQSsf+47a42SsevkPfwTVPYrHpoJH+CKAYVTrp/ZShW0S+BA5KI6GT7Wjdz2yA
DUve2qHHRoQccbdAaAeGaO2zbPXgtGWyS6amwEdgyR0Wehx7PEqo6ywsukQSMI1SxUaRcs2kX28r
bTonj+V6ZtITLhV1HJIXHh+m9SBkKy5pk/b7MiCoxxSWz5N8Mdnhs8orpYX3uUzhUmuOnICZDe6W
XTKiojBQs+fBKah6FJduTn1u2fecj0gYYlQEBoMvpjDcTimJWlNloOxJXycTpajR4vChWt6MPo/P
EDehrZtbXd3Mckp3sVOg7ctCVFiMnC19nEPJ71BaD4mJEtMfYhYKPpt8hwo4hDnd9XMQeRPOD5CX
XBpLFfWz8a9mFLSryeRrGukTQ8FmvODhsIUC+W7503OfOcdqpWE0msewndjfY5F/j0lbfQEWTzdz
ZdxXRjWxTDnPOsuiMP+E6UDBzsZg0+Fk7Ysda10m7Ggr6Y6i1DPNS62Xetdnw5ZlMcJM57kLE3Hu
6WqzMWaKFDuRW+RelLMMSy30cTMYPnTtGz0BOjLHnyeHv0t96+bavLPlnG617V8nXzCgz0c0uTP9
GSwBCvk0qFj5MulhtUy33Ep/1xj5u8iX01AzDMa5QYP1oyCU8m2BTXCYPONqh3Z2SrvvzPG8C1Jx
6ySr4DGu42wfdLhs5Fjsg8k6YZqJd4tVqy0aADC+c7VFjoAQwMihP4rnJszJF67UXpjJl5D2c1NN
lHNosp/dAhSU1Rqob39oQk2oWFwr5MiiYBHD7dBVqr2fpuwupRuqhD8R2ueQ7WdBBmDXMy/p1bMM
LqswQPEUzJB+LPe1mk2gbqljRKrF9RqnBrOi/j5OhmxfTAIRfRsgUT3i9qSL5AdGxSCaKGwReMe/
mhVorQ3jlcDEYsNE+bWMV+kGKpacNSHgjWFda+7LPERJwkYaFVNL25dJtnl661GVbiuOf+rSlFe4
/iiAQMeZG43gxKslas4Hu42PnXK/3eJlsg1WBJAUW2aWjPcx5dPxhUn1wkDk3S9hWCVrpwXuL1Lu
u52YJBBSgDey3inYFJFNv7axc0tE0C8/RIfakLSFvcUHrQcPMUXafwGegzOpt1kGS2mKG1SHNEFm
2z0sRXoqtPOcGvWbFUgHrZBEup4xCSKiz8H+YEOvWxpnn9HOeKS/YHFAuEET221nRCTnLOFhXrLI
nWvWy0H5USre7BAuj9leMxgIi198mCbJvXpACEXXRukh30yUzGcjPbRQSwGwhDB7ivrkim/Rs/PP
KxZOlfC4T5cGS2U9bUEiHMcCyYfjxQ6TT+wBVWg+OHgQUBEXD30byO3QiUtbZk/Smx8hRD1VeDU3
rqHfi5SeYEIo2jnnObWTvWXam15A5kqBCnlrSEXnPK/VUjaRApqUOPQSI+t2QYiIuo6tsy4PurGa
qC2aS0e8LtGj75oHRey7ONhT8E+tv+slJPtUVCzDGCn2af7W9pxnhu1QIQ800j6Ibc4d4lV+5/Jn
xKVCBArFJ8EOf5twuEPAhn+7C91j3LxyyW+rxawudGgB3WMCCQUZtEFaTCx/1Tnjs9UhSDnfPxOZ
e7e+HlK46XiD4UxvB7W+LAHaImlOOwoPrtnPZDT+ISrcIhb3DobtfkiEsMd2in3wUEwBqZGZB4xH
1YRhNE3PFarKQ69G7C6qes8RzTk11eFMGY451sv2fROsoQBEl8hCb50Z74s1ZI+irj8RggRt/Xv2
MT4OUERkfa0cxMBKYIFS3FYdenIrPsyprPeW4dqbZkyTbQ0JIAzFeUytB1ZssAEXRuwY5TGWBm2F
5B92xEQp1WmG6O7kMVX2mcoV2X6yPFZNWGYbd/nnEKFz7DDRDf50wEn/z7GNVyltqqshpiaxB5AQ
TvEmx2dljzj7WlmgvGl3FpE5Efy8f77LCrUB/Y+8/XWye7gjY/tVSucyNMWfDE8bopu91U54JZuI
6EByZni9bea/rTAu3BY2j9diseGVhQOC1wUtLj0cm/lm27pP+QCPIWwJIMuJWWEQ06wzJba2oBGj
IRvzE2NNzvMYRWnLSo2lndzHitkZQNhHApZQ0dXxh4o1dvByppHGdoLdnFFChs2Ba4lrDjHN1H6S
TWKxX0/eKobQERDHOwuR2U7OmDrQQ7BCm1CYzsa4N7vmKcjYLg4gdtjtpfUGCf7fMEtwL7fJFbLY
dxsk94pQKUzoCJoWgGV7ObBiaCd36wrNStCoFgxSxTYt3T8I5PR+dgOSjQ9Gs+DCdrp6bybXn0t4
GoZfteivmcFjvh58Rm/MlXuWN2OBUm21O9WUWxhomulB43cKDLqtZizPZSh/taX1pxcxgt8Ky16P
IBknJa2S3xhbYaImM/BHs4mtH6kTzyUuTrLYxBbuyFeayFXv6fBU/yp8PF/zwA8WijbczdDkdF7J
BkjtiqpT93Jm7Z+UfhV55LCmDTq+kEePzvMcDyYONLNIyyiPn4yFTHTaZNS9OL1RSX4zftFRYY1Y
5wqwHjXaEiKPEdQxEjFGl+YsRGXdLfPdginimE8fQ+E8LLGIo2SM5d7t/QsrXyS4nve8THRbI7UE
zXd1ZI6wGzraXYfdKRI2KMXTpzMiMpEGTD63eTR85e+4lJwdDKVlq/Nq3HRZdT/m0/tYrn4udGSG
qHeMRJudBRF4KwO6a7sW9zZNUm/65W0SRgvJZzsO32PlPTb2/GIKcUpj/5cL7r5wTJh4wVnZxiXB
1LN3O0dslIoCFaaUqnbUjhBHgYMiy+pFshfD9CfQAV7Ab3OyXyaRvlCf8+uK5Nwv6nfb8XBojO4l
HLpT0jNsC/2vJYAiO5bVl0sWdBGECxU876lu7dfC4rPVihWyxjZ5RKyI3ZjZV8zkc2ghlJmG3hY9
5Hcq4sY+WTYnm7dQPbr15O614fJJYXH0Avd3Pg7moQZQieiAuCD/AYPE1QLXvEtH2qEUgchYKAto
QnXHG+le58ZgikMfeXAKvICoTMcYZ149w2Y1sGieXZn+9YX4m0tzOTCHsbeZD6xmMp56ywPUXTUi
Smy0mH6Mq88nId1QiXnyTBwSed5/hTYSxbjiFTGKZty9/LEn3M4cIFDi3HhvT7PEGIpxzpjMYzbg
48ZVXWxphng9oXEr48ykrFvUk/YK9WKQeenPI+CM0zia3oVpBjddNFBjX+Oq/gzmvjulbjk/WCip
Yhnmu1yGf7zkc2gEW5ONi8/2lI/oivUIwszynWjxxu/Q2+uyRnpqFGfkXkzaZlFETDkwnsULaTRh
/BIvAQkg04OwiuxZVPRHcYOpfSlyPhoQGQwHzHIXDMBjpCJftmaOn2OgoTt+S2SCJsXX6uTmDqvE
SRaUtTQsiJmsnRsyxkz08p1g/uiSmcC0iDMMLY7rUiVrli5tTNMfZL/BM8iTlTOUwF6uABT5Hnar
yr7AA4XR4zUE/cXNs21xk5eFfanKmswKhstL0Ny3kCxjjzJdvwLZ58iScGNtl+qaVRBkLx9nqPhY
0iJG0gUzw6wYLGk7uLAuN4+lqS+xLsq7MEZpM1emuy0NRnaj6uszIaQRhGiUO4KCFmRJ1BT4af0i
Z3I4vHlT8BK6DSQrYt6wEaVfZjziWhpKKABcVUFbIFbSIjlMNZrMMDmPk18RmlIdVNOsZj7xjQiQ
NpBlJ6TlBLrSahRPxvegQHFBNjei/LqhWfU1aN1VAmLlPCWa/URLeZWZsI5L1LpldlW2+RogrNv4
dZFyitjd1iuz46D8YtuJEvZg577NP66jpMKHz4JzcVDmYLcEzUxjxZTd3Hl+yCRRN8epwC5T+RSm
M45PM0eC7487tMgudvPsBds2bXOLN6kpT6ASnuoQlkeiAaQBnHuzxEhdHzNcZx+PSKYIus13w5wM
FdeE+ScO2eLkNHIiJG6Qu2GTxvLUD7W3hWGN5q/JLwGs0qNG7YNMWxYQI+2r7mUB4FWngHPFga0O
teTU0/u/FhV8Eoj257JkqqR6OIu4tJnGrdiCJc6jSWbBxszjD2GMfJ518JGE+Cy6opX48uOFAYb5
KSvb2QZDeZe2/gW0ncc8npEKtXP3ohAMPrtqN6YOs8yWbWpY0TgjNvy2DRSbHNiU7lnhYlyP04+Z
CLbMHB6rQVztZrmglPgYckGSWuGCouZkQlXMg0mj7FT42gGpPS39PB5ifXIyidJo+Jh9VCpOEI87
l6WVa/AWqaYm73Tx+12SzI+u0wTRiAmAAfCxaTscJu7wiq7+zwJgnI4BP65vMMFj6UdRkIp914vg
TCpNzro1vQaJxlfBcVOmlkLrFp5ZgnqHkjyxOMnMXRYolgUK4pCmWr6oqXwH8rOzkGedEGCc/db1
H4fhZRoIbi9U+IDoHph2B7MvnPWhTPvyxnrwTlftexwzEam0KnZFt7wENWavpXXnDcMhtuvT5J2c
mTICEfIxRXwTrftipNVunwXwTCeIHwlaPcJ/7waNeUDIKiKIWV3ALnz5YTWfB8eeI9tAl0z5RspJ
Kd3t3Ac2y6LmqNtUXttsviSeMZ0zD5SkMNjWuK55tHvMKHVlwD8PUYYlYXYpqlkTNMGViLzTikKn
wZ1SomEw8wNbmKduXN65tKajlVnnpLXLg+hoIgons+46wUpComTeKJ/1PhyaP12DMtYUFA5l+WQh
Wjpj7cuPCDWBi9nrojIBM8hITSQ2xUs6MGqbFw27A3yG8u1XDbe1d2ApwGXTbBipPBoEdeUwYcaD
5UXHLdLtkMP+cp1VoYYUL2UGA3FnjQAITOyRDWvoOV25Tn0UtKx8a1TQPiGnYjYkS5rCuTjj15jh
8lcM79hqOo95q4+y4P/o6LvAIbeJ9WXGxYDwZPCRSvhMYI8duuAdAvY9tU99qRtcP2Gs3gtn4jIW
BAVDgkj3KX0lY5TpXCSM6kfETTyZP4Ju+ahdTx+KLvg2ADjBfXaqfWb5F1lwXLM/28J4g4Vd4Ml0
v+oUY0wQgpMtG3kdHZOkX6YS4DGg4vYszlCd+sztnKXYT4rXCpzLvy9zaGpT1j62zKAxINiM3Ydl
7SQk6gP0vI9yhNofdh5poJVzyVvGv+iw6TR7iMeYocjlSItz42fiQviPcDPQGJ36I7JZ3myPCXRX
MOZpqKe2euahrUklP4RljdGu5r1EIeZd6jFcx2Dk/UBhgqCoHEaR86H2SjSvkMt5GCLLyzSpNEl6
0kkn/2QelXjv3vdx4gBxCS9LYqIi9suVdwd1PCYxMLRnuck6PG2sOnCOUT8z7bO9/d+wQyqNMQ8u
PkJOU3EysemssuZ3FwaK9HOE5z56TtEf2DYw5OjEH1HvwaovTDHUR2LZn/NgSsqnhjWtxBFQBkdj
GR5VBpFd+/bHbPbLrol5puNh3bsUgngTmFqoyfkI8byRjZC8Nn0D0tjqnyhdgZ1kK3RpJAgo5v4a
B0X5ouwXPm2PtyG8cMBGzhI3sNU5VGeca71dQVxKwWljaN12ISEGmYcuwA+puj0NC6DnFLDxMu+0
Ei+V5OJ2Bxsa0wBObwaw1jggN8HifcG2epgN73t2CuOsfZVBueE15eS50wJK9+pawadXpce2GeKd
dDM7Mhggz1wjW7eS62SoKfZDrb/S2dyKtfnNR1oL7cqXRodkLLromKhX9gigOqalhsUm1NpOhhT7
FOMvsiYDvgL77Rpsx3UO+i8DtBI2SG/rD6B0dNIf44mnY4p8UWtWuWFpfPddfSdh5B/Q1t6SSkzb
fgphLZbFQwB8DXYieVM0y+E029tENcQhkyLBlqYJDxamsrTtMjpZ+XdBStPP5nhTaRA1mWr2zDO+
gjiootSmx207JlIizwRSw73qcUPj7OrPCmYNxVHHKqoZvnyioy6tIx7mwBsjwFE7zCScMga3Hx3D
F2m959aCoIHbxASK3UOhlDku8d482Mlc7jPbu0Ahu1UxwMMi7OHSwU0Igu5gj64dFTGoCHiqYN56
zbuY5S/14lU7nsOPXWXcVrmtl3BKOiODwslL/jGHLTpYG5b7ayxbSlGWWeUYyrPLBJQ4bLaJ+H8t
JBDdzIxgxLTvNA8pk+djyTN/cYO/FppAMG7+gRwoxHghkPYiRj3MIhgzhw9g0ychIjHHS+WSIszm
FzzegsxfhW+zdNMrv8OI0TnIuJG2WSr8UzYjgXJSsAlecWeCEz7iNnjoY8+8FHbwC9EsJg5n5D5k
AOZkZ1WJK1ZKumPy/pqhQsyfsMYP/WtX1NfRcrztAP4RYxpOW68u4Rowxan8YuZNsO7dkB0mrvkp
pjPJiPtu3OHcoGQMs7WlTHrzvl4SJs/V+DsFO/DqKpqdwoYgLQkOmbCobgNUtOZY4U119bSDv73a
tSjyudmjFt8/Yw9vHUVBeoPGzUNwFVe2aF4kBTo7XvO2ElgvzErDTRMjCMg46Q5hOO2mNngfJzXt
aOcfk4ZCMozbp8ltf9MuQ32yfer7+j4wAPBIXb0Eoc8HmuG2kc9WWaE8NMx9CCiBD5fZe0mCgTMg
4fDJD3AsPuCib24LSu6tlszYkX0+l6bPHelM3zBziCBcSBl2cXkgfl/VF4jYsnrfkIslMlZaWkBj
6Po7axlA9gANs9LkJbTCO88K/OMg/WM4Ls8DCFSm9gFeWqn/apTvDINaa69gUat++sxoQe4yP2N0
TH136t36BCLphkB63I11AL4crkKT8lhbCn1lWDFuZLjcmtrJtu3ifIdT9RKvxmXmAsUK4blp0/1q
hymy5vxt7NWH70pvI69FzCcSGOl3b89Yc9YMeMe4a6Xxao7LL6ywaj9Na4FeMZB3JDKMxH6yZxhA
qVv/BXYfsFHqd53RPlCVQMddjZtaj9fe4wNA7vjmNzS51nBy2BYxOeFifJvkcLRH5UZzjmqezTOR
8LyYIWipEFwClsnoMBN1awCjG7X5xLSr9djN+uNpym1iK+V8wLzOJoUYXKafl6n+tC2pD8TPORGx
n8MmLjGSNELUl4FpWMzHuwN4+yVDX0R9h4VpGgce7Bztsg3RBUF739mBhvHI8ou17e+cd1Ir961t
9qZkQOAEWEu7EoB5VWMPqBTWxaWtaTQG4NzFQz0Y352Rm7u5Nrtj5chfnef1F0Q/THLji+G7OyMN
2YTO7ohtvHnEnElCRosd59CtLMdxfS+o532ihYLEVafFdzDI42uybMLk0ZGQAYpIFNfdKeZ82WQ5
9GVLucyRknZfrelH+QxCImMbnSQ2TUd+E9aw507wkdSa5GA45k0OCw+xVmWHdb4baJdu5GvKEXcv
mK038b3ri+7gMHKgdbaWY2foJ8T+HF59jGJgJkEGsHAUtz5kOepGz+bgm3R/yXVikVar/47FcnOb
WdIFvCtZV3ehjf7fyB9CV92z6CCclWMJNeuLNQTMms17J2aDoMiD3+dkv4jqqnF9LZl9UHQyQ1Yj
YRN1VFK4Gj6ebNF7Z1/qpwHYahMDePD6+peqhre8FcvectD5GvVr7SE0E/mnMQFzceq3zmcOvUz9
ETKkGUKcqx0Gd1UdogerjkvWobcizJsxxzSpXTDddL4QTgtqvLN8iKWSAfhqEM3iDvNoKl8CFCJ4
opEVMb7gWfqbUR3d+TR1tO6cgWUA5Dlgn2Vc+9769sJ+B3CxYIRVv2Q+Fzxb4R0DsT+Bhz8IgXZR
xe/GiiRTej7N9kAuy0gOCnZm9HExv3jopM4W99IFactslR3aO7kbp+atnCFaFPnwhmYHKll8QFd6
VHwLFW0PD4qYIlagKPmV57NNy2tvF/acAHHGNZdbauFlswy2PcG3Vcm+1UhuffcGVWDbBQerDq9d
CpTNCKzrJ7rzKrID0miSRuGfWbiyy1UBgbOD50T7WSFHT3GeRCwhUXbG/YMqw8dgss2jVX7E8URI
vPHssaqqc6b4StVfQmQTLTPagXGysqjXLvXHMP7uy4laxpufepYvqg4xsqjpn+33TyZ6osEycdOn
aX0/jnzKFh1P5PvuN5o0OAhMF0vVwMawkjvLG8pdmfkPZDO4jEHMswoSuIK4hRgGC27QpPTmKMOH
BpvyPBcVVWTsnB0vPOQLSHKFbIB13DdMqw8dx1dmsXQwKFkWGh4ImJgGaUyWmAFbF1+J5XozlWMc
fLP9sh21J5No64XPQT9VkV+Uv8bVJOu6JXebVx2mGN+w0n9zj5t0IL0MDMBb6TxNaXU2KDo29mJ9
mmnqnFqhiJiwmee6mHOd5hWTMJlMDVlpZVhuB8LBGHXYm9S4uALtBTOVtyYDRd90JQ+sL50wBIeM
fjPV07Dw/EgxqG6MasZ/P4BJlIhHUvkhsu7Vq5ptRTS3Kjm4fSq7TTaRzpUGDOKHm5Fe/GKyKXXm
/FiZd2BebrJ2P6ZZE5DptnhAq5dqcr/wAfw2LEq6HDszwDmA+nr9ULM+eUmsEKbRXlb0GgAXfudV
ngLvarE0psWLPZAaorEtZbNl3ZIhOfolwvM2w6ciVlJKXWLLcLEfdUnyIitMZLPjMzoHsMfm+sW2
CEezFZERGZqKxSt/4ftb3553kxvuNCqfYdmyWkIa5uJdfFcF6rsbOnvXO3HCre3uqzcjQ+BjpD0b
Oojjgw2zuqbmCJA7lYv46zIKImkTp4RVfCRQ5w1p/O3FeCbPaECdy/wcT/EurtP70GOxufgbcNT+
z2cIDu1But146T6GqXV5OjNLZ6KI/Eg9BHP+pJXJ0ACZvN2oneiY8+QFaVjWcp/zjI5m2Z2swfrF
GJHhk1iutTscZMyc0Q9YRqKosYpla7Ok2TTJUG1zi8FjwqVQ9Rjife/ObQYKhKmlW2luNmGEuYMm
gvcuc866qfceEu6+YBnEvg2RcTex+jC/lvgf0B/Ko7BrcAn8BV7wIggO2rdtfUKwGKWjAyTMOxZL
zgxANveEQmAzt9pHIb3TOnVIPTj6JSVm0/f3rMq40HqKDVn88zvnbu7W/IuyPwX0pyKIHLO506jC
q8QmAKzzj2N/b43e/byIQ2tQrIAs2BAKh3hGkyhSV/eVV90Ka8ZJGgPJH+KHRXk0NmhiESjDynbF
Wa4zQr87Dj4aPdsieiRdpUllwyftW/a/WSLttH2MtWo3FemHly83yB877SF1tcKa2wTiZUP3wk7J
2wwd/YXLbsRS1CqAITgaBXK97i01kfy1AucDhsmNQBeI1XN8yuGKlw5QtvUmjI3lZphkXzFGMeP+
DIQ4RDc2HXsWdXli36iTBs700cVyFV6bmPtsWfUVKUNep0GvgIzISuwz7fYNNhzwvf65DSmbmMb/
Hdu62y2C/aVmjL9TXrfrzPkW2Ajrpow+CQ9SFIvk72CRr7BMUQpbJEW/ZM/om1iC3uC4RLohL2OY
eji8DwOyUGJPLDoO8BJOarLqXr7FYhTss2a1LaqeAKeu/Mwclxxz+0u28a84vlBHERkcgjokuUiY
DOIApy+FddGKN8CRT5PpcyYbKFxjU/ya4+FkVd8Dnwc7G556xlJ85rY+9vUqjPYWZ8+QnuVokg4I
rhURLn13J7RNuoUHakvJ6Q8/iV0/+Y4hi4gxG8S5cQin6OvkSGxXRGD1uBsEP1XVOiJFJDn2PZ+O
X9FC1vFlXKVQmDBRKJDwTprUwWJIS2DhnbUad00mYXamwLwF4aM5UKI1yW/ZUySSH0jKgye+Efkf
vTpB3sYPMEJIPL0A2L7GDYCNsqAzpBp8gothaMb15CpGS5Z9AGVg5QLobAt2Xjku7hbpXQh9fF1d
Wo28VD/5XU14itNQ70ERsDJWFStd9HxH5D5XoyUnRwTWL5yM0z7DGDvHBBTltXyYptCKyn6hbich
L4rH4mtkVrVNCuZlxGJurXZVda0AYwPOxEZb6KzNun7Hz2GeA3Yp5kSoWE+punN6Wd4x+18EYSta
V5+1Odon9i8SiRYoARThM/sILydyt/XOhTT1XWfr7ky218FHFHtnx/ANSm2uRpL1X3NIhtF60R4H
nZZnbTTl+b8/fVBAy/NA9wGdhr/9+cIr6ZjfC29bGzWYt1cubHqxxYP2lxuvVWnkHz05t+CGK+PJ
iPFGDiRq3/k+UTRL3bLcYK461t7MAcD5udp8n0bWT5HKpfFuav2eGCL5xq7DgHxJcHgq9WhrcFim
FhiGKSOdvFOvJU3ZNgvb/sFsuuKQ8Gsxd+IKh6QT8+tm7oHARCgMqcV6oGMIsjSZjazNni5B3f2/
L5lS0+Xn75LhwhoyOP/8W1YFzxVi9sP/+faff3T7MjjL9vq//5eAY/2CnRq7+BxqPHodDz7kDSXL
0QvVPEyy///F6j0QM0F5dEQuLsMQ2P998db/1LnK0YrS7zGRfStGIrJ+/v7ne5MxCZi1B+G7HGob
FVb/OLc4Gw3xEBpsUeJ6PgWwEw59CWwRXOjER7oAt9IBjRtEQ0lfxNFfwMmNyUCwbJb3y+Ke0yb3
zp1pf4UOV16KQuUsaVgR+sHpPFctE7Ic78i2JrPYBT9FoAty+tVCQM5Zef75k/WfoyDc+oCajsCn
9FlaQp9n/AXnn/8s2i4/Mp4FMlbo87h+RxPy7PYX8r8yX0+cyZJ1RaU4LiZ0K0GMzy5n9Th7j3OM
pwMJmcSPZOvLqL8Jvo8vS9et9xAhYIIXElZ3TaVh3wUpmGfYFdCJtG52A4ZW/Ei9cV5MaYB01cI4
//dl3fd3dmpuoOnH52LMjf++NIlmSFD0iE4xOjHfYzPz8y1q/RZzlWwt5PGGwoXMjQuSwuhHrhcB
q5GHop9PC+OWs0tAezWJ6lKOUBj7/mqY37Vptee0MFjSeYi3rMk/o5Lj7O3QpsdW0l41z9lTaZT7
Ctv/GZUb0wSW59X8G1/xsJ/lT9RKh75lsVjnhBtWL5JtCTMDYwo5SbL8zjIDNscncNgpnhNyD2IM
PV5s8057F+Zp/8PReSzHbURR9ItQhRy2k/NwOBymDYpBRGiERmwAX+8Db1SWLUsUB+h+4d5zFSh+
sJ9uX61s17BWUgmslB4TU92YXhitoVF1mi/qXP1MoFXQMHiPh/iTk8JfMlcKjgktUiTRrQ5yBJti
ERghQQqRSJEshXKQYqNHXtm2OztEyMFtzLWtg+SQGXAJY6wZXNT6YmgJRW8chnDs949eWSVHnTjk
ZYwux/CXZV1yO1ZQQmf6pI98DzkpFvIuu5Otq00zgdMdNtLoaAcI52OU66slXyJBG//KMCj2rgJ6
LdFv2TURa2X7YLx0oh4B2Q2bJkSGuopJsoQzPQ3rMnwkgfOR5uGuLKr3yjpWxHMMroBWRfxGQWNH
q65t4JQt+vRfHNLCQWIsaHZhQwSfhap2rXQOg8RWYRUYvAY7POVA26MmMU+5lrI/CsK9bAqAQ3gq
uxfOuV5n0NWpp84yf9lUdisq+S0L5Jh3teiWkEQengF3HisNXyErB1mTOxlRedYsnirfWxlFQQ52
ew+i4Atot1h7VXJlRhLhafnIEz8k3y5ZSg3MZau2gci7OY9sm/CpI0Nwbg5y97iMDmUbXGKLPFkE
hVQL5SroFTzgElOdbN1VHWe3ymovfm/9xRxxzOtB1ukJkyuo3ES66zvknhKWuF+6xTIK8uex6J1t
W46bxkmeG3ceSOf+OrHCczpIc2X6By6KS1c1d60M+oXZgLjLzRsGh1fTde7+HDg3ZwEwI6RAxD3Y
41rmGkUXqREZEpN2PkVw/CQEYWxia+V/ZzSTUFRsmb+5c+o5ImmPEWdcYMsa2x4SZPhXBiBkbZOF
EVVR5r/LvHoLtPQNKBeSRKJ9KRpaw7pDfOWmy35SPkfWUtY7SnAGbYoC34RWvBhM2PeD7d9SxW9W
tAibrB6+EOxibS3mW3OQGOAth4EbWogmym/S638ouq2F/mYICwk5cZaR0sVWMIsIdTATY8oV2xN+
Y2c/JTskIeI/NcXBPi+bTauFL1MJlTe31x0r2DP2ghIK3D6rip3Xem/EobE1iGgumpAyZWQY6Kvf
Lp0IeggYT4bl1YAJiWobn0MS3tj4VDQq+NlLjSW8i4dGA6pEAWdYJCU6+ypCbl/n4SU0W+Ju0Tdu
LZs9gc/yLIUx1sdgAobUZaeosZVGSceSUav7D3KxeAbMpVvYMMYSe52r9Ip4H4Sp/qW3oGTawPyJ
E2RfNSI7cCETC07Hfg+IQGVEA76VcOG1XZS/ttVpa518bOlyMgFkymF1FR+m3kHCdQ91V4K6zOk1
a+sZ+zYKyAx+tE29J9px4/tYEP2p/0aXfkK8ruYwURxRwBezPHKAEIJ2aVAhV7kDg3hqfrpJ/2GD
Ea3jNmDWw7KPLTNV9kgzx/p0yUqcf+hZWphxEy+tPHqvYdh2A7GJ0rQRC+bjx9i7zzZTWpqT/NCn
KCaDMKcAUgFCxCFDhzy1P2XZZAflhZeatjzEqboP8xbEzxSsBb8bC7DpsxgYXedTrhj7+TcUhzD9
lLziClWrLCi+TW5PPga+obVB3eMY3BRCf3X9CbeaZ7zGVbPW2+jSBvKlNzR3I8qTsoJo29VQdBBe
rRO3obVA2FZ326ksmfdK9pcMqZNkYLdo7m0MM3bUPLvjXe/ao5uJX9R9qG5yxJ6terAj2Bcp1IzB
eMqqsV4mMyLTzj0SJCdrZ/XllwcFwnWizWjtIlOdi3aKniDiA/wzPcBDjI7g4eO7IrCWMi627asV
sUqQ/nqI0kNVzHHYQ7gThj9sRIAyIFfsZwGikRAGLxTi63lq4HG1BcgCV1UoaLxmmZlIEqd0Ongh
QkOZANnQsUGpOHlFZAq5aQzTAyqMnd6Yt0ZcAUjVDwzMwx3oBtgcf+K0hjRSqjhGKE9qKPggS3eK
DfAI4K+tfjZQpNLbQcCusupWJEF+DSSNptXW0NS6FRE4ZKuPgc/ys+j3fcmh7smIBHF817i2guv/
P9SfLDu8ZYtzugpK4zT1McLqCviNFUj9mloRalc/ZpyFM74Mu+fwC7/xsc0Io3Fyh2/dFDJT4sPM
I32ZWnckDmxlMmrBsPVOBbVEOO/6STVBs58WammQm4CRg3rQ0HBjhkAMBvUZJfZwqqUEPVmzoeHb
ts3xbaPbQJ2CboDtV/YC1E0/gR9n45uqHXNOAA12SGJ9f1IU9nB6TQoxa9zUhMj5fAl2qTMHKBha
2mbRPWVxg5oz7Hi5jHTdu2P39P+/9yISY6TZMvYLuic82c0qdhExZTGWkojA+E2oXQFoJ09j4cc3
Nf/AMPoUV2Sim7XrX+ZioxiL5KZFuCW5wKil5p/K+Qda9prtM7nEQ0+osjkG5eb//9oZIly1ZFvT
GPLreL2RBoVDw7TSjY69zG7BhMzBIYjWTWiaGOO5zMDGhFc0Y85NuY2CJHXdgBfV2Oeheaji/tFF
HuEn+IVWLDSeHd6JnTkO2qy78dBypCt/qpiTtOQtcL48whIEJE4qWJt19FrPevFOuYSUrlgo+Je6
LJG+JfEheNSQ36mw7HfZYzcP8jkZxPFPhvzXQIdah3iUVmwi1MM0odXa2sv/P1FksgzsiZe1FNUu
1Y3hUUMyDdCe3P//WdZGG29wwm1sIzqshTegoLdjdCzOJQ186xpPsnhIW/vnVHl9/v9nUxeYZHzJ
eGuZ8bNt9+WDt4ITVWceVMdp+TCt0UZ51Q/b//+rPozLSVfeytPKBBq3Xz54WvptiTAT/ZuUDz30
k30yutYsscYB6VL+OMg8D8KAQALhWz5yfxh5KliHjKkHqxCV4Wsj0urYRw12EeWf2U6JK+0lmPFY
XHRRO1gvjI3po74XDhftQOdkWJztAzXQj+uiRTt2WVF+Auw5AFtlCZIX4uoUU7ges4DBgK2OVeuN
p6ruLOggPkksU/0BsgWTZOIuK0VKQUHE5653Rg2dWvuilZn2VPLCWvzqKtT816wEoyTorhQGgh0t
HlhDQuoXLVFYLOTHe24RsxqqN7jlqAX9lLqLZx9NznbEkcBKivkeTBm8NdZPk6lujQWCtm5WLESs
9Lcy8iyyVBFWgJBFoBtlLBCQt1R2UO3byN+0bbJGymgyGg6jdRJTt3qAB8amfyok6/zG8sM1Bymp
upcyLt5MU9iMRvw7m0wKwcLiNjGgZsAoKLdI5c9iGuoVMYG32MP2qRO/mM95kmalfgWhzYqFXl+n
vJZtPBeekDML+rvAwzbKnRpCN6Ro4doq/8JpvJLrbq+JwHgF/4fwFnVkETrUW+EsEDZwozdD+y6s
9q5JHu4KahgZb/Gp9y6hXQHeZd9h9wP+i2NZ4iUI6chmdvGP4PxybN6mQLGAHy38r3VTsmywHLCm
trbmVOEeCca7TRvTDmrWuMBV6pHn0umYl3xQHkRKBpCxU65jxR7B9c443L8iqcGmC9j+GY77bA7u
zdBKMKKu8618OG1xqK1S+BvQFYx9VsY9kovW2M63IcGY9Vb7AAsb7pTj/LAhZgydd3DYImPrKwOQ
2IA3GFAbn2Vif8Y+HEhZGugosDUZEV1ykRQxERDVXVAU5jYEBdq2XVZSnWshmyMv6HVOG3TQFruv
KTOe0AGw8glq1ou4Q1XiQebEe2GWknJNuLemnkkW+JNr0gsZWTG8b0NvDcQJ8KocAmxI2GQdXQNX
ghgtYSjky/Evo5bNLP9aAzCNLRpELwRmGdk9u8zqp5Ipj6/WEmNi00RlQuN5QxqY0GF7wCNbs+LY
T6gomV6iT7pFIhMrRsPf8eQGaxPROBUAxPcyf6KQfxEVGE4rYPQkS/XkBMECkVW5HiudBjPAF1KA
ouoA5uit8VOF5nsYeWqrZfi9CFdmHaGmZZ/nw7FISB9zuYtij/RcQgyeWwtVO4mc5apPWmZN9pO0
uz89CL8bof2CGojHWT0Zs7bOjf4slP6eOtRPY6QRwWteugK2LhP1GEYbQ/sBLHCi1M6qbbW2sp9p
SrMlc6pV4Ku/eFqnMPGXWXxWfBx7viBmYfmXbJKdjOv3IPbV3ud5Byt58fmjFm1OmhYS8alOPuo+
fKSB8+ia2linhbyivr4M4fDLKqPe1a7JljL5TjiG9gMpiUmJ2i3MUOrzXWI62lZXPYkekCfWk9mx
/g3eAZBuBqc7NiWnjW8qYl+tFZeLveV4ge+99nAn7Rgev5Cw1+g0+cIqtfcOW0UELASROlCGbPAW
3qtIyWZnK8j8GmVkkhvJBSsOmOmRlra1n4CiAZGgbtWnFEGAyzGXm/0SuwMjMn+ZSUBwXjpx601s
ChgGrGxLEn6Uc0FGFCglsnAa2F3l5VRmufMUztwaMXpXM8IaYvHZA4U3j0E8EAUSJojcWY4n8PBX
Yzs5PLj+26RwfqPTv0obiKKJwoBh+kgdBiprDeIFVVqqb3grkEMzLfucDEVda18Je3pryROJFAoe
ZjKYMtDcs2Or1xZkCFVKbekkjK0cP0ZMq0nAx4IuDX5xPTKgEem1xCuw8/m/CkICfCQKWLixFqeM
gWHkbDNTcMOVpKvmDP6JmTvmLcKMjGH3hgb1PBa4lGXspsyGsjc9ku+x61yFGO9l0kLtDdPHOObO
SpTeu82dMDbTI22meRajCBLw2LXViX7zdO8+qZJWJpn14cgZu4lIGEfIY222rzgVcd6SIRwnNVEB
aNlhz5VybeMoYUxp48xHFEAlSaBlQSqIG/2xWWH+7bqMDCdC0Q39m9Va0UQluLQIOV417PxYA8vg
vHhJGKxc5cM6ByUxJgb0w9zfZ32E9IHKPTfA54AxRQeO+Mfx2DFSGyxJR0IVYen3sPdf2Dxc8mAk
QSwL9oxt+XLHbmto5iPv43+ZXoVrXGUTC/hWU09ZYN8oQ5m1iZZhZPHPbMm7sX7ReH4naXT1hoZZ
9JTj9NGIqqdOY27+adWxu/HxFyL2N/ALwr5qp+IuEP1wlJzCQruaTnhMs/bDEeRZuj0tWZR/Di6T
Jmmbqx6wMDVjv+G2RloW2SjrNPdM6AnTDYmhekqr0xiVw3Y2sK3lxXP5zmQz68YdrX+E9MzxNIov
WyOlGzbbEmoMCs4uAJbSdhsYQqz6ZuNIDpMbwNWHl/CmMWmIMRNzD3ZAM4Ku+Ml68a82eBwi4w2T
2SonwhymANWLxchT+P6wtFT5CTuA0eBQ31M73tvdU4I0io0PWiEX9kjb8LcxmuhlzMGismJ5ET6O
jizAg24gW2UY4pN2mQvn6Nfim4N35eoskImOP5g1QyJ6owP05rMI2mEnW3lv9O7F7bslRvqX3nrW
5TQQQoX5PjDyB4kxh8h0vrXYPw4tN4TWYCKtGvJY3e5chzT6KvNWEGRPbcvox7b2Ddf2jpXrsSdG
nDvc3HouQCGFFqWvFi1Fg0RQwFveXnuapq2C+RcWvJxDol8n32lWGPtID4w/RdWebELOuCGZkBrm
W9uZJ7+IaiZI85jf7jhoYhJQ/sqC6yOQBE2UtmPu6hyx3exjaBQTVshtHJ5MMA2LGsa0sxm0BoZv
xc78kgQR7NadUOorIKSIPg9ZQTmC95xiMMca6M4h3+bpxEJYfRoNZ26JLMIMQKxh2jSb82jzJdC3
ahxhFSkhl9hpcuZAyYfXTcPR1YIbcqq7QPe2DoKY6FKXaG7CurLUR5zHWVjqf5Vh91tSsPChJU+B
Vb/hUiFiayDyzg++WqaLJLfo8hZUL61LyMKQsitioO45P5VD929a+olQVcXralqfETQtdjLcxvxt
d4UDA8tmot4Ihs5tDQevCtM9pxCQlPA9iNJkXSecE6MG2cuJdVbopQT36ou1XqF/Mt2PgXh7JhoZ
Hxm4i3Kmsmi/YaJTvJZiNYYaatCmO4xzb+SgSPEV1Q+PyotjUto1vfHF9HBqHKam9vso+x8rqveo
CK6JaWx0kXxmzDf8DkJrGjCTFQpo4JfRIvMJezhOHgXVlJg/HWd3kdqgX33ztXT6r3zkxNbylA6g
/SUWF/8rI3FRv8V6eEbv/kruNGVsarwx1PxFCG+42a87oCqcqvp7LBGTWSUhHfUESt0CKVcNTbay
dQexG+kjUxius8ra4k5DZ6vJLev39f97lqxgMsd5olvTB7iVY9TiNx4r9wsq6zp2g1c/6l9c3mKv
1jMUTb/gbMAVTgB1Uo4wvUyJ3nP+row1zwBXtn7B4LcBm0Ds+QI/H1p0Jz0FPVBpJ0zXqCt0Bt4e
w2tsDXzqiOVIdpPpQUZtd2i8m5MlwaoqtE9C8tSOUU8yTMexaiagIwCpzai9SeF9M12/WrY/rKap
vo2OPIeZuDsuMHk9Jo5wfNXHcGV4ursiR/PVy+g2IJcHEVNYFJPwc3B1upX/aRAKtGJoG8N84Xyy
EKPgqf7ES4dXvLW+rAgZguYjEkuxu3dxt9QjehvBFN11zNc6beSOAKgEhRWBXW6FDZdZ8nqcUI75
ADUSB3CxJxmmWp76zLp6P+ZUJ37YfNhtDKze+pdM5gN6prt2clgfsf3cBOML3tKtofcP4IrdmXUC
MeVI37omfpQ16Qqage6hujkVwa4l08Yu8Fex+URYx6tUw85JZsVnEwQrn0i4If8aAvmOkCkH06Ed
kVr8tkzPDy2+IjTv9AptpiOYDtmTS8x2PsvytEMUAOHvPGFPXTQmp40b5ig96nyX2kT8gOBj1FAg
vu0/PBF/d8gYlr2TSeL20G6N0ckTxJYY7DSVfek6hudu6oG8HUgsrQgfG2NQeuU7YEe8dTg5lvOf
5nrRZ0B54hYJlhjIbEPDuiZ3GDJkMRk1Ma3EwqrqBz6wfT+a8bY2BPpHQVB2Wv0bIgz/lpJo8YjM
BRBIIMW+apF38Q3ClPrcipjyF8605KEv/OpDZnO2Z4onwYX+R2+YHYTI/gJwD/jtvReT3VQHWx37
nrMxIfhTBOBeLOvbFEeHyox20KqWhFudtRTqZF3XbHYc91Mfp30iimcxKblNvfhXn5BusZmjGJGv
QxO7KOYyZ2V3wTGy4WUSUnL3wvCFQp2SVDckzAFiF4rdZPgh2boiWSEXpISMpnZF9vPBqZtTpFPQ
QLwwtpbFbJV7MSEaAIQgCW91ZlytpAIZ1HmfkEDjo58rvkIf6aJU//xK/lRuOYLUj1eQ0ViggbJc
9Z3gWU+bNQypDz1SYls3BuKiZEJsmHI4pFZBIzsVq1ia9UGPKE866BU6XgKnIekTICbZPuSLNfPA
/9ppaG2yHBumZXVnBwl7rrD4tozUsee5L4n+BbHL5X8Z16oL8TT0aPo8qAhlyXajG0iE6ImX8r3J
vmTM53Vc1qjTV52oGe117R1F0i2wh6Mqdl2DPULlbcAvif0nilApWEyB2IvqTD+MrvYeKN1G50fk
Vxh+mDWQlKEcGH1ZD+Z+cyY5yODU7pq976M0koehkSyQ02zYlqHZnXrrnGvobNrBjzcxfvd60vnm
ppT0vnXohoaOG/6I5771WJ7xK0VEwhp5jPeZPpk0Z31ldCn2NFwZWR9gQxf2W1pG6LPkMet8+Wsp
55netbra6CXZGrDUdQMWcqOW7t0oOGgRvmHDQJndphBOoPObcy8TrQztL8wRnCT1kaVbuSv5ZFQ9
XZU3uKt2eLGTDnkQL4o/6UdlYTnU1cXGVX8Ih/GkmZMLWsi+4y5kat9pqEqZhDgRPJSxQAvreFtE
EOQPv+opRGAt1S9hOcJri9I3N/a3JXgXdMtAk3oHBElauauBioepkfh1PavesnqX7YSUAidm7I3H
WvQ4hRMIM9ZkbYaOOZvttfcp4PEQsXrVai7t2OrZ55HTznH3Z9I2Qfg3A4buP/kspWRwHu7MpKP3
qn6bchZX9sCYx506eVZw9ceA/KAgB3WUVj8AcJaDp9O/+WzpNBNDbT2ee9fwDkYr5F5vAY2UnVjv
gqYOSYmdJ/AgpxiZVyu9YJcbOj+MwyHx/GiDFayQqbsLu8keMJjENbPwj48/jdv1dLVRva5qbROO
aXlinvNldTp+1wY8RVgTNqj6I20rJ6wiRlfp97JiJuB23biggSSXiM0nDeO4GIgim4kWsHZwsDKF
eyk8nJnarQ7A84RTxnYoDZ56Ohm9QBbRgo9gKv4KvIe6v/bhYvOi800jWUojNCgs87e0ziOyZ0gY
GrFPEg0ZfCBUfZoG42h2Ym+LEZkQCifoYg5zWfTTPvLgvdah909d3t1pbSTsKJm31VRc6jD6NpnN
AuamLNcFw7OTAXloNaW4jXoOt3OtopdCh98xVvae+U2xNZwWFlTsAFCKJNL+gGxLZPUS/cOSxCzU
tvPqA+Fc0p1LG4v42P+JJnmqcK8v+9FDIiPES+tT+yViL2ysVaXXlpsKF6WOIXOtQ5xirIfPjHyy
ojpOhKUMzBuccIaBNQ/DtH7qVDuymltFnn2TCJ43qY8PgPysOPr0mG83WfLVCxaZQCcufKLHMBfh
Pq/Ya0csPxW6j1Wq1UgbVbYqItamNQegPvGcmXoBjMmpf7ktTN39RfpdrVNzY2pIxaJwM2a8HxHM
AY4eG/f0cI4RJsBwGoEHka5atkfHnb4TlVuUfSsjyO7ozmFTtfUmFebDxX3BTEf8ODF2X1UBUrUs
Xj4XqtvanT9t2b7zl/Y5VWsSJHX/Zofm5xQUD1v9TM341aRZd5BZ+TUQkTek+PjhNqTmcEbV1a25
iT5qzz/pavxILNyAqBYwdAHupH3Tf3NWu0uk51BttbnW67o3kbMbCOZd/PAqIq8AGVcuZQfQP1XM
K7F43Ys+fSMlDDmFv2Vl99D4aoHRk0g8UULxt0DsrhmXJtYuWFHWdFRouGpfR/2+KKMx3hEgPC1S
zgevNT7Y/w4cMcAlJprzpWBwGndmtIQw9pyOg8WtgyCgE9W3J9Ag92P3rlnwOu3e4cXvvY1o1Zw7
gpqEA5b0iLraGRCY1pPuHszc4M/kLaWsGY46MgrG7SG8eZf3oijtU6h+pEboLGF4c03PxthO/5FB
+RETGb1w0bbyMmAUy0ubcWU/bSuFNJcZF7vftv0YHJAzJgLwpeWYX6NqCHJmfDpF3UL3zXHFOdSS
63M2HO/JSEj+8+fQWJen3EriTTMTCvTieShz2oYk1ZdV7TPFjX6zwPitMAUt7CHngm0c7GhtjaoB
2BoKLfw59SxvYcthyLufms+y8t5KoA3UeoL948DTZAbzSLhsWHTl4Xtkcqbx9xJRPVKpK39RP+WM
2FH/hdyQPV0SPtdFNGLKMy13PzTjyS6BONrnIcVlZiArWxi60HdjW3GW5cCaU0FRh3mVfzVNx5YV
qR7HKB99d258SdLLM5yvqDEwHCCqodRc6ra4sdGb1hqVzrK1LirQejZxEmdjp//soiAo1l4KoV66
xhk/Ihm1Zc8Gw3JPBAiWW0+6l6TksYXsY+6l2/Ox6HNcZcXyZ2CdLxNGe1KnMNOCKNyh1waIYeh/
zeD61wZH+CK2nseM8ilirj3hc9sUBaG9mHhazX7h8UFmbMrfgK0NC/qJsnrOzkzc9Cmg3EAy+SUG
sdVT3A4VsTP9sOKk7peKVEG6DzYZkjeKWd25SKy9NxrmRrnN3Yi0g9/ra1BDqwHmhpM9ezjSER2l
31ZKllPqyOdI4LoZvNxcFvhWpGp5PiT5SESmW9NvR7oa6CdUIVkfb/ug3I5jQQpi1f9ZNaekm6XA
AnhinQoDZUo2t1VxmDXK2fe1ek9T+QZy7NMW1UfkbdMRW23ZGHc7EzYex/YsUmgrAAAucYwBrRnp
r5pQbdLYdFbRfcxGe+3IEaGcET0ZNVjhUHykYUW11XFLEdlDmR8gLy4nIH3IiL8Hn618NVk3WZtU
rKIlHSLLbmVA8d/g01phGOAuZ4m/cpC9YqZjHMc0/tcZsO5WrHtR62erMMx+U1d+SXObuSbGA51L
x/PHbWiTFpUjO6ELGSFHNOoZwW/NW5R1kIrQ1gMvj2nBU1YlelMmC0Rwy9ZhWg6bmp3wtWtsEI7S
oZiojUvXuk8WvyfWBZ1RNMOyLMJPZ5aCetPYwmEg7Ux1v2xNngcpb6A5wDGnd4ObahPismUiDdTR
EmZ8oOlGAoVHIENpxb29bEdUSJYaZ4Cef6hEwZfUF/h10b8ZtO8tgUnhrCHiSwfhnQlWmlGOYtFV
LgTOyuBbWffp1mjkY2rkXjUoqgJyUKgp85LHPqMMIUxoizkdQszQnUz45CzMmsmc1pGPSdrSLTIn
3Zx3zei0Y6alB8NPso1CMrMUcC3WOn/WSgvFQzEZ3Zdp8cp4od4Fxt5xGRiwVyfzgUhLK9YebaMz
YrUdZl+G/e5W1asd2Tr7OU7cjPmg7HCcDUUjFkjqPthsPMX0NDU1JFsevabbk//rS0yctguriKbN
1JiS7SpitHE0O7p4H2yWzP7aeYZTDky4hpgDQQ/yf8owbdxq5l0/DQCh16R6ZCvfJsu+BlFY4IZd
xwMntcEE37ZgViEEnnadq3NVNNYtHz3GrU06sCQA7hwC4dP5j0Qv7PrajZdGPBgLO4/OY+Swvxt4
znosLZkWJJgz8vlAQXzNG/H/BomGXpsTG/Jl0yEtDswKKxASEofjLUfLnlncQkFevw8gDyR5niO7
TgI/3SSQTwPUmbXh2yHv+GaYT+emc1tYRN2eO8IhSgSLOjQKhD0+0sm+fpHd+ObpoD5jHV91yynP
gIg8LDP/iPuXevJh30WvUaDuRNT8wiGcTdSWsfQiLpRK/7G69s13ECyEhvk35NjyHWWES/YfkBEb
qksnYhrpNjABqyhfcjwwJeTFukvdQyJDKR3HhLHGTIXoBFimhmyayvCzrpofwicPwGb2TYEpmjTB
Urs3HFQwOUB1YLpX+Rsi7kXi9VubUpPZko5wmHlzO33DZX2khH+1bKJ5IvdgotCLaHApudFK41aE
INGjKVln0fCWRSngr1ivFtlPFdV3W40PRxrnlJCYxWvjtSReg3WxDfNaet2zckAJW/2e1cSu8PPd
1AwHN0ayOXq/gUhe9c57lDnHZqQjD7V4EdJfRkR82gELg6poaU9oP2BWit7j1gA8CUUvgo70/78g
Sx3ampG+axllyORsBpCgw5id9B6JqGbbaOwKD6Eb8+YR6XFiwQDFXc2yirvCmUhYKrObhbgus1nZ
RPZ71OO+arLnCgsBy4Nlz4ahM9ITg3lcUt5wSkR7CUmqq2W8g1W819LmGkTm3mwZ6+NjmNK3lDWD
mQDntJIzlAWKg3lcwkZekKgGjqR6i7XkNZyGp8bbTJXaCymf/EFtSqfcx0m6SmbEhRWd6g6+I1lz
9FlanHwOE0V5j2AQ5QnuX/EJnuNFudEToHxsJrswNp6EF93Sbks5jmxFtc+W1x38yH+UPXMvibfD
LB9xV5IdK2GC8Uq4I8YZrybmMRDbsQbFNqVy6VTEHsQZp0FD0kzjKvi49bDN2vTS9zVk44mplf6p
U9XGTH9ggR48iI7pwOkLvoo3tUx/Sueflekk9TIEyvv61/bhzVaW6Mj6xefM/DAtSsrZFCNcnlvx
btbz0oDiOkuhwsFWWHYoRtoecOWQvfIEnISHMS98qaR46OAh48x6igl7co38s+rAZAJDxzRj7yuW
u2rM3hvnwyjyH/b1ZLuF49MoOHENXsdZ1q2FP0AcwGEIpnZWrsPDbrZOMC8NKh7q9FnylPKKj4vC
LN8BW+7sMT/lilMlsccfxsYvgiBXbawvcB/JhhuRO4AqxbVnr/S6yLH2Ad6zC2/Ve9GFWFgokAV+
jzrm+zAOl2yS1rZDdLgQzqwPNs7KBOY/yn8eWcOjbt81ETz3nfWMI4ipfNb9Vri5R/AdUQmBHm7L
Yir0G5CoV2NOXZcMLQjFWiYeiWlim+WGvmZhd6iD+l9ta3+44nY0z6DDMw/4nqOdCpfuojNKa+GH
3YUpIi0OEX0I+HHCIFBIs34VCPXezNHVUWT/FQJDvz8i6lNHlIlIvmdigc9v1zmQu8YQnV2T0+3D
tFnA8hNyhCEeX9l+jsvS3xYGrW1SkyTAdKPU8keluhUPO9m4ZbLvguEQCQ87xAAc3iCM0i1naMnI
ZlfiPGGckFAfOPGP2Rj/UhtnZJeKVySdGzMLuLlrqIg6zrh2qves/M92Wd8pJL7yPG13rs6uH0YV
gSri3Zrghhc54ls5vKNSuWbarjZpl6RQTzTPX5pmNHThI9N975QyMseuZi+YikeLMJu2jrCoy2zg
doAoShvFMnX5fs75M2POHWuMb1YWbAvlfWTKubmd/iFZUK0wIUeafen95k/0BB+WyIMLZ/wJhLWX
PIR695cQ38f5NlyKz+rFaGihI9Z7Tle+ZMHw1o72t5ckz6mj3wtSBinECejwqleip4+ehSc9gEoX
kSPQO9rapVOJ7OKQMp32mL8yLYTtXEx/tHfPlm+rJVP1QHe37DDIWd+mgAN7CBXL+W9Nzmy29aXO
ljw+2mK6sMi5mHm1pq07oIGdsVu/dU29gFdFEc9OJ+wgj15qRXjJAURkrLuskbjJaevZ+Wngyhrx
Y/Ohrgd9+KFNRABLWW8UHBwZZLGlmoKnyYcHUAJgsgGclNM1aKyX1HA/k1AIDqPxFxdOsxhqVGkm
Dgiam0OjJsDuIGDShudqkLCICe8rmMsiyr67sY42D+fe0G0j1d3+4+g8lhs3oij6RahqAI20ZY4S
qUBS2qAURkAj5/T1PvDW9ngkEuh+4d5zSW7vILnmW0Yvby5f5mRkLz0TetzSxAVK9P9Rl62Q8zbI
cGyKQceDE6NoM4N+WBGKGa/tNv3G1LMuk25Lh0sgqrPgWlmzhPO4KdL0eci/UJ6qzi43XuFGayV5
7203uOlG8hznGrYkC9PpBJMEjxZp6tNzwJaYTdsb8EVeYvhGdlLdiZT7a4l5pVEigVyf1k5DEx+h
J1vUDXXSF2pJeLuqNZBshIRQme/kd8waK3oqu5mLIP9gmMRlMxYb0kNh6bivEw4s8NWLKZ0WoiMg
RhHNQz1MX0GdxCAt/Jfpwl5aVXEd4Qetioon2uW7R1C7MrjdVxkYQ7isxtoO8zdVB+do8s5dtyee
7J527dbIu0sfDMegTHdo1SqCs7YROrWk9b/orwpdhkt/IAjCDT41TbFJgGFYYpxYhERojY1YQ5PY
S60j2E5jIwoVGBMzr3qBZoS4uK3SSFgwRn09sEOaoq4H1NjgVIriljlDuW1R91V2etJdR1/2KdEG
Hk00VmHY4cwSm/KfnUdnWelnM2bAOPX6ceB8ah1zHTfguxD9ae0OyTYielKLk5g1U15CNW/sTy12
ESNAqs2L8JjVDUBNHTVC3d77im+zjDJELmdAzrRz1PeL2HiRLs7bLEoPZt1g07t2nGsT+bYLww3/
5ndwzNtr2DHPppq/DXF/jiqNhG8JjSb47D158O3izc+sYwFMYCWMCbktIP6StuTUs9hdeU1xyV39
q9aQNJas0lrZYQnKzxPLIynw0QrAE6nkl8+Kf738zRLzVthOvU00540yPKs8e+nQ2S/UgPk9qvaD
ZM0uMWFqdVssmjblAe1Ak42o/KlvCj503cIwkJEZP4ak/yqs+GLs7hmn2gL8LP/ew5w/J2bhws8W
RipvkupOa1gk074vWvrKLhevbKd3iu0t2SIPOSDqDkgAmRzrobA7t9wVa4IGCFMgLcNgbI55bNGl
DVRN7zQN3ZvVT3gTEn+TY7WTXgSdHICfw5cii/+3XCsVXHqMqSr8ZpJvLrwR+khLlcva7g8P2Fug
ka8Ku5Pwc8jyyl3JEnKcADwYWMgIihabGLTmSlpXV1CKUgpA7msR9wHJlhGprh4Sl2V4FhPXuGb4
GIYAcDDPecUZdhUY8ZlTfneTd7UwAHEClS2qlkui/iFXipei1s6jMzyFJA7patPqwzrQhj9qqGLf
BkzL9RshmffWUj+isret8LZDwypTM1cQs4e3KrAu/H+0tZ8DTk7s4BCglha6SZ6bRY6HLpqLf6xF
8aFJJlFpjmmva96KHEmybuVfVdPtGhPWQ9BSftSkmsNhEngDLpFVPQmu241lur9ZI7GS2ydSA1jx
M3LG5JVvVEMhYWj7sXHxaHvGphnIzmG84Azez5RS0Ni/mYKdOCs4Y51FYpIVJzsEvyZA7weiOMMI
u7iRfxMg0xpverVaa1y3RvQiyxJIurOjESSzMA0+SWx4kI1OcIq7dFHTFa6Ejccih+2T9qaL6ReP
Gta1YsekCohs111TpfaipAiJPUqZBOdmzTKjBrgeOCe2Dk/4JaNDGvnvBumqSzEyRIMrhWD8R7TB
X+3h3m/UDiwUaxdCNwu8PG8WHC8/RMnAlmRNg3dIIAyZzrFszavI25a5JQEirkaaVEUiW85oPtHr
c2GGFH8styKQrouWFQlPsrvmvE4hEmLwdu3pUJBDOGnIHGy9H/YorLEUZSi1ot580kbz1lrZyIYc
m46vI1fVL9bUUZ3bT51Pqgbiaqcffz3mB6uAREh7zhQTznAuQMn1+CeEW97xCtzyqbgWCQ06kaL/
wGtdhh6pakPIGVqQlNoegxmybDanfbX0am1bt94J2ekSBAu5USH7gIRrX4yHiW4SpSKOdLOtN5XT
n436Mw7mLFtTvyakaja6YM46rSv/FX855NqWSZU14npyCEUINNdch2ahLyqPBOCounQqvFSVybye
iorK5MfBs27Mpp7aIaoa0AbRPm9E118skulj3bsZwZq0vVdD+eTAQLmb1G0svDfs33hRaN30erho
fn41vWTbwYoGNqY09e6rW+UkV5nXN5m2fwkJGdjOlA4ckZt8n8QBrI7Xvo4udR+tS0kvHZJIQar6
BTBijM2Le3h+4bBYA0RBpFek/q+e/isEiOe8Z2o7lCyk0wS/Q/StunBja9EjLUiO6Agc2LjFh91W
30UxLZseUkVciVtg2RdeiZmww+RXlTqKVweumncRxGau6iJA05C3D/AFzIt1416WwZuZJFsh+o0y
vN9apswv4uGcM+DxpP+cpMajQ3AG1GmdeGrjAApFn82idzY2VlH7O2n9CpLLSEID/iz0vgD/vY7u
WVa3Ws++RPaZuiTRBQ4dbUWhzexrloCsMUz+YXzZoG9DYxXqwzKqL9Rq0y6gUya5+nlw/Rc3iBGm
FwT2ifqj1609qgqumopiz6rTU9+bhwRmIDxs793UPPzpvKuqxPMgsp/cnm7WeC2AIvjOcPCldNaz
cDIyyz+F4SgZvZ8sEd8gNb+xcm9wtTxGtAYYBnkmETG+W1X5XnKuk7v9OTT+VWoh45KQjaEkQMju
wx9NH0l0AL7SvjlF+833g7ipWcILxFzuw2Bu8pTJGsK4UKQb3e246Xuay260t9zqJ30CC6L+gsou
FpYZ3OpuT9m4VXoNU52lBJ/lHPzQZ+vcEH8hzZFRRsB95smdeS9qsByDWQXLyZI70z8SSPLtGCTd
EIQbRv6X6/l3YqUOmDGWnI4YbFD16UI8yMRkVmeLM3MMJik6s9zmW4nuNtjtum5BFotnePjPtqCg
KqggqzNZo4+JdPa5oaIRYA+mrHuXUVoN1XtJ2kMj1CmJsQXrD6MY1yYCXwXhUEctK1yb/je6mMb4
jYrt5DNuy3vAPqa9i8CS1mnzIODuTzp7e3QYRziQAJqrQ4RfgTcgdE6ccns6mL2wzOf5hyvFk165
mzQ39l2UXGLpHVKq3IZS0mBBSCJnfMG6o2HUidaWpHDWO8V4ItVu0Jqi5dvAEQFM5WC08p9U06l2
qh+n8xhnedd25ujG9Zs+0gtbcz2YZ8tyjFH0zP0T4wZmiSQmQsX/wG7BVql+UvVKhQmtSz7vkRMq
t6oiffO3d+EGxTrPpZmSWMDe7jV/5NguRcyR5PgEhLnoq5XCDh+MSFjhOtaFs7Yp2vFDMqiPVQfX
u9ty3j21Nh2wAYXY72Aku9oMU23QVjFXqKBmV9FoLkzDwJLQ7/oxuhDF8FtX2CaaHgR1YB09qA3q
KYFju2SD6bMQzi/ABbEpNynMIevPRQHZC/RQdfw1JuEIdZQSufNgYpY1+22T7oMjV/fUrxly93Mu
QHQbjrnfv9e1fowmpuoZGk58SAOW8RYxSqmI7QnHP8t1UcQO/DrpkxOKj6y0L8yRmehXZzZNDI/9
94rHY6rCB0RnYFS1fw4CCoBG4ygega25s0p9pjfSkUH6/o5wZRydZnwPagbjvo30TM/hc6SvEv9x
FYTtYnJdZoK4W348D6Wrzo1Pwfav0/Oz20ecbvPvEyTvXs3LG9uI5nXFdnZsMcPwne2G8J7S0awK
sN8MnsShCSs8vDQzS6TjRGIaDGQZCKvZPa9KZPFDpXZ2qV1jIf/s4e5V1WfUoOHFRQUV2qGJn7qB
fB3xVXRYGYqMdzwBiDbiR7MlpOO2e2VH81C1VTAwI2XJFsPZNeJn8up535w5jA67RpB9+rQs2Mk2
JF0yTVL5uCVnALtbfys8JBXdwDJfQ3huqOErZ7TZGckxmJ56d0R23LfdhpL40uQ5C+sS67tkoDXw
o2XS43klqTzmDMPNfxODTFm0OmfU+E+skGqhPXq3L3mj0AiEVvek5SDkpuBdi3ENon39M3S2y8X4
6ZWcJxG8PhBqHuQworzrMGPdiWHSsOYhV74izvxSZw3AwwoWDxUms2f/jqHw1e+FTtkVfXY6OxlH
fdfpaC2ixv92MbLhtbpPLtburj4RX/XuxAxWyPxrlgKdqGzs2/z+D3BgF7WChC8cnCRBk31LyvAJ
zAejbQTKU+ne9eyJloiPus3DDeEvKL5BfAHXJA9hggQDJZAk9PjkKfRHPSLTaCCBq6tZvMfVzpzd
7X5o5Nv6x+gly6yY6STu0iUoZIuP2jx6U7ZLzHk1YaycaUKsCRRyQWDXJ6ZojNyDOc/69bvWhI+R
Azu13XWdE4LjRXQ6mDKVzfgah3i9tJjZN/OLRdxEIM+Yq3egN+69RwdPKhfIuhIQFj18P+Fu49ut
BeUTuwjD563Lp3uUFu+5RXXQVrJeYqSBbc6jmA7ZuoMRuWK5+cIYZSMUaIiULDXGdejc415t20K7
K62iPWSxb5d/kaf/NTysjCxumW4/RjAxgSHmhQRxSZ3+Lq36ZYy24aCeqmBckgz7jsLi04NuYLwQ
zPWDS6ymma6W6OveHTNfO22pYf5tgGZMya/wCpxBNfK0pH6uTP+ly8YXMbZPzpiwHPdCzmrSdgZs
m15u/wON/mkiKZewYnQJ5dZz8z0pC3+SKY8t8PXNQnjPvsUMnnrN/Wly6kAoJFAWuROoJyC9ai9O
7j6B0Lga5kuEL4qzycKP0tLG6dkxIXnPFiRisV+klMruVuZ/E4G7QTJmB8FHGOA0M/jIBwJEYRFH
T9Lx+H+T14JMADC/Mg66BZugUh1gWW94ZzTEgHUxZuJ9wvCXdc6fZo3hKkymH1O79PjWeakjDE3M
NOe0yIHbbeHEGF5GrVkWDRtQOLxnmNXvRev91KCaVo74cFNmTR5cn2bW8OLXIXSZmbeOZKuSP5GS
d5TlJ9WTHOdUc4s5BAs753UZK5QWzMiBeoR7q/dYH7s/1Vj/8vNv05m8JEQ7boMi/XNN9y+jyY8a
FK5ph4bALruNhVWaCtS6s21g9LxGl/7pakyQUPcTMayb18yqPquJp74nxXW2hK/0yF87GOUw82ak
pYKvK21kzj6kwnI+1gudASzr15o/VBfVz1iLl6rHOaL/k3l4yuPmOSm6X4sGYJXa9S/ioD18qBUm
+ZVfl594SEj36Xyep1eFJZj5HXYms0IECpuRnN0rFnm0mWaLwTR+RO5bhI2fgHPy5ZqE+CR+Itd1
rllifAKwQxnRfamuPQqkF4VroGnlYuUWDpARIozwTb5Kd3S/VN2+FtJ/GnV1dQ1BPisJXBXBbKCA
logg0Ix0zbBOovYlM5w/6Tavg+PtlbTe+Mu/Y1Z+qMfY5ZM6ZWokDocmOym0TO7ANqDUf8Ct7jNl
PZssqaFRyK8xij/1ZR4GTx2W7QWuiNdwVM+pBohLmP6lVcOOlR06x6XJApkta//r1fVTKZxtj5wW
NjsnJA+n4kceA/+PUfY4fRn6PM4uCWuRvBLh+IgSiWQRYwLJzvsswECVki5u05WXJSiRqLwPfcmX
a5sfnnxtLWirbF8WJof1MtXt3/I1dbUv35147FwDDJk/7kuiKxBBlRPmpqKg5GR6q4zmL2mnu5rY
tbbjyezmVEd9Tr8lBtjI+TJa33nYsBIgVrPSePOuCbASwGQ9qGiPVykDr1Ei6tG1e5CykoNAR7vu
AK+O85Scymbex/gejxeUYzfj4KMOYJtV5Iirq0erpzc3xws1b41PJDoOK88Xj7jlP0x0HTNcFhHP
SDmY+MUhinBTDDrHQ+bCmkst999UPOWW/KsrVNP+bJYClcaxGhzrCTOky3a1TyqibtDckioSDkzp
beGQqBKT9oYshDfdprSHAqthVUqy+gz4VKwtj+m/1SLnSuJ+jtKat5XEaaEd5zaFNxSwQWum8C3I
aE/BO+os79E6J4a7wIE2g+1H1CPYihD58ixN5HEF2sMpk2tlZsO68Ine8rZtmR/02nihhmMS3PMr
BgbJC+rqqfThYj5k698jvqBbAF/vrAwqsTqeP3szW+XqRZeFv85T49dsw4sWsQBCu7VBY38MMQgy
Nu4epK0fHfFobA1hZs14zMJUOnD4N9WEtghlPJ9PFfV8pjJOF62bP1jzHEZBldRLs2cuqmPWlK8T
ntCsqagzvOsgWQKWA6FYqa3/+vEsxGptLFfOr2ugyrQjZnUYGx+TE7zVrf/hzS4oXDgIB3ykvzbJ
lLkGrDHn8QiN7pUlzpzPhCPE3gGRrNaIFs8CMjndL4V2NNifTs7gIkp2pTxFkeiZhUSszxx2s0zQ
nxsHc0pewJWzSAlKhNqUTFOXkJ2pDDpi+pz6iY8DO9Dkc/5xLnDULPiQgLr3LC1zh6hdRxVrTCLn
ySGFMfI79qhR9m7aeCgHt/yTWvnkTph+Peiodm9etUidiT9H84eLbO0I7bO35V+HfqmWzNamdPaj
lQZrfWy7SrDObbIerSXEoJTcKEeraZgnsTckuBSzBkXPRgLLr3/UO3slg4nneaB6Ung8l1hf3zRR
rNJAI9HZvk8CPH5hfsYGuaRVeBW+9SZ09W41bQPEU/0EmYGSCTpNiqE+dVG7Ngx53VR7nQJUfQJ3
nttX74OVwGEd1cYX7r+BO75K0ciPmc97h1MCv6XOkoHrkDXcC3HeFsmoCor5AiRHxVGiQ73Tr0Jm
e0QNF5sbYcEgBqdefRWDidbOhSpo1sm5oChGNIGqsWAebdheuXHqiG2XoJPvUWCu64G3QEsZKg3M
ejJVsTSh1o7AjS/rMqfNqYPnIFB8WEDOiVqxbjm3o2jiZwTgn3ZFISEZb89LN4KOvWIzKsdY5cwY
LZ5g7oboWxvyn5h1H+y46Cl6SvqYB2gqtXeUgv1CxUP4BUubRVO+rhzZ3oQxwilroG97cP0dmZFR
z2OuYZyG/S93SOtY7tfikNkEJBQueAQUCVVdpk9WfG8m+mfA486bJOGHYd40g33TKypVFm6jfNVp
ddfdQAilFHmyDhJmAKEGGEUQ/INPWsULstziI7UlE3BR4VFmpOZ7oK9kL5ptN1UaSOyOT9VvNo0N
a1M3mZNUM2zbR2G8TgbEuk0eJKuZXYntquesqh1gIF14tYRiZeiR2QhKH1P/KGwesvbuTSysUEVt
Ctes9gVKq6Y0UOuFxXHIKM5D3/E3teFOb1oqU/CPTwi52Vca1E61Tc5X6XIOFbbYTna5lTYjn9jB
QJIeE90Vq7g029XU4O4GK8fMZIq0fRPd4AnEwHkB0vv8Gl7zL7R65l8Xd2r1U+xpX61o2pUl5jc3
U/zVOOGDPISZq7/4XVesTdd8dJpknk8dh3qFmFB8u6syMa2FCkOuqSR6Z9j6o8sefp/p36pJwGmn
QZEPnRyElaqr57ZXLxBHX1UIli9RwWfqXfychFxDkSJlxoCZ8IvY0C4cuiJUeHIf2wFvRa6GJWjj
V2Jm1zgCDuno3vGYA9NgGq1QBlZujAEU3cPIsn0w8n7jDGg70CuTuUeRtwJndsJjuDOYU/YlEmSr
KeXK4DespgP03yr8SQ3jbAwKG0E43XnkL8gRFno5vLo+02ltTsU1yGSkHYNKjZlFQ9CnZ/oBfeoj
HHUq4hpKrz6USyCb5aosqQrUwBir/3NJmI7Qc0khsi1LHyClEZ9cJQQDGs/4pxXK4AhrSfjpxpMS
8oBHkwlypJG5wiaoMb2PsiE9zYHcgJ6Cl3s0/EfSaf5r3s/4OLNB26ZxQqse7MasralDxZW3bgz3
1NuUZLJKD4k0mcME+ba185dQGz8t6nw5IaeBV8QMIv7OY3SLwgUeH1ropo33ytNeeqgGKtOfxTR9
4y4buuq7LBsQp8HEenX2PPvpRTe8UwCMgkY/+WQ2mrH1aBkEQ7kYv8sUN2oLP3BWinT+vjEWwyQ+
EjNirWf2PygXd5OX73zlPpVmDwEwhM+e5/o6GNklpR2pWXjuPkeLCwrbJ6mBAjSdkkhOq31nGFSf
AetLWuUMiZkGso+YcybNKeddr2FOU135NQXOBJsQkrlHoZLTa48+JQcqPQ6DDKMvVfZjSBh7wqFe
S8Di0PHl0xRwW4dy2jLInHHXKmc90J7iJl1dJWo2/A2AlHIRGMvOLv6hXCVQaWCuXLvxN9BF3DjO
HadmQZR6dhn74MR3RgUGbm2tJhAeNhb5RTVYH/PQl9tujw3oMqT8/MD14RMcptQFBz7Kf17hvdS1
82Rm8/ddymfR06P4en0ZxzNP0twZeHIpWk4qY55GG9kj9Nov+YhE8z66ETe9ywGme+GHGjDZ+L71
G7fsXWzprF7JRYKkSvoftWf6awApwA1KDzPIl5DPeQzbi6PwRIH0Opo6Wj2+ZqYZxFIts2utMydl
4j3tp8F4EZ27JrVnV+rFt9vZSBW09Dzpv0zrqS7s1l9FZHD04LTHKXx3J2+Dn+uWdPWPFVNR4ZQu
IbrvGiVuSYANDQvLM1EvJDDVyKoM8t4WLtZYTnJxIlUu8XaDcq9M9FlC+bVYMOV8L52JfOv4r8qM
V+WSfEA80m8SuEAQ6Qh9MruZK3MZJVt23UjhCGqaVZrA5ZIbkBvsFpBsCfy6wkFYuF60r0E2tMjl
M+w3Wm18Nb1xqrUPt2zJbghTDMzFRJZNuS0zDLxJsTPD/kGM7kEkLKiipSW8f56L37KuL1nNTdDF
L0Hg2TTLr1qKyLAM5EkEw5YuC1/XgMfbFMN9Iu0NmBNDbN1jJob6q+8+/HKF6u8NCBGNQLFOo/Lb
H5Nr7BqH0MNlHBqEgo7m0jGIWcT59cY2e61p8MnCsmvXRh6897y+ltvdGRbtxulTx7XvIaUxJWNy
0/ZII9F+YJzNA0q88r39VoWU+VMLGkFLb7TNv61WTShFjTdeCj6qEepBMfiXOPmnR9muj5GZMk3n
3ql0bBrhJpuy3+D/qDcBb3vMRioRj1AS2ZS3sU9XDthWxk0A5acIiHCH/aOjNGvhF0+JwIgQckbo
AMc0KHORda5JH+UM+5bTqbK6ZRDXf7LEVVnmDAQ0s5wVldxHxMjiqGkYccEhTA1evi4197Cho3VQ
TM86z4rVW/2GNnJPMjVa3Qnjq2OiOek0GARDt+0HaLGRAOWDh2KbK3KxEL2fJwQOXjR+m8B5SRVg
wxHFHiIlgOsDI26rIu+pw+IZptbHbF5pdbxaJMr9yrDiTDYmLLf1TxlC5tTi6jhUo7P3zJdY8750
03tJavmVlH24Rrnp6TLZgLwFZkiBXlsx8IeR8RpEpX2I4m5FzsTBjuPfBvC4hlRAgZKY8V2frvQk
HBh83Sh2dY8fucnCM8YfZHftZcrwMRdm+xwN3deQjPXJ78pLFsQgpssQSVHOxoh4QwaJoXBiTAma
ixZjHpoRRBj6TPSlB7nF2JSYPwF5y5s+kzIkzlgue893f2wzO7WQdWSCDa8pUJp5gN+YsSz5EyiJ
Pffm62x0SMEhYG3pWwbIlhHCZNhzunfjvelw0jaxewxYSxzy3tgkXq22XYUBJW5e0Zg6m75j7A2U
JmLQ8ePgpeAir4yVR6HJKpp5qRQFfQvTO1ygAEZxUoF07c6OncrV6D1NJRCBqBAvTcQEcZIS4gpd
tGXRJ5mPfB4dWAn2xkTyDwpioyaBzblptefALKaVn04M1Xx0ASMjE4Bmn0nfQ7utdrBEOojcgbYX
SLy82kKAnm29UNzypPw3Gs1uBInA/rawwQob0kI4hETDw1Vv2ICeyamvnLktHv1iRRsaCPbJEejf
ZZwFNzIXXopmtlJjqVwNPrjQ6qtKM5PVj/XXYicQac8XPKEMraufxEt++85Fzu+E+1K33UXsX3C+
ISEa8VL1QXP0gw+rqs42+cNVwXlqUeQuEYl9CGeC5qgzC2Z0ThnAuRkxiTQBAuCLfNZOeJTCR6G9
RMFwsxL2kt3orUVJOhk8VHuu71fLePSzlY/mAn0XLyLiq1PSDfz1gX0spwBSnnMKKUWXGH0dJKc+
rWoVPBeW9eJkKE8YY/yRJrMMGRoHnN/Sm2/AQPsxAt4okFVsceziOxI1ElXb7RY7qyyeqxj5XeDr
7dpCuRaq5LOJurNmcOaUKdyy1ET9jBaB8Vp/HZgi4NWDBKXH9B4x9L3E9J8IEuPQ4Y6FnALB1NJv
ta3/05viOcSOfhQmJIKhCi4d5l0PCD6yB78GkFL9i0TyKOwPHvaLO/9C7M83dCt07oAF0vrVYfSL
4IY0OCWwsGbNyOYa11Zpvw8M7+f2DPsOWqsIUr82BeBovILOxONDbKtgUwxcJro4xoJxMI5TqKSS
7DdsOyLt3CVxRd6mg6HB6mlWFRwNKAWL3IUR5wFekGjTvbK+5eFQrMp7Y43ZLg0rCQrZ2TUB2aKj
KG5wI8nO6vELRHwLHRKRdTySMGMN1Sln+D30jNy1lIFMhV4B8HC/t6eATbz+xHJ9BLc9IeNjgtMz
tRCaue6DMltppbzSabw3CigGIZv5BoakbpdU88kbtJEJm7t/YVL3l+ZoXtLx1BCaOhJeyfQAyXLC
mMX2HmaPtzWqjvzUX0zx8aNbzB4AHrMMzBoCbB3M7AUnZiI1ExOG/VV31g/0pFdCPZPLqJBOQ/qw
Gv3QGCTwOI6JPyCYsZoMkDR5KUduBOq8hlCZ6MNF72IThrpEfkHuKzN9I3/S4dmtxqT4Ch3eprZC
O5bnhHAOY7olXRAQQEF7pRnmsvH/wjLe6cOYr7GP0xwhAkRzZcMipvkxmNcKlNMLy2b7FvbE7zH8
1USDiWzEjsf8di0Uu3nB4DqFmUujgJeSpDm5LPL4TaU0gZYc/zXkUy9jthi9AHlSp4TXFUlMJoJH
eKpDBDeJStux7ZcpTkC6rL496jjgqGK55WJpblpStnDugYqx59UaqpcPYyB1dzbaujEKRlaWBGOj
k0Rh1Pf2Vg589vgXwhwMdFlrCaJlF9dmeyWROUVy5iAyQHKehe2bgd6+5tBd/s+tStMKSbH6AMHz
zxzBy4z4jwzql9FKHRai07ZR2O6T1NxWU2a8I9mcGbu5J8TJ0GgASsW3hbT0BR/Cs8Hm8C1oUUfl
s1iUhBN3HXa2d7BCNM8W6g2HgIB0MsXN1syGbSm5DHEIaMAfNe/VbtXLYMAwUBl3HWwzdoT19BEO
JCeVLM7npi0GhDMGK+Ara7qDDlNpUPMCgzzhxbfSn8pqz16DXSTOySdWEP9ceL+YFeHWUBYwcgdY
DdgGNywAW0hoJSm2OGBxbQSM8Uw3R8TfvJFZgRhAvBvhHMMUMLRl1/GaoHpzPBTPk+DRQdb7CKBq
MKmgj2jRh07lsOcI8gBRTS90fcugKX7ICgs2XJXWWvB0LuDylQhMWN8eOoV7lbWcaw7I1vGZEojA
NFEeMYS0K+Vmr77Hzlir5YumzVF3JowWgFA/od6eO60Se7+hoi5tELAAXS4NcmFDN+F9hN0uMOUO
4YBHBVbchGZdGqc7lS4a4IrxflDrT0UbXy0HvvVA59vmMbChNv/ndMFblZuvLPTWgRN5yy6tP/T2
w8Njbza8DEVSX3roOESrhdYi0VguR0VaLSjcFOHc8S8udS608rsXGcEuNpt5/LmI5uyvhNBwbC/x
v0yT68zklkC451Da9PtqbRU8MlHh3EaVf8Y9ZDjFnhY1LA9S0Y/HznGOPUAPM+oPSWdyxDGIS234
dA2YLstGN59Nxks858GPGiikoMqu9AinSv0runKbR9cKiMmSwLSDJmnCRqaF84iGytz9zuHzskbH
UK8Y6dq29YOtP4HsTCjoOLLQs9GhEoP9XVj9pyniN+IuIwpWLoW6QUjTdRo2CVpZnPC+rHmunruk
ewxBd4TuiA7BxjzUN+9d0txqEX704IlwaWQbB2upHerG2iPwrYEpolngXxkbfBnCBE3BgNGqTAuH
rnvRqmwFMJL7Nqi7lQiLbZZzjpSu+WIAWNY6UkcaVoYgDYyZQsWgb+CaX2teR9WCqGDJEjtbp0a1
FcjlcY6x0zVJn7Sr8G7+Soc2X5HYxcEGCjGdU4ciPLM5DkvTBoYiOWpVwGKDJ26y0BAVhJMtjYDl
X4OneKS/Rl2K1ITBUuVOD8KYYbsyeW1Mvd67gKdFzL5GWT7wKLd6KkTdAFbqi7sX38BH7HO7OZmp
269osIFpeu4f9L3XsmOUrAXs9pJZIouMn3Ugz9La8cBMR8K4BybYs0ZtJ8EtTAU0rBH6qF0b+cMO
7thKpIodbMGSpUrVzQ2dd/vquf59GC1SRHxQm7l+bPXmoCF4fM4sseWxLVc2ps0l5nvw8ci3Uy/6
KQIYFbXchax+lnpDqTR55GK2sdgYmYnf02QaV2jJwRSVe7d6FDmenJWoJX47vHRC1/ZILxpr3qMa
QEnzmv7UcJ2NojDHb4q0UuHDNBTLqkpio9BC/WA0xdqoK3tjEIyHb1knGglYnpQv5Eb1qzrqQX0b
4iiNpN6okswVA482bkCFHKfAiHg0ua66ooivHP/reaJoDtZrrDftW1sP/+CD/NL/t9w3yWswQlAK
gupMLGUuMtwEoTmtugKyg6u5vBKmzaK2DakVLPCYU11tLQdlZxCZV9X5UDv4z6WZvptRrj5iNcxP
sb11uXu3blVWb5HVrrMxODTTc+gQfqdwHKzj0IgJ4IqokCvS8yoRM4VwKpOzmtEyhfJPj+vpDITJ
alnJBXmTbTUNunce5H+xYWw79q2vZj3e9BoLto4iZGnhIkds4xAv4CaK8JiNn0FSG6OMSR8ij4Mt
Tk5fyUOQOM/mgJynjgocBqN1ggm16sZY5yimh2G7HemGfShy+xHEBh2ZlW40K003pVH9x9iZLbeO
Xdn2VzLO84UL3UZT4fSDCIBgL1GiuheEmiP0fY+vr4EsV1W4bsSN6weH01JSJAHsvfZac475tdCl
PoSY2A9//S+ijtjrNMYKgOSp7fnTtFrJcqYfm4BUMppdwAxFjXrSzAOL+FkUNX1u7ntB7UZP37fC
6DjLQNYmuVEciZ4C0mCAV0hnDbfvbIaOtfkYh/Sse1XYbH7x1og8DsOMVSyAEKKqn4yszZ0xT5cd
HdMHSTZ4ECzFnRFcyGTFMW2dl63RLweEvIL05+2vP/7tH3//t6/p38Pf5X2ZzWFZtP/4O//8VVZk
e4RR97/+8R+nR+/pr3/jv3/jX3//H757df+fv7D9XZ4/8t/t//6l9W3894vyZ//5tpyP7uNf/sEt
oP3ND/3vZr7+hsHQ/fUG+ADrb/7//vCP33+9yhMeuT9/fZU9U0FeLYzL4tc/f7T7/vOXomt/fUP/
+QWtr//PH64f4M9fj1k5fKTxx//1r/z+aLs/f6nq34QhWNAMVTMETGXz1x/j7/UnivE3SzdNXQbg
qGm2peu//ijKpov+/KXbfzNkjUOKruiyoYpff7RAKNYfmH8zmWPKJspozVaFaf36rw/+L1fuf67k
H0Wf35dx0bV//tJ0hb9e/eclXj+aKau6ocmGYuuC0S0zHJWff31c4yLk95X/Q1wxPq8GLIyaVvTu
gobpWFBvJ7bvc6XIT0mZMP3lydjXmPYJ1AOtbIzwtMwNXUr7rCkjdGAL4S9qi9w3MugMaWIQ9zG8
NnMNN9FY6G9Oi+X3UrHQkAME2TJti6a5OxRSZW1gTapOhtPuovL6ADwUbKU5nmOLGDtAQfETMZw0
r2pbdTOd4U1FZ3Kn1VQDiOnLnWfWeMDqaTxmGe+gmccD29+wgRQACoL4P9Ykgs5HyIxuZvT6XafO
so8Z/dGUz0tey9uYmFWnGjjaa+BAesKFZvt3l+OiTHEmbjqFvtGI6KahvQbi8EB+tZ/J4XMaFA96
ljyjPuRFMuzhaic2TR2iJERMDeXHchqVTuXAb7uC7t2m05n+ditpAanlKa7qYxiK2hlBrnAYm5Af
SMqjIIp0Tru3EI11Js8/wGu+ei3nDAF8z8ZKXGLfzMuTmnXXPmdUFU0HjpM3c0DJkFnWcwjIvWrp
fJk9pZ2gIiKuO8tYjedmClF0e4M836szRn3CS0fG1q+EhV7JC8RHTRQM+aVfU2dd89GpdOXcAO5m
9BJrGxn5LJiRwcWWzsx/9tbiaSrSq6X3F1Wfb2iGaEI/dxKz4z4LLoNVPjWGtZlC8w2GAEb0uulI
RAhdUxA82gO+vjNAEKbBYvhDjn89jvdEe3NEiVElLJX+W5SKcaolaa8M0SMwdpthMcNW8sPh/hn0
A5kUs5cZGP05T25zoSL/CbKZFJcUkmFhbJuaNdbmuo61IftqgU6O4AQJpBli0qYPEFBGoVNL/ZNY
5u5Zb7o3bJIYtpqHOFQes7BCoSYxBoDkag5YVzJ1Rq0F8JtOAskZaBMWk5FhWjDNo/+MI4IOjDPr
64xLoQdFUFHsVFV7I/gFrJvoYm8Ix681oG4f1mC3sgghZAhBS+qrVwRtzjxaQJa7jb7qxUMmAQ6g
ATSYJKfZdSRvOLTQ1osPs0XrrQwqdHr0bje1coqlFdCRZjUDgPyoZ7R5Rxk6iVXQtdJK691KTMsJ
YAI6vazBVelszygnhPWqcV2Jo0oTWF44MVIq0/SWzyGKdFxWpFGHF8YkvP8QyQXRgrkn8CRscpnG
xBjs8df/BtP1kGixtEWx9k2UROiPSXMpcjhqa2QiIVjYHRsNZlKqv7bVREbayHWtY2ciC5IbItKz
4cSe6AGGwyvEr3C4iu5EDF9IwGRzE1kCXtZVbyTEweGeaz+LlWqjhUTGh/S3CZpG70tRaEYTDfn0
eyCQA4kHsnaxOpG5avf8ItckRSFvYh9IA2SCs2r8nlvaEaP6UUQWcoeqU1lpsous0vomTijCKoap
KGyQpOmYH5P8pSk73REc5NT8dUI3dNeza981GZ1zVWp9JZ0nn5MW58z2szfl3ukRlO1tFU7pSPi7
SeojkZIRhlJTo023WtiTCO6NEeEzwds2tDWxivh/oHbT/Sjoh2+tDIwINEd6xV2UHjW1uCdQXQZQ
PFy0ZSJNC6jh1jCZ8sURhZ3dGYRI6j5RVunJJOx70mq62M2ppkTggkBvmOe9ulIs8rl4TEK3MxN6
DSFoeyPm4Nb13LK10tRbAzzD2HIr0QZCfgW1BVI6krhyyNymYPLJ9Tzb6cJJcradWEnazaR0OYQ1
GmcSS0hiFRbZqyz743yMguKcju/y2AqnBrRRdYwz6Yc/gGdRCeXgEgURbsJKs67oKKNLzfjPryx7
2M8aFW2gMZTsZHlfFmlFZA9nopCgstVwH2aBQ87aW1K3HMvth2VBlh9mPq5H24ff/KUt+hGQc+wg
vORwidg/alvu6RKGCPbc4Z6opfCqJkngLzKruYZuuIZ5LVnNS9tgdNeV49RlEpxLAuXo7At6Y+MK
GzkzM70nXy/wQG7TIFxW9WqZBp7mawrCShtnKPtryKUiwVWh7WojOqU72zTpOQlGglIZNFGuQrIL
jsx0dbfRh9xBlcmpCkFZwq4KalQhpkGq9zX/ORLKsSvNsvbSPLlEsnVK9PFbih0yuQHzpBwoFF6d
WASLbTeMLlaZ7xY8TndVmINaDsydkAtzKyamifNMN2PUSJnJuJeKxUgdVNMs/FGNSKcnG10mzwoI
kVsR64zikex38kc2ec8MWaGhxzZHd6exps+Iz98E5kJcwaixaOADzQvZHTEkkpuzHntmxgso8zDP
oZOW3alDzEcIAP2spch8TnVPLVgcxZ6RwMXM0JQMOGFnwM2OYv13gXAZ+Rqye566TWU2H8uSLZ6k
x9s0ND4IbTA8/FjcWAXcNBLoN1U1bIc1/DnIyPDKjaJ0mq7CTjrQTWzC6Q6xCEvJHJ4NfMuHZnzR
1VZ/WKwbSy3VeM3fgiQJK0vnWSWeInJRRCI4wjbgKNy+Rspq3MaQPKOC5UCHhKpmQe5GOL2cGKAN
qVKIbaUcdUVKaeakA1LAqUMuD2ZeavFKZKprpZBGgfaRmYkKYorRvwI8MsinbUNgzAoOxiqkbVIT
WtpCUdtUjKhJyiLlQ6GhQfs3c/IOtY+MN2GSFYIh2u9YDVqI8T3aJMT4QxY0Z3OYngIjQW9FdtCm
RMewMQxmVMJTEvu7h7zqMH6GedPEn1Br34GD4XknDvaeKfseIieNiJ4Sra2++pgMCnO1mhTd+FmM
6BCluU68iCe/kadvuRa23yvKfMmF4NbtBmRBocnMJwqIOKhkMMnEW2VTygPEHKJpQ1ZyFQbMmtyq
ozB0+r7C4twh24bUj7kxPEsVbT1CMBRgzGWDMzwUjDUmXOrcJmiNx1OFUCCzmbQvMsiNrEYHGLXi
aUaUKCn9fVQkHylxnM7zbOekZnBDLqrhDsBE/Erp3k27+R6AZm8COmB3hNUQPhCXqLCAwOZx8qnG
6sSwrYtoEZDGGCg81IuNkEKMLQmy+LI3ktazABKOSjOP8WU0fskEF92xBxymQPwsBFmksXReDP02
hXRppRwdXNwu8l1dt2xp88a203qbxuxRGgztEgOdaqOSN8yHGsLKhmzEzMYSUaCgakPjrtEw4Sq2
+aAbVHpW+9ny+L2zAqH8jdBjXTFA3ina+2S9ZNjOdOtCmcsclmMrVJQnUqaj+avKT0Jcyuz+M9E/
k+zDil7H5n4Bc4dZ8y5Oth3sb3akDjejSPBM1x8DZU7Z4JhQaaU8VyYzX8Mds+9a3Y0oXSwnt4le
8xQUsqurDdHARGOX+K+pHw8y3SSs7rwAPoXQYOpj3i+ATpk4e2UIZju9NkzzO3nZlZV2Yix8bq3Z
N0exi1JmyfarVA2UWufEcGVegzAmPi0ynhLcU51y5QlV7WFpHNpCZYimusgpPDwNXke8lpl8dHN9
R23iDAxKY2OC3FDjpH3XBhLot2b4mfQsXMq7hJHRbh9sRKNqTN1VflryaWW91Mqlvo4kYJTddN9D
BxrI6gCW05BKogez11UINvJbgXFQp6OacTyxc2+RXwbEuE0uNoYUXblSXjcm4C1ToO7SJkUG4i02
oJHzyJQ1gRTN1LJetwe8BfnN7EEIKQRfmK8FhpWRwIOCxkX1g66Icl29xnbqacjL7SLyTTZ6yhu8
C+TItAek4H4pkn3WqjvS3XYx8XMdRV5EaIXVcWHossDAwWp1HyfUP/NjfWV+3N3rP6Q+IlUjC5mm
WVIhi3Ghp0EyCUH29uCe3ABoS+gUmHxmRzU97Gxdkt0JZ+l3VUAzf2RlugW2q9Rr1acpR9Dhq2yI
4K1TclwxD+8IiOIrfhdKlazftukez0PVulPrlkSJJEek+q/qjFECMRL5ZZdQORmpP8cUcsW2RC8s
+4P0oTTgt84yWlKVgEYyCLxkRw5dSssMmPrAmt26Vm55komNEKnP85BRRJ4Gqk+qlU7acvxY+RAb
ebqW0WWcT9pCH9V8KvF+j8ea7wlYCoR8mjlhwZfPTAqiINQRoMWH2DgM00v+wc3SIPS7ieqJpbWh
pZx5uOUZWGkNoTHOwM7gGA9Bus8iSOntZ9hxkvXAJxbpEW80I9Vi8azlImf7JdwmLdFRWwKy5Nar
62+gNqb+O8FjTre+Y9xyR1RnJF0Ck7MEE7ZdfKV+7PIN+DiareECRMJtjOui3jG4mEhgFemxOdYf
6t5C4vGY3Q8XyHzNGwsrzV68yx2CBAaxEegU0JObwDoY4LAEniGMvZ7EgURldEYzmcmMy8prL4Th
kgTnBttE5dty9AcM4GPdMW3bIGKY7JMJ8DXamCbNWN8okMD7ZKKmwpuTXTm7c0oY7z4ZmLagSVW2
AZpA4IU655d68fP6ayy/k7fqUsb+SgsmfP1+hsJ5E3TTiqcV54FBaWgxfrpFcMpmFh26gYfcfpTR
3PPHQjl0UnXPbVW3n6mypck6l98VOzZrh/UQZ48aLNm0+Bm5XvP6rpb2dRW85uqeuy7tjjpouWDx
aaqqCtkvd9yI3b2h83jd9e8tls+as5HH/ccjGnWv3GcMiPJkN3mk0YnQ0fNDUNzniL1m3SP6NS0O
ZN+ZFu1CJ15obaJHeMzPoGZLTk3p48LQPsBO7lji0KPtVLaQgwmAzrELNo59EV90wFNYX/sQOwAF
Tn23BmU5neRQwheNayqOMTiNdrXW/2aBf4OtLwuiF+hsb8qPIDzRMLdyGsM7q7tKX9hd7fwNTwDF
H4hLAry1+2w6w6wjjRUv5b62NowQCAsxMWsg7o8AUbqMltigM8ufSJuyiJbHUPfBc46kkqDRqN1r
xUUJ3aXxTcBeaFOhEJPvrm3S5URz1bQupAYikQCMUHx1+dUS+wbpCogC5UhYel3cAySomNmhtKHu
eaV1Ev+wdpTPiBbCxpMpXBUOMm6Y7OrR4Q2iOZJaBmxOz/LC1Y93YXs0inMXO/PHrG5V4qZbsp2S
1V6IxuhB2Nu085jskTSKMh66/cYWbh9vyjMfjWtrtHSIXYU4M8OD70NStNETpLgtq8OqwKm47aWb
Zm9pqlG4Ds0eG5Bsu7N4iE0vStH7bzvtPudjExQKVMOiRvPyDy4cKT4Vc0gPBY+LkG0C9wQ10ysG
suv8gPJo8Zgk8/SH0iOGOzzm55nR1CCdTFg/qFsQfLV+xGJRbA11n2r7xQbT9myDSKLN0h1V5WQN
frotU9cmSzmCDXcYpSuRxPgxrtw/9TrTk+4zPEHT9Ghrz6oK6MWZ4tmNQmvXkvPmSCoBd+SZbKG1
ddG2LZAeOzgyAmiWC0imO/oQKTMOEpLsPSMS2PbGOX2vNS+bn1MoJ9R/qJ62GisKvmjZkeTHvPYC
VLRsK0ButFV/TEqfywWBmFsCfmdJZS3D5+EUgSN8jfSM9C57NKPL6tksPDprQJapTIj4whaOsw8P
+B6qKCMwDKYyHB/2Pt3n0ZjVQy2cdUqo0zRCBMUI+W58V39wYZJGq3ZOOZzy7hIhENs0NLUoeTeK
tOGRopKoZIdzguBka3q5/d3NZLI8NsmG7KwB4gWTeyKHyRt6SU0qXDSVUNI0X1kcTGbzacD7mR4B
i8X5+tkl6TJ1WOW9Vtmxc8+thydKCDcZtm3r8fXmk4M6yGPXjR4S6BZAqeA0atuxTwjp3LLwztmu
u0/VnTVtgGEa51lAYEPJ6uYEjEGoZcrPBPqlXnDyXFTZN6fDIu2j8JDg/2h3PdrvzJ+FZytOqzwU
kQvDkQqdYpfx0hd6YB4zaUphdF240EHutMEje0/Lvty5NII5g9O7idBsOGa3l2VfLlHN+BLbn3mw
g9M4fNRAKbIdUAspObYvSXosF37uDYzArEv6EsgPTkdqfev2pH8i1gODc16PlcZyEoZvd1vqgGE6
8LElCT4NcPQ9c6+AlY/MLBZvPPKckr54FMEL3ZU2OcGekZyhNWiVO70Y1gGCkfLEdzE1OyRFZnJT
Zo94ZhX2DQOlzg2HzxJXGk8XipEWjrXPao1bOdSesBAG9LdIjle2KsEKjc/uPQ43RfLi8KTnlJve
IHl8pL7xJmtLQQOLyEQ4p/MEuFHiCZLj8hMiXxooFTjUbSd2onLIg5oA74Eoo5Gj35R280nLTyMY
ddpkX+y5RJ6i9uQisvSgymHSLLB0HbMnujCsTjw3bLQ8IVQIivKFvHSDZSecT5V6pYrF7/QohUeE
f4S8eX22LYSvJN7Uvxjh7rOxOGxuhgsRgW5N66+jyx2B1S93g7gY1rHS/fpdDh9x3rTgyuubXnlK
+xjxx4np1G6qOIe0G1i86Jy6s7a3jAPtGMq1L6U+TaZv2GfKK2oTDOts0Mbo8+DEw6ViH/gdshLX
v1HhlcquP6H7fKc8gWikAAzvj1zeYN+Eh0Yck+WgdegdTgWHR3WnS+ecUzlNzepQ6vtIh3VMP4eW
FlINC1HtCWNKojxKlUNjsy5d7hExv+Cl0rr9LLm54dFg7zPOY5zaoGa4fKMmQmeOkQFL/VpCNTNm
PNNZ4+kVR6cD58MpjPL3qHMLfo39ZIDIgUT3Lv5YmTTkhIFDUJ4FMt/aGbQN9/HgoUm1sRh2+77Y
5imyqrv4WZdPFCTUsWQtm+0rlS2/xZvJr+zQzbDBNAYdmEM8jQ4bJw+BEPmmQprNv4EY8ayC7uX6
D9jvIAj4zRdF56TMP/g1UDHm+mfBMzMqe0pHm7ZZRk98aeWLrDW9kwPiQNuuOwENJ2S52RPpb9zj
VnuNP+aZ74drdw12/VVHB1A443P0yostuDpcbg/jwwSAhDUhdeCZzDf5mcbz3lpj7mm1ck641Gfz
a4FvcQ3izUT3Uzhz7xAOcSNFAl7FfKZk5JBRbqsqWTeQCdZSeZAaBgPmxEnwqrCG4Min5LU9wlp2
iFXuUEA4eVm7ll7iW6k2QUzE750wO0al2EqyRiVty3L5xiIB1dd+0Oh3FQpmmhkXV4FcXMj3atLu
wjzAAAZxyl77wi0p0cJAuq3fqL/CZaPskJAiBDJODHUrtG+PyEURsHHx0Plep8kDgfeKWz/PXfWE
BTZ+nhUARh7FUwFen6q22nCOY8XIJdJrPI7hmJyH1wTu4ltgORwETSphitlivTOhtFFh842A1DZ0
hO7ZTuunu55nMeBkou6QPFipo9msNZDSnLb2puYy1Cf7cbHWt0Tka6Y6c3U/hghXVaRFUFmS4dEc
Xkr6jWJRfVP96VN7q+rxYRJACPubMiTes6Z92ROEGplF7xwXiz9Kij83GKqUw1y5o06Ox3WJt6TD
PyztW8N4Qj4l3FHgPIKLRCOFQDYSnPTix8JOSET3Xd1J+9IiTJ4zW2KCixTMMsIs3zkAFCEMkGgk
rfqkBhIuzyyYwtAMNwgra8vtpzccFBRz5QYIO3Lf8ziaT/UyHFYmfyBTRl4wGtUUGoY7U6jC5H2Q
sYNpQEdHOXYe43NQIS230n1fL09ToDhElx/EcrDjHhzksOvn5BiCGYcXg4ysPyKvvGoZI/tkJ1is
JzwWA7REWhs5rUsO/l55RphEQkg4XTHsmbsJRaJpdrtuhueNDHgqCMCsqSgJG+bJTcEjaROJhrLa
/+Acabxsuna2jEqyDq5xnj/PUHs8+Kmkg7512arWnW0JWwLFNmV3YzBfYNoBsyqQeZgK8g+6bBD7
qTN2KmoVVLn5qVrGFLg+Fc2oyghxErXajnHyo1aa6dmV9GF826y1VaKuBKiYYxPORjOevisrPwxN
f1/2rY/g4AbiHNSIkhCYM7+HOpt6WpBYq5mcC8Hy9CErTv2edYxmWAupYtVqV9O/pM2/lj+IbDEm
KJJ2S+JK9ZeI+DbNHhbE8ZlLg08glaBVqc2AZcu5YsYTI0JJWTRFcgOOKVwtidhL1BhdS/5oqOF9
KP00SX0jVbWKtENR9aeufxVaft/3+GbKRUOHRDtnqNVtbxPRAA//jCZmS51IFkJUSB7hUVgylkTj
yMO0tSvsfZUbNBcDIMuygZ8NvgnzEJNlvi4potKixCdv4P6L7kmLIxtoxQMlAZKd3KYWttmtranw
1RRximE5Bt8EQ7L+Jyq/oyYWDxBuyYgqyDnrLNojbXrL0F5XHVamrh7xA4nUX2rzdxpVKC7nEFl7
FjIvHTfZWKNXVyRlAwCNMAJCQ++WzLolCLI3dQE4OqJE0k0qWMgY+lYW8TZcCcH21RztHUOEmbN1
vht0E+JFFL3YUYvXfAXAzOk8c9JqcqpxqE9q8qKY5cqylnME+9UIspixgZqvBnldfhItLn6tFzrT
pea82G+VJr7yDg+qnnEic5uUNDmNvrfEYI6oRFqgRTJu9EB7V1LxOyuI7G1ouzO0qd6XVbwG0nxg
tlvyeKm9X1fDA9YXUrgCAt4yhq7A1olipl7T1E8Rdn6eIGzuZ+q7FD8/0jxU4An97ALsNoOAJNgP
9KqhVnpZlD4rWnmLDcsdLR3qDejDO2tawA9GPUe5gAZradPtA8pmrdr0smTHoFladXm0rw0AGorE
7Txaz6PFaQEKMq20XryNVrTDUPApx1QTMziFqpR2aTdyDBILO2hfeEVGwDDh3vKdaSi38N6QMgTj
UF0TZWBmgEqOa0b2nJzIB5R3SKTjpVr5tk8iDegN5/N31pD7ILp0n1j4OlIF+XRo5t9ppqATnLAV
q23kYcwA6FqueR+AARzwfWLD0J7AXxJHOiXgJKO8mpawHJkBDE5xd0YFmPcdwUIdSd3jOB3F+tnN
qXlfAMSYDUHeaomAzmKbS4f82ezF45RrkErY7EsI2+qax9avBIfIVM+BNf/0Nad3G83oZDJVNsaC
OHgTLkjIl4VHig0DcQILihF1WDSX/L2VbmoJS6FOfoy42SkR6kK5RIdc26zsCjAOAgE0pg3JFpf3
09RQJjfJRSc9mGG5sVMYnbs6rBtG+si26UqTMz/cW9l8mQaaTKlJo5eNO85My9celDh7lgrjkmV2
tA1mWjTBzFsamsnV7DW3q8wPnTJ/zkm8HQU6bpUeoBhCWilzejbb6Qc1ZOx0+Bvbvr2KJTk0ptk6
0DlqDwDIqxHTKGCkH8zGcwfNP0YlkU6U+lXKShIx0L9LR1pNPIV3xpDlpAHSLTZNy9P6+yDTa5ds
DvpAZnzQ1ylmPs8vgS7dS3X+GiRT6zRLhFi1pLK2T2UgB9RjbYOunVvIaNSYrnl8LEjSxI4HxjcF
oDQQfr7JKwqLqLkDC5B6zDwJ7mMyFInoVZjrqq1gaJer5rbM5baTsSpM6aOkzXigYxq7Wg9IQhMW
q2q2bJKaPVA1RiIFDdqxY/G8dAKow1w8t2VJW5A2Ta+XkCHY3HQDTuJM48hU5LMFynh1tROSWtJ5
Fwl+FOz/ajN3INDUR8mW3juKV5VTd0BJ0MfaPq2tloxi/Rn102XUlLeo6z+Eme8xlfhioh7KCTnU
BCJtPTlWMpNa7aURdIAbQgykGn6bNYGxz4s3zWzYhabivU9X4R2HhRHxeUOsSwPlxEmq6hal4vuD
pOZ3pZmZUilvRYQH304xd0BffJlSjvwFENFi0DMcY3TjsbJt5JTDtlHWW3kehD89BDOpY0qNwhwV
VIxa8jjG3StbyBqLU35ipbuFai3t++YUwZ3jesLwCXJwIIbMtFkXocXwPdopFpYgAsS42ENxLIlf
d+35vVfN0hUaTVyBoaknR88RVn7pF6CxpZLuJsP+LGDO+AxvMWuXbjnCuwlwt8T6wBk6eWQO+TDO
4ZeZhpLD/ERxavjSzYhqeulMgFLa8pVHg7UOtfFtZ/1O0cNnEhyVnTIEdIP0AogVOK8qIZ45Hy4p
GwZhcOykIWJbdBLiaIvqaxqDXUO6LVUBfaw8HM5m3vbbgsdHx3O3M3UmfATy3CtFd7+QVK+q/FGh
qRKJKpx2esAs3L+I+SEjgsbwY85JeWNx+FgEighz8kGQIuTMo9VugNqF52vW76FRYIjLjfegkB4G
Tdt2TfUShstvJBVIXSFL0C8cLHTRc52SL6w1hH0w5jEUlD8gl8mEywicUGiRpAiaBtv8wIWvQ08Z
aevNXiNKGQcBxw2G7sdMNr9HgY+u4pPUm4HoJIdcrNQxFJhBHVQiWl0IOHNyNBwCVp7skLFUV6mf
Y6REd2ZffNSIiyB20ahu59G1lpYjU0svl6xORuisblOAyLMq5oHxSfGcmbLmq6J50muoH5NUnpcY
G5pUfxFnNrhs8+MGzeCL3uiHaJUsTwouxQ5h7yHP7WPNluaLAt/DOAKpGJEM/nV2LWQyXZPFJHMx
YkuUgltvHcrQ+gnC7IqLAfATNpvYRHk6dZUjRe1BMcHhpgs+QaXpls0QmVudTnPG4EUTIaiZ7xwc
WTYRn17foraMdlJdT65KSuq2l57NlJ4lxpiFrZZtuxEYW1DTWNsUwzVcz23S0/oLJ78k75EAkzXR
aMTG0RUM5+Y5CrcZPDbMLESI+2EcSxsZlD4S+Q+Lc68qKbE7LTy7WrrqpEJrZIQyeuG4RqJGr7YC
LKycwu9Kw0lvhBo46RBCR0GzDyb/YT4KCzrPklItaR14BAvLtR0qzEJe9TkjCD4YOFnqwYtFaFXd
yfQrEuJV7JtV0G5tuu5TPODw5CQTt89LJCTGhxfLnOmRqqWLM5uZuZx4yeJrAoT1MHVvKOF5F4Hp
awnjv7ZWBh9EgTtX9Ju05jZM7bEpi7c0Ni+jER2RJn3XUgeKlmZ/cegKurG1TqckFMNz15cAT9CN
TyEJBBbV5JKqK675tVqtliZD05r2LfqzijZcYK6K3wxmXwhRBOJBqJvI6qMaAgRfV8ujlzQjcZa6
dioL4g41mVaBGBKed0ndVbgXllclAVDRBoi9qvQ5Kg6lmj8QhMmAzxTM/zuZTDBL29Vi3eJLOfOI
M8NTAH6oiw2oUVSuaUGimbqSm6RleVqa6ZhOdkeUFIfnJNbXpHUXChoJv1F1KEoC6QYN+gNRZlu5
1x77edjmCxL8NqfXj/f+cZ7aW4WSOlI5ssERpsJVW093Mw1TvlWUsqtL1Ys15RsVaRU3BJx6JSRM
IpSNXWWtLA6GK7BGDnWdBQxaZngFNIOqiRP0OHKYAGSpotHeakrhDEAXz0Nrs1dFjZtLjGGENu8H
YhmP1pgpTK6kwFl0wwdiRdYVO4PTNtNXV5vBFhlwwdzJZkqTV+1BhAPHss42Xclcfht5W+wDU+yU
QpV8qck+lqGyHW2EricFO9kYhCcTQsJySNwwXiVUTU0gbfVINAeYb623NMGxH6KasAtibDp4SrQh
ov4AtCDE4WVMyUGe6l0qY6pJu+Kql8tOSG3l6oAHZGksfADc6zn81CoLHdZw+EB4WOEbiic/6isq
BaJvN61RVh7HWq8YUxMOBQ06FAb3UNeR6tOls+z8nOJq2sOURZBljPRUSpBfqHClek3r7Rm1wX1F
gB3us7EZ/WS2DorCKSQS4NbFDFVPLMsjrFKbSCUK7oglfVNp0wblbYsZobY3IZzWfdnTaFP1NLtG
NmetJIph2MANyG5h1TuhPiUc7cSS+ZhT3aFMIp9AYTbMChOFPo8+smNYyoMGHKiQThqYVc+yaUtk
Mecf0bKgWLLwZQ1dZ6kim0qWNENOjNHCNi+BxoSfQfjWTMf5Uq33d82y1JQxaPiSWg/cMjzrIOGw
pWrbv/5EMdmNJ4ijJkXA0Lw8PUqavtB+hZGcpAqxbW1BPE6rvI+Vmp6rtv7pgumKQFOwrrEtJSIf
PIXsbWre0sCJwRxLwfbCU8lipRpKT8cJlyBxDXcWXMpBbmfCrqd9Osv2rjCbHWtlTWAkHrF+FuAV
0B4CMKXUycwUw5b1Qb4qcVlTgqu9Qgs4hu2mTGIBFZMUK9hRw9FUsZoZBecTcB/OOOLNH9hNA7kr
d9qQflg57dtUyUNXxuYMcHMjyeO8K8vgHIqFUWTaJKQ4A+McMFPrEauemUe7MRkz3ECcx4ZVgjt3
GkLW+l2aED7MAFnRJ87UI2qg+PkYOeUYyW7aynjGWnvyREVomDRbCHjhrDlYcyeo3Lr5JGgf5Ka9
F6befbR9DEs9wAQhGR+GRjsCJ8aHhhwhb9CMtUY8XqwqyQ84aDq+omI7KKl+wGSFYk3rmV/TXsry
mSmyTVFq0uIdeAUf40XpjIvF/xdrT+QSDY9xMfno9KlaMyQvPMc/5sz0vDV/VBTpvt75uMWh7CXd
pyHZL3ZOnxD22oyuWnsaau1rREabjsW20mXzICag4OxfyKrjPV8i+oK6tO5qa3xqCqPbIsC69IgE
5JCoYrMbX5t6LlzVjEG66FhBsUJbmK42/8Hcee3Gj+RZ+lX2BVggGQyaW6V3Mpkpe0PI/eltBO3T
75fVu42ewQ4wM8ACc9OoLkElKTMy+DPnfAetUXWn2uwI7HC6s0bWeY6Y/7h+GaxiTbSh6Cicqq76
E4PwQDJKGxqpnZMYrw4h4NTSBSSHkWRFYj6IhsD8jO+sJfap2+p2iHZJvRfU/gvhVnvofkDaMwZi
ycikAQtOXbPMy3EKbhNK99j1ehyxCM/meXgABUsf7bXfKuZrPVY/en4cOmDt40WWdrdGxiyXqnTW
HiGsGRHSZqTsfQBfBpCqgYct9A40yAAqxcFzkmkdFMW41QEbknS06I+smN2OapyFN7PltRPYERNS
YZ0h32Br7QZV/+BHIysUFqutw9EKCBEry5DjKPNXhYcN1GJqQmzLiwFqg8GGIOjzx9lAeZa08tVl
VoFExt365BpaWA1ZCoeXUKtwm7ifkowZphH1LUk1PJpF9+smJnDo1dAUGb/+RLMSqgeQl9MDNM1C
QTTD0uwxNwVcQAoPw0OEK6SaVNRpDPshGNdh1h3zplkTFnAOAhSTxgCJsTHqXeRruXZgyIkB6VlW
oulWbrzTjPY81oOz3zVY9k0mtWY+r9zCh9Qb+jaCvwCdsbphh1o0KAMoCXMom5Vu5oa1IRRtd5z3
ZfTbqah44WG2sZoRA3fp3rSHZrmV9Kk2We3bnKAK/j1daepyZr3hqbfGK+z+CC9e/8R/GpWwZUc3
X9crz/3o2jElDz2aDHJhgijc4BcgdzRnWZmP7Eb9eMQIyDk4mGaYb2rFJQFgfNdOfXkZqzU2hPLR
q6G4ZAg8Da97C1oY7nEWQfZw2OI1oQFrylGvA3BRhJMpnA4TH+mcktCakqR3B4gIhX+NBA7jALWh
jcjHwNrvRIzTkZD0AqKP56Loao3PuOOYmn0NZVE4z1wHUz2Dp7VMsWpsikm/ClASWBtZKBe5CE+J
MKFwkC0HIyHjq/eGcxpHzl3pmee6oVHXyXgwarVBNo64NR9x9/Gr5NiFtiqUd7qaZi7P4tx6ISbO
CfGqnMZXr7CmDasD89noTffkxLxgSdJi9xI4+W9hmHOCU//OQAycF7Pa5T5bBYBFyGOCMFz/151g
/22j17/6vP6ffrL/gU4wW+LEwiv3HzjBXrF1/a+7zzL7VyvY39/z+3kzfAn5l/Rwbfm+ECb1poXZ
6h9WMOH85fumKU1XBpYXuL7/TyuYwD8mbdf2pCsY6UqXb/o/ZjBh/SUc2/J8AcfK/vtL//d3+0+Y
waS08Hr9ixcMkKHpmKbruLCzHII7Tb7+L16wOPFU2OLlIuacrGP6v0MuJ+amZsD4ZMYVzXhJYNPM
RXtAb9tibKTPI2G+LPeVNHjk2FU4EjdSDmxGdZ5HezGXOK9JyeHTWE3FYzvhhs+dzEHWrP/EDQoJ
uhaWV66GNxnbkuFIGLFasXT8MgOS3VhO3r4krcZbO3d9PsJfcFm2jILUMTtlUxNI99IVyW8ZICjp
C/fHDFD8ASHoEGWMKBlU/Z67yINIyvYW3g3z40j/NZz1T2wOn1k27eWESF3hAvWsexAcG4AzZy9v
HlMrusQY/VODBV5HEDq0j3ge9nFjbUnyOcTx/NzZ09VmNSGT6AEyC9IikydCypXgYvfQJ5hQr24T
76MhOfatfcSNNTCzbj9YE6BvLPVbbOMkwdLOPaY/InDPRd68QZggEUDv27h4g+r6VmuSxUnM6Ppk
V9vjBuQOTxZxsiMuBIc0VLNrTQYVFC5W3b/0M0PpKNDbkguePZB3avoJiqn/Hg/47xCVjk7CI6w3
nkiguJiWPpqNumfuCc42KWJuZmPv+cahLi24a9RghgyxlxcI+KjXFCHfMIq2OYL4mjmBXRLZ0vQr
t5y/ALpcMxGiqm2ecZ+eMv+WzDxiQ9Kuv64nbkIh37BK7ZzbSFIjJJpbiA4dO8O7vhu2CRh1IcY/
YYmCS8HBkVCBxcxQLM6RZqkLiz/On/nES3+Y+oyNLIVQVHwGLkU2MVoBuR/e5J8I1z5guV5XpnEW
VQ5fvU9/Q/Kihmw8dq33moyR2ImglEunJprcmKFlC9vZ2VX0WqaUDQYp1uDP7D/EYb/F9E0eeUnC
Cs5Ry3RFu/Y9ReDO8DHC10P9TUX8lKBytUIDWV2RX3CIk/GNwmbU+pMK7+oW7PQM75RmN0dihriH
xROa5xsvGOPi3hnUau7iY9Nan0yYeOhM0SYQ6bWtEQ9m1tGN+j+1grRU1MXBVfJSZfUOrsIGCtAh
8JpdNHqvRlmdjZJFlu7Es3Ld/W0VRS+NcKkL3j0j3nW1vODtwO3SNsec0W1XtS9G4T5Bm7jgq/8G
+NvfEeIHYv4WiFgmJ2AXkHoEDknDYt1ry/gctN292zYV1FT3h+IHhThaBjfstqQrvyVmcHI7OINF
P61INsa2CTXCZ4YZBcZhbJLHAHU8Poh+X6YgbOeWSWXdzA9t22xLVG5F3b0mabrz8+o1DWe2KQ3C
vhBZTZqa1lNUTiHT+aQ+SJHmXBxUMQRToKwO1H12o1fooGTz7Bl/VBye+9xA71EgdLHlK76T+Zgb
/Xn0uBm60fzws4ipndbmcZ5JCJSoaytYeVCzGKPNEMBkAXbBLpiask5lTGSPDgIHP0NG5sap96DN
onlCy0+cAVphfB3GRgS5d1QJyzWik++cIhe/DiNyaLvdJsGJw/al2pqW3LJLpQSepwZlLnLKDuIY
/gk5XGaHZpMEwE3cwrqlYfpiTo/PRMcp8J/iCIrpdzS8Sz/TO0/wlt7NyaNRY4Dbj4QOjxkIsip4
gFP0x87tX9uSV6cXe0K82sVMTAixrQ9NZgxs4Jx1kRrOQwvVX5jKWOpKEVeFlMzJuqc0wAblRShA
DFW5i9gj26/vGH2qDL2Hn7PqNygJvaG4wk8r0d627dnKpYMoWY07iSG/wyHDkSrUCuyUuXYlK0u7
bO8zE/28H1yCKo5XBZlLLGoZ5IrBfdQig7QPXdRWBISAEXtK/f7Sd/WLR8vKoDo6Mfl+rzx971hU
kaI6kdG3nfrhZ/RglRnBtFCZOoDpzXt8l0FyCCtpE9VMErUhvWQZs9E+smPlsAhFuzZmOBbd8GS0
TA19XftLlXNi/RY/nW+lEZweE4Ra2YuDHKISm1Rwa25xExQCuNuUd+Oh6zs0sjAFT1rkJ6t1742g
i/fYHjqiXAj/c/BmILGXAB+xoHLgpj8BiVI00CPpDvjG6P/ogWrNvjosoNenZoCo2+qjnTAHMNmV
9xqlrGfCoUFD6vmPXKDJKgtS/NLhio53kdx242HD/j08BfXEVRZMlyAPt97MLGFq3w2vx8lL0hzO
J14R+BQvBJwuPAtdVmNq+y4f1HOTerSJXjou+5tAYRByRxAOVFEmf/iehc16C37U2gtAymg+g6bD
4oRRtwNUHDQq6zs4L87SYTY7js2fkYciiP6ttiBeh6SbUBd4HFOnRGkOSohc0ZE2HFST16rvPOID
0PfYrMc3uzdeUze+R41/PxU3JZSQ28hwDw6tADbg8Ue0zUMj8I2oYCOM4qzY+CsLEWlrojibP6rC
+wr1TXWWFIp2lnLbnooXS8v+PPcIV53kC7gfv2gB91x2mEqjpDsNlUCU72bmwxAyhZBFck9qXnEU
amClCyTJPAiMdUvNx2KHx979iurR+cC5NSPDNO2dijP7uarHmCQB8RYSLbvxKfFPBUaXH205XPKF
lrdQtAztY1lGBi2MRIZlOx6fiyzeSIGBp0LhUtj4z0Kvvfv/UMe/JllS//4kn38jGf6JaPgHlOGf
//d/CrGB0vY/rtOPiY67z/LfIxv4nn/U6TZgBob1nh8Q6S7Zw/CVf9TptvlX4Pie67P2AeVAyf3P
Ol26f/Gx9YPA+XfIBin+8gO2YKZJoey7wv6vIRtAQ/zbMt10HAuShCkd6XCc6Bf+bZnuW5a2dQwm
yM7gWmUvaaw+3YIZJ3bZi+2ZxxCFTsQOw+TJPYVoUjPsePZIQIVIEOwp2e4LQhnz6Oo4+KAhb9rG
TEAjc9ikxJjv/uKL5j5M121dr3g0PZKEtB+09+I70zLUBayRDEkakr/SZ+Dn3aObK+Lhvkisdd81
J2ck9j31WNtZxJn6MFuY1DcOu/bHrjwQ24z7pD2WmDXiwd9W2HKXysHDW0/HCJdtk6V4vWAgNOKd
XmLDwPPm/RRv2Pif7fQJ5R7A0JCNm7oHKbMhZXHPOBnWpFpWSDiImyOTyX/oLRwyXHAsohY6+PEe
7C5ZR6k8VPz5ZviI17qvgjO5JQAfTCSGXH83YVAT3Qc3+BTxJ35fvcxropixonjYYNSxYP/cMCeM
2hRtGYPRHsZFH8K087chpm7XHXDm4LbNC3aYRDpH+8nSTyXC2X4O96p0MRcNX6I38RzLOxlku+bF
KpCDph12cK57ZL/dGpvb0e/RPk710xSwoEtquqd0QnSLGBjwwz3FcBGly64gcorh+DKPxZrYsnNt
h2uO77sdAwDECz33ClYgXQMYP7JH8bvn8/KW8KRD5+rl7xmnpu5Qa6H0yUNksZq1bJUiPfbdaW2y
3uUxjurHXssAHC5tRJi3auExEJb54K8rdIBi8H4IFFoZRfIs+Ctmk5wlCaXAuHQp4of56PoYMnr/
orBoJ1SMSYvXEDFPzNzY69RXFTsj4VhYwpHrq4Bki2AOCBzLD2Na7dl3PLY3mSRmEOI2fY8oEAlT
W1l3f4uHggevBaTkt099hIwHKLuq5d5M48WEt4eMKgRun63EdJWT+tt91ir7SEe0fHZf7FuLTYyg
Hie9YNFA+7KjdpNUch+nZzlMRK1j+8iNgymie88yj4Cp7xwHWXfvrOdergoFO232DJxP9Htay0tK
/1vZ4bWnIi3bBrUeVg5gqDNOTmdMlrKZLlODA57VQ0cLS8byusTprNETBnV0cKsvSlJwUFBQZ48B
l4GvWxBR5j87+bRvPBZrZV+cY7t75hH3OCSHJtq2RQNtjgYjIAtNddV9kuUH1DzrNG8/Y9ngEQfT
F1eYSjGhYjRIvMVYA9FIjPC+UeFb4aLzcoKA3BvPWA9Nu4sTxqzahgg1SdCHIiKFoUX204ViR3iE
6U/PFaoAAYBOKNTqZB8sTJkvnUntLe09KDI8QNWtMi9a2S0WVtXKt6potj4zZMMjntNy6QuTD7t+
IeULu2S6Kgr90rjIxupg3KT1uDHMF3c2Djp4yBiJGjO5gsZvzLyrEWwxbXJxUgtNhns3AFjK6Uos
NJD0xmtDRF9mN79r6+ZrjH5jF93AcPOE0kkuCF86ydB91m4z3PnN3nJm5gclRoiWBS765Z+kDp+a
Nto2Qfhdung+VATWi/gDYqSjayDaz+Q2sTQa996p6u8m3dWeezAN6PYWtswsvYFooer0KKew228S
rQ65MBlRAu1apFO3tYv4WhUY9av8EAwlxnI/uuiwxNf/I8JsZ2fqZDo3M8BettaryrInwKIIAeOA
bVZ/dvCcyKxaOyhE5pz5N+LGmZCTLK2fpy4/T+WM3pLw0iFgjhmfM7ZrlOhb26az1DhLSXMo+k/H
QOmDgiRubnjr5El05EuS/mOa04sXxkea56VLueajHBxpHMakR83/wuoGap2bGEurFT8l1TIyggY9
b4IL3WyILTVC8m/HTzTZXMDVvmu+yugn6EGKVbtY8UGYruWApyDZhJDdDKKzu4q5p8CiQzijybrZ
5Vay7fhpaJAAgADCYAyWdY5sogJaIIWIWW057fP2DfoyyTkfPTebnCy6PMLQaBraGPl70206Kqw2
YlM1q/04y40r66MezXc7xaTl1PKNnS6OTkRzqkV6a1/afu42KcPoZA6+anf6k0lxr0iZhxFZkkE9
3NAJ6bR0OMoeUTo8fhmGjOvMR0Izqe5kFzBR4uq1YPRuTfZ24GYLsA9GuGYcdjR4V2JAwNZgs8tx
cGmWbIyT+4hYmozcchGyFkfJ9y786o9R57+RxyhoKH9DOEUkdWBQzZqLOTHfMeIcsVO9b3NeR4EG
n4UbQ7aVA/16Af5xrWP9iY/6i9kkAumo3zoJgqSE17j2k92Mc/jupq0asYhWzNx1vNSpsQExtAyC
+HnwrM1oR7zQ4tyyDg1rhUqQpsgsnlR4zRKsazFAbqbuN1xLPf4xjRQ7H7VBE393amKw3W6KePoq
hvdas9CU/dqJ7LWjxsUQxlhQfFjKTXrNXOwzVvnCLtBmf9MjveUaolt9mGEFoC4csU0Zn84tOxuj
Ww4aPww3Q5ldIgvp+ay+S8kCAqISFlTjSDg6P2dY2c5AJC52yKpu2RCihYwwII4zouE+/izMfFU3
07lha5wrzSDe/vS0dbRRWs3sZw1iTrF1VS/IPg8mjrlJOkenwAqFBlhXhCPnrlzD+PLItPoCp4iO
o5EHA1W5lLJY6oaMdqUZPpaRu3WdcR8BUGdVj4x1IlkYQfAFCswWGcMe+OCVTdNDiziotwtcvO2A
1oENPFEYfVsFd7OhkRX6r77uMAI8LV1UBWSD7sv+KWNEZOOpnexT3rQHt2g5vzdDcMLYtDdAGmdm
fr1d5N5wIfkUlYG0lzX+fWJ9f8mG2ZWQI7zB2znDuQrDFzzkiPj6e3bPbIU4xvSczGkq+2QxXQmQ
IaV28Q6y6LkJxVVk3QdQVQeQ6ZysbtdkTFiyC++dJFFIx0vqWeqIHnGws0DohTvteXBoBJmrjDmK
yGAXFL+uD27ITxaO/rUa1JfkG06fHkiRaW55cgEKyNjGF+b8oHLrwanbox2H28CY+GvK9GWU0Tr2
5WNeg8e70ZKfaVifJSwTN7YPrQUVCaKFXRmbgMNUIGlH3HWZsytRc/ddkT47Qt5BwDwYtn6qb2J6
I1yHeXAqC0zo+ym6GJo0rGTruMG5ceyjgXu0AxYLRF2iCHiEpveOfpr6JYyYcUAXaAtMOPG7Yt7j
+JDrtVK7IK1XfucFC8c3sM+TBEfPm8zVV22jOKTthvTUwwg31qyU1kOoNjkK/UrWH3w0kEASlCi/
CkU+iYCpacxwj5z5atVzQwpqA6S96P7+tXiK5iYLemMPo/M5qJtnV7vjuZ/1Ps6QcCJhXxAmm64E
cjXyGwfcl1O3cqIEcbRBPlGyLgtItF7dbE0oNWCuuORuugT3vuAN39kkdGEt33gzFN+STe0yBv+0
VSJ8dcJ54Vgd1moLe44fXfOCJ7zvHc2wOne5xSGoxCbM41MpSL+b+xUwnYWOlqNBiato0Feuwy7d
VgmcMKruMf0OSVrMIrnPrAlPlTL2Q97PhxH0F4OhH5z6foyTJvSaS5dLBL4CR0WRlAtlWTjg8AtZ
1kLUSOQ6I+ZCA8VtQUFbRTx8oaKFj9aWydZz1REdXGhv7WfdbwNclVSAZpxOBrEQQJdZPAQHgsOf
JjQUPqq0VPxpeNyEOWUfWYlqZrZQN2B1uHNQUNvfchrgifttuaiAens3qlPMnGtUWEKyg35DP3ie
NDSGQp4Tal67ja+enx7ZBrFwSNez931zRHrhs9FVyGmMkCBJZOrEkdweaGIJ04UPURTuWe2Mtyi1
9UwCW40zj5mB3mSgpCfM9L52143o38KbWI42yziQaLGnolslfXIwZK+XTU1Rio3D1M1WQ71ftD3w
VFT0d+asP50UD5k/7VkrbCJE07dlozcOmJ79tR0bm9BBLTkGazt4s7Sx7oPvcY4RfwFQJoDD8fVL
BjfDGA2K/QsmhNWctQijbiqBDJpSET3H5rydIQtNISmfIHybbs6fgGxWa7q3I1ioty6uLmWFo83P
3rOnKK6mZRVmT3WPZSy10qsTzGypiVFf8BJevdYDDOO4ZJxzlnF6627ftIxjTaJa9tL6mnFGxgyk
WMXKXToRBlrt0lQDKArcczPeyvx44dLk2iSHOwQu4m6PuY+k9vZqm3gMXl39nEf2TiP3dbKL9nEF
UuJdOxgE7ag2A/752yTTh0LXs0bP03YF1g8tEN2xXsdEw96yBY5kMz2xtd0pyz65o7sDKYvBELHZ
imeZdvmRVMMzOyqnfWFhYgW/k+QDAHbhz9Cne9Fkh5voc7bjpYgKILPHpj9VuG9tbkIb/7KnsIkz
/Ead7lHOduzOAwTyUnift6oDxdsdSq41vPrF0F8btmXuFzrVvYckN+6iy9RjpsdL7XTTtrYoDvJ+
7fUSfT/mLDIw4/hS4bAeLJQi2XSPrPoc+u0l5C8gqoouFRmAffA4VCwKllK/0ETf5bByM+Kk8d2H
Xn1sRvlE8urRlT1OsdzCEk5wNYUBsWANBZiFHDKHYUD7WRrdhq9mP4k36m2aRcs4+xqyi2A6e6dZ
bUVmjJzkZvczM2r9kATNnrDA8sfD15gHw6FoXEJdxAcyw4dhLPaeLq+FrA/tbEN6rZp3S3lHeeMQ
RhYwj8p8mARcNrcYeAxOqNwRUC+If+NNnPujxMtGGNPGl+LRzhATx1JAvtEPZlexD5t/6nw6uo13
ZU4k7wIz+UgUGTjJcOoCc6Xs8dyxUzgUvf6KGDjj/8wBCscRD4PcJxbLWjIyBNBbrl0NC5z/QYpA
ZauJcrXnZRfXu9xpwS1C6ZWzScVf4CFoXvvafHexxjfQ6ixsoUGaHXxc6YlKaGBRCgTzxmJ3RiTH
xbVGDOVAcueVGeqHtBMHK6eoJRZa9/qtYNohR84r6rpv9nhLuxXvSuCUItMagQnQsbo5N4WmlGhP
ecwllIz6qYLffTdWRGEwgZewapRGURNOj5rgN4AwxqN3U34jaYmhY2RvQ2xfEfFR8hguypiUhio2
TrIEhu+jjGI+4CwZoj4HvbOpkVlFsUksvUvVr/cz/O471xc4iAuE+I1vPva+620T0kCOHWiaGIEW
hPQHAex/zDcqLWu6hGZZpuQKBblFiXZQFXSnwbtM1Br2jaxEHtIM64sHX3FyOlTAXgLR0y8ezY2I
WGAns7hntL7tEyDdZfB7k/nhdazXGZKfwRPPUfXj5vm9CPAXg2GO45Bvrz8shRQskS8CobRL1JiK
fWRD+DrS6ScyzWVd+ZvKPLb60yA5eHANlm4a76v7ks4+55hpWOx0i85xiIwS1ldKEGuioGcBFEWx
4i5xUBT7UX6rUbesg2Yk1UV3DVRLK2rvOsENYTrWKTPB5dAzUYzodlu2T3Zs393sWto5Iadjpf1S
g8dKUy4j500rQKEFfU6ShEf8bGyMN9VwTIN4Tfm/ukFBfRI6wo/afK2yHo5qgm4ns9ctcqoKd13H
UvQWgU7paVoTvgCkj32499HbAixJmUoWaA2d7hnrWYamWZ0jSQPYAJjWsjlZuX2UqnlCSt1uU/jN
VoJwM6OdMK1qB/n9TajgoQ1fDSocmnHjOYuRmSa1gukf/hl3wPwwmuNMgJDL/A6ov7Djb2SSv35d
UPuk2Bvc9MY35N6qIYAZXsrkx/NR/kx4xeP5T9aifFTi2NWP3MtbPT0WN5J/Y5ARjCRd0U4zXZ19
KGmDvmu95rFLSHKwp0/mtyTh8IHgRFLNes/pFH3lFclD7GGKZH/LSUNMhe7wQXfxErXvKZP+1Unz
+wJNKEa0nxQVGufIsljesupLCc3szB6rb8J4LpWMJxuN5R4uYxXvYYXzhLslTcmJ5eorb/HJYPoA
hYosgmA9ZdWBms6vhlWTCjaTNjAOf2Hjj9RltoCsupLyFEWIQshbQzTsZz1lBHlZ6ALM5Dvj/k/j
9iEpNdcaDnY6TACaXercmdaFaQ0sde4NJzJX/VDfF+g4m5rNK2ghOLDBzKMwQ1iXM9TAMYIWvC6P
RdozwyGxeNzbufNrl+M+uElEyWOC0ZBlp5CZsj2Ne6EY9tY3kTWZeCQXIN4cxW/DZm0alqP/5gPA
ntOQBZi98/iRWVysBg/3sONdtN4NSgN/8Shc1EphSczuk5nzsIpBztKH6ax+9DA9GtiqZ/g9lRJb
RHKLxljUvlwaNcir5x5qY58Uqw4PeYNyrFpNCogRfAsSA1DZzijLYd6SOuWD5C6zbXKD/hHvilqa
+CIwo6ziMPPilVHA7EImStw4MWIuAjm6Od6OLiwoG/2gYyCV7tBLgFokCVlOS3WrRBhcifpiVd2m
d1akWyEK3vRmiRvopWEiwRNtI8hBGfFfTMQphqaxMuPnvNpwILcyNA6o5Bekp9wptt5tMSCAeRzR
V/Bji/At0/ViZJhL2c7O1OS9G+GpfoUpqUwlxp7Bf6j7Q+g/5jDqp0RRYnzppNjlboglJylODVrC
UdnPMZpTVTbQny5zXa7qHrU/+BbimflnaETEGqEx3+SuzdnjYxSMK6sLHyzxR4ErMKBBpv42Kr0V
LQbuSIxK8TNwbSTkdzXiI6drQbCpteu5ayby+yIOtnn21nQ7nIy0fHqNFNpJjmlFvNm9oZ+bDkUo
kTxJ/pgQa97MRHq781Wb+k7feGoucBp/IR1uZuyNIK6Fmb+XfrW3x4+indwNvMsD9Y+H20TgcXLw
VDDTmUs8jvLseeJxMLL7MBPHkHTzsDVwKFrkjoL+tvdEEN+jGHcXVUMKh5vcOywLl2PHdVRP2bfj
8ciP8KISYcNhL6Nrxei6YdTFYhocW3Q/ZDfeUhfVezUxoDBYAMFqXnhx+DKF3WcfD6QcTDC0Wjff
Fy15Kv2t2QuL78HFD2e7FN854UhhNAFeTimvgsk90qbDlg1ByRDS6o+blrUHxiSqHQtzncnSej6X
FQG0Y+isxu8CqVAw9qs5/ajSeVOAUq65PiLyi8pZrcf+3dAnf2jXtZ/B4qDSY1UicMbo1yp213O9
DwhlJYoEL6WVMCkAlwVRGAmzCdFNn/2PRL5RRpAiB7dPjWgyYKB6AHdukwDTiDawXZc2k6U0f8JR
v8EPtHSDV6x/i4zE36jGWMeWrLe89U2dnrgkxnCvlBHeUzs/kpkxsJ+SLMszv8LfHBIXb98miV48
3RUiQZFhNKeEJINj2hvxXhrixXfVuR8GmozWus4ofBSzw/0ss+hAyT6s+oj9FQRm6kiOuGUphnnt
jNcgQCLOyZYbtOv+QbT5ize6FqMEA2JXwRKg7YeU3GtKTKMxrWXYoPQn8wZajGszDohgWEypNW/9
9FHiEpLzWH1VXbf0k7Y6qlQy+jMYdYXEs5ACOF2r50565aqH3/RUZPZ1sMuvfqRQnhSQFr+LXSTl
vPXEpJPZdCudMy6sIir2vkFksDkO+VMstgTAOkeDj/VELvc1TCv1GIpbjOtOFp78rUVyIsOqfUdV
8RI78tvH8tvj0k9rEfGKpQYm7+qKsD59bGvebcvmJQlk8znGGVQCXx+DtCvuwz400B5yv+W2ZnKr
qSzgUASV4Fq0CxKVYvOjUJVe9iSuLXxG+XtsBfBp2lOQy3aZ6Hla9W5FwlNFQTyfpzY1wY7Sjouk
/5Jmv6OShl4fIerRbtQeu4g4AHDUUgTvIaASphFAdWL7tVMzXJsZs24v2IXixgoL9GklmpVEtDS5
fg/2THegkdVwdcw2XGS7QHnlmhRU1cUQOLp8i43Y3DeWBeKx83cFOEBcxnuyZW5ul8A6qmifnbIG
bCIaHJRf/bdjB2hHbs589ImhDxvPBKJnluUm0gVbSE29nsX44E259EpmpKNJRW9hBlrZg3hABBiv
B5RDwEwv5Eq3J+EysZamhYkuS/ZpGG16L/gxRU0hVhfZMsvaZGm6/ZkQDsmYsiRJaa4/Ym+KN3bD
w3ZU/XU2Um89TbcntjvAB/ACSiMvAtmdNBzD9Gog8kHugH6hgn3pOtahNasTr8/EdYJAuuoQCFWa
/Fk7MVLoFDPUOljy+5S3WxdgmWCG+w6zwsbG9DxGTJO6UP1YMw+FZnDhfuMmwTZmoS4nEbSAVi3C
37DnF7Tw/B8FggraWVUDWiLHvd14Ja8Se09usaeZs7b0Q9pjgOBLj5jM9S1AaZHmUIfGnO+rGVyu
S6LQ/XYyGcuz7Aij355IVcJSLBt84zuxquMfVGMJYjt7wmROrEuPX5SLJJ2SlbYgRxUYndZuHp3t
eOp3hBLWpiLskGkZVTddzESiIraQxeyXP8mtWGoBWSvO8WqmbDZMYswxUR5KSbyWo5GJdw6lClcv
nSCAOBOjpw2qp0auuEcuchzdCZAOLySOTi+kPvg2ZhrkYg7WCmbz5OEPktXAn4dNzMTIzdDHZ4pC
cUvwB3Huw1fQFB+tGx4Rix4KJdRD2thnMq+YmfbjsYoNnygn4qIJ8CEnh6GVYElMHY9/YEIumQUw
yUkafWkx4OI6M0eoZHJBHvaT5QuLAOi1/JBJxye/9wEbZvO8ho+flB2TKBc0VOeH1xldAspGeJsO
d4U3teGqLdTFIxOPRycPhMnM/XVX67UogQfUbKzHNLGYbR0TJowgVTnw/RjfJ/hJCBk04hVjyQbT
OhMU0iWDbRIN2WpgrrQMw7g4NPUEiGMAequcdYsZYzGk3rjKBL1IBbwYIBCDrIi8CsVwDGUOT89u
Rh8g5uqeMt5doP4beIpdPP4OZFDGHwQjbIVfiTqMXzAbc2E1amcWlomkysoWt0sgIO54Z4bfucv7
TNDp2g1QwSaa2N+uue9HSHiJVe/06IInTnHieehtezNIGbIQr14wIbwTbWKtmhbWSiIgNIraZbL/
Wpq7mpf2gSxSfOb6OavFT+a3xsJuzc8mHVjAhEm1Fs4v4eS0CgQU1k73/r/ZO5PlyJEsy/5KSe8R
gkEVUCx60bR5ohmNznEDodPpmOcZX98HjKhId8+syMrclUhJSFBIOkkzgwGKp+/de64Nhpt+m34U
X8YW1KKClG+yy94pT+wCUasNgdRi1Wuaf9PWtgaNub+VLN4LLKJybSWagzN0cu4ar/sOQrlaNm6F
9b802XAYxQE7l3kqsm1sOUgPCI1bOVEtNnXfIObuxvHslVyuox5fI+GByHHTVRM/64Y5ndq2NG+B
87RAOXrJa2+rTW/lx8y2vpBQQQZWIbcNUk3uj7W/UlE/rO0e/htiN28rO29dgY85FvMH1FtwsyyE
s3b94A2WTfqFFm5Tl6SucZBLnfPiGgfjrcpGsA9GGm0zzCA36ANhD0JpuamMBbkcEzQzjNVpTh8P
gHh90EMGMnZGjGzsIg2PsY4UBpoHNyTmQDF9XNU6QUVFV8qNZldLNnYz3EQ9tNSqdBB0ZMOBwwGh
zGgVa5rb0k0OwpbhiuncjgbzSw879SAk6oZu+FCDcw5UcYyGnEFWlZH4VEk0gmWaH9WASdPBAgsT
HDRXj1MsbMxdHDmzlYvhjxWZksGQ8ZGb4Yg44pVMv+aQa+nbEML8nOwlLTDmmR2u2W5fEBANNpvw
h8Cn9ah6F35WdiwTkhnZwW3I1NwRJa5TZofU0+McGeFUq3bEcIw3pV4nQIlIlc5uI+PNzivrGM+A
1wkqYGmqFc7MWztBxB5hp+15KTtkeWhSbLZFAlgOvU6PdKjhtqUxdB6lf7YT+ASlg05D+vBkjaDV
Ec6Vzgqqt1gZmPVBxnDTcYMvcaCotzMm1QFGhxlqQA2UkZgQTxrJ6yX4biuwri7zrZOReaAmQ/hf
LvcqK58XQcSAY0rnWwX8CrHINymeh+MQ0eJSEYtLKBr/EEdIYnSCdBf18KQXhFbq0bFHM7bqCosd
TYklikaZHk2s82BJC5I+ExnC3mn8Zocxg+B1M3JOonDXfeOn29G874YhuMQx1QnrI+DQ7DBqMOU6
2L3l3OEYMD6OnWrvE8smbq/kTC+aR2N4/YQS6f2TG+jxTtUVEmG02WmC0dgN+k0SjiCG4xZTNhx0
zdckVkP+ppMfZQdhkdfNStsKWv+tCz9da7C+Sd6AxqjSQ+D2He3KCRxcNzPFNZtTAbVnUKZE39U9
A91SB70DS2SZ1McAgdesvBQbR7EtZwhLULo4gZkwFgkkk0XmmV+0jAZI2ifT3vCblyolVcLvqF1S
dB30yYud6BBSFwR1d4ntLMfBXqGcce8ISS/nCsyZ4zVxlA+4yUt0XxWum4e+bG9Z6GPubhO4l944
WhX6kq4o6dFHPfSb8cXw8jfLACsahuKcVeO5peMQqyh8aML+GV6MBySRMTSiTsIW4K0shw6Em+M7
bN2LGPu5Oz0Vg7xkFf0NBwNbKQNu73UWrbXAvCa6ZJFturXqLegRBVMjG3BPcDWALizBLwHBIiQc
6pMp7WThwzHB+sCHhJYuwfYF4+VyUachYS5smpY5UeOkWxjPHS37nfQMfsd7HzKcaUk9J948JYHx
vdcQ9bbOQuZJsRzt9DqNBA7mIU2lYezYL3DLZ6KekDS/M1tHP4BQX8Tc3E90C/zYeabJjVCoA+/n
WXl+6g2KGamoEyqo4n4+LcspWbfsZ2i3Gdc2ipEBhDzrApUYoHLuqYHmEhrHVBoNUmYfKPaDQ6zf
20FR3NqiHk9BeRhL9lcKfsdKG3LzLhj5wLLAni9+c7O6PJS6Mh9sK7p1DY9VeCg9hE6md+5xD91U
Wp++xTY95SzQSLbocrF2y9jb8hydTZ55eNfhhm2SsfCQx6QmfljC3ROfwRFK/ODoUwL//tnfvscG
aTgMCFA4YBiU3SNvZL21xtKYQchsx2KnHA+Dwb0CVsuCZhwnvm/2687qx5UdDvBUUOJoNfoqvdNP
di1wMoYV9uVpmQ6DWLXCqECpjG9ZNcFJDmWEYQMVm52eGsJvrzqD6DrLnrWpiymEB3CMpRx2uJTx
OuXoz6QB24EpH6Xsg0voXjlRX6f1UeCW2ZkBbqkJSm0RJz4OlzpZGrnxMEVjSefaeZ33+BsRIoG0
fc/a+LXPE5sWo+tDuVUVtXbbjafS85ub3Jr2RTkQ2etks7dw2OtGeXQDdVdZg3vbYg5dSJONg3Dx
/xqAm10zau8Ku8PkgLOYrQoIwSBUm8bEeOV500A+jX7GW95qyjh1saWdugbOA6571px4U2Wiuqu6
ctfNsQdTjrmiAJiz8c+TSU+DHOxZaqf8dZF2uwmvtm2C+Cxovd4UKFeAyoBts3NBLIkCzphaEujb
2HbQ3qu9ncBoVjAGgFTDVcT7G2Po8dRKM5Gosx1oIFdobA3xjG/DKUNsnbzGGhV1ABFxa45bVfXH
KfTEYUjnFLTGORYNTMLcizaJtrNkSS1e629m+810E42+LSmb2lRSagfeXTzlck1pT9RmD+QkC3rJ
WLx41HSywLQUSS7URDjeFBE3XVeWd0RxLCg3H73B6XdVUD0OlsOvdAUDpxocXybbV1VTDfjBLWCI
LYYt5zFN9OzU6lzFbktzOvPDazbclZkv1yrytaOpuag7c9Sco7yKOYYqb9/SUXAm0/ZK6ajRzMY6
6xPNDaAcIISpre0U5WSb2HfSmACPJ8gQSCD14OkVz1MfftjAfHNwbDcm3qltZLGvhCluOay1ZR8+
GRZ2U0v7qtX2Y0/PD4JFfBpj7R2/z2Vyi3gbSB+eey7vBfWOrvqVbFqgqj7TNLoyC7eEY2qV2vcS
1xtTLEXsbg3BE6RiDOgNFT9DoxJxqwnk68a2rZXGkruAgxQm7Z5JJ2HnIl0DKOPu6m+xAYZrd0L6
Gvj+my/K2bsG3bVKsazHDjhq3f4CPfGou+C9I+TIN23OgllrVMJFg6AYIUoIE2ExPpOHu5iQXHW1
taPqjnyLYNkhEytB877OUASJkEwsEhbfJLRnr61dIN8IEDNUmRAeAX3k1TzeYbeSeUWylLwNlSAI
nsN4IL0bMLKm76zM6FFnOFCfhysqbZKREHVj4PLG6jygybXmNwYCllMDrzYdxlxzckvmLQBAPhJv
c8Y4uKqjFjI+bvhqAs+Oz/CZPfJ7bQ3chob+ya97rrcJpGHUO0wu2XoEcL/CVj/b98OglpGNqiCy
kGfbmfI2FVxSoCxsr8Z1ICrEYgYJoMAU1hRyw8YMOrz+BvDnstjHntKIy2Uf3ZmdcZN3rVoHtv2o
POzQAsq9CkY6LN0kiDhjVaSzdKxMYsq5c5/7tFf3bjPuY8APG83I37LIODuJS+Mq1fVdz9ivY/tj
Z7EgP2+4CKLT4AZEe8eOd1lMeEFazeBhpE4FQQRjKBWXT78tk+w+s8gocEheWyEDR1tTDe2iqnqN
xiWKimGesmWdzUoxd8loVqkK/xFMO0U2NhDxINhWWeOAXnSgeTTYvntT3kDJLBaJZBkOtHyPy24+
65lraJBTaOhF66QNxkXL5psct0sWyp6OqPFYcwaaLXSfWoTcrfJspKc5AaBOPsCZjaTLyWmjgETT
fx8g4X8FToZaJYhfO54/w4kIr0iQL1wtPPtoLHPti3KXCsQtqrVkp1RibJRJ2qBfxl8xyBVbyAz0
/VQBKrmeNerY3jNzWEJmDZn8JyXBKWXKE/Ia+5z1vJ6MYT82LTZBiHuAtySNsyl6/+qK2xFp6tWx
QDawRzry4sida6tg5ZDKeIpH8hF7OrYUwwtDRfGatgsnwuiREcZFjCfh2EW6c+knxjq1WcpV3qTM
d0us+kUx7DLcUMiqYbXHTbcyp9i+56K4GZTm3gSdwymYoc3TXP1IYyWMZzAEq7YzVWojWpzwFS/m
jI2NGu8pHoh/1TIpCeVIg3Xb0P5tekHmnV7uLGGOl6haCBACx4qJcMzN6puk1VQrsPNTi+Epfm4y
5xxWFkt7+dDk1yoiVtJ+KTTKacZrpJxDhn6xq3sjojxiLdUkhlIGanCZbDde+eNb5b3BHQ8mc93X
ipjJdq25370EYRVRcG53idREebuPU3uJTYnxQ88I8LtXXZVFfEb+Mfi0W9J243ofOVO9gIOh3Bw8
LdTkut7XPnFLqcAU6mBbiPepAQAXIV0Z1Lu7Nuf+nzhrku/A3TJByVGKAqq9sVFmJ+OXBvQYQIGU
MGQXhX9vmmeB7iN8MUHcSHaXqIxWnm++OlDuylnlDR+5F8VD7aPpiLRbBWrZHsxHHyY8wgRQ0Jl8
N0a6iU38VbOqva+6ZxsVwUQ3PuqCb1nU7pV36Zr87LdMovDREqO1SOP83sYn2Mjqo6u2aUViwLue
H0MmIa54rLpDVziMKqzHAq/zDTG4myTzL0ZswShmDg7LK0N9UpLqECF7RpGMYbVWT3nrb+PWW6OB
2BFBfNQBd4ywo4aSlDNkNhZhkBrk3PYm9J8dhDB1jF4Gl2BlaWtXffRhefGTlk1XeFPoxtYK6z19
gD2emxM5fDeOtgEVcppNFIJZRjjI+XqZuENibUB1RG4DuoTbmnJ0iO6y+jlzvk5QmM0WTTJASIYs
RAcHtAwN27uPKxrAjY6cTfk7upGXOin2QnTr4D6BRRKXch5aSzqGXYyQO9y2Y7OZDEnPL7JfG9Uc
WHvMfZ9qt1mAP8RTFBGtRjiQ1QH3RG1VT4phqXHnmcwvSh0cbWCrb1Yyx2EA/Oy7NcWDziC6YZQ5
eevJss6NaXy1S5aM0bU2lCxL2+oOBbZzUDpvHsJvrXmWlFCw05UZnGyRn4bCwLoyz0xguKK7SLmm
SbuWLV/acMAyhM5EX5NWAjSOcTKRlNmzryVvfTZe4JkAtqMsYats1slXrY32akyOUe0C3uLC6tC8
hvZdR4XqV+MWhuqwcMHL9KHY9hrAL7achDR13gH5UEuxTnoPoiFsH0gClp7kFuG7d01Z2DfJhAq7
sfpFJftd7XGXVv4eNsemGfMzXdo18S8LmY6X2gtedXd8UE67pOGBoQDO01BVp0CUnGiUeyZ9sBAZ
ScV02hz8XdGXi0JoT5pbfzdSBKPWFukk3U/EkrO6pSq3bilWNgosM6wPEZFgttTQrTLjILixrllj
2q6Bdmdie9d2WUe+KEDzHGuClj+k9p7+7aFR/k3a+rsMXnCJFJ+bTXMJqYDTzsHZSZ1LAOSykvLY
VOI5Ht8jkjTKJNlJk/GitXQ94wtRsAeAcJChtZd4SGkKOieNtZ496LMlZxu/FxgbPYiOyB1BAkLO
GUmB1TQYbohdVbI2Ro+xdAbIx94LSM+Lrulude6OxI9uoyJ/awamBk0xzndyuCl1+PyDk+8PqsWP
kcYGock/Qixwx5GqJw3XlsqysI/M//4DxCIHyzcWmYBGaAE0S6IHP8BxU3qItXLtGsfhSyN482n9
uthv06AlbdSJF5XLGa+P4fLz6fyRSv3H8/klHfuXL//9LOz/kYiUH96u5a9R2f9vpr21b//xln2D
k1J9bb+9/YRK+U8DpmYbv9nSdqCHWI4hlanjgfzdganZJtATh8G4jTPyk6LypwXTIBxbMPB3ddtQ
yrUFFJU/UClkbbuWUoarlMSmwE/8K7nZ7s8nmZToxXRp24BZdAiJtGF/PsnaKFCp7ZXjctyMm34f
HXGgHLOjcy6O7lk7x7fBJb1Nb0kMui1vvf109A80+g/ONt3me+rDQ3sCMLasT8m5PJWn4JyfyLY4
xafmAGjhUB3ErtiiO197W3837MNdepz2+TG4LY/1Mbptj+0xu+2P1gIU8xER9K7fwZjYFHt7m+3F
Idk3J/MQn4tTcQrP2ck/e7ftIToFJ/zbB2uXH8bfQ+F/B938g8vuHxwQYzamStNyLRLKf/GkJoPW
Bn5OITkRbxmbxFPDA/3hVPk3HoI398cL2wBGGFkjD+FoxGRIhAIM7P/6IQxwPj8sHp/vq/H5IqDt
kLKOVfenx/BI0w2tEBCwDOuznn2Lm3RvGmyWZ1aZ3Z+4776lgILJYF53Zn9p3HY5S11k8x64GSf7
n6bk/84LVga9DelIoAyKM/oXHA+VMk1FFU9Lv7dPTRLv5CQPf/0Qf/d6eQibMEhYQJbiuoAt9OMx
RQFn95VnwsVLqUCabA04FCSy+h0U9V+eHYbp/npgufQshWVZVyzPeKh/fiCP7amVsKNZWpPzLbPr
e9WU99LKLmJCX6LTtVUoiUJxSzfwGwPNzegyd4NIeDOJ9NI4Lrzc8MGjymkyi3Q4ax87azFATdF8
dnoRWxsAboIRrv8VWzAZewQV4DdYWzVBN+xe6VW5ATeFmB6sDhQ9Ij/DYyjCEPvRHu2aO5ZKyQom
S4J2Ok/nJten5yHk7xplfY8sesfpf1sK7+DSD2PLzxYe2oQ5I1E9ckScWGAEwm41b2K1yvruKQc2
qza9svP72tgjcpGA5xsJ7koGXim9BzO/h639goXkPnAqWIIdbGAvPvuzrqrsaDV3921rfvNjDgSS
930ZHPwU1jVdnRYO6jnQqpcJWydqT9wcGfy4qYMUNlnfTPBTFOz5jaK+wC7G+F12IxtNp701Rsrc
GcmdtUJDGhOuo4jv9B6PMguQiPGYmMghzZ4Q4mgOv6sNbLfJc9NmtRptURSbIPKsTAfd3+nvDXzJ
PJmLb1vclQbGUAqQGBnwquPcRr5MxDP9hQWGQaZ/4j4LWlRb4UPe0dlwIByLVN2mU0vUA6a7f/Uc
p5rj8qGnY1os2L+ceuYQEI0c56TMaOWLHKHE5czrnOLlrx/GnK+Vv9GzWDvUz48zXwI/FB6VH2e+
qufHyUKMTNEbiCYkrjbJG9TnmENrVR1QhmxbRAR1g4OQS5uRMJPMjP39i8w3Rlfgu5LIr9E4jbTE
UW5ZMtz99TOFUfD3T9RhUXFMrkckbD8/0TzpsNgy0oYqEm4mn33dpD8Mbo5vXj/+9UP9Uo39flCE
xZ2cO7YOWGxegH44KGbDMDN1LRKLomyttJIA+e4paHwugfijwraDs4QRN/a0VO6dnuDlyLuvav3B
irN/8gb93S2K90cqxzUoGvA5WvNh+eGpDDqD02wSPZJ1YgCb8pD05j95ucL4R8dWusKhZAGnJp1f
CoN88qOw1lAjzDcQS1VnBuLXEAqO3rr3g94cOqM5+Wy5hmLANM7B7/toF9IVdOISqlSydvzsY+L9
p5h5GDz43oUjL3X3Kp12TXjM/fzsPaaeNoxcP9CuBDDYXvImB+PIm03XvRhzLCuoJ5GNtXLKcWtM
K7bZbEpdYNUi+WJm5TnFIMhE75gypnfy+myTu9hU+X5qjQesoZnZPw2CZ+RG+9TRl4GXfBTMpbwx
2GZJ/EZk814nrqqqKgb0dCYrzPppfYC6izPJ3+mduNHaZK2TFskisWzJK6qGbjll7YEdPjrvhZmh
HZx/1krjt8IKNuCcWIGfJoTruTFTK/KXhq2kP2pstMJ3L5xIkwWW2jFpbyCe2XoBRiAgPouMz3CW
9m3mI65DLIoKJiBNuIMMBmQGb7yYcfSoXsP26vb6Q4ckgD4mlJsKogXn4aWK7ctgMyR3je2EFMaX
wbax3VPqhhvpFde4T/chvdcZLnqTpe7GbOpz6fvrMmUsG6fPYX52wnXRgcpR5cvEXpXQboY/5dyr
pg2ajUz1Q5m+jqJYphr0JHqLNbipcDQfUpfInRGwTLbvddL3NJW9TKO/Q47gThyZujyzVWacGG5Z
rt/nsxec15meGD2mow2PDzUQwy/zkoNtjsr+qZ4TRtDc2n62z0zjva+nE7OPRYCpIowe01Sui0G7
BzHJhFW2T95QHnqlFn6pTmx7D8lQMMpM1swurhZ9TF1HK6mdXMPfxcQ3Bwnve8FEkKRS0iXwfmZv
8/qqt+rSl8Gpviu4W7TuuW6bA5zLQ9ZEL6qqyZ7neERFt3ww+nCXTdWBA7l2IyJjxvHYSf0YEHum
W82BUSy7/HBnGcU1CoNNRwxVFOS4xekwaby3nf+FNOf4Js+SfVb4t7HFW2Wghjetvd1hOvD8Er1v
+1RWxa4n4jnYmdxeboxKq5BFRcuu9Q9aQ7yO51zs3HpI4FRkvJNa8To205E7+kOE0byNnG9xPIvj
XCQ6eQ4COeAuaEgmATwHBvSrJqCXCOaDOB9aVeTXikCTHBwy9xJ7OenMn0c4EEiOngxtQk3r+tjI
OAfGrejwVXG9IxR7NVX3oToYA2HzeaeIqT4wsdzDqL/DV8HAvMHWi2O7AJc19eOmi5Gb8e5reLx9
D5mvEQ8MLOOPsOAeNMDc6vQHUmr2fbkryVTBpBTAK9M5GdEcJXuyqAnkqfHFRvtGpe/+kH9z6mch
krfYa65a51ZQVYyHsbx3EQ+EDX7+AURzLC8QnLct52HBc/X16qlqWqI6M3xX7ES4quUYZZTMAJ+D
/AXGHt6ObeMr5g1M5QNxmYb6ULR4Rq4JZCkvL15yUaPWSoCiGGNx9etso2C8iIemuKoQG3BAI9kB
D7uIqMrdsHmyKVw7Ldm39KJQbo6gJAFvJMTWijhbzz/hVNBwknhPgbZ0TNJZGpqC/Ibdj8fAsC8a
Stcqz/fg5QkMQ9vHkjWq8iA5pqaPx8vOtlqcbRzL/mrguIgS7kxaBW0keXe75tBXX4scnIKUn3f5
IUQ4G1Zn4XinLmueNB9mDFolLF6IIjdeYD42mnG0vYC0t8S9zE9ROP4Xn4qkJM1GwC6vRHkmzOmj
y+sD0WLooLnK6giNHX/XI1CTg4sWDeYektP5Cm0oJyTXQzGWZ5eTJ/H/uHP+bxODGrWpxisS3zz7
sRFhmH/Jed2/Zf9xehs//v53fudHac5vrukahsu2zYUEo/Q/AVKa+5vuUIy6cKKUYerGTG/KckSE
//f/OMZv0E4wm7BP0vXPHsV/ti8c/TdlslETjm0hm6TC+FfaF4yJfy4B5z8PO8q0LMNW7HR/rYXQ
VTRVgh5zyQz7GzgltNJhbxGKFZ3qKYdP4ZpoaSnLqlKwNWKum3lgX5Kxf7KSHFaNOFXZ0N9Ug/eF
eK5Xr6g2SQuc2jKgCU4KveW0UqRWyQ6+jJk52ioQV8+nq10XFa1ofTxMI/qk5Jbe93dEpBfPz17t
EmV8dId/67a0nS8mCXyRRo9dxt8rM7pNZ+imHO8N22FMC7WJ4BjInMDtYiXIHNQarpQmZvY86XgJ
aejKqnnOy3exMRr3i2/B2Nfq/URyCcLl/CiYO0yu2IrJQ9fAbWm2GOor32qvpFHQJBdgWlgSrlpk
3kNTPKVCWtCmCG7yUFMjWmDpDy3CxHPDhsbEPslQGkaGxJEn3UM8ls/D+wwn40mFeXFKCj9ZQJPA
5+Q3ckG4oGTePT4Brl/pg52ukO89O4VoCI2lxyEGGzNLfWpq/EFZwbMGpP018D/MxIC74n/vqv4p
lmSWyzy79jTrB9luUNbw6mmtYbIN0o3M0kfmZvLgQlkxAzXspl5Ux1Shcw6tAZmvNx5NV8eZWl2L
ifJHVfnGBkC6QlYCmSRg+D1OMZge5aDEVREHLyOu3DMggDfpw5TExcaNpufckt9md8OisMyLncTO
sk/GYClUvI0abYLQ3txYAKbKTnwzORLLckhfzaqdrWL3qCsfGK8hHmr4gPSM3e+hbkb9htAHNKc0
v7ibDhItOkbxadJRqupuuIqGp6QZS9A1BKl0TPFKpcX4fNtrGIbv1MJHWHBLozh1vv0kOo2bsPLf
qyI/uhNckgmhl49kKXaZUAyL1P/WE2Vm9d2TGZtgagIY9wOT98khQ5gcw3wJqqAzidEzZg1FWmXm
csKjeNMNyQE3bw/8xr82Q2MtU0GharfEiSSOB16HBDMTVrrCnRsP2rLSyfHrx3erQy7d6frFMjx9
6Yi9A82AHkyE9DeW+dLvjFvb7boVo5vHcQ4NS9FvrsaWO6JI9XWPOgCDN5VCqEq1jPHY9AEZ0p5B
wPSxiQomFCXj/JqaS0O6SgMCO46TI+6sGTBNRuRscwbUtq9fG992sBCD6yyDajvq7iOYq6cctwU9
Gm47U1Q86mZ8hIjzJTI5tcvZuwVm8q5Ge7sosndMiGeHBQHvPPTNoEJFRldhQ7IiBFjjWbPS12ii
QZI2wG0MQdoBlkovePMMfj92Y3MZ9YjhUYExN8SIqVGws8shUMqQ6/n/IWQe107exQpVdkPpQMYE
S4voCndVkJ5cpAlzr/yuE5Oxd0DqHgSmMaWT7NLpjHN06R+sOGxW0khfmQN/xyyzcvzmLEVyEa3/
7k68rtTjMpaIEDSHCPsyBdeTVT2spZJ3ZNLFJSt1nMo1c05ply4SFoaKkbYIsgn7gV+kUDiYzHnQ
ZcpaWuvwGPo1HgbPfUN0i6/MIvDXFcWXvgOskE/QQDVHvzRVZd3ogf5Qap1+M0hWtpGsFa7jK3xi
eyEL7SPrxTbwxwfDMw6o2JUxyEU8ErsbRd6b6w8hPDKOVzbQTxL4+gnKRTMwZ8Ujfi8cMkdzVPci
BZadF0THknZULuOESf+wx7OUA3piLhJHBoPATu3TtNhSdjARfhAjba5J8DoqK/sYsre4IrOHSpmV
cr7W9OTVzblg2dh9yQP0bOnYLbzCemjD4iUslfo3sJX/JZXyf+LsxDBo8f7ZIf676cnu/SNhcvJT
oTL/xh9Fh2H9JlyglHPpQMeF//6cmZjiNxrzpulKeq+uq5u0Jf4oOmz7N6oN/slxKWIt+E9/zkxs
/qBuWLrrMu0Qhk6z41/Ay5tzu/qH/pgQuqPbOjUMMklX2NYvraBI4O8NZc2GA+neXSDUyQUjeVTV
BN6P3BdXtteiiL8lduwc6PRmlAamjuYRgRPRQEdizhSwWYjKUkd3PAC/IlTYXpBsWnFNJnL9w8H9
B+33X3tXtHOZInIEQPIzgqJZ9nPDyLVj2GYDGK2YufBeFp27GO3wgGv90WBLyYybSM3OXzqu1xJe
Ju01ZP/b2B/ZIUZSbB3gs3/9lOb36edjaJhCB/lpusKiQHR+GbMMU+HGfQfFQ+vA5wSks1Bx7Epl
nOWUnUc7wm/ZOTsrmC35fveA6cCg3aseWwSXQ6Qu07hBqNa+uHZ7KLQKt1xfTKSrJvQTbIGRUgPa
W1n/ZJLxa2+UQ+nwhB1hEoxiUxr/0ht1Uy1upwIxjjNAe7er7Ewsc3WjD2H5InoM2XbyRWhds7Kd
PFr4AtuhAZ4qM/JsY2PbufEU5vMuaYG76OmX1vze2e4RRspN1msT27D6Gfvi+E+mI4KK+NcDzgSZ
maLD1aFsjv2vJ21buvMdBUUOpy+SImkd//bBz0SzGzt797dvjU4ojvr8wTY9rJSfX5cWpobABnH1
tx/UhloclS2h22GbWyZuMxzSCPpxUfjj7599fu/zy6aAM+cGuYNCkx/5/AdIFhCLp3OpISgr8qo6
G/Ve88LoQphNdPn8tpXo/crv8q9Dp780nj7d1Z2v3zX9HA0jgLdpVYzuvGvk1kXeYFUVeWWp7a5T
TvY7N85qch/y8DUjmN1V7UYFpfE8Tj6WeXMAQxMCKwgH4FTK7Z5xYJjIY1DE9QNkm4xhRrAI//xa
N6L6TgwGms7U2EpHa29JR3QX2ewa4JZJf2VocNPosbMfKoz1dcQZIqiRV77Ky+Pn93ySKIqwtEGq
Bt3Rs/Xu+PkZi113JM+NaR0II1cHLXuTMRGYM7RNVFLGQOvQrGGJprg/O/p+qW2a+3j+YOYD7dTK
JyPi9+92lLdrkainkmyvmwI448pIHfo+Eaazw+cHyZ5pRS4bJVGNKoM8C+OHD53U/IM/nuuShlfc
YOTStPQJL3GKYCeqXnXzSxgYGpKyafaQdfn689tGHi2xlZZPo27pqGo/oiZGEMNY7pFULn0NwhwR
kW5nj1rpJatJRuNmmr90TVoBRt1VuwrV2sXDa5P4aDwr0y03EOnre5/1/VTU0bVLq+b+81vpHEnq
ES57+PzS6OHZ9g7TrhqbaTROw9Uzs+HaR4pWEZUlaKT5ezQOz34vlp9fIeFkhxbwAvrJAzwx/0KV
QPnHC44SJQ4fKoFmqtOT5jqgWj+lxMN9fgU0vNlbo/cETzBApOVP+QFTNByKYJQwS9ql7fPAsm2b
i5664qTplM2TkLck6aJcatsAMw9f+nrDmjt/phEhdgyqEuh7Ga4YZCbkII+0+f2pYJwyf+r32sb0
Rn+L8bOeDefmtI/Nfi7BQFrCVMCN5tCcPLjzB8/TODhVA0gNiBRSkUDDiCG8fUV5vE/C1yaPwH1C
+q8wiPnQhf16Q8oe9Ccf+Bhd+gp1J/3YGj8YE5+YflLRxIepd1Eh4ZFGKyGvqXSPPlKgO/BgC6PP
s32ETPrEm4JEhoiofSG8HJtFJk+D8djjIrm1YkEofNVhUEjzd9ReNLUiwM29H/kPEhfrQgZIyxK7
UQdti6ddHFIpW7wfbM5sAYJ5jEzmPZ+fGiPuagfv2JrplXlKu+Q623DDocDnlbM5q6FtbEoDXwzE
URwebUmXrnfGXYfvv5fGgybrdQTl8WWOZetwv7LF0uqjR7F8rAoI7zq7vUVskalIp538BdfybjOp
hzf0A51D4XXnNBPOMXIUidqivjSpo5HHZ+c4XVx57xa2eS7BPiRwWW/VBCkUyRupoL3qT6NPZqDj
Lc3Ut65Fr4zrYMKiqbVyaehWuBtyozsFhTjG0r1GXGuPtEcz1oDu1qf7dyHpxlrWJOdNl9qE6dsb
wSLCQkR8CeiECUKfF7jA8A3MnzFaR7OuAW8WzSqIzG1Am3U55EG3Gs3uqDR8GmEP2GYyAHUlRvpu
heIjp2m4t8LiaOEywzjy/4k6jyW5kS3IflGYQQTUtlIgtagqsprcwNjkY0BrEcDXz0H2jM3i5eIt
mmQmEMKv+/HuDgtG7orVl51GRNOLGWUS3OLW6KV9jMZihXSRNiIYQKR80b+DojEfzVT/COjNw+VW
QIB3+/FI8TnoI1VTKziSGTg7FHpSnQ4Chu5PkkPCLZ9eMu5nWchPY/3gJdjwqDJADlgISYtGXxgY
tx0Ztc+WFanJu1VFNe5TCQkNj+RXIzz4vuSWN3O8Ph7Z4p6y0dxTl9Nd67HogMHglixT4rNCWv82
BEvear8NDkATwYul479STNSEuARzydl9vj5o9zjAEV8RUBex9yCdXq3ayq9e3+XXZplsCFGW/Gpm
vXwSMDr5lK07ZjfhftRXsjvpLtbAPDgyNudocfSjSBLrIGbxLpY2NEs5P90pFH5hXqISh7AUwyFm
fycJbXA17+JRkevOs7dsuAZpY96iNRdXSe1fi5QoPYBlDXqAIugq6sTVnDC1e/G/i+LZi7ocnyep
wYQq1d9R621aG0MpOcIfrWtjAkD4O49JWHfF8qimGSY1ebimh0gSu0gC3kQwhJTKnCCZ0Zcn8+k6
AYhuXBrtlshBeA460ndMxofOiG/d+jHXcbaCC5e9kPN9ruAM17GmMtgQsIxwa6a2BH4ecLXLvHw+
RC7eBiyL8edMcjhS7V7owXsGTJNmQnMRTbRUiPDIJkypqMJY/03jjKmgXypILHU7X/Kq/42j/Uec
w2Ke15QrLMxlF4GLPMjahahiP+zcTWkyrJ0jlFnahNsufved4V9t1QsnGXvGaFQ2dXLh3EpnlP9h
1Ll7TTvv19QRe7FS7s4Vk+PN1A/docCPsDVwe4axNzz6wcOmRy8FTa38KbZN8ptswsVsFiIyA+7M
vvbCBbFwV46T+R5xmBj67E8Wm8l1BM6TyHmeUHay6UwE+612hXcezJ5QS19SBw5ZLx1neaFe7y/u
4v4RaQhub9TxzP/EnkcLlk8jdZ4O7V7t51ySV/RszfYCevKcTStOSQPTxtGqTgVLMLMCiCEN+KAZ
e/q2aHL6Vpv+d5Aooijtl4yXG1FsSsXxtu25bl3c+jf0qXQTKw0wY82UmlV7iSH9XOuahGMQqHJn
0KpiOqxMhU3mvvchcfS8EGURsQTxmAUUDWIziGmWks732QdULpryG7qth2hLt02jaeKN8IibcG8F
aOBdBO5ksb3kmQPL72PiHZVPP4/bdzSjdt2d7ql2BWuqvadzupxm/wTQooJDoGQI0Kq7Bjr6q5qg
CDV+kvMQm1+lm3h7Z0Z2qzlX1FhluJyU51jnCLO+ivaxA+wqp3QkB29GE99QCs5FpdNBD4dGbQcD
XXpYbXZRA8PP3IiRKZzqnLOdErIeZgTeeOW5RdaAvTj1ys8gCk5zDIMhNnGlWN7yV4kxO7dCZue6
8uCDZmOw5Yxps4uj8JJPOqrYm0Kzq9+b1zsb+3tTV8OxHwfYPzVgAnN9CUZVWjseb4J39VkwD9x3
c/PbbZeSrTqh+ZesDQeG1Tdtncr1EDmM57Uo91Sk6Zr3js/rtbbNCgLeRc3zV139kSwTGSIC6yyK
SICRf4GMReIEuNDrWNGvZ4tE7v08ZwwaNXD+KF9P6DxOnpzC/ZvmWg1XVPh31HV0qwx+SvyvH4LF
du711A2hF9jQIZi8nSA+dDvZKGwmhjNeRnMm1JgMn4whZzbY6JIzKzpUnWKS7NrwCUQxEJlmrTTd
jNhCxVrpT4t59vxIYzWmKdsXQ3H9/x9miphYalQvTXmCA4Frb5joUHFPxy/1rfXe6V37zR15gWg2
WQ6KrsYN6v/McXj6RUm6e4lj55PCvORgGx1JBm9+aEHde9vtAs+b3kusDMRTLDecpgUo2zJ+RtWI
oKnin35FmMD02gpKgGXs8pU2qz0b5pInfzLpPjReDSpiXX+ngVodOw6AgQTFfFVyaS8JQMia25zh
EwNMMgidiFvs3fZdcFCUpNg/2wzXEhrldykYuQOxDX1VluBDQFGPsvunDpjip7OBNk+pnYGax5W9
+CRggtPYAEhBl9EHDaBbTRnMs5LD2bd48KHAd+GAcatumT2zZpj50N7gGxbHmhbh13ZUDKN91U3h
vfW6sU+27dyNNgmuE0Nc4mepG7YMo7njp1tdLN8UceDHIL+kZUMi/e8dk673jOhyXd2Dyx73VXLL
OwAL3VJeZ2hEu5zWvqX3LCS+H9bkqDC26chVDAqSoQdPlckbRekp1w56viGud3eA/T+HuUhCI8ia
c8xOwU9v99spnohQzBAxcNBT4OZUWQswUKq9YRTVe2PW/9Ci5Z+N6H0Zas3pU5aXMWvSXZQXwybu
puruzBdv+p8ru+Wnkwan1FKXZXCMH5GfgXChw+nQ9ELeXAx+b46U8SOhJ3271EX31bn970oE1W/P
z/RZpSim3dqWWjl4OyzN0SXIiNFhbVPV1TLfmgbCMwzCqCUi9TojeH3zJQhvgXJs/QuEkFMF2wWa
SfTReMkcZr4zolbAAXwLRA+HaL0ICu3GZyaAf314jiDliZhOi9/xwiAUKwZrZJG64JhA5C4JkNs0
g7qxL74jaeORUSy4TR1dIMLphzOW8OqqUYRAsQjY03LKT+KGPU00R1n1H9x5E/Sb/NOnRaLx2oIF
OfOZIdskoyrCV36UnzmMtbj+E/+aeL3HIA+yVWkQkq+6JsbYARFmcViTiUqgRJQxjSMrSpIOVue7
cJC4F899KHqGr8rBsDBGA3dOP5/3Y16au9wakYZsZZ3nuP6lMrP8VE57U5p0r64SfekgD29lDsQl
k/YjD3h7CHXhRoEKN45ueyz7vDoPVhGAPJMlRbSF2hJqzw9Jf2JZMt87J+BMDellalCnLbb2JykO
agfLqTpWIxOemOBg0k0tTyA+46pyvZ0swOSUNV3H9s//Hn1lFe6jYIy0K+0YwFHXxvfWBhfTKNM+
6iHAlZF96+Bt7YYq/zvQAHx8vYt9Xgbsw85GL213CtLk/bUCVhktwklFutpd7SPSXJp928NWVbH/
XSjDhJfgdWsA42AL27uSGCYHm63rYQvuP5/9n5VFJHmK7CvNifbVhiM2ipKWmXJiJNYNp9oKejCb
RnSn6LVpFMUGInYJR9Xgo+o/pS79Z5Tnb5M7/CUZXL9bioRTq1tFPbyqD0mmHUqvKsKvODvaiDoz
AZr2OLvg/4jRrJU0MAWb9TwohoWJQOav1Yn+2WSsts+wX7zZFaPyNPLTrdkk/p6OLblPqGhBpct6
YKGusU8zaK0vIQdnUxnJ8mRl+Sf5K+Bmwl0mOmrJvkgydFcjBZRqG+LKY/GR5Ko7uMrMPugsRkkA
k7Rv11hOleENk4QuQYhTIq1tkDwvKEZGt0qirOT8KlRXHQOSgnFIjPNnJk3liJJ2oLn8PjZMDqdo
3ytuAgu1HPxQOAo7ym5xTKgPt25zOEzLNbeUehZQKR5mS+Vx0Vi/FrP/bQE0/Ndc+rB0shJEmv2s
tBcdTCXSnUnc+aNppmPNXGzjCYwevl3Gn71qOWQv1C+uB4LIC2p2AVaV3ISFWOZXZ/33zy3TRZXG
MuQSEpwyJkyvzUoii50g7T2s0bW+RfYfHeU+F31d/7Cb1WJmtxeDSa+fYi9pe9JOVe1+zXX3a6py
j/+25xBcGqNDXMkxrL1g2kVCyn0dDe8TJCu4B8QJJz+bgRg3n23nNkdRz8QdbThDMf6s0+P1tiwp
5ZtRpCESZeOhq2GOGDTA7qbIx5a3LpWeV/2vq5xbnRdcWDL5Wc1N8el4Jl0ezZFK4ub/vpl1e24U
lDyqIEwHHk6h4ZX2/hZDaB8yTrSe9JWEpmAl5jid0DlR2U9d25uhWcisElbunfhkAWU7q6wiV0Rj
O5lpEk+iZoHxOD/IkkWkGN1dZPUcxOfy14DUxf4vq4OqhfzIRT3RfwGA0hkeRnIRjZVeXUEO1CIv
FZLWtYh9whW3MyToYKyM8/ytb3DAjtvcXmAugOw6p0kOkj9GKxkAFa55Wm4mXndXgVvuIAYQIS8t
vkw6cqINUWbzn8wpthjB0aT79DYabX4uZzVc6sTcJkngXau6CZNy9k790sdnQub73EzbKyS74mxY
xRbJQm9SohMPr/3+2vv7rNsvCeFO5tv7ku6ZfZsz9mNy8hyjRzuhpSwdx2ZBTScGpYl3W3RMdDWH
JQtj7427KffZ7ON1uHPdGHqpA4JNY/FmgARKUPe33mvdY9FmA2yETpyngES/PzEBFzlwNAO9eeSw
DjmObiD3OdWmhY0hSm5gpQ+Zlf3O2iF4uHNwriC77RszhZqX8hYZdHJjgkV6y8jhLgWtSZ73MxJe
fSoMYGtSRPpgmcbvwsbwlaB9BW1Ls21K8LeqJUdAWhPqSc+fXsk4wsHrnsapEaZNB50KF0PWQfp0
l2KkJoMRbJGMlwnn8Sdg1k0CpWcL7wJCxsqViA22wkyNe9BKXAGqeI+CN95aA2JJlDjLNh9LzdmW
O/cxc4aL3RcWZJGqCbmxzvfXh5P0890Ovvi+DAgLYLwdM8YvsV6QX7dkRtFor4MPxxSmJC/dyIM2
RRSTBBmYB+VSDygK6+iWzr7pJu9Q+soORZx9SEAqt6jpLR64zNp01RL4b53tEtKEQbEF22dsihgO
uYKec38NZC1SiqdoIGEerfVl6y4/0AGGH8PhkEIzA8c8G5sMlgElx+kwM7eqa6M6srb7R2VyPkg8
1YT/He589xuubbWTa++Yb3XqYXjUkIOwuwqUzzg3m/cgG8GIl8l7pYvvXTX6NGaxbs3AsmpraQ8N
TztPtcdQPc6/m6lMQlQ5BRS5xSdb5YFD+lmGorMp2/1/hyYjiSm3tJzfPccIDrG4iox2+bDHW14O
1nOQCU10QOM3yjSHo1oD5tohG2yaEUKdxEvYVC1K5rB7XVhsaIqDVOMjSwfv3CR0wJgP7tXy4XlF
u4+ZOW10b/Fi8Fy2TkgkP/3j59jz6Hdift5dlrlJWadx48BSNy7FxOXF7iZwx6sE7HpTsdfUUuPK
aN0LJqAuBEdDs6WHXiI74x2g299lRhkD/lEiIhyAexhD+m3gQIrypRBIGwsVnaZlu+gIcwcTZQfE
y07IqjtGDdWpN7yIKL6k8Kbu8nNqtDcZQWeBdsmcIoEq79pUnNT2kIVqKpotD8m0mRnBgMBs8tAb
nZKdfoPeLq6LrOpwsSjKjZAbzMl/Gn1rHAwJeKpksxuM/sP2am4f6m8ZdfibZmPPf8UE8h4XMSqJ
uc9sdwlnmdpntU+MLRQxn8bgwdoZOSJIknft1SNnNtT1Vx1H//L39A+u2158wx/X8gnzlhj0kTFh
vae6Nb63C+l7Z0JjhKKw1VMR7KSbpiH8/olaYfWryOljMJTxc4lK/0pw5hiXn1hnu0swDRcPDMtl
EMSTg1T2W8AMHXdo41ksTnVbRMHBUkcHy2uJc8OqfVNmvNYZZtE+Lx+vs8YwU78xu9Hy8IblkEwT
vL+8MrYWlT7v03ifYknTtZDl/96V8gtumtgoxLDOwfp5RyXNr3mIx7B0xXdvsV1KBZIVSJqfQUnK
t1a4Q6i5WIUQRv9tk+JBbdxe0QB6LAeuXUO0Gnoqs+Fw7VZbNOgO/X8BOQZN9gzZjkoDrohbI6MR
x6yz/rAw2wbJOm9SpuphIutsCxhNhONGtMt4mifqAGqktdwadnaeLnd7gVk3Cj89uRXhKX+kh0xB
Zr/1Q3W3Z7lXZiufpqIYw8VGVBng6Tofl5bthHHj85hZC9tlUyahPTXVIQ2ojMhn7NhdivGZol1j
l8ya3ZcF6TCAC3/jUH6EJIkVbuq/r/C698YDFzXn/qWbfw3W8KktGHYgGIAwZ8awt/KkPcSUMOsW
slECUITxT/KPEZBcSBNMdExrqrMt9bCbMtQvU5CbggTH7U/lZ1qv6L9YzYQWty0OV074v7aCuteh
VACFjZZ9PCJpTjRAIOJwJEzqdtnVxUDntMvscOKGflayfZeSdioCgAZfc/bLdX1oIKMH9ttElhSl
C3wYGWbbFhB75zR4z1xUNkAl1VvtEJDK0x6CeB7Ii8aito1XVd+1oNk3PukFPIvQqxed3oMMNbx0
VL6nMyEKUya4KbD2p59i3sHhg5/7G/Ru0mP0wEBPZgBGKde0a/28aN/Gvrv1DTNElZp00KZTyhO7
ILo1EUT9pbDCsSEDocnnP3T134lSVzdzSVdMvUmONMAmb1jLBqeO+awp9BNE8JD2czxXiXMphpbB
b3LpuPUuhaIe3PPALM/qC/oJ3QNqxHLvoZ4mhA/zHnqbFRwMd/wxmVzQsjJ69hyLP6QNCyDx/U9L
f69EXV+KpvA3nR7/WGXeHsBrEgAJKCRCCwLjXn8bBBSTlgdi77pTQjtNnNwBQ36I1PmfYefOib5t
sAfK5k1T3l7X1BFBkeWkM/XBFnKrxsDGOSivB0R0rodvTVxOJEA6YFy4EGsgcBfVw3zyivSUxs3/
8H/hqI6fFl1Yp6r033suiWGrsPlXytqagzPdVNDaWA7bcKzm+hwIhoVDLR+UGxnmeAvq/HuDhMVN
JZlOYB0JEzbtdNJGRgP8TfbdHzqbzdM49jMQGFLzpbtQANZk+9aldcgpk/6QQNHx0HJfqoM5MIOT
rmCVdqZzlbTGsYXk040ywPRQarKJwEjwcmB2aVu1Fy3N9MJ135KmIfzY2h7Sv3GwGIJR1QdsdQei
+Gerp2FPEkRv7X6tDMqnGuvgrJ7tAKEIyivWc931INy4eqY9Zjvb1BdNlpLGeiJgjvFLNDAbsqol
wwEPqUO631l9XgDMNPGI5VArFyNJD6MPyotCnvkhFspaXWcZD3UZe0jSsblpW0ARLQ5Ze49D8Wfl
ldFZ0ckCNhiZfI6jG7eSaVNKvUDpzok+W/xe9QwAoUeMdRtrXHUqmmwkaItItwfGmcgWBgrfON5L
JoknMUHdFOzqQgaK6d/AlQvfJucbkh99kHnPxD9NcvDu+IlwqdEDdHb6TsBXwJpp1FTFyZq/al7+
GMv0Baqnhoxylz2r0MWY5uRuWeUdDq31PmXB39qhaqOZE2bDwNZY0xm1ZbU1nq0goCO0qoBwGzh3
lfKo1XD7f3QXBxfZiq+AMBXsJJbB1GQFFFF3Kqta31LgyyotomMtq//1MmEWXvSrBNzJ4+ssEvvc
Of67eaTaRYjvjFP6DQDFHdHNBDgD+Q/IHU7tMrgABJ0ufPvezkOFChuDxBba/5eTmxw8l5rgyeg0
p6WgOs5xWg4irVnsTITAYi6yy1yMRiim6YM/pNnCbqY8u7MMGlWs+M0V1XzqurWWgmt/EXOyV3TU
vLSZVqX2xs/qOKxLbK4smtmlAuM1NiosfIoQKiMBKW9C+ou0GLdGqhamAv6A7WJq2QI+iG/WP2Iw
obC/7RGiDM1gOazpHUJe955EtKgzIVZ5TVNeKrw3q07fbbxgJ0yvYGmnDphmnsZPKkBOsjOXZxkZ
+9edqU3nalOpid3ZAtREK7tzg773vSyq8ttSmHs5I9gyYx8/53p8tl5hH1pnSSErOu7jdWrJNSA3
nbjnzALbF1iZcUgMCr3wQuK0sLMrol33xFkRrCiuY+HYEFwA9czZM1Xya2jb6Zb1wVp+l3d3+rzu
dV8IgK5WfIsrlsrUXQuw4sA9wuapLyBqIZdK8S6toiHCQ9cVNs5n3jUg+6M52GgT+6ji0hbag7L5
IeLLVOngHtOLwmRHTSHTU3lPsh+jcuiZaod/rVStZPu+WwvBqh/AIQUeaccY22fWHynDBNmVk7CL
ATBgfwD2FiVQIZHkHthOW+c8Kk4xHjM5RjVV/wgg1hb1Z7/+OX7s2KcuC1a00CLwaqXDVUoxUxLk
0/KylPndjiqLPYdxOqDhhSqPND3kXouUEbHMIJG3XvJR0rFwIheZwUHJV8YaRByqk4o7+NKS4AAn
I3xs6a6uYP+2XWPelY8gR/jg2OXj/BNh8iKqL6g0xTFK1UOCFzsY2Z7Csuko0vjnBE7xZ9ezXdjm
H6tKBJCbGATsCqr2rYA8wcjdIp7FdULbfwMoVKFY+M73oBnNDWODPTVmNFkiK34jRsQ9Uw065ItJ
mXJiyRn4mXZyLI191RsIDFmHwbrHD9O7vb4XutgxSgDvvvIxDXe5aqfieQJKvmeXh7QOO3prUn59
XlpUc267hYEjum5rAvp0Y7eNNdwMUG26i+RVBzFS8ZIeFinSd9HTh9Hi4dxnNRzauHPKE7Gjv6OR
Te+DHRySOC+P2WA1rPHBb9jQ9YeKl2KrYr2TkJPsMgs+xcLIQTnecvLkkL3Zxjz9Dl+CHIBIKCq9
sNBcMFIJtxp2zZh0b6/xUmd4I+4acgepCaDGNEvWdHcG4oqKkzUi2zttV+wtNECguEbEPtaRzRsI
/QvVVEdmtNOxKEe5mbyq5O+TgatZ5/r9+PSTz1qb/snwhj/UMZkfZUCwvsvGdwZ9wV1IKHjQsgum
N644Z7bSYDzHm6vxDppoUWTL5vHs5xbuFB14Dk2DxEdMplQ3bRjoAXbzrPi1o7YVd4/9jxO1HW8j
7bY/SkJf5ySHrj1o8WAbfTQRc8pyyjNAexz6WFyyt2kA9ZkxIbrN9If+ZxObnoNug5NNAGALZtek
i6lGXzK51CfjYIU5/DtiZgIyd8ADIkyPlJkhWyoHX+xq0FxjS8nia6SzUvlJEzLE7WV/KmCG0Yca
YJsaFgiGlv8n9vCzdFy2C69gYy3BCv2nhWPY+6tXnRe2qH/GyEgWA0zV6+Gik2d1LkEyCIRlXxqC
cFCVGUXLdRduqmTdsUT9o1kS++haRXUjF/FN60DQbDW7VJnXLUQyRgXa7q8jPF5G2YiGx77toStI
Zo+uPcQfaswKGuJRKLwFK6e2HP/ke3jXvbyFbSyG9uKRODxXoAxnrxsZcoi3tgG2muBe2TAwFNcq
aoLQnxKgt3oaP7KuwwzDKaVMA0ZHJvKs5fnbl2zplPxfrV0QMW/b7Uv+EFMKHRKiOif13LlBKh/f
3Araf8AOecuJa889jsOGkeIlqSXCk6CAnA4k7gJcZDtBDUxG/eDWykFxcAs59mlinDtJ3WveEwnJ
uSlC7zsWcYfLY+qgBg7yFIgMJFu0EIgM/MvUCIh7stNHCWRkXy94FLVhxmgosfvVeupjccBiGUgq
8JoNzqqzt68C59tUCnsTj1GzD3pYEAgbK5qerJHH8LO1FeU6mUEQZI3neLZRwGCx51vhjhWMT9Xv
0rR5+J2WR4SM7tCzmG7yYQpOHQhZX4L8JNTwWTP5zVUjzwgy6zi94GYzbFKRRU8Sm+MFQfycs5ic
pzHIzr5BOWBEF8y1mykgGorsGdn+ucQruS/SYT+l9tPU/teEc+MrNmN1crFvMO53WUR82sHa1Gr3
MtUFepit+NmxXBZ9+W6V1Avy09BpUQz5SgDrwwDkGQTbiJFjl/G3GORRkjHZmd2QhlPVVDsnC4yN
DJqe70r9M7hclLzeSXe6gHnv1iEEl1OJmnl1NOYShv0VzF5SNo2LjaX+ErpMORPE1S1tPgz6Ud4n
Tx8WhNI9xjS5i7xc7S2Wo9BkoM6vQAHvFND45S2QuxjwOr01UWnAsxgMZPsDp2SnWg/YbkQIn7iJ
der7KZyEGf8nmTMhK+CW8z2b/OH7WGM4K0ULsddl/r7I22ibj6Fys0u0FmQWDSVomMu37LbU0tPK
Wzfu1Vv3DBU5NnBgMKqml5/hPSRvljWSAisbaz/H/IZUoAU3N2u/4/I2/rt+2sNgMLDmBWpxfvz3
VwoQ+Q+NNTErO/Dgx5eqG8NUeXisR7YwBubdrjwg0pA0mUdK0XxVnY0Uh8PrCOgQ1z4XA7UdAbXK
lQkqZdVgCTWNW8Y6LvaVxT0u69OW5hgh0vrZt4veuf+8roCd5N9KZGa6mBHRfLp5twRj6y8d6Udl
x/Fj7lYDOANLTnDOR19y9lDIn1ZKMaw1ISprYbxnXmTf6EcIVqWYMO3ZyWemdolrroVvxpstBvM5
cIVMmfDtUp84VympD2UdawCU8Qq0HBPoymL7mXt03azvt7XR/G15nEBVDIzOa2XtczJiPNrzRdoO
hpM0e1DhF9zHWABR5ixI69cfzhTq9vpgruHvHMEXRFdM5IVz6Ysrdqnm0g509rnQDHLng4PX3unm
4DFVZmiZzUh/PDail03CdaLk3JVKPCoYZRsHd15oiHLNgzNSTXmez8pQektjIges9Tjgevgy0pxi
EWfNHCKb9W4WP3WwbNwIIc7Mcwxs7LM/yflg45s3hVdHj6ay/jgdZ/Xet8WmQWqlZA5gZ5HCsPPl
+MsBHsIk3HZOWAlB4XRtRoFnxPOWXJasLB8lgTER29aVk68HrLP5HeHV3SurirczPcQUgIJuckDC
XfqmGRGlYeMuxCr9mHzi5HNtcPj6T3lB6bhN/06yKOgGtQU4xit/LwZzN71+NFbOUa4a8FmCgGyd
AXMNDdLEukDlGHAj8jiNYK0Y+mFVeJv9jGI6/YwWCD4ITRrqoyU2mfAg7JnCoNWDt/GlOVkZqrMw
ywCQgv1Xixr+jjaIs5J8iikTukBwJC0VNfXqeO1PTlJ9dJZnevTN6z9DacYhvh20s7ln7lD4ngQz
CneE+4c6L+tHsnq9oOS+m1wxMeAvBopWor4KdAJ/LG/48yZYxuQHFn+Y9z2y69HPp+VJlcNCpxDb
iPS/ZjnHDLaqbv9P3pE4raM/Jg3jV9myOFjrx2DLasH+Hn+mavSJ30dGCI+CFhGT9/z1ITIPI7YB
pLv24ntcgcAQqpwOL+NigjT6JuUUHHGOtHt7hPJfrOsoeHNEJaBOSEJr261jUFL8+gZ9qtatpMWA
Xc74A2X1tEmabuv4I3Y4midih81W3hwXEE4/lBQQIjaYQunvLuoFZR52fJbt0L8tph2E9tz2MA6T
NqzqCeuElqdh8YpQQaY8ULKGtuNXVGtaOpxN52DPREjqvLF+5sSAk9aPDtqtiwPEMPWmxsb7GuYv
jHb/iiZxcORY8hnYjF+NdvBoxIODnvc4l2dNVjJJuSSzzX/rbBwaJSOZHRNo+rIkyF+MXVj6HPks
JgQIWerQKUQRjpb0doUu59PSoH2b9YpyDRpG882Ersbq+MgcDp9ZiWtUU1sfavTzw4LawEIUlBcS
AcglwVLwSrjTdTSd56Dyj5z62WMvBmvDUlyFKYY5jC0UlFX9ZN6NCVJtxDRn8Zy764AUxuGoj6Lq
kpXPgiFs9K39IuniSn660qbeGB3vLW8+h1ybIV6eLBySwsavhZdhWFrvmHA14J01ASVbBuy4ZsKm
08bJ2ZnlD8nj+Q1JN6Y4sqdG2XDOcaSzCwVo+U7PQbwbdDr9roHxXACtTKC1+HprbwSiOvycGifY
MubS3P0yfeUkQaloj8gxOLvXvZs6j+gKDESfQEH8qjN6tuJIuj+WconRLhtcVk70gDwetk7+yys5
UppuJY5TYt2Zds7vOaHeuSqrQzewD0cymT565fxdhGd/SIxIOAnk3yL7FgVLf6mylT5tuR89U6J0
XNWl1LfuwTXP3RhqL8PYfF2e85iOJNf6n9/5vM3GjgcouEcpl9zF52RTZa7G7+Oq0GgN+zijc+9Y
K9/6RLif/kLs2OHhwEve5yeSNOMeqcfbE9t1sKLP/zI8ACfMIP9NaxwbZqD9g5VicVy9ybLJob7E
OytrqpuI/ZAmHqR3Du7HFErQhm7eJBwipoct0e8te7jeM/EEy9pE87FTy0NbUt9d7EsbLMEeYXjK
puomM9+hf0l6Sug00G8W5t0fQ7O6NwNP3vtAiGdSDZ924VBCjupOEUxJzUIeVly0N8op52+x0wBB
AbF/WuIagdWPnuS6vmVLZm5t2DLbQOTu+7S2BHJn+tScJs6xZb8V3RztgjgybvAJrM3LgpPjo7rF
cSm/MSl0zmXCSTTt5xv/487jT9+iibrMsRAjnSYY12dYKM7CyZtepGQXcGOnXfvldXQ7mDifo6TT
JObSfhl7hodKpwusPpIYth6bnUrG6vha+E2PpZlR9mWIseRov7rRibqEduX7VEzMWA58GC4B3yGp
2PVB7RayI0xnT8qV0GEUkrsxGdG+UGQdKubd5//uXj5LRpYszhsTzGhLMS+/qTblna55Kkz8IOWy
K90D1Lc74FUfFFPWhWJu3Tc/o6tGUme4VU42P1434QQeMZrKN34hOmp6C1DI2ovUp8aebiQYQwsJ
CWL6iLPZENxdWxyKWeGJKElJ5CmCex4L4LsZd6WAMobXB5Y9b+/W7lotX4HOsXsNpdL1sdno6dRw
OVpkcJjGGCaJnuMNNcg/G5mI9zJTn+W8TCcxdt3h/1B2HruVK1u2/ZXC6/MiyKAF6nW239pGPjOV
HSKNDj0ZNEH39W+QecrcAqrwqkNIKZOSNhmxYq05xzR81oJhoXTHwnpHR94Rc1j/EPRJ9qnlG2+U
guIcFJpfoet3aW77hDV0434qnepcyvanM07Zi90CgAt0iQ1+9npWDFIVm+UCWK3e9fGszqRLbynC
I3AMy/ZbPK4C5NznXvjTJDUZXBmR7l8tHLJ7L4edbmoK62jB7rQtguDBERi1l8O7mKO7bET4UAId
v6AmPyddRx4BSME96ifnoct752HSmT5ZEaEf5GgsmrQOhdh6rAQVcIQyoK+R9IvT+lZZZ+WpHIS/
18pCKDPW9FNKrb6GVPOHLOtq+qfUtXN/DpqAWBA3+TIJwz8aI91HVF/dVjn0Uppad7duuUhussvS
dlNR9zlFqDPkpBEV/PslcqW4ZJFMDl6iEPEsfYYmm1X95831faQSwDBk8jwZRA4ABAtBA0fNY4aZ
RfnldHc7YGFF5pyKof3uip99ZiY/BhcyH3kfYuPV9DWkW3PyD4evKiJaLdSKSTrz5GrOLn9ObFlf
lxei1JurGllNWX2Q1TSooq3ecx9cqPkPfSeZzfp9u+sbjYU1cEicmSpEGobDWZ9Vy9t5A3HKfh73
tyiYCcatu4wJCUCIVKJsgcfxnptt+ZSnBAVqRhJ/e14oE1gUgjf0KG7tLhlg0zG2enlJlwtOHLhd
/uDsy6IhWWYFqVOegNhCjJrYvjwgxvttGjQnwNPvrdDiEBy3Hwpq8SZmtEn0Gj69Ul0TYt7X139t
jwlXy0sfmIdgivU7xcUOPsP4DffTJi2aN2+iHxWLuHyakgIknH1bKPpIxbO7KkLxNLTKfCLeZ+dM
CJhb3wLebo/pXUZ+el/fMrKa7vsg/bOvb5706uc4zKab7YZHGPs8unRqiELt0ckazoOWHqMIv2LH
NQLmM3gsr61hmHg9uTjRwP4jCLGElY9K38keRs90zjykbLJmvTE4MN05kpMc5zo0n/LgyAyaXB1J
nHs5tO8RB74pHbGa9rTBDQQhRgThvfOiG9O9Qx9V7ZPGwXxJpP6lA56rxFIM50PzsZ89JMu9GSz8
hviu8zq+W6N3hYry0msIRjk9i9chj5LLYAzVZkzdgt0MzXu7eGLbHGGfEm60l8sqKjtKuoYcSu2j
CIyX6tWe3eKhMPy7CufoBj6CTIdVuyZKnFRu4EVbtgn102N44RcEgygcc9tkWQpkEP9s5DQfkwK1
ftaXL0UqNLL59gXTT3w2k7gmtgZgaTMe26xynhOmZGc/ZQxASFVwQnc7njARB0+5bcEyR3Czm5rq
XJtE2rupU16ReR8XMftr4qfPwMn9ZzPDcr3eRF1ITuiYF9MmLzOODwYJiF4swScsTdCZHLIn1MU8
EmSfNQ0zTqN96cq4gPAuQMvVuj2YRl9v1+OJ2fsUCzZ6A5qMJL4pI7qSmExuV+PcvChifxkpEai6
TquYx6FhsoHrDj4GOdlX5rvzbSiizwl7zBItXjwxfzb2fzY1h+ifTZsTtZTRW32N1KONDoi4OqlB
V/g80UjMEtNznjAG78fF8ZXXWr62zUbrCe+E6/by2kETTXr8tp18JxwwOZpZ4V9tv/exh15k3xgX
ZiDmVdSs8Hi+Tp7HqbxPr+YEkobhk30wGO/iN5luju9mjxnT0BMHpp9qyaczg2HCar5YuhITEyaU
XWz7zkCAdMvU/8KBAa4pMUL71d6lfP8URgbLHA27HRkt1ZHsy54v4/xb0wJmPLRoavpXbFUoqZPx
NjcKU2QWHVKmspcUUcKlt1XE2h8E24I02ABqktVdiFTbYac0HyLMiAzl6/ZLlBfRpW1NbCYoCey6
mxZICmIMtKPEF9aKwGQ1d7dwuTQKdbNDjsaOplbv7+LOQfbcqmw/2QTlOZX3sF6s5a3MnDG9jUyZ
AAIl717voizWdoCfNt9NDunmcTx9VjQyYTAkTFWDhB9iYS/gYZy2zMG+JYXjPXl27pLIgmYzN8kp
M6rozW6t6oFjL0cUBG+w6pdbdek1+0V+KGc4IjFNpR1JCBR+UUSYuw9UKmxNAa9RGbcuJRdPztYR
grLaT6b37tRDgSlWvNKUJgPSQ8nDnRMa/kQ5YZxbEquZGBYxYjwEbEHkmc9jy3ITTAMooYTAe3sy
+61I5L6qVcs8vCWCw+LEt+hGgrB879KM9MhoFs/0E6+R1Z1W9yXeUFLgGbJvh5khCXcAn04+xvec
/O0qsGasAKxqab6pcRE9gbua4149deSwz20+XeKlKHWbraAwJgvSTs+GU74Lp+3OtCbrE2716TLW
KE3xb744cfNCbJm/XbWmZdO5Z8QPw0sjh5Mh54uJSQUdorEZUQke/qxF8a/KdjoCU/NfLTSaC025
aCvsPoAgh+U8T9qPUBnPFvPRL5nwfrDxeHdOnI8t4uJtqcS5TzzxQn8A5ueM40Xj3RsQNbFIdBNJ
BolxS2Z8zewf87nI0qW4oalIR/3X2FiH2GjPcd0aRxRANjBCAE6VHb54rGsmditranC2juTqLUid
ECc0aYGrnGztu3WprI6+UxHLOjvf4D4WyBE06wUm9z2NEQymaFhP0VCxozvYEdfqf33VsqwnJDMg
IrRLp+llGomSjIlltFyDeHarf8tHGP6Gzp6QImONq8Zo51ilPIUseVueuvnDdVjsXNP4wp+iIqqe
e2fuLmL2Q1q+GVhUhgBjU/6FZlcdOumhL61p5s1kmBFBfPKrfr7Q2fuVwDk7KWeixCZn/T71pLrp
AbmJyNvkTDF55I9OFlI4doeoLfxnjcZ7pMYcaEFz2G7mzSir+JWIbdzSaGeyoGKU1DfNSzVUv1MA
qnh7kFoVFljPsn9zJ7iWGSNAXGfukkjEmdHWrrPpmrR7mpYV+I8qCKH5r7yUiDTJuN5EwqPHHXt/
mbrN950cCT8ZhuEQY+TF5KI+GCyUZzMsqr1N1MehHOPyOGH43UptkwI6kM5i5AXmurhDxBYMTxr7
qm9zDLJRs0Nhsg1SFHH/2aVm1R1gyM6kZG9aXSEbawqTEFq0UW5G/6vIMaHWPpt7DbFMp1uv9niw
G7fdWDbZSSrOuyvxviM8aQxHGYOsY9QPxqldxIGNAsDmgkd7gHVJcGZ5gqXov2VOZN2ZinzL0OHm
KN6O1LmIBxfmwkpfmCM2CDSI92g29RNnZ1jcbOBNlaGoNAqBkVrh/3RxxWKTuMmFkdkiMgEILZOd
E50a+KEko79gfHb2idfGD/Wy4mp/uKQFwLR1rBSMSXqbnvywYQRhJOklcNPkNCbDxV/ijrAzNfsE
usN2ajk95kgptpYfsFJ4yBXCOCN6M2moSrtC70Va9iQC06ReL5aAIyHJtWY++lkPyn4JSFh5Kdvs
3TYO1PMuo/yuf7Hi4VGYbAhJmWWnP6Ymp814lgz7zXGED1uNDtimCjsI9rTK7cYy3oowad8m5tKA
/Q5DYSeMzj3A6JRt18xE8q3EFB2TCR5Jm4svwm+d4+D1WM/oit8Nj2SvqTJefZW0D2v3VFgG+cRy
rLaJ+UmK3J6h2PDNQOy7k8SSqGYZmbBI7CP8jTRnOmEdM1PcxTKvMlsqEk6OtwBZLLKj/rnPDYxD
KD7EMQzFj7J/HjAcPZauWxAE5rj2pmewyXaxTzXKW10M9oNTw5Pm92RWrDK72xA9WdzWS+UGf79l
OjysWPqvedcJ/PU4GlrisNb3TIeAzrFAfJPaAGrpSdEbTkX/arRZctdN9YFFhG3tt9WViEJt8WQu
AcMytnDBuZN1RQh8MCp8B75P2a6X8HnRgs9Ga9u+KKMVG7P5PdVtdCvZnW6pQp7OAWVjtWBVHcZd
u9GGQsIjjIdyWWAkbsYpomBZDItEMluPHiO+qaFL0GVpvauItf9aLKDGCncQRkTKfddFiUsKeXdd
LzSB/36LLhlGIh4ke+nzrrVxwgx9a2UemmkO5Gf0Ie+OqsaHcMp/r5Max+p+F7KwD+t8Fiid/5BY
LrIhkrN4Cc3nGBjPWQ7kndfLUWLOycYi2K866jpsds3EEdX38p/Krb9lhgXZfmF3JFO2NSuewtNi
33+0wCIjd0eMMwS39fdelWDrxW88k12Kn23uzHuA+C8qrGKfL80qp8OQ6ygaFGAVD2IcvK9B2pxC
m26xrDr7MjgYIDoiBKiBNlhG+ns1DfJQAS7Z/lk2PX4ckCFR+9gOjBgjYDXdxN886LynVue/APby
n5kOQiKiVatAAQ2hEXzPQ2KHW3yy1H3L5LWwX1ZNJnrEf1uRexJhV2m4Y1nqhGmLQVThXnXkeScl
1I85IOqjHsNnAieuAeftQ0rw57nwgB8FrTg6GZIwfGRsmLQXgoXPx/CWkY1OXjz/bR5N8wOLOyNs
+ASZrvWxsaNfYZvGexf9z8J5rl8b6rp9xGAXwEOKis0wWgppZlF/fv3W1kdERygquu5XwWhAUcnK
cB5eoSohQiAk4hk3f0ZOl2oOf4sHlmG+6M8Yr95X66JvU6hE/kRyeUfkoRDUlpNLFoaKKkrffjqv
fltgFKdpCEJMpCy+7RRf3Nx4npbxkJEojcoR9S6ASLqWUdwfQHtkDAhKyGBIoFhAwoqzVpotJTyJ
y0mJAMcSl3XcvU5pl+m6k3E485hSL5celCIn84cEVwASl/AZs2V/lUFOto+FFwv95qa2h+wwK+yq
cig8dr/k4ANnfpurvDxy2+BbWczQGJdIbkUjthyZRwqsJl0U1EN8U/XP9TP8hSSDrnSDeKQ6N824
zUef5Zwf6SwZLD30QYUyqCUYabK9x8k37utDTYgSxrvMkad0Nhkvj/lMiPZ3x5DZQ9ZZ0bHuRxuQ
Sm+AiPCHx1COf1+4Wcr90BFOFAF/8KBJn8ecmGab8oSg+yq4rm7yLPME1MzlfTbAbZXApB6UAuDY
TB99UdewGxGX0ZE4OigrcULZ7l0vQJlhuWj/NbSa4g+yokOisJw1Y7T/3t7EA3VZVSFSfAEYts0r
ZJw0Jd4N5XzhB/JPrD20Y/kGl/Utz0P3YlXEJQfLWHW9eKu7nBwuKXxw0F2+aLcWRMfAulWniXWk
Xec+rBcRSwQmcnoBXEfDe/GKw6n7MeiWrodB4bwxTdKqyxQD3WKZNIltLCbR7RpEdUgXmID3U/jW
oWu8TkFNMCSm9D/v0dU8pMqmjQHS493pNab/CnWrB0z8UGJ424atkDcxON6Z8JQHy6BdMLjBbzeY
cTZkmiArW35noCy/hoZVb7MWIBbixs91JFqX3Z1sjencmUSIemVeItBmVJq5z5jYMDDRAnI1U4Hc
AJnkSP/RCbpg784TRq8B9CuS7nwHQo3s5TL9iBWwPBxpjJ/DKDiYdn4fefWuOjzbDfa0JAD6adTM
KhzWjCPR8XpLPxybehqaDBhymkoJCXBGUb6mGnmpFec/vUV1HRKtiflM3Vs7PGQLdJRZzFsiGNis
q0FVd9zeotPEURoL58wm7BZl9cv6Ub6feV/HpXryIaDZJE0bST9jlUO8y5Ky85jn7XtFWvPE8Jec
abOA4IkxJXLm4bmX1ZuD4Eeltrplso73ZIEhSmg967HKroP/E283Fk/P+YYP7VGMKCSzPpi+6xNP
JHYPibLBkuO5z3hg/FjWOzE+5uiAb24GOEwJkUPdaYghW0zxCD+ot5dWPRAJjw4O5YObxzi0HECl
zrJV+eJok4LNkELzcXWOkmDCIjcRL+3O9AfskXmb6AWclFzcfJPJZouloMwmGvCkKEah+y2nMUNq
JK5q7IuLxN1NYTiY+aODOuQhav2XzqWlEQZuD6VY6NMqUW3H6btHUOyDP4ztocukdTKIqLfbYjqT
O2Di72qcQ+rQHNaO/71mGjx0TvtlKjg8hMygSfUEFO6TIkibNDp7lkLgv1iXkKCRSZDxGhSku0wb
rygWqydI0YW61fkjyXJj1sMdYWyb92gGgqgaeH6QTzFzg78mzV/CsZsLTSUy8AwGoEalPunJBjtP
8NClCSnxQJ++0z+SG69l10RwMuxndJXAIbZDOnG8rjBEEUDg9iQ8BPU470bP/tIGX+nYdYiZ21Mz
VB6SyNG7TMtlfVdm1H2jTZeYJJ3mHEDQgDOUms9gEsznprE14FaBRskRdBqi4DWgxUIV51z14Dx6
cRI8Z1YXPFec9IKQY1IQ5EQszoZ8LnyFHlkiuUhm39pHFQfsllM+eiurgZvDXeREeGSmKfOOOdJ/
jEBFfhITzctphtd09EqZH3VP0S9muPT9Ynoj7bLblgVJ0qMZTjxTZbtJFtc3yryv48RAq0ZzsBHT
ePF00G+dRh+mZW1oitnHa4L20uL0uxFFiDVHGfk1vKblNCIp9OroIBdt9SqX68xqU8xZ8bDq5ZVn
I2BE+JPYbsLMeOKPpkH/L1a2kfwCnORQjtMYVPxylERUTPR01dLz6uwXHLv5LksAbjHVSq9ibK4Y
YXauUtM3UaVvQjjygrtmKxQCZCSOSCsg6oUBcw0TbHC5mA2NdioOgWLsraU6Tqln7rswaJ7DsGBZ
wlSXdC9MX7e4TIMXSEH7pMa8FD+t9nrViumA/vEjQoOPRYALXdtlUV7KxmIQzrYh3Vbb4sWw8BlI
u4G3JQQmbAQ8ZAQwNjTptCqUXuzhg3UpaUBtV+V25GIS9ibTuv+paOiVfYu1WFwxNs6H9NhFnv/N
MjIiDVi3we/c8vCTEQNToHDGtijit1LYmxUkbCHnoA3jw2UaoW15Ne4hVoCLzuTwiI4lo7FahUyE
vPzaB/H4aFTpuXEYea5SUf6+L9FMErjKhntn+tamLnBer8V34MBH8UoFOW5xkMfGBKa3MR/sPvI4
GpbWs808XA2yhnEyWIzrDRxBjFAORNDYpzBhRWSdM/b61udOelZRROiuGbtvY/bozhW+Pqto34Uh
uvPIIBQN6ty++6iEHxzUihuibJp3U5XfPcGuJxXRFov8fSt9E6zYxJadtfE1K6qNRKiPDLxtdhG0
+j1wb263gMal46whNo251X1bnsCtgUFFXETnhXFhABkvIkOk88utbPFeFYvPy1aw0+OM1KzaTJ6C
JoqPeR4w7ho7B8VpSvxMAfFKEXEfjK4+cExjxtgWpz5QzqWgPkMGYbloP2J1t+oaF22epU+TLM9N
ZMlFg2wcqRHosmL/BH20Tc28gDZpi23e8TiKzoAjYFW4fIhD1twITyMPw/PogiGFH6n3a4cBAyNa
QqvGDlAlp7Rl3tJ6y3qYhfHWo906MYlAYuz+YMqE2aRA31yfKs+8YNkoz4GZ0Zcgw2LrotDejcta
sV74+aIrBSuNcMKnqbfm68R8VC42gZJRDAe9fbusyoWftrjwfEXHkUwudB92uC+1gV2PYW1UYEPo
CDF1MQJfYicJHobga8Wg+L5e4lZ8QFDAJMqDfJFDYhwbEKHZ5Li33koXFR3n3zrh1GpBN6OJQPdR
FGxseVktsgJzap7ox9+roqnv7dL79WPAsn7gLAsc09V5QPBH07+/h99nx6+ebeHoM5v9BkDMdyv0
zYNvoW6QbjZeU85vVzNIwd/FFUAnmZqPUj2PhU0pDbH2Cw2iHfHU3yCD0VbHAxxtLF2iRakX/lGY
vCMO0YxGNBlokfwEr68pgQgpDpYLIMQspdBaq731Ig0xnpqx58CMVGnBE9TrUNxNeWLrtjgGqiye
xyF/nJ2mupq89bz+U+KFvyxrkR9Y0RdVZt1xpX/WwMsukUGp2xfR+T9GF9wSDypAgZVP6VdQEcDn
aN3fwcIf1+JZLCCNMUDAKcH1+BaqQCRFO1SPHq+9Ob4EcttxLvrZe/kpjJX5kUn5O+zUX2VW3rUy
o1s7IsRDxDp9y8GB4CykZjGGG5K/fJdrjypwQiVj1CPjlqiotg6cqm9FmzGW7cQxpvjfUTWkj+Yo
jpFsJBk/Ur5gggp2BgUprZwxAMtHL7ClzyVKd8EQMcMpl06pU8/N2apFduxmMhKFiPVpSLAwcIME
r1i4h2fpTFv1570ieM1sPNSywJUtmuXdTEmkwTy16xfMZeDfh0nd1g/GJpOfQtQ/0rwOQQKing1I
Z52OXeUvyLBxIRsRJkF6m0XwUfeDaOG+R+zA4OjvN0MfyllAR3L9xzSciqMFejwki/4hJVLqwYvL
4AEmRLepg0wcTRxEx7qgFJxQCw0ex2ZfYEcbmKptXDmTjlbE8kSv3x6G7G6gUb13rddYnDapJgyv
gTaUCkGD998+HArzm6MTk0wJv2acEJNwUSacpSqBgG79Duu/RYkLKT1b8HmFb+kdm1q9NUygGTi3
RpSwdQVSCl3mdX1/vaS5epSxrU+ZUD+nFUiXWA1t3uaEOs1+0ZRztKJg+613/bCcjPVyaXz/G8SK
CNlcl59Q1t/WE4mjAo4l4fz35c8pJTe7Pxzt/1V6zO318Pavy1f8qtTUoB7rVpL4f7x32r/s/8dP
OH5W9x/FZ/tfP+mfvinJu3//WAs8/Z/e2RM9203P+hOIzSf9nD8/QPRZLZ/5//vBf/lcvwtGsM//
+39+Vbrslu8W/Zf0GMuFFP7fY9y/J8XPHz+Hz//McV+/5A/HXcp/EC3LERjtj5QMjP89O8Zy/sGC
B/tXWAH5Cf6S6vI3xd0wnX+4gkSXwA64AA8E/t5WeomVMSzrH7bpeTLwyTQFaO5a/xuOuyS285+g
2D5xt9IyPddyhU22Dd+Vj/+nJL0qqGwZ1rh9bMruvWsvLR0wXXeRITBvs9NUhoh0ORjtYk9DjVwS
i6ZQg0UIJw6gCM7CIKsR1Hb6MbQ80hgFAWeQcqvDmEqOR1hdlq7o164nG9tnkLPpmZTygB4QPb62
7hht05DOdZTmX5ERsa8oid4unTCUdek5daCkiRk9dpi8+Gwgu7aYcwbhks4q81msyCnHO3CK8CqG
bdEeXBpG+w4c5176/Evv/J4Glb53GYORsazdDTMpAwJ9rDeWF6tHzNdX2ykeDHAJG8VScdaEvkCB
VV/LXLSvY9b80tJ6V5mhzhr57rFIzYPjpCXIErNEa1FYd+WZM8baZjuO5WXW2M21HgWjd5huYYRE
o0YZnYzjBwXHuxf+8Iu//IJELGNKvyPfBO2EvlOa2wl3QZNNR4W8iWlweWIraVA+a32a/eI9zAy2
0zKzL9Po/TW4UfUdefnyY/dgl6YQhgvcMhYbhHiyx6GKgUZsx10TTs6ro3w8NL2Zvtg+ACn4A5hK
GJ4eRjbogzU2ZGURmZM0Qhy1NSS3LLCw/WjxSXIK5wGz+IyqVPHpBSKqIGdF4oh8AsRDjrjI3uvK
to9158Gk8AfS/zyzPCCJYUg94IaGbLaH+p+ew5o7q2iwjuIejl4Ds88RGRTOq5zjawuIcpO4Wr5h
26AuQMj1TjP4LHXzkzkBPO18JsGOrIK9qENODDi4OGuB+lQzBFhYgsKevnpuEGzGuvV2Ka6mvsne
krb8FreB2GcBPP3eaL86glKkNHMOs9WE3OojqgzzFQRxsVdRi9rTnuu91WcuffLO3Ab5M6yBi2Xn
Yt/z1OyoxvbFsFhydPK9aoR9bEtQblGKpS9vAGaMJSL5JIHCkX53ZxN5ZthbGyKjqFJHotrzaTxa
OY2IWVfkmbOFYG6rroXFsdtLyLHxh0EdCutIvEqxTSQvGfw7Z9MazudoQczVblV9SZlLcb6xf5dz
z1l11DxtuQceCbMmdtQnm/c2BobfTcMasJtN2kldV/uPoddSA8bPrsrbO89PDCSje44H+/uYLB7/
gu1+nO3o2E3FrnHh3E2T2e4LL3tLZ5yKQSIe+BWKe5M/ln34tQ5Nf1+7cDe63AZuUIHILEKHPoId
Yh4g9GdyBYW0ouWWKPHsxs0uTuJ0XxjYgkTzUHcdp/2ofeWhw7EasjDY2JA3felc0YheIpe70YmB
Os2q+2sQGL47WsaFuKaz79zwM21B8M8oy5qXIIHukdp+cxxqH9VSArhaBE+TkUCgAHRx8AqKDpoc
yk6+GKLg7J6GOPzHKOZcj5/bCdKdAQWWuz6mQqaOUl1VXpAtp19thlkFpdXOSzx5MHNWKmGE5HcP
WC9aXsskyuwPWmyXOm+OiVfab26X30PWmHlwwx19tOjsdvM+rZt7bvc/ozr8Gc027LkEKVAavoki
0XdwoY+pa/6yNePHhmrqWmv+kAK8A6kA2zqDRiUmGmueDPHKB0V06hOa472WiJNt6ys29O3scqxm
6g4zJj3AcXoZSzqp4Fw5M81U4UN64Mg+bQIps6PnndMUTDrz8CmA8RS9VZ1RHPIJlb6jsseW1GUY
s37KBM1pTz6nW8pd3NXYVVLOtHFv/ardkr9l8xkm2WvqPRECiY+8REEzCcZyhkv5p+u/JgiYzFBB
BJujRn1imVjujVps/EIsi2V1SGr1blT9M8hXl20mI0ILOcu2C3B7MLtBvxvZJ9NUqAt6uZgOXoks
iaBMbZZ1HCG8x5BrPKbK2hszxzb88JsMf7pl4VGgvVUh8MrCe5XSbSNAaWuRd4iGIt94Cu4s+q7X
PjIh+meG+6DhduFqrB4jlqidYly5a+9+Gn2Z0dXhiKxo0gA3rbt6abjvhg7wrTBRZYHX28bJBxR5
f1/owEDyOuSMtBqFvce+IP25c6T2d10PE5OpG3AlkNV7D21mXJ11w9Njh9kPMA37ypPHkht3HHz3
XdXpMx3NQ8F3AuIc4n7DN4VBALwE7tuPmLzhojTcvRubt4T54q4KIAGL+ECLCF7thJ/BI6lC417a
Ktu9+orOKdCQL1XEA1LAVwx4/KeF7Tur4ZPJst5EbvMa90Id5QC5EXR0vF/fCqQ+BJ5mNpj0X3rD
ApbPs0Sz0P+rL5t7Wlr1VXUKDTwz7akl6NpH/kyOLiTgeKQHNLj1xkzCntYiQIwiV797BKSEGUn8
5xpHShJ226ToTaIe+eYFw8+EpI4DoUnWjHE2N6p9NvjsgiK4MyX3D0VAeGWBs+gQEYFBbyn9mYK7
KM1XiTVuMxXVp6NxcBFsqzix7n2AJxuapX9lqXoXwDr5m6kPtF5PPpm3Lozho25mvdcD86mupOPX
nb26l99iE7mcXW/xVcm9X8QhfsF53sP22eg+YqoSKHJS0HFzq+NVQAe6SRK3oO2gm0cF+YqWLXou
V1jdbpIEePshbaHM7S8kaYjdVE2MzVG4dzDlGkgBh+7nHEb45ibaFs3ofcJ4oXTyETmVLD6dV70q
gjPPyGwP2H1vFgvOyXObb7Z37AkA5Ygsg13XpohF+pSxLj5MdBnnmOa31Ve7rm7vTsEJPxwe4oSX
Gjsu/VbQlFaXncL0dz9VkAK7/FtVOTHF18QrKcsPEwHDKWgH45b/prf+YdB147GyfoTKlHu6f492
TK6nEwX5XXTeR+nNAFQEnNr+jgMue5m6GBU7R9WqQ6PQahb3kOw4TPfdk2PUvxNvV6Jc2bD4DDvP
7y5JRv2WRglCEPrILGQcJ8PAzvcF6WWbEuGwn8LNB7lHS/8oZEH6HRgU/gAI5xMHXm0JLD9K2Jt6
ErB4daqUZqhd0kI2kvcCmdaNPDhhJuSmqLre1stubAbYzEK6UU2sQIMkBWhcGQAJoitPP77dJ9pd
DHcQ5QWr/ix4bDxKCC8tk2v5miuhl6YPI4Ky/8VW7JDh+1pkLpHRSfxDdSz/g7aQFKvrwCR5k4zP
LrQIBL6/Z4zjx7D+ZO7ahPiy8hn9gN3vIjXf00hKELmvXocfxxKy2QwOW4If/EDNCOHQUnsie377
Uf87fJ9Sm7Lb2ZaCYa9jhM+x80stmD9txfJW/JhwYdZRfHZVBpci0adqNp8KDgelpvdQjgkNdBtb
JEaTPQ4Otbei0kX3vVcUW4x5JW4gZb1ZrdB7M/QeKxiJjzekB1uSBKw95GYiYg2TdlK3N3xyVPou
zrfKKB+NhQYmOv9X4Rh7J3R+qgLfc+EmDNL8a2bofuNFkIgxu84Pgi/qU1TACx4efAkKUphg8EOB
96VpchD+zg5ohbE/h8fBoTngogegh4cJJNdbMyIjhDPFMVT0FB2wQ66lf2ZGzTTblh+C17ifEyrQ
hLycrge8P/XeYR6R4bkJ2Q++5xKnaOIiBI42VwGMKBpoXek+yDqIX2u6uAfbsKMteqoio0EsRZny
wiavAa3erVSzvW8zpjiOeMciE55su8AiOGj6s+YTZs5u3xFJQF+F1ia1eD04gDQTbAhmF57ySj4h
zrh1pviCdOXDyvuGGSgYqq7NPtqEwt8M8Y995SwxHwh6eYwSBg6hOXrHiCarO/P0TP7AI+lL8EE4
9l1sz3kgrGuIGdOp2t8tbNWtRNwOigi8aOMOZw++tmVWxjFwxNeozsn+8wnqjGS719PwJJzqYJfp
l/E0WbPF0sq3jCO0xHMNNC+Pfjht8Jn0xr300D84xmsdLzEaRVwxFULgZSd0/9vZhHXv8h9FyjxF
7vy7jwzihnXz5EzFJyQ7fqG8ZQoa6TtpFJx26ORS6OTvDk6LPXCX6GhRzG8Mxc1r1fHvpOIkMJhV
tJuX3SSpUbjmxY8SdeVWKwOPHTZaos6Jwslj/4RvcDp6cfWC4FBtCTMAieYVXwaNkTNoip9jhsi+
1wSgG9wN2koZljp/xUXQQ6nRxqac9YPupdwNrA8yiMzXvinvbewlWzNlf40yEoxtvO0GCY1eErTn
OjOOE+Gduwzl6XOvox+5+d6g6u/Bw7IHMqWfi+DF5ii6Gb3c3nUN93raYb3gvPca/D/mzmtJbmzN
zq+i0D0m4M2F5iJh0pevJKtuEGRVEd5ubLinnw/sGam7ddSK0JXiRDOah2QnMxPA/s1a37KIj04t
R91yjzkG69SKdHTKFXrCvd3wEKLCyQ6ZBe41QV+2Y8OuHJXSIsCZNGrDnoYXOQ7fuk4Npkbyt3eZ
RsMKDxEVVwdmsmhj4RGWk+NGceHC/3Va9mJAkdJRxFwE8rvq6vOB8xHl8XiqO6U8a/Nttgfh61bX
hiajzF2eOz8GJ3t0kCYiiDHu27ENs9K0cIIN+BLm5K0RcUmieq+CEayCpsd2ZugkTEjzp+maPwEP
HFbkVZHlpRNl8rQeCybNbKIUFLY7qdAEzl5NXkUZ38QMFxkxS4Cq/LkhXmUG+nFsYyxwZeIkQZwb
rFw5Sq/jvLgsDgc6Q7uj8TLq/Vy0FvBlUH7OzCfmNuJDlcap7imBSVV8GGoGIfpCom4iSNsF8pNZ
WobpB7FKPXUnHHDkwjTo4ot07KHPHrpFY5yKUIy+A3yQo/NO+oa4HpX6NUE73QM312rzOCQbYs3E
Ne/pR9McwDmT2HGObf2jNjvtkCsC4ZXdD/6wJkiEmNxCOY/JIt5hgCIpoJ6umw0nmIh3QJb/Gss4
Bfwmtm9gxYgn3qj+tANjkLfWBYVZmsD31D5ZX11hpCFYNbGneqAYNOR1KPsqarTygrQbq5N4rnGr
hoKSJSLSKL+3YxASia5StjjWr362PqyYAjgzMGqSUpLXpJKxRYzkItmNmjNH+LxFBk2U1KNyXzNz
vWiohDsrZyumtR9Og3QLy4jLF7lX3yjaxSF3VfbFo5ABOoM7r4Nns8B2gubi7mubzIYcE25ldg8J
Lj+0tYl9GuzqOR8JVS0GVzvF0TKo3okRGOccVihf4RM+/fGDapT405qvHp0rIkfVr4e4g+7DzeJM
T3Xqejt3QCzVG9s8WRSTn85MVhULnmC+eVVcu4NvUvbHwl3Mo+3mFC8if1bU8QN/oLcrFvMrnvpz
LYhx5Q6l9ohmVNWHqodusXi30dStUJPZzljZ+yNVf+hL+eAk1S+qOtUfhZv5cuVhJvOXVF80eBom
zpzxbu21rTGaMSRDBG5lgci65JhkdLHYxZPmQWsGD8VwONsJ1btknVP4OjTeUbcP69iedC6qak7y
Z49mMZsr36ziJsiqJvMREpUcf/RuSoZJckGlcEq7ag3boX4niMyDpcE9pzUdq+ZF/xBlV0ZVNSPU
weyyqKkFJ+9QtoR3xHllBtZGzoE+tYT07OO10OhV8SN1+8HCkyltG157Q1CgZqh3bEIb8GiJCT1K
5dqp1l09tHXQFETnVOWTVIoT1QxOK55SjLt+Nm3R+pxabOQFVZ6qEaKj0vb1HOHtMH52mR0gy632
xcBKP+tePVPettnoUcakHU0tx+FK/5k3BWlPG7YqlnYOHcOwd1OKjTbN3b2rqTW13mr6+oT1WFR4
eJYJ50m7uL+8qrpTtRaZiTwquHMiCuSzYa6/3JSVOHiFkeRtSqkt1xl/cEWkS8n9g0QTEynMN4gp
gFeLqDXm91zan7YmOQ48hiyz9t3L4Ur1c/5FK748Lk0zhWV5dpuKf6/jSBfTy0hdB3vUmf0Ju5qp
QskxnUojtLVnlYqCZqd71ALWlJwW0y79CQIqv9UCXNOtHwngd+p0kx6ixCMnR/Zj7XQbkox4DTut
UPQAmyTsmtgjykNauaCtrGAg4guIv/HZjt1w1pgImGsoewxeBCCHEOwSrk7EfL9/ICFvJ8a5Yklm
buzh9pYwaYuw4Xan3z/0WrMpJbefI77kGbr9+aRr3bApvgZ7ocoAaLEldHBD991FQcy49zxtOEla
kgi9dM+X4vhWa38ydoaoNXVXFFHZrYhNv1On8txmOoikbiHlyk6KUOUcsvAlugoGp0XJH6xMpvu6
b7WgdbW9NnKvwchhyN3bh7F3sHOnDVGlJW9YgnzHFgyyrCkjHg15iKrtrtFSehOmMn2+AkOAJbHT
pKKE2dSsLN0qLmvL2ptpA37V1Y4TWD3KMrMP7eZlzYjsZSdgBnbawXudZjvsYl09TtVbyVMBA8xs
+jlqkV3uFcBxrfXSg4mI1gpLo+k1jBXIwgs43M5Z7L1LfNGn1lHrs55rp2VonqyQWwz/NHqbnTU5
F2lfrHoMkX1Sk5d2A4lEssDG8BFBA3CkcRy4WAWqgX2/tpcWkMpxFtIvRpQkdUXudI+RgJi9Y8zc
11elejP1TL8mnWsBEHdJD2w42RsQhXXnhkoq0oeOshz+5WDvui0osiVe0O9btnTQyeUebomlJCe5
qHsxbfoZIaDOMWCymEHwzRqXVrjfYLYmIVBvnTkh8RPwzrTTUDcfgsk2VgAGXkkMkN1s0ea3mrnj
SQVmxwHtkOCzaOKsi+rlHo/AeJtS4oSI/NGgOCyczn230qT4jqsdnHy0fAPsjqeSU4QkZdwpiKZh
BaoYn3Xlda3lS14jgB0YfPqtuOycIcWywFLjrkldIxjlRnfVB1i+IN3SCVhMNTMuqKQdwXB71nQc
BBY8S5+8dDgb2PuCRANLlzvGt7QhqQOlws00AU63DWSCfH0s3K47wOcLayXWz1wtt2wG4KrCNHhX
pRcZpby3OmwGgwHSsZ41WOp0HDtdsQ0UjxShsmp9HPHGHQl6b1RTpo9VG7OWCEeAbUGnKQedGf+u
3+KTPFs8GDPKyDJpsqBeii+o7W8ElpAWnRSRuraU1oTsIQxSb04+IcBh52Iz4h9HzT7YRh7FKx9h
X7W0vgWdF+aKx341xIXUl4dsFPdytiG3m4iYUg3DWFPXIaXZF8Q74KJlesuRiRemwNhKUyHT6keF
w6zMtsB4zh+zu28r2MOJuvIN4ufYNsKjge+8TldQz/PX5JTekbQWbdewPXFnS+U/1Vi7VwRra2i3
XPuV3p8E/IPDOKmXRuMY1VP8jaY23OUTVjgXhWKpNVHeq8hmDHTp5ZQlfvU5s1QOliJ9w4bPeY7j
5SCtNqwbBjqpuNm66BD0LT+YTr9kBtL6ehmCMmtMjuiJ8KQOZnPqiA8CcD4SGgL8VFa0rszWZIne
eMVxlA9tFbX6Fag8BFAKgyAjFJWcFoayGkPjrBirACDOvkIbFdqb8vJuNQwm1laB5H+J6eTco50o
011Lak8hIJx0MrciKKHDmuETTpGrjyVPZ0A3+dFcCL9Tr7a9Ft8nkEZnbwZMnDKAvIdLymVBcsqO
wV0dkqHI14kE7bEyETi1tfJO08b93lZFfyWMmngBfjHbfpBK3z8A1PzjN/z+/4cuC5a51O9+/ww0
HFZaGDOMPQASVlHWostOe+Auv3/wmhsF40HrtPR7jJCGqkhaTw2xc6BLGI6LxI5PFnLzfUEA6GPh
CNOvJZzE2JhAfmvlpzoLcSlT53XkWQwUx3ojtLoNRwHIpvTu3JisIsp6dYcHjmYhhXCqXHVPrV5w
j6T3hWpecZpVL6BNb1StE1B3Rt5Afwrg2kd38ui/bKLkqoR3Styg5njVudAG+QITjPmVvldXRe6t
0hNg0cQXGBN7mF4qgf/davFL9FOPkYBt4TxyeyiGzFH+WsOPrsiObmt8EQ+DqAzBVYIHOVxn6sxE
44ifiBTau43zMXb2et8QsQCzWL8fN1BrNSIiJoMzvtbQZ8mCZD47ros8IVNzQwBKUTpjX5hqeena
9FCbKgmiPY0RICvJnNHkkuq87upMDvkSTWwGvW5ETDrt01qQHloRsRUkEIH3VirtXb8O5X6zP/LC
z+kCjrk3SQrrCxa06rpOBxXgluocVicRr3bt3bXQSMhgK58Ydodpz3BeaIzqZWV8px9zrorp/STk
a41qQPYnrLAsILC1DzqnwciI72OwIq33pne9bIC5JAAwv7MFGzbdcuPzJtwHrGntTm14cVn06cFk
EqWxPdb01HfL0bnrt7wJfc4yFhwr4DMGm1pLkLWxZFGPIP7JgI6im/FyRzmEJE5NPmE7cHJZPa4k
U8sYqCv3KuzvM3aNn6WaTZGtjOu+olW/G1ShhbjTkh3UqjHQyjZDlJ6DNBpt3nEGwiPpvoRJGQfj
5XMRJNLgLZHPtrIO+35RS4b3PWswuCBKw/3OpqYK6wT4jNT7CxM/z9dW0r9lNzLEhD4CecC4X+O7
bgXcV9YzaezoSKxV19GxsyBzjPUHzZZB6tUSeVrLEcZJQTTkHDyMkqgfITHvOv2XK/kmEK4wJx2a
d6VxyPEio6ZrKMdZZGHVAgmJuAYymVqQwdYAcLELGFQ4cn6R9t63R5byobLUXAGl4if68CtPtkzR
smiDlDXNwumFUzBSbFKChTk9NQsTdUVhpZLpF9Vq9aPTMs6M8xoosc6tYRQ9oDHoaX2HHxlpka+3
SnsyOEItg7XQnMWYmElumASdS2oiUjYVOPYdQEuz/uEuWELWsih9Mc1F1MRf/A0xIGR2EeRcNXHN
LLZbQQmkrUKMnP2Yq5h1LGvYObWVHleHSaHphu2q/Ggc8VRbrbJnpeTsHRIgRFkjmR4S71gAZO6w
HYXqOIldruvvS/rhFnbhq6P+oav6A532YSzdFliX8otG091RMQRWg3UAYcjDsqSfQHWIx9VAtrmv
rYtPQqkBj4wxGyN9UNcdmXPnXrUvRe/gSU7MN5jUt3ld/cqrvgGRxdzfzC84jkckowRqAlylCYK1
gEaQ1m4YmLsxIvUdoBzJWv9yuOIDxorWvkEKR6UQM9ffWVr3ldQkglq0G6Ix5zDPzI9i0av7ZUoD
PFUQrmJEoQ6pF0LI7iSIM4De591NldhPGuVepbwPEolDQkhfmiI3bhhhJ8yd/BEcIVitAIHmftQq
IJZ6F5am0/hdnntBOQkYJwudKCUYtUmy8F/frVYrQx0wJkCtAlWlEjRV+WENTRaaWXaRbH/iSdP3
pOaOAKWWIMfj6/ZIv2tzvbas+ALgQsMuFTJyxK8YAWvoGNq+H7k4DeE8ddW8BPDwJD0Pu1TkmCYn
WjK2v1QycmCPtCDO4uRoVu6XPn5zkOoE9Hc6nDJWZwPa/hG35LbT1/Tp4HTTk8Gqezfg8spjcjqh
XzCPDWJNSf0x5aG2juyl6hq3NRJ0f115rE0nobLvqiywM5oiJyq4hBKm5FJM8vmo98kDCRi1P4Lp
27EOxxa1uWQFEdTZWPsZ484my3VSb5kgjeSogqn4hUiWX4L4vhdeHQ7Jkj6IWLsSbvK9npwnXox4
NG/YLdDBd9DWm2AF/ZoMxk9t2aIk5SNkGYa5NsEM5hdi4Qa3p73yFSnWcV3CDRnnGn2PGwolLGhB
i44Q0al+1SenirQOb5JZYdrRF1ZWjC0LxkFBDiN9ZzrpUc910lVsLlNp6adef+wzIlxa/Zk0gCmC
l/WK2Ih61h0D3cQ6oXTf1ExhPd6xSl4YciCDZhYys3rzinjkkZEfdDMB3wf0xkdu8sVz3uQjV8C+
bH24N1Pjski7qgPAYlej+Jjd9qjWNdv4tD3OdsJkwHyyPOvdLRJK3T3J6A1b3a72qzGdz6TR7BwX
2UNl64wxlEOjis8JzC7JFROj0FXeSi8OSvby3sfQTHWkDjw6Jz3PQ+xoZdDCjlVa040ckOiB2xvD
jgxBlCJmCbLDGC4tdtoAfSRazqVEE+799AbX2bctbmbb9WO5ON9bMC3QmPFFmYvJW37lnAFBYM+c
fEMGy58Da1d528g3mS6N2xeR62j6k3Rgtsyx32BIYFQIVoDtEhp5j+gLN3uZ1Vo8SMEH1hk7Rp8Q
yQaNv5UFWqnS4g8nLsA8K4nJ7Gj85Cl+yNpivRHAhpmtSd7r2hFY6jQykuFWHFNtIEBx1k6zQIgx
Y7eLe5Zu+tQgdmpzTozePlf4BBOn91lpZ292idRkcNFJxA6gDfOmmd2Sgw43b9OcxIymStAoeb3B
ZYqYb0pljLXyjO4JovuuEE7KV6+kwerRWnTuQqDvKuZggOsO9kvMjyAVoF7anC6QYcNyG8j1MINb
i3CWjvsN41cgsg5jvEfSjclebCH+OcDtTjoaSZ4e68S6S+29Iy0zIoiCgryxymNF1O0mayY1vpSX
GqfZzpgBgOOEn4noC20kX8hpl09rRo3Kk39YcvVFxt2POu95wtE/D5uvxxAa5uuVK2Yp1nk/pMa3
2eCK73p6ZcDzY8p1AfeCdWn1E2qnG3TF8CwB8oCK58UA1aFvsSOpurhkbDLOnRyrgdEzKXPV6rFC
om+MJGl6lnbTMFSDpY4vUi2bUOYF2XWFnA/AALdGUPKEQsfUMnsBp2rfChjEJ659IpsKh9sBnxD8
bGtkT1UjYmABMQ8xqgWh+q3b/NIwiMImky7Tx2jK7J+gFuReWhpyMHv+1ZBGehiEd01c5UfXVhNw
3oZewssRIvKJETy2F84zvRGaqy0pSLCnXl87eAoz7ScTetQe/buwEf2x1mVtltXlHidFwJzOOsAP
Rik2PjFV4UnA+bxru+kRtl8TIgPOISqsYV+a5X4dqjTQZxzRjAWIrHPJrrKYHEq1+Giq/IAeVQZt
K6kT7OpJMXigOnKqQ+GB2Ml1inI6tpcKPjbkSA2fC8/g1XuKZ/3sZoQhM6pk+tw8cthw0rXJS6U1
2B7MmunNMmHzstKrVjbQJ3R7uDoNZ8C8nqZ1XqNy2uwrc3GE/tDvELIBR1LOi3xOY7QSqTvk3MMZ
wUOGO7E7lntDbYorfXRxZbpp7XQ1/eYxOw3d8cFbBO68rnvM+lwP6t59tLtvicA2MlCxTEPPLZUT
tGF2hAQ5DXRfBlq+YX6barMAE2Ng9JDEo7DoYoACT5XPLEOLTshx329mn1r5tDyDBVX2nWK1ey7l
EKECEJHDDO04Kk9ubdwn5k82yujsUvW7qNF9UWAFkqaL7nW8Q5sWLdrGpez1m8pTVCn7qzWrZoQc
sEYcFahx9W408ZZkmT04TfPocTukNQXAqC/lPTFde2MQ8dFG+I1fB0bQVnPEcX+HEu444fJXS8yc
KVl+tGtKYGw+glQ1nAh4nwIJA8AtFf68d30VKPmUsLCUYCCiqVA+tZzjYrWy7pRoJOea3TeJmDaA
94yuaZjtE0+ejMlPOEuru9gNi3VXlF/lwCaoGiT4xd8ji40i0373MiR9+uKvU8ng0tBB8m2E1jjH
0O2mP6fcXkBCsYaAh1ZHAID2tl6dM1fFKFg+EE8MMgwLW8D3FZ8qjo5VZdswS8l4UP3KqwxFRAd9
DHoDjtMke2B25TjkR9f2nWtD4zDKC55K5aCkXzko+1QYCPQt+4kR1aMlXDLpNHjgMUvUOUMSRwW6
swR7AnrY61IttxYnnNf2qDobrDzMSXJBLGRaEA6wxM5d3R871hy7xSODmmETkfbFz5liJFU/TGdw
jmo/HeoGt5yDT40EEsbqJLkzRoI0lqfz12Kkht+2Ck/nZeUTArAgl5m3qKwHpSxPzlKpQV0zkTUF
WpOKUPD9OLhokROsIcQX+jNC5ThnsGcPO7dVmPWRh87YpB8jjfA0XXkb2v4q1cEIAJT9GIgzBGLL
fFBAWAJRvvxIu+HIYJfKzTWh9atPTeu518la34A/FLBplSCLDWprm8MCZ0tgxibpcJOGHCvHBkaP
iveWLrAGiGI20ysaGeSYZc5jkH2jARFoBKV99iyLp9LEBTGmwGXn6UwzdRolY3c4d3A4Ypdfiodz
gnNpIuh1B3AT/ok+mZE59aABYwDgjF3JRB336pC+5Q5j/cRsPAKExg9wZEQxZddEFnHYFjro/uqk
W5azd2cNwoUs/SJjzmtnzIgIfjESA02UHfb128Ihc8xclAHVelyQsSGe2NhUSUwiaF8dbB2fjQSl
ltf1p6OvyEm9DoSBVgY56CDCErw7qely55oZqJmy+t7VUDBUQznH+DQhPJqRkFuaEIdx+InFJA0V
tX9rkuGqjstyX5cr4EU2WcA70QuREXl05/JslMsWJqmmp6opblZdFKE0xq9eTVlRVs21FeKDzfpT
b27GP2ZvuLnpDQkjycc6VExoIBUxhbmYXzjc26PpvXhlwUysSbM9UL8KuUh6t7BgiVDgIh0mKDpz
9llK4nsf/6wB/0aMmj5EnD2iFb1qtcOdmzMvJ5Qjm9BajzGejjR3Dprh3KqSCSu6vo6Q5qMhWhgF
bGwlsw+SEu4XlbYs17N8J+vHibipHdlFUd1WSD71zSlXdaylEL50dvG5LA6yxcmA3udgDsWKz0Cl
+VYOiBK5SL617YD/xiqqHdFO0ZixYpRl+iMRfYh3Gb3L2h2FMfKnDOOtcalFStN2fF3PX4qGNFLb
QMSzJh89j0bLXuHLEPMKwwzOLGvRJ3Ues71oVRxxsfI97ZObm1JxK6pJTHTR/tSU5aqB66Nng9WT
jSa19tnwnDMzL7BgbTkG1cwkn9rwdVSBc2tL81Z7mGG8KbO4x9VzTdMM5mR9K1X2W57bxTsn9/Z9
XzWHJp9evd44cgNywI3U6LEzeQjobeZoslhwwHUn+JgIfEzkd11ucOktJGSlmJlo0ezHdJgNFir0
SyNammAelyuP+ZDPiQscBgdOuZChUSg65CWe5TwzICafRa8fJcmWEY+Dw8I04VB12Us2PjgwZQ5K
vWYnZxaIJyb5NE7UAQZsJI2HGQsclquZ8J50UTwrNAq//2kT4x4iHvStnKyG4i6lJwhM5gsHU09P
eqZ5ezUVgdC6W6EYMZglastED6cq9W7rVDwo+a1YdTtaqJi4OJqnWDzSG9Z+25XfW0MhCZk6wEuX
QwMk2uroVku9fhaJ9rIjlHLZ4Rk8z6k4ssd/0bWajmXKSahev6+tfO5dHsNi6F4nQsesfnktLO56
Aid9iAwNQj2FQLTBoMQY0WXFaA2kDY17uzspoV4ACFzsvJ22Jc8TJBEdAMJpklSNinQQ2SwUULXG
pZWhAdRS/aVxoK6xNPm1khYRdJ3JyZGRO7RAjo2KhegqWtqz44wM0gr2zZ0rP2cyVnrwpGdTP+a2
ztIpT+gKkXWtKO8HQbg2PQXmuhF8MPUOazrIu8KkL2eUa7KqmVrlixRwf+yrIqC8Bo6BsGEmpA39
EO6r3M5uPdts36lcHDFa8zRUONpgHCECWvDHuM7OhFgBxrx6MKHaLHaqXtZG/DRncHYiqR5aU6ZH
bXhzAMVshoVb2oFf09EARvBKDnGpsLuPl/vcI/fQhB/fet2+Yhc9JZhTEwNvKega427cauNt0qwW
BJQWJkOlYV+N+Rva7oqsEH+Z9Fez5xfxjWfbzutgsfvYW3H9JZkVYfbNgjRWRGgVfJrs/Mh6GyJc
tg/o1pjoLZ9S17XjWDYPNSUFAO/lmGtjFPuek47PvcH0y0iGs2NNNwiLczhoYJWlukpfmN50HZSO
fe88uNv0AiEuz6aKwz6glUQm2yFfKYxG91NLfu8TE9nUmP8iW1wJ157RwFp9aKnSRDY9qtES/DqB
mxzka25PT8pq6UAJIIpODs8Nz7oQqeehPTCPWG8+Og8t8FyzSi6KKULeNyEPdhj+FieS2COnjCO2
kaE0idSb+R4j0CaBrSNibIkjAvL0WuvkphqkmnqU8hF8gRrAee/LZKtL1/Ybho2E+fwLwjSxj/P8
cTIqEVRoZGK8MFlp4wdn5VQMDCVWfNOGzVdnyPZIkZUeSTI98R6Hw8wLTPmlb9UitBRqHUPN4Yt5
w3ooR/tQqRYTLtX+0TQFHJk0SQ8gzFM/q9u9MyftaWNachEKeupkvXMKAg1HBsQVdrOL7TC30OG9
uKW7+h6DtQJRy8AZtlt5xlZl99U5GWIOt3sAUBJfvWdhlsYTPfIJzlrUtR7j82yIcSkwxuLSDGzD
jA/eSgpUXni/iUb93tIJNS/xPMhMkhDAyDXGnxXWo8qyngAiRg2gNSqSHYau8GvC5OCmbwFNoDZ3
I0m14zpEq72xstD0xMyJZnV4JqKL6AuExuwh+McNzQaNoGN57DOaNTs64uT12nzVOoXmzn7HFoWC
33Fe5zQnY3WF0wIp7ZBb8+fsKthBKbt3TcfkcFKAH3trHSJDNPyFNB/VmFgyg0kwK8bHIvvmutxv
pUtNbyPRLEcikV1/HYcJg0fxSTCp30+Tx1HTnSAEd+h+vYUN8YOu9SxvDRY5rtCacGK8v/v9Q1HR
c6wOf6msXF/zRIcsbioEs9fVDQEF881ZL9HZU9FAtIWruHWI7FZOcQ02DPwDGGKth/CE1hGv0sS/
KPij+xl2D7FErDYZLWo4tFIklb1CXRsPxFMxMw9wl7J/Jsw+5t6mWSCCfYA11k4XPZcaManrj8yF
0IS/bwjy8W1EEEsFzdrdzNS7gXBqmO4MHTtY8CpYI8TVEQm02dn2zoaACtWs4rsnkP1uz24lIWuC
2F6/KJnhpAsZWoV4rkpuNqE44D0jvaF/0pQCERyGimiu5REJPwfyOF9A/yKp1NR9M26B6fGUBxlJ
TjifSCAjfrND57XLpRMfWi45WESWdkyX6RajL6ZV5dOmaEespNh82uKtEkPLjJvBb0FBPuKhgQDh
+izUIXxADoiqGHVv3FkIsExxXswe+SvuDkmDYZo41NXCelQNhtZE4N3jxCxDBKKd33jwYBM9vvZW
AUP86BqTE3qVhVrHYRbl2vUMh5n9Yl/OZ9a9F4xbYyjIuwoJJT6ayXLTHZLVXXXq6Z161LEJUimG
03u6ebp+5OioWGDxi7K/T/E6+3X8NClodWWufBoe83f08X7VlndUi6yV1IaAEbe8rhmsKtfq+11j
DVCJ43OM2s0tWUdMXhUpiUeUPC6p7geS1uKIpwA/Si92Cii9XVVBApjLmg8BbLWJ8Yc23ESh1tO0
SqIXrPayxNsEdxmPw6D9BBcnL9w8PPuKR5Ey9hBmUuxW8ImJ8X2SwoOlujykVd8ekjRqyfGNpiR7
Z90STVNHrd7VbLAsMDUMEP0l424r2hL/EwK7Ui4/GJPuJsim9GYTDWjyAFsiOyVzy/I9Rkal5fKp
WiErCuJheXg4Izhr0Oz7BC2goY/3LMz3+gKKULUJQukr91g09g/qnYFagEZVds671QPdLkH97BJI
NIy9S514In6IM/1p6QfFHxAm7uzQcvCmlAQpHBGe1sjJcFNV1cF1nXSHehvteRkodkJQQwqqtKnl
lb6SY9dDq2moCKjSGAIP+S7ubGD4KFrnEE/MyimIgypnMgAhn52GzVXvNsFvT/J/2qMfMDuiYsUv
/WdP9t9++u//z6bsP/9H//1feb+3v8bHf1nB/z9xbf+jaXv3RfjlXy3b/P4/HNuK6/yb6TEfsz3s
hJ5q6ximpy8x4L12vX/Tdb5nTzX/ZtnWXP4Qfww/rG16iOSN/+nYxszNNaBh5dZU5w8z9+8vCrf6
X764//Xz/1ZLwGxZPYj/8d//6ta28ETh7edldMP1HI+J01/d2pJgIQ2/udgPSnrk+kG9Ik9Jt/5h
8+eL+tcv4/3FFP6fL6PZqme5pmVhEv/ryzAr9GAnLwA6FeUsy4JeHdqsVp0650CSvY8AZKHY+n2V
/h9fVP+Xr2qpvCKmAz7Ov71qwVvTYn1lkWh5yo4iPWQ/x+kyny3CBxQvO9n2BopHHsgMOWmNvedu
/jvYQ67DDLnjGM7lq46qWK/0Hxm+Ys3L3qVUiAxWn8b2A67PN2/A1mh0R4XVsUMhMQjl9s9vxODq
QeO33YTHT76zP74lsLqaZfBNac7263/y1GuTEeuzN7P7dPMv3UG07PGGkCxEQ7pH6o7nrURiZLNQ
ogG1AmIoH7WiRe3iZRdT0rEJiiJpv7AGeeqW5043o5b8wNw8r43hmyw1xuwsW5TOs/UIWscoo+1j
IPUFecSaBzzU9nahVrsB6tb/5c1t38Lf3xwFIQAY1VY5/Z2/vrkU7NJKsyL2duncDQ1Yw+ZMKgfZ
fPlLWxqPbpN/Fq5zZ/AZNyV+rJzsI9Y+I0O30ST1w7VRVXhhptCNlTJiKR5waV1AEl/Xtj1O7kmz
7TskZAjTre4tIzDQLebztFh3GRTF1Mvf1Km+++e3pcFU+N/fFlMHbmKmu6oNqeHP3xlibqgoNOx7
ndUbZuCE4SaJmgUqqN2g4TRB1aXDp6aMT3ZOaVz1yngYjBPitDvDREA1GEXhT/oY/vNf7F9dSx5w
BtV2GLro9nbT/OlaUiXWzCJuBbFolGZ2fHRT5e2fX2J7aPz5G7VUVVMZ7mGDMGzNMP/+Eguzj8LI
xZ6tTaW6Z7mIg96+CHCrZQn6jCCpf35B4++Psd+vaOimoXKnuyQJ/PVN2eAUF/AJYo/3L6z0l3VV
3xyreO6r/GkirUpb1LdkS/ejPdwG9/mjUVJwrgZBWOBLs+w5JkusQZLcJBVUiOZ+yMoHq4QPhmEk
jvMnCrKj11xQ3jPpkKfJTSIv8c7Mom4FaZLgNotgpPNECfrxz29Oc/9+KW3vTuOJw5Gg2ib/++u7
s6raKctC6fejyzyXJRepDsxB8Xd+q7XFOU4yvmR4KqHFDGU4md6xdCc3Sm1XCQaYRVP1rMxkyKvG
Qwo0jNLeY16SMjtkULeoWJARUL/HK0qHfFM7NnlPJMCSkISCbRJ4quHXGhwARsYOhIP+c0jo+jTu
x9pFQWOTFU3M1RvICPQQfeyGmInuVke7pGXP9ey9pBiKAo26Fq1Vcjc7w7mxUQjlDRAdzX0fF/er
jJsDGy3UgBA4UwN9igWLY8yemnqlha1B8lUC96FhhbbqEFQIsJDIwP8g7cx661TWbv2LkCgKCrid
HbPxdN/EuUGxE9P3Pb/+PKxPOoody9b5zs3e2ntlBSYU1bzvGM+ABO6oRyusNqVINhjpLwa1g9Py
1tX4WMASdZymqUWrn/iuyZXJG20DYs+b4/5XkoXtWra36AiaDQi4cVVJbJfBqFmQ67KfuuYlWXLG
DoJShWQvrRuB0nFeBvH1avUkw/k43g06QLQfTAK0t4KRg/UGcRBEAxoeTbNx7Oh33MU/2ugC5Q49
CiKeEVaTHyAex1j7WcTuuVHFMXc5LNbLnIZZ4GEgo0MNvykqqtK/U7XcNWAKKpk+dFZnbWM7u0qu
VVjgdiq5UmzXzTopcetxxqDFu24A63tCuzPR721MfWQwJMO5GmNjJdhNL0558jjp4JuUa9FJIoNq
whs/zR+VRrDVEjuu6IQE7ZWBGWQDQQp96FABbKMmFMflCYIfEQkQgMfFyppI5ez68iEnyz4mI8Bg
gKm6O2tGjqvMzfdTP9Lf15OXIBiBwPsaA21VddaeUvMuK4pfY+++kpt3LmDQuT4+TyPByCCuQsrD
ePm2MnqSarydkaOhrSpCjr/igj5LTlOzuhWaOH/90S0gnX/mMMtkw2LaQihW4PffHEQSpHxZU3sA
p8ItKos/yYAVM8JHXqR8Iql5HZS35agf9MoiHGSKbnMyVIEfxuif7HJbhcG+yA1I8Sga6qn4IWzN
pGVIIp2GWSDOz1nKBJ8j/x1RrXeOfjeP3bWvBTQETecZbYKLpy2+WCKcVkWOEk6mzyP5uVYWoGeB
L0w6HO8FUeYJcczD0GEcbszwlxHSb0U3tcQ9AXIYU6q34AnsKH6GQYmSsHo1NKxleTGQ+JL86RZX
RFei+NKM53rgmcJEuRPRvI+S6I18MWRZ457WfQ1GSql9Sd0h8enMkqUV7TU8CvjLz/XgP1uZG1JQ
3SmQp+uxht9W1lTu3TR9naP4lhQcb46CW6Q4sLVLam+Eqgh6JqnhDSzTczM761LxOLO6e/j6hYpl
G/FxUbJsi1apyXxqSP39C50CKLFEdNReZZZP2TDdJqDzYHmQFkXUBPkT+Bfo+3UO0dWYSVySnAuM
iJiTaZsBq46aFR6EfdWlf76+s/+u/M+dubSuQTdJ3ZQfNkCDcNwaWlPtdU57XzvNCviLWh8s0JEb
G/Yi7UcKjOwFek7f4yyMte0eohocIo2uTUZJYC3n+Jib6XnM230PJMlN1A9fNijACiLOUJet8WNr
SAV/dKbr4xPm7Kk7yZFIAtJYGhF+syCLzxZkZUhTsBhLmyX5/dPWJYBKGA21Z8yxRQCTTlvFGdcd
5iZwLqmnzSSXBoTAsEkiK6ZYcp2Tn5r7o0IFh/aCMRj2V18/6E9GgGnoOqgryMyQqz7ckz83Vpvq
fukRhndtdbSuy9S8Czj8mLN5Hfnl76+vJ5a/8MOLVZjjccEauiPc5eT391ZLuJWWte5cg1YrXsFi
YZmT9lFvtJvOUMdUkjJZirOJhMPFIPr1xT/5sVybzrYNLHQZWO+vTb5nDN1vYFBp075VPTBufU8q
xYU5wJ8xTDI0vr7gZ6+cghlv3NYtYbDte39Fa+C8W+HF8KhG/Wlwreh4c+qYWjlh2bS5aEKN9iUb
BlLlxvlyTr1GQhyQ1p9W8C9kyTf7pk+fAApdDn7kuwNHe38/qnJ6u0Y/4PXNUc8vYVKTZU0lqnEv
Yxx03/x6g7/tn3dtmg5KahcJkPnh17tdqlrfz2uvtLCYwgaNh+JCMpPMjvZ7trJbW6RPw5A9AfV4
IUhxT3/bWX99E3J5qf/chG2xq1fkpyrr44ATVT2PtYZjoSadhdQexCJd/ztBo16UYi3pd1BKNQ6Y
i2DppHtQZ1hs8l+5hgfPMagX94uhVwfNbE/6AfOsu6l6cZc46ZMpyGmBYgR2FqVtQO5fPZ3VDCZh
TttrGU22NwZQhCMswlWKiE1qLCsOr/3rH/n5OINxpyvLsP891YNHL508CPmqSvMOYgICSzgslVSb
pr+g6E9hfkBPYpbhq6mDVtXEvQJIRINw24YzfjqEll/f0rIX+Oex48RAbaIL2wGh9+47R5kcW/VA
V80a4tvWHTzLba7x2R3ipHgeqOiPFKlHqBPfXHcZUx+vCwTQ4dDDFKs+fuOTorMoLKvyCLU9GlXx
VMX9N5f45CinJDMX35ByDfHxtBioGGbkPKASSLRLpxDBxmzRAleh3W4alR+6iM85zeTh6ydqfjZ1
/nVd+8NcHbhhThDTRAJQnvwKgCECyCieHBQqazyKbT8lGyyoIWQ3cUUY82sNOKmJhAX+AkCaxFGi
aABthzC6wvriYhjsWVfBZ20tJ9llJZrYrNOwjU2I6f0KBiDcNlbQg5YFP0nAeY2CgDFkkoOl/KvO
yh6Nlq0fyJFiukmEE6zF2JyrjHUNyBoytPT56yfwyQKqTCHZeiqxVOc+lA+mRuR63nd8yrTh7XQ8
g3e+tOLw5uvLfDZ0/77Mh6GbdERQqa6vPEozt0iKqlUR3Y3zY9fD4R5pk0yLMBuQyzerxWfj6u/r
yvefTJHWkCVGfp7V99c5hSfssmQy7OwSnl8+7kKn/uaBfjpv/Lf+2xblMfHfav1X4QNpnhGaaVN5
dD+ZyZpj0Yb3A/30leMJsODw9lV+1dQki6rixzhIDyTtvncghdlWcPv1czc+OV8oxUZEty0TH4n1
4QEAFYkGvWSAZ6gVQDuBa4LdAq23ps63IrbS6zL/pKlyDZga5UJtzzTRHHbT5MiP62VmaxcNMO7z
P3BydljeTsvnXzbNw9e3+tks8/edfljZijYajTDQK28iyIRy8XYK0ouvL/FPpZYdOZfAIWayfKLP
XYbpX+8GvZcxYvwsCVC39jm2WLL/qBgk1WXa5jdKU7ct8VikVpzkIKFHcqyZ6HYtvJvSOVdk1JUV
HEs6+CufiAp3JDrTrO6ser7D/zShNDfJwDOfMmg8rFSvy4dU6fGpNq+//iX/lP3++yU2064upMFp
40OtJh4nqhgjsqqsFD+ZcJ4srcRsme/CQFxkc7XvtPAVXSr2Kdqa1vRzcusKFQaFnQrxqFTIcBvj
m+f7PxXiD0sFNUjXlEpxa0p9mE+J6YNPXNLnRxUfbIdMXYUB9epxaGzamPZVDUzYWbSDpOpea7Jk
DmjGlSM4jDrO8BZjm9jWs7uzejqpJl6kvOp7HFcSbxA6kx7Osb2QW0KTcgB4LvQSNnZ8NFNrPa4W
ZCaJBj6erw7eR1wXm6Hm/wW1fogMfaMvFNexRbbiyoBIK/OXXUa/HGG+xgZmbIQug0FZoz1Wtfhp
Wdg484I/XNrYyXImqBgxTxGgtu8KkEIZ+hn0ptWk7Yqa3m2hA9gIYMb3GPOzuLxEeBxuknqXpfM5
DSYDN5FzInUJ52ZGGJMGNMHyoTEK+IwRKRqD76JlIRQML/uz3wEy6PL7EMk4KoaBDD7Fk4QlOiDY
0q/nsTzriupcnx7GfiBFtborlyikCdhaZOJvGluQOulusYBFvnEhCXiubR5pUWXUBqSxTsvmLUCw
aaHZxsH4G+dMkseXRpcAv1Mvtih3OmjEDVMW+pPbfAg5QTBJr6LuR0ZYIXonfiBYuHzVTTJGawCC
v7S7A/MQBC5+cBpT8ukHB4w0fKvV7BMjgsBERfwz2fUU0G+HtHjzZ3nForCpauPFxkW/mSrkOmlp
PTjYh/LmUcwuxky7eg6inNepssfex32g2yc033AQzdCFn2SQUmDT3g9MxN/OZUZ3ofG1l6BXL9DU
wZQCSwOSDwLV6Z4TfnxCBmPQBJcGIZpRk1xKRFnUNhEw/kgB11MJMVGcJP1zZfXuOlLFpqFraoe/
hRlXa9QLl0Jz+m+WLPHJROjoks+HrpxLSf/DWjliyvWbigyLyFygn8Z2ijW2e4SWjPOtaOJrPevP
snukLnznWPH1LwjBdGr4hL6eY/5r93z4mKkEW44L05kSlf5hm58wTBsrD0vPHaxHDkAKWO10xdH3
uq+pFZmN9UJL70E1d27wIzA6Ul36nTXL1WRRxR01eMladzOVI/hL+xXyDi38tDHQmaePg1+lJPPO
165CLSz3Zegau0a61EiIgq5Kw9g5ffNsm3yMJrHHuWW/hFRbkCQxrK0Ywb0y1mQqPmVosd3hd1nP
j6Pv7rFx72TS/xJNfWcn1oubtM+lbpFg50xvd4at/cisK0mwBAyXBiNCFhcbXDaMomKigmX0Oam8
iYNm+SGwzYOO3wr3ykysR9VD1aIzALUNemCej2iau+6pb/3fFsm50aTGTR9Vd1+/BbG87g9vwdE5
7grbEDqb8A/r4uIgdTN4qV4hgPIi9T1xGD8V9U1ZWye/C4+ifyZJZT11MDOwTWnjj2/u4JNNMnMg
oizFyWOparxfNW0UlFocVqVnDHjanfhn4QSXZWveCwiPIf7fJHLwCZa/hzb/5rxrfnK6dgzHkNKS
HMIs9eHaJu4rtDi0BYEIGJsxoYhBqY9ggV6/1rvxGd3SWwHSsDaat2gR41buKVW8yOYX4FboP9Xa
fDaaNvHgv7jbNIRL1puwMAozuJ169RbraBhGi0RUKzNWFJR2fiMeUqNaYp7djZV2b45W3ulzKiFZ
yVtf7+uj2ah6g49jQ1jmRV1R4BbYCPmcvUj3V77hb9u+nLwqNs8S1trOwjaNVGj+5gv9rNiIo4It
AFsZmov/jZ2/9jOTQz6G6wal15REjJXx71oH1ywtSvVN8VNVNYO9ujMsOrITcljoUlpQVitUHW55
Ar8RoewKX1Ie2jfnuc9em6VzoLCp0tBV+lAUMYdK2m0HxS3DZGuhoVuVHUQKtGP61RDI6ZsH8ckp
xlGEAHFw5GkgAHg/QpGhl91QjIWnBc4B4eK2rtC5uPK7ZuuyW/74LbKxQYLrmAJb5PKt/vW82xCC
V1wTcaaDqQi66ISi+iGJY1IltCOoyQcIGOdOwiZKZvNMXhQ5DScz+Xaf9dkXqZZdLLONdOQ/+9gk
Tl3CjwuvrFFp+pGzq8f6OiKTtMmupzC/BsC67euWxTPuv2lZfFZudDguOtZSGFHK/vBuE6d2aM+I
wosb4EyENp8MVVxWJFdCub+Ch7Ii9PAt17I70x++ufgn50gHBYmkp4zO5Z8adjfRvxsdt/RSSyEc
B95rdtnSFzoBQjtppn0nK3UXh/rP/8UciG5FOZh4bc5SH0aYNdAF00ywzWAu1sLUH6MUhelCEYik
ZxZFjytPQMQxUsw5ydPXV5ef/Oyl2oduhuqLYZsfxh1eZFW6I9h4KBuC0lr72FSk8kIlqtGaBxSh
cOBqhFzPie8VA+EgZQrrEQzpWmjNc0vBDiOFc9JLSP9OrR2sFkC50K2Xes69WcP2YdDJDVpmMr3r
OBsM7lVk1fASkyvOS+ScLFvZ0mh3Di2eyHwJJmwgWo9vD3JiOjm4udkWYIVYdzYytq9//2enHYIj
DMeRVDxJd/qwE2kDC7tKXRaejLKXLjKOiRljG68f6DwlyKtp9lZEP5jTz9JJdGpgCgamfxHW9Hbl
pVFjQWsyVPFf39YnHRWBlgTBjKugvHEaez8dpOloGTWOTi/ObHa8jbzsRjY7PtvzqaEQGgjzpRoC
6K5WFq4MdiT5UGDupkG0JfTgbU7k2cqKR1ALxDfdh/zxeWzuYlPswL2Ckex4lHrieEYzPM+6mR77
vn0WilLB+FhNoO3NtHM3X/+qTwoYyz5DSkWFV7qM5fe/Cg1PUNmdmVPdRZhvdeQ7kgOGS9ZeJ3UU
75IhflIp4tueZ45dm85uz2hCbPLUpvIxMjPCiDP/m4f9ybRDmib7H5enjY7n45xXdKpqXWfIPRSa
69TwPRGxlImFrR4KBr9+CAqEAvhmrP67MtK/mzCp4yq2Tbo6wCsZie+fCVqu0LL6CBjDkVhJGiwT
NED9OBCajeljNbfq0FTWBe7sh3YpDDjDN02lfwpZH27gQ+WiougYZpibPdgOx4ig2BIQbjMy7WT+
SoUWOFH//3VRfX/Jj51MpzdgDlVA9Qu3ByBkeknOVI8S9Jvx9s/ktlxHmIbNSYPpTX3Y4Aa4vDsZ
82yhVx4ckylrjHmsene0tHGbmWrj+OOTM1j3cTs9ZlH8C+TB3gRAFVeeqxHzmBYPVhqt8XT1Zvb8
ze19+uQNRyd8GP0i8//7V2/MTkekTcyan2pHR1MXDVAyJCpeE+LgB1ADyGHbu+71XK8iEe+ZCjY1
UugpDU5hAli4ucjyZuc2L9/c2D+bnuW5sfrjD8B45/4nVvprM4L/rEVtERReVWrHvJO49wA9w4sM
x+pgSnzi9XGC1I3D9r5qqwOKXjC1xMolDzUV0W/u5p9T64e7+fCYYk2LwpB+jRdESAdctmBqPFNA
Rz98xKyGQVk+UCm4RrZ4JJ5pF0aQZSG1V6evb+TT0UTUEJIwWlP0ut+/riC3R0xlEFh75yWc4K41
MJhxDASXqYAKoNHVRvDw9TWX3/ZuW7j89r+uuWwb/3oTrcgzewCc4lUEavYO0DtMiYNlEHnS/X9e
6sPH4ut+Re3Kyb0GpGcBtjiAsCD6W+PbBtii/f3kV1nCZXUTJlXk979Kml1ZKUQw3gwsbjU6GC3q
8Vi3yFurXzISV2Yxn33WoAysY3ihZdVrVE2nBIdI5yuqXtmz3ge/R9vayfmZbd3ajoN7rQey2Vbf
HYWMZdf5zztAC0ihm/ApKIfv7zarOewjOsw9hCT70Si9cbYPGsiXEnfgMokMlQXfTz+Fmmf39qEM
AWemHNwyA9Bq/t9nm4b+dZz3T8HCOdeOk4WSbOarTxeSqqXF4FD9rewotHXdN6vup7PMX7f/Ydja
QwKXM2MIKYveIeVmUGuJOPVw+XJcVkE7/2++E2ZcU1rs5f9po8cTbThcvrlXTNpx0SOXjnlZ+82x
BMmPQhhvK52sJP5utv+nIbF8K7SNaRjq1BQ+jqoGrRaaLn5oBIN6pRQGg3kjAtKAfR2aS7FJl5KL
9YMC9xqm6eHrL/WTOZMeo6nbBos4h5gPG0lTDytEnEzmUOkPjugBaqDe1b4TG3/yNvl5Olo6ajZS
ftwYhnEEf6bg0+mb7ohWbtsYO4D0AProqxCvbInvpKn/7tqWyhOqHhaq5WxqL/PiX3OQWeDAgFHO
LwuINRkXJqJDV77AXF15IVCQcgbBZWTXToiYrR9uo8Ihon3c1v0L4cHbr5/zZxumv2/nowgG67Gf
gyMsPA4Hp7KiwFdR7CdBsvUJIzOgnLjLMVq3N71Leg41xrLZf30Pn7+E//tEPs4IjTbincFPjOar
upI+lqRnZ+bwNtagmihzj+3x6wsuhYB/ZyHaSw6nAg4qgj/w/i301DpzLeagNjZwsRyol7QQrkaN
tktrwclu0LSgrBWezCBpCv6jh6fesD6WlbUPzOpek3d+X0e7YeqfRGkRyQwYZlUKSWZMA9CuRMyi
CQW/ujoMyrhaIrGM2d/oCSwd/siAKoJeYzbRQgeD29vhg5biEB+ts+lWxT7RITy7kBwXjVo73eWJ
vQUknu8KaRyFVV8hJHoIw5HtDn56GV+WBMfZrXmKpH8DRJKiG3NhKY5NlUXboEvPDmR9jHjmkVoE
HYSaqb+O7s0MmWhYhpeZqf/KDONxDIvQM4RJUTiQBzXqL2V8GmkyeFMBPBGT4EEvm8uiMx79CcU0
ke53gEGTbakDxRsm+NC2lF4wnsEmTWcMped5aMtTGMDPhwtw5In/BoOEXjq8y2QBdW6S0T7tlH5O
5/GP8oQR/5SaFd701U1qJfV6qv7YqnV3zDMFRq4a/GT66sBF4VgRLl15djH50KAea+FbmFsiBX/Z
0MRajfq2PRbxrq7JswhNZyNTct5GYWwqUuDXXeUcrbo9WI3QrjKteIp8TI+5QRWwQdugRuL3MHKN
hW8BAX2qBvMFLf2dFEG6r2T8PI7DGq2MgIiIwAbizdvMAavBdC42sXCB16SkB/j8wzV6Y9xjxG3G
+E7Hzv3TdtZb1d3amrPtkqVyjq17pboRItpoEgGn0B8X8Alan9yDedz3pnppxSNBQOSFJKnnjxyf
AHZcRj5t+mjuCVPFw9ek6MoYAy/5sMZ99OZr43hupP7iZuoBMtMqn8wj/s4/JelUbR//Sv3qBXDA
1F/jRttEhfppR9EzJrSQDg3sDS5Huj39PJugm8Q+2r44dDb5T5BR6S3wH/HY3MfKuo/Iz0NxHIIR
bO8izb+0ItCOZdk/C/BjOHjraTPhkl5PiXXUNR2lLx1qWVILJ/OKGCCUaFLW27w1E9rdE12ghLZv
NmNuphHM8W2gKRSY4e1UmXeJf9EqHTVwIKCSueIwDjppBKQdH4n7DtFMrqyivU7q5JVDS7zLBOOl
ylDj6D0BT2n07FviQm8idJN1s3GTFDkstBe75WshhEGECEF1J3zFNTnzIoG1VuYV2UqAvbFIE/XF
/ybZhUYgUEp5RwZCgq9/K13UPegZkIRo+ZPS4npFiPdjm3fXkyBVcEru80gnhGvO19PI8IdCDZEt
S0lVivyLonXuBjlifScs0FTPwEzAza1qBhSZFOu4wDQy2NbVUOavEEAgRtv+i6tjOXSS1zzHUFuF
hBdw4t3MefNQKAn//hXq5lZS8ibLkVZsN5z/E4NJn74oSVQ4P5tFVJ+8hnXecTBHhCna4QeKTDSa
FQRYVd/0wY8S3TO8dHhdgXOkCPdAnJzZJuj64UOGsJvJ9GAIjBnYCbf3VIvgjDPwJdtMWrkpbOY6
CcnrcY62be/LXs/PMspPwDPyjTHpI0bU7rqrL2uVwR4wYB50tr5hFt+X2cSwROXjZNLZzSk86D52
oBIG07nSqLO4uk+bCQ2A7ti7RmD3H0AXkPez7u9J5e0qCbSgAWfTbO3kosvSX+k4BMRrAzpJZm+u
cVYioxe497MbcDEjMtwNdQ6xwsVKoNhFMfARC7e/1mMDZH+hXQ4WQ6j6M/ZEoM2opMcFWoi1rf+f
ycMIkl8FE6gfkI6Hp5//ftKYPleagUguGOUL/YI9GQjJStbP/SZX4oV26JWatCUm1T0YvniU7Zic
BxfYmX5fYDLflZwZbVe91q5zS1oPmtVGMsOAt1hhpbEjrAuJcjlRmVsbIc/GaJxsU6LRWzVNf11C
BQFuEe3HEhpZa5OhAySb2WqJSkueE7gLq9ICV9Q3M05lxd7acS/6JKKXvMwy42hWK1XkEDpgh6Kd
orwRea3tPDTVNGwcYbC2YXWnPgkFOCBoLw6B+vLnoMufZrub9uUwXkbAbqBrDnztyWsQBNYmhhWD
umDwBmBl/OUmId0dVPJBwkYxSIBghHKEKVohOCcTWqBFUOFwnxFpkZlYg6cWBFmWaFtMvC7zRuBc
dS4Yl2HmA/dpXK/8JDQWg1O1g5+SwvSLRlBFYINbOz4LVpUj2WhrYARvs6gHr8lo5WeTNe8dg1Z6
K+3ftZay/Nh8WZQ/6av2kMPNn4WWPhHqgHHLgvWTDfSajGbbMvwCnl8Y5K9Z0D2Uij+RMhcZGR+f
LP/YJDqNiytFH6+KQa3xXZ/LXKgVfN6H0teRXOagRJwpcndQ5/nciHJTZ9LKrxsxneMivjAStJki
v3HJLdr6C86jJg1AL6azLZSzVVoILhNNkKFsoO/jHuE6DMaO0Pau+VW4ZrjNqcRTB7/VEvOxpFa7
j4lnSfryj+6yIvVLNKXotqXounUL3Tdlcep94yYCBUw4GaESoRm92eAygN2UzDAFuNAko2nXJr/w
S+BcnqXYCRmf1QKOcJ0k3aNUXw2lFu8HV/wkzIv4zLZhTL8inAZAMbnatmnAdXZuQ+hQb7z09tiv
h7SGsD/78jBE8wJqnC7UBNTQ1ym4OvqOFhfi1rq+icN2J2M8pGnGzTiJfTHwL7Gpf5hIGFmL2vkT
ZtFBypBtz7DCiLissNtAI37Ceiwc7VoNzRpGw7RqJy6cAN1MFFXsWurPWU6Ip4madWOr5EpVfBJd
Wt7o4JaJ19NJURqap7qtH1sz25Pxd9H72SOZoOwli+wkhuY+aNhcJSMIlglm52DtM8BpPKYeFLSv
RaBP4nu7K94GPpa1bk31RU/7xMt06FrRHG3zmYkVbcmFr6UXtpXpx7k7iTycjrVjHnKaH2sief+o
FPY0LwJ/SUHMMVqJeurvwyBzUdh5WAtZqE2ojTqMJcFWeNExmvCLF2ak1MY16VQEjox36ex3fAUA
hUbWcxOeDcc/oGuFUGvAjbtmLuGR4Ezc1nZ5MYMKQXA1BVt/rv9kHBrXgySmfHyzQURd4qtCEeQn
yZ4kZeo7VXrEQjOHvOsuOmgTixgpxwoBEmCwOX2uy9e0STQyYgq4P8ZIaiYJOkt9u+jTa9PBpMuc
+8MY0pZdRkINIGhOllM1Wzdkax0aPbsMdaOiTG6SOf3tVn1JySN8I5SkB1h5alnb4JVO11bc8HXa
KVRyDMn0YSPyj8bu6Fvx29iAnPX1N6tU4SVIr3OrEwWEjkjHeQoPhtgzqnYrAtchrLcK1gQQtT7+
T4xgbmj4YsbtCReaOrIjN0CLoEeg3lvNeSo2o/tg882hZumPRTyWlxHIytXcANlGV3PdwdbdO2x4
2zlxmbzyU4QkCfRsflZkQRqN/SZd/67sQ6SZ8W99aNQKMx7VpnCckEJBMUmOBDyCXoMoAtX6gU53
jBMIhR2HTtLKr+u9bl6X/Ztm3/jxCSoRsX/Qx1Btg1Abi+uqvM/9J/JMJvlb8llCj1nJ4nFyr7Lh
LlAgQZuVDdohLl+NsV7ZBrnB9HrKMdgInHABcE05/PSjCwxuiui+fMbKO9tbEWRnp8sPU94eIsi8
gbK9lOCEpjnj19tIOmZ545xY5S/HAZMVJ5kCpldjGBfamF+NxkMyl1epAQzch5kQJV6qiBYfrasg
ZapraZ3T0h5vRhA9QRvuYjOmTm2chVzol4RTxcWFJjRPMtjoDNO+MQ5Cu+5IRpi6yLM5dVHsAcFn
H1NjOiy43lg/lsI9gUg5wlfBJPnGcrpiytiZtb3RWFGddmBXOAKJJmcnLzaaBfOzwHLnByeArXs2
dAga1B2pFF6ag11hn8Pxe+/DKCaOckeyEtPezhDWPpnCCz9o7lv3zibQVut9vDrwLK3gru3nsyjA
daX+Wtr9yZnTo1mFd4kdX9p6thx7IDwNJKXRcs2ssztNt9SnL1qD2UvLhvWsGQ9S9qeuNn4DkwaG
1t+xtTlj3Cz75ixD/wA4GF1Tsiag7dZU1Ql50S40jcvIKqBCHVo+MisJbvolpldyIlbObSKrc2xY
P/I2O9hOeQxM/3musx8pHyuU2wfNkU86LlTjIWvOCdD1CDNIQawvwJ59ypoJPOQRW8yR6IN7NAk2
E48JIekAxfLN9Yn4tqRXJfOND0SybQiYYd1RE6xkkksSh1ogpWqwGq8l0YxQmbad4VxO7ryZouA8
deFpjsIbSoksZT76nCv4wRviONZK08BTwYCcYVCCgATHve0znBsA0SvmwlGhc03tU7XQcCHdObaN
riAH0DbCBOq3upuua4s5swIibv6BK11Y1ZqO/AGVEe24eJ/Omidq/hS7T7M14a9rDwR1mk65RaqP
FmWxODFZO3I7COg6RnUimBo+HQkuoWNe96V9OWdg481zF2qHYSjRmtm7NJ2PsCQWEOS96dJDGD3f
LQkCBvdlI73B/+cTjuWol6Ai6WwcwSvYXtYZ0HKg+mCrbJHSJGSF+BGeMVvb5NT76DZuLI2bhAtr
9sBKyXfIWTSAMB1r2975TnNoWRDIsVmZwMK6cONGORkJ9qUQ8VGBFzBkfogL41QnB3xsRzcUIA3r
PU0Yz7fzWynt+5mTdW0BjoHr5kxckd1YC/QKpea6I957wMEq83SfR9OVKtlKstgi/7JWqdCp0qH/
ZxbzWSOrUlESaA8q6faqjtelyPdWI3cTTtdyovIhwHj2RCzvO/D7Dg4cn44cBGB9/tNllAA4VKA0
h7lk7dByQv4tVq4NCnsku68ByzaxktbGXpEDAgltq1+Qt8UxFpQrcY40drwMmQO54TNYWg42Znmk
To8XlVxeEmF6WJhsDuAmLw96G8FL0FEEtEQ9ZuVzM1BXc4LtTNqQBSyLXsk1f8vOkJ03+sZGxaSE
kwkcm88NH7vPS4/A6hl9sLftJbCAOo4/bwvuKIs2WngOU7iWLO5G8Dw5YpPZe7tRXl2CKWP77ANG
c0DOZCJdF8Zt2qWUZBrt4ET2Ftz+o9/7XucDM2ppcPfTf5RXnafWgVjXKEeaJJYYJDprzgh5Eisr
G9S5krukcojKVfTuA2oF0QZDehjfWwVk2LWM52OPt05TsCi7LWnTQZt7AL42YubJR8kmLw0OsSC7
MpJxfSpHk/GLkvA2d7ptnVU8M9tDy/OcZfW1vosnquz6JRMNNZ92U2cz6j5r2+VwAElOFl2ywWfH
dgcIRgFnmP53F1JNDDIPLwGUfMzZyG1IgWx0scEUtunc/OTgb3C5Vsmip1WkzUJ8rouWrWHDkVtA
HS92jpbuyM7152qDuYYkEmNtIkTLNp3/Osl2GQ8sd9T1sP36060gDGIU0EQ2fYBnEyq/iE+9dLlV
dwNpEXfQLSbflKNqPxDx8Tvrwh2M3n2dsyEqqLrIZKNHGfkp5SbJgIoCMwRIRtphssrDAQWyuanw
oZN1sWUUeHqZL96rrY3KeCboNpDwsCp97YzmsQR7t+R0+mN9mzbgPnto9E0CLC/DyY0WL6miiySY
b6LK8AzAJp3ZewQE34ts3ksofS2Jbl05Ps+OuhrQ0EVtsSqJ8GYY7DR01I3J1jZC+Kd7FbkZul7S
XMRLSmRLQSfKbyOvFvDHJoc2db4RE3skfp8q5ot0TolxAqcNO8AGmzdDQkV3nYK8r7gK7Lj1MoGy
y7wQvQYtmdnSTfDg+wjG0U+j7PWTi7kiQHiadqMtoaDs+mk46v6f0eluGZ3sLJzd5AtIaOWWreIm
G/g0u2jT29Y2YF4HU0eOSK9uLO0Zf9BRwOEuSRNq6vmiSaJTRsE+6JjvyTVLmSw78oFyjbyqnYK3
WgKMNcIKPXJy7Ovibhg5dSWJjgshXc9k96U2BeN4vKSIfKoW2L7LSVEb99L8P+SdSXMbS5Kt/0pb
7fO+zMh50RsgMZCEOIAUKWKTRlFSzvOcv/59AVWVJAgt2K3ePLNnVlclYYqMyd3D4/g5ERjqQxk6
t0mHli11AIHvX8Xwqqc5UqgRYMXBWKXiIYSRmAw03ChQ+qUfKjW8KWdxwxnnPm60K8fJtn37LQMN
UvbZnQK1GIHuVUQ6uu+jVZmwK7p86zce8ntrxDS45qhu0mS6KmP11nqPqwHd7HAd4AuHkqt6ku8+
ypMcslV3JFia1uEdHBkLVNTj4AOgr89NNTzN7bhsqavKm2HToY2tN+haOvMGnnNAlT2EduUKSVrA
SHvYKxcDJ/quazY9UmSiLdYt5IcxlXt6MdzGE+d2tLD2TV3W62aAjvjHHzU8c9eOmjz2WiGV1arm
OnJD7sDk3378E8WXkUT+//T28Y2Trxx/Zsrnf/7gJBDxW/z49/HtH9+78Pbxgza17ugcWlckyPob
N0iGm+Pffvxx8lrpR5TxHN8GCchNZ1zP3o/PGPNAlu7Hv//H3zn5CHzzVw51TduT139q7uSnvrd0
fPH4nSitVBiYJTP5Lz35/jny4C2cyaAaUrydFe6gUH3WBlMKUCntTnT1Q6NT/luVyQiPfPt1Uvon
MZCh//NtzplLfW6wuEgG8OlQzn0CcxxnMxnLHECDkk+rFD5Jn8tfMopLqgcugHvONqVp0PCA5HWA
3P96axQIjr1zzE1V1ViwfZiAGvVt2CSrRLEvleicuwGlFMw6Mr0I9bSY0wAhDEEd9+ScRkizwKte
I0FEjZFH+f6VXgHDQdocQeIllOQIpme7KqwQwEkn8uf2I3rdF0C1lx7oBNHQGaUxqCOADbjpiIct
kD3NGmKZ/Z+n8/yNpAlylyJHilnFCawthaLEirie2/RJEy/cKCOjZULVqCa3kY3jAbuycCi8cUTx
ac5uRYUyAnbzwlOcuf6WFG06dGi2Y5rGCUxBsxUr8yeQjEHv72royFNn4qj3WhMOjlV7nUBQNUHZ
FBiQyrvxpebP3E86UF9JgjiwdAzFrytNhTFDlGlbbPw6Q8Ea+KraQ1uVvsRS1zifnyOEH8kjgOcL
bWD1jYNHsexLRfxnQDq0DqQftnmIpx35mD9dVqNVBck6fCwbVUQu2Q3SC1Xlvql1uou7/LEzYZ11
5k+pGhYXdvXvBZG66oCVBxgkqKpA2fTXpuEI7aOxZpmnY7rqzHYjFLSTglBLoMDUAryTlxSUmemp
uW0gpk30ATGkxOHCTqZj+ql8nOeWEJ7cUWbE911uUGWVg6LNpNxqG17AaZzBVf30vJp6smxLJQdi
gEDExm6cKwl2hsH/AnbrjPmROBBWhevCLHC6KILZqlJ4U4oNgp43ucXB+1aHTNTkiufPq/8MRoey
S8oCNdDMhn0sOPpp2jMLPTh/IORBJIFLHzikEuOh4KKyaoIbDhQXwB5nm4MM0AI7DBvHKQBg5jhR
JwaYSci1lmOKtnjuudNHjmwBaMY/d+3MGLqCSnJYSAwDmLi0cj91rYYhdxIhJryYiRNnn4RCujC7
r7VpPPy5pTMLwhWgJcEjQuEF6OPXlqA6ndWSjbFBzeKDlXHPJFrn6X/XhuztT70JxAgjl4vvi6mM
S7l+oMTsgimSj3mC16Ib+FaTmg1wMicmgFIj4sFeyTetqz47RfSlL41tqE7qhQ1/dmLAZMj6GAsi
h5Ph6rmJG1WLdnJ7fu6z+DO4l1vJ7weRyH/UpR9NnYyabQR9ZZZ4sjJ1lMWcSCF756nKgr9vEhiy
H+3Idf/T7CjDpI92RZdUA6ZfW39QoNK/MGxnV5kJB5wOh41ripNh6yartlxfRj+2v+p8saU280IT
Z2eGejIXwIyN8TlBTZbO5IAJoRvVgLSxMXl+jiTm9M4R8gIS6Iy7AbRNpQrEliZdOrGhau/mKQYC
rNucfgsn2Jop4DbCG1g6M9t6rJoMfchLhXtnu2cDZ9YJObTfYM1ajS416yGHg6h8rGZul2VZkJ4i
/ttfqIo51xTFQLolWBQc1+Rk/rQgplRAwpNYLLzZvXUVUhOBBsIRdqe4sC6Ea2dQVa4EmUG6aEP8
Y5/u26FNTbdQ882QPmeddrNwgr09Q3IcXIhUzxkIAwCYbZiyFvY3BJlWF1aAoBwAxWyXj8o7akm7
zI4uVPaca4YKV8hvqa9krk7WBpczmRNwE7TRbdgVixGBsmBp6fWl8oVzaxAbpFEPR/BFOeevc1Tl
I8Yup52mkSU4JDRpy/Ifi3S4pTIEirD0JoBp3CdpazWoqCfWVxIFvaFvRAdfc0XBumbfDGbvwYNy
YSse6xdOrbFr2CAWgYNC+ntiUuamnR0/ZbF25LJnuBaDcqXArGmXSJ6TLASxCcWjCaDJ4oYFGrXm
NQGVoMQmcABwS8jutM7CqJBqES5CxiXClvV1F6NrqgfXOdkFxU62NSgFmWN1jHL9Z4f1e3UIRXA/
d+AksG3CxnQaSW8V9JSqENhyVSo2hvgy6hQK6UKyCawMUV9w+3Jcfhs3k8pDFTZ/wowTM6kIBNGL
ip2nh0gZzST5oNdQuOMei2826Ow/9/LcWiV++ndr0g78tM+RD6fcJqY1oxNsbQo5OxvR9sc/t3K+
TzrZZIJkSm9PVmqO/EMD2Xe+Gc1pIdmjRjXcBMYOXodlYdkXlt452wUhx79bO7EnPSCkuETFcWOa
3yZul9Fy3ZjKcygu9Or82FHBI2TRIjQzv46d33ONkpXksRxlWin5g+oWcDNU/1FvfrRyso/SflYb
G0kOgI6vVMEj09RDtGmuNON/2Z2T9V5S7t9POg31QKad7D0Vr2YlLqy3syuBAjedfI5Kff/JWQmn
7fTYeBnQNBtl+KZbsNooXElqI6A194LBP7sSfrR2ysVE8UjUoTjGFjaa1Ri44MzgXnUEq9y5ME3n
O0Y8QFUP2YDTxWBVaqmr1oS501+7EI6NF+Rs2EsZmol/3kxnl52MPP7Z0smCgB3TUXsuljeTLbxo
uHaKzgMheqE/Z4cOAlHiaZwyBCy/Lu4m1yM/71gNbfEg/QtcKCu9eg6b7D9qyKDEQuOP3+pvA2Oy
c8vG+6fB4JWFQ/6Q++CQaCq7cAT5fYrgdtbIEciyT5ARJ5a1iTnQwSuQb5DPXEtO7gZu8ZZSSd+r
7fxvB4g0BvuYirk7EmT+On69KEOtExhW2RgQnec+LTehFt4qSbjJ9J1obnIIi//u0qBRihEsZAEF
JAonFimZ3ZSCKOpvi2ReqfYLbL23WTNcWIBn8l40Y+KdkHHmBGScBIeuBujUzpgyezGa7SorwHRB
QB0d1B0QE9+9GgkxEq617LS5AIj/ffHLpi0digJVZW2KX4e1glPMDCq2WatIelCqtqnWy4Zx9R8M
pEUjFGc6VLKc2MLBKJQAPUEMB8rJAzdtM5dPCuzKf27m7EiakGC4OokjGFRPRjJJhO/6SGZtdIHg
OthFRYHmZN4X9Ydc36g9ar3kzexv6ktR/f0uahR3YKqoKqE696TpWKDBiURQRjAMtXih7JhpiI3z
Cyb4mAT9NZ6haIGbeMPEJ1PveLLr1NlQmihxsk0VZCrYLGOZ9iV3xWNxp6hAHyh++mDMCMdRWtFD
S0RGzIjQTCtK8OgIxgIxpo68jeb3SIenJXHukB9+SRvGpTEulTD9bvV4WCJPF1QvLI2nVTZB3qdR
6xoo3MZibzwYZulxT3Av/OjCmUeO7umoUNEhABAYsmbpxLxyoYz+la1nUFJTNeCYdDhSzAse/fcD
gmZqYFq4AIBuh3Dy183SOjHVI+2cbYQ7sUtfJhR++uyQqQBlp2olQI/kRv75z2ta/uhJz35p9KRn
pFtAMYLt4QwOYT60Kbo5AEwFK8IxxEVTvS6a1z83ecawU1PIXmU9w99/ytUBlFAVvdXTZIksL5Qp
vjlvwpw7XaS147m5ZP9kuHraRWHgRyyYQcianISzk9uEQ61m2WaYs0WjIR9KiK5C923O1YqiVeS5
bqNp2qJGDtH0pXPfud7+3PqJCewsZMXJO8KSrg/LMgL+j+BcBFIkoIojyazvduJvKeac07r5Werm
P5fU+X9QMcdlQP/Pv4RpvLf27b++AuNrp9u37Ot//2NDgjVvvk6o5BxflTIn8hv/1MwRf5HGQACd
ANfg6Av95b81c8Rf6FZAMaxqBovVgvf0H/+VF3Ub/vc/DPcvCo1U+B5sqDNZVdilBuLs729xs4NJ
IhbjiM/b//jXs91/X5Pf5Y3Oq9kcre1PS9ewZY6ce0FVk6YHW/erSehru3Azl2vOEM3EGF1QGxAa
2JiIYnOKJ3OtQrD3ORl2nX4foBHq+vfC/Nz3Ylm59UKPHuKanMZ0P+eAPzjUQ8FWw1wyvbfAuH4a
138++88CPyeG5PRRT3c18ocUo5egfq3+0NS7Zj708M7FugEF2E4rLnGTCfNsgzBvcCrBWUGE8+vY
pGh6lZwXgdcxLqDit4aNwCR/TwELzWKX71SgCzWw8AQ1yve6fBhbbZH0OzfcNekLgfJUvWclNZng
exuA1PUuizVcOsKb1eJ5iGBRVhau2PlRs5A/kgu4WeslY69U4WocnycFgejwxY522fBOORBFY+9D
/W4FD5USe37EZbsAmx7uBg15sb5ayl/pymeBqgC3qulLBKuGgwAYD5qO72P2EKOJHvHZ2QsfkbSs
IxKV7/0I6E+8i+7ZMYOVJd5z634Yn4vp+NszRTlVnixGH4E7/52nS8b3wL/nQeqsWYYktcg5KcoH
xgByjqzbAXeZTTh6GiopwnBV9u/wLSxUfic1EK3TtAWPUc4IGRXPlvMsogcnVVbZGHtJ9K4Eu47X
9AWLzlZv/W9m+1zAxDPveDOlnMIZRi8uOUyNXmvd+BO0t9G7Q+EUL9qWsjCjlZrtUNZbsi4NBeWy
4RmtBjDEu5zJwBeBK2RZB8g372rAiz3UWZryrDTrLltXwGtMwMKD81lr4438ZDYqgB3BQd+k/k08
vQ/Axdkbchx78wbpSVq01Wbh1s91+iK/YfjPfrhVGBldRXq5FdrOSFa2Nt2MBreR7KhJQx/B68sd
1GCFjddwmgW9yVE60rIt/ZUjJkHLlJctqC5dan680WuxHBGxMCVwmf8qrjUQtC2dm7p9p+hQ7kD5
/Kr1OXdvIna04t6rPCYNgmFuRwXePFQn4geaNylskuvP1N/hDpXbv+QjxQNzX3fvsukQylaqKyJW
vHwuPjUE/GTFnEEIEu14evrAymThtOVOtd4xEhGCedS8D6jK8nKCoMPwUEFwibXgx+PmieCScWEv
MGu8Igb+ATmlvjBg2/uzxThmpU+tG+E615ccWi1xejrQqV9I7QZVXg2qG/gvl9NH4e58cVAiEict
j0AhW4i1i3dti/oiOpQ9CLMqO1SsXwFRq65mHjMRA/Iy853vHJL0YMA6+OcHlVb29DnlraXhaoLb
RB3/8XPWLRRZ3Lc9pq0n41k0B/43tntp2mA7wtwZoXmhRW7BzrVJmE+0SfLlt+R321bRMLCaFo56
rSHU6yPyqk4ZoKiNX1LVF2dblyI4Db6mjLScT0WEaXDocfatuddsynGm40g0aANz47oA7LHQoTDv
2oPdbOrY8IppL7/Fv6LmJgX32WbL46cjk0M9lIr9XhlSKq5Sb2gzb0beWJ90T/52RV3hpMCBDYmi
pKDIgM/GlQmu/kDUD+owXzbp4yw1ZsSuQAfSLg+Dz8/Ph9EbbWUZoh2GNmTbHrQmW/I1PpD6B2Gn
8rEUlX464AsdOmgh0w4xgKSRC10D+k4TIr2WgwU3usGb7JIcj0DftwEPmJsgJR9px9b2dfpmRjyN
QxEqD22aOwh8FjH1x1pF4SFvTeqhh6WJpTYXqNKF1kKjVCQe98ywHN16Ps43QxnTLYcBUrvUw/IN
oLWZeN4I0SpVu4N8QT4W46/R7azamfaet2uFjgtPU/dRfWDumBw5YE4JZS84c55HbdW1fGxCkTXS
SlcIOIP5/eJoqw762UlNARvTMZ5LS2xZFbKIxnZRTnt+rYcOlJ7lxp5ZtJqNHA3LBUbvyU2QJFDG
Mig8HoNa0Rc+5VpUeIFcHbPl9x1XOObCZAGnUJZDhruIeoo8EkYBqYzQh5WXXoWAx7og8+SI4goU
Ckzpmxx3XYeOESi42OhoU8ln52GOC1TlJ1Woyur2OEEZiliNwo7hgeTr8t9jRdVy2qHbeihR2g5h
7lXe3ALs/fzul9cIj+RfBpWi5uBNzlpNiR5jX4VC/l9Hma8cP9kT5lu2I5fgoEYLaIHM46dnFkvo
0i/WqRyoJqMvcSd9FzNcYwj5G4PIrEVgNwoG2gEKi3CafENDYaI4yLGR4UuCT1HZbXGuLQf6ySph
EkbrYKUGXnrPxpKLI0Niu+WREk33/IkHnth30plv61s/PuD64EAvS5CJrJKez8BFE3yQkGz5w0cT
x6S+GM1BPnAPQanJWQFprCULynZYfelhNkCRa8ai0CknZWtijOQT8rAtI9wnlMqlB8Gz8op87MDd
50J4ITMLtPQ4HejJqnQT4K80XnKlpexh+Stwpa8KyvmUwF9pYSx3Vo44H6vLBL0rDa/8VJlFC7kW
oWIDnM2wlUiDsqPkyqkb2GjtfVrr0hzVECXSa2XgC0zHJJVm8aZ6FawH1JrZFopzCAQThlGRvUIR
C35e3WOvq1gK5kWB2Sp17niSxAcr1S90ykl4APmbpZoiZdqQhDj41IhGzLwZ4Q0dfwu2h2pthl+W
0QepNzJsOZuvN6EHjg4MDjtDdiKVG2XYSHeTaP5xF8i+dCxV+XaGDJOcSr6jIXyrUKRrEXtLuydY
ewy5omEHp31htEhEYJyxV37wOW3XiaUt5WDKp+Xx5Ru1+sER31QFoDxvSL/GMiLXJM3OnD3yVCG1
Yx3aEXW9k+5OWigWV6PsC6rI5QSwjuRQKuLgIhwnGff4iKnontw73bwfMRoOBePyMaWXym11iRbe
cc3IOg7HRn+csZdTgyUSmOAAUBNdlfPFrnDxC7IF6Wmz4xKSc167WCbGheeSuChbVCt1TXWEJwc+
2Q3Qm8h5hEpiqeFDTDj3bblHSsOACKPZOO5brNxH1OEH1HHJh5Jf7IZNyh6RrccROkS2Abf3k6ms
BoF+MHaYjsixlg7MCKzFbMJQmOqe7OSMQ6ymDED6PnUosWO0pb+Qa0z6D0FkyFvSKs7WveF7ucIq
tee1FWRLZf4QNJ+qiiEo1LVcx3LtygXIFMinmWhIGkEXAyhHPoJeo2720kY6jHOB161Akx/3DwJK
jMxGuk8aPE4HAyVNJ16iNr7bYem6vjuNjnBVOmVzZFLwM0f7ymvSVY4jPpa9K71RWB/Yd9JfY/r4
qpKK5WAy6Jp0nX6ZcZOwT9jKGL+p2UkbqDL68qd5IxgP/Mm6RJDruCnk66XJe/VhYpcHOo8Y6N5g
pZ5KbApr1vKZ5WPSECrd9BHvJVuWYUKEdZLLXLpo2RFp15IOwWnsmPThNCZnhwkTDLc0HH+Owc6c
9hwV8VrEZsiNcVv4awyWDKnew3U8Sh/GtuV/cvHIyWAkpFP5c3PnYlOAcJYJzysXKgSpv7ZH1Vvg
9NH39qRzDzjaMJqYCTlhRAzSPLe5y3IPKZa41id0sxkWzK1T3GGjsBYyimI5MFtcCTvfGJs/P+S5
IzCQRKiMUGYhmXaarB2Dch5cIxipOmkXholTwk3K4IwnVYkYkN+S3l8+sQxd5T4jAJF/ZRRZBRnZ
gSl4nI2ddOnSxh3t3YT8rCod2vcQw9X4Jdaw/LrezwdpzKQ9rYI317zJyOxjuhwA+SYLAFMvd6Z0
gRUV9jIG4WpnIaOPFDta4yuG/GAS3I97uVLkixUmh50VtGxfFk49p96fB+p4Y30SwTuADsEecg+n
w27562yKUOSGGtjDIguDtew/Tp/9JAORNo42ff3aoV9nHZB8wSERG8jIQtpm4HdHmyD/rhIBH+01
A4wHcsn/Z7ED9yXeGCMlHYEMuxhXe6Yed97/uRNU0v9+JqAX3BOxCWxouE8yHqIf9a63qJyQm43Z
5lEj7TV3NrZ9jGWZ9bDbyBElCJO9VKQZtg9UwlIdjUVTDzIS4mNEb+UXxd53AUEbHyRaljGAXROY
4dNkkMd5imbERGmPOEirQe3b0eDOwWPehGu9bzbEXfLjA6KXzPOQMc+MjfxPehG5bWhIoJFhTxxN
sD5EVTI4lO/IqIH1Jd3MwFPI2At3YbBW5EvS9x79Eg4lTZ5sbTWqn+Uv5EQGha2sZLQkA+OuUde5
j8239jI+P/aaj8kAmwiPVcffCPk4NNWUOdILXLCMF2RccRyp7wZLhm7CRlFewW18D/p061Y42M3v
QYRcuDJwaLPMk1GW9K3SKUpfSpoOfOSXGtKMyjyw3eVRCscZMebyDNPSP7kHFW4Q5X+uvYohz7XI
HfSI5HHQkr+MzZXWw1d30uthfaUrA2ggn0eTByOkCex7uU/0vYwLpE8qccm8TQCIxPKCe0rp2fh6
E8NKqe7x1LKP0EfIFxUEd1gJci4HJ9nK0EhGEzSPCZXTL/0HX/nzsj23aOXlDJeANsxkMvn6y+EZ
iWgj8XUq44y9jNNh55fBj4wg6CotH5v7W/nv/68U4zWTEf2fE+AfivRL0b/9nP8+fuN7AlxX/wIJ
zyKSFS7ovEss8XfNeGH9hb0ElAnIzwF/Z9HKv9LfUjOepLcEhQI4wEP+SH+bfxmSIZsLUikYAB/7
30l/w9t+QnwNVg6Is9QVhO74iEw/yYDPA07Oqqhm04chuEliXfFE26scZDj4qGZJ3b9OAW2j1dSN
I463wKnb3liGybqtYO7SW1dA0ANBsF1XLMKx19eoffQLEc1U+E8UEPsx+TJXz9aaPexdLgRW4aCi
AqN0cCEE/tJ2UJKF6JnzXNssR8Em1KkThzVoo+Y1yU63/VB/4krAuqbC1LOcwudYl0FLzJnMcXLP
AWm8aPoR5famulZNey0UP9jADISEnO28KI+wacDVkcAhDT6Reuw+rUglxp4uSrTEQ1BRzNOV21LZ
NybVFQSGRJJzd+s77VfDzBV4KYdrX8u/FKlGymgsKR1JPyRwifDkw2tZzdsADgprbp+gO3uwtPYZ
kfmFhn4Lepm+tlb923KePjGePeqskE7bVfQxzhtr3aWPSttPqLu6wUoxnG0gynU/QklVCUpQ09qn
gkiTN2qSLckgDZl2wZ1w8Ba61cDAFVPFV0hqkfxTExavTgwrVKb05Bk1yJlQSl11av+pL+t2nZNJ
rQOKz4n/1qGvzitzrKalBvMarHDXuf3VcFbBTNIapDWaM+NWc+pnnLBNMXmwmN3IgGNNEmj16lNH
jeS25FCS9QhH2JkPLXhef9F8/3FU8m/wgcGfWkyfK6d9m5rpC5nGbgXfpO2rGpQpI2dVFeNdN0gW
hhXHkhomjXyYuDYMKDEvAMW70dp1EwqM1bFeBi08bLEC4xQFlypKqL0+UvEMudIC/lQqbrObsDL1
tVpDFpJAqyovKuZNE13Nahcvi9z6kHIpjPo0/jNVuR9NxHjVxTDhhVNbLGM0Z1ZjQv1oAVBqAVMn
rJIxmf/Bpj4XRjaxnXR8gojn4NYutQBWnG1LIb43FKWLI7LvrYoaRBg/Xnt9nq/h1lorRlFvTKGk
CxglAJjO+TpSnJdpmj/nJjgimG25k805k4QKG8kQJcCRmPIkE+qqVQ2j4bo1uflHGHqbpWr7sd4F
RnRTAmu5QqwX1om4fRnm8T1WB4jwMljsMmP0vXEW8Q2SGvXe8LuDEd9W8xi/JTjHosV9Z4pLQWkO
ey+RG6XpI6Xmbld/ytrs08ylV0XEvvQB8S/NMXupM/9lrmuKn6cKVQ41vM4eqqBXr40QvSE1qWeO
ocU2cHDuxjDlV1mvxrd6Lx5QbFrZfrbXhuFZJMEi7iN9NYu0WqStXawT2JIW4dhD2FfoO63skfoo
vomhe0RTCUKTyApWugUvXWJxGxKqzXqwnGvUN+J1FJnXiunkV2oHf5Bkoh2M6NahLjUcTfBmVF+l
/iYskm7ZzUm9gBuo9fIcE+XYaX9dpm73/Q9KWdFrm6A1940arjvb3Yq8+Njm4XNXLGGvKJbapH/r
svIjIlrImyegFHoT8jF9gqzCdVbOAGcWrI8w3NQuY+unB+orr4eaE6ZoTHuVQGGgUd1sJwlQWRLM
rPlFTenMwhhbL7X0u7m0HqE0jziFBzmZqmxlzSbhb65ANo3meYMED4yvd4UbvClmQwX8CGcP8U2Y
qm9d1S9nBfRC9SWGZYXK+dT3gpi7jVAMtxHXUE1pPvtd/dm2pmdO4vAudMm17bQBrAfmldGGpDzy
T3qrfRbU/UvRr1aE43UZpnclKtBlYMLgRZWZpyn+NsM1EeJlyD3FZH58dNTTFN2gMoU1Bql0dETL
ZGc7/RVLTmp6wrjQFca163Z3CAK99ZG/NOqFqXXEV1F4Y449lz9m9hSK6KCX+rIt2m+DPkMPYidX
dS0hJxx8I5jFUCm7Scv2gwiChyh1nnFICF5bJZEme0nj+TvKBBZ6/D7HbudlOSeKAEH2JRz836g3
5K627XfCSIgGvVGWluuRchNMrQ+5hvvq6OO0tJOWXFFmN6tpUDj19cG9mBPkDfQEloEYTg0jQLsc
dOiMUnMxrGor/oT00sKfM9h3MgP6noJMx8j9joswoVJ8dN2xuPKDWhKHxHfpoKDBNFMT2ve1F+lw
ofgKrF+izb6NkXjyYb1zx2DvGNoG3ofPUOY3Xt2LXRZgM9ssvTEqN/KMsjK2DdqvU9Y9KCKIn5Qu
5aI0S5elQYZwsP35OnDal6IPIVfLhbluSvuZInOYSdsJnqSqeNAKjLRlo2NuKM5VVRT3UAsN5Lch
NbRXSkf22ey5T7AiAFmTaF+VXkTLvkqeqtl8t8u68lBGOowWek12DJ1iFMHoVI1PZVmti2yoSe7Z
AP10/dOkUdneCOpBh/Kh7eqPlotRltGC395VYwYxHGq1jkEegMJ3HX469arVeZ/i1QJIUO0hDvMC
/4/StvcDHWZv9jtjUt+rBBkNOr+18wQuDbNYd279GSrImyS8sUXcLA39zQqaGjiI+tJUxmvZcgPS
u3sra/tV5rrt6kvsO8pV1JufndrY6LHioz6GzkBs+FC2ICBah/cmrIh3mfuI6c/uRhJbhmqTpiwa
L7OgDKrKHHEsvWatpl3FEUABTRA+TgC9F2FoP4RivjN1/8XNGxsav6ephjFGky11yDnDfDckMENA
Oo4spEpVuV1SMKz7yx6MWFVTJqwXnJX0bHiCvsq8rtpoHVX3eteEyL1BdRboPUzP0yJREP7ry9vY
6B+j+dasI+itpDic1U8AHTTyzgLbC+nFEs0P0nLFEK9Kw19aRVNcNVO3dcL6oW2lhw1CkHbR59bl
+KmNBlzorhe1yJsYuB5qorZIDQ3bPg05yYv5IbDmfkVmXlvFwqR2XM9cvLogdVLfahOZLjcPl0PT
UFHnaE9KrT0ZTQ8/dWvL2uj12KqftUj5Us/VLnH6e1Rvvuh1BB9RrnrVxIxH9R3FPihJcUrN27lb
zuomqXKTrL3VXgVJeZ8zHTHcW1o7b5FXqJai72BfsJWbuA8Msn9qs83hv+tziiINNG9RxISASLMI
b2u4NwYbK6xbJJ6gXxRNvJvtj0oATXnvhN+Qd5/Xs1V0a80KXku/9zI1/jrbBJeOo8jb524fTDFx
T1RM3lzMzmowNMOLEPO4dyKOtTDK+lsjjtZFANMNrEK6WourwTXX8BuyWk0iQWWIn+7MZmyXo2bs
IoieOcHf4fRqXFo0LOxgMjZdDitvIuIvScr9RaRO0bVZdzArtjKtqQxbK7c1zq6w4VXDax5xUQ6T
40eq47mVAJjNgbncKAiueYjffZHEkFNjf4QSeI2oI6us+uy2z4FwMnhgEhhZkNL14IQlbx5yxVd8
TEZXWdSD/c3K1f08hSH8HVxjIJDgmDn4EIQZln7OKin1hmT+XfcRvrWnxixem+RlTAl4zLF8HPLo
zq/Ea8EmWcbp8HXOr0OrtaEfUctl7EZfTHsMt0XqypM9G6SKE7Lg8fSphIcKqqJ3iC3Tm1pzSbGy
fuFlbXZppnFjTxDTdPn1UEw3IrHdVaJr7RLm4rXRm+oCcn+gKDCnibr0UCjDT2kkiEv/pROC/4/I
iPdz9ZQqOmXs+dBvkERxpE+yimnZcz6Yk07zoAG3Fm7ebSDRue44hIueOxV96t5UmMmq8kk1ejwD
0NmtBcda75vuwjQgLRqcbIYJyYQCLFqPSQfUgj4sVTWKue+jIDrgEtIKhgjqHf8d9FJ2M+m2TqtF
7Q1j+MmI4seJ/HBcYRSmTlfWtYiZxKTAuwfVJ2VukrVlxx/9xtqZASx5o6q+T4AY6rxYjs3ItVUz
vMSc0rC3hrVKhuoqs+oXgL6geJTkDkGMKzOGLzK0xmel/aiZfrIM4v5D3eA/W4fjE+KTa8Xqnaui
C/btSNgCbJPwMop6j5IvoB5t6WVieo+MHEouS10PlZasfJ3xRouTFGcGRV/u2ldqwxUtHNRPoZ7O
iybiClh3kzultlaV3uf3Zhk+t0o3Xs+mdmWUUKzYdgU0CaY8ocDfF+Z8zQlHLmNQtSZsHtfI0X3r
3HvDnT5PrHcqE5+6Oi4WlI+EXgD2RhWU3thKrHgVV1krAuFl3cTdwkrLp7gUmeeWerIwHdi6m66B
TpfCJ9e403XSPW0+7oJAJ1OHc0jmAL2guLwaJ9hrg+6DEnTtah6aq6BOBLnMMF8nsEBGQByKmmin
n923Xv0UJxACtTVsZfA0JuuohMyuBVylmJz0hNk/Q790P1jdtHDQGl1YUMS2KM9DpKjfmHG7nbMG
KkyN+LfYHT8B/elX1TVXJVzJRrWfnenZJ2GFDuanSf7MrHOporrJ0tQhObf1LvAoe9M2XQVrDGQ6
XJYGCzW2YbOE7dwzp6+dy3S6JclQUgMgIWBeAwoOYVSY3OhTAb9loH2AXkNZ4lt1JLbh18jT5M5V
8tJzrB4K5cky4bPGCuomfKlccXA1i6HI3ffe0fZVrYcelMhQApfE60oNrw35STUBS1ba7rhoUJtI
CydZIiDM14r+42RCMGQ49YfWRl9vymXKFbr2ASrNsW2vDdhZF3AVNslkeIKIDYTYfE1NKNdNfgpd
Wha8qZO+nF3SZFAkaAudvy7LhCDIN9RFNhofuy7+NLm5ZImCCbYNUlwlXdGCamfF35A0+Oog+ze1
A7TTWcj5JHxqLfthBNs7DR2idMPWTf0vo3iyp+YWFdS3fNB3iUvpngK+HVw3zLqxcz3ZRbkhSINT
M8FCx0p8ByRFrUS98M3kBYqpZd1F5rqSFNiWPQVXVRt/JSEhdWqfocF2lnrFaUeL12jFmZ5Zv3IY
hat+SPdFn7wlhlJDM7ARc822C3tj3aTZxofTb3S0r1M4WstwiIvlXLQr6rXeE2poOg3CeUjJGsOC
EKyvP1kN9yxNnD0pqpJ5sPRufBgVmSLlqWznj9SCKfDQv8K8tMxQZ9yWcH9fOb21KbgjzJKqowws
tVcwFGeOZE/r2nvYKYbrIe6+QKIKKoswOWQFwOoBEqxiwRlMxlAkLrivAIo++L7yQeVQg42CyQA4
YoKtG8PMWVgtF/yDn16P/lOFIf+/JJ3XbuRYEkS/iAC9eS268k6qknkhZFr03vPr93AWWGC2Z6Y1
XSzevJkRkRGIz1I8Kc3AM9PgB/EPEsKFUO4oRYhghF7ymo9l7nE5Ci5VCaO25r0LaSQl9qBSWboJ
ivpRGvj6LJXfiWEEsMJacZDjOtvHUuwkRskKgob74BTg8txhJD7RjhtTfc0FQkVG5PykYB6EXDZs
xYBsF2Q8r2Q3McToGCrKi6AwMmESErnKgYF9DThOSOiNXpJycON0VBxZxEOxSrfaRLpvKRV3g1nR
NJZdz/kUgv4izHjzx5C14SkS3oIRLZ2In5JmnfJ+Tji4J6CwozViqhS0MkVM7JB/SJW9xKeoQZEw
WPVFbcAwkkxy436KaGAu2CTD24oFSE8L40HoTo63c7zPSB6WjXxr1MENVePsD0JLll2MZ1d7iKJK
94qBI03P/68Hhi8k+owSp49sJcUTU6H/f+0IJXFGHB7415RHOu7VdDY27Qjc37QvIDVspmc8xzEg
FH0EyEJVyQ5mkM4/YVrsZ/XcaxKVr8muaa6+J9ZYrsnhqpvwMPNJ+43aWNlbWQVTmrzoCx5eYqTN
GykUvUpjlp7nSna0IsfhTJywVMPeVU/ByZfi2SWK6KvqDHbCEG/NWmS3Rt7T0VsuOQCBb2ZDDZVb
0jUZGsaqhW6HA06wiYIF6aDLO/xVTvlc/E3/LRI080lppr8oKxp3qKdjOkOcT431V0jobsovSxG/
KjQ4UpVg6delr6NabcOlwQEOetnD7s1J+5RjMIfHCkt9J9IV1yi1n6I2EluI58cslg7KgP0ki9cu
F5yEBjGshhyOCJ/CMYj2UdoSoBXoP3FAdzozQfdLkQPIjbLTUNs5Qdimh/d+RAxg5O+JKSa+RG2I
g0NIPHtXG89Ii0e3rkfmNCxRgkBHBWgy++aacStSOv2cOGeza25QpFsIJnvGvM/tZqStjSwtNkPa
Xy4L2JYyo6TJ3JLmlS9uiP2oiGnFTi8FX2isfZdKv0o8veISnOGDNL7HU33RSkVBayM9dW76jY41
7Yag6L80TnxU/Y9R7F8aPDS8GWTTA8V7B3gqsBNfhp2Rq7a4ogpou7HJl41LUSqv/Ri54CYmyqIa
4/WJV5H5fZW7Fu+xaiGNFZAKl3XgGT0tsNgoLBlbMq9QJ1wGiTarp/7m02x5zUyGcRpHfisMkjdk
5gb/mNQuG3bIMU6tNqqE5I3tUb9VQARzufxSJz12J5WRpbVGhSsH2DAlKcICl3U0s6LFLsqtHsAL
V9BtHYcVcV+/i3msVmxJnrZ2xBOKZTOT+nttcPtPySHtkpOJdn6favINAjWnOU4LVwPEsee2POgT
pGGshFfcv6cd28hAvwaRhyUX+WJU9Y7w88sQAqsktbSRCRUcTCYxa0ZcRD8eHLQ0uOi98JFXoERz
WRK6IC33sV023dSLt4YP7865OGA1Fr7XgWi6CSiku1Py/FqCi++kMtiGosIWSLsmZGAT6yw9pFmv
K5g+ThTToLB0fzGUjHQKvgZJ4F8BGfatlsOQCuMHdtR4dkf60UwM86g282JXdTjbmTrTU0+QsB12
M0LLnZCjXnNVlUmgF0GPMWKvHXQcCKaENVg8rBo/lIZgm4kpAtf5FA5ZfxCiS24kxvrNmPbYScdG
mJMdicxX2erGfcwBqqtZOAV1t0tw6sO0TyXhYClkR6je2o7hIK/rM/aI59LMgF4sLhbJEi69FL2i
oR+cVmsOUZ7dhczPBW4taSC4og2XPzmN0AlpPI+sYre/zdN1cSUjSL6NvVqYx12sdm5cRbUvTXJt
j/16PUj5LWbPyZ+tkfa3fCcRphaTV6voamfo2R0uBIHJJx1tUCqU4fyX05oLYh7rA1CFwXp7+0Pt
tQOLXHc5A2nGtu8eSyVMqXwQh+WdclTgFyI+j2adEhWeavFWlWimsOqD5hHNwpNX6GEpU8EuF25H
Uf0ZVLHY9Y36JynlvGY3HBYpIYVcaOBn+lDdpMY0H+euPwxB8TJECTOeaU52mVvknwVzvIPAwsIx
woNTa12zxjn1d6pV+KFSmGm+FYp+ZO2UUJTdKsRcLxUqW254z0kL3xIIRcrFQKspCMNXH+EYK4Yf
9QyEU4lUcLVJ3FbHCJKNLB9bAfxpLeydWdIcK/KDiH1DvK0i2gp1VOBlcDT6QqWDsUY7M6TDJN+s
wsJWmBQZLP0jsELg8DTu4n0q7DCdnA56sqAAFmWvXqx/SpyQ09kLiZ9AfXsBuK3QR7LXdLnmlPEW
H8mZmqKtTYja22NsMUpYG3wW5vOIj6yMAeWuqAB+WmMiI069Vj1FWrHmvRJ3vcfUSMICwKclKRl1
mD5UzBXDtiIvazBu1dtAsGUJ1/4CS1xNQUjW19dk8VMD396WjeaD1pU7EhdzX0w0ImTUpHUWlfmw
W306RJw7SBGYlK0YYmkp1gpjU5Z5IWFE8oXw7j8t5FsqjYKhYDLwyC2KE+8/5E3R/xOlZnLJalA9
egOnTiNjNRzOcDYNmQE6KYCckivF4WmcUlyJtdjSXVbkU1vGKH0JswFLfdNhvbvZTOv3PeZjwKTb
PmcdkKyPxatY6sm2SxYPJpVOce0eLWbwKn5XtBo9ol796xblZ+L9DtIaiiQg+0Z9VK1xn3E2lcZw
U+Zc6gDPbKks+n6RtPe6k725AkIzGCZNaX7vcuXZFqZmVx155Eq5hrRgOBNFJLuYQDx2ln9N0U/Z
4EHjaN3FFL8X85gMlzS9qGoGCgAOY35Y8gt51hsxuIbyq57uldBnV2bMzylIqXHoxa2g34P6nG6X
YT/qL4V0z5hYSwRp2H/cjehoQA2w+zKiBQ59TsEAqyRpd9N8mbFxt/q3qHxIPOYKpgJ/4HxR2Ycj
gDzWmGQLjN3hvmqQ0m+rvpf6aemJfbgViIthFwBEPsyIpQUWH9KnOOqnAANdUCVXCR5LsBsj9JnI
7ebgXMT3FhB0fJmLc1Z/DrTj+fxTqBKbuu/K+FqoL+Z87NVHsPwF6lMz3uPmtUyjrbV86iNknn4X
jEO6HHoyGiZvsY56dwisftOg8IvM4xTu6wDLb8aUg9W8N+pdzFYXacSiFRkoOQ7pg520O7FjFnuL
xtqzlH9V+khMBDbpsQPvqa6ifpDrH7F8GtK/AvCorFNXz8/kPPXdoxRvi3oPq79EfRaaTgGJiAo7
d8VnFH53SGBFGghhru10IckN+mnW+SuvdPih5d9i8CrL3wEQUKA+ZOmuBKUnA1YmtcOHHmJUOLBa
Uioz8NoxRSrGiXe1t4s0nD5wYGolHiwsgYVtNwOuIOI8PM5cAIj1rU0XP3LWTYyUU0Y7Pum/hfAo
s51W7lhBR0CPW8MhzbfJ4Kvdve6Os3UNSl5wZK+PmNdNPRb4tgp2scdAn4c5KG/diI/ZuEmLkVl4
ZybEzWyneKuEu0I98ztJdTKMy2JeBhAigIDBbkeHmLJtXNfbcKicio0DAWBlHD/7NbxLIpUmsTZL
zHxRQ2YLnxrVXQT8tyxSmbmgVeBrZj/8rPVDZ0aebAbECqQ2aY+M9GteRAiTus0Qy9ABs/zzhVqC
jnSNXfuYBmsTyzgI00pFRoYvfuWuYLslsGIP4wz5vZFxF645fBwCc8bMdAnBkP1kuUYqompywyHP
vEV67+R30rb0i5hesvSaNZ8hZiuTcazLXUeOTOx2dGizQtT4JcHmOT7X826UXrPwnmsc0thOhB9r
kHCP3gzlMZpu2vTK96zVkNovW63JN4n8LhJvVYJKRAkp1PI9tDYkU9lNwD/YB+mlIJgIgEKlruXf
HBH8pPP6Rao+zeRlEv/y7E+Sf1PoPCP5bGZQNsCGTPkTYSZROs3KbR6/prriiuWZcKHHgLA5d7EU
P7g4JWtfz9+mitsobE66BG6GvELXP+fxagKoh+A2kUPhk+c/bM2QsEaOyrwi37nfNqP4U8BhlyMj
IIEHVjHZsRL5KFeYfzq7ZGUvlR6Gk5uvsfw11p3LY4QnJgT3hotjaexTsMQleSr9Kn8nRW3mlR//
oSdx4+nXJPgjmYK9WsUIIDUvVL31La/4ktZz2VJzOn5dk7oVSfClwVGcaM0wm1WH3yA7Gc3DqP80
891k6b89ZfWzmi+V9JoU53B6U4OvhmcRgVBP1ls1yocS3K5Hrdk6cUgrVYobvbjxugPW2b30LXy0
DfkUSI9Da9lUDwPOyUhWCBTrfdHYyszrhYXPQEE9ynuUdDAbQ7KZBt7ir7H7goPH3IaOge7zPhtk
AIN2E1AH1zNt+uLHzKEKGp/4Er5/y3ytlUOLlCJa3kzMVgreeuIEUphImq2NQbK8kn/F3V8GJ5Kh
b5Prb1YqO1BgDfntWntMrYcMIu14svwIC6iazZTETZleAqwsFP6sBcV9Tka4TdpcFo+kyEQtzfMN
rE0U/6vRg0Avl4o7nAcg+lwBhaxE1yKIaOFqDrt89d13S06TSpcksPeWTQy3BTklsCnYpiPRwdwf
CWfD1BghCi8xDq/XVTceX93a2NjberGdI0QKc+dMweTx2qESEdy+xQM9yXdxuqCkHxy9JzeNoLLW
trQIDd1jluf9msFn0DrhR+aq3czNppC3Unmd8paWHSa6nHPQBsgiV1dZEeBWDcqG4GOgeBNEN0dU
jk4wLT/QlTzUoXDNobZLrPmF2iXTekf8AcAGF4RgVDdWY7gd4571+5FcAQVqO/XjaETp9BFqHGJj
druURQhAiCx9auOq+RfaT1ai6Eu4iiT8yzWkLy8jfRchJquxuCdjsSpPR7TbzggHmPe/VnwwjKOY
XEbtE68GyM7fGQaBSc0WkJosdEyz2nnz8jGrBzFevFrZCUu0Bc1jv+g3TKVNV/WutVSb0vpQUAiX
DD0DF61IAa3akr4IvKn9Zt9VR0eKSNDOG8m1QmROEouO5JKsPUKWZI6VEXdLCGZcWXaHILXCsn40
ExsDAXsABWxiDopxbnkik3Vf/ztm9k42JWZm/z3ejmggK1e33erhMwDN0hiXA9cJvhNks4TTVW1e
UrrXhFbK+m36D3OkTqt8aqhxecBA3kQflPJqIUy0eKU06MBB+a0qtKXGayB+i+oXNoFRxfujh7wS
wV+OvImVOJe4TvISjRWeow1NiZgxiTskdWap/a5gFxsKPcRvv27AwZWQeqV6ZdDfxLQl1WC5CVwV
UCSAOpi6w+KrgbK2s0cEVS9jOJ1T7NHNnDgiwtK4cRhGAImfWrwXW+Gkcae2yCKw6bDHGiEJ4T9F
iDA/tPYYa+F4OJ56Xbv2FgrROTcfSZlyB61nTvY6Q/O7CgBMRv2m6c4kcIClfl8igBDDgerOoi85
GAQ9b8shPglGcSz76NxU4l7Mg21AIsAgvbfyNwlJFEoCJlSSXKf4EEjiaxqX+3LkLZonHy0Bn3V0
9RDnqKjeV7Joa9U9HCNIpcU2JE8nC3zKy12EG8RATuMMQhtmNDqyejJz62ayHVw04+/YzwehEqGo
AqfvdFwVDU/sTLvLX5jUz2Y8Xkw0XqVp+AH8ZDgtxD2nd8LHTnIkHEuiierAVeUBcngQd2ob3HVL
8g2tPXdye3blSjqN4HR4+3pdOxOdkzg99J9GPFSMD+YsFq7KvrhazEcpMb2JzC25SRDakWacozOI
S2LWxnsnEsAXF4Qy5dIjEvv3WjZgS/NT0bbHsMbvtjZcRe18MwLvJcKGeIMPMbXOTau+oIs8q4Xm
l9lnnOXfhMVZRnuuq11rGWxXCAcijA9yBPBOY5qJhMOF+fLEbOiaFeIf0USovZfqpArSVYAWzaR2
m+27pmYhMfmrNfNcjOFrpjt61dxr3fjXmlz54QgKlpzCYN5JEhKRWq+/MgsUmfKRAQOiUtORLK61
fTQ/ajx2ZOlLAvLNkVdKCt/zrk7LbVl/i/DoKUEQWXKeAqaY4V+THIL2ECxObnk5GisLwNLcF2wK
EJ1j7Qgvi5eXuIcd8TN2a+XXklaiPTbpS6z+xAblvKzYLjkO2nvDccnVEGYc6EA7LCWrVLGPzhsF
NHTBZ6ie2/hZYGIYQwpnhCmMAGqCDQsHqjLRLPCLRr7o5knabyRfkj/AZ5xcwdMnQlr9j1UAzBZa
NyfqSJ6tzYNuZbrik12Il0S5wa3aOq5Q+SX24Bt0e4Ulor9qupFvUNaOkrqi8kjaT041hfhEhqTD
cqd8Sri0pQ6QWzlb8VV3Qab8sD1zlPyFrkkdIcoRlKL5dIsQRZPMMh+tgoluSUGLoYSPVsbl4DWj
AOdYCvTKQ272EgBpusM1bex9pHH8L0YHzjamNn1WkrgTPcaR8k9J35oYbadbmltkB0uyi/AHm/NN
gdWkfjHrE/GfTtTYlU0Yb70nn4G7/UR1waGFmkacqtegrJN+MqATxLCDX2dHECelcBO3dKZxl4Qo
1Rw8C9JvLi9SY84dAB4i+Kw6KeuS/PBSWXsdxlpG8xHPRy0y7MQGrjHIP3KEXxnM23KKtuIu+FaG
W26RZmF8ppSL+LZCBj1vhWhup+kxLgc92FnSJXJRKepXOn5TfyWePo8+JvlFHZ71whz4mgsfsf5k
PmqIpRS3s/WoaOcL6dRMDh+QcWYLs49b450/uRdp1zw9yUhSk/3k9XasH8zy3Kn3qqrQ4i9eO19E
u3PITGQQmadLXfmDeBiHJ78tVXazdinMqyk6GhHf82VNNHYQg3IQ6NPzfeJirS57BGB5ebGLo+ME
S1lhdU6U4/IPQ6F69DL7MSPC+hcFz1a6R/EfzfpoYS95S7vtrN17eqlHqP5i11NaD/pwjNM/dOms
674wvVKMRfOGQR/v/W/lBNiKnZNd5wnFxahPWLZRN/HYf+Fn2p3lh+W/mPtPKj90gPHJI2sGYZgJ
CwzSzJXdVz+j+j53/xqBCGhHUs/atBeSA7EkrDbZvOZ9fur7gxjcCvuRa+QI9KQjtyyM0F3tqnjf
9T8DjZrR3WPCdgu0cObwQlacXG9T64vnj+8CSujbRBIMX4WfeiPC5eQ1mv0MA21qhulmJDB47IGw
1sr2KjG/avk2eJpjFteFhtXYUI86noPhsB5nx8S3NPq/YvCR24Q0i731JvW1PQy3lilXnpBjIkkS
mCF9nW3hgV1tC0J5C4/DQtmToIecPlHHDoM2zPKrv4A9pRriKAIfiYe3oPVzUAmUyxvjljbg4OJF
yrYay1bQcTq2WBn/d5IxjAf9W5pn0J6m6K1ov9Y3rZhG14wjBzSBzh2Cy+bv0pRU9afckLG9Axvb
aJtfVOUMJu+Fel3Wb+w0qpeKTN9ivlnjpQ2vpGdt2INx5eArbE6MRMxNJf/YaesdKdpRd+5RWLLo
LB5m695VE6RkvWkQNU7lNh93s/BnoMVoBND2+HcU/sU+SXcGppVrYbl25c/6AT+uovxsCJvRkFhO
7b0qrjU5sbDtvqSx0QlpeWia17a+NrRN76ixB4vysmsx8HQouI48nJgX+cTngaqb9rfWYV1a+iiD
k9y8I7lB77fp0O3TuVCKzlG27Xt/NB/BBnhLeYYt++pQww6ehs7MpH+fmx04m5cxFtfBLhLOPIVo
/vqPn4bTk/06+DLlowIbn2QvofIXzN5w7xsfRWj2XoK1gll1B9JPxXbaBG7sGYQBZfE10PbE5+F9
AGkPxV+somw8EogqGm4R9UXn3usRsNFw0+yV+j6u3UVzcjTXiXoAn1aYBVGUlvqu67/Zi6r7vRXe
+uUwb75YY0fawHCyN9tDDvE25+9D6gcupRW5uddCUDk487Efs0nbv9atnCaq8EgRUGZDu5KYvcjn
BdnufBS0s67tWMrs+33NFDmqv8xKYnRnTZpneTdDvxLRwUIeHozsIJH9rD2VFIBrO2Hqap216C2S
9iKaj8EdvaU8YP2P5l8aLhlvaKS9pc1KX++L6WTx4EvhILYHgbk5SX7C5acQQIXUt1U5zoBih47M
LP5GdU5vCmvXlrPKUfkAk6P6tHe2dsw4E1bvachRF5MY9ZYbHMtg1gns9WkqDxr0MHbH6qLA7g7T
Y45I5/K/dDBxujbf2lW+Tjga9Vz3fx98d0QFDsifq7tVsvrsGuNDppqT84sv/lBd28YxpH0Y+ucr
nzq0udA7Mkk9gt+MCu57X1Wcu1XF4BOCabqCU6JYFrbkn7WpHS/PWttZzTkHUrY29Dmb6AbAVzP2
kv39CUEDW1w5Bp6Gr2O55+B2UEHavk9PU4w7oD38IKTasALhLeZm2nybjgrpeqGNbrEm1sgI7LeD
Aoy+E6xnapG4d024ckI7yL32aG7kjeih6giggxzAOmarZG0m+qtkHC0KMQosnkRZ7tIMsPYyGaAg
2Doo2luXXfvhrNDwGG+4WG8S8rA6T60/Otwz8a3DmXZj/R8NaekSzeHZa4CwTFRL2W+6dZQVsHdo
/Di9KKZLWcxeDTqqbegpbHO0TM/bioAayFJEVF6D4uwqUQ3Sg969ZKXLwM4Qg5z7nE03o3oQWg+f
wXuZfwc88lbZlvKXFAVnExSuJ649fjXnOwV+nB2RQ67sGvOJgnGiYhTHLr5yMlHX58rIzP6U71p0
CFjhW7jbOB5rzh6tRm98CMuhdMt8txhHLTlX/NHmhOp8mLgoAgrWzO1BnDZaJXhbBJ92KhSbWLss
06sR7YVsF+EJ9aSPcRvL5ZVm0/BYRDsBZlj01O4FYhoUkLBvtmAz0AsRQZ2+R2BeV/si2pJ4NrOk
kJ8FDozGAYGIV2h9BfEQyS8Eam/kYjsqW/ZIaHotmYxNsGIPvclQHszpPFr7xU4BAcjgACG3Se21
jYEDatZOOP0a094yjiGuSWHgjGrowanYXcAv9VWnx5JQTauEEHmhUNUq42x2Kt+QoFv6sa39FEpU
2Sr8kGCrV744/RSZ6MjwO2JwyAfPRC7hGAmhh91B6S5klW50VBgtI1btEmFo/lOCn0l+62QG79jc
owWEjrrn06XzNNTYDXtXKKvk/IB8pOEzZB+5ULLhuCfAL3AjVwh/ucp1zW9Hr6g9NXbJdNPJYY+G
L3N8E2lXlRUogzlR1TtHxh5D32x2Swy7km4N8TT9TVTz6KudXljdN5K32ekdLX9Zm7jlM2xvZgQF
46UOeJ4713s5P8nSzGr9RS/eKZeaul8PvB58iD3wh/65Hqi+Y//A1pDZJmveHTevrnNY8P/KhjeM
uzJhJ853Vfsc0rWHrMXzLF4Lea+RVGZeWJ5i7TsrDosNvxycGBM2bQWZT3pg+oa7FtfeJg99EE+s
0TfFclnt2CL5hNiQNj1zZWdufLpBIunOAWVE2SXKW8nIqEHi9PFlna0M4HeGhISFWNF8G+eTWb1M
fNnTcDKno9lfleTQq1sQqh79SY4HGFsmI5qlGhILZRufzWKADv7m4RbzhsXBVq532q0Rrql4rrLt
+gDVwGPRIqxTuqQPa7hpO06jXOyNgWPeZ7u2/7dCp0L/kS4/vQobPH1AMNl6f2bsUeVHJdyRK7Cj
xFvpZDYdNOtI6+WgKPdJvevaIdXfVflVpk8bio+uea/Hz0TAz4aCyUJwcmnHMwWXHldhRMGsBGae
NLz5GoT3yHqx2Kab7WIzMBFdB6Z4iS3ZYxvsJ9SJRvQmQpg6ILgA7cVl2ZumP3R4vOzAoO1SYZsC
gynLWwvQHF/G7L8OWe49XtAwQ+3PE+j/Evq9LVyqDJet0VU8JeJos4Oou4twrmwSnoXX0ItcyotO
T9oL7wy8zMqzDcuKnkLYm9Y5Y6+vvlXKrwoHkMETzBIQH8Jn2XpRy7NczptkPATVd6Ve04WO+g2J
czG6EnkkBbDeLja/G5FX9zkl+/qH1GW2dkh8Y8A7tBqtElsJovIPKHEUJ9q9Ho+KaGOV/3LtXxme
LSwuK5thjU0grnIr/GdEv7q6ndg7G/ZZBZB/i5tbnR4fK0t6CvGlUW4aGzVpdpnph/r5GA9nK/pF
CSB+q9wQi+RZBYwMYAaXhNoySTi9+bGs5jPlESqxzZBZXDCqmFbn3exNDQ+y8N22XF2UzPJO+1Bb
FTgKAofyKDcvivjOFUUGFEtGW5XAYv0tgRwWhPt6y6AZaPOdxkQPefAYWImu0ISLQNnCdBbE41h/
r7t3CcjgBKlTqXd1UnZq9q+2rumI6d1dN2kTToHlxboPuEwp/yJMMxHdxR4ZfJzBhullESn7wmwV
WwU6433QOtkmttlnomjIi2dEJxa83BLlWvQyhTtZ8wX9GtDCyaCzJi+SCIrKbheMxKMyWFkgsBHN
2wG0qutPefWmW+jU0fPqIqIAGxxNxS9X/lgcxCRKCm16i120ndZrkH2n9QO7BbPzet1LwoOi/I3F
H1qlAXKRPlZTfteBLc/2RHpinOVn7WnM92pwbuaXtP3W6ve2f47Sgy+EtIUlxdzhKCn7WFs1JcTM
1ie4A1W8xmgT6mfRs7Q0P+LuxggUlsAmo+hq+TOvdkuFj8s+kL+UDdavA6rRY+PQpCk/vct7nDxw
beK2oGYoN9KO7FoSNpDGOCKFm7H9Jw9Hdj0h/P/G/MBg3Ot0p+TgWg1CrfE3bkxX6UtsAH6Zruyl
44lsfgX9OXmo3OXnBAoSbnXfsna4DqqoTsrwhUVTO2Q8sSNH5DdMljOB/aiXgRPLfQItln5NILHr
H4OvQ4rcDDMLzfheyo9QuI7STZOO9UzNos1nHXczgBlLi5+zIUMS5cbIrpHiSSMK/G/dxNjXaRBm
fac65+FtmUCo0tKNynuKhmcd1hSZyhr1dtmpfr75k8Z9Sl0JOGLnfniavB0l4TLB+DQD1B4F6dS2
mh0ZCpDBcS3fZv3CmE+TjM8kgxE/sYYNrOPXXD1Z26Q6GYCLtMEILnAaol4UWEpF9YkOpgwO6fTL
uSymVwGAjvlaM66Ysgl/5uKlH3nsz9W21XYZvu8rCtEfa/ncmc7yl5tbmIhGOXESJHnfiDszuFAD
qAozCxoSEyvTV6XxztY/8ngwzJc+upvVadS3Db7dXImG+t4AtWpoeBjlBAwDCu3dhMkay0swHfhh
Q+iF+nZmlqtpQcO/Hlw6HkxXt5CVGScAm9pbjMPM0F+deyBJaVeFNwTPyGQlwNOPqr3qCptAG8MO
65N1I2oADTd5DRYGdIWLOcF/P5yFr+kZ5q/JfIryHxJG1yZZC2M01SO6zNSeyoc2+ikUcFTcLS4Y
LYnttcuHJe9p1g1/nLcdvU1DkdmAehjYHHJKySeXCh6TsMdUOjbPsUSXu+2aTzlGzvKmym49+K31
+FrsvL5QUSKX6GfzxhTpVOF2TAkO7NkFZIcl+x63unaBxSx1F12yku7SVz3z1mcOHxSbd5ZZ7EjE
zYplzXlbhC/68K/jz8q9Ycuo2QABIp1LtGL3/Q2jmf88aPTxIa7h1x4Mvf7ZG7bZIZl5l8VvWvZB
3ZT9lju0IoWba33KduvbLBCYvR+eWNFRSrJtJ12UliZT8VFPU5LJDEAHeFxhTUNGvOiZ7W7JXiLp
g15BmrdyfJjLY9Ff0S1B3T4Gm1Gx+e61H1MBKIErWQkM1IvYLXXKbf0Pi/AHyfLBNyOUL4Z1hC/G
X35SbpN4QWPOEwFyWats56FYRnb1aSDowQyCa3AyDrm1Cxcvgv/5yljF2q3pbbSqzgBd5ySzHXOx
5OJdVS9J9QBQXi06x+nKsmEsXOYZPM4nMqjykVMFeIndVgipTt8B63TlVFmnUvqQio/gVIIcNLcs
MjwJZSTuFAl8rNS8mumbYF0MogHnUzMcRDY56JBHND7xZOdauB6VLDol1e+sYp5SPhWgkqz9rlnl
tEBrreaobwZb58b65JZCqfjG166Hh3XGy87jNvbm+m2dnCfwNnqDCKwRLRnLhPIOXRlldd9w6eUT
Th7b1WJFyL6S4iuQUc+wmNMzBxv7fjNz4rbDdOO65oetN2fj6e5gPBh22P9VN/3A5FOSbihe1vKo
dduovFXm4qahZ1iPdLmg9+kkJ5W3OmvWgzfHXoVEMv03p/lm6I8r6qJF+34lA4JTHn+0OHOysUGv
I3w1/O20/jDzT8TJ0JGHsr7k0TeZBmybnAoAGiN8bVG4q8aPIO5K4aJD7RFGAPV5FtuTKN9j52uC
smS/zm7rtzY49LbhBOFl+B9L57XbOJaE4SciwBxuJVJUjrYcbgiHNnPOfPr9zmCBXWDQmHFbIk+d
qj9VuhF3grnscrChpSftjIKu/QuM9zh4M/tXx9zV6rbLvruQ7mg/Vd9L/ylJiH+5yKP/sOyJZk3+
NIJHhOFcoAOp8iZGeU1/hPW+CR9AzesiOTAferaQqX4hAVvZIr0VvrySuXi4bXNWaE/TA1y+zA89
GETtsxVtZbCkvuK9iSn951opdvhQ1yL8L2vKtYWzeqDTDcA9rFxILv4Ep9BPtIPOqzy/mXKzspNj
g9iGMld/j1G3iqvXndNfu2qvRqhtsheJ44pod439sZf8rkGd+S8lCtQMVNJOOTekSgTBsk5CXk9+
vBSeRgNcaaNmG7N2Y4zOzwENfr3BHMXIId63Wf9Uq0fensvi1wnKdc/klqcPWf4w8PMFxo0XbUL0
o4b8wsW9S6/pI1lu1sQVDs65neYS944biZkHCQMatxA0n7++UmFDgEmQrVP3ph/UzNCqwJsIF6vE
15XXXgBFMprp4Q1lF23BxYrusYyTcIcHwsuKW+R+ZwEGEQliFgsAJT7zGvlsoXia2NWpayFuXoec
U3VFIgS5ZzgYpugKMMSUazrk/6JeMGnHRwyFBHPMJ0Wj1vC5pkNYfoiTWMpn2QHCY9ZsgUzT+a2h
7LXhWQ92YuQWQwLXBC8idz5ADrFvKCExG60C5cOpd4u0SQJnLT6ACipqQjePQhQ+vybOdpgfSJVX
WnVZZooGEt8dcwHB80XiKRabwI9s1V6FaBOq/mJyVZXqt5b+ANuL7d3FKTe2EUZHWWV1PHfDoC6A
cLtZuU/gDbbHcnvtrVA2mXmUP1uvX6vtHekua7vRq+DIyTnodGiWuTXnXWW+Dg38EV9/mt+07qmZ
mCQ3WXUmfVB8E5b2oo2vRfjefMVmu8pGrmjpxEhIpZKUHbyP+pZKB8DJ598UY/O6zUG5ksZhrVgM
HuFvqG0bPK9p9r4UR763BOaoV2EAViMCy6M1vtf6JmKpgAmpQ2PtK+PZbs74HlHxWSt8b7D7aBXT
M7nJYbeZpP28nyXUDKwFsDGjpxiF9PjG41XQ8LWMD3DxC+LLQn4PnVvQPCAZXBPl8rAdSC042Sen
9dr+2Fm/efw+vdT1FSO+PW+JrYN0qlAmtPZNP0yvRJuKnzLQQzGn0Ck5Kh2ZjC3rM+8e0/xC5B3o
O5oDmteC2dmvtyOFXTx3xIUC2ystGbXnt2VhzexulvGU7YMe/5Xr72Jk8J2BFyZcyixU3xnCr3eK
GOQbES/KIJ0x7ljhJTB9+zAQQR3Oz2b5krSP3vxDlR8MezX41ipcISvQP+NNFXFlT8HnBME78LBm
wrwhSfHKRzzsE6K2698KjxESd27QRkckYJ86B2k9pUoXZN5rbzcud3OQ02puehr44BAkNxR3gvOx
0o0R7GfP9NG7yUSq6C9T/lrHfxrUMNp/hzdEgb9ZYEHShmPO8N1EKhEdxh2J2bpRjj22beU2ZzSl
XrbRufNeSkIrLG3x2DNG2mhDa/VZVB+iuJrdl8IFM97UjpNVIDbAPNy3bDShZDjF3TZAouVVl6Cb
7WmWkECnEmVhLblW8NttuCPSPwsL69I5rk3sXMfS2ukSqb+1RbA1tM/JGSAOvpaIborSNeelOxQc
1OBDIT/BqEh2j7K1A2CpzTi9X8PgRsuw2PAYOKaw43Y7BWaaID+p+muiF2c88XtD8QEsgyc+pk3j
Tmm8F46XAZNozuHoSWoJ92l3SFHTpfaJmijja59Hke77oyLvKU1KV3VuLbJkA39KdxKUpOZ2CDyx
XMN8FjjueRzaWw8TEQu9Cqg7ogv+BylmJYB2wKayhthkuZOPEcBmDYbbTLuMtI+CwKC9otx0xk49
+JTq72bhmjyO7rhJ+iOJ4i73d7zhQjH+m2XAvwzCY4rknA5XIdAOum4tV7vafA7KAm4brfXpLQve
5oEZ/s+R3qXsvag9I0Z2sZ3kTbr4tMxbjK8t4qV5Z/j9RkJ+jhgD+wZH4O2Lomv8QwUIZ56tdMxe
vbBRzbi/Bq4KJEl686bLnYt6z5jfxVyIM9FpLmLurJvv9i+lghhAWgtaoaa8kB+qEdQDIVHelfqQ
Nf+M4AwWVZIKVFx0cXWLu9Yeudxat7bu0G9KTTrcAbKFvNmHAKpI0gWT/FHreK2Ew0YhYt9Bjz8K
Ox+ipU5D8jf8BPKX7RwiTcHk9l2YZ74ZZpiYWosD2BXyH1C/ZPFU53VCkSYWiIlEA3VPyImLg0V9
y+ONrl2q/hSE/ESkqUH5xt42XMAlMQC04zK3WEQHqABBkgmXz0fd3GvqwW6A1H1EcTp6WZzuIIla
/jDjV21ktDN/YKiIjfj3ih7VeneGr9j4HWtkf8ZvT49FGsx6Dri/YO6NtcSM7M9bG8u/5OsZdKsH
QklzRWzQgITdkFenZ9fXbgXGZsHpBEOPIvmBnamzjvOwgaZXsOqhP+uXsxndeab2AiVHa5Q4hdt2
p2zWVvVHQcWakpCvbtjU8z8TRUwGylr3ZNZzPJDeKTZEbPbV5JcgvwJmDjR5EWkUHVKocUK/Vgzr
ZrkKLix56aQ/rf5awl3ChciyA8o9CE1KuzGzRBWUNVG4pdOIcDsktTVH1ZjWoQJIemjlc/lCH5Qi
KpEf7QCxUm1H6UOJYJCZH0SivbiokpLC+GGWbl9hHCBT0BpmL6FSZzUdSEZUNMreyovCLbg6WVyR
sqWfEk+j0m5D1FLbQ8YPZiehhbXRVEI4J6SDri0/DvzCdsfsM6OQrAK8aRoxXuuZteIvEyOtvgHg
JkGzo/mOrxZ+vcU4OTR8NV5xc9xLy4rmbG3VB8AVk98FV8wa/SmNnS6yTJgwgvmslFfxvmfkdOT1
S83DL0dybjgEVcC75PPww4e4l4XeBO5KnXfi4ffBW0sKWlwyyUYjCAUhCCA7zkGVGdkjHqMFqEO3
w1VtOh/yctSqey29lMTN9Pug+KAoaGwmjZ8L3EZL55WUruwAYVbRusRO21W0uEGJnfaDbASGPQSg
gJnC9YKDVquu2PFcIzuIrivqjTUh1yAM0FiczoVMMSHCHhthTeKDlwTdjJD06C5x+xlFuiVs1pNj
B3hc2lb64hdp6+ttDiErSD0ErXBABVk+Gsb61FU7ddVwFYgpy+yddXHEmAQwVkliRUXP/UbP6jmy
S4EH/oYFgTODhpQUlNF3dWP5aniojBc5QffwVTd+QLPTgYDix1qxL5OpoVt3Eelw4rUBUZSs3aeN
G0gtf03lVi8nIpuI7FwlZGgLUWqm8oxQQdd2v858YLsh8ZGG6QTX1JDGO/4KHNFNfm30/QKm68jc
fuYPowNqJYuDO9iPLv0LuRagDoxrmF07HcwVjSpepsj6rLHoaxhSnPlbyKLG3qM6Mz9vSmkf0PLy
TlbhZcm38fyYnMeMLDEaoNKYB64pJQC7KsK8v2XtUBEOs/JsmoZE6p/yQ6tfjQppCEiaOdHkIw80
lmyXiFMFLCbbZEKknHKC8adrE8EOBYcBzGwAIS4sC2FKD1Z2Je7fAHYcDfB7UFNrT2Jo3u8LnjLG
4uJfkMnYp7ZK8BDFVPyi7pfcNhA68lpWFlg6B8gQZRTqqhyOm1rKydZLUo2+VBB5qbx8Y4JeQA/V
dUF6k9uu7eQ6p09ducywzMJOEtl/HdkIUnTlwlmiaRtqn4qEs7X5bANi+Ym6erQoPMSSDXl8xMJP
AN1vo5EA2VobSOIFANbEzapbq5sq82nSvdk4RTD7jfrGId7Wzrk33xvEGXNGOxeiHueIsNZy3SQz
Jy720BqgSPiTTHr476j4goBo9S3dgxRAKVFcMnnXToeWX4IocHrir1pAdtZBCxm6mvXIKDHSLwA/
6eatHn84yWTwYqtWpXX2H7X22ls3I2BhONEsFca6hhRZkbOrzKOLm5AQH4xdcHVWDu9wai3iXFCr
oNElKMCNvGHw0Gg1LkBn54/OW0PurdQSjctt124tg28y/aSJjJftEl1L4xTmkFG8HRodjbP0rlW1
PyGCbJsnmCYVEYW/gRdu4mIXfBlCS3nowJb5OhNkfsheZEsCL/mQ0BdbIZ8wcLfYE9a9lO8qlP82
fhSthNnWuGFgCEaPMSgvV4CUSBPfqYEraXkSxaICmF/JplvcaUNOr84hh9Jf3EJgboeUTeA5I7Ii
J+uE7nCiNZT6k83CFD7qIptUo0xRGKEdz5glTwEAbGuJuN/MTapjsaA1+VEjDz251JzZ0beSuDmz
6W5gdqjKZvXzr2mvELP8rI8MB8hQPmfnlOJMSx8Rwisb9YbZ70W1VpMN19FKJ2YbUwkOdedPI2qI
qEua9XAuNk7wW8qvAh1SmpnOqtk4per1OjcBv50crRUuhQSLUnm0BkDA21jI0JqbWQWJJhzyX2F9
5IPXbkJfK66iFETRiTzHZo3UxtkM814lxCK6qbErR2cBseGxEPoYlJFbRVvRj3lx7oM7RvzR7A7z
obbeWyBgMyG4Jts7aLTt4ukUKBJ4+EiagnuEElm4PoqTat/Mcldmd7Up1r1yTy0L4hr9CaL5UasO
BHquGYSii+43aM63anfkIzGpeL16yimBLf2kmv1p2VdArMZvzZUmngNN+Boz21y9KwpfZk7wiqvQ
opcXUTe68uHUR/HFVqlvffC+iSsg62+5fOvUc9WMrmUvu6gqd9Yie6zkJDqk4eyVm5G7a/W3pJYX
FIQA1DpNE4pAITrVf2dv2iRoQHGQLv8aVGSWsWvD91B7aRA8p12PHPlD1j4Rnf331YEroXh1WFcj
zzvmNq38qjGnkGAhgUzHATQe2NJkvc3dLcZkVOYvlrkufI5e9doP/yQEQrNGu9Rtyuo5er2XAr7h
JSE7C7r0UlUy+dV3HVyjci4jQEb9loR/RU/dR0dCjc6nZ8Fhz8jCnBpMogtSd2XbFF5tv5btnq1D
0fCn4Yovw45MCZJ7lM7ttgmjxrBGy6TFPgjtSp1N0hcnhirE+d2xHtGuLHg6Ctiy0i/643ArOffi
fpRsUvRc6Bog8dYj/ENZ9X91uzHlLYlmNsNcv46S17r4NaOXMHufcSos4EfD+JJMxPrMN9oH558i
f8rzuUGnUL2SD4RacGsT7vqnh3783tu3Xyw92iO0biT1YPY4tyxiSG8EU+qsoOphQ2P05QMx0bUJ
prD6NejuTBwpxZMLQJH2wH0Uiw1kHLbcg+3WBI1xiBk302VPoEYpfzr2JUgeWXvRIN6xLWN2YTqT
EWI9ggBnvOobyU5tdhqUPyp5hKqpvrP46D02WGd6N1QcCVBg4vWabWOvk21m2iH/LooLMfF29KSF
kEKyIaCM1sYsI6Ymz+oCBjcGLw0sdPWhSyeBWTkmOigxLVxxsa2q5RK0HlJMIReS1E0YkQlDauhN
VDAr+JRNF1U7Uf3YPRBpMGZYNFcmnvSGEpglv810Ew0xq4bWUjMAPaS4gD/gYp1/1fp1McnG8So6
pgUlw9lB+mAeQvi1Wv+tl6tVPAvMj7UcrloO/UAFLOh6sHgDkNKTr21CVEnROqm4mWx0FzwWiXEV
p2PgqzlQ0gHlZKPuLdxRMAv9r91+QPo7GN9XdHnA/201rL9IWY9PBFWtuvo4f4PZWjrNb/PWYE3Q
tdWMXM2M4AfZnDFDpokh0mz/Ij7x0sIBSc46XHZkUGGBQxvD5dpPV2yh2V3rcXSg7kQbSNotDSd5
DBaEsPHRQN+KIjjUmMsQY5t77pkw2Tnqc3GXjVpfA0xHItKMNXJ19aPm20h72PwmFfAt/sagOQ3a
CWsgtxtnBSkowh+12jEIJvm2a38WbJQD5C1ZgNqPgxvZbD7H8h7GW6Pc2m7otSxpgmRDtLtJd8WE
sGgG6Pmvmk2gIlPZehJmvXgvsrsn1JY9zZDyUtuXWL+GnjoBjWzk5ksh4CVr/yNSjXJvutK6hynw
dLciiagBp+bHeuSQgR+kqLdIzMOssyLUDOkNTQ7uZHDViZ5kZyCrysu9jCU4PbXtNVX243gkDJi8
pFeScU5BfJsoq3W1thhYbBp0BxchrXypIHftMYRBoivg3cel3UzjKzZ+9grQrnd4caEhNjHifH1t
5Ztsw5ri8J/jRZso/BCDEFNQUmw13/B0aRMkx1basJE1tZmmiSvZRAB4QEYQonIP80jZgkgsba+M
Pp4q8DPzCdNeFz/r6i3P3sENC2krhl3F4+Iz8fuCyigNH6WGazLpXUjaGyBEhX55pLnImp9XE99n
4YGdjsxhX8P4lWt/DpFus6de5pCgrq3U/2sh8RLjk0/iES7lHqHFH3Z4B3xxI+tdtbfVGl4x8+Q3
UAxD2jbRH1k361Flk98j4nnUsS9H5Cj/JcOvjJgeDCjXHrV57Wm8+UbcTNtN91xn/0oNaLSZ5G3Z
beXmRmwc6ZovM+CH6BUd9UQ+7zptH4hGuBtNfFfk5sqvhnYF/EvogdDkkstLeLIcoSCKvr4KZnBP
N3+YXkGmosnLgMvic/jXQdEu0sRDwUiGpiGb3/N+MzjPKHlG0V9nPqTxXgTHWaY1vMy+tKmNQ6Ue
+xz7Je0XGUgN0LvJxNnD6UjwO7pXKccYayr32riVZr9Kr6Z+UeX72JIadK2iP805Am6V9V4EHX/X
7E6iDYnIKOQf4GjVZGfnVO5qZ7H5bGlxlRvrIDvPw510Edt+q6yjRsofhCe0EhbL5VmZL860Rd1m
GC8GIJdRHYzxawa4r9Wrle/FB6cfG4ubkPKR4Fvp50YDVLizjBhA/leFSh1QizleUJGTAC+xxhlu
o3Ltn3bxInVfg9d4OZBpOswoKTGJMWnrvKcxga3pQiycflomQsdd4mE63u1wxRYcJz3BUbt4EdEh
TaRru6JjTBnMgFvGCpDiMmVbNFK85UZ8FWj8QjgAzZ8WndV+xnbVeDE2ef2gqhcnxhGw14iIAeHs
7sTHAvI+EtCJRX3he3Al+Gg6/H9Ld8niX5WYp0H6c4YtQmmhiS4AbOzxN8hBmI3PCbgfLaA+kTbD
RREYrOX5UE6GvnJQzTjEC55k0lqRtEifaSFOyXrhVNNtusBySBncqPQEdd/j6UJClUh/Gd0B2Oza
cn5Lr2URZq+TznyqZEn0LihKVQqGiMXbzNFXCc2Kst0NCUkb01fNfgciiZW3+GOeN6O0CcvXhDT0
5Gck/sfRtrgTPUxyJJD+Q6XRbqptiVTMeAe7QhfWOvSm0YmNegvtDrlmbXNCiMqBmQjf0JFEcYOb
8pl/IlNjrOnIdonzEVRfyfKbLP84f67THkKgT7XfAvWydcidNxU2MFoAfKQitD3bCsyTI5R9ysZp
wFrOVAxflxLS69dato7orkMhJlWCNfkrSBJ3avZSN5TMEt1zdon7XWmw7kym9T8v2o1fTzlZSOTR
HMTOTYZRV0bnKJjfCoIGJMKsD6rYTATJKnCg+qnDVBnJl2N/jwNtM+aZ0iMTN7fJJFgtwwkp5mB8
FB1XtfwkLWqVKFuNjcjcXYrqj82JEAGkiofCRz6v7+pt4kOzdydLa66t8srrArOfaHsh4jec81Wp
rpV8kbNPSCTE5xIl20oPI/B9I/3NMt2PhDWSi0VBZ1zbL5a0I9sTRzRm48Oo2SijBwTGP7qxH9Pb
VK6b1NU1hM8YrabyKztl9M3BuiPWIbuLEjAnb0Nwas13p9kZDmZIV1c8AmzAxPlsRXOtX2z9F4Aj
pfT0vEWoW1CUsuFkz6ggHGg+FLfzwb/ux6QEDuh4y+xUqxoZOLsUv0HJawQgQE63lIFVsp4aHMe3
dgz65QbRcf6nl1f1L6DUOgekknN8A8FbaQpzknNL439tdtBiLyx9GJawfOYI/JeJgl7THYP4Ik1l
v0AIom39BNANRYOtGWevblxI8on8xF/w0HdI3xCnIzJxoRgSFZJbHTZhA2gp3wuaPm1CaTZuCIRU
wOD4RkNm+7s0PBFWcBO+oI10Ne3T6bkXVK7JVWt8jzEPmGU+vbQRHcacHiGc3P5XRhooYIz5hw3J
6z7Arg17STub8pWD7bt40tMNPZDf6f86YACBeXJ94EBvIcQJE4XFRIEeqVs7eG2GL6f4TcHlDfBR
L5sX6gBa525XMXmG1W4e/3qdfHRUAGS8pDfiuSI6ChqLATXDgjoYV49OKL7cgUWGjT+qu5h4S/uW
qt+KfTVzfMXE6dsNCHAw0HWAXivnUH5zmr/eXvXbeTtOR8J1Upkd4KfBHWAv7rJ4tPR0A4EGcrGV
MSAX7GDAT+4C7EeKb/iq9hf/QqoJ6kYPLgvNYvaYsWWEwAr2xh68rHsTPpcwR+Efgg+cJn5rkKFF
Qgh3Hl0oo3Y3WIesPtTJPQnfhxGOwPQ0Isb4rsWW2xFxSuSBf2Nz8Wj86T4SYhipVOOhMf+zhQQU
Jggw4PsHK++pGMKbwHeOduTk7MYtQr0s8dhcHAfXlHddPiXjG0OgXXqSSQAHqCCYSzkzaWQ7y9yg
pkJUDWqhsdBO4SqU+ifI+tqst51XY2k8wPMNGJNTxiGihjvEDmFDBSsVN7ohjO+7QwY7anyk3AiR
fJjmq5A4JtxxUSe5af4HDR91e3LvSbwAVy2LnYrAuSfBhVk3drDYEIlZIEVHTdNYB9nattNmSgqh
TyZUrVt2re2b4deMpCKWTlwpWf6mxncAeGTxTJe4FXP6nVVcP+wOASEZy63Gs98yYGfTex5fKune
Rx9Ddk44G+1yBOFot+O21X0xH5SZi9JrqE+sneWW9wvtn80oU3Zf7JKGAz1k5BHRxbdbc1A9sz1Z
PR+u3gTSgdoNRc67mfmOvHkn9JhNS2Dp0xGcfRWFu4jQfcUbx+cI3DUOyDXCi8iyYKWQYxILt0/J
yyNIkxXWrqV+ZHCIBhVwInug5KKuVm8de5Pad33j+AilhGiFbH6ATjRWQOSJcpiN/dCgXzRzz+Cv
x04Lrww2emuYspc6xHy5Dcc98IclnfEaA3LxypFUkbREiSOn6o7NEw8WQYdNh5p4k2rnticSi8Ll
L0/uItH8mKDTJSJFuYkgBf7ReOFSLt+SHf9V40a/VWGsjQDGFQEZlhoH6U/n5oYwOf4KExOR//lp
Hq5x/5YNP2QGYh4IgRA5Z+gqWzlYSd1n0r1Oi8Y3fgq6PX18cyMve+SyG2FTaBsqyP909RdpqPEo
i77qh6C3EzNYmL+F1BsaNyTupFS8Ji7cA9LI4VqY+FalbdyuShAwZqLkQdNIzmmCf9F+dszp44uY
gMfhqllXDIFiyUvk68a/LttnYCsKE4WYq3MsUJBpRI0EMwQuspYieEYKFWLZR9Q4vEXdZ40NV/Mn
DPLcvXyMCHgy386DN6l8OAaukoj6a1R5y+SFguVecQK9aYKLhf3QH6z3EBqPIfupa5ry6MxrPip0
s8O0mtpp7XSfIfoYmQDZX9nYMjvNDZPa6PbOljZhal9xTlKeOQCIyMivc2NWZ1bw5DxGbJRVX/uZ
feQnoh1SCKQEyLK/7O7k6ELGFLizdmXCkWEQ8VzRawhQMIyODi+BaA1JdXSbhkuC+BGxQnoo7+QI
kkByzvvH9NllPh9fT+40DWq74zzX5YfEcDk033VyFPyUjbCABP0VjUEeHXi/xGyt9ufUtACL+LqC
f/E3u02EBEuauT6q26SzCy6IWBy2b/urPf5hUZAQaSSzH6X+a2j5wk+5sMCLHCGCSHv6exu9N01T
a/4NWrHKLCIPmIWEC4Bml0XiTXFXbQoQEcJt/CEEXF9mnK/J1c6dS5Tu7fxjoutuqwRtA17A7E2g
DgVkMd+EkWBGDV2tJhJv7OEQf2ReBy6u+gF4jJM/i99Yr7ManZR7DKsCd02M20r5ELtN24IxJLzp
BmFOJFWFmMtFyykoMCSQerVPsAWrA7DKPalfVfVVqo+KfVjQXGqqS1uVZ58FHffC258b9woSqCw+
4JtNcys7NM6ym3E70YgiMqg+YfiNXb9V+m3pHIDFCiRSYKnDr1YDHRgsEoIbWxSQFNFmR9U5rhgB
FB0zcIM1lrG8f5puz2pHm3emTnuPJSDs0fzI7a9q+iwgzlZwES348exahYUmBJZY45lQPfOTaeJF
Gk+iylPyhFm45Bqa5yP8Fj0MMUns9VE3yURN2VNzWv0fpk3hmZlU3W1u8fSvRybJcSXyKK4e1Oi1
1lp42Rz6qjs2DYx/+fInTgkq0tT+Z9gj1z+XFS+3TeoPeumGjn3EZc6+4EPUHOgT5g6Z0gB4B54l
wl5nkavnBa5E7wYwnik3MaWnOvWOcKsYND5ERFDNqReKWGTUHPg/1vyxQEjEQx2e/Ip0jME3tzI8
zdztv1q8h/6E6ARYJegBULaJeZB5IWauNCQVGi4nzYH8a26c5PhqIAJXdvTLI8ZB1FHEy5vHMobz
uYs+JwHReRFCT/1tIjuvLba2vteZX1HxI+okYC9xkbMYPuBRjciTZmUK/b68EibfKZsl/okdnH0U
mvqMDkXGeoRQuyj9xT5Aa47DPsLkJsRFElt+tmIoo/cCQcCMyGh8KBISYi9A/7BchQ9V0Muu0rsf
7XtJIAnbSlWV1dzvUoNxglgGGZWjMSGGnCLeC9YFyLz+18R66UmYi38j5TuwSU/fJJuWoHrYflcg
Gmp87qd3KQSlpQdB1jzCi39QSoUsmTcVa6QocZLlPU12DHT8kQiti58JKyJMULfIeJjmRX+TcQco
2iEnRCohDaiq7hHvZnLCyV1L2Fh2XXNwapMwqd7LZ9/W3Tq5mvEBPJHs5NW4sdbAS/xesK+PqXgk
fGo1ktds5Bqt3NUTEVy6i8OzCWC2/qJ5NJBvWJveekkI0QEmMEEgyXeg/SAVp9uo5l3K/xaDyTv3
SHkhlGKlUbqn0ofyFPEF8X/e5AXv6nGcd86iIXoiZuTWw7gxXIBie0O/T8T6BRZs1ldbusrmewDx
71wgBViY4kz7kXI2y2so+i4/mzKc/HKgvoUGYjdZmBkTJu//uAiLJbtfDnu1whGcmxiayg/as87N
ytAmUg1dpTpLCTCFknu5TlARUB4WZpQhvBqvjSNts5FFQcsxQcQdc8ER7RatmJPD6N61WKPZZKCq
R728MGoRa8dFqqLhvciog4odwQTiFdPh9qEqq4ECa/Trhp2I4DRBtJESfISQAHvdNz0AV+NnNoJN
RTpHAhaSEK+WQUzkd1kAvdTfsXnIQHwRwso7MV+hRA+T/vK6y9UldC5p8NpG3+XQsphtc9YHvAIA
VMa1AGVJK5Yh8Lv0C/+fflrMburBQI3asgOAbb9SjQKc6R57X60dDR4abtrKx0s0+8i2++lbFNaO
tQ5RfSkkXB/srChoEUuka2x3Yb0hC5LJAah/U+1ZYz9+muNbbaHbJnRDWz4CKDOj+NUsuGl1cc9q
p6ys+VMMqpVlbBr15sh78A3LT3fwHd1a31SOvaYvNabdNH2I2LYsZUZEUm5vmAEQPXHgnmPxDPBY
5iajm8Jfq2WbiKQEiV5X3UajVxDmbYbrmt6t6D5VyyJYjI8YUHw3o+ziCpzogpjtJ5Mt16Tk9t2+
YDBh5Qc/lLv7ldcNfknEeWnjh6G8E87DqQsYMtGiIEXr7yDXK4Y8CoRBihcfpaXD6MBXLY6CTUjN
9PkfIpo/EollXN85EeDzybT22vyByrS2dzj9DesR5vlqDoH9xEyYf4XxjyaQ3fAZIYHsWwdPPvR3
fsn7W1+xmJZIJxIsxI/G54LlQG9f0hn1GL3g3BHWEqNeeXf0h8XgZFovQufr5Bdd/hjJP7L8uia5
lJhhZaMNJ9bQSYoPbxSbPxk1bY7Z/IllpDiLTaA7baD1rt/MXwz1ulhqGbMhiNl6DGVemtZlgdla
YEkgKBLtmiK/cw5FTwaAge6D+4lgMNaOVZhQVQsaBm3XknxW6h/pIgFrtls2kgbbpfjKIZwMbeC/
AcYAOkTSzrKaOxgZzWIvfKS7gb2BJbt3PlWkBrHxYyafQX2bZ1S8tFc9fbLsDw5wCjvZ8N+8xcyL
9UjS8Aris3eJDoW9WSgJenSuTR599TaXXxVb3xJ0iGpXXZThOQp+ZCuqowK/E43IYa0/YBS2MqIG
YS/wd4qvPyAuNsg6b1ZZTIAbaaCyHoYRPT+91vnNCjJXQ+jBv8WNghj2plSHRl5XYDFWuJV+g5oO
hr1kgQscM/llsyskdsuGP0Xi0BMjkkLQ329b1wEYPQkazCEnoauupf5Pmdioxk4xffAjZvRggXWs
X1LbV6/6cOv0S1lIq5+SMKp+J3xMKtnezhug3aotL5xyS72ZzUBkHhjKw6z2k4Tuy+3afd5/1cS1
5XnJcyI8HN0kS+VKYSb3ZCGJPRj9K4YP4WHev8GtCw+/jqd5WiEBhEoOddZW/xG36wjz1R7SVef5
V9NPjSI4kH6UYisAYMD/KH3MG80P6bBeWOMl6Osk+heP18w5DP6Y4O80aww2TEKrwfLAh9p0O1Fl
E5NW34+Vm+pc9eLMyKMhb0HATMQCqg+d1ze2Ay5tkC6kjgjmoYLIqLbJCKToBouIA6Pjji8qwV5s
z0zReeCLQkaTfg4r4ke+gfSC2q3nDX4eMoGumsng2vwrtPeyA9+V+80sxV6Mww9BGxERNGc0HDz3
HudZI6LDq4fE1CHLB01VcOwvWGOfcke6/0H6BoUnRCZmyW35w3ZK/iq+wrWFK43MT1C17gxLxM98
VvkvAjgkBmxdksiSuoQoGXiZ6H3bByO4IKCD7ir40xDgZIqPTvZTLS//x/sibNdRwn48n7BCKf02
tV3I/qiKS4GNyuYx2c2+NZ9BTB3In8WPTL/NroXurDXjSLZcv4Bx0Vr5EdOp0nYbZxhdMyPLQr1i
bwP0zgHEhDZIMEdDznd+RWtfSgF9I/qreG8L6JebuR9bnt6LZB+l7EzaBaynMDvjvdYPtfJQEZ8u
QIVN1XkJgiCVNyRk+/FO4DWMYD1n4D+GcNyI9VG2WxFcJSFGrXBndrUYkNYM0fRA0AaJkJ5LP4Tl
IohnAoINzpHpWTbdfnrObgTwZ2SEpBCd40Po+MBz1JTUEkYO6rEwYLVwWHTAqCk0LsDklq9utBAa
22/iH1JiuMKHVGxDRp3+P87OazlyJEvTr1JW14seaLE23RdkaMVgBIMZzBsYJTTggEM//X7I6p3N
4qQY26uyrGQSEYDD/Zz//AInKO7vVFeCtRC7NlPKGeXqvCi2Ey5NSiXwUuq/6CUv/Hs/fsEdl6kQ
ThopH6TMrlp50ejrJAEC4yQJ4+BOsdpi4pqjHtzp/GL3UONYbRRfC8SZYsdEty/eLYmQc8nURPrj
ws++JipaRpo+pnQOb7QxTt6ZhIXZSIsxg2p7DA9hk2qYYdUFJ69Nwwp9Refg+UbABM0Mv9CEs5ez
S+DI1TukMpvUYiTtJMx0Au9ZFK8RRaTc1vY+W2Lgla+Jx1u0DkZ8y2kWBxSjAb5OvV5GUzBg3kPk
eg1VUFtMyhxLWWbGeqz3qN7RCTNfE3vss9CA2MU8n6yesUTYKTZUm0VTYmKwSdF7qNYpRAGE2ymE
Uu+27T0a3VOJawYDU6A06azxoUKUP5fDtjmjG3Vpw1LniG37jd9sQZcsREgue80qhralvMtOrkKR
3JIzBq4DoxyNBlKH4sTG0ugPkX3NU3et8wBjBuUsTuDCZSN2pgpMYC1NVoAD+0l3HyOkKh6D5xN7
dxJlN4bDfrK6jLd9ewpDrJhfXNy0c6nPiPSalzq7HXEHqs0Gcx3kCtwpcu8MDrcEL4OqeFXdO7Vb
Kho071niXiuK4aZhjRk73OcWJdgd5eEiJ6x1znu58JrHWJyJpMAJr74VOHqOMXMYvG5WIt93HgnZ
APst5lwlWyN2zmtPvYzfWFzTiWJ6d4yKBh8aEZvqNBmHWOpMzqn6NkAROw7AwMV9hEWqW6HGRTqN
EkTdV/HKUB0W2FtCC6jgOlPd2f1V5jjLXZlrKzGEbPMjN4i2AYAEnoqCaycO+nMoVthtYN/OMUAv
UmCNt5BKCBC2Q8hz47fbJ2gCL9F4ZGQ4MDiXbI1exLRO3g/izk0unfsWt6+dOq4IB6BYEyk0L+dk
BewDGrZMB7VZ0mVnPoU58SEmigAoK38dMC3Pz+d0VGYsCBwGYmlglcvJF2tz3w1RFt03C6o9/wgT
PDWArKnpGTzo7XuGvUuYvxTRk4IJXPUMRIpznEV8sQBNuHdu3gb3gKNaqH1YZLh651gdZ1H/1cL7
vN4r3ofV7HV7o6MJ8B8942woHyzUMT/FCaSftYvq9k7X5wgJDfTh+szpgrWRUgTAQiRMd4bhSJTf
Gc5ToPGGwyJShw0J8YsyXtJITgfq1NXxyeGDzRX/PELckC2aLPj61jRur6+qsphEErqyYbavg9Ro
Cea9d8o9Yl+h9YzQr5m+Ux2IPlhqbEXfsf0yFoKgRNIEU941dLrotnjSGUk2IdGgBM+jmcOQ4asa
7cxuaWANmUVvmoEQXTvZVcPADBXU8NAzJRqX/apcQs4QKxaive6Y60fxZQLOBorRiLGnQ3utjtBo
TVzK6oWAGoyVb50CdkQUlzYx9TiHmxh8aIdOBYQCZPR6HA7ODidBwVJJ0c5xSkKmoSyn3ALr8dbD
ij166oGMfIEyejLWlCAlVK9iw5nQRitA+mT8IiVmkvvcuE+zc4OXQLRDfaOUC4vlzjhn7i3pyqfW
CDN7KgkpzhkdM+E+COeezTyBq7cStNsai5IZ0AwTCujqPf6bNHUyvmDu0hcfPaiIQ58xKVVqHbQv
m7nk52i8fxZcP2Mtt9mwqshjw/andtm7mZv49UsmX1v7FN4Gq358C0MyVFAfJHPPes5g0VYP33zu
tvADm+kAoux0l35K7bGFxEDwA0Dke0iv5pJ12RwkTZVrrhJxDfuTNha8eZuSxRe3Oy24juHevZre
Wh3Dna1Xc28gEuuLxON2GlAzSWajnewSVQmb0j4oHsTaycmNm9xNxk8TgZOZFglSlJE4cwbPGell
VUZ909hU5zwdIvRiBhThgmmtRZwmWHZCaYHVHq4CqP/RwrTDsYXFXzARE9UKxMjSFybznaypyMwu
CFYE+ZSrC76gzZxHJsqjhUALt3Rn18A/17mjGU282j6o2CJEMPyGeg/f9balHfWPU/eCO/JEb3bb
5TRtqQiFrCzWIed/pQlgou4mgYQvYep6zGQThRcTuyfgwHHBrcKLwJRrk4jC4q0ysc1QIF5xfI0s
CcPhvQxNUtKV1SsINzDzHAvIv2xyTOdl4tHVBHDAJwGHTupzQrEUWMYNXT4Wq7fSQCAcICLCF6Tp
IWDQhhCWULdPBoyh/t7AMDwg2KPrHyvs+wWK4LXxWGA8Fp8tHRxuOOriXqMHF5QKydcRy0A4vtSd
cLirx5GcHeoccGqDPd2LV2Y17+ujOQ0ipgLRfTpyMQNHxW3LEFd/8njJUMxpq2lwkHCAYf/oWo8E
QjJv3jLPo6/aly5x87MSv9AJufBNulqaOmN4SM0twweVZIuHQDx923zUAbbnLmAleZPDA+0zTwp7
wdRc6DEgKAaL3do/VSjyF7m6hXXbqPd5sx6chV/jLbkqfX7dDD8AUCYj3fhOsrTEQdCL9IYK+3kB
/Dril5XvWu5niBYQeQhNtzZTX1NcBfHwwuF7P1E2tMmgPrTg8vkPXnpw+v1G7RYY7052L5AzYWiE
gpzILwEVjH9fDcSsrjKoKOVqvIDPkJ/Uz0Df2Y9o5OLwruHVk8mL071G8axFuCWBHR6qcK/aJyme
8hK+1HIyOewWVGsNs6dSdljxYUlWLgt3gV9VKSCdL3x/DxjSJV+NSWsdMWlGfGuobHIfVn8aO+w2
FIZ6LwbDDw1h6Dpx1tNMe4EFatrPpF5RMgBeh/tBPriINfBSJ/HUZ5lgzJDiIrEJWIjmXnIMzvHp
DJ8Bh1IGAURwIBmCps+mZzLOnSxuxAaRTFQ/SO0wmI8ObhVo+2CHJv4y4IVtgfLWhdiM/SaPHs0h
Xdnm10K/sDp1DXkVTM6pgx2hCpWc7Q6qFFxq+nGF7S12JXfMnjhNp5ZrRAvT3ZIacjPoL5WGrmvR
iHuP1OZIP/fasw7XRPJuR81stKNbz30aKAQTQpNWvr+pw71hPmnBPfavqr8R5j61N3G6t6NHz3mA
wNbgUfE0amvIyGF4TsDxNecY8AYYG5a18M4hsEoAKGq9Misaqr1S7yxKZ/wkVH+NmLkcydAatEUe
QD0yByBRWJfK1SU6tUeduADoMvE8qgi7nZk0RCl0GdN47JXjOK4V86pDhklBrlQFlDZ96otHQbdV
bDFNS5qpvmjDYM74+ba69NCF1e6NG6o0pEhsc+hIKub1FVkQboQTWPEQqh/kdWPhKO1NG678cl6Y
tzhVb7CFTGH3FTA4bfXoY3Jbryfil2/fRd1hhGhiLfPiedDmg/tQmFTiMw5ZJlxuvXG1nXrGCFOX
T0b0oBeXESsuBizKMjLnKd7D8GXnXIBitwkwKX8ChxpTAvwaf1nwrDOQ5AF6vte++CFvwnxMCeh4
crElsGdqtuhsRAl8zrJF24eVAwhX3J3C6tijnYKp2cKkoY3EbNgedj2h1RWWIwCrSoOQHsFVfMTe
IGh6tLRzz7lqKSXXPkxQbKGRKPDQcJEuBs+m/hHzWTsEeKrzAtRCRM5ieueFg4ffMYWhBNg4d411
pl4IihzqI8bP0toDY432kQxFEFi0VHjdfyNuhx9px8s8Ygb7XAxvKQ2fnRGVoZ6gz8Klafa5X9/O
pHLFKAmVSF6cVHxOssfGeRtZBQoVfDZRGLsL/IQootLRNgQlJ/rjRKlzsVa9cElyOPFYZijHTIAh
PSYsop1jsT7zu7tpbJEZ2W2sv085IbH2OIQPcKmNAHouLgD7VrurUmCRvVlvlJpKe8LqircMcQuF
vu2s2BymkVYTYdh58fBE5VZr4zWrbzzZERTEgIb9Oww5DDygXXfn11tyaHhaZrOcmnr94RBmeATg
9s9vTIwdbw6WKD5ejXeTzxWWWPU0aUjLGwlAlkrrtuZYia0DCE+P6ZHWPWWxdZNOxhjBB8cfPj99
TDZJ9oj1ZzBGZDQc7PQ+Va/miMlX/xBvFL5ctylIsGWIXRHSvqO8CsvjAJZV0+QW9ptHcdUFh28L
B+iv3moBQD6vPHGXDylU9N5/z/laHRb204C7Vh4Z3Jdwpt0SagsdOThrq9/0WgvQgHnFOVtU/b7M
SZNa0MWxXTWUVt9gvmbWgHtkmOFhhIvZzjZhusGs3hdrhh5ko47iWHXw+TkJ4V4n6Ve0X1kKGXtJ
5o5vTg+rDHYmHhAR2u9pvwsYJXH3dPtO01Y6HRs6aUQnFZ4GbBx7XX2fgGCM4ar4argH9jaJiSge
v95XHSmlLK6hAvyOSXv/mpoIDTF+C1cVcLW3NduryyfTrtNo0pn2TusudG4t+mp7m1GtIX+Wm05n
v5sUlweWyZismS6xsWEiQkVDWi5gzoCVJnk2kBTxGH5E0IbZp4ajk8uW44FW5xtN3XLDi/6R/DSo
QCF3/RrDhae635vd89hvtYq4xjkFoKsCxBH3wKiv6vjd3UfZ4Wa6BOTxS9iLDMg2CQVDv7Uw1d6N
PTwFymegTYASD5LhylmHvHLtuUjfLe3ct3N8T7x3kFeneC+LuyQ69fZ2aJZ1vYNp38EZlHDAlH1v
PnjAoATEyQeT1wJNbvyhqQCABbCTfBzzs/9qdTM3YtK+c8MjiEmbr1JqmgbQJCIpqHglxpYxdUof
xRzINKEk4ivNYKPFxwpmI7YD2TomdDANF3oGJ3MTk16i3dcDcNFizJeIDhoFCg7OgVCmjEsOOVye
2+QYxU8D1BGZADiM7U1lHWoFUtBDDu0BQ7+CAeV5ynoB5lHqUzlsJ7N2ip6egKINUz/HmbkVU/G7
KDj56mNdvkjjFOlvSoRXOkR7sU3ovhZcMoyPCnq9qp2P7SowV6XDa5vgFr/3c2xbLmkJYxKZJph1
u+aFxDOMCTiWxdjXDvLaU9BXmLI0S9QZyOOD23r6IHYbbipsLFz11GKTw2Y0gM4cfIEj8tomq5vn
09/UaCYWU7Jv7fernGBHICJGkIAwiHf1nU/Kg7qPIrijxJQ4K0d/iJUvHts/VrMT3XCtgerJnpem
Ww6EacgPMxaLinmJPayYc2SoDjvMgVa6/9AX80Ylc2eZdApmPXsneh/hw7Vi0Q8sg1shbqn/0BKJ
dM3ua3svPpPJ+OKmC4Ja7HJDbP2i5iyOcBHAhxG6LWQwojei6LnE7Qbhflfuo2Zp2nSLO8Sodnbq
ZYZKa6LqLfJwIejOHerk4VJnr53OQexYdE2TNRSzfqqtmAhy0Ndi77RnGwW7rF4UY+72E08TskuF
54XdHm0dJk18KE2WloveE2HUTsMcIMFxGe0j0mqsp3jpfLjwLZR6c42PJu2DSa5DC0ESKQi2LtPU
MbtTlJgMxl3PhKRBKxy1l5qPP1roOGf4VrWXOCEIFShQYtE3OssWB+1y2fYbzLiCeJE4p8aj8qG+
0FCWoAJs8RALIWMiarH22PdmztLA+aFtd4rxIJqXzMIw9NLJjTKkdOdXBoYx6hjOp/QAEbY29hb8
GudEDAEDko69E+fxLGKpUZNsCXIxh9dK7FwQ5oqbtez6rTHuRX83KK/KlOr9kroL8Hsy6Ed1ZcbP
cHUcFWMTZNx4uN55w7Jgf8wRGRgIuL3HUp6HbZRfO0ALMGoV9J0FZdcfeELaGGtWcw5Q+BsgRilO
8sMXLgrygRFupNI6dh9ucUVO2oCAhS++x0LfpBhkmDC9FsLmN+GjQWEZH8jPdJh2xN2d09/35aXo
HnPeGClwNhpeFAcXRvT3afSaiTmOtQ7PLNz49UrRgWacV9c+WcCK8MhpGaDPEC8raGRnengam2cL
4xZNeyDxoHa2xbj1jI2Zy1t4sqqc3UIeIkpGhXw/Qb4YzFvuHcY1rIYcygVBLzUkiYPAqDcArhM0
eLb52KnnMX8lbm+qcjpjpXA4TbaCMbIc5tcVY1G+EuP3PHgYkovtvEyvLFhs/GXSURP/eFvSrzAs
Amu3qlNlbTX9nuCvcdoj0Mg4xSKKnhqoVhknfEP3n4bgotHTVIWiOqD5xeMsaGBcfPi02bhcaIc2
+JIN76kdz7oIkKV3Cd27s3iJi3mPoVaaYQJ+FBYWxW51HoYTya4ZAR7JC08AP22CHDrmND2NFao4
WCF4hsLctJcpRtv8K15s6PqMa/FpEC5huuuOWGMK0iR48aDiUY1Cd2e50hDxUCodfxjHB/Y8c9MJ
daN6ZsqR8Z0ai7mzNUVKPEv/HmfeTLLbrRPvUuK0hYuM/lblj4IxhQOdVn2gbxSYQDJZL9YscGF+
4dOn0ZYUdN7Tsr/DR7pGeBg8ZUSA+bgoM8V+8AKU76gE7g3U5pjfTlOU+FV279zGpjs67jbKLqq3
BBSl2nSjU6YfuVWusgcgDQOMPfa5h6v1HjmmsijK+xKs1++2jXIHqjeAPrnVPG/9hSJPWPw29FbF
ga2YYGxwYMjClZzGLYidp4UTIAtkDzDe2AbpsANiUqOZtDBNLW8aXWzb7HkEkkSSFKzGDnuFXWQ9
asApDQOGDnMeNHEOJxiuaYcwwVLgqtibLCgAQ2hgMPU1mDQwGJrzjfBoVepL127H5RhvuHTaX6bq
iy+IB8XkdcJIr8Rof62bx4qw5PZdG3a+8iicu8HbSbGz23uGCJiiJsMx0t+tpOYNvK/kKZYnXX0U
+THtZgk4VQ6lccY7EvRkRHxo/qOdPXQcd+FSGVeYzFfiS5G0tF2MtQLMexGR1MwAjYtbnAb3KED8
4+xeB4OEx2u+hHg/jWiogeXx2f/ajutkhLS0ovtBt1Oo57g8TJm8FklzI7gaVRVsZlyWNdjLLX6j
q8a5WPB4uctsp2m2Ufujrh0I+Anii+mPS0+IhZ7EhOnedVDXDRC0mEqBa/AzIY5iXQn6qHMURZvC
ek4z59bv3IMuezrDjYY5trG2yq8GFvaeqaydBmTeuS+ZfQvEcpx+dF5wXYjqZSdhytt9tMoJ4y4z
vBugmSDznZfVWXTpTKldBt/NGpjVbt8w74N8lbSLBmy8xvxrmWC4pFQ1FKa3XrwJA1+IRW1sUxR0
w4AU68OECJAH77DyFR/p/ddWPDU1ODBfHUj2jsLdYqoFUy5ZeuFVxZ9PBx2mmJyP+aKKdzWOWy6v
Njajjk1jfR/QlQ63DCh6fJLNtarRXCSgsf49nppGckAGIKtd6ryYFlEp8BjT3SjWnX0ogaJV/Zpg
H4L3Ho6dxjy1XnLJFAt0ETKUh8ct5Xzy1KePmoOLOlo3kyp/IPuOsYkWA8lCo9dOYffU6Suvpxe6
JM+FC0mrZtcJMYuSr1ZD0aI8j4iOTTglzmQI1G3JJYbM5FaQdxYRH9mqOOcriD+vEt/VGPHQjg1I
CFh/cC7ZZOR4CMr7ApMkxaIlUr5myVeYZjQqAsQCyh4ojEfyALM5BHawEsp4rjI/UsuUrWvTkerV
rWpjMTQb0T2XE3ZTw8VrTpgcGl4LyLzj7PMBrlPqt8Z49oHBRnCb27pjAE8bFSaPA5oMf+tmq6pZ
ka7CocihyvkV5hA0DBgeOstQ+2INFIrJqcFxhnOL0XKgHiaRYg5VhFktL5kOxE4k+mIy6ObcnPbX
AM7+xLPPrHVIMgUFhLGhRz519uOkilBXeIXhc8M8lG8W9Pd2vxHll4LCRGkh+fQvE7UmlgvCFEH/
ORp8eO0dIL4NQbwNJ6HvF2WyyVBeY//DAc4q4B/ti/Y6IpJSQFMbtiO/P5v6o+OcCxU0g3ungciw
AZI8WkKUY6RkHsgqnmwCfC7reDXkHEjIk0sSoQDpVSrkwq3j7Es2fmFYfRizVWAJWtGn2rynpoI1
LTl7x3FhstuHuFcA/4QeQaHPY3UX2RsW00Q21wJU3DbHLqlnrkLmOPTTinxxFq1RT0YaJZDbRxd8
rSKgWwj6Gbiyt/AIACDT6QJnLR6ufb+hcXPNO6W774a3qnz2onefHqS0yS5wNrlA3nEu+HvyQ1oP
g2eVJwdxdTrFbAIqlnW0DeqDqj0Dg02YGNHTN9q6mP7eN2aeGRBzlkBy+6JUGrQfes0Qkw4FsIiZ
CBOr+PrnH//xr//8j9f+fwfvxbFIh6DI5b/+kz+/FmLgw4f1pz/+azU/zb/9i//6ib///L+W78Xh
OXuXv/yh/Xnx8PkHpo/xX7+Uy/77Y82e6+e//WGe11E93Dfv1XB6l01af/sAfIHpJ/+nf/nH+7ff
8jCI93/++Vo0eT39tiAq8j///Vfrt3/+6XjfbtBf92f69f/+u+kL/vPPxTOBQs/52x9rOf1Hfv6X
78+y/uefiuX8w9EcVbVtgiLIe1b5pd37t7+ytX8YpqW5rmaqLplxpvbnH3lR1eH0z7R/qJrpGa5h
maan80N//iGL5q+/0//hqarlup7r6Zbjavqf//cm/O0p/r+n+kfeEE+PJYD855/8IvHXs56+o6Jr
Jqos3dRs/v/r8ynKA35I+19ekWXDWFI9dIlAGpAPq9GuWeWx/6wZJV0vo6koevjuFv374t9fzPnJ
xay/X6wnp7XwtD5c2bELF2rQTJLLiwUGBhoB0/mytiCV//pS2s++mPn3awVunImuGbxl3mq7ECXG
zRDZGGmMGFQog4xubdF+DT0s5GKtk/vSNDahbUDCabuRVEEiDVNbrswRwlou8GToo1cFv9/ffTzj
J7di+v/f3XcLdwHZhaR7NEparDFiyZatYl4GpJlx69q3jppAqHZo6cxyqhll/VHmIKuZ2YPxCWP1
69vE8vvh49f//jFqt40tS7bOMkT4iBiAkGJ5lj1GmSEJBIUZB7e6wfnZeY1Y/vqSzvS0f7TkWO/f
f/Ve1wR7lFGsYHIVsyqsHGhk9Vqqwckwkt3YQrWLXHKJnGIatXAEWKkPq9mceJJ0hdaoXzwMMOYy
a1FojAGpbP5HiZgZy1b7q9Wkb62kO9et4hBreD/qIYk1HtpfN6WA6EKHCtaPwBlUhf3UYcyIheJH
41BgJ8wCNuPEvgT+/JBqAp1FDa61tM6K7TzHEkOG2neYDRa5N+tsaGdpi2agJQfSxcWN8lPr5xZh
l2kDBjS0Tk9EpvPReQElUhC4GHLp3SEswnUxKPvCxfU4IC8ScvVIgCW5SzKtcbuyWph6SdNQzhND
ozp4NeCimQGFGRxQdqRdXRcaUWT0+j6J3GwmQlq7NvFwo+lD63er9GcvrPr3R4UjTdV2fsO03tSP
lqVlB8+M8EGsyCwcNBvBUbgYPfUgEZvMed0m+4MUG51ptlq7A/7lZfuedJhj9gGVn94E9e8+2vQR
frCKpg31+1UUt77sdMcMV13R0+4UwRUfZ2Ou52WIVY4PGhVdOx9OctCYSCuE8fzr5fuTN0ad9pvv
XtzA6BTPINx75Tqww5RCEnvEeMMJI6jKDZPqQBSLtAHWwp65XPz6otNu/KMvOz2f7y6aK2oicOQu
Vlo0ICKmdkmkCRctpjx3ouz866to0974o8t8OgzCwtZiD53cKumAMEptUZiuRQ0KNSX1uIteAcjT
BOnAZIeRjd8pxQyFJ+5BjrTmQTWetK7Q7n/zaab94Eef5tNp0Vit0Y8O5h1YZ9YQKZNLGtIbY0p9
rHzlJBztvpXj26DUbIvc8XUph/b/d3l9Oj50FrxW+mW0csorMdSH2iC4RQMb6ATkFdUni0MU8oz/
5UpLERz+5ro/ObXUT8eCiGM1tuKGJ2ASWhlr6iPv21vlOc91Ys7xvc1XspL+b65GqfDjWzz9/+/W
VaN55K12RbgaVWwGdaNA7FEBoZkduE3T6BsNb6ZOeicjrCTjVgFlhxyprRkEd795yj9b2p9OA5PA
7kAYtALNaOGA4zThHAdWcNQp0Dkz6C4RMOZy5GRyP0K/L1dt4RBSFyYgCB2CxirCzUFoqBExBPvd
jfnZc/i08flF10q16YgVVKFkd+WdKzEvITFAOaXQk/Bz74iyZo5fqt3Jzst+qQiNeo+sRy8b3xRS
smXi2ki1mTk0zujM3a6jofnNTfvx5md4nzY/fBcLw3SSeJUG+Pgg50xGJTrLEGipyNSnuPJ3idHD
7BkU6y1Gy/Dr6xo/Xi+G92nz01z4A5i8A3GSZzCLMuZNaZBMQSAtzI82G2dqk71EJlmfHvGXbiNm
VA5bp4CgNKrtWzIW3o3ICmwV1cBaVa5QZ5U9MgQL3Be3wC60EQ9OUu8TjRGuNxHAsva1UMzHeBgf
oromycUN1koBAURYjTM3a0Nuf/3l7B+vRMP7tMmOoQ6nSotCfMZMXCJtPOqpC7xNacX9Qz+EyUFD
GnO0+oH0DlErO62HWT4O/UsVWw95BLVCH6hrrQD1pd0i+aqD5E51HRe7lZwgKC+x+d0R4RR5bM0i
PYlmrYMBTtltvVQUYBX5uB5DYKYoUxl5RRVQuHoJcuWpasqPQpFnM7Zp/GA71m6j06kDF6t0jn4a
wMrKcTIVFvPfptMxIRmED9iOd3oqGCzqunGbF5hHDSN9vp8yWEwnmCZKy3NQ1x6FL84M6nDpzCRZ
lQK4oi2hxWZA6EVCB59qECAz1cBqoxU4UXRwHDCAXFlJfPn1E/jx0Wp4n44fLD3iUkmlv/RVFMye
aZP/iMwsR54f6yicFUu9H+sKso0Jv+431/xxiWN4n06ZrlOqXB9JRxrrspilLSN9uwei9+J7pcEV
obcIwqlqTJ4C4A1W7bPTSxOEtlxROYMp9sqbazlfmHEj2s2qo9/4lzQtoHO3/oXzEzcnMAp14gjB
RtrrDmGtNiDoUPnFvM1xfeoS3NsID8edp8SBAq9Wv4CbJJIOtoAR73w1dgnPmNxE83KXqb57mxUZ
qhccYG3aw9t6TEHkArktLacBxw3OUGvuElA3xYg1VCKtcVuxx85NjXauiHFFMi1zHk/9jtC0BHMn
DbuUEhlnh4lyXVcIky2T11Jmb9XkLe6F4mJWyVVvMJ2zUJ3d2FryFugjHMT8g29LCZa5j5qVWQsR
YyDqVKSq1pP5mUU+QV93xxFXq5ta7ay544YvUVG0u06AmBa5uiuY9Vd9ftA9Ud2U5K0niW/e6plz
dKz2WmLIBZ8vPtYt2WNC2ZWxjp0Xi+D214vgZ2vg02GvBgVewo3uLx0fWqc9Ai+5g421SNaXMIVQ
QQUqiphfX0z72eb96YzH7iJM6kQNVlnvbtJR1ZaKbN/MGBerIX2zHfgqqcWrPADOYB+WeLPfXPhn
X3Pa1b877fuGSpkrK8vKkh9xz9cCdKtxdAVVY1omFoQRv7TNeKztNF9Ijb5Ttk0ARC5QVjVYUYQ+
jq8uRhlB19KzKNr+1x/tx8et4X0qApoyqUN/jJOVLLO7IOnuy5DXzpscC5vIYQZlS0780fzN8zZ+
dic+He8aEiahDiNFfOwny7ahvUoVVJQti0yCG5rjCBVSOEgsohg+SAvUVo0jKSoUxbmLpigkUKhJ
+80Yh+kh81ysV4oj3dwXNUvxfygFSRhJ0gKVFlslR+bjpdk+lT0ajmm4M7hs8LmORZ6pYXmFjO++
1v2FZTJLbo2MkG6LYXTkIrMPaDl/fZd/Uu4Z7qeyoQ20VlQV6LH0Wv02S2PMthPf28KAF0ugeXmb
Ceb/Zhqfuj7fai37kjGIY94z1P71Z/jJnZ8Are/XYJH1ehqmdrQa4ga6iBduzDF4j/WJliogeGv+
6tcXsqbX6b+3D4Y7fYLvVrtrq02rp1NstWOrEMSgNDmo8tsaFMXpqo2WZiz7pF86gGvbuiqPae6V
M9lReDcmbidBOr4mfs6qyBBgO1FwNm0RIeex6oXiWY9+EX2NspzYvGBSN6rdQzcUya4Y0ILnClyR
lF1K9BhCDLWHNhnRAHhteY2TgexnGR4SFSMDUrCQ2FlwLCMotzYEObswjrUJnz1AtCF9m5rcVOWO
CPMGnoF88yRIL3kw5zI2jqWaaUty6uyTavnkfXdac/31DdR+dgM/Hcejkge5G8fhqowgXAShfW8H
Ev8CAcMypKbsBdJE6Tw2uBhDacXyziqHjdXgR5OqavmbBfPTj/HpgM7FmMZFw3MsEo6TuO3aeabT
KsQSUoWQYAvOlGGQdsmHGNu3DGzMKDNtn0v8tpUpEu/X9+NnK/fTIVHqWsj2YDjLsZPhJtDcOy8Q
2o2W8jRlwqQ7zH+zdKd34Ucrd3og361c3alt2Px+tNID/7kdSD8XOiIliT2ZzMI7aSNrNAPxW5TH
cqd7+aMrfjoZorr0es818hWVL3UFDN6x1KZzqcNBqZYPnuPNvEjT9r3dx3BBo/E2kFk081vlgsgu
Wng2rjgOKd2zzjBIYAPaRLCgUes6aE56s3AISquKBzNzPuxkDM+9Sa9e9u7CSKVYQB45ZIKhahAM
eEYnHbl+Kko3kDE8EM1uxKDVJW3UNUwy4KhrMxEcu0IdbsWo4qmiUxS2Hg7jSTZCeCSlOC/Gu0xA
MxgFEKDwrLcRGrxnwlSm7KFQz3aKx5QT+hDkJVUZZ3qQn4VwukXjZymM97hKn9WRxO48scgBICHX
GCsUv625Qk+YKAnWOT0uZ1IT2A5nDZztrl7l6oBDA4cCnlDxrsiRQ7SxOc3IBIP8svOYMmYCEWqa
2LPR8JhHqRp+SZZnLONEYGrh0l44I1pMJzGfROpDzlOs58YfznbMHbK8/mupNLD5CsjngzUqN2SL
GgzZKmqHlBTDJt11Pcim0ooYGVhw6JQoeOw6XGCIWogZEBZqh8q8wpa8gOVOShbzqKnesTwlX1WA
lG8pYmxMGH3QSh+zZwV7vrr/Uvv4NHSN/jKMEoJ9nIZfBbySOgYTlF0c7epWhdjk+NSd47OhkYLU
O7hhxZ7Bt44/ikx/syXumUUWaPvQrTGvbmzceN2wmqkt5LEwVVGsevgmZZjzrONAgVmu9jcBhNg0
G5SnNELxzh4Di9pIhkXv9PNxcAhw0OBJG6G3H3Sqqiip87XTQjkN2on4aot6rzQKs+2xYfgnG6wv
4oad1Y9pNpserdMQ4G9WdnJq4NtXXY+sZWbYkOiMDqKmVR5iYPG5HLGAdF1C7VTUK1FWP3aOeoiG
MpobDnHHYXR1SeptFVrX0acjzAvnuYtzgYM3Bg5BGGLBE6GtLIQ3ZbsG85LR3phq2apMnE2sivJG
DANDya78aIR2Dv8PZ2eyXLeObNEvYgQI9lOdVr2sXpowLNliDxJgz69/i3fkp7DkiJpV3aobR+yA
RObea9cqQxel8d52U3kRiKG6TArSY1oLynKEkOwy8GxeqpBv0lLT7Ry0SF8ra29MDMWuspCYWQus
FQUsQ/N8dlNbkjtVUj2X+F8Q7U7WPjUlzhsdRTetmsWjFbvhVWGMsx1kCJ2F8LirbqSNHidZtI1V
tJeZ2Uce49q2KE6F0be6QYa9NN1rCr3/VDf+buzML1X7R48NfhJhu0r8cdsFdv7mt6n7NvtpdvRJ
s9MZU/a6aDk/j+1yowYQOzJE30joA4E59ULcDnoekFIELmH+jFPim9tcPy4Tuo7A7u67WiC/MVel
Y1iUhCIWxJqR9hXNmyrl77mVh2Go5488r1zsDLPehrCJTiarexkKEPozXHx7lTEthXwiYBWzB6X/
pfJk/JF4WAhKnc5v3iAOMh6CK58lbluLwTq0ElF9MBTHTkjEJQXQyr2NhhFn2kon9MAOcKLKoHhW
eguJ5JSjM8cw6a+2UMhKUewAoVNWe2gHazP3BQgeXyf7EQWaMD483GTuT6tMyN+Z775jnRzBS4Ei
KjwoxtHQJQelLOQLfuOXRzvtrzThNWmxPNorNjyKOmvTajNvAubIbgIZIvaK23GxXypqQVAMQXsy
Ga4hy+PVkuhjj5F3RtQ4ZIu0/L2O0WqiNoInWVl8V+3ynitzTz8HCX20snq6hBQEfwYZm6C4XSKc
jYmu3geT24eCex+59n3vNMPW7sTwMAeVyjaj06Y3Vbd0yF+w2N50zYDt2sX9KXI00kG4HjLr3D8W
dfYb2c2vtltdyb7eOU0PbDrDopmQL1jKbMPtQrc6UF91WNmVH407Mw8PaU3+O9gkzo0kkXUuQiMz
6P2kCQESWe9fuS1gtUIpsa88H3zOeLRbvIceW+FBTPa8ESU2rUh2dK5cLjTpGixLEWiDyIncnVVG
JbgPvBfxQuq5H4VAP2pZXriJQ5y43TeQrYH1NUz6iFxDbSLnYXVTEpOA8S9Nf8qMQjSZDK2UioLO
Q9KbNPnVwJhyYw1Tuo8jMFMWja+da1Z3WCMuRGL3D3HRQbAIrB8xZuhAjqSI9Dp6SVB2BUF8X0ej
9ywtt96beSYSfa450+Q5VBzO3nyvxGYvaD/jcpkxQgw4TryAHkEUe8yPqmdZItxmX2s2dheBDmkG
vmSCLy6NJ/st/Z90H06rJBqdqE5keVuU/V03d8ig+gICrzvBx0XahZDwyrZwzHhuyFTVAocdu2mF
WjnZU0cSzNj55rmdnEeaDPlW9YyMuE96x/+rw8XVgkns7GY/4poMWSTqmkjyIvoJRPlSjKFCLz6g
bVpL7LVVXhQBEhofMbPDtlj39fKSdXV4bSY3IXtMYg/wEOYHUfvDCfEJO6b6CNJE7FyYYyeiwdEn
MNgnWciQxWbiqTkUHjkTts8lD2mfFpyPFxHec1QCQ9FacNRGzUMSCegiehFbGuP0NygyqhSsSDxh
lS89JlK9xs20cCrYdra7X+a0fimNhMeQVTd5XTonSQiywkUg0lhrjh5LzWaZOl6YhvdRmXHYi7Z7
IN/hWk6owUPWHJS2HVhZZUOFBxZorBiArzu/emM/nk6sjKS/Uq90xmHoOBMNQK2Ae7MpiNIqmr1f
tTg27M4mehepjt8vzRPYe0B5ibQOgaTOJoinQuucX2SkipR27xz1SuwyOZoqp4Be58WGz2NiD4Wi
ok44r8x0m/2Lgn/zbSgatbPDXO9m9Ee9BqLUTWo7JmOxqYKOIMWGF9zKEADNPnqt7L5xWrphTkbX
qroM4xQ0gv5twpYksly/9R2VZRXHd5UdXvqRcWlgYnq2mgAhzSwAxpYuU9LllY2AvyoYSY1Wy7ub
o1qrQ3feWo32L5UVYIZjF9EG30qzWGc+uui4R5ZIoYGeLDmTynpHtn2eWw7/q6nG67yPf6dy+pX6
zILX8rvhYLn1quhJuuCLTJJcUEyS0dXRpgxsmEn9PIQ/hVdDcIzdiNfTGQmbHcAfzPHbUBFiEnE1
5ZiFx9l04QMN1ODKQcI81BWTa+RNk1VRz9HjjJrgUS+q2eHNtmF7iJ8yQoPQI7EcfPOEOmMD9eai
GA1YQxcKskbwJ2LweV46U3uzL1e9a700acBSYhyDwTS9EjWbqPT5o2PfxMdw6rKzsl3uZwuNHea/
YaPCenW5hjmN/uJX6kTmsqoc85ZmoXVFzWnTxuyBpMz0RdwULZgFcfyQlT1vbGSWCQYoZ9jAvUWD
TJnB3OToddCJloF9CFjRlF17TLHxNOpy25uCz9SA4kXRx0vdEnhQQYd3vPZEW5SHSqG6dnzVgNnx
5UbQJTMkVHhumaTo4/1pP3r1s0CniZpiWL1YcKnmnlLAtzP92JMgWbt8CmFAeRPXuAQMDJElqZAI
hiO5MRa6UTl6T+m8Mhg9b9xlMpH7qqmtK5QKBAHVSN/jqntY5k7u6qjHRVahEDRNfWtKKoloBCHT
RyFhJzmRmQ2nUS6nc3n/+ze93k0O6sVm1iAfi6qzLm07il/m1kPtXK7sMpVj0ByKQzzRnW8tlqKG
zj5cu9DeLrE0h7Kg/cSk2dl3ZdJcMZR9GEBBPE5GglHqzU3GiAIfb3Oks8WQZfBSWDSBwQ6OM91V
2GbK4jqSyXvhKYSPdTG/LHk1bT22ZSknjHap21wiRMnOTAxzlAjS0jUQDkMpoFDL5G4u5uCXk5QY
9uP5cdYprqjFYNMt5Q0ygQs/K06p1q7jtIaRUnbXyboyW12hyEHK8tuEiBRYKhTgCYdpavoG0Jms
ny1NaRyU3Y96sX9NdgbbZ0LHOOvkEmnfjxrxBfoCAflweBtyJByihtnvVH0LS8ZjuB/n/W2clPl5
Gi4kKPQ1WK/hqfBym6NF8uT2eDncZjyIivZaVAOGyzjF0BNqIPrb/Bf311CL687mQ20sG046Xu5p
xE2aN+zcQ2ZDbcpTSBm07oYMbYZm36QoLrdQU3FyCUXkPMdGIvYo4NOUeWDF+AVipnybas9BvslU
NY4t91gnUr+MOW6Qivrg2LPLn/YtQTUeDfA9t18814bA15I2/o/Zc/V5WIh2Z5dQA1QKc6QJka4w
Mq0PY+JA4YigAwjoOhP22MXnhqeBXI75tLCbhdhD43moTuOe5PgY3ayPN9kO7sMepSHYS+lN8kda
clsYa6ldK1ukToEOjxC+Sa7qUT9ZkV8cB0sQ4bveUB70raydH7FUV1GJeJnWAcMs+rVIDsVKdxXl
Rzu4Ee42FV5C7CQ4qoRpxZvXO9YCkLgq2iMl9x1Z47DzDMMkTvxqy9pizqLJhvO6WuCt1NtE4wie
QTBUCX0Sagv3V17i+DBz4e08LxLvg63mrbSwWtdJiFFpSG74motjLwcODfQFEGQzuA1VRN5DTyt9
qD1D0lLLIpC1hGBZLZpR8ZAqDO2wzfApht3N3DqH0a1iVvZg59h5v/d4gBtF8hcgRo3oKC0vp4mI
axMn6jBBr0YQvAQMRRwc8TKxT031SE2JR4DDAd5WsGOTBwaskUi8OEdJL55wiM0AP3L/HY/I3Shk
dqrUjFsr4nHYDvYg6s73tMU+BuqvuhyYeW9DdgsSWEj/nefqdEzV+1JXzgWuhzNrdfG4MEZkSueL
AQb9/cF3r9QIuCKboWcFS4lxOjBkASiO2G4UD1tr9MVFpEsyEqs0eKtTSisVD0Tkjfgm51TCKfQD
ZFMJHf8OnSzPpdqV0UK4Ys3UKED9AAlbSeTjRXg61D32fOm/ysK/8o0b3Sp3vLEW962ZEPryNlgG
+ZYbFngbmxdHTWhbIVPKxYczF/KRZLXHVeIXs3RJXLd30aeZwH7DEpjrj6wmqCFr2+GQaBe1jV7s
DQTN08ZyfoYNnSEdU6HwRPJDWyjo9I4gPzkM9nlNyEEaihmpfXfIGv5qz+vulVmXwGVKjnNoH3Nh
IBLPfG+LwC9gYvYWV1aQptYuSlzuowZEjmU8c8N4nwHRoo9FKIDJrl0Nt2Zt6iaeV5VVu9ClWRrk
9pVvL8628OFrlnBypK1w2JaPTOeeE7Ak5KDtMrfXv9PAfwiTcrycQoCxOQTi88xycaTH/m1VFSSl
Wpruqx+xhDUtUcmtZrbIiRBbbXfT9wwllN0OxBw6AZKD4cbJ4hcrbEmr0R9ChmIPn/iytYOztKdu
GoX29srrbzh8wKiy6YOvU17kpiulYr6ZFFPjycwSjqkFBs45BA7YaiflBqyHf6lw6oUTR+1cdM/J
Igiz48qbtllI3gaa4jr6rTH6mooaskum6BF3apdKIrtmVNdlx1seM/LvKOWwUIDndIf+HBkoSvYI
Fyv5hBMypy5i/IrBxUn5QvUE+J2u6BmNRxxjafPcJ06+M4gCttnsbMpJQaBj6aKMqa77tYq2clph
IWPsjWzxw7ZlfkRh2B7qrnoyU3o/Gq1uHQunXF8ON7O3ZjiVr/Go+RCZReNixrK6RB29H2f9OIvg
V5ASfRxZHBIyF2hV4YMAl21VXOUGLE6SLHLbZu7CR1LhEKicrWqzAFdAjG7EKarL1JrUMegzc5o1
iqzVLLsOdQbngAI7Zys/Yf9ASRfP+BaGidQ1nRN1U9cMw/oBm5YnNZNZDJdxeJ0n4kcKMGIzhvg6
OnuCtEanlYzDlHx0OY37Ojc2uSoxSIXOOp2i5Webd+3PrNDQqiME4/BBzsyY62OLRHnjhC7A3yF3
QA1VdbhNm9LfBsL+AccW+FTV31cJoOQ2wX2BKpXYmzG7lBO4dr10Z7ETXNKYvJhdN7iW/njqwVgq
FTw2oVNw7d3008qjfsMjvUDG0542ZrhtZJbecbwNzovBP/d7NtMoyJ9ETCRtl+UXQ5yGOzfj9ikB
FzX1XLlXpbPni463YZVLGFwpejWLiNqGLledZjVi+uhJ5/m78hRIqwAYoB/36ekg+zUZFkujnSwf
DaHSvZkskIjtmRjwjNgT4Ry6hILHQfLcqP4a3U5GZk8/XwQJiUwcvDbCpbXSol0R4AE7vqhwWmCm
1mZPYEiEnT+9KyP8+kmnd+7YH0dyeDet4NQUZdW+Z2JA+rcjWd9XxWjqHSfdXusl5AuWDKVCgZ5s
4RyMpwpaiuVh4UVsRqJ9VzyljhoOwvZ/SVkQy7KKZXVZXIhFBBvleUiONFw7K33p+xCx3srTqltQ
IQ3Uq5DmYVc3+JSzCQKqD3TT1z1Bf55ZtroV5KOOpjofdP0+pDgLLfy7BGVey4wzsjJLdqoH+6Uv
yJAxfEdeyH0OHYN7qLNMRZGQlsSYqnPa8THuA9RI7tAAEq7IfmmXyxTvwQkFwV1kC7pE2XQZTvTr
nWaMTmqRYL6IzauqCp9NZQWULZjE+th9sphCEQ05DLiN7OvIZfiDoohcxSm5sxISEnNdJudOFaaX
sRdq5hdcuenkg54Djx6SDmljEP0VCfpftuf+iPzsLkoJdZh8vUebk/GxwS8XFqaJKifdfmnFdgwj
FvgiOXMK1u/Qq2GvjiytmcgCkqL80zjkU+4mAQelhNu3xip1YbWPpZdyz7PiYA3SPlppAyWsIYuv
7u89F+xxMnM50ZA+SBebU2VIEi/p15ZB/To2OfEDg5JgnWwcfp7zs1sMrvWMBpeugw6fGfVm4zUk
GXirE0VVF8mAq8ULq2BbTRiywyi4G4NA7ASN/a0hv3UbVOErLRGGuRPXKuykOaFVDI1Q0gDhZMkU
Opo/QmUHp5mv3wNuTRCRAGtNA14x4YyH2BvzbZCtVOJ4jbicWrpOuUW6XD1eRCxvu8Evs13utEd2
6YwQ+jDdxinOGJMW0MVN+stK8WbDwnuVarxJ/MU9LBbGcQ8xz0Yl4sEnkqzW3kNUipupyPvLJiCX
MixDVoz5V53RI3PtHLxfU5z6jE9PFGmcSkhQrgEx2lmevBSanxApnkXmoApBagHQug/QsGe2vpMI
kTdZhvnG4a1hXpSDUUiyve8r+u38am9l3VZRlJIlIPZ95XHjae3QVk0tBilQEu1OfsxzkO3nCMZC
mPrvDkqIszifm32bLQi9ahquDrLKE1d07/4wdcc2nq7FVA1nc8DWK2N94ovm6b9pFJHdu0jRATRR
zFmqdOptHFBNzOGMflywZkSS2hNZIZFFdXTWtiz0Fsl3HGsIJ88bSKlOsnTHWDm8om7JiZdGnDeo
j2hyX6mLCcPoESWL1l97d9xCpAwrd0IVd3Um6fHF+UfZpWirdOQfQBsC8ICBdaIDSDsdaRdT4AKW
XxxUT9phCTUfduazDEbd9VyjbbSG/GK0aEh3nSfvEXLYWxoOOJea7j3DUMzbNp8iLXgZUuctt7KH
npyIrAcVUU33suOjqjSFxNgEH15d7FOimFtGcnsBiLHuxFvcuuyHMiN5YAE4DYCSOXmiL7IAdQpd
oZEUhlpddlOjqbiw3AQL0ZqZKu/sNdPRqktcv6O6rnWEdVUwMkavvMJ5g4c0kR9Dawg7Zkh1sVhu
cCEn3HVD0MbnGoUE2osVU9akWOGayP6HDOcLmWH4Setiam1VLpyTo9UylsEWfebxuW5zawR1Xn58
P6z+aoT8SeAyZTpI6gIhH6iAa8bJ4XXT+tvEA5E9tOOhsJmKJYlV/W/6ndUy9efEelo8z037OMFp
R+O4jhgt9FH60jUSkksRPLay2RE++fv7i/tiEh+sF/3HfNyZUEkUnZ8cu6F6KWwUK7ViqSgHcSFb
AptGYNzf/9J/Nqi/DMaDTyISXiSyYrQfHYKKWYKMmye/woSn3VgRqEz7SVSQ6dIw4Ihvuw+Zncid
wT0t3ZVjEhOmyLeDkoupRe0O/+P1fxJmoI1av7hQsTCN96GWHxOzyW3LzABiqvdgF77cfX/93ipu
+Nv1r4KBP2515int46oujlbMNJEmxjvaKaDZMnmrSigP3kD6MoC0zqDkc+KeIIABm2ZroCV1kQgP
QcSMplulU3Po0KiEOxul9PRCF7MsYO9XVJW3gunYxhNoIkNG4xgdQDG6HrQ/l0ZeFrkPUSBeZycw
WwlQPDLmyWttjLRzejnaLSljXsfwnKpydZrqJnqN++7U7UkRz/HP0d1Hlk2jJkGkHbfYcB2zjTBT
7cs2VdsygcRd8zwzl4O5cqthO8bCwXSU/+NjtOUXkr/gk3ZkjKLIS3w3O0Y9HSR6lOLQRmnNgk5i
aGHiW3hJ4INY3ObaeprLigBNdjfTOATe9MQ1YXMNdjaHnrNRtdNZ0FPR4UbYqLn0tpYx9datmLF5
SYrxusot6oHiVBYtiBPG3Cehk8HM1TVOJyqJvVsXMHdCVKVuM2U7egq8w6arzjis8J/UAs9snbrJ
GTE0A3IhdX5qM/ywetpwDi3xB6lnutK1Kh+aKKW1SvjJ+nRI+G66hUZH0pujmWN3l/jVcyroxgnB
KHLNxUji6ljG4D4GW/IN6/Q56Qn3actk52WARnQy4u6u6kbeVVZJ2THlTKUAgIvUaBCkzOxPlMZ1
waQca7qFONHJ6OcKmMFWRaKXSAi6gzu4tBP8euMDVkVZu3E6D/IobUtc3y546ox4NFP4P8MUL7sx
PaTrhXHMKJqfc939GOOJTJA6PdeSQ16FHGpDk9bd25PLqqYRA+3hwsQI3F0C9Li1iY+/215IgLLo
gHvcfIiWihCbFLx5l0VvELkhsukF1ilhJtJzH4t6kWezCwCrrPOD8G31Mkd47lqcXESl8lImPlSQ
Nofw8f0XbX/1Kn4SF+UyXIa8Ha3DhCSZYyL8jZyxf1oN912KkYzZdEFgYLiTswh2VZT8/P6HvxB3
B58kRo3bzmVeuBhN/Wja5gPjOi9FYBm33llaMvgarEScj3YU7sqW7IHvf/UryWPwabcdp6ye+hEf
jxdRG5OH9hyu71iBBOTIuBsKDVpbgF8KXx8ciLTPq6suWAjxcnh+//gj1nv7t1X0026MVyOkD80b
H/iArqJe/Uyi+Sc7GCNCOBdM4hCC0H5w9jEM7w3HQoI9Ueif4j5xzl2XWe73f4lct4i//CX+p426
HGU0Nf6Yg9oMt37CNKVY1eBNX56lxqgfIz66rK+JPSkS51pVdnGQmLsu63l6smy32ldxch2oQm+M
387nbWIRtFxUw9VQxb/RrYH3aax4awvCHc08gY+sp5cZRwEUeen/o4L6Yv/3P+3/bA30kZu0Po5R
tjKmkoOzxoJ4NWmILVOzxY9uv79fX5RR/qftX5Vz1cVZnx3pLVxrEKRrx+sNMoG/wZ+OxDfSv0tF
n/L7n7O/+Ej+s6b8sd2SS5CkLZb8Y8i8BiXxa91SvVt59VHn3Y9wNnTilbgduwmP/5ToS7poy/WY
NMdet7/bGnBEOIan2BUelw4+VhjXzrEJ/eQf9+Or1cP/VA9YrZQohr0IlUoqyeAcP6K6OdS5vhsQ
02BnCSFZltY9kIEZhigj03/cmfV7/duL+2kH9cN2slfF/1FmQKlUQVyGN1hAIQ1HKAMU0+ry3wWy
i9NlZZzG2nt2u+Ll+1//7836269/WjQLzwrrKeXu16vBBzk62si4eYlKPBL4g3/EUVdseh3Pp1IC
rGMYAq1GIKsb4ZDstHKaXa7NQ7wU5lBrn8z5ftKEvsbRLrPg+QoXPEa09BpYchfu0Sax2WQxZmhr
eZqXaKblSoUrivrMpp/FcR2XawHqcaNbZW7lPD/SubnGxvKcRURQsr9jO4uJwps8ke27Vp7X/ngI
p+HUVfBuhyAbyWAP/ZPMVHJjczs382g9MwFx96WWjxnoptpiE6o4lm+lYD4RpWQ9pYN16cbiBcQQ
3LK+uKxs5y2pp0vmzS29UqsiTBosRyyym4auKZnAdXKJZfDx+yfx1Qci/389imYITXcaEOg+1dtM
N+eqF+1B2da56FFOFyH5BFN/ydzqH66wr37w0/7hD2EztlpzWuMIaiwLMVTUIkd1midwnFszFk9V
IuONz6z4+P01yvVi/va2fdou+jwENtIUJfQB5xR1KUHeLcdPnQ34HhsO/tRTyY6amrjhKCMS05XN
dhrLEWMUbTZuebMbzHA1I0A81BK1sHAcONuB9zDIMTjiaEFrlK7DkrF5+/6P/mqj9dYb+MfShdlx
GHva5MeFPMMma7xtNxO97s3eDi3zhaP/myT/qhdCQEzqEgA+k0AzI8P6V2WzrkF/uW3ep20BQW6m
tSHTxi18qif8e1u3D3xKWeTrrU1Xqsa62kbWpV/GArBo8FI6+SnJjdXr3EZvhVdWJ7k0P76/I1/s
Hd6nvSNyp4zdkVNqgNeRWXM9ogcZ+VDa577C4zN3NmAbQLjf/9wXO7u3/vM/7n8WDXbZ+No6NKiN
j0FB8dYXKGd91zl34KJ9/ytfXdSn9R/5jxoHBasM3wOG4MYJd2IA06Di+cWhcqY16b656fjz+59z
vvj8/juX/nFVVTJAbWkQpi/CfQjBrECwrvbeyjdyYUVE8HHdoL4s3YHcQ0wqI8oYlgUqvaEncUXR
D1QkaKS6vSsbAN31jP5ZLcSmrMMJhs0Ok9oRrvQ6olgPnrTiGK/7pkH65mln2zUjYQYWCvTSwb+W
Bd09wgCAOxIdbiueFqimtkOvtM4lYk3Gjqit29/fX/5X2+1/3pY/Lj+uzDRXM+dGR5YtA4bivLPE
mZxikl3SlFF9B7LCtX61zQhHSP6jm+N8Ua96n1ZZgxs3SwWxK+2gd3lfnCPmpNtm+d4+cyeUn0L0
PHJ965QQsFErQPMzhKPqZHrUUDlwiLrJ3ukD5DmjfxdVIUY2jTG1K/C5WKXP2Md5aWdCKANHQ/Gy
Mwe8K6otNWEm9nOgtHNS7JXbvFZ6Yu5HL+V6CuTvgKHGP6rIr5aLTyv7ihaw2FXRuzVoj4pkJqlg
6S5ysFtn/+Pj+7SQz07qTTEmtqNl/GGfMz5MFHr10bplgPMQwTJxHXOzDOV9WibiH9f11UrsflqJ
G4XvodFRgX3E+s2583ZJ3IfJQl9c12qNOibqVLj2JSqL89HnwB9MoAZLEzv/2DO/WCTcTwtx0oZT
P3NyPHYLSLlyJNwQcfRTOokBgKfe9XwiOx9Bzf+48rufllqCq6K5zHBU1impezXGDdfBEJKTfFxO
xQWd6XjrB0yZ5tQiz8Ja6u0k0ivTeyV4LqfZBA3BGr4Ei/79k//qDnxajBOI6SQpuiGcxuU6kdG1
20TIeizvOGr3gxqaLsoSpsfvf+0Lbgc0qf+/9o9SR24ksDMin4ev7Onm3qavcjR2eoGW6QMpobcp
MjIu3V4Q/S41MWr08bfa6xdmAIQUzI0lD9//OV9d/KdSfVnmuowmosQVvApmSN68TWI5vFmLte+8
DPcYrZ2rBXHkyfc/+OX1fyrPO2DH6FSyjFQa8TB5qT644VxvvNa9aGIP0LskNKeo5U8EjtbG8tF5
ArBI0JDDvKXXlAnn4fs/RX6xqrifls6Fb68o4wDTHI39pgJP6CP3Ayut7pceUeTcUqb5WZuR8Dct
16U/oTh0UKGXLvakTO0s+s1H3zFy00ROvs0WFey7gE5ysYTWZnSHdAuAaLUatMmRhfgxHIbwLCmH
fxRy0vuiQ7TyyP6sJJpJDvGE7P8IrYc0FJ+71DmDs0uyNqR/aN5V5JCCELjzfrHA6HpDdhtVeCoG
WZ0TUEcUwFLYp06zsqzVZYVZReLDY28mybuFXMdWymh1aX0AC2JgIiGQs2A7YjxIsNymXzHyhT0F
p63VfkiXf67TkVAbZp1wuU6VGQT2F6ZGRV43z7Z2nhmgoOKZmrc05DSVao1O0LlxGkzbAZPNyeqd
bdotN7mAGFW3Az3PdqjOZjzHcCqLW7wrXFrYgqQo0C6OsKaRNqDB8AfYn5hFXU+WR89vwWO2TNqY
CtfJ4F9KVWR7qt5pY/UQyhNH1RwD1wTXJaLMCIaHIircfdCEt/R7l02cQRQ1RObkAYq7iIYYwGuG
vYm+tmXJeTrMiFi2zhDy3KNW4LARgwU3IYpIy5BmpeWurzlt2Jm5DiQCpDzAnB+OkFnlakgaA30j
tE/+E6/Rxsvy8WBF3BXPQt3W0A9v1JLt7Gr8aKbori2JmwGr9R7U6ZkSYbybJ7s+ccMYbDGDOHSk
y5bEY2jbISKamgbZLs9iBFWmfeqUmfej4eGms9uxdcL7LTm9oiigqe8RP0/Bxa20ox9NOz+LSd9Z
hffhWA6miBH9YU8u4rZiY9gEFkaDGXqjLBXGDy96yG18clWBjK2z5c9lCK+aCUmmZ9qRq7XDw6Dw
iadJB9EAq0bNMJtUcsXwN2le5x5d9uz1V4L5AbPe5qkfnJm4OPvQpLwIXYyAwG5RoKK5Ixi1dM6k
nIEnCpIEo+FHkM/XJhsvXMk8YNUf1bBld7G07uw4hp9ZD8QsFUgUvfWtFl143SXhal5YootuJPza
UTAkQNh0EcltTKNf/aV5Bes6bgcUZTwD74cXptEGNf/rIEy+7ROiakqE/HxniijlNb9jRKpFkFrh
lu9BGCE80va96zG2C3PntlMZkcPxQpBgppG3DOv4S/Nk0twbLrsyf6hjBjJmJJ0y4zxWzBXgXUbV
m8pHK5oWfrPzDOhPV1S35OjdlrKPmT1D/y4bJiQhgSRtai79tJd70wRnKOfHQ9uZCqo4/1pO4U1U
kO0DwybpLxpCvjrEu7pHRkFVHRLLRNwY7mq1tdcPeFplC5ZAimk1s7Pz7fG8UjWwaESTDEY+pix6
DnEdnc2oHDfxgMhm8nryOVV79/3K/FUt7X4qxrRTZgN6G85jgoPnKIXD95qcFlZ9NjRzzCjFu+sc
Qeai8k8tG2XO9z+8FiF/OZb+d7T5o4Zv/GJqq4AjTMaXzka1Zq2RBlTazZmguqeOLsL99z/1xWnJ
+VR4ycg1i2wcVPv48IIyefNQyQz4c1lToRYTJn8Bc+Iqq8J/bHdfbPX/8RX+uDYfjneVD3lxFAZn
qpN9oBclJBA5xMZXJjmdaNTtQ5rt/6ptv7qZnworg+o4tkNikFptf6S1VNveQYJIeDHIDhvq0ZQi
/cpTXvvGXGLTu6hd7yUP++sCwjnQelEevKLPzycTT5sK88n3d379/b895E8VWLdMSoUpIK1kFtZZ
4/sIE0kOY8u6Hoxa/nH5X139p8rKoAcNVMJUP5vIWV2YTZkWBRPtnIvYg2+Yy+n9++ux183+bxf0
qaSaEVnQQ4U4t8hwAHfQ7OHCIeALlx6Asy5wSKAQXMbgQfji5xSTaRG7KG2+//mvXuRPVVTWaIUw
X/IiyxGbdURPFT/NDztvK7S1PpGyYUnQCsL2OqC0+/5Hvzo4OZ8KnykKlDdK0gjU4osruQCUrNBF
IlAjEFVlVbPHVdEAay5fZ2IznBhUv+4Yikx2fP/93/BV/eh8WqWQWTkcS1Yr0ei/jxNWI9zjpBbm
hIaryKeM99o3J3U6ImsJB4DXvJvNNJx08ZpbmZePs8zNJmlC4sJTjKRI8g0zgSE5cSKk0sHcfDQ9
GcEeQlJLIB6cenlPZ/0fq+wXD05+OnuGCfTN2QddgG7qJhuTducBYO/vy0fpug8MirBiGfHxj5u1
vox/eUnlp/XOxu2TsdElR5XRwMazxZypJwhz6myoSuuQxFdDRU4Ss+jcJnC2SMmZTf6PszPZjdyI
tu0XESAZwSammcxOqVTfTwipqsS+C/b8+rtYb+Jn3HIBd2IYtsspMYMRJ87Ze203CWKNI5uzr3aT
W6k78kCM8NOJxHu3+GBo1wF4Xbx7DWYDHNzHRvxtDPr7Tvq//czru/2PLXP2QzxAlY6PfafaA3qN
H1BvNT+t+HIH54yLhfg4zEROr3HV4ShF6+UTcA6aPHU+MpeefdpNjJ2T5mQsEXSSJCcgxk6/Yonj
OEqesBmPzHTdV1Gg26fYRcTLiqJCtJ/8Qv3M2yghTGCa97zM98Wi7GCI1atWnUvBy8R/Sk89+Lbd
NPq49NdPNEqynBNgxEgg4+mM8W34OeS5PFiWa/2YK6o1mih/eQf+cKj8nl3+4wlNCbRTmdHjh5+D
r2UtsiCLt9tsHK6xgGwNNvBd4Tp/ufD8SePz+1X8x+d14eJK+obZsaRtcu/LjptqgXdCRtkVtsbn
2DWhvojp3jEAMmWlIYPGbJDBmjQdi2k6Kl3/HIr4SRj4X/57af+pWrH/tdW7cSesJWzTY7hUz0mP
XiMboqd0tklOXAgSy40PDyuf16NKNJB6/eVz/3DC2P/a9pO05yJTMPCMx4zLcW0SkFLqd3/GesCC
NB+diay5/+PvaP//r0JsuM0yFlFxrEx8766oSeqoT0ma5SzqRTwNFprdnPeiIX+oLc3D//Fz/7XP
c2muy9mdw4O1il3tJTzUY/rhLeJZoOgIVJf7PO30glHkRhv5X7qBTPz+0Bz4LQ/6x0orAEdASIjT
Y4OHFJ1OmAfebFmA/YHaiNT+WWb4pnxLLAexqp3U1N8RSPWMtnKNMZsIhhDmsPFJrbSEgG+wkPid
5OkclGmP98JhLOSxbAjYRHCmR88JbITNDAIS0Bru+kdni+bI0Dlb0PbtngughTArYU44Jm9u2HyN
OGyJxWy8NrB0d2VFEQi3nIvDmIjTIECVKINkTi7182ZKYizk67gvacVAukuvL32WvmOYRkBQhztt
W+ZGtuQS2CkZuPlqa+VU3aODIemTODp25hAJJFdHH/sWsaPeV2ePCNJNelWgGOetQesY1fXZLaZ5
5aoAcU5WLLTPhV94zgdrFdJewdaPT4UG/7SQ1KeXc2RnF2BluOdmfCbZUPt7RaYalLUYI43TBzWG
66ITHyLKvlrEP0GiMsI6soFANUsQMkgI2+gAsDSy5qVKxJop3N3ijBwpukzs1klaERDlfQ9Sfw2+
MW21F5PjI/qHqEqt41wjKWECDi+ohMpSrvg+J453jKgOvjS6re5Kf1f3Xb2paRImzYDZWxYLuEDr
KSvrZx3j56QhzrlvLeadEj1pQQ0+myWfv9oe/E+iKH0xO4dBbk2PVqqZf9hIMMZ8KV4TBVZTE5yY
J+V7jMGZ2NH+0XObFyHJHTfzkqA4wisyoV79iGHO2GSniK7sJurnfC9xRWwXW35wbsJrGZbiJBwH
BR8bBEyBBVeWAeovyvOttt0c7y+htwUqBdz/COHHtLgL6+Y1hVBJPYP5JiQgJO/aX8YoblGJJsFU
zp/hAlAG9eI1ohHKV8d7dBzC0Gf8FVPj4d+gXw0p6FfckkJoqjG7z8rk05AEWK2cSzTWWD6K6hNY
z5XOEvnT6oljnRKKNjep8pMdu/MG1cAL9ROSmopYeFdE8w738mdhFMa2s8hT7Cb8mpjan8Hr3oRx
dw2YZSTyaoRfLd2GVm3+M0LUhkvibagibriizHatR7TqoEhyWWBoHrJSRIHEMLIBG3lTF1Sqgkns
3pq7r8Htf5gtIsR6GAhbwnVXGst46i2cUZixSAFaAGhkWXUP2Kelw6C+R3dWiNhMGyGZimj4gE+J
IYNbvngP1wxr3c1n0bULhszOXEmrLhbjPL4uW5xv/XBjpDRGUhPrhxiF8bQkyGRRpea70KjOjaQB
2/iE1PRo2RbpnjHQg7BiPcyZ+9zLEdfgSng2TEXjsf4IBco+pwfu4UIktSNlA8yBQ5DbNYhyaT3K
pR5vkhR7HwfXfmm5HMjB42GM85MV9slZj3596eymJce6OuZZ51FowEDsB7oWWX8XVRF9mpojVfkk
0WX0CutKNXuMFNbWiP0vcMzuE9PTBrUEpDi5SMxPAN3K1ZEjRf4Va2Lfhyo86X60dhNOp83Yl3mQ
Tll+yk1oEQV0R6y2EiMB8XV9/8uZLJtEjQL9/6Rf8LuH/CvST+seXqvpdNdRasirHqLMY++WFFV8
oRL6zk01knDYagVvXJiYlIpnAMF4aKpKEVKuLt5iPPVU6WQHjBdcKCDRoo6AK408adD9Mx6JD9te
1dhIXrfYpwjKUxmfIDVJjCVS1bjCf2eZiG1dsaKHaVeYoHc3YS++QBM/+hEdmbjA4RDOBWmCSYfn
mpbjYbHkHc4PshsK9WNwmmXrYefHd+OBHRTD3hXzOYoYfDoFLp0e9WPgDybyFUYDBAgBhPRkSPPQ
LttdFOvPNDfWgDciN4V67xNZYnzBV8APhD1TmxbjBNKTQ92QQGROuGQrq79WhbyIYdiLocsOltSv
vWlyUvnRtRvpp8JMccamHgAjz3hlXPxtdTEdJGD5yVzcsDsyU5W/xAjVOSZSturksKdEI7mQXXLM
iHDoLI2xyFRkZLXOxwyYD8Q/1HcHzZmE0xdo6f/KMwtVLUuxMapyl1sNgg2ekPDqY5fgrIKNgcMo
pxeLSf5XKopoN2aCvpDtP9lt+qQLAjYLBzP82H3ag62wfpKrNdcyJwHWKOFF0ZCDkyeDKMUFRU1d
kHjkf06+ovsWQ+tASTzvmL9gFy4HzhgcMYlNftKcNeW2j/zwdhywLCGmw+BjAGRcfkt3dMR9RmLh
mxHckQo63GkBr6E2CeAqjPjOWG3QoF9fjEh8mVn4M8+nizF79c5WWIB4oqnBE4V+wv0Bp/IWuM0n
jRrGf05L/GZTsgyRr/czjFl7mr6TEM5MLFFsDJp0UB/3A+9FHuReD1KsHq7nbFC7LKWn7xvxSc3h
+xI1qGU9tNf0PHCH2523TbGt4b5N3uoI8GU6e6+WLekTtIN/nofqy5hLCeASLa2tqBuWsPpuo4En
12meEBgGf+jEprInh3nNGocrav92bNyz5lR02hHWCmt7M9W2yUJTr5YHPIEe8a+J3mHa6h+6UCaN
ruhlmMN27yjrWoTqtepw8BQdCeeKziaVFK7F/g0YsIZZIv2nAsHKrgXcxK7Wp3ujjBEYlddF39Gc
x08bmO7wzHDxFDX46OT6VasM5UhOMFOCYbqbC3vfr0XQ6g0l0hR30yRAfHpsZGfsst9zM1w13nSw
+5J0Oa+/Il+D46MyEINgv+ElI4TIhudhzi1RUwL79QRi3oAtsf6ocbsmV1i8xyDvH9Laua178xcb
/rV24W5pD0qPqdZ8PWAHmMfEreohe2gb26oTnvOKHMDIBTiSxhjzBV3+oeCocp3iuR+ih9CNH4YM
w5Hi3T442vzpYkTlCYNcpVg+M6Xh8DLJRlPVcDK6cVdG/rvorDtWym4GLMpGQvBkWehPVYhfQDA4
hvuUTAz7yqjVe8qWFWiNJGfknxZNdpN0lrOlikm3i+x/xmM60Xa2joMMB5xdmJw7cA+AFZPbBT3P
tuz8SzblxJsp+4QZgU3TbsYdAx1up4VF5m98V2r8RovLW1dKChG3T+xAtFZ7iVK0TgJmQmB0gBeG
HEfg7zc5maHOTGFtHURLo+k3gznll0nE2O6XdX/0GeDA+Ruik8QeHzBcWdN9S/cI6QUGhbtilhrA
PzDbzADxkLi1q7y5LgfgFIMCo4Ul+0eUl59GtlhBXTGfjVtObVOkM0vLs1fvSg0rDuuZX4Z6K4j4
nBckyomHKt8TjO5toLuklmF0Nx30rsXwkjLMpdsnDvVq2cv8MoCo0REMOCUXx8vLC3A4iJGNugb6
Ac3Wa46qsNoHLnXtZehH/eQnM53aqrTnXeGQhmPagozCFhnjlDhrIMpQHtqGIUeKxPRO4aV6xHk/
MSRT3zpMV15EepFuF+9xIW/bBAOK72tyPV2P7lxujls0aqyB9VEr6enNNDUm5mJtnebGwrg6FRiS
J3KAGJyMlz7OueW7DvZKncASC2MkhYv+palkPIHu1vIJaGfMUQbV4Hx29AD2Izdhik+IO5XZrTQP
Q22XxHuNTP9s5zzBKKYxhv8EfTPtlWA0GVOlc/lk1WZ4PWRQi2yQPy5M7MQPw51bhdmeAoVpbdJH
ARSy/mSm9T1TIsBwbfgjd6boTnIf3uDnAS8BPWVfclBtPTt8tsoOTlC7PPoIYo3EO0YYNID9Fs8d
BoLNMlXWwRt9IJAeN+wAHR7dcdAXymHkOazEbSKtL3WJiNmPiKPO5xc77mgMJXhaEnP8ESduuMXS
9VBovu4JqJyy/CfwP8WjHBX2lXa6xt7JTMfq/dNkCxQNsAsAKVbN9RgijqoAhhCX4Gd7VhpW51Ys
d5ltoe/MbX9veE32QO7sxzjIGTEqVWfMMXTdFAPzGzd9RCVismN17Ashw7iC5TdJVwV1Z/9src7b
TzArIONP35jtADkYyes4+fPKw9c7iA+PODffnAUo2pz7rwsWh8MwsapxjybbKl0wjhnGc1pPN/Xi
tXtqn69yYbAWh+rJtiWtfNflH+vC2+POn/ai5R1bkuaZaVj3knlFTSVZp4wSY3oULQu18MmApTMP
WyQda3TCzXebcvdrMqrsRUMxL3lYFFA1Z77VIY9scFvUYQ9ExRkfc54Xp7t64HI6H0qNnAD+/mfv
kkfp9SRESb+mvLS6fic6G1UuXeFTbPR3xlS8LuvdMtc/FatYDPGqMYl+uFFDPRU3OxLF6bY1LY5U
LhvyfrAEVs1mrT0S6xkb8Xm0Lb2zWu7BUDY+fcMrwcYXUEzUGi2TcOy1YmLRGuRItxHJu7zpvAlu
VF1SVrYXyeTaWtMCEqv6NnURB7qL+F0hoYAFHKcDh1d01AMiZWbeGKbjIfUDm3kqW1sz0jeMz6yf
q4FjZdf53Rq5gc5LZVYTeKK32M3XB2bP9pU3et29F0EXc1DicklN8kNrUDyk9gIVgxEeK6emB8CJ
lxm4L51qdtEEMDksuBa92l5t7nFlCOTclnNCXnCLRxP405yRCQYByeThTckBZRnsyzC/sSbHOFeN
cG/iqSH9us1IOF9KauMu3PdpBWUfk9ILPvxxPxpNuzOX6GNKjNs5dK2dCY6bqyhG+9zEzuSvpjHl
qpdsXj5jB5aNsF/Zj++RU0Yn5YdYl7hr2io8UJxznBrPelZPDgJA0CbvCbeKC2z7baKHo193R9em
2Gu7eFsn5IMsCUSDWo33sPgEHxjVB8smux6HcbWtYvhzgnlsCSJO1jGOpry4c4AbARdZhX1Hysqt
aJpXl6botu4I+nD4wnpnvBSzlV/3i3eZMmVt50Qf67C8qptfpuFBzpxU8sV8eQmcuEJ1MeXLHROC
i9/3xjEveZ9WypdZmldzUqHv4Hp+AG40HpeCsgnIYnXI6ukHUu+LoOR01tFOj0sZs1/CxQJAiTmZ
6ioy0mRvcM1JazPfZzOthJzzW9vegtkUPJK2wiros7rfcki/tGB8+FlSe5dk8tVuPP4gdRbihuV+
rBF0sGDuC52GV36NOZmd9lnSDEdcqN/C1aXcCDnD95izdzszrwuoVSdTYMBM2srYlV4W72XXNpch
cWdiuibEYD2gendjjmK6iVs5k2nrRXdmSRWKM6W7j8JObUMYlXc93KlLBgZ1Xwr/raCXtV2VMNzm
lvaZ4AyeP0k5E/il5myn65Yo0PbaLgavPE/NPS0K65SJ+VXmzdM0WJ+F240Hq4En10IiCDt7T8Kf
fVrE1AXcyJbXBD3NPovj+25KHiqfc4zxxLy3SJcfIX7QCnGvwqJgcmMuxbWqZu6eDkVHtCyfhKNz
uBIYgqTEdrdNCqiZd4khc6ahSGA25E1ZEFza2XJFY6G+nvPW2XfmkhLsvKTpVqXAM+oIBGAfe/Gl
bbwXBglZIKLpsRgHKmPfpWgWuWgC3P5cc5RkpfReWl9cV961pj1ePM/x3yz5OzVhDp2nrK1gLPZV
snHXRS77Cn0JzZ+JeGCYmgc8o+NrNC/Tvomppiq1+FsXSx6vGYkY6z4SCKyQ+7EbqChNeB3lWANp
TgaKcqcrYPJjoMrRVODFHZN9NAzqaPetwTiy5shmBz7SblvzUuP8yqDBALEEykVjI5Ag9Q9RurAi
9EfcV7CahkfYUuUhyyAawyFgsgBkI/dr/WCkdNxNtA4Bv4w+KXrtK/YQup03krRi0MJIpH4qo9Db
eVUT/xBF9+4KoDOGzd2qXwpWNY/lUINDhInV3BrSMndLbvI9FfGj5jQJ6kX8NH2MmrGkHVwVjXd2
ivCkKBI3SzWgmiy4jafNPO28hnSRKaTvWBoEwpuRi5ISmbNfdHHg5sBzADK99MuanmzQJXJLSG5R
tWljtYMfMm/gSH4ro64hpPJ/b2LrxXOpqLphePcFV5MkcfjBqq+JGwBUibkPuggjr3YbCLkgB5Nm
1I/s3YAfF+B0YbwSrvsMN69ehj1Fdnm7NOPdbEcvtW8RXqKSZm9RkfOG14KqPAWkXaTJYbSS9GZU
nPa1QdJEE1JNxeOaj45qpk8wWOBrzfgWOKwQTnwgH8EBlRByIyf1DgJpRgztIeDL5gA30l0txVFW
LphWXw87ypYciO8UjNYq/y/Bns40R3dySonOJjQ3xkS6BdbbbVkdvLqeVtBh7HX8EBXcMHB1Qs/9
cqblSczhL83pQR4C3Y84b+8YEKOnaEZWH7NV1nhGRpdLB7exU/pFgNe2Vr/QD3LUtVcPxsZss3MI
NpxQAPrOC3tWjer/yWXwAc/VA49ZF4Is7PJTVka076X8f/9VFXrjNga1tHVByPEH1a1H9xqfIJcc
dixLxaugkcTqdGEPkJHl3MscT9SUEwwuMpCAywIu0W0unT80h7RD8uJFzpM7QKqYjJp7VHSTx+n9
pEpYOjGLy0DtVNnY3EKTfPXisTa7b6vhcllkst6mCnTCelX0C27pNMJWA4Nd7/286A+ND4VEQMCF
HHKYuundqNxf/Vz62yEhZruJaGvbS3dTVdO5tTIjwI7LJzLd3NSd803PAE7JwEA/Jv0rcct7VtZn
6LoHXQzutlqjA5e+R+dELmXnxfcDo/eAJh+0Sk/eOOkcB9PUfhguXQsx07MZK/8tL8Yez69+i8u1
x8lSmlP7KH3vs0/Sby+052Ah2SvgNuYy1iwvkd/9CBPYUazCcpeQMfOcKibKZZ7cgfnknAjVngYM
CwYP8I5xKRxWP3lnUeQHw4uH2zHTFyhZBdQSeccle5WhzS+8Cscyx18ACRrgTq1f4Lc8txpXcKpm
uV3Kvgm6tr2Jo5E0yIqiM3OTw1QZxcHsvHxvTFG/c2rnVC/2xzyZ7zNIR8zudXeOuYBNhQS5M4Y/
x47rpJP5DI/IEafIXrZYPd8taWhkcAl6uPg2Dgn+0cK99Qf6zn6cHhaHSIpOfyeL+yKM7lqJEC3c
EgNdR029oU0MMKXW04Uos6dMWx+hlIo8CKj428aVV6H2r3zNqg8dbJFWvgznChncZhnYjUymRfva
hp1gjdK4VijC4fkDrnGS6gU0E3e9KqJbW4r+vJjiLtLRfKN4RFDHl40FzrhweXOGnP9QmLneRX0f
B1nP8VRygJ+Qrjf7ed2YzQU/fewtcjcO9ScRWWXAMZZy2wrjU7yufxPAWsEdYDPCeOqVczdX1jWF
wWdnu0927V1sHg5daxkB91QhksZxhcxUX01fKt5GdtKKhg9tFG45Da0abmQTpUX/aoA+3s689KXv
f9QJXSpsMu/JPKRfXpNC1mw43Uiaenft9bHm6BpNz5pYUKnYgO57gS407xzJ0G4Z7ft2xB6VzfFw
8BJc7iAB5I01o4GMVtWoH/fc9aKvzhnbqyRdEVPtxCgvJpkrEkwOyDvdAR360U6K3giwWaapvnMb
1gxTLHftnhXNt1vUMjB6Hd/A5/hIHd4BNmaalpzmF367dqNaDl0kpCkYYGfZE26ObTunmKxU+eTa
iCDB/q9Rl1wofLM+c23Md7FwbQZlFO9zPfsB05hLJGzA+lNLtVHNHAdRel0KSDS5V99bY3rVpLzM
WdJzNzDd6LDU7oNU6iMaouam1QVz0qo61B3DubFQd7qy+10PJY4jyeUJ6dFd6GDYeCiRD25kHH5w
auNXRsaxQBI1/enNM4Y36jSwr+JB2XCNPYrNU52odEvqT8ScgcJxMD1cAWQS85Xr9DFuqvK0jCKC
4FrYZx2q/EBbOb0rVSs+NOb9UzHD2hmzrNvQlz+GeX8OR5mcBlSw28nr2C4VNIYCMg30rizovMGA
swZckFGuzJhXyfzA1FMgGU7p/prYnFB9JD+B7gESM4HgJAXbD5tz8qI7IH1R4Sb7NndoCbYoQLI+
to8RBO2rMHLm01zBv6cAujQd7Dqb0SqgCRqGTiS7EwFDtNQBtIcUiFuQTENQu0OIrgTmJjkHBLUD
TiRBQaf7yI/o5rp0U+CK6isz5hIXjis1TMC5NOSSnyoBMmmp5wUKYeFuINazl0wcpYwOxz1d8Ak7
f3jvLehabS9Njggg23OdmcZ6Q8XhT/1LV8113n7/XTgZya09T+G+NjwZqAZUVef0HfMirn4Jrb3e
rCwoRvD88tk+Q1XEqGUjWk4N4EY1t3mYFA9mHRZ0eOL6Jk7JNwL7UQYDu+/OCQUw5FVOjK7gKUo6
kxMIWgp7WLVjastYoIjtu8UlwYGKPijy/FBZsj1nsX5gffJbj+1zjlRgv8aQcS3ODxCH5LVJIBtv
ZHdbTs6bM7f3QEP3iHu8fSTf/eo6l/4LjSYUshlS71aFmgHHUh4nUek7bvrGPqyzgjwLam5MKveh
Ng8uQdiz22R3HYpmtk2r4ECSt+4A8xK62bCj9Epv3MR1byrw24xraw/6B3Q9LinGOWOIuXc0QSmG
hKCaSYyyEK7mfeVM7D0kA5TNcjOlXE58L6FjFvLW96nNVkfS79ZgtreHihTviRucqEDN8NwPiXHv
jnV5EBN3divJ+CVN6Kf2FMljiUZ90wswd8ocgHRiROUQJsdNNtO5MRjMhJYFcW7e8Vz0PhzKyxhV
17rX/g7KVM70rH5qov7t959MixaNcJM+CzelIrXqe4eRfJjh6daESOyQs3mBTTL022Iw6YDSWjJw
NWlBErsRTRxDuP+zQMF5tyoaPKlbHdL1Rxrtyd8Bkafxg+QpKJXnBuANpk0RWhxWSoIzMVjV68eR
p2IStZNf2Tkd5Q6C/RbgD/cYY1qR8BdkjwWIsfHNnxlAgdv+cBBjXul2pY+sHwaKAOhsSC0GK2De
JtHwi5Ia9APH2qkQ3aWdvEcrLrj9+P5ta5tEPs7pqcybLy8rnvTg/ChN+qU0RSBKAwajUVXToiFS
ZJc01preEr92JAZGHtq1tGlfV+FCSX4Mrwt7CQkWVWAkxBIXaDvG0T51Rvdeq5a8Tot2ge2u4LfB
7/ZjMV/EvDD0U0ho58j7ckVKWIPPmDvn7rN3O2oNSK905S0aTC4GC4B+qb0xF4wIg3beYgW/kr7A
plBVYBH3MzSi5LXS9C0X6yOWyQdWSkhic7oNR1s/iCrHQ7BY3pH4hTvZwemycXukLdjdchGvKpRA
3GMwZBnDP+SW32GZ/ZonGvOyy38AbNekZ5ZXbjE+0HanQLfNd946B9BQ+JAmDoMIg3m/LSKbrpNR
BGWkWAFR1WxlYW5png67buieh4EGrB5Audfzg+HBCBV2d1/WVnUkadY6hZa+hzIN0r33MfQby8UY
I4YAkf00FgQ3DrOgjcpWk9KjA89TF+yRU72JTUQ3kmkHDy48T2t5vVTJjdFqMGYrVhcd73624Yrx
WnzWOom3ym3EkYhNCHCoLFwtfmq+29046RsmPtFuytyZFi2Absc5RXOTHTAXemS4LRNJPyF+ImoT
Yitnr9itTqjGLe96Dxim4WCwVETA3C95T5pTmH1T5dOK8mmGRPNzKmdiYhhV1evgw2pioC/OQoKN
/bIAR459gl4B5WJ2RR5vLNZGeOk9nTWPoVda7MYFmXPRkFRhOZF+BL5Lyk1YnENXlyfT1lycBLKf
cYFjTtuwP8+Sq31SIiDA34S5tKC6nLxLpauPGJL8wWzEEqRLh/5nVs1GKQpzSXqBnGmOdg7/w2mC
x9OU3QzCDz5hzrYakB2K4pweLGOxxyLksBfMzrje1tOOvN5fIPRGGuwYVQzfDR9UMj/LMUJdmGfv
kigmJiEeoWrO9GWCj93U6xehlTQCd4SvQVDflhZ7E1Read3lNWsIV+wF2wwnh+dYgcOlLutHBs7L
25jVxaF17Cd3lWhVafiMJNc5UiYTo6nsn530Xt2sgd6tnGBQgGcN2VKJEGu1cdOs3Y9TXOy9Wd4t
qx6Bmkjhlyiz6z5BprL+PAY1lrU2qJYMMVVu4tPwstsiak5DBjAqd+r51C0p3fBlQtdEpiqlKsN2
VzI9B3qDKqOIGLB65JgOczRdKy+nQ7ByqUUOCH5kYqhBWwR5rdSJNIKF9nz7jM4nCYSI3gDhrtwY
96cQvX+M1x4lUcj2riChkRanf6hIYdlQQ6JEif1x68nsU8d+dxWZs6TGcIcjgkb45fF0M8c9AIXm
VGl2TEUw5UZZ6dXUDY9xPt1TypwZdyw4vRAmGeMq4lDqdk5DnuUsXsKSVryOQnQUDQ0MN+mv6CVP
NCXMb8RUjzmC+Drhcpqt/h5HDedptR2KzLpf+rXAYbY5wArfzEUMDcFsbsLBvpZDRNlH36uXBYFm
q5ArHke4MowdgLjHDD77a6Mekv1gZMbGr7rT0nFr0F74o+t9d6cEJ7ddVWBSQbTtUUr07B6KeyFj
iKDS9NGllf+onfEj8+G2Kp3fh7MVbwePJ8UE9zkN8f4MknwPa1IEr/d0oBkJ/SxMnCq5gd+8kfEr
zQaX4Ji63GsGj/M4iENfIwQMBSQ+2TmHVls3g40GxtV0UYimuXJ8Zr+IO3/RS6IvWsqnpGc21iW+
YInLT1rLyL1cj6yGssOzPEbPRdnO+xWwuCkaXoTYsR3UIbjC5ND+YnI+BCi8uOD5krFDFWeEcTP0
awrubXYb909ubqYHCONnuMXYXRx9U0mr23ucWI7JKHAyxd7uKU6Ikp1O5DxYiJsiRI9J+ZRnoRnU
iU8pRk2BWsiJOXR7jaMUmaNT1Fel17/yxbGVuvqBC9UhdcT9ossvL82ihxbbFT64Re0T4poAeNE2
jTv/x1+UpKsa938Rc//m+PxD0FnFdOl8LvrHgvy2rdTxna+q+17jHEC7Quh3bp2LgRadQqPDavOu
stH+BEG2quL8Ozr3f9O0/kEKb/1bCg/7BzPVkB7L2ruVpvdSG9ajpZorCN3XGOHoScZ+Hhg5LRvh
Hwd/yUGvJkf6Fo///TD+INu2/iVst2PLtUvausfarQAdw6OgXnIOIOyg+xYNx3v1c0Z5/t+f9ieB
9G819z8e/Vx4hZ/beJ6b2v0odCL3nV+9EbKRbpJRPM79AGN88qotORHLHoXoX+Tif6KzWP+y+vhe
1mQpygu6jgvjwWbwrqH8ZDhWuQjrDl1mg+tpO0Ndvpu9Bq4zahe+gJlulvtQQbgOnW7YpRXbWoz6
b8PkgUiCpWUuluNlEGuilV+Nn3pITv/9sP7gyvjtm/7Hs3KY/zeqXiJEAHl1H0aef98Y2csaq9Qt
sruzCjXdMDOAjId/4L8/80+yeutfUnJvwklL+wxiFU0JD9YAQc8fBvzszWCDNO4Xrl3ZuMp3wlrs
ZxMh5VhBhNDIvTmIFpo9pXC+k956zL202P7lx/qDu/m3+ecfz0KEtGdc2XmHEKFFX5iPvZc9hAMc
Rm+QB6ezvo3K/FW27QkGyN/k/H/6Av6lODfqEv8r8ZiHXA07E/mZpgLcSpuhfCLzr8K0d34T3raV
Ux7/+/f8k5Ho93vzj9/TrYeSbXjIcCfk7lZbA4ELzjRs25LqzItbKsT6yHRzXrvOty03GfRn/s9i
nH7mEZ3NQWHh7XVl0KdHr9KP5S/LTG5p6iXbkusj/l0izVVFap9qy/5Q1lUfZLXx9t8/v/V7nfwv
e6v5LytRi/sdT7I2DkVbE//ZXo0G93lnGPMrKcmFasxQHw3mi6gU4xnQKAIc2MzzXUaHQDf+QzNM
L2nYvEofkomKfb2dJq65drSMl2S23BNzFkJLnYU2sZH0+5HJ6dlSfOlT45zR97jB5Dnzroqih8yF
4WPTUqUp2h8knVfCQGIArO2yNhBuSmPu9lY3gWxOQufkuMhXffJSNg7KVEQqmra6ZkQRdx3VEdAh
onC2vh9/o8YgWsmljLWsL5IZmbBN1jPwSwCkqVcHrWWQr1fTtScFne5f4faHnsH4lVeSagzkrb7u
M67daLA89AjLycbBg+iSkChTnr2RB5NzvUg7m5m6be9di8hR014kQRSROmMDs26dAl6lNqqv3GtR
SZSFAzC08x9rGghMH8eRv+QRLXyFZ9KGLMVtZb7BkHeNl+vQj/IRmdu+X6Hv6Eqbjb2gaSWo4n/I
O48mR64sS/8VGvfOdi3GmrWAC+gAEIGQGzeEcq21//r5PItVTaZ1WU2bzWLMZkNmJgIICMd79917
znfkfZJmVzCtfNH9UYThLjAnT/x2WKWx/p23aHT6PL4RCfTE2G/YqGQLEggbattqyOKt1pqLsDRR
XR255kMjgbNSBE39N4aMf+HGEH/aMjEo9L2Sa/EmafvpE8j7mziFlN+qr/8bkM4Pt85/dw3/tCfW
id6kotWyzUZoVYDPliBWqd5HIZ1RP8nZOqOM3cbIhlc5h4QkgI9KPlqJTBYFXa5T/dCce5YkGKt9
S7pHWuFyrxSjxomvAMbRSKJsNJHZY/lRCvFg0yz4d3bTf7Gjiz+ZbfFYKI1axSa+ObHYQLO5S4lr
OOMFsraBxRcC4jOykm6I/82m/oON9d+9Xz/trTkzZFMmCmBjSMm07uXoOqC1XSGIruADiQ8zuz4n
V77PhLqlDxxFE9cgDqT3kSdFbXtQZCv2kE77DGrnkMNGqLVuH1m7bhivYpnsjZ5BainkD6qBJV4a
22mlB0gyUZzR+5HjWyiZy7+bKxnbBWK44qLn9LB+ZNS1wk2QuRzxxaGiBBq60puACJcGi0SMhppW
kXkOyv4UMPLgQpYQghOow7GuYwUpgg2N7ZKIFaOxjSTelVFSuT1f95J2jU0n+l70AYMFxGmxd/69
LPuPj/F/BV/F+e/vXvO3/+TvH0U5AYkM25/++reNe+/+53KPf/7EX3/+b+uv4u6WfTU//9Bf7sOj
/vFbnVt7+8tf3Bzs5XTpvurp/qvp0vbH4/P8lp/8P73xl68fj3Kdyq/ff/0oOtYBHi2IivzXP27a
fv7+q8WG/h9/fvg/blue/++/rqP3+pa2t/rnu3zdmvb3XwXtNwxUumqZsiwrmiQaVPTA4f+4SddR
jhuSLEuWrJgULnlRt+Hvvyr6b5KmydzIZahJ5Nv++ktTdP+4iVk9LANDMgxkmeqv/3hyf/ls/uuz
+iXvsnMR5W3z+6+mtXjf/usboOk8giLKuiZJsilLhvmTD7hXkSaJZfFNDLzxIN9kd3A72IqZm3+w
4uOBsM3bvCFE7JhdJM/YpA/xi3gc7rKNulsauukq3dbb7B69ub7OvcauVuAbbXw7T8WdeRFWwR2i
WiQPG39db8PMJiBzrXj8+8bYlA/mTnKay7A2vH4LSttNdtp74savsosd4snc5adqjTJFOAX79Cym
LPm0zlZ00xapKli/b4MQEITedn7FBKIczJ2ySdzZm1y6j9E2OcYPuHBskFRrvFq76VG/gT95mwZ3
IovgXf1qryCBx5fhSb34F+WgPik0eLbNGsYTBI1z29vJm3jDqtYflBflZdxywz1zDtdcJ/fdU3VH
oNPTzDjUizZkZXiyG18R1rqaNxznregiUzvpT9Va2mh7fVe/9tmJV5udK4h5trgL7oedvEM4ZhPd
tCmv9bY9yGvJGR3dzo6VPfNqOjfiqacep//3EB3Z67Auz/Um9vJTdAwf+q30LG/9c7AP0ZfhHmpd
JGq8afQBiotSbWbpgJmeViedpMsyLkLwUNrpCeOVgNu1d8yvLEdd6fbNhnBnzs6F5CIqyB+109iu
GtXxha0RehMug9FRdw3L80r/RplKh7F9GC/TnfBBZ3Ez7CUvuIjn+YqT38sPlodzxOvW8m58mfeY
+S4oDfeYzZxi3d01FyQP6Sc5jdNTdmE8pj0Dl/vEB1jcV4bdnkbeC86VG1rTyaXf+rvYS7bNNXqk
mmIOlwQMgPZS65b9KrnJF+sgOMOWgDY3bJw4dgMyHVbK1XiAy4NTkauFLFLix7TMk/qdjByKM5Hi
ABzY+RvFDd3E8TM7AGeIicapH+IPlWC41kNRSKk2Ey+eOGPk1P1Ow+yhY4y206vudnb/ypsluzzR
R4Osk/P0iH/vE6EGlnCtPobSqnqr3vhMhjv2GNoi87CG+2O3G+Uu02xVXVGEIR4DHV6fGa+Yj/ou
2in33UV4kb/b7bitP4Vnxki8rq459SvZCF/1urQztkZdO/jttTqbD5WMU1Gn3YY8tXleUnqoq9tV
9aA8BdcRDIzl28GX+ELS1pjtY8llgx+Jamln4Hm2TogCbXR7vHJwSnHXiQdE+OGWJPr5KfhoTuju
DNjVJIcatvKdiZxjPo2HmRGRgLiYLFsnFb9HObbVhGCc0/BW0PBnor7Kads6YbZX4ov5VRdHeoHr
TnHhgUvarljzY8T6MM9f+x7a00RbaW5rBw4gQNl6naZ3rHeycc1d87kh7sPlG7GnYb8xv/qVSv1m
C4aXqI7pCGsdrcYK80XYrl5rYVUUDiMK9Y6m0CveKodxRWyTX7rC+d7a/eMuK2yu7/H70rmq5SXe
6wiaHWH69/fsZafiIb+kF2M9btoDtXG2xXLzojMWu2NOF1+XZueJR0BojS0q2FGxPwB3WpxprzTk
jTX/msj7isl7p55j5lQolxsWElJWGxbKsNsVfFMroFse+slNJT6ZhLiKTyXiJUXfavOl0BgZXyx/
WxWXtrjIaFSQFwwCGPzjoF1Cf6OOZ3LZ5OjSVo7/JfVvlHUQ5og/0qlfvtTn5krHPWcwgYgJL8xW
IaEbfSNBmRlDeskTrnX0ofboXvynLDjEUPCZzrBcNu4YfyKyVc4CBkJCT1cjBoqVgm9vjco8IanT
HTB7GEcstHb/re4x7hDWS47AnDpjeWkZ9HU30L+nkYZjpqJswDrlDr7bHuNDc5O427Sr1kjPuwDz
5YfYzs4oOb66GSEHa6x7/E9GU9VOwCEFYJBrv5AdxsDVIxNW+ave+/vsnKaYpQj/WBmmC/wwjHZm
u4+e8HPz+4HtXLUHsDgMT29t+9bMh2mNW6E3tmZ6baHzx9KFE5OzZJcqLGeydcmCdTDHnKqceSQf
EaXbcKz4U027V12J/aaiY41K3EzkzfhIKhH6kSzZRuN+FtCQmmZx9Q/RAaWz/pL4ybs8EUohqqfM
f/UZvRDnw1JHk/nTIGBRt0sm7y4Lb7jShtX03D9qdnNqERae8sujvidmYcUM+l7dx48oIdx6rbiA
OTgWD45ov8uueOEKaIeLWO1oJDt6sx0nsqhu5X2bvguedu7Xw6bZD5v4cdiUa9YER9747vw1bOuj
76pr/D4r8o9sJOVr1E6b0DXt8UU558f0q9uHb/KG2lXcSx+6ywXg76Wnfkc+6q5lBjmcq3f5WD/K
5srfkOiAeIb2UnpJj6heUNy/YyojuqD/6k7SU0nP/bhINrkOZEeA8YD772k4VIf+EZF6uFnE6xAy
7PGrv4tkWx48RbNNrKv3YbBF3ytJe/rsfq1jtrj7UbX9f1u1yiJHwH9dtj60v+w5pjS/3PLPX+6+
+qj5c/36485/FLC6/JtGzrxsGpJoYXT/Z/nKDSYCBNmA9mTJkrnc9Ef5Khm/qZKhy5bM4EBVFI2W
yh/lKzeJ2HA0LIOGKuv84X9SvnKPv5avGqJ5Q5V4IPIaJImH5fY/dZ/oRrDt+TBNiZs6L3xskgdW
bfZWGHfLXC7oGreAUBdLua1Xj6OIbOPR4C+Wek9e4ZqOqB1oiSPitREtz+ArKLGFsuWYxmtTl+sp
0FmwyfQzITwKdsBeF4frXmWkQTyPRe0phsih6sBtI/S65hVHc5Axuo2uAWPeCKD+zWcabiI6F5k1
LoGypfEqie9DQkUhQofpMzfwRQ/PlTPF+kqmpFYqhpjis3Y3yA9JCS2lRiUN4rEJMuIbWDCcWUKp
9dz7V6u+F7P3uk+cHn16ImmsWD5m/SuENgdynSur1dYEe8HpwpXRsqq8PgRVjsBUkuRjAhh0p9Qa
m7kraDhU1b5ylCt2Ht62rFN3aCBWuhRA3222MYPnORxW7HpYaYbivdbecAXbZCfW/HZilHHoysy8
yctkGG8ii2/f+vDU6tU9KvE1Ivt9MMR23gUu4Au7JlBQoVUvxxnFwC0c7poh8FqV/b9lqWyogUkf
MgSkF2awHqyaIW9h1319Ithv3TLNhKAIfnPYm029jRqAJT0h3Lm1xAAp2A3H5qCSaDoVxbnWOk9q
9lVXnljX7+e2PsUJi+9i9TKb4L4Hzru8B0XfbSsZv6OPyxclxVSfmpEtYRJc1KIboxJcudNso28w
kFiEvU3OFBKQahxihDr3y5Ods9aexm5vCYMH8mgTkBPRGMnb8jRKQI/LW5+HWOCH13hQ18jf1y3g
QJ93prb4xNigSiXdVPEbkbongsx2ksDFpeDLk6kAY3tanOGK5XaNuus74ZBY0U7XwFRLCjYKy1VY
12flZEQLmTxGdde56OJw1XboS8JdZLX7BIk3/sIVxqm1EQKr9TuvFjq3XKwceupEBeG97PqYetdG
lR2GeRmZxzBgfDfPfXcUvsHcrQNdhgZlOjzExlTwEuNmOC6NPDJAXaH+jDhAiVnIto9wHD2XGB1z
Is6zObsmlbXKdIgcEC+n+FUAEhyBlzTfWgJjszR0lfFRTIGZt29FCmcJ7wEaTvUYp7SSe+1Bl/ut
1r/6g781G2sPCfNe8LHHkC5pyht9braqqhyh/HAR+Toj+vmlw7qWURnFBSmzscXTIcqU75MvCLZU
PyLSs0EbUAzoN019VqhGln8C173XqaGanLIw5byaXMMgxHb9gjVWIlpxwAkqIpJo2349Eg+ldl+z
nGwrhKtLClBOKCf9XZTdxaoOCBc1UcHQJq+VZxR4CBjHFZRgOyaaQTK/4uEC3BvEXT8/GvNI++dD
U/bC2NoV6YMxeL3AyFeLGbju3nzxOS/xmmC4MYhxVK5FeJxDJ0PY57fFOjNlDgmPynAfyicyxtaW
+lXlLs4uW4mTY1uHzkCbechyu0H3FvM5kPkJPAQZ1LYHsNoL1JVtvtNyaPcsVFU9kkVMOZdeeggy
ev8GRHXVyCQDTu9iU5OCyEolvutVjSAmIUeTI2mPH7UpkfDMLwin9sY4sVjiKuzMNf30EkWLPI4u
2aXwJVtPxYUghh1QXwbdLNiQjVcDS5oqUGel2RqR5aZAdGOWJFUrymaWA0dm7W6WZJ2gXtVq7Ukm
Z2mfdKgeZUvUoG98EbuBiQ/LHTSa5W6FWh8CEf0JWN5Ue9fQSPxpQ/2j1fLn1or0E3lL+7E30Xan
s2OZuqUZP2GHoGLzJYxGvk9xttEGbQOY+REB3VrK8jOIPXQGoUtvlpjt1s5BUEkKCVp5vzeLwDUj
MjNI/QDrQeiZtgEwti8tYGuKcJCZsvo1zDVTtUddPUYYqgXhrZQrRzHvpzB4iiIgCcG8Tns2s0V2
rgInxkSgd2xeUuh2AaHtDX0V3OCjFHttpdu+qdkz0E4pZnViBSFMYy3LA9hVZLVzd6oinYj04H4K
qMtEnoWpH+O5Q5uQOV2IrDe3gNU+kI2yX/aNchAOVWcBMwFEuTzBGisE8diatDZZ6KaZLFnADTFr
YTegqGLhKzg9RmKwNsNy12cvlR4cCeo2iYTuWvN+8UCOqXAQU+EyZcKFDcTLrCP78GFZbHG1ug2S
H6lOmXpxvm5YsDDsFAaLXRPtch58WeyWKMixT57kIEM6QVCovtNF4TKr4X0sDnfSbDxGybhuBho0
XbtHaLTpu+TCrnpAuG/3I+v56BVtjlcw3SwGj2Rq7XjBqXFea3TlKPXFOY75KP1wrU68kX3LDull
5I9WbKKRGaKE3SgCkcaLp1cP3Rg/q5EW57Yszg0rnyQKiKvGO6Ycf58Q/N+tc5+jJCq/PqPbz+3Z
v3R0jw/e9ecf+H+wf7sMKv91IbwqGkA+P8rgzVc9fwVFH+W3vxTD3P/vtbBk/QaanZasqRqiupSw
/yiGJe03QxEV1dJQPEgivoR/1sKq9ptsgH8wRE2hB6xrVLB/1MIqpTVQO4WvqWGJomJJ/5NaWJZU
ntmferkG7VtNInVXkWBv6Kqq/bTgGMwNRxlZpa0MgnARs28ipcpLFFSP0hDkhLdWL4FSzUz4On9b
pumOXKWBwqdWjqJPAzOgbska9lJCgziVF3K2CZISMkqmO3MnfrRhETvxpNQHi3YVZT5dC+J772uL
YVxqYQO0skA8FUP0tVgawknU7iEDJ2AOlJFI2voUNkiDS7PAFJZ81FZGGK2IuLM4SS1U3LSu36uy
R8c6JQqxQ+eoSfoHFCeS54clSCWmdtRO/ZPahuRZEzBgI+XBbzWU57Eq5v0cI8iLCSg/lLHE5lvT
3YHc8KCHuFu0OIrdcSqcwjQp8Sbd2LH9LkTBjvRwy8txAe9HMM8nqBBfYxJN5BgV2qGGTeYJUqby
GzWO5kx4bK3KCQTJkO6N4U0rla8iCZ4hE/XPIRgXlLq2GiXfdV8ekzmF6KWq8KTnZKAtW+2aqLpl
ZoZWc6IPVcQbOijNmrhdkkGyOqOpdI7M2E7GQHzMxK1G2sc2LcB9CEpoi2ahnpM8be3R6tYm25cd
yWFAbmAyedAIFN4SuBRyCkK7iR4JhGOfMa1rZjHKLkwauLp00QsclhnTtXgyK2ZgM633EfJbj6JZ
LhJCkP0B+UCSHpCUAcKmXW6kve8N5qYJ8WwzPhwdQaafmhupz04zXRIDE5mKwxvn96C7EXpDcC6I
LuMQrKQ40IzOwPngpxv2sqJ/zeDFV1nz4Q/0MvJ8EhGIk+pJPn1Mr1WhkYH71uNjrD1KOcK+9LHf
lE3crQxcLoC776WqHw5SWbuGMkUOBq7ErgbxKox6CHeotFxjzglcUcPR7fuC8GwyowAYbpqxlMnD
IF4E6b89Mr7xGKx1dlligpAN+rNFjr1bUUgeV8YK1WsZTZsg0pptaI3g86DIFeWIk6M3pLUV53gQ
LCxxVVjNp1CtUrtpv3NQNrDY1NkpiqZdKQzb3cYs80PcgjookFp7eV+IK6lLzLPkjy5f7G6n6wKN
ODFG7NljJCjymxKo5FsDzdmH8LScpivPGLmHO6/FTLzVUcESEN9UborfetdVWco+m3V0aqtmb2bN
0bDGdYniV/Qjj7Kiu4VwSQRaV6+60Usu0jlr9oHrMR1eC2UWODifF8UjMk8wTrNYJ9tSqWeUCsM1
bQeCFQb5OSxNkcYwA8ep5Hw8zLKGtlZ7NLNKdNJmNFFcivg2LNg1pjQ/W8F0U3uajLBJ+hXKpDcG
CKw2zd0UGGA6ki8lNlsnC1N9F2Sj08PV1yhw9uNwzrESnzsOfaOmuJxTC14bysO4VsHbCPGFuWh8
k4Z8Nws6qAZCnreaaD51UAQpOssntTMAmSqQR4RUI2qgCc4oUUWIY6Q6E4qUyfQU28wQLmaav9ZK
v8VnMH8iVcAdlGfvUp5+6TE5YH1U3Usj/QQUz09aCFRcCHIMWD7nDHDyjgU1y47y7I0M1A81dRJz
fihDspDBxB+1Fu43Phgc5g1tYcww2NbIIUeMU2E5JBYFfyRqeZw502wcrDgR3dSHBzSBOaOnkRZe
NLa7HCDOyImGnhrK0UppLnoTgkiupa9GUZ46LZu8SCO8TS/a3awNxTZ9UbCW7nRfAnMmTSO/DCND
901WJcl+osCljNjC0WMMPHNcllT78+dQ3eXJwKBkcvWQxnUxJ2Av6AOUfMr2YBKvkrQHsUiPoJPa
zWT2x5iuNX1jSCxZXTyC677UgWq5lh+fzLyDQTt9T/70YGiRI4KT3yRpTzRksklq85MAqwidZfsi
D+PGlPSH2JLuy+5uHiTMfkBIsAfOxwlrziqsuTrq6B5pdVUO6kYuMdhXOSl2daGZ+Drrq6iMyqof
TemQBgJ0HxE4jzQM+JVHJ2gZ5ODh37G32XJBt7O2XsRcE0E/41iC8u1PAk2aqqAHg43CZNBCrg4m
MxmY/MyhcuLS46zrWJJEnutCyEBPQgqdp7BmrHNRgqqS6XdxA4ox65QNmgw6H+VoIzefWAYTb8sX
tPTSOdqBqZd4u1IwTpwCazmmJ8PlW62DkcVYesbVXuKnbmdbyKVbM5m3SNH3uUrTRqhahl1K9tHU
VcRmh8qaUzbGXgs2o1jCfi8LVDIzWiSMjDgzEqmG0xmP2B2qM2J1mrSQ1LNxeA8HpmPjKGGLU7sz
4C91jxr5TACI3SPKdwTy5rdBPH+F6cA5NflUpEzAoEefl9ON3WdwFTJtfC4FxWuq+SHWkHGnZvZd
tdZnMUbvMsx/x7SCbZkT8Ydt6GbM1RG9LMF6Yxq5uuDfqaHar3QBLzyezGc0a9sRKt4ufSUg4FPH
gHKc9WPE+QD4D/nictK8klMPGIWOnT2P7HiEcV16scIYHXOB9xVdgEmtt2Pd0WTWBTaIkGq/1A2o
y1a+bZOOIV7R7AS9pULqd37D5RVLM4fhyE1NLBJZtpM5W0769CFr9QtMQuyYRjdtK1/4EtXw7I/K
Ia6q5KExZYoQeVcIabaV+LY6ktg2B6hRNf4Va9R7HJjCI4l0gK806ymaJ69uCEYtsy52izS2EIG0
m2SKcq+fG0CP4mAs+jHyGwufoYyCAmviORUVwrS6euKdOHVWKoIqVj/yjpYnKrKnHPLhhsMoU4xM
i5ECYwZMNeVrtDL2VCAHSOmmzSgON0lEmWvpi4y0/U4rmFu1pD3UjBAM7FecQ32CIEG6SFP+Mvj5
WRHLO7+iq4MV8okBB/lmoTg/VABv1Lp7ycgwWYUS9prOR5IrcU2v6BoE9ly1gTP2DGjHNnmEtYQH
oQwbDGETdor6m8Q1GeAuTQdqLFoQNpxOmVFok6x7gmkMhdhVs50YqYGKElMiMlSIT25sLtO0TNO3
SJvWoPq8WlOISeza3dApezp58U4xe1yOsrKlrFo3C1jWAjKIta94E3PZnUIx9iqp/sL7Pni6+IUD
E+r8NM1enSjyLqM9VuKe2w9zUO7ZAWmo5O0bYNjBIz/zw5pI7UWuqM7Zq09BNsq5jaEdwF4dN7iM
lj5sntuk17GPAwBycBZRjJaGuBGS/l1Tk3cjDOW7KqveSGjaKNZ47P3hE4ldsKSOkmeU51iJxmvN
104rBRIOtfumxmgc5/rVDEfMQhLCoVCjTSOK7affF59x1kJfklgA66Z6VKus3k2zRKmnePjotfYl
UbWIFNV4a5rjs6bED/6hAVOzaYzmJMzyNy4BE4u5LRF5sMKgfTFh4M9lKjqq6N/ptV+ve0qa0bB4
tcExFEzHqs14p/fpVlzsMqqsHUnuU4/dqO57LT7HCvJa8kOAfByHudNhumbvFspgt59p9OTxd9c6
ASnJKwFm4AwDZmFBYVAi+0TCQ21l2rkurZNCwR0OnN/zIrgR+N55NIQueaKfBUvw9GR2R1bRyEcR
X+LYhFQivTUwWaNFetkiYAuDC+YsV0NEIqntRWsip1Ssj7Rv3LSa34c2OVWisBUj/S6CXYGufunc
KMrKb5RPU8ERDfPhfQ5bO+y1XVBnCCcDoNjYxp+SZr4I1XzEKYW0ORIiT5X3tAaWHD8r8qawPcHI
KAr2FgYNXU9eqp4xFxenwaOX+1hm8jFBClBQ/K0W+2PByCEYgsSmUh8Al5V7078FPL1wwIJKba/O
tDqMiBujSFn30TUnuN0bmBXHFgP8sfQvQE/eep9jU5Xfutx8H6voaqj1Wss0wtI0kHFCE/JhZuIb
q+RlKiqEaQKjUsGkNvJ1bUvkzFtn0DsR/bc8VsZ92srZqu/pZUq19a5N5EaxcFO/+442LVPYyiIV
Qy2P/gBxFlqWE3GAXfVq2JFkGn8TX3GAgDAsQ2Rs+rjAS1YCDmYI0urcjX1pZxgpR0tR3JLeFzkI
5d4HE0UBUYELIo6BPZAqQBs4E7P5Qe2TPZiH3slKMNKdLG+mOg4dCaRyWfPIQ7qgInEPQ6809mGh
w9DrHocM85OZN5tMAn3YI9N2/Ws9tXdl1Eh7FdSeHcenYElQiQ3zfuybNXH14yoq73J0/uwUTjFk
D1CxwFxnvivWXAasE3fDxNy4LvLa7U3CrmkG3Pk+mj8RLD7NWZY2pY/TNVrepyRpziHEXmUMmav3
xrWYwwqYtAXzqUFBHYBqqHxgQ6XAC285EosWbi+friDBiGioWhxf1Z2gIqeWBprBDcvh3WTA/jWH
5znR54ciZSNJYMROuJ/UAOXKOOG1pF87AOFBhB3om0bR1rAXB8a2A0Y41YzW8BrDzVAreLaNusc4
FtB6tywMy4H6RMpSvsuwfNnJsZ6FcV3XYHNSPM5u/qN4rZmhpxIF6lxfIub+kV7UmzlAB1RK2lo0
+J5DX9y3cOEcZRzoEk/adyFAJ27v2jGJvUEpiWwlubicUpTOrPs8Myc2gAXgC3Xioj1mSyxlrnXb
SYyyTSkCJJw4bWEsikJATkByed0mcIsA5rM4CqRXGIiqY2SsuQaKOYYSOFf1vQamWksqsGTQ75Xg
1Td6gm4jYzPOLYIU3foMc+xcrWg5scDWmtdQUzSIkdII0VmUxk/I4c9ETC3Gevba3NAVTtUTwp9w
fldqNqCO+tgeVPVNxt3vhbRtOEPnzKLAK2V1iIrMKl8EQjO6iuNW2jFhQ9lkmoQCjZT+Xj2BcM6y
ZyVi/dBq2VuWfCupN6mI0b9FUaFK+bcftOzVqulp/USplrkZaU2c7fp+UUJ/F2kGQAMTaFoMa7hm
WFVKXLemHL8ZsbLsc+VNwipmjMW0sSZQV1oAzzBregckylaqMNaUVQfGYZZcWZPDY5i1LuDLKebC
DAvjLVeN2i7UprgOOvOQXuZQUmQyveW0AONl0r4XxeYzCLXcmX2DOpijEM8aYG5SIkGD9YfPjOmd
mU/7jvMKWyym3nHPzChdxQJj2dSwHhZYlJyAZ8GHvfVnGCjsPasq8+HOKRcp4/RcjcUL50PGdB0u
zsKi70ziJVyPa54kHBVGRl6zX70Qh1dQQtAgAnmPVVv178a5/AS+vJ57sE4t6AiECs2Bd4FxrHDo
4nCJtIzYZ42rPnSqN/pQcHvxw284WxXcJ6+QGylR8lFlcrjmUEyFXE87Iu52Zi88p/ix7SiZjobE
IttY6a7Uxify7I/ks2VAfpBqj4Ly3NWXPsEqyEoXMnMaucKxpXYTDnGW7xeeM8zDSB4oBND5tK1/
MMnp24KGc4jLgEtFzFMhIG/E8h948/g+duZwLJf6NK/6fR3WZLtLcMtFzY5GWNCNwcTIHOhOh4np
Vq0cnPr+Q9fpQ+Q911sAeMmYDNkjio3CLnwz/LGlmzGMTljqnixWeNfHbwbLJUwjKjpFDNexKFwD
0BubdKUn8rydhXYdDohyWmDirqFpu7ac6dhLKWeg6lLWoohfyaCtZWa2HNAQ94e8sTs/UXepJuxm
RXor+JWArNmCYIysZpAFnuUPtVdiOdqCSxHtsUCVQsVeOodgbAO7DwpmkhB6mIrjnmZHXesz01oz
XVhyOFshB89eMebf5vwh9vLI5KtJ7gPcM6r2UQnVsG5jDgG6mLEnJhHsMILoEubuplKjd/GjV1RD
95mVzJ5e6tE2Zugvj7Dxo5kc6LZaeLCG59cwLzreh1Xlx27eMM4nqTpOLVotsENgdWgoE1sHMwLY
NRlXI1g9t5bTW2ehbPLLeisKHENNutLMWtAKkXx5mySuJTl9kiYNI8WMRXPgWRJp98wRjOI727Yp
RhK5U9gAaVXhA68dMcHlkgjpIdF621jwSPgVn4hAmleCpK7zBj6qMh1IYf+sJL2/y7uvbmgoqgBz
Kq2/UHVkL+Sr7kbDEDppwcfRslz2UfAQ66c0SWA5qyIyM2/QtNyzhhCQLUHNAdP7ql0sHpH52C3J
BjDKOdGr6Ys48IpJk701texKWv9g9o2GTGunZUumOOsyU0yajVoufOZ9DcY+vZ9BHLjzovEQLP8u
m8MI1zp7qTyfzapuvV7PX6PA+IxgukZzSv5QyywsMmhZDjNisR4dmZg2Jzq/nJ6GBhQtVdY0IfDw
Wx09sT5Cm+hMO+MDmrIci604fOvsIRaHKDK/N0qMztegqYjRHB2cubQM+WXI5cuNkeXgCmsQNQoR
FW3mO0rOxssGDKqqDq7pFLyYXD3AHybm3QrgaD7DOjNmu5wXVCfm/nmSdrkfwKezmpeOos6gu2QH
VuaA9L5BYEW1BrodTcCrGCDKqEZg1gbVnOI/JRkA1jl4VjnZyeE9J1CMAx3nTEIlDQzLtkJdDdko
PfnQyXgMNlxCGKFkFSFjR4byUzM4A7LxVZ6HMXtmdwMLwvEBtjsRfji+AYRItfZSBPlz7o/sEBSU
Zgz2Ar7mqyxQfFBOq3bfT691JdxZZnUqGFCKWXfIWvOOI065zHQDJLY4yAP4vD3cp7psdg2xBETc
ALZopQ4IZLcd1AhuXTF7McxJ5BYkIMQDVMoSMcIgax9DHKICFFFdY/y0gZcktixqH1FyFWUydSRA
D1DATLuUOaL4uSC70KnbIBh2P/4Du8Pkt/cyKYj0oaPoK106MJWcfPqYjZxafRZKHjheJDYj3R8S
XanDhlBdEF4AR1kfR9QYvdzY/5u9M0mOW8nW9FbeBpAGODrHlNGTQTJIRohiTGBsFOj7Htt5oxrU
KnJj9Xmosp6uMvNee2Y1KbPKgeymSJEBwOF+zn/+JitNKAtoRW7QUQFIzTTAXoyJQbEuLBiSWTXc
eZFL+h97/TLLxXd3Ml/aFkMuDr4bLPZy/O487yaUr5OtpZvB6eViMHOqB2z7CvMzacW4wJhMsjmW
dxXnOa4v7TFyhxd/AvDJrCxe9sGtbvX0cLrJ1B4uoi/rix5XB9BIrqGnti1aOOgFtUQux88RBwdD
Sg9/+UmNUPKPSufy/A5ylG8/eonNbLmOyf9qvAMOri9Yl7lLun3UvVhnJMGTFxUb5kpwgYugWTge
ixFJLBRsnK06sm6WVUlop5+TZqL3DbQLoRJh1hGzDLgXGm4ZAsy47fHkzHF5SCucuHqp6Uug+Spi
dtrWrrxZpZObLZ1eDyhi3G3reE/4YJMW0c+8P4b2zfN4y2d2M6x9EQrkaGKRE+6noN6XM0pYd6aE
z+Z+hQbt2xyPz1C6vqLYIyEcw5GkYW5VSsaydhm9OHn4MpfGbRMkL2jkBDkt+Dla5cbtrR9d0W08
PPSXSZHwE7Oe/RoifEHnb9X9l+mJVdtQk06ifg/NV23UK9V4vjtOdkeczqvREF8C2PM+JJa40USx
6yWV67BNRkyhgQN/lHK4ESXGQzG9Dva20ROhN6ss8KKNTIxlkBAHO0Rojq0EG5Mhf4vRG0HvxZIA
6MACML2Jn2C3eTcWYwQSbuhHfYTStfeOsQqBHi2C1GpcVnby1lA75TFTDNvMOtYvvRxDs5VlsuVg
if41ohQ8TAOPN/DjT38OoLT6HGPV+AOzPZDLsn33UwZ8FncdPh5ufla3dhpuWjMmGJ2ZWItViC1w
T6KKwdOPldqCjDAl73BL6i+ZVHtBKBgiwml3QiY9pctBaONbi+4pWBCcfhyM8DYponOV4ZDUlUo/
SHrZVGFwA7128nDacivk5xDbMPB+TD2UnBiAUjPP3bLHcHdRpvJDpvPWcoApS84NRIpJg/Ej8PZk
bWc7ZoLV4PpN5FmBwX9SrKf5jsAtf0mt/Oyk/oFiHJGcl+7n+mwaKRwMN7lzBnJQowh9Sotd4ZKY
jzujtNe2st5kogwKCH0wJlkJTVe7tjWn5NlZiGXcJ93ilBMNCSr1bG+cfkSv7RODIufiRdPjd1h8
jxKboiVEaAm+iRK2doP7yFgYVn6ClMa2bmeXzOQ/wpKvipg2XIeDG/AwiH1hz+6H7aT1P4iC46UY
OFCx/bp32/i9dQ48WsEubKQQtnAomc1wC5L5yij88PP9MZWps1hXbsDMoMq/0gzCkNcggGhc8zQq
vxySnFNA8XUcsqrHhrKoSZ5iLNyD6EeC5+nSx/fKrKKPqUxutc596YL0rcg6LLoafifmATtqi04B
EtJlkNxohc+bRtgyDks3bchd9nKgjEA1ydp7EQePHcsHX5uUDUpLHzzcmNXJ1VFeiQdMqx6bGDlo
zK2d0hAVC9ijidnIYmQSij1V+aajIZ4My1z2ZPfRrFPbpUFMoV1Ap9blYsaxzEiLOxw4EeGVal3L
iiURaveDrPb67OHJzG49MWtQbvK3o2s+DKm9IbBO5yA2k5Vsi2XYw/QZvVB5UMmFV05IAnSwJ/tl
Ji1kpZUM11KeuzHqZ3TpMSWxicpGrQajQvqRlbjtWW/VwBirlj2JwDRwQwlLbebaQg17f2Fkz5k9
9WCwFJvukWihu7bhTSraVq4STX/XR8zpddcP137KfR7YrUBmXkLC6OaYHausOIxyw7/t9OC9Tfkb
1nA6mx80zTTziQwWzoQjTku4lPqPyLE/hY/GMG7Y4Y2Jm5P73o90OOJUgiSX15Wptbjp3bxbuk32
ghHO1gl9HD9slAHQtxJlomw2zZYBvbaedRIie5BzECiMXz2cORpGYFgZfinu3xoLz7U21DBmJ156
7KU2M5JKmnHSuZDPGbjV0e+ERbLz3mwUi4vIDF+reV4VdGeLeuhx5/HSpxLK2dQdCixo2MdwHPHH
Jyt0vgg2eYna6qA0oXRBjDcKPnzUaDM8zWAVFVy/5dIiJ1rw7pg9GdWR8WkUeHjOgfYeN+Xa1T1W
bd/uXLSlFBslfZO0vjn62N3YTpCsPB2eX9t0MbhO/9mNqL+YO6xzOb2OPb11tINeiYdpiRKhjc1N
PERPmEbfWe6wFrULUdXSITbFR7dneGoQwJJrnyAVW8w4HgealhbHveVsVhCVIQD6h8ajxhZIIrBv
1pd29Ch6IPnMCu/m3rsnPGjv9v7jXMo7gs5XaTI+NBDw40i8lRKX/1AjBDEXd5xhqzqzfqQw3G5K
vR0WxltK6iepYfDFJoOonhmnP++brKjqMNu60QkAW6B6CAjaEWh6nmWKut5OyLKoHZQdbsszpmfO
RUnDmEYweRMJ9o51DYZEXtYTK96YD0BXHzVzqaVlxy9zT65z0QBJYEV+NvqV1pZEmdcz/QLzUJJC
KPPCrroVhlltnFSuSeZ46/VvA/39jaZIvzUvozU772bZb3NPw4jISg8jQWa3oQ7cYbnoO0oqtVh0
cmloCBEMgWPFB1wMCjmWKe8B1b473xLerdLjNefG5ZUZ2mba1g1tjxOpVHLqaUvGL8ytv2My2mCE
ZrD2m+gZHsFe04p9k2VslM0UMATKFiHBctc9l+gXNt/IOZZwFwpyGYEmRrjl3vC9rgkaww2PzaH6
GD2KFfiluHt7/opsv3bVZsziyV+jwzB9BpVYwRXipEvLxDhBpyGXfbhsjXXVTMMisrepyY5XhWZM
qWIMN/2sP9pBt9N6Nd4Mx+c4KG/JRghuKmxj80A/5x3Sjj7HBTCvAkQg1JwYCb83c8fOOpiKMsHX
kwB2aDiSrGW9xjEIvqlIf2PAXyfRG2vlFClOd0T8+lqnf7A8stEtZf07WVgQDLiDkd+GR4fjDDt6
8UDrjXWSlTOOXkj5iu5h8jDKjHLJG6CRL5glKS0+Bh5Zf4kGVe76TK4qK285w727PK5zGLsg9Uk5
byeXzdBs8qUzIHuMXWxBIk6QpKhh8IzfoikylqEesWO3/9sE5P8u6+7faaL/nyTdmSiW/z3r7uXv
/1n8x7HI/v4/rsy7Q/33/5l/Qjn8A+9O/YifxDvkJI7pmZ6jxB5SJ+vjH8Q7h6+gPfH4e9N1LctA
Xv0PEcrfXF3XTQ/ptcvWZNj/paHW9L/phgmAy/8E+mdXmkSY/zdk1MxH/0i9g/wH9w9iINuLLnVd
fcJfdSh4Us9O3jDewQgR0Wd6a9rxnT4Xh6odTxhJ0dhEPSQrjL3cfjo4AiMr2ovjFLs69Sssq8TQ
n0y84sBtnY2AMzTGLvbmNXLBAFNZtBv9p1Vk91oa5qt6riiaYoKNAsu8ZbrzXJbNQ+BbTL0TkkwM
b1sI2PvlCNY1eE/Ord34OdSDIGcaNzznHi+73Cb9cM4iI0NUd9v2A/GeM+ZwOI+MAPISSjoRM3rn
b2yVwlmLysDDwH1Nc8ydCgvCwGCrUROQCvkMGAAWXJzQg7UEhk9xQlqQMjMty37JM3wpJ6JgTB0h
ouk9ZJ5zGEPFrS+niVld9VlZzMPHJrl0XbU2FfhS5wbTjwn+2YRQLkF75iVIGnErxMQbu7hu7DdB
3VJC18aLrKpTX8a3/lBOC0fEa+JsH52M+aHQSZVDCiqc5B3aHgg/vFw83Lm82YfQi48l2EkTPPp5
uOySapcm4BvMMtliTOMmHqbbVhfG6pf1fvgpsP8DO9z9pxWDbMlm0bIApUNry8r9dcVMCYR1x31z
suTbVODd32Y9qgt8i1ZZyrjWBeD1A8D7mBTUEDuTuHYRw9HhL0fcbxZJBugmJw3/LRmTd6DQrIGv
qZtaJ4JyGbSBOVRDsGOoHTCI3YMzIfgUVbiFF39KMdzmhke7YhIgAjm+qZ3RwZenqRtWGJWgEnhN
3HJv29C+CGk3YYl0W9ym6Gl5ToR6aLiEMPnP+5zpPCyyKB/l0nKxk6xD482ynPsprb1NPCf+Usjv
hYVnPqAxZjH1sgItWYgWtU/Tcpy16S2xV7k6xFYggbjuxS6U7nRrVJj8+2SGLoz2Lrb2Ux5ZjGXD
/aSTDdQFmCkPIxipOdDEmORo+KP/I+vLx8IY8AMjpXLB49tx8vUbTHzSRTfy03teJt8eP7usvGM6
fRfq7c6pq3MHtDolLJu2gT4TVuoHt+5jmMp76WOgK2SgLYCf3ksGnASvmGczmS5k0I0bl3Z3FuYt
RQhKjKqxtwxC11qG/XsfYssheGEMbBSlUyHQKb8Q5Hh3GaAcR7T9rrzOF60E85BmN/HAg2mZRdHF
GlIkIJNxxpW3WJaudoaOSiyCw8oVRr7Cv4dXMBke+KwY/SjWBLODT13nNRj6VK5KAiqWZmR8N/Ch
uYmSGQdzRTdT66Sr6mLpuuiKHAsNaZRqsNDHZ8DdJfFs1U5rJkiEeb0NNIKR9Tx7jQ0H4HNkejXW
7Q9hQe+A+8Z73ZULqM/GtiNnE2dh/avRKdStsObstUvqqaZ77lvtzjNSVOjDwDBXOad2YXH2RIzp
kEbZG/ohcnEBlCYD8d2B1PcXL52yv/ovswscDoVrwo92bAtGNvzt3+yxzF72KXlyY4bXp8pRlJr7
iln1vY4zoTkVAJKp9sJGgRd4H16uL8/1E/z/QuDfuaeoW/zv64D1e138+I8dkZD51x8UqOqf/UOA
+jdBAI0JF84xgRwAQ/5x+Gvu3/B24gyXPFROeSac/+f0R50Kn95VBzwiU1cacOGb4uqg4hjqS9KR
rAEOa9v7bzmoOPz6X9YUKwkevnAsPqNEH+v9rkB1elIDHQtgAfIbTqgI1ch5IMw2aF+1wrYJvAM+
wFJ1Zbrtk4joLXo1VbbgJoK7wObwsdPF7nc52px1dkYmicTuXmJLotfpPszKQ6ljV9qF43s8VivG
c1QEFjSWCvGYO5bj2kLkt+glic1OAOOAKWj3Y7LKJ7VNh4PcuyMmALDt7zWiDfDVrQ6mcgsyHVhU
tYeEFN+DDEczJq79DsfB8yjYjnXrtfOKnWAUGRnmppJasoRuN2EuOq9HmJGtTjaJH+RnIynOxuQw
keanRdOn2dR/YWwl/+iip+6ybRuoLhyPMaLwzN+kDZamtXSVsDabJN65A011HuTvHruTYoufxkLs
3cg5JOGEw5++FWTp3WDHzRA5l4eiwF0EUPid3YFOFWsIO1Qwuz8zVZi7O30qnu1nXfA04IDvpnbe
h66+h1RG1GJvPpdRujITg27P+NEqI3C9lgf1XZDed2luMghEFthF0Zvt+Z8ZWM9Qh9h9lDPsbAxf
xhqbQUwAYQn2uOBmrcHoInsnwQ2HXNNZxlK7dZLsPU8YdCfjD1czTnMqjiKs6NuJ7JlaeiQCVvCH
HwkYMvqtb3BJrp5/qxhmXZOwQ65v5nOR7UqX5kY79WtI66D5bb4sdb21S1Kz4YxfkmoJMxF19U7f
3fzyBv+rykb/owzl57MyXRN/b3ThrH319V802dw2EREDbSxwpzoBkb+r29RqBsAEolJXnoYw3XaF
cU4tkIAyzuhLcdBJcAIBIzmq7ybMjomdmeQ3XhruPJ3hVy3OGGHBW3XFCV4hVsj6Dw0bWwcqmaFZ
7wFCXoBki1oGwSYEJX3F0PqpSap3s7BOwuPLeFtDFM0JLGsJeNVusrJ4N2wo2KTFvZBniUMcaWmG
m723prvTa/ctZdSPqQ53bwxhvML7wdWb9jzwCQVi+bs+N5CNh3R5azfk3FLhY7BiCHFqQB0Ltz8Y
g30Qkiu9fmXG6MvOm8Nsin0Ro4xtlR22YNw0OOQaMElmEpQwVM0YkgSsQmKOVanM4I/ZvE3ULOZ1
cOX4tm5wDmKadg7N7TX/XSGpjO3BfmN3Wvjgn07QJOuwOjUB8zg4x8jVEzjFTI6hwogPd1AbUEzc
QKXjZ4rvHnhgKJYkhHQrxNFvCLR/Gi3QpP5rxymhdt7fN0xHIP+Xts4u7Nq/ub0R1WSmIExk6rDV
MNxM96aEF+2XOjRZB46PB2ntxkVUZ4aWs3BnZmVVfrF8MADb8o5qV4upbune+fRekd9C+33NPfZI
LeIB42wDI+qohNpmbd+3sO/WgTexxZXBCeyFd5t/B2qVsicmjMnDcglsBj9KPkIPY+wZspHbuHT4
GVjp9VOWWvqZzq+O7x77KrzEEAC6yD0ZwImDBQAKv20uILBjJ+wzfwDIT8pVpBFcbeenxCZWYsIR
M8YLtxqZkHkmbKEJ5NcLCJq0A4zgZlzdstCAQEJ0xDr3tYe6HCf6O3Fv2Oe6yA5ZDNQaSPnuKSFL
wgRTtFyIlTn4OXUZavN22gheDBTn4Si/JSUEHM2Tx7pji54j2L78h0XdDml9WI7ZTbIzRwdzEJm9
dh3MsTTmWmqV3JLY3cbI8So1rfQslPV9PMy3foX1lc1nZ974NtiQA4vgvhDFI6adB5t7wyvyg8SO
Y44JoRiLIyJK7qTFk5mZKCz0hE80YKcLjzpltmTv1Dc3Wv4A1Vlb4Fg/r/vCPY7AS6REHa7nI+kF
50pCKNHGz6DJD4YTX/TKPxYl0i0HSJhhKSlBgpk1mllyiYMLw8CUKRK/LEdVIckagl57U1qsMnVC
5XVxECliI/ZQpWFeEuQGmZEomimCU96QDjxbxcVpVFeuB5cpRzfSmadaXU2XcKZ7bCOyfm3wkL5x
A3fjlMyVE/85a5JzBA66lLVPaLirOBVct1ZE3yfbuMfplLlcEF0qA5d1m8jQJHru9fC75r80Dtqd
ONMv6gK0CCGWFQ8kfAX6pa91OGRxudJ9ws2nJrhU5YwzT9u9pMjJXZqshbBAyJs6vksjAbvZHg8J
TBQIRjp7mwZO0GNiE4D4q7WPNaHymGBAMDLdMiGXhsb79epGOzn/+XHwW5/78zQAmEEQYULJ0K+n
xS+ngd6RqaZVOpEHaoKaR/sK78JskId5Zk90uuJDmpxn+kT/owwSexJXr4dswRmGGRjzK5hYwgBR
yN8Lks2uXzSY5QGTszk7xamVAbxed69je6O+s8sNToEpe9dSfoWpcyYIaxPEoP5Jl76XrXUilfgU
Dd7BrN1DYUNa1MPmEOPGzyJlc2QUz/SED1AAWvZC35shB5LbKOs0xQEtTGYWQ7UaB35T25+SqlWM
9IoDOpe3mfjGv4MzY+goS6Jxm5vYN7TRzhXECRWeDsZICscwuLtcwMJBQHXTQlBiisYfwEgoerT1
9dDXTDxpHUx5KGOIYjlMFDtGa5z+/CEp5epve7JtIx41LFVfY0j4OxiRaw1XQvMYwzZYaSpn0TQe
WiM/MMF5b1zshATnSgsczAgoYPDI+ROJu6whGo7nxzFupu+qElPfb8xkiLQ62GuVVhsz5aWKBvnh
53DJVRirrVNY5fyDoJz3QaTd6sFrUxjPnk9Lr45hJ4s43tQz0PzkrajGZ/WsVIEXhCkHsP1c+vYh
Toy9g2edn9trdXeLiH9VOMMp8exTp6ql1rAOxNTAfcHKYNpMVXsfOfUWZIySQ9WQGHpo/YDm0TqF
AwVCoZYGPzav+OIQnyTVi4Fx7w2s8yVcfoanKTUa5JgfeaNN+CAwwkWCUhUcPL7G082j/qwBbN9o
QY/BQhOugGxQuujJ21AkC1oILOuMU5Mzd6VAc4uZyIkOc26pnyCi7saC8q1I+Set6PeptE91MBSL
p6pnAf75U7euDgT/1Q//fDclwCVDVAtHyd/7YW5gMHiGRuKRVRzmFmlEleGRVR4sNKg0Lqc69OxF
rxWcAdm+7LWVU55sa77tzXzvo0WcwvJg+vIe3zCboFZQARweq6o9+dFOkKdSiqxcuREk0q59YaeD
TJAF06aAqhOEt8Rpv8dVvtec9EBdz77tocGHjBlcSHbAHJDNt0JhvEBxcsnr4EK6ImcvRjMj7qWY
vnFRgAbQjIsYjiq8gkOC6emyDYF+yJAkWCLLYbvCoPa6AqwVqxlfRlsdGSxDQbWbi/JbMnob0ZSP
mps+tXApWBqPgD5oB3aFFuurHF7MtXK0fKS8aT4kWz3A+dIqy1U1dWdhF/vIs1bXc87y+KnlUCtf
62Tl2K3ETQQ2BR6qsIIpClqaiIXsjnPEIYdkYWMlwQlL1s8Oiz/H3oaavSX+V/LWU6PC4ciWBeYj
C+LV3GUWKz5fPu4JxnZuJ2/AotcNVgM2vzD88j1GBqew29R2fqCv4NCG8h8kzv56Dvs9NYiZJ7dV
OX5qgHeQaIrVhK0MbLNyJUOzXjR1sPGVCbpmtsSqctRSukLINkN+WqtKJuLKDhp+MfrsH12D86zA
XNrMOJ2u1UiZFVsSFvfJxDkzafxhprAYmA/rM6adEdZjLBu1kip1No2CNcfaQxl7JoGSJ93FMK7N
cevbyYWUJRw/E6Mn/evYB+5t3GExpGGkrJX7LKKkm+K7QibnwE/O6LUu7ahql9Qg84zQCvWZx6D5
niFl6GISnqfoU2uRmFkUUl5E44Q7995v4nPU84tU8XLttCHQ8tknCkXUYtPFm0jg1hAqgpJTEUyr
qJneEn+GlRY+xnV2ITOZMZQ0bkUeP1O9QXtWrbweGvdJy0qZTWfG7sGR1Il8pCK0j2Pz4cSIL4cc
c+C45kqENUAKrmOeNqb0AxLZLDvXjnu0NGuragKf5wvjkhpFu8+jr4qK0OGuaVa6T1H+VdxSwMQC
WxWUd/GlULdHN0hczF5DXx6v6yGag7VdAqh2mEy5wXzoZHYeVDUQuZRC6tGYQ/atEsjI7RAYrPaG
u7Z10ZFpvMiRfRdYwTlXduJF4Cy6DH1/F7+2Ndc8qIfdWnhnTgaKsOR8XW+qYB/j4mWcko9afZuq
+CYTDblj48tT7MMEo6hGHjl7jyLlztjrTuTPWJ9AQpErqbAJG3IJxJPwGT9fnJIVV9Plbs6q9G7L
b65uCKizAYe489E3xsX0GwKt+YdVRtWrdhe35ftV1R5axiFHEBJM6qKhpJbkZpsMvlc5kT1m8q3w
vGPhJ/uaRuG6Rcwu3F5YsedRXSB+6jcTgpGh5lAbze4lctHsBl5wuUY/pVO0tw1K82sJmkTJSwsm
xXP1jn2UnmXGHdBivm4W2MFMn2XTfFN2IUQBgAG5rzgNRXnzXf261JoPg2uuRjn3C4rtY8B4NyCR
CU4/Lwos8MvAjw46OJoEkIkVXIht7FPnkrYITsD1yQAK2Khrh9geHh1Y8xA4+OuUd5gX48L04Ag/
5xb2XXlTZuTx+rHkANdeFAZEGCV1d7XNnOl0vXzCe+DIcRZBKbyLE3T6DH+NjGWG2sheVOrpIgpH
jZCfE53+rIsePYssSGd6TjIWfmrQaWXzsoH0v7Km/FxGxaGrq4M93VpNBmEhWKXoEVwvPzQ9sFNF
RjorVi1Lrc4PMkovGuMOknvk1k3x4GpKfhM/g1WMvdjBcNOTav1aA2FEmOuvPdQ2RvkejvW+eQjh
U4+IA26SHBRO9NrFdqbHVH1UYXL4B33zBUVDfbpG9WsSKUgYs91BBll9MRHivPDrYSlT+eDMPHaC
U4G+TRTrUOXSlopv1rlJstY/C9e8h3ZBADnjLi3Y9r639Kw6v2vxunFK1WvwSH21SavFUTgrgL57
bOp+7h2RkZyHzuDMKK2tJ7i9XeQd1ZqcOCPUimlyCLo27A3cGzUvOYsPeyix1WGnuD5kYcwNPhTB
+s9rBuWe8k+VomdTJeJP7YjrKPZXcCc3y9qf9VZAgPM5w5GhJBU6kwRVewEt1WMyqI7uiUYCtfM5
y6DBM7/cEPcjIZfyUnaFu6n87lsdMFDx7DZaISGyVJNom+inCNnDsijhkK82UwjU+OcXYCor/N9q
HkcHfWBa7OK9/Tteq5tDQHMei4VqBa+HEUmP5KYgi1KdKTjRV01InODsu+K3vTXcy955gJ76KDvx
8ywd0JDBQr0rG2oDEaX76z0vXiMgaCT2xO8IexurM9DCtBWVxcXim8xhNGCy39RqdakHmbXjvvBx
cSIGYTt61lm9aH9xvVLhKb9fMIYwtud4pqMjnePrvzRgBVyPhIRdfrM6JpL4qyc20lKnqs1Lh5sC
yIiCFurQP/Z87AYaJBGh57iLLuoUVq+gKr4gRBK3A9/6hTw/zhYKgIoXWN2oCRoM5ji7Oq0OVA+H
KghOyi5KoS0e1iqI1YWbLgNjo8X4Ek+36sS6gsXqQLJXdtXdewHnUpr5R3j11Jy48Q0zvwap5ze7
1D8DO92rqtNUZEoRymXsVc+pkx1CjGiTwFqOM5mQNXXIJP1jjgcOZEVcvUBgC5p/gSQ1bu1HZ4qH
JSWXdy0uC4Keb+KPwNKoVnMUsgp9Tx37ro/F+fpFTYKTlDkVH+/gpKd7dTfUZcEpCBdjTX4nPnTE
I/S86iObQ1045CsX/XUrtCIHxmSSb7qAySjhefHCNp/HQNUSMN2XkPLCnINERPFtlE0b9dpfD+6g
49c1KYwkNwYrLnZSBxHwZ+rd3CNP0qtvrzVdRnW/sMJmNUw43/hadGkA8W5C0axGN5VglD2n4Oxu
yhR6mjp7gagIYDHB2rDVofcsyxd3HO9ji+2/MzjUiWxb2BomgS2amgk4zmkQfeIdf6deFnWGqvLC
C9fhVN4LdiIMefCB+FBvvKrTbTEecsqp0WMDuhY8WcChoz7b3PLjFAiFCQrWJ6j0nnB2IDsY8GkT
1ekOkcA2VUdFkAD2GepRk4SHiDADGc2tu2q2L7EDLU5pnhWYhAPpVhWTApDoCtQ5Fh9Wh/oFC35P
p0JZR0E9efGTclQEux+Wc6V+gdqJ1Fmhz3OyzCBS++GnryAjp8fs0dfwztSO12r+Wqh6z6Vd3lk4
OqgFIFPtboqKE9Jg6jlBynec4fmwUO9C4ztbtXrDnl/ji+GU9cQxqGJEFbzYCO0dp37zpdwGnqqs
eSbmzHritXFd+wfW0aIbb42yP9rjXhru0eS9/FlJ860uJR+r5Dtb7KzAqitE1lflIQ/Sg/pZqopF
Zw9oZS/yynk08RJFeoT+vfYZAJcBVt+DvSsdDVo7+5M6U1o6vi4NH4scz985PIN+HVJN9WPcP3U8
hXGZoG/i1MImVukTC2udeuYDRFc2AnO8F7n7Gbfw87E9Q+xDaTDBwYIQstFRWUBw4V5cqykN75DZ
lF+qbFW/WsOa5SZStwrqBZQYMWorNU7ScdYuRiwzVE+kdorS4RubsD849E+Bemmmuvme693yeohm
bFDX6upaaWiIJeylqEAqeiSUP5Hm63bsjPW8ZsPn9k04Q1RJuMlUf6eakJiz3qraBx8iGMYMH737
4YHhy6DequIbA7mLr9qiJyAi/kWa7xU6mFC8qnuESRIODuKsTmBUNHAP2EOjKnw05vQ+pUoJ8HRM
2LDyKf/Iy+ylENibNPpzHdkRL6Mfba8zNFV74Sqwx3pATSmuBZaRiTfS+nbXU6Y06rs5De8VjKnK
Jk0W7y68heut7HxJ2CQ+lNernWsKnUC9p+bwIobqh+XXvB5cqz43L17+jLCCF1w1XrmRPs4Cn5la
Bvd5a1NKuOXau74NWlkvoAFjBEL7ox4lshZ6sli/6+GZqpqvYARxFdiwNfz5+YVV4784vyy81XS2
VNgy9m/ZNrON3SEmA4AUYt47Ma6FDf7pmtCR+oJLpcxKtLRZj0l9rMYnVIEQbmdmNcEgsa5pBKWg
GgQq9Khw9BWivqVCjnxCvn39Pe50THF0yr8Oj4qVOY9HBQClDhrnXmUpM82i7IbrSYG8vOI8s6FS
VDz3YOJ05ONTo0/3sWKCYzPjLSwHAOcKPObgOwqFrez2ya4YG2JWk4BlUPkwEzNAla6TKjXvigSX
5Tf8EUfV0jLZh0ZhnpLW+OYnnAJDVq+xYXifI5AzOwZskgatYm8hwm2rF12GL8EA1iSaYmeP7jls
jQJmI4MT+eC2LJwkAusHT5vjjuBw/RKUxgvWOa0WEIRkdpeUPOXO2cwO812U/N+nHoDPhkiFCtyL
AYv5+EPL+cWw2tLlIXRL0GPNOqnx3eT3L5r5TU1FrzNV8qhg43ZfVNJcFaHdPyFCPCdId3c9JPJc
APIjhT/LByjaoDKigPhf3Hp5yqAk4lIKsplz+160z1CT79RNctsW23rngHUqSuCQoj37uiKMBFDi
xbXziYxZjDGaAqsHRgpHoiWwX1jWAfaZwMItM9fJyNYK81WrQRvNUxRASu3ugyk/BYX/VhGSDCaB
F5iC8uAei1CjPHJaBP7GgNHqeCwkorTB0b6c5FjxIG1RvEdtsmnc/FEhepoZ7IqiuGmqYq3+/zDK
B5kzrMGIgikswLRC+PrkobRfi8x+TfGSQr1jF4s5tw+eWb+EurOskOHfNDEyzaJ+us4VNYUu+hGr
Bu03bmOlfgqIt07A3UGnFBBuenQJYN1XKHnsj/0Ysks63Ou8s26CAvLcgOo5z9k3AFkhCLJAFOwc
2cZqIpQOkc/dwLJLHZqlXsmT1HsRW/bOImfhz99r+1+VpZJODQYm0DP8jj+WpRlzAT3IMIknnXoL
rHvAYROc2KCntw2NGXv16XYkaaL8iuqL42V7gpUgRNSutYVVDxv7CgYiGUREiHS+XUG8oqujAKRM
u8IdqgS91jvqbwKp7SJteih1djFL7+4c5PZV7m4d3I3VwX0t8Vov3muCViUSktibJFq2ufGoTiTM
ibBlqx5Twiah9ttHdUpe+1xXfZqscjdaZuI5TCNzPYli072FffHkedqPzOOX/vkNtBQm/1td78J/
sZSPukFH9tuYnTw//FQaTsNWWCcbG7wSlkdXsIeo6Yrvp9+97E3aqBC1mLYFbNlRw2rCM7cFnuXX
MYoakpYBGSfqQU/iZXK0lz6YT1rNXCMbkHERnAwqrpB4xThQoD3uPOvrdqaQejVyYW3MafKlIPio
g/LQjETsxj5BCYYivibixPBeIDVEgG+F06JXY3JsnKa/WFLmP50Ulu04uM0zbbKRQhtqyf3S6cxD
V0cunHHclqZ0Z9qbCNX5DS/oviuoHpgGLKjcjn6CsyC34qV0x6ef0KhCmTA72gK27VUVxbYIm84P
6dndFe6+W12VikqCX0pELzMzXHy34AVg9r64DuqGwMZQ23qp2/5hjmD3dqpJClPqeMTnPq6As+KX
CMUAZhDzF4vht+A3oGXLVnRnxZKRcGV+H+CQcc/fmhw2JO1SJ1FZOe703IzZRqF184BUqLKMkx5u
I2ftpfVTMGBBO3VridbyilleATjVHKhips7iRz9AmeSu8qq+R1hz8bL0L1pT45+wBPWheUzcRE9A
7vlt6hTptW0Uk0fE1BB/GFp1hPMAsFMsU6IikWcgynUZvdjeoelGvIzD5yS4Vh9+tJidkLDV5C+W
kKHSvf74VvGZhOTvGUJ5LtDhH9cQHlJgKl2KgL/Pzl7yv9g7k95GkmxL/5WH3nvC52HRDTTpzlEc
JGreOCSF5PM8+6/vzxhZyMjIqowu4L3Fa/SqolIREkWam9m995zvFDfXskJ01G0N+EDDqSs6q0K2
kHFFvpZv1z71aAYnJ7jry/a5iNAviDZrMZn32lSdIyDTUCVuREdENDtn1TwV9s1ss+PlGtfqCqOv
GpW+970KTqMvBcdGkM/LeA63MmnFLEpfrFLxzyd7uu3M92txda0qrnKIXlJ3dGJdv5TuRU3U0ktw
RMNR7JjiP9gdsSMqYC5cWyySa1lmooAAKyZM3/59iwl9qdjNwZGsYzbQygIP8Ypa8mbsVsZUcy6K
fkcaD29MLrgCsarEryTqqOu2GkXdtuVU0eldXluu1/Kky8X+CP4G7yoXm+s8RVRXsBwDHIzY96Iv
WdFfMTIxzaFz3ouutGSiJrflt6vgAAz7eS6cFzFsCGa6AKKgqo34ltLnlIuGk+IA02cGnlBZMa1T
9vh6gQ+Ym1iF015L27IHweiMGwPyjt7gBIl8T7RbTPFBXZuX+OJvxAA8ntJzGMrbIAfnJdpokwAR
dqP2apobRqAbpTUtcgMi99pTVZH8dT6e1lIUeIwTRYvXWoreBPboLy0ovgzY/CG1favNpw4LcYte
5LpoQjF4SLXwkUDIvWjnJwn3siY5BNB7c3W4U23dFXuPKvqsupyuSSg8kpZ+L8Y918oFVuenHunf
m9UDLqnMd8gLbDPeKH05hCEaYjYpYSQdcxWj8LVmFYdgRcJBWA4gG4NqVcIK/N6Yymb1tZNp5M+i
56EIjUk1pQgSt334u3jGos4PxcSgwn+GhuUX42hd/kuTjpGkrGOw0kx4Eory052fTmmq6zTFyf8u
4N+BB2dTAsV9bb+IpoMo78XsxUhoVgw7gyGJilPakLR7/BE3U5qcQ9bJmOdoAvMbMcnq2jecnLcG
jedRdO/FI1UpjP+AkdZicCSGFqKdLJ4VMZgSza9SxiK3EONQMWPSFYFfIuNglFXdbWUimGr5+o1a
L43LT7FyBuZU3XwRjVtTC7/E4FS8AoT49yg6xRlwfW5zHlSebfHtvr7308zwvasxoIa4BUS/uiGv
jOmQT7QH4fWUX4CAPGIR35KYGLGE8ZDfEOHlkFJQtvOGNZEbDMeF0gnsyc31D8F0kpTgZYrqV2gA
xrIcRccvfxWrONOR9QQ0p7Bv7q4tMdGD8COIdZ0lXRd6ee1tcYtKUDY4fnU3GGwc109eFeeMWV4c
RtSLCs6I+/hJB5gLp5gTiD6eeMRtrTw37J1TiqRywigiFEZDEb+KzSkIC6DMinfdpMSn1uUUVpHl
adWhqrp7xYw26UzSgDWpnuiCSCzA64qwaPuwqC9Kh7dEUe7lofz+rl5bRtctcYpKdJWJBt80fbXK
gQtdfEkasWOJIZxkd7s+T6IFl2A4jJStYXJMnHILlvEY86iKIvm6GWdMNDXdABTLvY+bOB2JZBuk
tOUvjOuYtDCZEL0vNYvfbAlnCc+Gw1DrOkpUxCjRCtMLD17ONZjYEB488curNmFSNeUVvwqAEy4W
QuRrkhOla+xioh1n2cErqme+tG+k5iQ5bI3fh9EVXVMejDxAgtZ2ML3gCktiIMG2xvskjp2r7FiZ
lFNUMPL8XUnFL34dTYoGURxLBIYZlIw4ZysxD2RdiGcCDAdE74u4a4sXhzXjbOVsquEYE97SkFKW
Xx8Rglu+zFF2y1z5wFKO0hnxQMuQrpxuaj24XAXDSZOpy5pqbQE/mqND/F4yf3co9t9bVyotwSpI
pTvxoofWeqhF7G9hvGAEe504ZtENcUAaEeO2Qr8T3UOZvKpM/vjj5mbZAEZ96eN7b9MIrIVzEC8/
dcSSF++rkXoKKovVtZuCAvRmDHgAJuMeqfVVZp3M8aHVpfX3iSHzFDFvSez0VscbGxFaxiCeSoML
IdQkA1HcbEv7atznool6XVEKw3SoYgcxmBUTrFacetfJJTk1C0WOtyUc5usYWDS/hDrC7zQgB3nl
CUnjtVdjau0tzIMaNLm4wvGJiDGR+PtyyZ2AMmTmvB3ie4BCkK+QkcV0u9VRX16HodcDQSxmMV60
+fBEUsu1SQ4tJWLCWprlq+g2XntxQRu/iqM2F7X+FK3n+Jg0ZFhGIUgThUaVeHIaEmyz7jCJNBJL
9uKsPSngdaQWkSHfVNw0xTeGdPqlgf6K2KvF2SUm1+aYt6jiMdKKvUK8cb5YwtcO0rW12AHa1FT+
1VX7Oarls1ldbP0b3eG3vEhWQe/svxlGZSyvdVY+a5veclw1w3CqCCX9EPfv48g3bnW0ETzbI2xM
GDZcvHgAS+ZLJqgQEBPoI8SrxCHr9oMMD4FX1jp+jtOfLVb0GKH68uzYt9lVRypGtGUffhvjRVny
LcXJ3nA5Eu9lwtOXJfq9Itmba0n3/90h/8odgkb7h6LXJbv3T+G6lzdSa/9j8UYm7mf6mU0/2kOv
//QfFhH1Nws2jWkpmooN45o39nvIrkgpo2+oWYBKFcgiKmrkfxhErd8cLvsOiiDNwQ9qcsn43SJC
SpltySZfMwxNN81/yxz6k7aOGBiDvVyjQgcDLDuK+PoPVWk3txZNdV115XV29LdU3zeJG/7CIKHI
P/lQvv8YG0eLbGiGilf2zz8Gi6jWt6ixXerqMiRLa8GzFjkIrlaccKF/6tDAoSBANOMzWnJpsZjK
GuaRCEeFI3jbv1Dqk0BtuM1efUdVML7QS4DxQAqNf+iqJYEpNu1uJEecOFilFj6wk284Dh6ie3HG
ENVysrI1A1+2e6Aj+QV9Qn/Cj8IT19zMbwG9ty82H9yAXvlSPpEKg+rcIeW2En8I36pb+Vzp4s9B
61mvfruDo6Rfolv6D1MHDBnWjasBGiH7lFImp4uwab868m0e01e66JmySHOXPllC+AMoeofwmnX0
9MMaPH/vsPzJuvlPP1Bbt/CR8XFqP5etEjj4ZK5n3jmybaWjCC1W4iX56NOqXGOY5X9VN95ZtKCf
tPIXlb5wNP9YoP7+Of/x039q+8BwnIdB0xDpL/gsTATlCzqmLvFhC8i2y2SVHrLwVz/0V7/yT4vL
GKW8K8NWdTmw8m9UeBD1+vdIAC2WOuHTC+N2xrJwM23HQzgufJ1j8BfmPZMn9adfnEdYwQVEca6I
quDPC5yZDdxPJBWu/6pPqLwW+pcFneBirsd76di9Bnv51lyTMbxtPttvyTp+RCynbw14Ygv5WyUg
IwhYeaVI+9RVTSgs+iyRU3yIPYVgWf8lf9fP2q20tnbaQ+AGK+dsfLNftTP4kpOxRV80ngZkIqus
YBDg/mJV/erXE1//YZvQtTYqRvHrRY/TjqwEBsrpU/OcbpxPfdO8o4z4xQ+Ur/LOHzqILKU/v6Ni
S/nhR9qBLDk1gYlu/qG/ZUfjvv+GKRfsF+T+aHJh4NRAceBfsj0cgot6YAdwyE9It0F/h/jzgKMa
uNvCvwtvKjCG6bodVtz+cQhXiPH8XTrsR8wtyRJ6RJ3sZZ84DlfqvcJZQSjKo02tk3KBOH013bYf
0CUggEEhzniE7itYsOBRQL4+lHy/eWllq/E+e7eew3Yb1UsjXun2Pg6PaElL9He6a+pbLVlAWXG0
xRitB8etP8isduxvSnvvaDeEXPdbS0KC5KXGnZ4pa66b/ao0b6QcdCoF0YZQ4h4zKn4CYOD2wr4r
0M/jrdOW1qm1Nnq89WVU9SRyLJbg13PtkMk3U72GtvuWvY/EwDHTIFgk3FnnBn3WYrid3n19GZ1M
ktH3fbFALER5+o4EIkNtSb9j4RPAWuLNWNbNRr3zgZssuMEEcCyOeHth8+an1tmasK7wh8/kvm65
7irN+uQ0rkE6tHrXCjT2InsLAGtDjfKoSdun8uxbrm0u++wwabetvZnkQ5pIm8I5OtGNpn6zBtBo
KYM0wvrsS6HtVNh/LS4NZuAmDuaPej7DFE2f9d4Fqoy/O2gIzVwqwabmBWsCDbOwvhrOkSeIgtZb
9w4tWybq/Kw8F+9Fv+IMscNDkG4k3etJ3QaMknhtvRuH2dWjS5euk3k9qvCDF1G1nLJ1GhK96ymB
y/dXccZYd2Fz6KWDFhwTbRU2l7ra5MHZ6PE+uWhswbt26jpWmDS5peoZoGch9NbreHbNFwjmgkhP
yrC/Tt8qf0HQltZglTA/HHmdU0qtaWukRHiQOAuPnpzZz5T2wIIgmdog3ttthaANGSKhZbtm3OXT
TWffdIPH1u8Y33wY9fdOc7DbVZyeyuJZ649w/bqX6JaKmdIuudEDFht0vB0HnDR4pbay49WUrcpk
aynruSYLGK8Qq6BwHce1olMdn5Lx3il3Oim9D1hA2/rQUJohOnx13p3Ka5DPRCCBl/ML2GMk7MET
7heFX85wzXhdKx5OUr0DPLw0HtRuSZhx5++CbqmgQVmaZIygwiX5GXQX/cXaVZS1hTLWYgC9D5KV
nC0V4ODXVySQfDq0SHgpi7BeD+q+M9y6ZH2v5RLF9RZRhm2utGA99Q+8Ig3eAw2naQmLXR8XFAqg
4rVmyalth2SkoKHBEbHA4XJ0ODU4v6ntJM/5RCVngXHiLdLWBRBUCewxGY3NCgc51DN4PgVgM4b1
8JcSeoiMRhf1t5LGJRnqITZ33FBrfv+5JUuGlJs1Oh+6LzJ9kXSXhMwagjfuJeiEBDowW/UWz5TY
e/aqv56t5wpGRuCWDOF7WOv1x0wycbrrOuTGHypy0eqx0ZZZvZ2Jgq6W8Vdw419yE0PBAp58Dedt
cg2E1OiWMY5oi3QP48kwYf4etjreRAanbwDHy3SlTlTaONY2rE86Fkb1XmN1dC4+Gabydr7jWQ8f
r7THx5vZXPnTSm+eJ2trEefZkP7AJMLDitHNbnIqd81NcgaDl6kuqayxua+7t5h1TXo72ZTbdKvu
gk0TkKK8RNsWv9G1quetlLulv2/yO9OCxP4pS4TZwWpaZ/l7O6DbWdXts1yzDjxb3ji0UCwSebam
BqfxbKpHBIzjrlQO5NOGzdKp1mpyjFVUTM1TLt3HxYHULbNZCSDQY/JEJ0p9FcbDDGIEbR8irYAZ
u7SzOS3GpyH27JHsV77uKr0r6SvJvuQ2SwsjzFLWnwwOhNPMXlFydpMfulcRdaTnWFpH2srkPLZY
YER+A8LjagqEznL5jBhxxsnG6R5IzjiNzR2fE2yBRDunm+w8f3EF6OetTtdjgKUp7xPt6BBXr7vR
a/uOpQyrjvaEOQGkcu2s5P6glwv74kzkFgFhX+UP+WvxErz1B+JEiKzEPgjKwAuf+PC4ikHeFPmA
JIDAUkBQxkU3X6XyqpRcXmxvY7ei/+H11tLS1yGd6lN8wsWy007R03yhdZxqLruv8QFNHu7sAYt2
c2eRoM1R8kmjMv3Q6KULkPWCQRQPc3VIyJflyFuasGc5Ss7Yormab533pOKKDMhyCSyyBVMLVK1k
Qiwu6vzHrgYDvNBqwJI4um9YQ+Ud4hB+Jflce/rKIutcXgwnDZssOxCKyFvozOUnXU7i2G5VC5gE
BAxIKktCgRJ+0dSDVcdVQgGG7zojOAsQ29FB757l+QitdjBvHFK5kkNir+twWb/yppYAtUCuQbTA
1uzTX1uOZJyhJ0WN5qyyJ/sp/+rZFRbMGzgiufFK++EJzULHXJqxOeYpeDVo2d0AUXezJIzLKGnH
w3omLcqlbWWMLqKkmvCzZulzXFpHeCOKDtz7RE9Jb5azsso/lNibOHNUQmy3heikuvXOfibilIBM
gQuG6295du+CVOsJe6PH4VqPCgtfXfnVulSJnltYbvlh3fO3w8/5XLxYeFc5NIoV6Rf1cbivnkaJ
NefF1aKKUFN58WvI4PpTwrO3CPKFu592ISTBagkLl9wmbjDyMnsc4q16LJ8LhVYJG6xLPBS/2wZU
vsZ766zGchUPtzC/0+BidHhbiMjbzMWdzWA44HhcQtHhaZaWHH8MZw1pqZ7wWISPDp/3c2ZsC43x
E51hepH9lsiJMfHKJeEQ7eSmbyFaivP4EfeiZYdwemFXt/O6knZ2SH1X3alGhZZ9QdpR+DYFX4p8
RqVuZYtm2JTEQwWIy1GQLC3pphn35gzay/Obi8x1s9wq8Xkod2RIlNOOgSnkv6jAxLWClWAR8sJW
D3RIW7DS5C/towFi1L5gkFDGXY20wncrYs9KJNcb+bk4SbfFPXgAc3arE8uP4eyufzDumYhOW658
T+3afiaTwUi84FTzqOJ+rdftuAnmGwfogfZmBbtS2szRvjxMT2gfJEjBHwUb4E146+wIqA5O6XPV
LpI3ec/uzzhiDx3lqO/aA8kXyqOztZfxHU3/Bwq/8qi9VXs4YuqBQ55fLk7OMkohIGn6vrTAgnoK
c+B4Qdof8+QDO6T1Urypx+A551WXEGRQ8i2mTSkt/Df/AS+b8cLFb9/sFc3rW1e7mFiTf1Vcqn+t
8/5cEfw0kVUIQMKAThFCLsgbYPpVfwFtelae8lV5yg4odcGWFotqm++CM5QYz1z7R3vlH/NP4zxs
ovdf1ShUIH+pUFT8eJqNZ07RfyqKkrTz80bnvtWv+m3/FHzq29ELOe+Xxf7vf9SVIPHXH2UwirZV
1UGQ8lMxFMVm1hJw4jpPVfIRQRBwboHwmCh0+GncVnh4c1fLlt1D9xIQZIUqal4Q7S6r8P4WSrky
upPUuh3pYtK+vrUbT8OD7To9fpIlnZS/f73qT4Pq78Wb+sfr/akc7lutkBqZfk+G/Y2LheXqD+D0
nH6hqisGouXbeGe8Al98wg9fLqlY6ttJItvrFy/knzQkWDM/vJCfPiOiBupRHfmMeCEhyuvFvFHW
yTq5JTx3Q3yDvQriVfOLj+uq5fi7j+un2jVNqjEbempXmltURVF4gHqurjLLQw0UnfV3FHucLwqS
vrfshaCEv3/7f7lcfnpSJtKVgefThoHjAUaRsOA3zFPv/b3u2Tc2gy1/Gb5DH2Ca/YWZgVtH+2Zv
oHGytWTv+h4XKcem8cxJ8c7N+knZ/v0LFOybvz46hmDjwF0CxvHzepbBIyPPpbg/D3f1yeYMf4ej
eZ/fGM/VMVxxAZW9dqXdM5Zf++vmEDzop9pzPP+kePVmcq1tuobxfhucB65EuNwW1EbOLvSkTbr0
n6RtqrtMmqW9vK9+8emC4PknLx7xBeImW7XV69d/6EzoltD3jCrvrkim96TA0wwPRtW05uB3YN8+
SvJjMiESXI7+qb3vvnhg7UPFFYhggjc04BmCzdGtjHthZnTW/HOtW4aRp3HlNz1sM7Gz0tlH2WSp
gqhtnfVYLwyvOqQftPJaPEApOgZPpULmGELm7eCZYropykisjyBgwU1ygdlQEiWH4plO5fgw14gX
kI4sunNDD/QDdkvWLbV5UwJLv2dLkPudgrfTOqnk4x7LPZIWmhWE4gL46ACOrbqnacetalToSNx2
4ervVwVYw3/yxtqEwEECRjz+c5cY6Bs6BPHYdLvGXKTfApZFToN4xZ2jITXL5hGuMncsD4NPlgLX
UU6ZTUYabLLWABa04o6Zv2cRcsNldsgeuIIa1jIK1iOhYsRUBGuyy0g5o3zuJLf8hTJA+Uni9X3X
o2EPyMtQadqLr/+wMPoqUjvH57GzD+ZuOIQv4BaHo34/nfyTfKPuo1O8qb12N7nRhcbG3797/3yr
++On6z89U03iD2HS80yNH8q4b889vSqa4fQLvhgME8OXFx7XKXA1v5+E/7mjoX+Z2y1+zEdRTjXo
47b5X9fUbnAtYuDyp/+DyRGN7G33WU93n02Xtv9gYoq/+X/7xd9HOPdT+fk//8fHvxr9cKb/8Ob/
ZfRzN4AEe/tx4HP9B98HPpr8G9Me2XFwMxmWqQhf+/d5j2r/hqKRYRAyQNVgrEOj+vdxj6T8JjMX
UQQujC/bmvja7/MeiSkRDWVs8LaJTwlbmPXv4UDNP0vbbEW8OE1FQObgRBUv5c/r1GgDGGS6dfGT
GqGNivmm8sOj5by3aN4EtT/3GhJboE3M694YBhff6cFx/IvdESpptAVChIkyr3iCsk3pI+uZVyN5
G3sUIk6o56vWrs9hh2c7CLJ6A9mBKTf2NEZRJE5F8UsjTV5fZxt7pGhKnJYLPBHZi9Rvm6NKvLMT
JnvEkh9GNUsr3+y+JWZeoRYMkA/6jnqTa83Kkoa9XuJPUxTk8E45pC8655rq74D13BgqBVGogSNv
2zU4Lo2yagy8XJUsNxwtiADVttOHcoUy/X60HPrnfaqukqZ4MJz20pbtRam1fVkN90UHh8awG3pB
D5JUaotO8zHeNx+DAkrCGYNSMLEX+IYafAnzvJTrivIq8PeF3DDar+/CMNyEWt97syO9N1Z/0X1J
QQjpOMt0ardVZdzaFNEZZyIO5SI4ahEg0TES4WIB1/qpieCDj6Qth3AaGDWhjcna2wRORzlpnwCU
y4Wpg2qq5dFLZwxSgaLiE4kqkPFNdOmjsdpDF/V9k/Iy08J1zTRw4XD394u4WQs1k4dtuaNQ5WpZ
rvUopoQaubpx+ZdD56WMfeoShTLdlxvC6pAboaNbxblMk2xGOwsFiS15ZHcO4b0lY9WuATjANpi6
swGoYqiNzGu0YlsV054EGiwNdmwv4ak9JAOtxrIyt2Q1bHNw0Ryi4CuGOnPbYEqwa9Y1vSGiFoL3
oU5lIPtCws8ynOawWbUZglmMwIc0bRemJFvr0bQHVwZfMNR2cuk6hfyYja5iQkqj8TFFF4XbcT0p
8SW1q5Vh0pefhUpZipdxV9Kb5gTxawOC56jZK5NmRNMFkgu8sVgbmuLCrBncaWZi0I2sfEsskXBt
KnGxbooU2hMmN5aXLasHYEC3dcchDVMqvUFbTA2dVjJyR6b+ipHsuUuY6z53Vk2kDbvIwcPVB81a
sa1nPy7mg0Iojpl8WlpGcG337Ge9SodT6dddRfZInNLHsRFoWFpgb+IwWqVX9wtq/lzndNSRhBnK
l9LRhoBS/k2voufQnp/1HMOjqc5e30iP3HMisFv47WSbVvGS3ITU7bUUt4Euub78YM+ZCQ4ouFeJ
GnbnXl7Jg79pcnp5MuSypZ2UazJpPD2tIYXJFPwi8qbpszUaKJ1gkelYgYJYZlZjotNLPCN9c0wP
1P6xkwmioztSJjpt0pLA+NnJ811Ta7QMalz4YD5BT5WwPSZCTFXCdeSQJpo+zjtjLF5rnzAho0sw
bjvSXsqk7Zz240lxOHpT2f6s1GY3Z8BgrLm4V622wRhbZtuxyi4VvZJY++pUEncsfsSi7vRnQGqP
fY/gqDWD96zOL4qFlLKt2y9tNia3RoKtsnfFRvJshDFQHNwt27qB4ZAG1QXJ0kKdi4dRil/zoNyg
FVlOkOSZYTPvqZuL376UGvkv+cD1RMVBoOGExDFqHnLE6Eb6aARF5s0d+5zekC8bOjTGi6zAqTbo
xEjHMbktkOIbZoFS8RzXKcnYevZg9caaYNy1jWp6WevESVgWFIZBuikYRA+BZGEAVWg2y+PST5gm
5LW1b1HbrvHpPUW6DYswnJStMHMHangenOEml8dsiVKeg50qMk3MYuNgt1kqiINl4GGRMoJUeYKL
1dLRfhuiprtBeUi72G6rVVwn4xpur7ysrSjbZYmlPoYxKyZIH2MUf1JAi1BPslXC5rjQS+5DKPkP
hL9va8CvWd7daaYCHQJOCKMTTXLAKwbgnA2loqbVhhviUUWwYRjS1h1t+SEPj0DUWL4qcqZXEhiU
RUJDM7Ak2GDSGgaGBg2JrsA8vpOW8tFUzW6qh2Jtjfm6kfxVJJFp3CQRGifV9L1ZU0T04bw0ZqX1
qpKBgipDzM+qbakSJBHJutgIL62U0nMMhts2Lo2DGU4f+pQtfbglq6ifL9NAwktmJI6nWt02LvK1
aslnOazums70V4JoYTbfJtkaz1aAuLD2IauFDaztSvPzPTX2Bn6M+jT5NT3ogcWbNigqdYVv2xYV
crYZVD6mg37VVYWnl2yHpUZ3epyDjWzkzWnwjW0WMsnDmNju08R48gd13IRdJoBqGAHU6Gj5+Nw1
g2YqEaMVvfyWeNe0iTZE5DZbzIc08uxhVxQUDYWtHqPCeulq5kStMZiuYG3A8XgZbbbY2QBmrHUD
edb9dtLngge93lvwdTBgjk+ZSiGU6zVbFeo6ybQ2tHUIDse4oWX1U1dARBqhMe1nA3OZYu2MLJdQ
uTGRlPJPQKPIBBXQd6lh3Q5JdNFB2Kz08bbscICXspOuy/CEQRQpqJM/W80ICLpriXZMW2LLcsY+
VldvdObEhd2D9DeL+zmd7+b+qJRY6jDGyLg2jb1U81WDEVxNLtMEqqPI6S3LCvjxISx3tYLLGPH5
HJGeq13ixlmWVXmM5LzEboMfL72gBfdCDjnOWfl5iqbPqEzXtp7S2s3PPsgN1qfshTKYvUEtLIqX
dyvpEczl0MbgtEErF7625hu3NTTwdW0ikM9rNxvqWz/IyC3ozKegIzp7rMdzZgwfQJJf/CBl9Co5
KFIUsvXSnkzQhNPIyR28iD0nGOJuD1DJhJ2PTdRg0auyFR07rlDYmuebqqOHLzf2Z8Qtq/CL58R4
gOIDMAu0nGKr1RbIVe2lNA/nkFUug/kg6oE2IsVwY2vPmeOf/Ya+U+HHB6LeYzLJqnf078WoW6ti
7u+qHGUovhBS3DMi6G1SXCXCN7hpLIZaOofVdFeWk4QZz4oQCXUflTlhxZ5pqDcKjcp6it/Hongf
mJmDqx641aHhmw94tNHbpHPmGrb0oFXFBzdcv+726YwRXpHVr5p8eyfQYaa2bwPwKCrlAjwSwb9L
NYmJgEpuJ6PAYK1hmM3eeBW4Ler8Ic53vmLcpyKuLE5MOr+SvZ06CmtZ1mjM2+/OZJ6yRtvjy3ix
9JzSOyeIzNxnamQ8VnX+1BNWSsSJ+aFmRL43BY0Ya+pCrx/iT8meQaDn9daMGMx3lk8vN+ro3Qzk
xaSZ4RYFdF1Fis6ppaFZjNo7fb4nGhnYEeNYwmZfkCHau1ySd9AyaRBUMmncXXQ32ERy0jZ96VUh
3VCzB6I7GTXCq92PWrtTcriG2vw54JQeposkeZ3VpMep5h4W9qDzIQKYuLWH574LHgpus+iu79SG
DF4J4lCTwe1UeiGtylrHI7MUx0OyczCeiyxopCKaWrt9n7yFtWWR+5dws0cSvhoYq06t7rgtffY2
CkmXt0CohE66TwugKBKi0aVPzZ8RoR5NIXW8Dy++CRil2g5MQdAMYqtf2e3QrZ2SWbvczdyGpJNR
8x6FKj8XdQ2Bpsba0WPuFGa4mctoXOqkui/9MUL4gLtwmRda7Xa6WgM0SPsdnhhlAXeldW1iLVdF
BWponA0mSQP5nbk2rYLG/4qbkuGEKW19S36Mksm/HfNyy67j62H7lFcRW6cfL00rrla6Sk9DQYYM
XwMtWqeUpTtaarktfWnvDxmdno7FXoERvunH4qUejF1Rz8iD8+5bPL9II1iK9LXOlDs/zAEilgju
5w5yM6N3pQdXZxd0aTSpWcmdbqE/GAG99BFEjJChJ92mlK18PdUmPfNIho00SdNhTMLhWKpdu9Qj
mvW1lQ6HDEs1reKawYSW71VNSUhhruma9hqmlTry3UJ1IrjBDJVCCQVMJBdeXQ2HSdaYr9jxHfl4
6SaaSA+tff2zcXJ167OSz3JSfczFGGxLnRUdJqHiyuRNi1fWurkkraVK07eqzIDM95t+16ZEiEmN
kT2hYNQ8pNrtuifvXRo756nodlQ01bJxSEzJQi1a4i/NtpICfUnOSqQUyMQ1aXzxIyZs7K3k38x5
eYOwQFWcRd427HT4XBYwdm8cpczW2bkfSDVtdOujT7kOD+U19BCLoJzwJyfkLQkkhFWBMZpbEBmm
n7lRoV7MWnlX07LG+JyFm2Aan0iqxFl2awUtJ25nJ0vNVh+JVfI63zF31AhKno/3Fl91tJi0Pj4P
355JH8yyVY2Gf9F2du6ZiNg4rG6oWifYxNAmR/kjhhWiIfttYs4yfWLUF+buFDMwVLl4eSXMKQzT
bPiEACGLaLa+ie83MeI18aNw4shTJKW2vuu7AY4G3SGtJeDTpsUrLhJ+oI03WrrX4khDOJ8PjCTH
vca3qkuZdlJMCHpYDCJf9FYTeGqbPHqPBfvEi0X1oEraYiB2A6gpH1h660/aoR/Q9oz+zchyhEeM
iFONa2808oNjjtMdgpyuyh1P+PBOF13HC4SS/zFs4Y0lBKiNIGN75NhLvU2PtY+H1Ci1YQF7xSON
eURk0XqzoXOcWcRFtuXRN0Qm8xgSh1jcKSVlSI1QswEnunI67jyOFnkZi8DzE2pdYzn2Fh6m3D/g
80LgUq19DJyLaU4ehr5kdgFsbGFnX34yoD0z72qtYqrSqSsNqGDSWzZLF422giUlz5gs6lm/H2XF
5zFDbITYMJbhXUUzrjpOvIU8MC9UTL929TTYGw0JSylDAUpZyhqFUltDsJZDQD33srWfiRfc+8r8
Nqj9J4mHJlsdrvGxa745XWOt1Zp5CckuZ4HPlUzqPdAu94Z6tNhhCE2u3ppovGgzFCYJqemQc6i0
anVqkhANTUmkVJvsVZquGHpamul2hsCAgyXtk5EJYPAK9WLPyXqCz5FtS63oDhnUkuU8BqtCezMj
kv8Un4NX0dq1pCTHvkhfE65lFrR5t2V7UBjA1haza/K57LU8jM81aRuKo39c22//uQ3I/5cijBQZ
5xC+1L/rUv7v9+4/Dl3zpz7lH//ue7PSMOg7WnQedR12PbYeBnXfm5XiK4pKAA2xATQkTdHG/L1Z
qRq/wbsQyUaapsjGFbP1e6+SL5FdYNKrtDRksDRD/p1WpSHGhH/M0SyNcARZM3gZkNrR0Ms/tbTx
fRHxGrEbqXO6p3Df1h3PHzJQ0ITnzCRoDxVMNgBPTckbtib0RnAYU2tP3bnJk3bf9e9swduaKmNM
9VWe0tTA/BEU0SGzs01gzRhGgmPUfM5j+d6pI2jFp9gIdnJeP5QRdvs0u5tL9QSMbd3kSBVn41S0
uzacHhHT762WGpDo1Cy7DGweg+/flkNDM3NEE5avbWm+jA6uuhDNw3/Bkv/v1HP/P9Sd2XLcyJZl
f6V/AGkAHHAAL/0QcwTJCM6k+AKjRMoxz4MDX18LSlVeZd7uvHUfuqzaLC3NUkqJEYDDcfycvdf+
uTRZAkRy/Hzy/53O/t/OBP5rbX967H/3QN2UTfntW/lr3//Hn/j9USK3iw49hBjG8yR3LA8Gno2f
Tg88G/yCufgfCHZZHow/nibB08TbmUdPSpvu/jL1+s+nyfzNkzxDpg0QznOZL/07T9NiJ/zT84T7
hEkrjyZjS6ZrLu6APzf+q6QtayOoP2dnhB6RrauuLcIZYVpGSn0M39BufDRH/hD03yygPyaFcOXn
LXLrqA0dZ0eaqLLuJyt2ftBj+uZqsAdLHv2gH/yH1Ewlk20PB2tI2G4a5sexy6r4nCtHCuoKPSbP
kCz8/GQwl2CEULWTaI6VCegKMoRQY3V05xSlVy3TluFm3AXoYxbl/d6xZstFqJrUVb5TcqpvihQs
IdPPsZPXU9q5pFgUVprrEHnQrOaEeTu0ts/EqNzplkFF1j2ZrXJRlSma5VdOOvp7YCzpMSxSpqeK
e4eEPvKOhrLkVbkkLenBVZ957cKgzAF33XocYjhMFAK6nA7RJmdkLbgd1TSeTWMnI9J6myIIDn5A
7mLZKzKpXHs8EUfJcVtH0ZqmZnU1t9Z4EB4BgYFn2tdWadBsHq0y29G1TnaulwZ3RkRAou36EHNN
c9ybSRJsDEu3z0Y2h/tisvVOT6131Xo+4bFEbmAPb+sLd8tYXuVkwqP+Sx+qLFP7smCavbJbDt2N
BBHcFD3xmLlE18w5nb6+V28mmGiXWc8FybdxXSF6FDRzMs6lirj63aTs4Zwpr92nfWcdKo3FUNEV
32cGTpbM0phehTvfdo0DSnws+2Ne2s6pj33kmSKHDEq1A3magFZ7q+tMH5uJAiuMrOpNB9LZxjIp
z0HqDRXqeSs9CceZDlYatsdcWMa27ZZcx0K1400rK8TmWGO3Vh73V9TC4tFzzWobJJH1wHjDoNMU
sR23I9poUyTT80TY03HGkozoesyEo8vTEKRygdy5eKWbpOjfIWcuErDCfNVzO5B2menK/gia2vyE
1sgMvNWTuQQfY7p9EqC84kek5gNho14tjcfaLgcCAIYsBW0B1xhCUWyiOS9dP7pyVN0cVT4oUCWt
azckFjS2uqlzggSczMqqa1rYKGmzsUuuApktKWV55blXWWYwvjFbidiPUIwvLo/Ql8qT85XJb10m
0XGgFGIov07KZ2zh2DkjnCxI1aYO6iHbYZmevxPdi0LelAKHiJW2wwI7zvAg8QotP0hYHkl/pn9k
fWniuHpyR+ZmFeoDO9MXPy5S1HrsAgZQBXuSzX5wfKj3FmZe9HLuIOOtHVSFD3O+Gl7mGQY1I7tQ
Peg6wcFlTeYA3y3GkQtuJW9PGXbNEnH9EGPLUjUx1LJzd35QIU4k6oSBYOUPIwngE0MNvDwl4TY0
ftqn2p5nyMOEISyzvH7eW6NvlZcY8Nh0SmvhTW/CiTzoVe4Jq+d4VE43nUr6oKjPEbX1BT5aAuVI
dzAD+ptxb7ZnGgcb3tB5+VKHhKB3DM+uptDx953fPdokmWzsLlR76aGT6SN5iUr3BeLCYzHqN1Kp
MYPNhIIS5OSvR6LhNklSum+sX/ADdfYaueo7pJo3SjBr7TRBceIH6FXblKT/ugYWtxod/JA46Xns
nSU9tGFUH8bfJpgKawc3FSvZD5/hxui9MUz5QfIEjgACGXTiiCXn/lL4drzx8PrbW4dyfJuZAXIN
QDN5mtzLzqru3SKirdj287M3WOFHqoSPCHKaPmHrfrQ+h/+O/O2j8vLDHDKniTQ7cBlqrClztgui
keDbpoPYbSooHoaV3dVjqA5p691pa5YAktLHeB6K7Uj46btnxv4e1kN+gcfIzymHm8mzHpM0eDSJ
w0kH/yLmkYZmUGxTxueY0tH/T2QOt5mE/lPcmguEql4Qz0RPvXOaDNfgR/bFoK96p8L+EWKV7Upv
N2cm3m2Y223pwPgsnu3EO4x2+Jz7w6kfkm/c7U8xckwyOLNNkXVarnkZc+inv2dX0beiTq8NxzpN
FT38WX6pQqxidHJeyTQ49FlJQ52FyWxvUIcMjPVHkzWAMUXEz3SRIAXuyW7CFX2LTdZON3nhXw/I
aC3oBYXsrh1s+bSNTwnicHqvWxupr+fCaGclsWzPpVXcccR8LVrIq/mUj+8zY+h9Adn3RCA29LfE
yr0VKiQaAcnexn+UZd5ubHDU+eZDOgAJoBgPbvMpmU7SzNCZ28nRnDvJqd3rrjPHvTBEh6FkgBkX
9FyZHBbGgzDBpWkM1X7YbeNMWhvCeO7tatoWifkpq256FnFSPzA7LVD+1MEqDv1mr6o63AmtyQyY
i/Ihyek1kAzEI8tKbaz2BHnOg0sSWl+nyX/3lks/SdRG6VCUrwwMZbcaoD7NO5JGimNUetU+DWGO
+Gn0LUvpv2Fphsifi4reOXTGnSf11yidX6c0Mc+FDcpggYKZpXsJ/bE9RRWhhTZqVJfOdlrQp2VI
X5CKxsilNU+yKlFgwVXTO/zoyWs19C0RicVpmItNUBMZ6G1oYmx6NPqT7W8bK9+bAQIsR54XUA5I
n6PIP5OBdpa0131Vb8GsE61lv2TNTeDE57j4NrT+ShqAMs4KbxFJCAuaJFUJTUn6sBIDhhUdl1l7
mck35eljVIzEtXPar4FT1hbOoqewec/Aq7avdZpfK3IrqF8wobnBc2yVSCS5L46zjrp8Y0rFD8ZE
g9FoCaScGQhP9LFZ9lsWLgmtzMii5Dr3xnWj++fejd5L0KBtqb8YVGRJWhztcn4ctVdD03tO8Tjp
OSRGcdgJ7xznaps0DAg0RjLiRQOsS6K7cokHK7oIsOaJ8M8X2fb7zjO+GKXYjxGu3dGCIoDnbByu
6+zdmtBfZT5N84lB4AwsgyBUGPTjSJqm92wkH9KTcPfa3cDs3BBfgqa9rlNa2EuMB/p4g4sl35NZ
7WfMbnL0mUgxcuziW7chjM42trmQ66qt1rzISLYh2rp37zyToYdnnhz6dCRNbUEL74KYF0zNV62a
eaL1ylUyoebFBePqSIG9FYfSFLiGy8alUa5LlZzKuuRNEAAmkldzJDdTeNIVwfTWqa6ZtTFIoRdE
a+sKcsvLUFgHUdUT2UiovrsI48X8MhOHnlWw1V113XVwylHLt06H47de2wORHJh9VPA+jenN7OIh
SfpNY36ddbbNFmcHHNhBYf0SS9zUteVmm9GNQFUE86c74oOOolt/tsj4nKk3qepQbk+fCU4MFDg3
Bh129nSUJdVd6/WPRk0cJ/Z091BLhpjWdIy7t7F71uFpZkZgISwwm1sqUhxDLHwiF6zaeQSl/S7T
F60N4jEOVc9MiWe5tA5WNtxauJp5oW8c73ao7vx56VlyP4mDsNN4W8ceKa94PuIni6KhpXpzIf+J
8tVzzLUO3nymyEMzcp+eZrTHDgGkyTPviKeuN7fhPFxF1U3av80ZqQGUuR2iCaqFFTQJRlaXoIcr
QzZ2KbFbV/5h6I07v8x44M+tJP7bYxTtblXrbRVOLT41IOx2kzEpz1D/Qdhk3nmKyw8B4MaT4WpA
8p84677GLR0THzED3Elu0ulkW/Vd0AFe4eGSX1tca8VCm3RvYsIRdB48z/3Rcp8j1KumzVydasX2
w50yxXnMD5V7Zrs4tNo/aS8FcwfjSnPiQaRpZSSp4oWSFIV5OeA9sbfoDNjaJQzJYitUzWNAm3ce
rkFObZaI5jgx8ZKwzzmPLqxh7zRY70Bc15Inlx5cMl9q47sH+rUiBCBP2GbpgfbRdFA4YXJJTxP/
iFeBUHZ2yCx4hdzEM8JgwkqC7muqToEzXrveuJHdnY29w6I/OTwbKI1cevmuS6wBMh325UOLfMDs
Psak2oTYifynFG8ssQJ8FUBUHCeo/nHJX2xWc8u30fjX7O6GQebOjfN96nv3Dq/tcXHRWPhicoya
EfGMMSIZ9W7ObB2YjCAes0xWM5AUVV9shAOSDy/9p1BGGyLsVznjTKv4qOthZdThulIv4yw23CyM
h2RXYOGLCGxSsbOFzwqt6N4gVwyNzcEjxyfEKVV92CjlIwYvEKvvJouzLpJa6bxG+dWM8opz/npg
8/XRKjW+Xhneq1mcl8BallBovLfGlzgv1ulIsxyb76ztTYTqOA8vGQCPoflmSWNbNEx5+EtMMH+k
v1v+y4h2IpSPsfNB4DMFTr+eS5RGImUM4+OApLstuyd7uO31soK4cZn31RADRhzWu6qZudqEOIGH
pQxxxNGYsICxBB2Bz9Izdk4CiOyJ7NgAF0tmekg4qms1MtGJRUdX6kf6/K7vh+XnrQI/3aFwWXmt
2M10il0+j+e9OGHwXHRvNMavdL1bUItGLMCwJaswuxj6Horipve+TsGnDN56rIV+miGG+mjim86W
R7O+JAkNduxSNSFncJPRqinKmGRV9noX+RaihG928I2SzYixL1VesquixwrkGuMFe4e69rqSmzAc
vqlKHGacqD0FS1MiNmpOrnnxvMdxiUGKv7bhW1Ff5u62i25sjRCw+BEU/MBYcGuk2WMejs/LSg+G
ZhNivy0iJIh1ces55Y3PSaxqPVzOALb8Y8ngLzFfi/KZBAkC/oy132p9lwnmfjLzQ8SSwqb8dgM6
GtU9yLrvXRMSeF4u1Iq6v4k48K+ysRH72IznNzcQe2+CkNV10UaUXN6aA+yxywJrZ2dtsIHajDfM
AYA6BJgIOZgpTLQ8EOUYfdNEJ67jmE/BydI/BGl/Kyf1mgZio7J024/9WVj0QCMXMXjmOqCABl8+
+1NWPdZpKK4RAzsEV0ZwmEwjee+a/joFUbSKWjxBuqcWXQddS208aV7Phf3s56CJUIzgqR8ubN1M
Ggm9SFLsAUXwRQ0DgR+z+1ApIz6kxDesWtOAXWy0oD1b6phk1Bc7n+8iEVn3RhhD3Mn0R+LQcepH
VzyGQaqBavvjjWNWhyw0z1Gji500536fUxUy0hqfWpOb0RLnaiT1U1PY5yHI4UAlz37lnhKBEmJu
5UsP8c2YBFJBZ3h3Zj6qjTDENGn5ZuFN3XZHsj2RT6ktKZcnEUoeknz+jIdhXtkucxeIjy6iNxuJ
k4siv0majoJQM1hUxMqkdvA2zfPWQzWCGH98kCUOfwzazWp2gxeVG/ehO7m8DOJdVbvfzHZ67U3F
oxFegoKqA2NsjYJ2oijMplCsO6cGDWB9Rt6EH5YpDPnu/FjggJ80kvaJb97NsYO53p6wgBJBtUkL
zM6GT8vIccQtM9CXSgeA8UP2IGl9L0a0p9y5LYfKByZB30cCQmf8x2JwGoynQXtqwnI/tv0mq9wH
0jy/BFnypS7y4kvQG+zljawRj3ldd1buGCM8JVDyahhALTMVo54bfewFLeXjxlFVczZNiuiEuLMr
qydZBEGfOIYB1Ce8jlgk+1acksnpbnRhNNu+JEqFmNUIzV8igXO3mC8zc7jiiHMIRfCYoFqhfbRO
zO6URCMunOwEi3dfZxwyECf50yBWBZ4ZE/xL72iLMV+Epg90IEEyKecRlIdfXKN0rt2hrXdSVOIl
bqbxJF0NEoB2xm2Rmi/2gAc6bIS6bqe82RSJi37GZgzZVJXzBQnqfNNTDoZ5u6OWbfBzmFD70pY2
TO0W8y35DF/IevP3NAu+05sCoV37B5K4y53062hPdw0ze25j2fbN/m7KFacvppkESOblli8grrIu
CvaTXLDcPjU5D7/cxcvh1uyLYRNM1RU4QVSS7XAEXT/fhH08LiI8qsd+rq4rXbuHsU7eTdlbHyZg
SL93rlIrZlXRf1ujQeGsvLxxcRrRpoA+0lv4HDh+oL/OC8r3Vq+8PlyW9ybOyeup4YqpoT56LSVC
HB0KubQ/DWs9VKRLVMbJiJlDQnP+UkgTb0l+sOtyrQbK5qZGCysx1U9vRRWAPRtCfYWYrdoPHeYV
zihFM+4Nt10zckTsoo/5EL4NjglzszCXBPerMnqYam9jmB+j6+J6YXyCXCPH4NEZX2zeqF76lPs3
In1qrRfALit7HCGh24e4QGPXw0RmE94ZqIAYZO7DnHweS70GToDdPh3kU9paWyZZq5BuZ+QAQGPw
6iYc4FT7FbUD3FBhDsfC6W7TWTyM/bExfrxF73J6ZBVbpo6y7RhaK9Hr67BK72OYLM08YK+DtzBk
IyVsfaVBg5AwcvaYNlVOfbKTYZPn8U4ptZWQyRVjoJ4EejqvnEHGM2tRGPajz4HfaxHH2fDokJax
uLsWxFq9QROtt6GpkTlVFARpPNyiM97WeX+qS1q2MqcBBHIVg0c0j8iv42e8Jigw4rvBNa/oYQHc
sfUDBNiTpcTzcg8Sm3OisK4b8ypp6BQAchVVSJRhdU6Hh0klqHq95a4W29KwNql2DxlvXsU21+jY
vLIqdYXhct+Pd8UgdjXJE3lofa+IWZiaZAlsG3eoOxpOZuV12Xm3GisTQYHX0gcfEixVH6WyxIqY
avZtcwYjX6562AoRTby5wKFUp/AeoKyYcusBIi8pePKWmlTBRkFGaduczBMvJTsWkzIT/zwoEaFx
9q1osXndhYA90tbyrwY5OTQagIo8xkRgdVz2xJbrskw2/RBs64m9hAn7wxyOG4MWFeE+VbkfQny6
ec83iLMIpkDLyb3JseBrJd88pz3OakDG1K5LH/IUByF0CFuRDUeAwzcUZDsUEitmhSfmD5tOP/Z+
A9423/hDTvFhbQcECMz+vJXMv+YII9dpoy6ImQ5LD7aqW0KVOrmKfJDsZIaiTBgfh6TjxiVUyJOq
3xr/Sg/2RXqYZ/a+Ghcvrh4b5O9AStsTuvXqZKEnQtvbky+jFxmQV+mKnrCUL4nqNIoFwHqg1KEM
1KONss8NDEGhkySiaFap1/jj1lPjsg16NhOGBV/lOzn50KbS6qqSRpLthlx538zZs17yiTkWJ6Jq
qt1zHQTsBK0xpIO1NQuryy/dmOiUc9fkANtJAjjEK/C3Oj8K6nLSSXCy8vKD/YcTbo7SEEbqbExe
u8kHtl40kd6MwrBc3htcUQYJuzFIJrHXjGsSTlWuR4cFQQxTAeScIWg1gIsKRSz7ZEX/oCIOaDhK
JluclhTYxK+J7v2RFwkr5k5aAWehLDK0T/5CqeIauRx81f2YsC0SMocA8N5AIEGjPG9lTsbC5I7G
G4YMkaEDc9yRQ9o86p4Xc1PHrXUzhIaA4UC3na+xLtu26cSejJzZeQjqKa+Woxi5NRCLZBC+NMZo
9qBaUBk9pgHRG+Q7h4B2S3IhslajNqGQL4a10Xs9uDAdzqI/+eY0GledjyR7A6oyDW4Nx6O8+mWa
efv7XP1P7LC/km09yGwWbmYbehgTfyH+gu+CSkx5Mqh3e8rTCRPIaPoPURWTxRCWDSAK15hL+YFU
F/ROnGNyZYxEy5UrK5C+MAy7RiDkhDWNqsoX8VXCBY7XztSFANlM6hB0obVpBSnKb1ZudQytPkiZ
rYFhxVejEXA1d5XhTpZ+lrJiWLdpRqv3HuKOAU5wLvMxdcwr0x5tvN51W5OAhC4wVZndEaBapRId
FmJ2RaGQ1E6CQjoOi4AJ5zCpPmHiGSoZF9hFRuqO0BYdoDm/dDuOeGU9OulBG438SIJ++mhpmPsb
0+y9mTtojZ39oZgJFueCTzRT73cG/VZUVp5msGGaTs1Cz5akEh2iqnsMR85Xpy4BTS3ogfYKj1NE
IfTV6B0guUCQPR8WRh4F4/jhuNPClp6TAl1PXJuFemicPnxLhw5KnhhLbX6ERlqm2d4JVDMYawIJ
xvoj7sKRTlHoV1NOg8ojwZWdXFQ3bgMqm3yCUbVX1UgQ04Zzlkfbjed2Jw0/+FrFDVG/tmHGbYLQ
Du7vAyMENlWjbov02HWW19wQLTInT2aK4eUd/C9FS9cTNryVShnqzLPEzxMzf+tMrzIuzEfOkaN5
hHIqottcpaq4DohnoEvZxFZN4w+RMeEIfSd3ttEHqlvZZRhNtLpM3p+u0sIGk9MbKK4GUWFMQ1s8
2V+XxnD72gwzbXbZVeP4+8r/79EP/Q/0L1o2+gJkFL8H3/+Tf/H02bSf0590DMsf+KljsBH+8Oz/
SN0V0O89doGfMgb7N5tMTGQOngQGLXDq/iFjcILfbGnh2g0EHEe0Ov+QMfBblrQZVVv0eNEMobL4
z4/2c1fC9fn7R/0/7FJ/0TBgRgp8EzEQUdABuiWPn/OryRa5e+cG7NarsvjkYYsZZCPJbku1DmlU
OfQJf7k0/8Wfx6aIN1N4Dm/Nv2gmUt1aSa1D9JTJ9Wx/jEB/hufJ/tAcltyfC/H/+uWwcv6qeEIy
wrezPHZggBL4QP6Kb/RkUxugQocFArvK5md1MKpLkkOh5Y00yE9OttRPx9Z5aMMV+cEndhwO0PcC
b7Nn/Kvv7v7V0uwwNzddOO7IMSwP9vFfLM22aorJSDiYKjmzP1yD5eWjBeuoiXYV9Kaw+ObiUKtD
IL3tNbarDfmkBKaPt01XPOdeeJPOX2ODOrSS/tEqqDEmsUxnT/Ct72pXngUthCaQl6yRzLAxVATN
tkabXuvgLhrWQ9o8pwNKgOGx7b9bkCLqucYaY+PH6NcFMVACpIn5KdoUXDXv9OErqrV1BEqoWyEc
YUaCb7B97rEOhR0Dc7IFhIsnrdskwD+NYdgoOuk+9svMP9oQ2SIVQt7dtwkFM6uqprs99li2ygqF
KaNnvkPEn5wYNtAvT3BUJpxRs5JTL4apUOa8kPhZiUFL7kPi8K/cmRI72+RQQqceSydwtAgspQHY
zac5bvOlAgAzlf5QGssDDTOCGj2IfuNmoDJ0o0vfXiS2sYxmZUzzIogvPtpvD1EyUks04M8ugG1u
FS4uJtJutxacYwjlcxnx8F9kOtINXZy2HzFK4zqEBGeB+Hqe3WK1XD9VXrruLfYneEKk2fGjxJwd
8MDRZqKxxwFo0QT7k7V1ueJ+SkeNSsXc2UnPqfat8hl38uR15TPfOUxvR46PQ77uvGJlw0XRRz09
ZwowMl/dAOovdbcOOLC4+PyrgfHhhCtdwRzn6s041prmOiY/OqOzRWLA2jaqrWLc/wFdf1VXcKc/
KoCDpS82DhYaxa1YPoJTcaviJRtFrKpxpivf4R7oNwUkdmsmE54qK6D9rQTiBrX1HeNAS/Ju+boz
62UO1TbFTBGTv5nTJ42Ac43GB3T4sn0bgfYM92l9Z3KS9KA1pdiUIrGJAQKF9aWirybbYl0UHwP1
gjXZG88wVrO/xCeBqTqD7He5ewX3aUJ7PKPjmd8s4EpDwUq0asCCnxa3XcJ+Th7axfnLfWlhyoPd
XqOAoQPL3GPCMVx360Q4P34Pj+x6+f+W+xB34J/A0In+vi0uBk+kDO9ZEmHtrsASAKZzcDdZ8Coi
1OU1721rtywTz+JBgZ3guWo7E9hdcBoK/fSq1Pu5Bt1fhcRSuCs95ps6N+g102cL7pdvaCWfEXeZ
wRbxneE6JJoAgdW+Mgkz7NSe1n2X0ZAufQZV9RZ9+KpV2YZ5wrqlOTdBgKoSHoXks2ER5+3eGAEK
8S3j4dPCp1R/6GWgFym6oIJhJE/JeKmZR+cZ0XkFF9N0acRzJeaQNl917iDwmYiriSC4rl3/mR1t
SxP1qTL0N6vBuNbnN12jn0RJmz51bghU39cMNkPb3jOa2GAjR0C3savD7CpUIVgy+F0ODtuKB7/x
vowVMTosz2oZDdif6Tyu0+wtVozmKr0RYtoM9bNl6XXVNzukNWUVcJKFXXDyLQtYFeJtfec5Dxa3
qwzNXUS7uBw/7a4DFZYvJ891DGMt5i5FDFLKeo+cBNpms29jie3NWrusy2BpOalNL9O7SPk020HM
sYUMORIClheCnFXBFVpytWpOH5YXc9RkLFl/pg232bkP7bcEP07B9S/rXVb4X4vGOaHkOc892xAb
Xlj566J9y7qdjl6zkh5ozg7IX748qDwHxNOsabYy8rdQDvFcl+x29FIFI0vXYgOTdCxYwwZzPeDk
rcVT7TKjZ8usPzzNQUs/1/q54SGK2Uvt/JPAQ7a8Y8KHdZhBtKZNeDGJQViV9MAORl+kZnKu0UgB
XClhKPuqWCckx7ZYJjyy5nqMU/Y0k3nQrY36Uve0YWt7N2qO0nkEXovR8A4bNk5rtWsy/a1pDZCK
AIkymZ1Gh6aLT5UZSGPT033w6Gprj5tCxyhGeGMTZ2HyWeP80xywloesYG4KTaFV7t2XRsh7+b5h
8MYiJUIOb5+7qWrS8dR22YNS7vHIKbVDUWCP2aHA8JrR9tEYkJYXUIEbZblzKXuYPJGUxSJjwdNe
LQO17+LmqB19MHFWaEKRpgZLvttuzM657vPwh5OWpa32P2qf/566mKLnD6zH/7552D3+UPX+45f+
/J//M8AfDkKdv9UA78vsvfhfh88frJJfK+iff/L3GhpNL0eqBWJDEUeVKvk7fy+h+R2ARxCPBL/o
2dKlfP0pqxfiNwHP3UPua7oooSz7DyGwsH+TaHYtD40+sl5E+f9OBf07mewXXb0tfZzalOS+g3L2
h674TzV01aX9SMPUXAsD/GAxSbjVJhWIHMd9HDd7HSN4mTLndmoTzDmVPLuSkX+kALhL+0lX7dMk
Ufz4NZ3MyQ0OvXZeZCrfw1osDh+WuRMfWoemj0UXlpSucy9reJCG0fG3AEzPhiTcdG6KEZKWDHJH
kQf6vUlVjlrUHs+ilcWVKqwcvCnW+NSPg1dHR/V5xjE4BcZ3yA67oYGRGzdI+5haTPVmFnRQZ68H
A9eOAzoJ01iMk+3Qo18cC/b9+RCq2jnbkyLUxPL1uFVJaL36cxvtu5YATppdtIUEOpWiMnB5+iU+
WzjUN23hwS3Aw7+p/ZSYSsO/K2ior6clIiwV81Pb876wXCO9M4YsoLNpudVp0F58Jyr7lIrchxra
IlYqD01mn9ohfs1UtcAk8WS75sFapCjVqAiPxkJ9tjOub6S8L/FUPRQ0YMc8FftpxNRXTO1tM9g5
vEEJf7c3S7R5faDLby2Qgk2OEHKrCt0cI1pwz2lERIWJ+BbUdQs81dZvaEL7p0mMj63CJ8GVMq5b
Ennpkj2IyTsTJLyxMhIuiuZW6vSVyMF01Sn3waJLsZ3NjMmfGuBTjKhMR6YNaH0c8nkpEoJwgEFg
QC5uM2Od9i0o1tlOmeeG1dUkpup+1pTtZVDEN2XcO6AqMRQFNTNYv1OXaECgmjqoujmQif8Xm9n/
T44J/28hRbvmvfj2+esWtfz/v+9PwW/LMd5BVo04EFbRQuL6ecR3f1vgW8CBfIxB/rJX/bFBuUCK
fI6DcI0szAM/LEE/nQqO9Ztw6QoAK+EVz6H833Qq/NMp2CHiQkhbOouN4oeP4ReQVlq7IYHQHLQy
zD2HQWiExoTGrlj10fUYd9F15kIIKXtveEAGrkfCgZKR46/fcaABwTOd9VSN1+VMxuvftwP+KRfQ
c0m4tSA42TRBuIrLCf6Xz2bmBq4J9pRVgdx3hf2+2Lhhd1tHk3lXIo1h/mLX6Lvxdhb27JHDOGAO
bBqDeQZs9MHs/E3Xk7mmKMY3f//h/kpQ47juLG0Wl9u7/ONx8379cGXtxtSVtOkQrWoQIoJHfx6a
c1j47nb6MnZmdE6wym7TSk8bVRnOA729TeE+DdVQnvuGyGK9oI5zhkbuKXSleCoZ5G88q66Pok4o
lttWHXXVUHiNUb+dsxHG4WS2+8yhaDJGeRIaIrdBoikiS38rh0UXZFXBtbDG6PLjX0GgAvZ5U6wM
7vW/uAj/3ENxaZ5gFqNXRZNI+Iur7Jc7JEq4GiCuGtLSlx9tKvMoUAWNc/kSeaV3bjhJZLTfAV+J
Jz+xrqy8powesxl4DN8mb01kLCGioDQJo52LmOHvb5PLm7z6x/uXFS1th8eEFzMPE5YfHsxfP2Hc
YwunjYp7e2CEvebMGuzJy71RFfNfPKecUT3ynE2/49JG5TnHIrAdXA4WmZuOO53B864zuzwnMzy8
uRXAonQ/XRUUnQ8R07CgoaHi6FswGw16wsm7YfZ3K9LMug+gP6kxn64iqB6rdFYtWhxojwEqw6Ql
N4ADDtPyZE7PGODEk2kVp7nyYGf0nY2kfm6uLbIElMisr3XEey8qhkvHKdg3RbyDfjdvqsBN7oM0
iA6OAtdeJfamFX3+KPp5vvyLS/lP7cDFNMWVlJiaMJr+QGH+crMd7TAUkHRJoqj5YI7S3beckbbU
+KtynhZht3uLXLy4bZqIIUVaqkuVtt/hMo2XXgIuZ3QJriNIin3YBPdMkBpc8MEbf1aiSp+am9SL
vpZz0d5gvhHIbWuoZmMqwaA4xg0jpM0/bscouERBkhXbrNbRA+7laieR3TiOccnC8VpEsXurQGfM
bnl2NWdvArKYrNZfZtpiaCgm9CU6TOFf2t3O90Exo9Y1hdHe0xm8GwZdXMjeeohnuhBSx9U5aouP
INNPma+tk3J7df0vri8Wtj8tVs/GFmJTknpUpr4LmO4vJszcj2WgF0iWNYKGR6cvVk0XnLW27+qU
PoSxpFASV2bvS/8/iDqP5caRKIt+ESKARMJtSdAbiZTXBiGpJHib8F8/Bz0TMYtWV3WXkUQi85l7
z1X00pG30eZrQMXD+u0cl2g+NcM2z0jsP1EYra2A1IfK+mnATl2ITRRrWToOEuJ5A+jGuWSKQUVn
aHB1K+O7QQmxtsaJBI1I/EXLgzyL4GMcso3jzN1pNhiNRBZI12JoVo4+KR9hQnO2oQSZEUzpIAFY
zK86I+/A6J7BLtZIQG10DeGddYfP8rIEcotU+6x1zAxVKVx/bJKXptUXvfvR7DaYfQiuRwNNTl6O
KG9jDdOmiRIkcVFzd/T0EkculinpnKQiUQQj/CzVPcqHW0W48nqaa1KcyTUiOXFjpu53liS8ZNlT
GoVvWkC+QLyKNAjquARxtIXGi0qbJ8d4IlYdiafnBOuMUWY0M560BBMru/8qsRnBROhmjl2VGuND
Hv31QyxfDXZtTm4w/JTWafaMR1fTIPnrLJKqvjAP8P2gcrD0ujRFixgvQ3qYlKq4FcVFLAgHK33A
3dXOMGpcx8/xQLKh62GCGwWfBKfAQkBbNL62G8A6IP/QCIfyEVzNrnK1ryHXoZk100OaTtC8q+L/
PlhC/y9n8IFsvXLv9Pn8jm/o6NRd5I9SYOCYmQ55oQzvKoIi3nlR9eAgUtiZtWFhklPevkC4t6QM
74bOindWVwWPLvXm2mA/9GZE81+Uue4/FsZLeAhx7OKqNCN6+O+DxxZyN6KOQ58fMqnog3OfwzxY
2YVEfJAxV82rIOTbvBy5JaEl1ZjKX5m+VWWIGkegp0zHKfxXBdkHK8LyM7bgSGhZKV8hxo1rqLDD
k4sKHDWQfe5koRBNITehi3lWDcC/sAJd6ARHI5POc6T3H6T+jVejp6XKLZwds3lyvLF/bLW2e477
dCPsWr6lNSApFtzbOjbrXa2RaKo53qsCLLWTzdxsqho9+LxIHAEp3hqrnR/61qNiH8trTWzlugVG
6dsNtGFTuAevJ0Mid61pnRHqw/bEjLbdVImnpp0gc/AeepFB+AWghJTRWtxKQHmPbHUUAIzeOzJ2
Z5TVNn///UwlboVCd/kfUMuDYpCIyiO2qqUyteP/fhDatTbDHAjfiNkuWp7xOq7iY+YUt66MHwVb
1YdQdPW5ltD16yLy3rzgmo0ws/SqDTahNx9LqIwPtGhIOoKS1IgRawEONZQYOgBGqLa0bMjL3fP/
frBsYLEk88A/7EsHnFLXXv7/gxIsKfoyIviv5sXpVYDoLB3eA6WTycunso4LVLZaXwfnVEYmodSy
PzkC0yvZu7dE5wsUYdUdBAzwg+NJXBo3zKq/Th422zFOb8UwNQ9OXtsnK5UMuCLjbNSG+FoYy2NE
OlWNmF3gJldb1HPwGE09PSNJs44Shsx/P2MiFPiVnMbHzrS2WtKrGzt14wzu/lLyx9/aWp5U3BI4
lOrRGplmuE2tufYb0D57w0v+iLcUS4FTrt3aeivj6KmaAMDhJJneq1k31iKYiA0M7KVK0ju1y5u2
RVieQgVy2bnoeQ7fQiWoOebhrpLR9RFU6DtChDB9Vh96O/wajfqOxaAeIpNqxbAKqkehZ8fa5Y0X
VLm4hao4VmPT3tPYrnf4B71RqHuq+bpqvTs98L0wQY7FXgmzNtTbx2ZixisCEewToFXHuE1CZvak
i0icVIiFivU85T8ll/B5TALBOA1PR3nUsfmUa4zIDBfi+N2ykgIqBmot6QCncgApvQPDmj63jdkW
z1YPQ2QGU75pl5+mOZoVFLrO3Zvi377j1ctnHIY5xBo3kk96X02n/z50jiN2Rllnr2brzaTddOV5
xFu8bjqGA6FD7oj0JtKcRpPCYpAML5MYBaB0gy/dNcvLrLVUejZqbk0rEJwPhb7nVQ7XUyMBKzlT
eWzkwneZ8/7OfAY/kJe99UxgmDJ23d3JKd1jifxb65lW9DKqsbbq1mlKCZerExhuOsXnaWj6cTdF
XNdeVySnWJNor7Tlh//9/L8foW0H4wKHfMSr/JgNcez/96UFKs3ISX1rzLr/MhIoKy4SGsVLOoSN
OFuVJJEjTsdtTvGCFc0Qe7Om3uTp8HZRygS4MSCGVRj9tgxRjW2eBKCRsmk4NxPZBqE9kRC31J4z
Xic3ExP4rnHTi1lcqHTIrOrg4gWFc9PG2bktOb7LTffvv69TDyu8bO4SFixK5rQNou/YaW5zn+a+
RJRpiLbY1ENlvkQlcoOs6CBrZ+rBG/B0WNCksgyYqeMW535idVHN/VGr8/IsdCCz9YTDZmDN8Iw2
bEac1iPmayN8HWRKo2pki5XbZv0Ugq8CkHTXrML1J9JFPEEsUBPzaEfPc1OeudL6ezLP7S53PRy/
iQvClSSRRB9wvtVEUdRoe0gCm69NpVekYIUnZXfdOc5RGCVh9ZH3KVP5jSn6l6mo3KNEtARa1yI0
cZGqd66ZXZ3ZsVaVRpBL1E5PHu3ChaexvIfFb1sZ9lsqcboJFE6PjQA7Nee6etIsmJbFGP7TraHZ
/vfL8wZTTGgv1YcavvFlxOe6FvVTnBqf5JX2Z48R9FOXh1tEAQTdSKPcdm550ylJ/Q6AmTujveok
uv95fKgRtcU4EAtuFZQp6mdOxD9ULNGzaZGIFCETDevOOqqpvzY9WlMkRO7FyUi0b1KuLhqQLIzq
bTgw/0radsWqmRFU0T8iSPVOc6Wj/YKkmJnNXXKRHilRhqtQS0ZYn55x8LHdxGyAdkmsRqxIIn7C
4pNE8lOOSXgYhMvfGVMiVnMbbxdH6tB569Kh1YK+5ycoOS+6R2mKy2+IkvRlavuL6ssbZiYelkHN
HBbmdgyQ0AAIe02M0DorumsyZdKQtaZ4shPz1eRdf+J7R67y1h7RFiZZe6rlFB8Z9K2SLYJifRdM
08VMWowmFlrHce6/Pf6cMOzJnsYiE+I4mXMt34wABtqajThsI8Bhlwl7CWGE49rp8v5sN06yiVso
rHM1PdguBbOcNeSnib3HYLDtnLbAsoqwdMDCOSrraHq47DzmhtcuvMcd0CLhaRSx6LdXYJJPlUkA
Ulk+6ECJXbRYt8zJh7VVWzCN6WHM7mkMexRE45+W6Oa2z46BHp0N00AtSXHnT+kSi0RiZpD2bOin
6VNP9eRuomNlainLO0MA58isW2Bw4FPpouFWz4rMGLM6tWm1bUXgHu14qdn0nbekjEdD8UArwm3Y
iNFvTnWs43pAJEY7j5miL9aI6Z/sQvP2GtvNsCKxy/a6T6vwHFTa2W83hVdpl/F1pDDDHVlsBdb8
lVf4cQVtNm51dITZv5lwKdak+rkw5+cotMp9DSySRRRnWDuOC9/s3E3pWqFHWzkT73Y3YkEVJMOz
0alyY3kfDnfLqokrsFHwOPaBUb5BPx3WvUd2SxpRxqSNsxqaz8b0Br4GIIm6+qCz5pRkDdqz5sfe
PP16ExTMAfsgFIxXkF0D2tC4Ab5WXTrdvYlB13yBXX+fJfklTL1L0BgvTos5byitYFerhEAdx9rE
wv7rOEQ2kVjW2g3V2mR8FKZoIRIk7/HEHhWUZredqvlouuBQZUBSVCHnY223w9Kb9iTXD48q/Rns
5hp7Wf4wpd+anrg76rrxKS/0T/2l432/R++JxJdoocLDV8QGl3dsPZ8vATyAEaYfigK2a7KwHzog
vmd3qkjfS+Zv1532yq4D6FMKxFocWsfRKDZTlQGiJpbaTts1KkIm/1FN1EprsoamQUsjENmZudTv
BVEKoj0MBAkwwW8I98kK/Zqk7kUZ1bPlwRK0a/NqVV19BK2w6nrezmYzKnqjaYOYhkljMZ1ChLNn
h6Nex7kqoKWsBuzySYwOGQDcQbaQxvUKTInjNSdl1qQUUUwmplYemPK9xDmrk7ECrNiZ0PlK7zeZ
hlWHYnarK1LvimdHZCYqSfEZljp7kRqXKbjnm06y4twhjFCT4R6raUbR3jt7fR68lbBDG7OQA8uy
eg5ZoMMYZYNrKvfs5WlPj5sAWrQSEMfNMWfnuMur5KXQAu/JY/NsJ7pC2RoO68kG1Ojm38OMsFOF
Lk7NiLHdCGpbx2V0WHqiBNbdatAdXvyEhyTV1gyFte3gRkA/Z97CHsfRyjRYPRpc3nYY3JM+nk92
TZahVY37BmzbKmI3sXM87QsAe4ZYZ0bnUuenTJnQXjxEg0xP/2JmCzjorPLUwmp1UvdcgjjhNgB+
FsrgVlT2jaJKF1r5hVDpNtLBCTDbyKpviWIXYY5sw5EFF7vJpRpxTWCviSzIJmQQm6usXmzJKQaS
GUGDyzCwNc5RX/+UHpk5goaK9yTWvA7bYBE01coZCZKMsQlebA9tNGWQWXrQIHMWS1mQQZFrx59a
lzCxMVGkDi7Cucqlr9wrEEDJboQUWsO6h1OJxWimxLZNwgpZJTEX4jNfWwbFHQmAo1kvoXxAhVsk
sXMUkIdVIqRXM0dEkSa+m+SHfplHYHokEY28lriM+JMQXAIpqC9GEuj7hagJCEAeJhj6K6uZ8CPr
CH+YV6xkExZHs7U+GAqUoKk/lTGmC7Kl27YhISmCBXdteQeIljmeybnbFPNiXUUEXZQkkXRvmDv/
g3CwuZqtmxtQJofUceuRfbjvioD+1mInVdV4AgCkYodE0zBF0GUZ2oG2Hon3KXS+B7nKGXwbcbIR
xCNnJWdpsdgzMifeFBrJjIM7ovKKMbSx/wlpn/3GnRqcAQ2vwRS/N+iu+r76boOC51YTW7s3alx6
5LVWVOjjOEOANBUsouEDKksaWr8TIuW1xb4Jmr3tQvxtcOEE9pMzR7QwCNXXRm8csOpMPvK0bR0N
4tCRqYSLeW2VOV+Nq3aJTv3aRXA5arJT3MkLtnYid4LBwt2pplsI+H/lpsCMc5sjQeAxQtLNWTbE
G1j4l1CyJkTo3q7cgRE7ZnQI2bjTgXgsBGfTXONVTtg8todU0bNUpeQekxAkUMyncENtlPWgcu0p
iPYAug8GU0AbHCA8gXwVu3VwTNAAV1aUvQyGs23U3KzdzCTsOSJ6dIjKDmQq9vyhujRqx5oZ3nDO
dx0LM7mGSp0YDdkXxsJNz0EaC0FAUMo0GJPesXWJpXGM8W3yuOCrgu9d10Qr06VFi8vYnyon9l0d
a/0g7PMsk8HXzQ56jUFllHZi2liUtYPBU+FWLg6MBkK6RErXY8Xzs+VdaRf5iBar/xTAE6XIPotY
tSQRaXwGFtlWWS0vkQQJ3rNzcO0ncA5yK3Fb8cCRGhlEa6HmTWQtBxpDcymUP5guyJl8MVK82Vb0
rWsOsq64fc4n56nt6teo6AIUa+ASaJJ8a+IVtjA37MGHa2TOcjUEF0xe8dYN8KJBo9zLgoXyZJGh
klj6Nxt2zP6NgV3TXso6nTF3KNMn+OJbilMbWaCnXdKW3mGmDkKP4yJJc9NNgwYEEY/bEwI8+ZLT
gcM/pNcaR0anS86NQ8JsO+LMyIv67CbiRYvwd2fVrFG6OQWZviaerwL1lYYEsHbAm+MyIZdPEhQ0
TN1JjRHsbiTxfIGOhi2dOzWPkbslSCR5n+rbVOf3aP2L6SXtMQp5rkCcbwZDpb7KaXWxVFPPEmHB
798vyqM4ZS87YHE6lgGGfSC64gwy56p0QtQRQvQsc/jb51KbN+ClN7keXqn0GQdKjvbBQRvTlrCP
OfiGmZuwtfaVyQCnwqnCXBcRYNzatLJYDavpo3aHR71iuhIy02USY93UND5EbnqMLfDjlSYQr237
KQA+JSIHJ5C82EF3YklgcaSlaufG1eKUJwLcZjO1NexZXhnjb2hnnz0DzFMccpfwVqoBw7NMa/za
YUpCv6eOmlnSXOCl4fgJ7WOR2TAp0lCuVeMWOKJmmOxOMFKYLzmMg0dIn2z2Q9cSVgnGAQIPrZgI
xk1Suq6f6hAKM2SdeoPDUbb1R83rcxnN7pBa0SHQinIXa5GAxrsQj/Lk2GCVDI36ox0bjFytRjiF
TRCioePt1CDJJC5olkZavlMRZW3RXi6GQaiIofZIe4kz1yojslnRpvbOxoFldhXo+UtvgghjQ21l
l/Q42pjfRnSBqv0L7RFZvx1dLYGozBq+Nau50hz4ELUoe6+ey+UX9eUXgW7dpnHNK4XGapzKrdfi
eJbvqgb6k6LiH7c2rHn8uXBinZ9x4j+ZGSEv9kQq9HDoJk5qu3zuMMxSjd1Tek8u9j6zfwMFmnVt
Qbbi2jZJKQv7V2UF+gonwbnOUTx2yxdZj8UzKx4DuzqWqgGYxqjPBpey85FMqYMcjf7YSn67PLlP
tTgbAJjxy1aBtemnjLGyl7DJ7FeLx7G0f6pBfqveYG0ZIrMzgpJ5bXGffpyR5ynPxjcDsxOxU/pz
q2hbrOkgpgwWFuWCL+xFLzgPOLv4MlPP+BfJkXmi8cwIjPcd53iPyDIcgmINfjXfRDafZDJF/qC4
hNoarMiEdKJ3qsBnaFKn+ktb4r219OXBiB/kY18W1RHqmVr1GfpzM8meWxxvWn7D0k9lO2DTa73E
gszfWweMNU9ZWrxmjsYoeayuoFaB0bkxerKEtqLT8KGgQJF+GLQ/ad2+ksvA+Dfvl8tPcq70T4Dw
mosltH0E4QNhNTJHN+vZoRigWkgsEeveKo8k5hBK0Rt/Xgw3iIELSlvHdwa1hai2V82os/5K2Q9L
Bysxpd8Kj8qm9WyUnaP8ptYZt030zTppYw6ufHB+FIiitWG38hAxlvenON2UrF+A5VGXas5yvybw
6fv4kAzs4Apul9XoBZz2GaV55o0B3Jryt52Dgz2qi6bjVB6s15b5OZ9PRWi0OdjgjwNSMBGIriM0
0WNOzk4QCdgMHGA3wEaWHz1OOpTbLOxwIvN72wn9IBrcc1GCq47rzwEH5DS46kFX6PdGmf3CRjgM
evoV0J5SnI/vFf0pkSwA2wr29ASKynw/MCD3PSi9SRuPl4ZZ+Dq0acpL9DqbSUynXAXaW2DCYjAV
NRgw4qNlD29y6E+eA+BBK4l2Id1L3WqzvU8irraagX42sZBNtqxgz6p/4S4nVJm4NCDBqdN+typ+
sUeZ3skkIGQlTF9rhcBrFq+Fm+gPeoTjKOwbLknF9ySLsGgO0xhviYFhaGZ0r9h6Bare6YFpdryb
oy/ZME/tmjRdTyCEMWi8OgC0diQ2xT4LY95kQtVn0zb9nLQft9/YcTt86+ipTUYgqyz0bL9ooqdA
8OCoKsHmAMbvyXGyf8pFS1Bn83uSBSebSAAmtie3PArGiuBGnPMokvdx8Q60zVOLYMoXRrot41p7
lDNWOBJ6FGLw4K5E158Q0d9LwQLAUy6IDuysPKW48fPhGI0jLElEnY0yGRGUZb7FcDtRqA90gml3
RD2S+DU+P75AouP51h89G41rbgzXHrqQ3b04ZTlsjXS24ERhPmlDj8mCS7FE+CkqTIcEiDaBOBVs
3Q7VBStjv+b4lUH1tewZA/luhlW8F9IKcHmq7Sy1t9oZg1Uq4A240OLR7fzhGy/3+aS9iMK5Zl1P
CLrJ4LIoaBGKzHxoyJ7vcAd3+jYk7K2uRhASJAFXgbvF5r+q2PmtbIfWI3fC56AL3jOHjHC4fX+I
4NaD4J7vW7hdGDyfLSpV3bjlvfWOCZ27KJUjHrfG1zqQ7DgaqNQZnwWetZ0MvMTuLSg9sUkMDiFe
3PtUMnymjv0AUDdRBDveukeCntf3MiUmAEXPO+q3srQvwEMX9E3KrMxkijUXe7euBn+YEPxPxrAV
rfuW6u1PVuP8cCvkBErtFKMjUl4E9I24eiwynMsxMKw4SOgsFtXYOKTAC5JnO1B3alLw/hqhEroV
bFv2ddu+woxP/2Sm5JQJ0VPF4R+NhkEAPCsKyhGQeOj89LUwnd4XyRLjITsS87wMkmMLLCKsEBN1
qTk8hFXBdAzXQCqmkgUaM5mCQ3eck/RsquRagv9f65hBR6dfAhSrGqcIzlZGqwifSViCdDFAPQsd
AI2ZDnvTe4siuNnwFICG9tzLfZcwmC0pMhMS7r0hODWGeEIAER5zjU0l/PBnj2bMtyxSuOeJbEwk
c77RgomKy+SAjBzPDkIcnl+5BiDp+HyZma9zzF8QPu4IWrD8VDFpHAgPeKwKtQvH4D47Fd+kOt8m
FWi5jHG1Z8TzG+EfCqUJMz9DkcRAO3JXmvNpi/aPo8FBbxll656R1srLjfeMufIaU2W6SZKT4bBX
HnHTx4JRkv4M52kXaYwC7EmmWzfrPjIwR1ZWBw8DUU/J5J0ZhBZcVTNpA1xXMkUjHszH+FtUmbGr
rPLPBnLHhaYHm3oMbx1HInJDAypURhAZMUq+tPVD5FK9shFFlMnC2E5jzs38aGjzPrPiv9DkFtZj
RnCBMayHJYkgphUbo9bezxXEBDHy8Nd5n5GQWXV0HexSgkcoa999w77MKRmjFTaSgCycp12ohs9E
L7DLsO1zrbo9ZnN6UlOWb2zeDsexG4/lLMUxkTG4D8J4ysneOU5IkTKNC9Pnq9M6HjQ9ewWeSQqf
zqoFjFmvDnXBZzK1Pyjg8Ac4nsXYt3uJeDIsgyrPEZO4CKh0JI+m1mfGZvo1yuvHWuXdClSl3CUM
Ljd1Mnp+Z/aoV3R7l44xK0KHgwaW3TUsSVVFhWKZWnHoH4M2TXZkc+AZaZtnKn7JRW33vBqYnUDn
6oQ4OCYLppE/rNCuoe49pNaoduZ8duglN2HuIbmK/ko2S0oAagpNvB9NK58KWZ8cAsv/+/c411Qx
mPabpnnTYMJi3sWw0LI+0vq8PWKdtXdekT3Bs7ulae5QMrEdZcuyGdyK5GCv1bbzaWYk7+YuS7Ey
QWuRsErHae43HnA0OyztdYvg9ajyNyqo4tQN/TGXGKltlqg8vMl2HjTQP/OXVfYDFGCKdlwJUPHD
XObvqWIPnIorHX3de5eM5tGww5+oIusPFzkoJ+QHMfee3zVGvGWLHZAW4aKEqiTvSDwZo/yl5faV
wQSfUUip3Wr7PQExjG4QlUfbgRQfw2xnA3gkxyWAtWkxNLOfopyBkO1U5WbR8XltofZ6x00+IQdR
rvYMETfbuF7ZbyZ3ABNDP+tXWfNbZaR7j9CRYvz7a4+JNL/83WhdQIKpNu8wn2sbwIiUD/EAqsBI
D1ALUqBrovIOadY0ftYZ2Yp3E4fJV58Vj5DLhnXRDzRbDb18avO0McLceBZPSqoi1BrFaO+sqL6g
C9POg/uOOzs8i7Rh9kEk0Tqtu4dsQMfh2f9yxNRHp1FfofcUlSrB8267RwyA+sXS89e54X0ZW+6A
PoOIOAzPt6hhwqH0Tn9PRA7aQkDXA9/gtWx8q0dJ3UXyN44vquV/IFuj2n5TGpKUlsoDb+NRVABz
ycE4k8YQRt13aJHnNwUI4OKIH6kg/gdvNfGIOgkxntOYw9uqm3MGxNPXF0JlrJo1TIO/JiLwLcrm
cMPWA7oVBEIr7q+FZQEgKLNN2GF9hL4CWi6ftw6W9r3XBKeqG5qDLEZWmSgATOuhaCfta0oZkbkh
9VSaW+Ft9Haxy3HPglg/pk3cH6MmDDbmOG661jlhNTjmnYHFUSCMkOoNVjGyvBK7y9xeEcFtq7yE
CNItVr2w1plJFzZGKSbChkvTq8seQoqrFzcDiQ45FCTFm/bQMnHSto1G25FmhCzKyLu0Dke5qYVk
1ecgXJVD5nuhxYfC/ahZMZ5a+EaA+5N1JaLRL5OSVDXtL0viR8KFAGQhYdNrtU9m9mzlUPNszBlc
QG7DdlwITsKqD+zr1/Mwj3wTXRRxsCHa5lSl4yfHFcFQmVgE9twDaZripbJgu9WuuCiVXlN8Scs/
nZXsBysm4wO+L5ZHxr02OStJQk2r2oxE5jE9JzkIQSYJgY9pIbGfJy/7ngwC9uzOuphM8nxkTqil
mBGvMZijbUoVRMQK84/bHuB2v+jldmpYzaUhDEKs89jtN6pAcpgl2ndhJNG6imw2sbR0UU36SzqR
pRyxukhjFBGZU/Ggj7dIax/ZGwsgrskXiSAPHmMnRjQh01rB7rkr76XsLqpLY9/Ua8QnGZNTW/8e
x+RxKjXdH+j4EBbTDupmhR15inFtdJdZUoeGXnOFa3nSk+7oRJL1lSfys2YFcIWtuxnBAE9hr9r2
/N7xQpeRTvznu7P0svhWazy4UjOdS2H3sY9oo8HbR6vaqvS1bedrndX4KJhJiaF50eaj6qJXjgm1
chuxaVkhHgsFFddqO6JYdA6ruAOH3Fyk9I7ZyNpWJQ3X2HRpjeoj1sxznOXVhoXf89xDupV1c+qm
xDvYKamFMkEPZ1Do5szKcbU5YEVNqVCGdW820PhLXnP/JgtcqmxGJHmLgSw0QfrojMXjFFNXZHs7
pJXIizV5t6xz5sBqn2bCYIMKIrvK93pacSYh29rT/64DtGaraDTVZrCR9uigokA2tFDR4vLRws7o
Nt4XxRn2Urta0FM5YiOKrlVYcw8Ys15tc+mw1tO2mtRtvynwoXVS/GZ2rO3jBn1h430M9aI9Wyan
KL+LjaR76hDlFehguIwKNtJ5xz3laI+Nbezsxa8ZzR51I/cYEoKjyRiJcaN2UrJ5C0Ng6roXUqY6
LkGoNuMTdDCxNUFdSYNDHA4+sLmY/oL6LAeOhNbS2pvR3s2QKua19gMZjtAcQXZnYp0Y7gR0Atxo
Nar61TCUDwZjzyDG7N2VFvF/DAdOsRu/8uIT3hrq0Ub08j5YNhhGuHtMyeXaQvpA+wG4j5M3KcFj
G2MW7ViOBj7L8HUy1h7r85iHFC5nPlysDjmAPf/msXHhPJ78GnEmz8AncOk3kP5EI4XmIeroLVsj
wchdE2065FSA0ZMLl8x3q+LHBfYVV1L6vWLpVE8IkVLzWmvJrW9n4t6GmLWjZAqZaXO6Y8ST69of
MHj7kYmsUTs7kgf8TKOQbpkIG33Jdmo9wwK6gjS1VnnKrjnn5mjh7660JGh2E2ZqMaKHEgFAOUoo
YpEHgtntELBf+2zk7tfcZb+sYJIVjJEOBQn+78w40kfJdTmYzppwv391Yz87Y8UO2eQNyNJzF0Vf
nkSKAG6MTX7mthxDYbdPbHPjGozl5rx6YAzeT1a9a7IcbY8ZIHRNx3bz25li6xRK7lobruYAJgxL
D5GGgikiux+GEZ4O8y+Fu50sj6usa142Rmp2gL06RAs49FjfHT5nGasXOxyajRNxetds17UhuCWQ
H4gIpTiV7ndDWFS0tKseCuqN08HG0ptTOmd/cW06W1IZtnN7UlFwjSok00hc/hUdjOa+/6AwQ6JE
rnQvi4IKUjFNq29jknyHy6yA6yjDJA3rI2jInI+8q4jpW5H9sPdJ53zjjQsLcq7eUsaMekDetNUw
Hg/DbtOZZBQWrUSjIMp8L/u3oAGZhl67BIU4cAd5xT4zy9MYU5bmLJBaR+99XGHEL5NQndrDvdQd
srTaZsIwXH9McDSxvUJtN732rOGdUBpzT82k8OltXKyZz4rsPY3+RDuG+2HgSu+j70nNMNkczBWm
E/zwIFq7IAaU7WUNFluULsD70r+6csgPKO1dLvuH0tWW5IqTlun5drS6O1cGB126vFzS8O3K/Jkc
/P00NvS8KNBxhKL2OGj9snvu5pd8iTSLatjqVhS9T1JW66ppqcpgM6E+akX020XaacbDsiQH/xXO
ylpo5l3bITCWJVoFQTs/cjn4rH2haSxDZL34kcWtec3lL2Kml2bQz/bAjGMsoB45IFtZ6Q3w1Bkz
dp9T61GqjhlS+zqNEb97yu8H6K4o9QjkNFM/MW00tSCKE4z7gctD01hfXkSpiR1pn0x2RH4Y8TzL
QLxdIjeHtmt4lca/dIm5lkH67mahvd+S6CtQhjcejRLETK/+dqX+oRoyKQpzpLyovE0yIlkrbfs7
ZXm07RcyMw7F9ciUSyNIAAkIlG0Izl/dCEoMKaLROM3BqlBdMQaqmIJFrwFebgPlkw8YZ6cC1i/A
6l+7njUa1hK1uSNxfi+MwFsiSdNtPaLdgwkElkGXR2bxMMIT7S7G2Ifw5K5mrwve/tuHE4L+ZLTj
Z9aBeDcSJ9voXfPL9v+V71rmt+hv1jYFNP8vgemtlwG2htxYr8fXyvQevMS4Rk7qbMmbXuyK1qE0
DcFSkDegWeqEI9k0tKx4K59j96iFLLmoW+HgNyXrALzz+dxHB1IvX4uUd0TkVb0fuxIwIZXJTvH5
UBySPjnZ715G4O3I6Vf2RB805b+eC9wPQ/fWCNr0zhtel6N2NV1cM12WERa3Irsd02nfhCSQz3Db
R2DTyi3vArSx34Gh1PDjr4K++zc3NF2zyModmQnyAn77NM9QDQZNjn5ldlysMN8D0LH/w9V5LUeq
RNv2i4jAJAm8lvdOvl+IVhu8STx8/RlUxzn7xn0hqtTaW1JVkblyrTnHXHTtJXaDvzKovukWPvoW
phwZ8xwhrclfaGR/7NRZt+K5NQxmYbQlYGYZr50BWVLSALJtCvFtG699Idm5nfrORKtdZm3/ILXA
FjI4ua7c+JzJkWJzvEtyMtLxjjrOcDNrGwhb4y+rKjrCBBkgVIbcKjrxgs60TrQPcs1fiDNw6DpP
nHuwgFu+OsbTiEbGWguHv0BlLKtKnfIgmMWWgI2TutlVQXL0Kori0jJ3ZgmquFCcKWsP0qVn5kuk
BDd9RFrD+PlAxCGSMHnQ4TZusFLSZTfo+VpKvdWV9Y0KjKU1BM0/Avaz8XIdZuja2vdY16I4gznZ
0TrVSLsa6kKDdaFOHWq5povaveb184iIEUxl3IckCZdeFsZbUnvWRhy124DyH+6kfIQ5sLnJ5wxR
SOeWo70XwoxXuIo5VXjqjQY8PdOJ27qT36pRnCeGaoaOGK84BagySNADFfjAkvWI+BRRv1d0EadX
sFxrQJTggge6J7iUzj0z5EXnU19MBa0GlQSfCi77ph+mS1TG70WyZj6a7vHzbCembsfKNQ+6QctN
4lOgVmFzhdZ5zJp4NWoEPMSDEc8GKvIg26lcmU5aHYt8RhNq3ZX8Abj0hcPypx3qGWZu6+Oryfui
O2BLuJeMZRHkwWXWQxcOytdKedfJ1Shi2Ac7TlBjiKCfbbsWVkvgCuMgkwOll7ffRPLKbe8m+XIY
kcV3VKFs7amO7noMdFCv7g8VtNEy1nLa3klB4hFZshBm2r1Lnwm6qX4WwYqGNbN7BW6nj8NvaSFv
KeeDVWU2t8bg0AUDDcgCKBXcbEytmvLkWMOX6Qw9qRbTvguacZ/b6lP52UWmMCqmllCCcEOx54zG
uRRdu3HBdS1YZdbxmCZLpCKEmmnVj3JW9qPxXbYhxBZp1+WmgGcRusAdvHFtThA5pxwQDHDILuaF
xmpwk5XstoT71Csr/13j7sG+lL3Z7gTqRCEAJNG1nfQK/iZoXKd19t3Y7zhBvzbCfJmmKlhOCYVO
0TQfzehhUK+ukcLPwZaw9nvjPbS7j04pxna6thgA2e2VZL7UdcHKCZ13x8z+hmL6okcegudpLmnR
X13yWVkpsg0WIn/p8oEEycOboFC+24AtfIq2pU7wY6yqg1+1HyTpdWdUEd5yauh7uA6RwqLYwbol
qQl+OsqoOiK7O3rMXEn+fVy7qU6dikcUQhvMIOgykpUe6PQ0y3GGDyopDGNsZGXAbtrpiLcJSgm3
+TAikzT+MnhjmYoShFriY5iJwNKKEUn1DyOi2Um7KD9llrfrvYtWMeOSkHA8/TtM87tMBGz9ni5j
p6D9jtW41BgZrv2iIFg51T4k7qaNcIpvL6S8ttz4HLpqrwpLnDyaKTt7YPQ/iXAxsBnTQiL2wFEe
Rb449z4y+6ZqEQlmUNk9SaUh+QCVVLFOTAhJzVG1tbnBuoI01VzC6ZAO1sCGPB/K1anc5QgJAg1K
aozGZIkM5pfVuJe45SMtxdxlxP6PKhSJJUI0pKcrB74ftpJAbtN518ZVSPxp69CDcHuq9x4JhJXQ
c59qwkpkd2N6E4GHmUkhnrfxNNME45fRe21/DXhYN7lWflsZHM70r3REgkfeAOnohwLzbETygBO2
9PUpnebyOdM4K2kDkwwwgge39JiDpSN9X/ELG4t2zurhPHJ+36HXf2Nww2DJWTcNMVZJegv7+gK1
jCpQX5bZAEzBTe/JFN3HPBYHq4xfOu0yeMPDaceCE1B0DJMxW425v+XM4OzLIvrsEbfsh6RaZ1Vy
HpOJj2kV6hv0Fs5RL2J/O4paWxSzpEezPhIzzLeUm9syb9YYDE8jM+WZppSU9iVF2Li2k/Ctk+D+
Op+ejP1u4wqDZsx67UUBbJUenlo8EK5ko5vmlepQaDYBt6OcVpWPsNKW8S4KjA4YP9AhkYE/dKPs
kYU2s+AYK1vo/IhTayeSbKQRhNxrdKfz0Fvdsh2Gb6fc+tLtjmSdHHqa6fNn/yGiILrTCeL+c/f5
cIpku02duNr4Hg2bNn4fpqheu4QimcKFH+2erAFxVeoW+65DZsPQch2GXXsiBW2rxRnxujjZEJo6
kNwjHhhp8BKgJx9JZdF9aLG0+mm+h9lhLN4AHmuM+uTKzUN1GhEBGi2EJ616GravpW/kWwGURTTg
dCWnKCnBvTgyWUe1TwU60Y4dymwfEv7N93CIjDuAZI5Fn2ZWF6tBCULv2exj1yX7C+0MshhxKOex
QNm19yREMcswdZ6WAtBiDVjAFIUyXs8EGm4Mnyp5GAxr0cKGzNH/LIUmvzC9eIjGB++vY2fWe8N4
zYqdlepHe5vOJJloGs9aG90yXdDdqWB9cxtehxaok5URxeE2+sZzgpcsTYi7KalviHdNIpd2A+T4
jSEEQXFttM/wiq5jtTaHplhtK2wGJD4pj/uuVQvYT3GibwBgH7SGmPLJi9gd43leyRvmSl5o7GDG
pSh/6r39O7UwLUMV2miwQY/8TmgrbTPfSTr4HPIxpLg0AgZ9V5tld0R5ss29/JfCrb4fKmsdCOPZ
wfyFc+LRUOFt6jntXqfAtrX2Z0mmYTfP1kF1IWseIPF6oEfSgQLZoEeyGLNX5mj49OdZphqr7yor
EIN6aEssRXViZem6ieKSuJRv8oXiRYQ3aqFQJTBNGL/sEhxfnlZzWm9y8IHLLdmZdzabdtHg7Cho
gq9r24MNNzFnjAvKMzuN/GNGpYklHwlwqK0Ko+EE5tGBRUxobQGLbgAOBAuvLpEOGkKHST5tJoKm
FmWjsCvVacfYTCY4FfhhFiWVid7U1Iuf/DQRxNQlU8JhFlCQV+PQGXtOi/y0hWFFZ7wtaYmm0UzM
31oA0Lv2DzmLDp+1aatbt4JuH/2lFiLLUPebsg3f2kr+DRN1Q4ChDzEiea2rLlMIPYBVQesRmHrD
UfWcIaIKI5KAWsVYgxRESN99c9Zr86vs+PDofNsUtyfDb0+jZlbXVAM8ZkhKsaSpPg1AbuvKi860
lB10U+3Ino6ycXg1qPWWyPlDSPjqYTJu2Ppk8eHpEK+48/7Elgj3At8UZ2FikEya6zRTcR/2vXuN
E+vo0f6Hnu5/aUjHkBO5c2oabZAlLDu11pMwIbSJke2QhDdDC2yx03KsLdXsGp2EKxcgTs0N4JTw
mku2miTwtkRN8b56SX7vO7wiTad/dxw0aR6FB9Qm5RJyKwJeoe6977pUT8m9EM3ZB1FzLP2mLtlg
xtdWKI3pPv0RRrUHtli10yAJbwZ0QqMBEyYNi4NHvDS5L+aU49BrvIADa2bDE4v/ZIkT7W1vGuYT
ZbKzbOQFedM9OPVUyAL6fIlrPvqhEqhYUy+Gq8Scfkka6wdUMD0HkFZU6d5Nql/oAoP9aA8n2/e0
GzOM71IOWGrmZx3I6tE2PdIwS/1cR16w6ehs+wxWdqBnT2roEU3ahJaoijZOiOB2TQcEhWISj+tu
0gi8A8BjouQMUoLAS2/DFAOAd6KKizVfno86Qw8OVeef//t6pQlS2aWX7uI56LN+URKLD+ELbB8I
XwxEOA8xoCRK9GFbdwItf2MSF9UxIAxDz9+nTRVulUf1gAodiypIiFVmmO0NQaGL9ZXvw3nExCWJ
f9aeba4p+YHj0SRdYLdxcSlG/k5vqLkHd9hDSFhxP2ffqP5Z6xDAkb0nX8eMDCDfms/ftWO/mrn3
gwjFuf4xp3crZWCgG0l0EXk5veesbn2UNY+od+Sb6cJ2Q8rHeBNCEFiO539SuIZ76kcP+LZZjQ+Y
BluztMmCIx1jaVS59fb/PGXbu2jKea9as7tn1d4KjPxhzxcEHcUesc+3jlDCGltx8XW3OFpjv+2C
AZma4R1bTQaXNmucS2eR+1UNPiz5Rh793BP7xNRfM/D4sMkz99CHOVr8yUnPXiOWkTLsI/hhogIE
OWswe4kpSR1Cl//vMnSJe+xiF1GXE01rPBP0KF3R7DHliUeetPJiOHLnqcxc5lnV7yKZp28l7vbE
H6zHQEbOG0CVCxGt1pXkr/Aize5dzcRAqbfGrmrIoLEhsdxz/yMZJwJpRjtdimyoNyNA6rMGVnjL
iHVdd+6jtCGkUen7vw3uXlek2UGAl9knE8QiR7npBoJxs5a2C+lwljI56EbWDdXJLk4T9VXGbIRu
lX1gMDsURP5tE4weK7I7ja8Iszgk2oxVCpvpYgQji76uZnYV1QTHuL+eDA0EerPN9y1KCoyqQAoc
jMS0/kcPyWVi2vlOhUa8axuhn56Xhg/Rv0fPpwYjgEUUlTsw1O1O6z0PKRRKZC/r3rwxDM6QpKEk
IH1YtaK2ke/pyQZrBIDORvbvpqoiNNGt2ss5g6wt2yMMVHX+7+L4fKhzNf+9+d5wLQONyP9eglme
2nv6uUI3vM+fFnmUsTVHI2gGUljhEiPVyFEAiyUBps0JzdK6RVpySaJ2/nPLowwYOS70AiMREcjR
CmlUGp5kVu+wpAc7YSn7oNWh4a6fD7soX2b4aZe1BzDCIAJ0ZBFkg7DBsdRlfR9T5Hd5OWaHfua0
aNL/hiJUbmcC8dHtJ+MYa59mCTlh7XW9/8bGri24l5s7BzZ0LPEMC0JSVZ7skbjPPF/pGs1ZfTD1
ZWHnydWx6J0RawaTLVg8Jwkqag6AJ8sNHPMTwvr2D3klZycT8l7o02dhEnNPS0d/uKxvyNPddTZM
2ta0Lw7+oXf+OGIo7IGQLXq5WSw+jKTV8axClR+1Ft2xonPq5t7PoQ+jo41tnOHCyKjQNzddHo37
DgsBZUPIMSYri9nFsgf1g9xuMMS1JIB1Z2ZU4hm2vqWTZ+jv5tfheQl0JDitGja10Ck/ZrNwZ8oz
inpzL2YPeADLC4E89jzDmOplil9lkzRf/xaLFPfANCRs8HH6zgSGPsFMgVEoClb6VBIkNb/z+lRD
MIyjOfrEQuCPlUgdmV1V9c6sDBi+NrN118puDBrFOp+hhXYqFaETFh7xJD/HWhwSkRYORx3fzbKf
O64141mkJt4Rra9/NExcrzDSh1Vs6liEk/aBgBy6o7KDB4q5/TAEbODelJ2LkDgTT3Oio4aqom+d
aBFUW0B2sjKq+79LX5TXiBiPFGwBEgB16+mB3Mgr1OlnR962nqYvQsesXWP7+dak9KNT5tyy2kHS
q7c9imHyWaY+LljJhn1cWuk7b1R4CEwt3OAJyHapIvTQsvT3FYEK9pG4gQmknB+fhoIkFTGKr6Ts
aRBKq2fuJF8rGXRvpVPFKzlRVzbC+jAiou4StlSR290WpEABh42xEZOFqNHad1KkF9ZMu2uxg3xa
gyVXdV2me7uJ3yNrAgExmi+V0UeXlA9RAO/le4LsF9Ou3QcG0x036ZMPQY211sY63yCTWwbTlB6t
yU05iLrYeiHsoDTnqatctZv6ZicGa0lKUb3vJ85AyN1ZtQs8Mi3RBbkPGzaBK34rlKAn3NeEsRSq
2rYowS8pIs8LJhJ+l1b/DcJqIreZaSGJBCVxJFF2qsISXZJDOM0Tx5SkbnCjrYejlEbXdiJ36bWK
Brl0XWxbhKYmJ6Vl3raKHEqlbDgKAFxrbkeGWnEzXhL3HfNif4YWqy1TgPiwXzXjxF1Ye+F7oxfa
mUK0ewVEzaG6vHeja65pGFGbyBCcniSlcTeAsiNNho+9kU4tw7Xmp6019ouIf/fEhyxsGtMlogvo
PnjlTISQrBMhNrks5qBbxGc1Ax7woZrEoM+LTwJ+oZ1xRTQOX2m60kr0+xo1TlhchYHqvLD0BQqw
8YdE8mFaXrqu5qPE0MKJmijtyDaVqc+3tAbzmH4fZol+y7Xmt5Eiy4JxbJyqqNCpGCv7xVTJOcR5
jTALbIPAuuooG7eHNyQHsAH5bYoJvdFQ2KD0x2hgG81fp7TQYvFXnkc9z84txIhdlVmPzsR2VFc5
fqGi849hb+0jmT5tyDTyOmAm0iV2ripsyvjcw0RLQnQfYf0v0JgssJCZBM7zB/tuB7e8xwevsuno
S0I+ME9mVGmOtWbB9jEQAVLswlY7hdaYz4sDbVCytk6DoAKL4RsXoi5/1SabfMAh4LlCtayFGyrg
v6YRedCFXXAlk4PXoHH9vRESD4fjCOJz32OAGGuM2GH0FUC4eCkCGtgUf87e4Xyy1DvLgPnARcvA
ZKIGnLlWHaKkq1t7HLhY+jTPSnGKG/bKSFP9MKR0yEuoakMIuMKgJfhc/MdwIuak5j5wU6QWgdca
x+dlMEfO396c1t54lMnEOjGnrzR7G4r+Ew0H5rCK2OLeA3IZhw1aZjihh5BR4nqUw3Tq58vQuPWh
odVp+9AZOEc74yGeW3qJFV8gOC6lRk0UMBm6stHXi0GX1aGMs0+S0I0z7pL8kKP1WdSW1LlJZ+a0
ozo2WRQUNm6/bVrX02Us5jK6D27AfrxtERji39mn5r18y4FfzKbGd+AG9rkzZH3PJ0KLqP6eS84Q
1ge7bdR6DsjwR7/Z21ZPY5AAuIveg1p3WYq2TeO6Ww3dq76Yu8e0wxjF+FmyahNj3LVBeVLoAR5I
wLVlyXdtAwsdepXncpsrSawLxUfdxc3JG2TPWSx9yVh4gDJ3/TsFDazjagrpTklYOt14wuyibUu/
tjcYQJxH57JATMl8prcjDpsETUppRlszJYnG73ai6sJH7lM/1LiLi5gEIxVVp7oS4caa6Rf/fvMh
6n8M8wqIfPc22XCPnZEDDuiIENDOXOJpyINVjMmNdMhhpc+3jIGRY5c+KdJpFxLoG6klUhP/yAOF
Zj1ZVSqPwV6gajbsuqXiK2CX1T7azYamYAQvGdEjSdUlom+cz8mJsWe8D1T+UQgalUPoEtCWyfjE
/5HjryrFRXdSf+WkzYAZKHt3ccrtcAumHP3B4LgjynnisINzDMGLTHqCrb/6qXWudkH/QqdTGWDU
uz7vOccsDYDljXMm9iQ/hLr5VsXmodcG/aNHUEWGq3jBRFtdBZ1qU0owX1SlC3614SbTLF0pVcwq
XrwiGQpkIwt+ZBN0V9tLJ5LVQJiP3LA0BOPh9HxUh6dBfs9eoEkG0RXXl7wZlKU3maDqU/lxSH0D
mc//fhl5HGAmsGspkH5UZvY6Tqrs0KZdsugtu1iNurYlCtq6yIbBGCcFaxd3nnUzSJcbOZwRlzpu
axWXJ2KJ6ysWBP/oVCRCORUlD2yLVd5VCXi9IDkT27dnOQNIO8pXvejcI6YfInPpY3+NnbNir1tn
Xi7vLl3pbdtgFqhkWTKvjPzTaLfqaE5Vd3PjItu71PILowu62/OiDOsc6DCo0+kuMoeZN8WlZwy3
1J/8YzfWcKhslDZzrlwkm2MR2/mxInflbst+89wM+kmp1b/PaluIT9hmVwD74mLAT39VtsObEeA5
RgsstvA/k73l2Tag6hr4QzNCJ6pA7Je9fTRbMgPRCKv1hPfpWJQGI3OvpviDnodc0swfcTFpX3Q/
mVnYMtjKfIqXfoaZSlXx7KSqgsvzIi0juMBjHw9VUu0Zuuqroqygu8Q93M/IGhBrmLF2586jlkjI
MDOQ6BktWt/CmRQDQzzTsTKmlRZ42lrrouRhidcUYBwKb6KiZ1pQw5R0axbEKC3IHaOEToRxbA1G
PrHBXl3RdBoJMPI3hMJKYlHB3obzZxoPLOAGEBhrSdlRBVV9mKIhPQ3zRbbpF4vCwJYTJcfSKdTG
KyfM3egwXkeqhtYG8i4Ht96UfesR/T7eZW34x9bkBCiQXh9qvKeLaP5J1izCU476kQOaO9pWG75E
uM2XyszCXdd1gGwQT22RDKHM1R187LSaNg4IIKSvVnrrpbh0QWqv7dAbN5VfpzfiBi9PEFTSDe0m
6vTxGLWItopIONsmYSYg0xrGWpW/q1b1wd62gb8TolgssyYtjojEghXxpP1S4+y0KNum25R0TvPC
zC5ZZnd3bE/ldkbDIB0yzwD877R46hfyBdxTFKd/KH37rwRvUq+lKUA80PEzTUkzRs5eZqoORu/9
JeKrOjWhIr/IY27FfHfa5z5Ks6wywpUxuuomat3Z6vgzD5UMgV2MgUXnXSNaOc+uuW+7Ky02AXZV
rrt4/urkVMLi69Nw9XyKwYYVLQ/p8zZIKxAgEZCRczBsJbYmfqcznmPa7aa3Knp7zlh0CvzTFlJY
qaGd9i24qY5vXVh2QT8AmEegjM02HrT61jUQxYjnJW2z8d4tgpeonZjDG5OLOmFW1C8ts5InyjV5
si0/2g9h9iJVQZKqF92m3AherZ6w16mOta2RIhksDHJN9bBRmzC0mce75NTrZvSJihQwBQLNyzho
P2NZk4Zu2/mtd8Ltc0HVwE4mhuxpQNzLINCP0pmSkxbK89Rrcz91/isjTCckEMcrzUAYMrVW/fqk
K6l033sDjGzDFie0YHAmHBGchRkx2/eYFqNKbdR4EzKxron75dsa1UvVk76iyV0atRfDyOhYNfwM
DIQMXTi90FKxrMNYH8sslqAj9RaTxV1vifMw564WpxayfGvtYrTNC4kTCQum/VnLcdrbIa5j/o8d
g/I951p/9e+gZeZkydMowP0CIL9y01mz6REvajC3PA6my6bGOk0zGVyjNRHnClbjiYFqTe9WEphz
zHw7PMiUUj2oofIH6R9FUkhgx+ikQcjWaztNOga2hXcloyU+e5EOgIMzQGV2gBnEtKs9VDkI44tV
z9Hl8OS2Scv5UlPFpBA39romff0EcfQ9xAB5ieeLrOV1EFV+UPBErKDfWk5qX7kBehBDcyMTH192
ULWk5ajk79ok8ZD0O2Izv1vsHAQ28J2a3k5HQ7Zrp2OPKeFwjo2hvSuLHhnMp4A5qPHuN1lwA5IU
fSwt+s1HVRHpaiI62GQx6KynFTkf8/Dcsq6l+U9yuGl5oK1c1kbkXv97minRHQRopn/ks0TvvG3J
GBcnT+pvQ7nM26Z8M0y0t7amjesWSAtvqKiXQm/cremx+dYJsuRiLii6RAWgCGJcr1H5pgfTQQtj
VGHpy6xYvWDwj27PSzJSEMiktI54krU3xEGLTL9pjRN+A2xlBBvUf8wEb2KnJfbOKAbabGIb9gH9
IxhXUASw/a38HG+m1DxFNFpHiHNb0nCfxrY7+H9UX3SHSjXNJxNq7lX306kxnpapn714bnmSesg5
vMonci49YvBcVe1s8h/uczafY8znlFH/KnSL98uLHi4BKaNTd69J0u3ySQNmp5AEuKFdH1oX7n2p
7PHMsSvYBAI8nC9b/4AoHDOOA9XQ0qrPKmi7vY++imgrB/3WHBadDWI6JpH/l04VmnHPg7TGosli
jP7M6EIX7VCbX7ThYPe6AssCaFnTUmZDVMMkxwjzJDSYHpkhf+aOmh52ZF3ArIqrgbLfgIr771mK
QdYy0mKjQyf4nPIHLVTnK7d1mqlD2m+soXa+WnpDsCftN/pp2FTFBxi8bl2MjvVCcCQiLMbnRygG
YGCZebZR+mVpo9pXmHhWOet7DuXnRcMHtXo+imIGhc9HPS0//Ln9WjTIlGM7Mu/Pi4gqFIMOKqb5
S+3gppd5LltJlyGlao4Ui9mjySb9FrFjt3EN0JQdnGq5GgEOdDo6sfkyeQAG6EUTxGEU915m+kYk
zP/h2BVIdLDku2gGTkiMHDKNQTTIfk61DycDJw0ngqa3mP9q/blwh5MxIegUJuXQ0O45nMZHMVcT
qufY41XJq4R49AWD5AOfsUYxAKIiMtLmnIxU3z3z+V0KdnpjKxTsFpQUrBDOH4XF5tZRSpfBb1qP
0f15YWwrduH8Czm55d30v4OD5TPSgu5uW3gSQzr2d1TLnC7nqiwZ4KsUxrCIgzj7laCFpcdeJ1eF
mYDUXfGrL2T52mntGrUc8OnU96CHSbnB23izUZ45aUfeVVKsJt37M9RZfrKcoPxYkQvA/o+9/CEb
XsRyAOlQzDdJkag7x6vgu+uoxyo4UOgT6q1jl9mbipncozgg1jWJEBWCq9CnZj0MGqaFmhQM+owC
AsxE/ATIrQjPNfKPtAM32KEcXENetU9Dif48cdRngrttaYV/KtTMx4oKwSYwMtfx/z7r4K6oL9CQ
OQBorScQb5WSjZIDl+7+xLaMbNdBdUrvzV93g07E8+DFqOkdhMY9q3RXZkdqjiMjoQ2MWG8fzt0y
YwqL3XPjqCMkLj6VNxk0xYEk4PFT6HmzrDOPcQfFRaJBaq4n0rYaG50eWRUIzzGWH7Bgmfz8Pzr5
1ot+8KpXG7UkZJPsaBqZBot7LVXQL8gDFYdxLIxXB3PSOm5qY/N82pnkHemV8QKGCx6iyzTdDgf3
W5XdNbK64r2vy2pbay4y7KqJX0N3/GnVhn2pEztb4D8Tl2zE3ZSjqdkVE5K9VVsM6ToZ9TOzYJwh
c19UFXV9n0EynBv5mmYH9X0wZXqATQSYLHL4lqDRdl3G25lp7cn0hhGwIL3QLG3sn3o8flOfqkeD
qtmb6ivLXbkD4JkhJS7ra+2wwGhTVG4zk944jSgcyzNkXNQcyIAh40Ic6Tz3k/sea9a5nWT2q4aa
FQhzAxJIf1C3Gw/EFMj8dZTXhD5TeMAYuFfFLINUXvLTKNptpygadYvpg0vG0KkTDqaj+WXNnOHY
uUCGLCR0yGFbc1Na6htbCM7AItiz9LiHkDHvKpic7kWnb1Nh4v1giIuAxcAiH9SxSWCHk60n3Li3
ofzjMgJbwgnpPygCYFM7jhJbd+ANjgria1uziM4AjqKz6xdMSv97brXxS0XTYvf80n9ffz4qwoaZ
igZWycv8fgPMxsbdpE+X/y5ODWjbkf7vWAua3fProewGhgTGH91sEm030oQ+DqiXj6Oszb3fCuMB
g7R7a39WJgpBHAQ4NatmvPFKM61zSTRlVauufg4yyWu86LMDj7QKQpHsjZmXXzX1DtPXTh8oLSCi
2A/f989sDuNnxyCUOsMAPlZ4L0WMlMe0fhcWvopAb8WbGbPBR329kwbor+d5FUm+2LeDsymY23K7
oZqrPVqGz6aE0uF+jHhiHsrSmnvib413+NTtr3I0OnJn6SYYskiPSCn4OEi4kB29uuelx9/Z1whs
ecHfaAvsvaL1zs580Tq91FdDbf7lcynA7puFvvr3Lzikt3WvYwT/v+8G9zWBC5goQ7q6vA3O9JuG
h7l/PnteFMjoHdthyU5TEBXWtGi5KjkcpVEVK2Hhuuxw/iIfqKwDbfN7nfji+vzS85IWocHND27n
//sHx2/eDKmuVQl6223C8KxNVgBxJf1wJ9UeOr0Ta15dgrki828fj+oL9xLd/4mIKWVn2de4Suf5
ZSGksXeq8kaxSmfYMcWjtjpO35Mh3lHM8AnT9PItcvLHVLmboi3HH730iCV3OMXn8Pr2sOk2I47e
l6kv2KP90do8q+s4P6KSXhZRYB2aVKF3bFJtkY6Vb+AUZUmnV/VbuCEnMDNvdsGITAKO3F84VrPx
riJzq7SqD13X91oAPKs2iheILPXSKnkGcpShN6AmRugTlrFFXIlbEpPJqFt/B/lB65+jqenE27TB
BUh9iTRZxBaC+S4+WCbSaU2vDs7sPmak5aEjTOc1FY2qQxuhCr84VuhY8glonETroAqwUIL4qwwe
2px4WW20+NtiEryzIhfQHZNxRCur0IGkKmPc5x7lpotmjuE2ho4SmCJoluKoW/XN7xskTXVYLosR
bXXDDVL0/kwMRBJsa2QCK28gmCwiSq7mJKq1sz2NLh2y9+YufcUwfP4Pc5CftCiStae5v/K5+yla
RPmM+JetUcHt4GC4VjU1WxhyRu6D3wP9b5s6c4k/mCkNkOKqy9UFxxVMY9p7vkcMphYDxHTdvS6T
fSRAljAALQ+pbW1dmCpLt1IgSoYTPczummFeK2KhFqqcGoypjomOMAvXk83RukWO5hk1QEwMLzKm
gGIn+xn4tG0C+rFIIWbrpxi/fORvRPYZ5XkskSoHoul2DXbktMcWSgPyMNQiu08Ny0XEPLcUtMJm
C7wn4n3nZ6e6zU8qqPslWeaIXiwLCkbEHkn/jVjNP5VP4gg1NYDdIri1muWddAJGSrcFqNJxyo9K
nNpUM3Qs9WERtdh4QwfZeVvsY0PfFgPBJ8KttU1h62B9ooHsTBg1Kxsa/bLJ1A8C76AEdArQi1n6
a1+UfAetTc24RE5SEmyFhlWikh6kJX5oerf0PbKV6ykGHmzU+wwlx66IcGh21i1kdvvmhhLfBbGg
loZ03XIQLdqNf0MrTPN7JopOPmFv+sCOxiFooye9t1edeaUHk24ZRi40kPx7v4iifae0VcWZZuWS
M4DRC/zalAIBGX33K6yI4hRWs+4n4eyichWGf3x84w8fwmXfltF+amEFCJc/ucEeeMgbPApBTHjq
LPvGK2M32KeA0K46YrBOPUTGKmhol2I6UmML7iVw/oe9M1mOG9m27K88y3EhH+BwAI6yl3cQfc8I
kiJFTWCSSKHve3x9LTCz7pWUr3Sr5jUJE8UORADw4+fsvfYAuJXx87io8qFCPRHfQzdgcpV2r2Ds
PgHhGEEoms2mKIe7ocAkh0E0mTmWBsqs1egML0oGkBFjR80q54Oy4g8I9uQa4hnPoo7Ctbfe2ESt
hbBebTQRK5d06kU2bOQUk2XZ1c08JI1XNpvghWgLiZUs3ehm5x28EtFkAjCOSR+4RRCEjPomijgz
/RBrjI4z03/BoUqrMX8jj0VunF60dyY6UkdCS5yK5g3HufVU8KDMXXM7Td5zlGIWrUYGlRZGzMMQ
ihfNwUaX29bVD40U0xwGbC2Qb6HjcKYD7ZNLo3STDe3OCbpbAVWYsjjZxBU+i4PhuPGdyw6pmNyT
wbb/kxk026iJnLXBsxdUFNebLN9q1b0RP9ouyQxpl51PJkYxllvQAp8DJ/syWMkMApnBSFDXlwFq
rnM+3wpKJ1fSgieL6KWr9sCAnyeW5Y6QiXXrPBb0D+7MCAK/L0AtQLHfiCCXpzD0EE5XAwAVEmtY
AHhUiQKyjQnvq0SnbY84IvQuSRZ1TmZEL0ky6Ja1XXwhGuYSmnZxhaxOzzgCcERXA1BkFb/WM9jH
Zo5IF9coV0blIMG29o2utYe2t+/GTJ4KAxk8M6KrEnDKpTuF+0YQkoi8e/YrU3IABUVp0J1bsqkW
cYT0W+/SexJ08Lx7xaeuRIcxlphAvakrV4EQJJFn8gD9ENFzdMxAj89qnsvgZFe3bcJ1YfvHuDS+
abR+1llf7OI+0Q7VqLyDza1HU2eaVhj4ezo7FWVH3iP8blEjA17/pgF/BP3lHstGhWjS9WeupOcy
hFuIdm6jbDgosjYcbrU+A8/KGauNapULVHwyR5GmWfBE2vQV5hqswnCZlT5makOA232qC4CySdo+
xKXmHhrvrqxwWuMTKZaoSlEhWUww3Bjk4NA7d0kJkWb0ezRwPHc25lWrWTvoMfn3lYtWUjCQp94T
e7PWkj0mQ1z8QXXSk8y9EPgUEgFLWIO8b30SICCrnyfBvWZUY3TWBu3bkDR3Be4zwl6Jjxh741uR
Zc90XtBFefG3ou0+ZNX0sZrExQzwsmPRKSTyZyrCmXRqwr1x2WTHkIyr8mVoQNO0ev+xHG3nYNR4
03r+H2MtXNuEinEyuHeCfDzc3ClnEN/o2S51uD+cZseEfe30oXHk1noA6MMuI6nZZI0YCiDEIZ7f
RqPWHyIkYSrK7D346ZPt9Bcb9f8BnQJccC88kD9IQoWP06TRyuzQhmG7STOupRg36jCyz/DK9BL3
9gYjw+vk69emK+4MPxdnVceHsvJ3dpgZz2qWhyDTSZBLh59cN+SgQm0V8bmH3iOztAWg6KGZE7Rw
F7kWRpvB9HQyCT+Mxoi4NDhZjo44MecZLEwsSkKiF4Gfrun3+PDwruOG3g1h9sWF4xNprbO2mpQ4
VkG3WeTNVgkqj1Lr9aU3+ujLGmvd4m4+y4L9ewYOyq4EchEkI12evtEi7C5dg7ZVkqFAA4s4Puz4
iCxX8Flvk038xeREtw4TmDecpuZLVhAikdpyU6f6tkj8T55evGbWgJoJLAKtd7gQRnTJdBnvGCgs
Ym2raS0NXs1P1gL/xZZJy63TxBOUukjlX0RUfAqH7msxWChrsORsaNb2iJnHc1+BiHWS4huOvG+R
md1wQ+FEYCawUwMVYde4jPfdsDgYQ1UcqJkYIZ9L/C+LwoXwY1bkCyBEtDaKWcVjMYhnA7owVu6s
WtFdTjzA21mce1iep3vEtTio42wXz1HRQaduUYIo2s3dOUK5zNZC9YjALBRklmyXTTHs047urGOQ
D+NRCN5XktmBocOzHFZxhK2c0dUtNMAhtLRPl5blH5uqlvte67Z27SztSk2nKo1RV1WEoFsF3dvp
LkAk+9r12g0D+LonjuZDw5OrmgGUwn7ksq4vJTL7KYHya3dq039rfKNZCwnUoUFFQmTssuncYl8I
zCrkZp6iOuelJCQee+yEX+vsUlwtmrgj36KwN5WVAmjU9M/KL4y7IvWIuc+WjdL8nQtD8mBk8QY1
FaXPOD0FE4TRSsafsPxoD9Kom72P2GUxePZzw9huFXvGPQ0EGzGalexQmli7sVbgFIjEcbhLdgxq
oRsXkEk8c+jvUlytadqYB7bL/yPoGQzJeEaoNNkGrGW/L/GiRj6pPqNOFwzGXIipXaMhYvUI1YmJ
Sf3igtXPfLTz4tg50LAGc4W6R5jIeQfjbsiCaJeFzp699CZPXIYrjDJ3fkyKQj7d27HHRl7Scxw3
v87PMshz/S7qjf6QMsWcYOoajrAg382f/y6fDOGVA34Pg3Y1kTSjWsA5QSydtSJRh+kXuhKHFRHR
oJ+ta0416mYUAlmrHsRoffHrpRKhydAM5UkcDpdfH534W7aXMomatS3DxA5pM4L98ehAxbD3GRuO
zmfdiKMBWr+feLfW2mAu5FTWTrixUn1NXPZ4b5gNyobw2TKCM8uOtqkLqHp0305YBwzQLDxJMkFn
OdV2xH/ozxM+HrzIxb8JJZPGHJCXJ6OfZ/vXP37jrLpKt5VwHNvUdYc22o/HXdU26J+kBb33PjCB
Qxtf8HujP3NH+4ROK73n4fQZK2m2m6iw/tTEwMuBD6ZJkoNwzzG4tnr6cNW40cbKPvTKrQ/V0K1R
I8WPUsSPvjumGwJiXxlatRue4qSRE6Bxj8VRv28xdmk1DLoJszYpFpAR9FIBaUyeOt3qTm0W9XiJ
awH7wQpWVgMSFLMSMEhJnEGegxfwVHhC8J0e/XwaViUuCgolc916ZX5tWqN+4ARIwF0kQGgFoK86
KpiFG3QoEz0LjyHcwyX6OZJbpz7kkT3ApGmikKcitLZdDZYLhhzep7JQinfXgspWYkNnr9Ucuwwy
URwa84AX7mbutmsQbDwbROwefAyBEGdB2vIzBD4noW2j3KzPk50HWxmM/jJIZLNBT18erEKDwT+/
vH8IRv0pQse4+dd/JUEWbOidPcFqYC7WxLTRWCTi9fuXvH//+7c6gU2OAbkx0puCO3t+KTMswEK0
p6kqsGDkbE0NMN0rNWaMNxkz8QwQX8u+VlcE/4tybiZWfq8e6A4R7mEAOxfsfuKuGYGk85LUcCda
C2U+BrbLe+urMMxxb3RISXwaGeRrZwkleEsUSSjoKuR4c99fbMP+gB5ZbvFKRWvcPDmkldLZubX2
tY66FB8ypA9CL/PD+4cyDu9GxjGq1ofDlKb3bWOVO3q19FG1y9SQizWZ4ty5SEEhiH00qAX3Y2BC
bDeKiEQDMPtDPdo3URVINxRJD2AnvNP7S1YmQCqcGqypDLRTqufUxHpDcgx11q3qC/NDCFDR1aLp
YcoygaBwEiufWsogVfiT74oe3xYIFNMno0cMjJqasl/aIck1CR1vZpwo/EfeC3eSV1GcY+Wqu0bk
8lqPFyeW2sZqG/egBgQFfUXKM0+/gS21ZR5Io4HyXlTj6TpwVZ7wKFeonC0ffkBdNRtGIF67mJxQ
nhr2Zdo8LMXqlRzedZgstnRgpiM559mFQLGS8WH1BnSULFMnbfBkFEtR9sZhMF28pGLU7umWMBal
G7qkRRnRqCZOISuNYRnP90kz3x3Z2vXtZEeSX/7cFaTB+4y3zCot7iVYQTgZE1EKM0iAiZJ7sjBA
rHse5yRqlZDxyRgDrKt/VAbgC9kJ7FlwrK+Jj1sgz3JnFdjzHiZMoPXVDkK2Ka2XjjNUB4HddkHy
Qp3W0GUrhZE6Ql/BODY8jMp/rVkhUKeMp2mSKHlh1QtREpRh5/tGRdVeuAWlOd2vnTaG9SX0aryk
OUoyr3SZmMz/F/G8Ib8M60lVK7YqlNAoQFVZ8r5q5tHRXCKdi5ijLYITGoqvnhUPDLPPFA3y5EkL
+WqSvTCHt46O1/vQjioMgXGdriuJJXJk7+nNibBmIdme6Fm9Dknh2g5phgBDM95QU4wfgxmX7uap
hC3YM8CBEVxbA1Zj1OApUip0nsoNvuHaFTvmlsU+hSK56nncLOtRg+nZ68U1Mid/h2X26CRufWeG
lUWxWsQf2oBbRGsOuUyTE+LCaNPVSr9oDm0OVbnJwXRQ8cq8P5u4wLGkmoS65BFkm/EQqyh6aWeA
8xi3DjEGBl0N9A7Y0dFyCK/98u4DIvB1WkTaM3EDA4yqgxoRBcGPtdon1L5HGm7uzk0HZxvqzbcu
6NJbmAzlJTN0Z9GYZntBwSjXY2OGJ6uPx10nupe8o/PR9ZiFB2dYpRgzR8+un+vsYyiR7Pome4yq
T3LqEwiYSXdprHaermj5FrtGd6ds9+AFxjkkQuXO86S2HzNVESgSLHTPpHaAmnWhlmIiN7HrMPpM
w/9WdZs0b+cTOo8qTYxpGmEK9P/t1wK20CnqoUY1vt8fqvlF0kFbtp2w1tBMWEGd0tgxbEsfJ+jc
O4cNB9lAlIqmB5opETCGQGPuQ/IxVhrtgi9atwOxkx3p1ZTb1PKmpT+iVqLHj9I6Tc+Ss/Cc9h5A
U88bDgxqxZ+Jv//5dfif/lt+/XPhr//xX3z8NS/GKqRx+NOH/9it79f/NX/HP7/ix6//x/Ytv3xO
3+pfftH5YfP48xf88EP5tX8d1upz8/mHD7Ddhc14o9M43r/VbdK8HwB/wPyV/7ef/I+395/yOBZv
f/z2NW8zMEP3bz630/dJ3sZcRv7n9z//r++b/8I/foNh+Tls/vYNf2Z/S/W7NEn8UYoSyrCESW31
Z/a3tH+3LMdydamYCLiGJDg5Y1oY/PGbqf+uu5Yr5yrWdXjuESyN9G/+lFC/W0LaurIN7L+6JZ3f
/veB/fDO/eud/I+sTa95mDX1H79ZtvVjaWfaiAldqStL6BJ86nwQ3xfMRPiUwJgE0Lyy1XdlkQ0H
gy7r5PMINAevP/R5ZQIXZ4h0CHiarUxUaqAuwlQcaXGwSY38XUbX/OB7Y4f7yOkO//qwbMHVwIdh
lpD2TgIpTraHZP7qPz8GZ7BNwEfSiOUT2VTiva2arD2Y9P619iPIJ6Jq43VnDhO6Xte4zwZnD+EL
RLkdhWtXyEeXAoVdnKWt89hfSxu/SsijD3EnHqjBKuQalgVIlxLjSIjkF5s5qLDMiA+pz0axe9RT
z13HpVlu/WCgHlGP9OuzlRnmrzbP501aTNWK2SwNVStLb1banPWuhiHjJrf3A8tc9TT4jv7SlovJ
qvRDl1lIYIoK0lWNhyZmWrm1yJJeNpVg5qVHq94neRFdIRsO3TpHQGV2gukvINl8748YBsh5ZUCo
exBFint/iHEtGHLbx/nZSGv/KZ3o9cUl+Z6M3oThg/RtpmDTaYjs0144eIhzyFItSIN82JNfwbAn
wvkdsPNc+HGFyLz13usB2OF+d2Brea3rrgLLQJaHiEYFPoqJch7so7To7kVjHIU5RlvZkRzhobW6
iATXO3aYYcXEJ75NJ9uvUQJqebhpo/KBzohbo4t2pnNCWtQubVErufU4Hbo6I1kn7M5YrwE47qwR
nBrbny0W+3uiJlu/5LQYc6lSWhNpSH60GIhCOqsJtHzXvGS6indMBkBR9bSEHda0skI61pREQmqD
vYnc/lwxFB8aHcNODqG9wTYP3aDG3E2EmqnBwko+BFFF3AB4rxJE2bKDy1NE0PXLuV3rRDG9fWTY
oyM+EiqkNozP6OJIDchIU68IYCAya6pfQJozxWzoLU2ExpoMd7jA0qe4ILqnp9hGaj//JbCd1p2v
NCQAIOd17xAT6QRAooDRCb18YSQsbGhJdzLS6Cx00y6GJsu36gABWMwty7hDsLFt0mre4lvPI25f
MueYAdNaPJqhhc3DrvAD5wzwwwHZJ/IMkEmDR4bzSIiMnsHidgt1yiriJMOcHKQut4a1xPXNJEqe
SSEkLC7qrpkyKHjyDBcpM/gtVxcbFbuG+l308dJXmG19tziFk/PYBdK+Wo2BeCPO1VKWJahVN795
lQRkkzTdtsSNjousmpf4Sd9Wjv/W2S3iRDhJMhaz4K9A/iLPVjJXgvNLAbVQOngglDFRABToHazU
3nW6O/f06IUr2L2WkyEMcLInp0zcLXK7tV+Fxd0gVkGxtyL7axl5gB4jeIY26StcRoSqa64GIDdX
AbYwMe0WAcHrm0mPuSZVsu7bRF+z2w63cfI1NFBLRDZd87QfmwXbnUfPaRWl8rzrUCnhLvN1QFoq
4jLAcXD5xnXTmWSStKShW+Jz1xVqZRg9aDCSGWyhYL2h7AP+BIlUNh7kHZvDEWVAGz3Rr16uq3Oh
nHtyNvOjgwAbphVDgZLTyoOKesDfVGz6F9Kv7KUnFVDLLNpOmhWjiEfPMSKEacqb5tPEyyKGFVDy
SdPU4bPXE5BADzUuLAtorZ1UWwi+QKySCrQwvexNaLlvY14+eLzlN5o/NEN184KFrjlonvhmhlN/
M8NyuFVJFu5Z1IjImP/PzeJXMuGJivVRKfo0VJdJpLobjO92D6XmxQFNe9A1HCmw+GLkTjao3HJC
oceEo9zZrX0QmV9uHc2pD1nF9q+fI3G/e6H7vQu96t6xwbSnsZgpywQxE7hZXPlTCJLiuYNP9EJu
R3GZwN0uoT8gbANDtq4g+KyEDsLYcK1T54TmPiYvZdEI6KlRa3AVWsGyHzTyU2EXv5DDtwobYooE
iYS7uk+gytVQiUb1tZRNcmv7OL0R91IuPUQZW6twjKNRRg/1/EnGzeWqcOMP1YDJtRat9amK951Q
4rNZ6hWdY6M7KLKAFCmXZ8/NMPVM6AqGUmg3bIz+faygB/kerudCoHJKMus5aukETG302pris+WQ
Mhej5yJUx8BUWyLEZyRLM5ix46LQW2ZrdrMtGjO5pAxFAbBN0bHDrgktAtKk39hAzWrjQNRk3fYB
VnUGnwF0BuQRzcei6i+BYHKdhvIhzjuAxlY03Gl0xfc5fZ8tMnL7xOT9A6omuB5Sj980wBhqNF+H
bgBQpeXlPehUZ6v5Itv3zhwK2PDbLRNHrrAcJr+VxVrjiD1ZCdomw7dwp/vOsUGsy7cj5uMbizUe
5RtKGRYGwNCRPbYNM2zEwHasPDTSNo2e+cNR5+mR+FGLQSutT1xSEBje//n+YsBu3+uQnj1dwv3Q
MT1OYdiLDfVXffJ6SfimTDEPz16maBLNyTe7t9z05Ob9v7AgtyeGwfYudjCUTiabCjl3KzqOD2wA
1YkXJiepe4zJwhKtvlLotDpkyIzG5lco1NGOdAdQ1NO4BkEyAOFj16JnuENH71OVeBfajaSY5/GL
Vjgog4ewOQbljKdvyBYwucIgI03ROepMLH8OLMhIs5+8jMdYEI54ihhIQfpkXI7BpTt3dX0teOfT
qvD3JQzWCz2LQ1EJxBP6CQWCOjW441ZZSLBc07XeUYcfxZNsaleZTZyMk/Qz6TK/0kBiQSWG/pgO
HX7Q5uL1vQM4W4ds62nc3tfQ6Ix1gEDrbuh9RJfZQC4SwryV4xn24buy+q/q9ftqVep/K1ZtqlXL
NSlXHVuKn4pVPeZmnlCRrYqasWRrsznQ0lszmT3rFj0UbqBNmFoHnoTlyhGIggvscCs90cZNmnif
eSh8JdR5OAkEXGmCAE6xgSS4aTjwW/ud7IqPQVB/0sZMRw6C1bXvsdgkTXqIHOoeaWvnosGO1dDw
o+3Rrl0mCwD+FsR64bPIqys1D1mgEx32yflI5w/BP9vYxa9PhGH9vWzH1WlSs5uu47i4438s26uB
0UbYhO1K2Hlz6qj0tmaO4HRwaSEVHquphYnGiplKasqDhGHjo6P1gjybZIK7NNEuMVXaahjM8K7x
SQagyNhBP9FeAptBGLHYS62Cc6UlZX8NAQKg2Gm3UWh+6tGm7HyNGyE28s/vFYxlshJmZsXQYoAu
huOPyGWZuQxwom8UYkAvPPVE5vksW9G/WbaZbXMVikOOzjA2zW3XGdaBuJU7nLP5yyxaI5X+sa3b
mXKF1Jom5DPpHbQawoxghGDsaPW1W7szwmOhmFuUJiDNCWnrtXY/Nz4kSZIlvkg/w/PlFDsvrrnU
54Qm3GFLtuvWBsyBWheco9mdmhldts0aRboaAWa0b0+hySy01IN2Z47IWrsabcU4kUgNYWDGmTmu
DsOCHoY+kgZPi3GriCihjdOSvBl4OztCWAMb7IslTeDntIiBGpP4ZoztYihhCQFrwtYpkzt2LjY0
0HYpGj06hC1AG3Ykh0gw0rWLvZ0P0dqbyoeSqIVtnrbe2s67ZtFXLvSNPEAi25XXiMAx+I7xszef
W0XAE1hnIu+aYiSVSmcqFwtRPWTO8FyCF8PQxOFkLu7P4mNl8Uzypc1hWni4tOiD9DhmBvFfNHmJ
3AEmhBPcB7hnyFABKIbSGdnUoMDwx8GZuessVn1xRkc+ZuDyWtMXgMZewIrcUk2snIlGq4GZSo8d
/SEe31LNsyHLVvHTGKXnX98a7zOU72YVbGiVYyg82wJQlvhzw/vdBCixi9jsegInMWgQCexxqnQn
uBomcRYyeBRpPC5Tn+i/zuNyoEqApEoOAOHNCJXV0eqmJ02HwFA78t5qwbQQTHlfJDMg03XJf9mj
gUadA6OmTfZiKtYs4AwvTf8xGcVRm1cUZ6LhmYh6BDKZPYk8fXEH63PSUAW6HZhMA0BXhevRJsOR
zCvgvU161GlvLfqCgtiwXJwoqOLLUn81eATAXyN5PrGX0mzIgFdZxTLDOLFV5gbTsVx7QtxFPsSs
93P5/xs9/6dGD6PD7662uZH0Q6Pn5S19+6Ex9P71f/Z5LPn7PG/UlVDKclia3H/2ecTvhokCjHEf
4z+XGLd/9nkM93d0Aibf4hBhqds2zaG/+jwG3yWgAs+jTMuW0KP+X/o8xs8rJ3M7F++zEqZjSN11
f5o8KtccmT70dCVGIg61nAGBg5MXpYARnn2EnwG5CgCjeu5LACWF1Yn1d6fqv1m8fx7Ngt3QXVsQ
MM400bDYPPy4ZHl1/9chIM7ZoZ+zVwbZIOuyc+J706i2ocmIeUqRPIZJhgQsLJAJpaQzeE2+FSjp
15EHvVPvmk0I8vfXR6d+qix+PjjeiO/bYGWWl0MXdQ7Z5EDfptpPDq7Depa7ISkvUUfoh2O1t8nt
7379i435z/7+eUXchG2YlgnMXRqUo1w33/9mH5iHL90IiGaXAo8nG+XODrt4a4cQFmXTXyUQtEU+
jBe7dMtzqF5HIlCecebhpK4nb/nr4xE/Vxbz8ZhC8jBTuuAZ+tPxACyASEATnS5RWR6zIrpH1YK7
OCNFT2oCgYSKx+Pkz7qtqYKrKCpUPYRqlSzsYVE+J6Apa30G3wz0JALeZNrdLZNOGRDTYZHN4Djm
PnXYC5p5NKx7xzSvMpH/ZmptzMXgzyeW5plpcnpd07bnt/y7hcBwCtXReXJpneiPvWJGRsZWt68m
4rbESBAIMtqehd1u95GCrTPAxk9t+e9KtXk2/rfDsNH60cvlGfDzzF/jBHQqcBFHe80R/Il5FR4O
aEhggPGtS4OozBmiZO/FpBiRQu9VM93KJ9/412+s8d8cCE8ZOs42/WTJu/vj+Ujsqk/tFI5jU9gP
tVugMfOiDntnUG80N/bO0INPUFafQQeyJNXRuO1nN5HAkPnw62MRf38cSRpWlPAuJYVFutKPx9JC
2q97w0VDKLjnS8rPXAEsKoaB/pGDKMztu+csrIjXqTW0AFOkQ28w3mKzR1Q80RDqB4PtJ9mO294m
3aOM+WEOOtYvEwM8SMO/PuC/1dsm3XEbQY9p0vbQhTvfxd9dTC2NjKhH68TAnyw1n8fcURIr1E9M
jmXZDyeahh8huBRHaQmEHFe3mYbHqdT2lltoN5Khug3qj/RahISlWKJpViMIzEUnu3srEPXdGGAG
pde+CpNmhFVHhyLqDeBoQOyv6LAvXTQU21jG47rAj3QeJjYuRUUPAxS/cxzYvo56M55UUpPL1KfG
umi6bKNP/RtRpA75wcaJES9wTNmS+Q1wIOpFdygtcZWYeWgp2uCG+rcJ1za9SRXdJXGoIQpL6qWG
QHQZDGXyb86q/NuzBiEM5RoXo5KSle7nyyAxFAlMaNVcXAauEZsnWRQCJhIxm4z35lBpRJsjmAVO
eaedxrQ/6ZVwTl3k08cUwQcIPwddoiNDbmPPo3+G9ilCP+F1w20cL2Xratswmpx9gHVPtvoxwyD4
rTEfPaPDXtxSRGNefGrc6qXtNIsHRXTURfqcasGwwc29oYCcDsKC642iaBW+WpXKP5CDMG38ObBJ
BRB1ZT+3juunX190P8tuTNMgQUCxz1WUDnjz5jv6u4tOCxrRp0xHwEpbd0HX1Jd6BkK0GSHvFJLm
41hNX91amOTZwI52G6BCBh2KoyydW05o3ELEuLh/fVTm35ZKg+WBUZZJic2Kbv+0QBSidaquh7PS
STCdDkzO0p+IAiky78SYSxB0jpZ5Kl5Q9emfq67J1uFgbnxSoM52lb/A6c4OncEFbcUXDe4JsoEU
5gL/ZB8FNUnXhL7ASaJOjiSzVOg69vThiEzfuRN9BzyIPRTeWfPieiGpmRlb/NQf1FoLmSB31XQr
yU3CM8cW2V65VnX89Rn4+8rCGWBuZjgO+wyGwj+9L3qdVWU7mMg9ovQ1Ct0cvXtK0meoKnbInr1L
Q1feAVkU234s6m3TQytIY8yC/+ZA5qrkh7WFt2C+eVilWatxEv14gYScH1QnCW9FcNSJnj263vgx
tFywr9B1FiExmHs6MlhXyoJhsh7vkJd+e0d6gbPV9w7xlb8+JEzL803740E5XLCoxWydtqp4v+m/
u2o9K+n0qkxt8AA222+psILU494MCaREQ+IsRxv5VZU4ajkWib8tnarYhoh1VuOsGhiaXm1Sp/to
BZV5zp2YZOSeRv/JqRIcBuhv76kBNx2e0Dv8LM5NykY7hT0WobY4CzdpL8lUIFPuik0RaDc76IZF
5bY3J7Si9QhZ9Z6wu8U4qvZYY8pcTETOfpgi3Hulm50y0xarLEmIEqM5GXrFK73AfKnwhywI1LFW
NAe6U+R39QXQ/jaaU7PtoLc/Qn29H2UbIblYFcHnsZbqq12HIUIdZh+OpZ1bAuIeRwHnoM2Y/2jx
WU6jfeCtscg28wOcF3l1dhUMRlZxoiE0OPXz39sulCnNvQTWv0PN6C3CdBzRfJC1WFZmfa6cj6gQ
GEOUxMnEXnLpo6rbE5Y3rWwYDddc+gwkFJnqM2eXXSUNNIT9K4v01CPIz7JISKpJ6a5MKc8SQ38i
RI6W1nDfKLf7CJjdSmR48YH/YbaIk31djE8AoUayHvJ4j0f0AesNw1g6TGl1pvPDZE8Q814VHsjh
XBaHiNC0sY4IP7Jz8muMR8OT0RWbRrXLbPrY/szpcEhWpotaY6l3AdcM3QhUq7ZeVa3q1XwvLqpO
fSm8QR4ZapkdgQAN2odrZGj1GqrRQLOERGCO3bPp2BdGEq/yYZd32Vc85PW2spmYJECa6Xzlm3zM
whsRCuGNbBycZEG3NVNP7hRe1Scyx9JljlXtoLvm3gdhduWRBxlo0Pt93jFnZMxgbMK+DTah3uvn
zvbfGqZcO7ehnz4Kv7tPmVzdR3ULOTtImm0OSjLEO3kZclldIpYvGZ7fX5yJoWyr3NfcjdCDj26+
pzdhr8MmuVaG9DGqe2eHO3GZ5HV2N+cx9o6oXwhBe2oBO5qI457izAhPAdunpU7cQ0PH5gX1Ou6Z
LIK93bhcPnvX7CU+ccZvPZNlwkMbc1OYEIviVL3MbiG+F9gDjJ4VBm3NtYiB7DvgyriBxBAwlNJk
dVJjTXe4CE8lqAwAQOR1NeBwI3SNkY7dRe+FWk+2W5FMxP2pBHoBj8SJ0q4JK5p0efAm7RH0T39E
D4EoW6/01Z8+ETHdSBO3GFPDVtAre1M3lvHo67Z11H1NnUoGnH5XlIgx046oIlTQMjdweFH57UFU
PNL6yy/kmLN/In6RJHeujLR3QcrgZtmMgwEpvww0/n65GOihnApzsMnVRMb2fmSIoShI46pHWlQK
yDf9PQIz/JSa7jIRIhddDgkyAjUeXDEihyyglQ2tsg6F+yoa7tLEJIzO0Y34AuKfXxSojdv5LvSm
tkewhRC2mdSnXpJUR33nXADWG2tnkIINOadGErpNvl7SrwcTkaAOGWdVgnQ/uxUkmLIPbyPixfug
vE2h/Rw12njiCgkfEEfke6PaVaWaU0Kq4hFcbHPEBwEJu/mgk1/71bHKF9t3/Q9kPfWGl197Hs71
DPelzgJ0FqfDlqQV8+wWJS/sQ/QZyqQrP9mghNLOFaXSOSlVcCiR476zRtpWYfBKpmmDqWqOru/E
5f1Fx0O1mEMBuPrxgHVAMidKFBjkLWlDO0jhA6ABMI6MSxdVyDMylHrwEDuQqitaozRZyJ8J1CnF
XBrLNrxY5lthRfUhZne6TusppVEcr2Fsqy8CydVSr2NoYU4F08Aj1aetIH2SXci4r+73vbihoQog
2pFkScPfvR8xwBM5ZrIpzbovRt/ulPuAEbP7FqmdTDSBh73ztiUQ1S3y2fpgV8E1ASnzYAetfQTQ
CWgGkn2bmzff2BYTt8aQkYLF3pIRVF2cEzfRT5N4S5mxkBY1+09Tf7zvyuoLgRHRqddngrCvfw5T
Qz6RSQ8yzfTMZR2UiBlYvE+TZaTrIrOmYzQQU5ep8Vo02HMdyVjRrwYid0g7OYYCgxSoKqxedZKf
PTlCgfXt1yR1EXaKBE9F0LmgDVw4BDZsDuC+a9ZZWpH/i73zWJIbyLLsr/QPoAxwONRyQuvUzCQ3
MIoktAYc4uvnAKwussjqps1+NmEZIhEKATx/795zU6ldi5IwkhFfea9QKhpagp+Vn0HOLrfyU63d
abXE9cEAzJ2UYNRqW3g4zU+pHhZPekNDSUGP31r4qoDT4gyb8rA709YmKwt3SVMa92VTTFuCAcpV
PiYO/JrmK3LMT1OKGbXuz43zXGQINkinh8sGzWs+jvTK2LlB8eQOiYW+VDu4nZ+up+izXUXTEULD
wFjMfaDvPm7HfKK1PN11uiQZtizine0m1bbTXbnD00uSSZ+CaTDrgxvCN9Qt52ixp+MAswl/C0Hm
ZYL00y7oqnPQxwOQoXzCDR9ybBxQtpbm1O0aEWEdYPoB0YdJVP4tteJPWdyvBTsBJu8u3ujCfY0x
n52Re33lkPUeVDLaD36V7N1qekXi5WN5iVCTaPh7B0BtWpf6z62mP2f+U23FzlNnR94FDQUamSHa
FnZT7s1IgRqsknHnWl2xKSTppOUkjpzUAgzoWYsHLRxXZd74a4qrnIOylX1n0u/tlVFcHFcVB6vV
0Mvo7YCLtRTPUPR8RFeXLsieo5olmAoTfws4Pzlwjhm2OizCVZO21V3iGe2m1HxnXXQMu0AHVK9O
iPxVtMAgSTC/WXqALsJnrq+pAM9KQWoyAFK5tUIg3Sbyq/XktcSWq/wUtHxB0lTRVkdwxRGn3LUF
GcdZ+c4ubu0biL5A/gghESHjkjTRthU00jcywEjgC/PqWpMXldqifsx07xj0bQaYr3f2CalCOFSJ
xw3j4DlOCpcwCALskwQPyNRm8SHASXYfOJtIOcFzoByKhzR6jJKDLIPyrlAKOjqkGLxWKG9KWjof
44qYub6tDi2122E5PhGhAzTBh6fKhJ/ihoS6x+XCUfm2R7ZHdl6CBEizMoGqBWmBo2HmNHJw7g5y
3Y2hyQ+MVt4D0QDBmzoO27X5zZ79nHHqDU+F1g9PWPj3ITFM9zEzH6JrXIqqxr06NeR/iJnOhnEG
lPAkOzZ+4OxB+BI6YfXuSRPZNZykedIHDH2+QIFSpc0V71vz4CbeQ9ERNms6nJsFGZKPaJB8jjR4
iDBXxVcIeBkJx+m0IwaoPgH8RcDS5mdNIQmwEwiSkIqqj8QWrwEHkSNJ8bCTZJ281ACA1hAJkQwR
rs0oS7gPoPxLaLW+E3gXOTis1txPQVCqpy4cHWwGeBsIDfmoeXwLAD8fuykw34xweohsMW4tFG44
D4X2VEHeX43ZKI6jXbyQMctwDKIvPhl7VRoom1rpWHtZ2DCtp+GYCku/GoOSe7uT3wwNxN/C+evp
7OKfdN6S+OCbgQ7kKjhLLxWnYaLAIR+jsQgRKQEgTAM6s9p1OL1X2p3eoP/WIt1AQtduojJUd8m/
LjLySTaGV5Q0nU5GWMd3v1ykmO+ASs6DRFVhgNH93djVzTVvjeYaEttg8rUAkXghScc9G9h6oKNX
n8YmFffzH+7IyCkvE3LBzDx8hvxWHuGNZ7geUKMz/rE52ZTjGVIvR0hHkjfH3rpBDIe0L1o1oW4+
2CP8jTxJXEQmlvdAa+ADGKZ+O2FCXRdDD+BqCvNiXYf0Q3zHzrZ6KqhBCHRh947sT5XfQSgfHYzD
8RueDnGpYmEd/cjYZ26EERZh5aaIvnmxT3ojY7edgxE+wah+UalNi6t2o5cgtlfUXM2tM5nKgYdq
H6sRxIMbPfLhA3uA4L5nJyrvJXBqTtTJbbk26BaRYgqVvE+f9xAVLCjamRRbEVejNhxDFO62A7aw
z3E5ENNsBvFeIw5sOzBgM7smOyawQ5+aSXC0caNqY/vueM6cWdMd8PFYRvBk+z60yiH/7kKMP0XN
OMLKywiXs+QN0Nr0AEUYHZUsSbbWvG3u4csh65VsDLsNTGhaCj5pkKGSIRWh6Vzo0Lazh01u3dWD
TvqXqdv3Wq/RhcuzU+t4+Z3PHtzZVnfVwN9dS4/Roaq7U5KinoyDFhuV66pLXRkYgQOC5lRtXAl4
rM2eETuawKDjLOq0qGI9rwvW9KNiAu9gtlit9QHTxap34paUWaa/8M/1NUfOeOMlNFRVE3R7rY8+
4woobjUpMjCVqnuKvJMF5+mOQhlal2Tu6XlfKfX0FxZUCOEs/9jPECeABfEKyhMqlHHCLzDB5HBq
RpZSK/LDQMd9nRlluKF8DC6GIoqiruR0qiPKv8yhcmsnlV04SLhMtUFH1ZycdqaoqyegVDYkKav4
olHcCwP3gFkU5rkgUZZVgflVsFugYPKD17F4LxRmkAzowcXvyJ6nVDNXkRcjdAERuyHqNt0Z+phu
x8SenlL8i3fkdO/H7LuuXHVfmT1Gn4JYvjbCLRgnqf2QAqtTBErfDS55K25F36CCpvigZzxsmsWn
00AVoFqMFLzt/ikBCO4otlyBUzIGad+WBQ843uykER8x2OYnwwnaoxky/i9QId5kZSIdaK2H1LbM
c2nEb66mF4esSFvOBTWL/Bp3jt3mE/iijJ+IjS3Eq8qW0wjYhirC11RXkI614V0vOvt5nC+89hwE
hve0XAlE8KgzIQMMGdrPjUVfVJT2eFquOi24zVFHyLtc7QxCq5LJbzbLxtCbd+e4aNRq2RJiJPeO
rIsLnXz7efkH+AE1s50fV0Tr33DB0bxeXsnMn5gAj55/vIyuMDYcpLv9cnX5ywJysVk29uNx838E
MAFPU4qbGhCSfeGAFB5xTF/6XCC68wBWeIpk3ZHuOyZYOoC6cD6NVhJv6A9BmfBcEzzuJTNS7dkk
9e+5japdElb9w3LT4Gufy0RN1+UafZRwbZRpjnmOxztaalEryXq/XPXdBsq6GOnEzPdGrmFz9DCB
G87b7USeXPkxfV/u1LFu30djcljuW27C5krXY3pergwEhtLzru5/PLrE1zw64/jjdTohvW3h6PVx
uTfDk7bt08DYLRurPE76TVgo0Oy8jDL2OUWVvb1a7m38Ib3Z2fi6vFmj05LH1Go3ymg5HklCFX27
qp+W//Rz/T6mAXC3XLNZ/1C5+NN52Y7fzu19Mx8Oy73QmdFORa22Xe7tC5M7hERqN78GgV8M26RO
psb8UbAIyu/Mqvvx5qxMNU9zMMty34/Hj/2mr9z4cbkp0sSr3nrJbbkv1DXeimMbWBnZVpN6alMp
jEzLvU6tGzvNJDhxubfL8Xjx/akfryNFGH0xijj58VyBP9X3Au3p8q9Z5evPDksvLF232C5MDAFC
XH9eaBlrW1+w3JycFozef9+53L5cHcy4PEyp/xbOy+Cfty93LldxvZFw6Fszcdh2xtVvj/E1qDmd
so/L7ctWfj4POcjGyW/E/udN7rzS/nm1QTCydVmar9Wy9Z8bWLYHRAymZV2NP7bwy2NSM66vaiS6
gjf18zUlfeeOK/oT4X6SLn7A//Ce8fYShDvRn9SbAqHYcPM8kV20vJ/RIV2bXdzlIo1RCC13hUHC
/RHgwJhZ4vrnY5a/lovlIcuDf15d/sL/ciPngUbmvJHlpt+fDkQsz2SasTzWnbVdHvPLS/i56V9e
YmxX5iZCrQmhY37d/+mpf772ZZPExn4WUaSBVpnf4/KkP7e9POTnUytQqefJu19u+fmoX17BL++i
r1JWV5iCyYX916Z/ud9wh24bJLFcG03xjWKtv/q6nb00JTVmFNGPC0HJvoAhNdZaoTMbnu8tqJY2
IXljaFm52pIuugvSghS4+cHJxAqlmotyD0D/C7Rg/4hxDcbV/GCzt+JLlQX1arkXN4e6Fa3+YfnX
uB/jBy1qAWnyn2OR+k9KvSz/t1wM4NgUWuCn5VqfpCeyLYz7H1ua1EcJzuK2bKn1SrUi300CSJ03
ZXLeMj2l//MNNNa4ERktSKQwvCZMhNs6RdK9bJdTsL7POtv48QYqY1RHzeeYttyrIg/Rwdyuz1R1
Hey+eSYZAHDupI0P4YDvXEyNS8qprd8TfDwnOFJHDKzNNfqW79aovael07z0PdYGIvHGc470/apX
yieVUtmvfmk+LA+VTX2Ke5MsGnoPmz4fjRs/yvZkTKm3A4xlPRHTA/szHor3qAOhYGXfED07qz5p
4dFTyEOaAHKVYUu89yQhLWVXjZ+RTWNN4aUYyv9cEsP5wQkQfqeiDC4wDt2LbYZ0pztyryLNe142
TzMSqq1XfPJ6OrIh87S7VE3ByU7afF9rMHPxZvWrZbP+13iu1QAnPZhlbuK8xW7U6FlC8ODY3FGl
yGtTTsFTlHruwXf9cE1Lg2DXKSc4JpH0fUoteFKRER0TekGr5cFMFMIn9KOPuTFWBBj5/WOtXx2N
r9ke0vwt1zSdFgXzYyQY2VuldQ+jpJSqDd18cArvYbnZhrB8MLxebJerfcD8rqrRnmMl0V4UMOXl
dmF2zqkcA5shQ25RC/em/yybT5NXyqMzNv6Dx1kO1anMv7ZaeXbstH8d/JjoZC93j13tywdsBgrq
WZl/lRUtWnzXr4NrV7vczoJTGgwT2UfB8GMbIoJCbeTeqw4pDK4F0ZJpZLUPEaBMhmVsI2W6ga+/
2g/4ZrZJY7nlphtgWqAk/e4YpGI9NTrtXizNBtMbq2ByBZLqUIA3suKyPf+84MTSnsWMLFwtN2os
Z/75J51DEuKpoAEdpCeYb8h+RH/xlRehFYXyxaXd9JeQicxlKtrh0LX1bXnMcsFiu78sfy0PE5j7
842jm5jEYpDR838td/zY1M/ry7/EuSx2IenQyEh/Pt/PTbZNXh5MqGIEWzKZdcYnPQ/KpxJEc8LS
5FW5enT1cxJlPScOXy00voc8Jd2orcrgNY6aYYN82T00woHwPjoT+mSM4wVJVg9+SE/PbPtrNV8b
+jg56nmOWVbqs+0vDoOzJrz7zO/8Owb93y2cStHeKxwoVwwJAhAOSOTpECwXObgdW1PlYwspiOQX
L9rVsqxOo9NWuArDHi6B26t91kpieB26jSPNYshHEB3QPKtjXHXWOg0b71wrHPLQnC7IOZHpTAhc
DWwrH+Pa7FCeIEGOUyrhdKyey9n/HYneB4CFMUEgnJLwOITyX4FB9hsvVv4HVBSXzEWQ3JPiW2T5
LcRY/oU2x0ExyyQVA9xRqSqUZwNr1E0Vj6+6rXZj0OnHUuesTn72um06UrGG57JrcHUpbVvqsbMj
2UCqINrZI4LsySK0WygyzkCNADq0Mzoo5BTTG42BSjBMkwk1OWToJPyQz3EDaTgRTwgW+6gGfnhO
ob31ivWil5lEE/QEFlusz+dGFhY8iLmsUSyw8G6wBtdmE6l2SgZYGa6jt4RRVToMvyJbuYp5tyar
595K9EOe6MXeQtxEHvQVLraaaYDBoR7Lr+7YvQUogR9MFk2Y2733lkJym1lhdu9MA5rt2ibULUbr
DaAxCgAoT3oxL/0/pr4YN+YYAv6pUucoIMbVIYvxEp73AGnOSZM9KZ/Qnypmw1Zegksk834d1QS4
oMPbMXv0UKW13/pQ7UJVx2+B50MhMj51Udc/maBmx0LdN0IGj4GebqdMjvcYX188S3s3vQwex+gR
yaBJrKDQRsxeVJsXPRo0QF8sM+j9vZhWBihBZ0TsZi+dn+3NAfYRkOBNyCfqju3J03Pv6JgbmhfR
m2kJvH9XL9T8bdia9Ml7fWf1HI6qIiFglWNTPD7hICdvoN1osnimQzBnTsGko1uFhsTkUKHvgUc+
GRYGkiHrT7qFhsY2ySXKM+Ke/FQ/0Km59V1s0YCJTyI00p2MuqsRtyjiBSuLgCah7tv13nBv9Lit
tSSPIqTfuRFNPHAor6Z1UrCbhTWyaGp3/PHt1rIKfk6eS/VV+vStgMgTW+2DxJriXWk73yWMuFWd
rNwSnenET+4gtU+plA/EqKw44TO8jkfCI1RzKZ32o6gPIxz+22hStzi8T1Pm2Z48t1cRAPtmTyPs
lcxzzag+TiX2xFbZ70oadM//dcH88AUk38wzwquPaAGJXfzWdNnnqU2JqistWn0irbe51WXrmLkT
k3h7i4hq3MRguf2II04C1Ax0nP+EGwOSJrBnelmg11loHWjoC4jveKJTM9kjkooYyYCZtOi6lbki
Z7WnXRUgqFoHFgStoP8AH0mTRz+F1+pxoBxdYw8nwGVz0brUIFCi9AC65hgZ36xkDmNY4BP1eNg7
GLDXph6sZVRujexmkipxSAN3KxJKvqi+qZxha6YT9FYFj4PrfskTae4HJHzb0rUvde7uqggKj2Y8
+L3I18c4snWmAvKZAvqpDRlcWVPpkvJqHQuymBpP6rcCaQ2h3fEBuv2w6jqK866aUpozzkE33IOl
SIUvxtZfxfZDxdl2RelbAuwU26Svb1bv+Ps8xRdiW4V3bMbyrdLlu5e9Kave65l9S0lMWmkm0eJN
6H9kv2zOLPtOFlSS1qQ+4rexiyabEBCAbuSYxStETvuwqIJLU5OS5ORnUYvuUDryzc9LdcpgRqQq
vQ4zpjA09E2YEk5OYMZXGH417k26e674Fqm8OYCh/mZHPAxwx9WSxQ2PJrmYM32hEuz2Av8Hddm+
Hpx4lZRdcZhIPNk0To9hMNffiQ1/4ZfYH6FjEJET5M6x7enTJxG/3ajy5QZGg7Xnx1FBOY/ztcr7
70qcnC4FhyH4Uw+uTTodY7BEh25y3siM2Zi48nZ4N25ku35Gefw1C8THKI2hGJn5e5bDBYQIEW47
d3gX7iGqos+Bpj1GU35KmUhTnCbbxmiH58yL1lFLXh++xb2lDfGRA/ozActYWmMwH7mVOisnm8xL
Z4pvNqTFs3CL5qWuKcswsXwBvYeHqCrPSe6wa+Z458A352f/i2mem14X1xi/OpNN0Es6rrUVaQLx
s8akw0+y6OYP2c0ohE3fep4TdtbISeG70+zwJyLzi86iKNcLadmApk8WGDJcOxM3NwkZTFqNzxlD
+FfAfPEUzUbJcrqWGeA6a4rxvFLaTr15CSgjoOSIdG0JG4sWTpU29Yet2w3VBu692hJhgBEkcd9q
yZCR0Jvvrl/uqzSBqYLb7OyGeOllW9xhjlzlKGivVVA0RzNI8fwAoDxb2VNFQfq6NWMWpnpVbOwa
hjs2bkiJaJwtGZkHLdbRHjojcoVGeyoNH/dcSiyDpGU4CecVNgkT37a9FUnaPqkOfp+wxzslRXuv
TVj53JQyHTsYEys9XRc0Ry7FHNrVMyS5MaCUBIaRetl5eI+Sj7VETh0Kw1rHCu5ilRlaxkiTI2Zs
XrCuvk9GbOL5Jo+37aZ1wx8bJ4ocMjvsT13QpiwRdX0rdALmpYrHe6seYqhOrjwRhlUwru/2M49a
91hlQRQg9KyN5FHiAWL2CxILV1SZsIyTRAdtpJNheeIEcmo8xZTf6O9ttx4go4Tv8TQUGx3SBH5I
/a6LUJvWoQ3pNglezFB8F338bAmhVpaE2jzI8s4hCvNuahvaF9FQP+GNJmw8Bcs3pyDqKOm3VQUE
CLIyMOu0G7HytRV1HYgCXav2WpZ/1V9NSqBbgageNTsEA7R6KYytvD2GEbNqUUXjtcZMjtS23Ga5
K8hrbkPizNBboDNNr/AF02DcOcIb7waz8xmcN2At0+y7o1zSPILyFcRRRWi8l60nlyj6eoTY6zQk
1JsTB1E5kKfWcSwhg7DEEpgRe9DW2O6E9sN6GUX6xzJ5H+p02KrkK+yq6askp8ATaqep3PjotnNm
pHHp3cp47r2qvyYK3at5lpUXPtU1VKI0Cc6FVOamIQ1tzS/aO5jAEZdULtQ7oaDZABPZGvI7jCZY
+fhGzgTe6Xm3cVpm6ab7XOCvHbRsOsEs/japPr8EcUnEoTmXFE38Ne2Ue+uL6V6CCI5JRYRqgeq/
VwMjkta/1A5Dh0aNPfQDM3glE6dZlcg9eNhEcTLJbBX5JnmHFjTeWtbnvhg8GpNfa3CMZwOMLZ+y
onvg69neqMZx40CmP055BBJaCyrmy2lBtGzPqGXUj9GoXXqpNbfAucqmKR8LG3ZYXWacZa1gRxsB
UX9h34flSE3KBOOYBAaW2NRo9oSaBeslcpb1RLsD3kJWkgwO5ejezHjInpN5+SGz6K5H/bpN2wha
HPF1ZP9AL61JVd7RjI/PTPURrmmdCRlciV3dg05QpCmSMIPoyGqeaiqXTwwobcAhSm4gazxPKgyP
bV08eDNCA2cLByU0fERIx+vMj+07NbR3rtE1T2OVrJNKlVfT0D5oWWGepmEAT4LJZxVNor7kfQue
Qwcx6nkYKT2skkEeXXyj748DSRFbBy7TSXLeJmCj3cQwttZkq9dbrWX6npX8ZJDTfa0GPToEqpsb
8zVJ7aRDbgl4hs83neBiWYfGtL5OlRgOrac3j8gIMU2oDL8ocyRynKY60Z5aPcDh7VlXRE7GdhpR
JEx2alxaffoaUHYzGWX4kjlhtqmjpnvKSvbdoF0nueyelgvbLp11sisNyANxBjEAEMRaszUBmrm8
qUKCsTL3PuItjI0kw4QivG+bGCeendyhPAIK7SAG7qSs7pcLuyERggwZBAjcAwphXlibnbBPmZls
ss6od4Dz1RY6OhRUrSi3XWfweZnmQxwzFFqNWmqsoUtnjnVg3dEyht+RXbNXg1af2/liTDJzHSUu
ORqAmB4qG/pEEm1aCYK1H43uxSfxa2tSO20tNItxZQYvUpfDivWc/lI7xSNRHdsxIjpKcSas6hjU
lz2F+yVAbrkaIAmkDkkGQkVl8JFKiKTu6oVFh3VtwZjf54DpdY2VGaHQwTlPVPE8RxHtcPz79Co+
5H0dfANCCG9nVxWxfyZz5A1B/VqRgApSozgPXsgysjbu28IKsRGuYotRekR79NaPTbgynL7AXm1+
UFr7tQHutidrbB/R4zxZ0Ze2h63TE0oQ92SiZyNt0hY9gINqhsWl7VyHwZ6RGK62MYUyt3kxDodm
6KCiN4x8cEjsdY0TP+RLsZ8QtayCwEMr0I3ObWjufIx28+mz2LGDfIkJGDwMcoBwm7OO4lgGNZfg
ySOomp02Sf/sWVRINFSe7Nh11kp14mh7ZQbzBLGTF0Ti0KQJGDsW2/depBW7yiCh1hmoYNqSNIZm
0I5DEiESSRO56syu3NdkQuH8L/6ilJ6thb/qpKWpQzuwdRs8lK1LR/7mx4nZefvKM1kjmQAXdUFI
SiLjQ2yXK8oqEv9a/RuxQR4stHTf4FM/9H3/GjnhOZRHhXL4bMZztHHEfruKgd8eID4P98UoyLRN
iMglz+raVk5Agy6UBycKJ2QjrdhZRnkLM5/QEaI/ptDYLP83yvyTkUn3FDc6pNnoHrQlzJ/eeCc8
xtj3nQAF5ISY4/Tmg9V5OvTj3Lt4wTQHG0/+qQaC4uZmc1aKYVccsETsJAGjxByepzh4rDJCzVIM
BatyrmgAKjKOqsrunI0kiMa5jll/QrJppXTRlPb2F2H6b16T+eP24GxYho1W2mDd8ptWnqJfakaB
VKqeBRSF+JxhtVn7ERWK6sjdSzup76VE6CA1N1u7ZFysmwZjWG2QThh53q0u6mhvWMKE6MH82+5z
kgqAtaxIZIyYqedyhcfb2VeD/xBnU7AZk4emAAq++st7Wahcv2jseTO2w2JVODrGGWnYvwn/waWY
eYuUZr3oY5O8/QDFCci39IKryKREdE0swfKLcMf0PBJMfkbpZdyEfKvmQVA2tP7Om7ryLLwO+W5V
XJeLKNtWzhRdDQbVlzGCVZEJ/651a36hsxS3hoN4QMJt7yeFrJD1kgOQiobSGNKRMjqvfVQ4hpqJ
c3U5Dl8UIm5KvgCFIHnTAN5JwiTg7AGh264vrc+9FgxgHveDS0IIyQ93WEFyvp4Y6xMt/56A72jj
6eYnbxL+0etYVkSRoe/SQHTrkuPiahww4XNwUMdFOJfOpwJJKBl1EEnG/sx3aKfJQ5xBvgLG9msD
Jeou+z4ZpCvLtwI0MuqaLtpbZvJKp8r58Q33bQrhz6mLW1cNz/U4p2IoGe1ESq/YSdvhPigpV4NE
/1QUSn4ukGsYbkmC9BA34q2EyuFK6AAtrmzhyvJjAwpqqGX0SO+p3vUjEYDIBp0T6cSbosmgplt4
HNAGHjtaV6tOp5jsrLj9RAwljkvWqc03xhJzpEJ2rmwqmrbtwZqRe2vPLIKYdIZt33oC+Wv7pbSy
+JQ3xb6b+capNM4JFLeiF/EByLlYuQO1ejel1i4JOASF/HARrXxSGWXAvIOnJmIDjqwnckfFJkbN
sHJwPq2wo5i0xKf7XHpfeIPlRo5ViFhDWdsKUzule+ZjbDQ/sD54px9Zn0qRj7uqKe1tWelfVUQN
IJtEhwvdo8FCYcy6IH3j+D88RgUoCD17Hh2rf2vq+sjZLUYhEMKhQKIkAl6TxgsttyJPx7NHH7om
Y7Yp1M3JkuopUF5YrpCANvdpxxCIcNv98oozLB8XwJTrmn1p7mb5D7qloDxo1pOnkcdnkkm8DlWV
7e1w+LYsuaq0zTethqxHvQxsbbf8/ENWXKZHdL1lTQNbMj4W+kCiyGwkKbR0HTXIiIPqwuyNhZJO
p7sOX+tUjZ9UzP7iD+OxHmx56uZoUVERQAoiUgPYet9EvnENhbZlfvaMEi98cgaoK4VE50pGTbvp
63TH+rJ8AN4GIYUgOsd84VT+VT/HU88T9JSG5nwoSuqm/DgyoD3noxfdoIOso9x8dDWT1EIXPLKf
phoBeV56HuhNJHOWsUi1z75HtNNyrPr/DIH/kSEwu7D+Z1jkSx6179/+6//Un7/8Fznh9ef2vfkV
HSnmf/8nUsD+B0pM4ToOQHOcuzY+sx/oSMv4B75mgxO4dDFrL87Af6Ijhf0P3cFOiZtSSFeXsz3v
v9GR4h/0LUzMq8AmHeiS4v8JKfDbCRWOgesK23Z0zkGW68yv7ld3IvAKr3RijcUdxcc6l9WVApcU
O896MKWvDtMYwOfugJ6pjPVgSC5e7zaPQcsaFYofPXdRPaQl0r5fPs/7H2fBXylBf9jz5heGvdjm
Leq2+wfrIBNeZhUE7rB4pSS1I0sdjBk5b6TTXaWMR81yX6FqnMu4Di+mlTxqVSD/4hGcTZC/nKCX
D0fymQBdIKZX6L85Wys6XqldMC7MM3g84D0qlse6Rph0X0dfJlzhRyOLSZxFVPQXg+Z/emoLXzVg
GVMCxJ+/t1/8dxypbNkjwUMyz4B87AKsAZYa9yPncMrGs+qgBBclhjiviv7ytv+gGTjwTC2J3hZL
omf/UdTWwGUaJwYnGipO4iNZIx5LvnlJbteZtjNcRnM+NOlNw0tclQyUL14EGsYL4MQ0xV8KpcUh
++9fg6fbwnT4Rcw/iN+/BmcyzaRHIrvp50Z1F8qbVcbj0asaKL95sSfwAceLGekrNAyrVu/zFQji
dV/+1av557fiSYl93KI15Upd/61iU36S9JZlNZu0MbA89dSPJSu52xRKhtNJcpxQMW/IUHwRNhrX
//0n8bslk2+Ftb5N+UtjxsU39O+7ROF4aqSe7Da1BDE+1iaDyAY7WKAHux4a0l9yDpw/dn7PZh9w
sPZbhmBX/Pen8wPh0hkHwVMEkhKpL5pdbJVfO6F/EGq8EPVZ/YUM9odVmndIRcyTgq1w5lL/358y
VOhdYZSx0jTH8TBhUEXQ7LEMMdHaNi59GjN5VLaZbPtAXAoT4ACVzT6Df7L2Syjhmqf+QvYQ/+FT
hwUDaIFQAcmL+m3FQdKgWcIHqDc4Z5x922nNua8EF1ks6THiMkKyvE8smsd4Ox5sdwBN6DYfDNOM
HrORYZrHEfO+7ONyDb8P5C0RR+eBsI5Vp4UkPMeSQrh064N6jFNrmkW/OeGGYLM2Fg//3/chc95J
/u23ZKPq1SksLNy9AGN+24lqYVV2VdG8LL2OisRJDkloJycsA8TcWC4JwcbwOROD+RqG0yev/Kjl
VLWdm4bHCOhgCqmVmaL4kFoM+ojr+uxW0bBrnTmopHPuKntWrtFIPRmcbVYUM9DYdeuD5yXhQaRE
9ASEi69qLYjWqieWLCTl6mr6vbWtk2L7v7/ZP8gEs3kZWo1p6x4nN/sP3sM4Qpca024DqBLOQoAZ
KAizYjflrLgLYeWfhvmvqWLsmSXT+UttRfVpgIyaVUP4NORRsW1s4ZzGfBEjuM+mMDNmKEDA38RQ
GXtvCh8r8mAOujOLYENgUoV41sCakW4RlURP2VRtXuBvbBRToUHEAygVf2Uw81uHDUz2MO+79WjZ
8TYs+3BnOWhlrcmLX4x6/DZFzQn0bfHW6dEtS6e/cU1+pwDwAcFuIGDF9AQAld9d3laZY8FMgnYz
jQ3Uw8EZYXDwbhxfJFtDkorRFrwel+ztv/yuzD8OLzw1a3gOL7qkOfv7Sl6mbcCpt8ahbZGTGY/h
uzXpdxA8snPpa9c+V6hPwLQjbG6hPY9avs4SQHxhY7sAzALWu7TI9xpG4o0qbQgatoMoNixJ2UXh
fQtCjiMCJ/OmyNwD7f2QoWn73rqjfRuN/gUpfL+KKxa1mqaRWlaUxA1XCZD2NDv2nZ3MSDpmCqyx
dkwSgLCJSv5lB/3zzEbPyDZci18kqgDqnH8/4LHksyMbAQG/OlNd4+4J3s20imjl7GY7EoYr22PJ
pghIczsy8KIu2jRZWu44Cf4VLfPnN2JSBpJjZtn/l7Lz2o6U27L0u/R1UwNvxqiuiyAgvBTyKd0w
lA5vN7CBp++PyNOVv6k6p+tGKUWGhWCbteb8pmeCufnLgC9cR2ZtbtMyn6ivm2nxGAH5vhbQW97K
dYVHgpHl03UdN02t/MCWlB+sJP4YdRI/UptUTRxRoW6ldAhprPyLBeHfxmHb1HVtZSRgA6GDub77
PyyIwNIB5iy8fpsbxcHG3LJfNL6kedIl29Ej3+qfjx3u3wdKDgR1pnUNZJgsPf78euytalJNGYS9
2bhvUuVwcwXEA+K4Ss3pxzSgvSn45sfMTftNWVUDgHPhbKWGQMDASW8lQ74fXec1VXug/gs5j4bW
XpxtjWbnkgDtu2AJPyT10F3SyGLTvMxfqr6OQhFn2O6kbfhLZJElgY3etlxkSI4VX+TASN0kw50F
nDnhK/QgUzh2kZm/GiQPdmZPLlQ/RfdStx97OlKHUevsg8QfhCygXlCkItywhNdu0A2YTGTpuUf8
917BTGSXgLOwjA+T4dEHZ7bYUZ69I0tKoaNI3UEsavPuYLLzkni+apM8pySDPJlgcac+qal+8luv
VSh+9RfHnkidcfThiWkfqjo5iU82iR1+RZbJWXWK1QwQl4fEsHZESXQPTF1BHyfNaXGMeRO7lK7+
+WnV9b/Nf2upDfC8B5dF/RvXokRAtcikl9uGjkdoN5J4zknPglxxChoZwJlXD43jAfwoNEI+uki3
/YEYRDSqejgmWn/JdaAXWZoMG4R0XhjldXXtLTP5ZkzHjIgZar7JeJXT6O3+xZv/+3BtAh5iyKAj
rLEiWz/cH64BkzQZDWmnpE63mASOmaw+M5RyFIe0Ac8mke3dwSU9WNEwjqHo0F5E+dVoChVGdC5J
z12iYOjb+DiBCo6bRjsUJYKxuLGsANpqfuhmldyR5Hs1u8pZuHCa7GlQN8hmwYm6E7mP9SD+xSio
/xeXGmG5sDYNlppMCX/5WMXUtzZbSLmNW4x3FKDOro1DUiUtRXe+Ty7RcHphHKjldi9xspwLJ/9R
r2lrnVMenJKKtSXy0VdMe/EVmet+OgTuDbM2eh/eoBdvSW58bXFr+//8hGjO3zg6aE8sxm024w6j
OMTAP58S3AowtCNmo2IU2aFL0fQKSBSEb7YFVC7Pep0mgupsqmz7yZqpOM1xC1vUpD+3SRCE3mns
ADc2TdBFsyb8aca7PWXdXoNS4PYqdXYJdqxu9JL1pTQxXUdPVYb1szKVr1mtplszqnG6zvF9VTM1
kuG49cgmj9dL20NqkqrE7KLz9Zt0/hHbUEwUDMY6cPY2/+lOQEBxXb1BQn41ZUvejBX9MAvvK75V
xTdG9DWli7hbGjTZvPanK0Xuk1PDci/qf2R6vUfTlW27qDdho21g/dW+ObYoC+viwSB7IAHJF9RV
bm87UtP5VsLBCRXTXRVH1ZtbFjPNP5IA1GhG5iIIHAfvlCuRnw3THAxkGHAYq4dBIb94NlW5TVRr
K00w1KzpfsZKmweEC1rbWnIUZXGh/vxMlGoaRkNG/DHiDbvp0fUSDDrZlnpAlQzW831eg5KG+LkF
Yn5nICrte+V+9ACcmLqJ0q5j6AE1W6E8bxfai54SLMLwNqVbvy+R3gb93Ol+AcDYzkuuCo9UybnI
6TGOvjsH9iTAoNcEwemzDY7RmEPdaLWtpUW81c76nsj1ZENIh/RYbnsttzZWS5tfxsweSo0XHsMa
ojjampkqdtWyzPsCPnY+Gs1xRCa1WBnrZgruVmx3e3vQdp2J87o3ExXaN9iRFu6KIEPhLDUoKMUz
M4gZRq4DyF5BEK16kCiIRhPScBGK1o88z527NB4aOb51Wv5O6rFVEePmUmhWM0HdPT96UP8p22J1
4LuIx1H5WabL1hJxs9FLEqkpXPk8YltbLBvVqIkDsyQzs2lpnyCqzMPeA1ait2cjLql2z3O/RxYX
abG9TSUe/ogwnULaUTBZFfZCVm92TrgIJltdprTuO9qU3aO34j5yffypzNOTbMeTmRX1tljcRxfo
wgZToc66ffksYR/v7SJ/raz0oTTxIydRN2ynZjmMOJQ7VcG8kabeVuL1qz3aqazH6DuMyW6Ixg85
05Sg/JMFddoH6lLXe5oWBoFnpzoDbydnC7J5ZgMXpvMEJjj3bYr1NOtJtk1oHuQ2jd4JUE9XQbmp
SXBbDIYn0U85ChI6TpgFCHrgsXVD7rkNQKbI9Kc8hiiQr0y69UkqSvP7LqvbrdfIZe/lCpe8puyE
0eF3hUB4160/kHs+zaP6xSFFnGhXhL14giu8Gu2Mn7tPta+FgK4x2j8blSb90GTOpsTgFZtDuxkm
pL4dM0RXL6xgJjQGupOSJ0Fy3ED3O3MQ2Qo2jFpp0BfSa3IpHLDoq+zVnbyLm7AwHZ0jzMGfdZq/
Ka3CNOkFTR03/lSUpOulaecTl4lK66FyyrATaP8qMezLCc0HBDU4Q50Lpnts3oalMgkUz+kIRe23
jpQQ9gBcebSxPbs5pAn51TaXSWuMQBYTjh+6HCQMCLxjB3Q24YqoSBfoG2C8cfduI5YUG2Lq8g0J
Cpuxi466YKY3xYyLbEw/J8t7kQ1V86KxGi5Bkt9os8Xov4fnEBJBsxki+pz1VBqrz+jc2v2rUunf
nVI89zN1JzMlTr5u24094O1iyZChJtVqgA7GhFzjOCvt+k2+07HTkinYCGhaw8E1SQod2x7YAFQH
y6OgUAmKaiYN1AYsJwPqsmy6a5MkHfy8mIupPXVek4VFN74iWSF+UGEpWngcAoMGsk9E97HOO7/X
Bh1hPE8oGanHWHvtzdW6nYuNUxESWrQJUcuQ2GRTv/cqWm1wIbNundgelZu5mWpUa2vcbcHu2Kre
rLpRfL3xHjJp3WV4ZH0EjNuWt+cbJsqrhCmC5tAJ2e07AhnWJWTWwa0jh9CaPlJCSvIctLVNoslm
VvM7Br1qp4vlqVxg5wuX+HEhik3Uf+uccd5i4iCI0J4w1vSXNl9yH9QklyrxWhluXciCml9ggazt
5qdlKPiE4rd4sZINSSc4NFObls+iEQjXMIgnE5qowkk36uIee6yhqULpDsFkkCPFxorTomnKfuhD
9L2xBVgZdOyzN6+KD8RPmGjVCccWTWJHOkj7SQqnLjOcHULdoW9zBTvL1e4dyC9Fz2Rr2gFiKOQe
PcUbryPQZrLQ881F/yJjigH59FFEJJek1UdcUheorS4F0Ngbm1bU3S4uQZt3jmsx3jgXpdNOFoKP
jVwiWEJ9fZf1xYdQc4PEiekRouO4EUjLt7nUgPPY0w7qjrOx8te6fDB6A8xWfXFnumlOJjfaPFe+
E/l5WsmtQsjsNK18kRT+tOYNBO4VW4M8P1BBYF5aEDx5Vd3Zrvo6tynD4htSyXyT9084IJFWlHjR
05KWH9JpM3XgEYv07A02Ob/waEDIuKGpez7u4B9uBoUA5d2zs0hwE/oVkRbO+ZzoN4mqr+s4dYpb
3KPYcbaRV+Q+JT6TQJe8n/YTXxwN5rHI0NfD1yhpiG+mCh0U5i8TZ9qPgn395IB3KjGPjDrWBVr/
5caCnaHLpvKnySMG0YK/gNZra5qc1KpR7hmLz2UFo1KLMZ2XWepHFmiaznrVvegL3cv7qVVf13vk
+oS7nGovhHf13dJSltXHkY/gTBViycUSPLTe1XIefK23x21BNukm1kiHW+ejTj7JwftmxZg79CG7
j0fmP+3JEZPOrEmynqizd1BIHvIkS267uTrkZvpkLv3rZCYbp5gEFrblWzfgE0ut4S06eoNyyC3z
KyAP+uylPmNH0EBlyPNkuZUfkTzru2V0acyffElI1Fa7TZLp+K5iGc4mevSiI0vUrAe/tQRBw1G0
TYfpwexNMPtEmJrS8Rc18bZMid9wWPtKTjqjSoaQ8MSLUwn2rECDL5JYjr307DvdyNzT7Ufvui/C
1Mrd7S+RwJszzJjKTWMvRzvJ1KOINWKxcifeyjg/Uv9ZjgzO9GTruI1D4lf0zXwTni3ime6Mcibk
wiVFmVJwvy4F6zGI0cvu4hqymYVrcIDoPtl65MNSZOBz7GeV4+QPCFd9Igjt2Z7u2w0YLnleKazu
En9hNfRT00R6sMu2JAhjgBMo6O0mXCpEms+AaFGnbZ12KoKIJfgl6p331E24TtnHBpnhRBuMe8ud
RSo1e0niN0cWPwmChTBnq5gqjFSAqcpj4jhBJqMOOBFqcye5j5X003Nz59Qhl2csdn70MdB6o17K
I5QAiyRBGuYLC8AAyVgzKTnR4CvQUE/N4+IWTqhkzhPk+vG8Rpa548Uu0yd8mfZTu5AzEONp85lN
P6ySbDen35uZZlxxJppAvYqt2zakzZRNEnalEw6SSwpZ/jkr7eqiiLICUsbmG3GCHY5uf5dptdzV
RBOlmVucjBkd6qg2Z0zJBzPn1dCHM9THcXXAi4qzoCjdHc6RYsOWId5jeUpq2z4oCcuoXJEUVJ0M
wZvR3psJX+5uVDDAOnLZKQDrQiUmtWj6ISbpnAcP+K4uAGNkzhxWLcTbGvf6WYqUFXXM7apaJyHi
ZyKWmJJPepw9sI3o/a4sxENfRmeaes9ND7KrGnr53AmJ5ETKT7uAtCkVMiFN96vZ9TBhUnUXA29+
m3s8UjHKdDhuEB3mhFyXmRyLZTziwsZCkXWa7ySERZRRTWTQUgXUMVCBpEl/1sPZwxQwzPh5sf0m
CHhZgAiGJICYBiv1KsI40H1ouqICCStf9JqNDhyX91gzTp6dtpumyd4zTSfoza5a8DgMvKVMIn8u
MPhlfRMQTQGP20JFjzby4NqVizM8Y+qTzUmJx3fYYSc3Yyrqc2Y/lUDyqouJGFLbnzkYDwBuIkDE
XwYZ7USWsGBOEL7upDrHryr7hFyTW0M9lBNRx5oxzC9xQ0pctMj9omBiJsgkyPqasmlcCvcBhI3t
i5bmgVHm1gM9WFQUTfQpALTci86GbNKA5ga1zDYOJR1owjulHsY9FVZcwHPTB8Xk9eeO3OCDbNnx
R0l8bG9mpoYZRGsVNMToUhElLgYeu/HBBBV9EIaZ7+Y+F89KAiGQ4tGAW8ZFwiIbvgwkWyNyY2Rk
nHrMWBGHCEJQz1SxdSLgBhmMvah0k9LkajdGGmRDZD86PRRvieaKqUpWJ1ttmi3gTqLfum4HmEQL
kIqVYduyDUQ/DI6tSbXnllDXBlYOdWzRBHWZy8eqJKGFdf+xaesyZOHmfRhsPaDifxZe/NDpSksU
YzHs0ybv30W64lO88W3NcoKfdiwHcIo53rBn9p5BubjKEV3YvUWX3FdtWzm3nqi4CFkOjZ5+mcf6
vhxG4Bm2bl4T54T+RfXVrs4eCHdyUD6vGRRp+mKbyELx8p0Vu6NOO6ngghbr0rYWmvMGK1A+IWS2
ea1w8ISBbStUxHeKFh3gp/SoCoAIvQCak6H6Y9s75iug1kTsasmHGi+LC+chaEcoglPe65dFYaK1
KqCvtMLAexh9SXQUsVHLIp6GmZ0SCahsZNPsRIvD8eHwKTSZOJtmle+1Ln/k+CUPGSrHraPDbCn0
xbwMk/odenfySI6LSoSUl77UQ5a+aMXw2dheTDlEnY+sBvc9BMGncpy+sWRuHiv0GaF0wKAHrkpQ
t1USJaKbOcaXtLiQ7FIH2gisvy9GC/1wRxRVbbcBSGD4Ca4IB0thV5Hm5TcLjmcbkxpWGRGAoJhY
ojhhCBA1c7GuZqws3MYIvCHvwixNs3sZCZbkjTjAj/Wus52c54TsZ43w4BclWeHIgJ+UTqbA8mb3
005ZeruwSkVv52vVIQvX5wpiOqBbfdLMe8KTTBY0UJ7aPs3upFHf6YqjH1H54VBBKH6A8nVsPVBS
A6ZmP0rW7bEF85KntVcAi7GDSkUbNe+HQKbyEa9djEZcgc4dl99QpDxmII3uCRoibPic46k5ssn9
WteUeQYpvKfGduTB4pAzyEjT/YxmvbxWeKDDnOj4PbZbRqoh8fPZNfYeiQJhpRetr5tMgSaabMZH
1wtEgyLdrrTHunWdlzw1oOSNhN62c3NfADM/DtgjzovxWSPdhfVa0CUbXSs0zIw4G5X1VTcSeDTp
6Mors7uy2oLKT0QmKvqu83GpIJJgmXLOY52MPp39OsMFS5G+oldpjj0jacx0WlsPiYM6TpaEhJZ6
3u+TsV7BDwQzWmZjHXpGwFOr6BILUmttVWaYne1oX9mXd5xpTDBuPxVhA1uPise67oe5UooVBD88
45quWz8erS8zNcTQ85YXXMP9ydH6Ho9cPh8aa5zOhIoxFRtcqVSv923NV0TgwriPEwqE6IPT0Ogx
F461Ubz37fK9G0sczQrjkm548joPFRlPyxCfZJY9e+khXmb10WmHfl9YXU6PcRgpRAwy8BzXu3p6
/xiRAhioE0YCeGSJ39SS8Xpqzd3ICjC3susyfUy9/oJCcyQDAuk2drUL6HylYR8dKUt7pjUYZlOV
3bVEZYZWqlD/LrMSs7s6Huy5bO8d8FVI9m2s5pGcSGxSdhXF93NrqPn59htCvYfeRmwECaa82HjZ
Yaq5TA8ulOTF8pYQK165zZw4PY1OtDXWa6C3JAi2t5ZwcC9Ni23iWtVhEa2xj6dM3aSs23xLLY+R
4VXXCmgmWJ6Oz8iXnJkcfWa6NBevlmE9vVENP3fDLO8XQYyCmupd6HbFupv3lKMiGc3TccNybYEW
WpcGHlYLSKutzeThuR6bxJyWqRZrPt1L9aTPZbRxMT4FSPG/NrHMzym1DEPxMt+zqvx9VPQjXmP7
e17MOzweNEaq5DC6JBmpnatfWtyjnts/r0rEKRuSwG7nbqvP8JP7oieyMocRmkeKdjVS+2F23fSM
RYzcWQfjdISNpOH4V1ayiyfbuyfhrtlkTVMfrBlAP5PERCkdnnE2sjQ2JWNT47Tdo0pA60iAwbM5
Psdc/VdbeBmmXnLRZJdlLwoCC3sxvsMCFwHtIVzCwiwf3CVhq0m/AqWvCysUcNPrPB3rLJbHUU3c
HQj7R5M575k8t/0wEEnjpWxR1FzT7i3y1opGh0q3COsJR8helm0C6rKAIVbNxnVMaYCOZM7i78Kp
KTFcaYwtoWPyEXVkkX60sLryZs94rFB4Kn1yzob+xWav/ILfkSWUtsiDDfRf4baw11fzStk+0Mn5
zqa62EBFTdA2maEwoze44ecyNyeqb0QGIwSmxTeqqyNDM7cUenY9+S5+nU442YH3kY17rtTeeK5V
iyqCAAheFCTGFvCXT+PSp6eSzSJfniR0cmG+dewCx0h5dYjtPZSyX+4rqGr3JrESEWFwAFRn5CHT
eI08sw/tAYmvKcfiRCQjGs+kvVdTrwJWYk53cFL6vSL6xzzHRlM4WqAVFbtymAJhZrT6VlubtfMY
afuoz6ItpRqsqGo3bJBO9QcEvK8ewV/bgh0t3w6Y+8o8KPfzNCobWQ3GAyvbV1MXZz2nBlRCsg6R
NF2HmI0tTx9z2SQFQTe6QhYLAiRFjMmlUrZ9/4Sb/xOiN5YQt8c710KlkMSZgFoSYjNCjjnmSePu
LE35lBG+A2W05FUZZb/L3Dw71YW46oPJt3LS1Xua8Ed2qfH9ostvSTEUJ1aP8wMTffWgU2ciNS1N
7S92GkkqNyY1/ErdSWwzhypR30fJGqEwG2CEJueSQBVr39S0uBOl7O/bikqVSTxmOLBooNJbosaJ
AfXpJlZyysBHetKL35ZlgnUmJeUzLx7WKPLV8UKZhKCfddObZDUNEEUF84oSlHNEo1fTqUgsw1E/
jW6cHKh3ZUjJDe1xnmKwqpRHPIYlo/4u+4p5KtOHXdxp9wCwo9PSJZ+C3d2ut1yxgdLTBeMAmkKg
TKD9rnbX3rU/Cf2tESkXw85i0RiMXf4q14lCWYPMWIFGd4n1FDkXqFHecbToYyf2ApSAH2v9J8wa
qz1WrvkQk+17mFqZHbzeOEzU/gqIeW5zvP0YRdFCYJHaplZNcoDH9CqGefyproQLYku/9Z2jbwan
kk+2FrchEAWP2MvKOyEjbVmyORCH6HXT3cjTbxaHocO7/rOa4mvnkRKIQdOmlaX1VymjgtpDthyS
Scq7qVKNrWObzmtdKV+XOeU16eW4jkW9h/rqQCfkBRd0FVizUAEsqu0RrhsVsL7vHzBr935DKeYj
nTMSAnjHwk52bNrMT50Uat+c5PA45qkXMlnhAkxjE6fEbAa6RSPKrJKeSFFTwHWiaLw+3DCiF/YU
yRfXmOsti+7xvkQ3sC+0GOc2F8/97T9ud4mT5HW4veZCIbg3+u9UuQUR0d1CKnlhBlgJTDbcvLDh
gnTGz9k/3t7W7Q2C9tjdjtKMGYxiu/xwSq33pWv2D7ePWELXP94+dlLLKlhkrb/EKTy1yhbmjw7T
+Pri63Hz1gM4m4NBMnyByXOe50ORleXeVtv+ejv4OSmR7+t5rfJXtvI29XVYM79+UMY6M8CALmXL
D4Bm/eHM0/cSh1+YdOs+4HbH23/8fsjtN7c1QRFPJjKx9QlvT/DruW73/v2Ev/6b2WKZ3dPvZ7r9
9ofXuN0N3jiWnUUg/Li9rduN6fo2b7/9unu9KJQgOufp95P9vstfP07mAFIaHHH4L9/V+oF/PYI6
ZrYlqZo6638eisbLODS/n/v2FLkYi6OmNMFfbv/DG/zDuy70D6PyKgDHfz7Kf7i3MankALU4Nn89
7nZ6/vKRf3/SVbMEs4Ylx/qEv2//y7uB/UwWprBE8Pvj/OFg/36csHsWKfTQf990++2v57NH4bL9
35lpF2YFuHqrzmNCpFhW3rW04Rj8A3Ct6bMpH8vRqbeC/vg+76iKgEDLaCnxZ7IofjdPci/Fz1o4
LJApmEOqrKyzxc57U2pqe1+IcTnGCUXWGp/IL3nI/8jncHkKn/99fcS3upnpGSX9f/z7n/7aB4/B
P73D7kd991n+EH+905+eVPzH7b/jH/WaUPinP4J1DpkfyL2dH38IuEG3N/CPe/7//uc/Mg+f5+bH
//lf3/5bn4OByuu/9zk8D13+Y/6Ts2F9wC9ng2n+G6RNlLq2iaAUiTpy3V/OBt36N9tBTMaCj5Rf
ZHyIuf7hbDBJRFQty3BwmKM4JA/pP50NhvVvLiY8FJsM4v8TU8Mtje0PIlcdDQkRfBgnUDTiq/ir
yBU70Tg4Bs0W6irDbmiNjTP3zrGI7FrdOMixAiovzadAWEcvDAPEth9NhKAj60FWAnF4UyqZBkBx
XVcPhftSp3fJGlSdNtl0dK2GAAiEsvpRzdlraGr+VZ9MwqbLYTh6vWSnmHzHq4o7SxPYu4BHZ/44
Rc2TWg6BcOcExio2q5sDrWODdKF/mvpqCdbOGJESJL31cPvPSFAgZlNKJ7X9SRW6fqCujBSrL/da
TeFkpgtOErjlBiMNLS+G60bWoU6BOCKsSVW/VjL/F9ms6I3+EvzG8XVttueqZiOOs/8mW8wHoYPj
t8B5Viw27MmKNiV6xbtO16M7AxpmQMkMgcsgv6Y4Gu+00dZfUHd/7ZnGVrHPk95r2paKR3JtXEEr
sC3XddQKrCMABXN4XpRkLkAe5oHVsJjPLZbItV4y6a9uU/anlISzoPFS481MgFMsXfvQzOjwyJ6b
2ci2Olm1PPb2Z+lVgtxzVvju9LAsVRyg7Vt/A9S4RKp1IiTtaMNDes6bV2mX0mfXnu1viRwm29pD
LDzfAGNyb8EkKH1BQMRbaUb5JYkRkaoR1T+hazUG5lElOoYejj5V06sxJ6SVuIURmvNgv9RlgBQo
OSdWEQ5wE+9sS7is0gTpCRXj5obASDtU0dZRvMi+4Co36A6uT9t76Ze0dY/6QCfSslNiBjOSjGpO
7q5uO4qMoJ7p9JdiszRk7lnGrPjS0NPj7U8ScO67QU7wuUgTMw2iBcZGVS4t9BV0fOXyMRKgZq2Z
9UUpkn1iejgZoDbjqtjdPuySA3PJ7PxQuUCKB9JlUgvCsSVEcmQRzfc8a0cs3nOKMn9I3jOza/cM
bHYAGiR5V9SBEnqWzlsQjnkR6qNqXNCPSNYwp7RsSIqCe7+1pwp9oSXvzM6KrmrLbh0IwKUcvPfG
mEZ6ZqURaIul7/Senluokrrqp3raQU131OPtVC4m/X5HrbdeTW6DnPOXTG0PdHGmfer0/4DIkwXx
hGNL39mRZZ1uPxZ1RKthE4WjOdMdEo4cwAN+Wi+JrbMcQqttTDBhvTz3tzbpJHzMpX1QR0KB+9mR
s1DDmd4PIv6ciHOpEsM9JKnnXHolwWjfkws8TxlbYdMN6W60bLX4SynG5DCxpd6QWI7oNgL8roKg
2LQWOUWLNzXv1oBA3MEFdOlgDYEuf1/curszQAXcT4PzNII4uBtX/fmY1kyl0zdQLOIe/r/fNUaD
U3Y6Z7JrL4Mmyr1XwjhJusXG0eHZG2jz5jlOrO+j2sHotou3RZbqBTHBXo+y5kyNDApx7D3leXMY
i+47IoB+lyIo9QuKx/eI2R5dN/9sJ9u5Ki5vYrLn8SN23Ccrd7GB1+2FKi6rW3IiD4udkBzyw1nE
F4vC3trhpFzHBHMeR+9lJNDgNcNCGlq1kZ46qSe7MvMQ+BjJk941L7CFKFm5oAFGutrrj3gx5pOZ
0pvXy/oOkVayYeWLuonQUHgokujopnauNglG18mylZBuEgInc9rriUMzcjU+62tVTy5IdSpUs3dY
PbQ7Vv/N+kfa4s3Q1fHS2ZFzHbSZffXUVMi7eMKMvcEWCZQTdgwgMAeTGfKhFj83FgcayZFN9I06
nKd6+qDk7F1B+jlgWyZ3R1/fvTLReOAa9A552bRQAP5/t8XF6IFaXINg1rsYFcKWSaLnG6MWeJtR
GTtPVtWzMrbtgfpHRbfAKZ89jY9q5nl4+89inpNdLRS4gykB7FShio8lAQx0++3XbZOCxHwxVLI/
KgrcqfiJ0fpS5I7zrtTIiLuKctqvEdkTYs2S12GXoC16L4s6kLYrdx6kbYT1GXuxvATXkqIfAmWj
bLKpayhOYMjtloHsHSvWkTkQiAr8n4xW231L7GYJFCdW94TNMYRMa+/Wxr16vf0YZPXuRr11nFLb
CKDv7AyhPPaxezc7RSA984U8rGqru+3LKGieOcnGbJYvonYfMjO9lJHn27ToW60/zvT7hKEHiTnv
kvYVWsSjRifbMzNgPtwkMMJT+JvrZVNAMBiJBk+pKzq6smuV/NgWH8iJLpNavNUeXbnKwxKZVdsS
4d0w6SG1CLobpDjkHdEdoNu8T53ok5620/pUOhuHyryJGFhsxwG1XtrH5sbFTJ2rFA1pM89Du9UV
7aCQA4LuF4O6wYxl+Qv8w7qej5JpQJUlAtPyIbJZtKNTK1PUIzfSpuI9dGl+iKCPkvXVkzPJcBoa
nbMb6I06FJuw+5EH5TwWsRkWkbxQ3t43ZrjImEZVGzapw3w5XxB8b3RSjKc4Aj5AVnOCqsTc0ucI
OsJM+poEB/S/+JsCg6SUHBPokEgSItjzcxDXA7E4ytWAVzsM5X6I4tPgoEUEHoQtsHYCvX8fPD7e
9MVCO2Snr6qhHODPblg5+CncAqetsck0W1rovknfc2DgoqMc0pcMOxBNBCv1mjybSrKjDBz0mblL
VdpaqL0KZIK9MZ0M6W4obgQO8MtmNsJBmbalZ16WybyPlOYgJhGobf5qx9p2QYkvlonzQP0dyi8c
lAN8t7CD9KO14FsHlXljOilz8drVLnGXLZyzglHGxiQ+EtaHOG6muGLUIUiCjXPVaXXFUxIolHWR
EwAEJtijPqAuKuqVz6mHKErOXh1R+LQJNOv2plE+pEbHfhGlCOl7GE7mkdq/4m4K+uJY90MNuTbx
XLs2dh7UWKCRVzcoftGGeO5Hwqup0qEPXTFvmEXo0NLXR2IFtSJI1Mkv3YPVp3fC4ztZLVtD4clZ
A6CV206wNKdEnox4vNfdKihQbBLFBPvTfWy7Q6LTMeeDfSZUabLCvUDAhNM7+57XfC3hV2ywU/nr
ayI5BrTi7PO53aLi3BuNuYvSLV+wn30hPlI3OoChOTdk4zKfB9E2thNMU8q3VhpbF4KaiwJwtLoj
XdedYuFr51Ml+orihdAfW6+EGBObHR3S527JaMcOoOUfNZKNQUr4KMIZ9eKHQVhkCVh3spv2fVyF
mOu2tTLvhpxEvnEEoKOHUaw8jc13ErJp8nS0c+U2AkjRCRz3fJ8JDiHZpX8VqnGK0uVaANfkncMs
wH8kgrgvj2mEbJBpNJJiR3zjbr3d65wLJf81VeVQ2mBUa/WSeECoB7oiXNADngtTRRsFKM5EzKJP
1DX5V6juOZ2I73DWjcoFfNmBdIML5eBjZCXYklBbm63fcSrXcyysO7VBT2unQUF6nSbO60mO0uIw
lg0TIB4miR266Pdkxt63qXV7c1I3t9M4QSWWG9mUr+tYWHrzXc3GQnxJNH1rsFJ1qTYOTvmQl8N+
0NX3maIfMb5xzXmY78gq9F0Nl8AQztq3dTyjFKsOazs+6BYPmEp5ttyMUWzwOa8bJbeeWbT5PcqR
bM6vGkq4/0vYeTRHjqxX9L9oLUQg4bHQprwni57cIGiaMAmTQML/ep1qaSFNKPQi3lR0z5vpIYuo
zM/ce67JEmi01Waw7HsXzWIlQ2ip88Ees+OsKDXfmjBe17M8334KreFeBbohTPXbGVJfJKZzGKJb
bEqgk6R88Jc78K9Vzj1WbLkYlcHqMt4O5fiu4+hSov3Sufcc1dWa2cEusAY2uN0dhwTLOYvAJRTW
Mx+cWB/GwN7ALt0wr7xzOTDj8tMGuoOk/gFFVbpi1wsdvVkNfXTuMuOpklswqJL8xNJGHsOtZxoR
ozWHCUZ8UC7vVDeds3F4UH6wikd7FVXWWjUolkZnfnHZjrEAOdrWAPOcnVXpvru9dy6sdmm1Kwuq
UlBYkBoLIm7s0nzNJEuhvE4/WP2uptkkgHAI1sM0PYf2s5byGkX9kag6Wl3ezMFvt2wTb4jNYOfZ
gBhTf+nCAdSV95Y1UbkaZXdK4/G95fn1TPVWTrspJaFDKQwCOnjUXUp4hw+X7MPWV8y+ry1L6iBI
7tClnJvaO+aiOiRQ86YQjKRF/F9SxO+FUT6bhrFKNSRXs+mBVUKIjiGriPjN6Z2z7JACetJ0Vji9
Fo7zREIfJ2K/yyO5i/0dmSDIfieyg2c2woos5HLCOCmRpTax79/SG3lIrSukxFWdmAX5P+Efav1T
lA8/IfNet0vX/YRd06Ws0xafQmP+SLONbfIuw9ri7ZfXP1YdnmrT+/LKGG55pL7pjE6GgzZ9are6
mK9wINEklvORDc0+KE1ul6slQSJJGxz+4Htfwxg96vEyOuoap8aT0+n7qBFoMnep9p7iIHkOE2ct
ldyUjYMI1+zfPGZZC+CXD020FCByFggZTvFU/lGl9VHNb9MsXkzFir1vmo+2i09NQqxg1W9hAbzY
NwtVhp7TkP5T6wWbOck2koAa2uxto+e1cM3dVLEr9+NPUDincsSOBSY9TvUWxyvprWufh2pZGDZr
1PrN5CFcSL/m43hJSBsZ0/Dd87J2URvlIf1Be3FslLspFRo0brgbA7KySSjl8+6EjKszlDwXbQUP
9pSf2zBf+Un208v5AMP915SY8A0u1yq7d9kgjYM6pJyHFeWZDt1TFnYUKeIwmk+uqa+ZmL7Ksbir
4/ABK9V58MkGVCwzfIoHgPiw0B1WjITY/dgprVQhXkIl4c22Qbe0L+gIXjWU65biISfgR/Czrtz3
KscpWu6tbHxNM4C1Qf/AM/PSVupdoMToMSXUVf4zj+qCFLuHi6lRI3zaJTd8X9JNI3C7o41AqAOe
LTta0QcJAB9d6B2amd2NNhQzo/kixQQeFKAwU/sd9rILgVmpcu6CGa31WBs/LfXDwvlpbYR5HRl3
S+xVhCeb31XT3WTPOdKDivAlflK5PT8ZZLxMKjm1EYcZgdtdbG8pHEdxkBOaUVJW79IsPBMamZCW
ZOxSokSMgSB0bE6pnx9YbS8cD0az7P1N3OqBakwec8s4zBZYqaqrbuYxTloasK3yFSLagc2dY7IJ
HhHmBgK3SwsFhJJgYUJ81c5OoRjHUP46szQ2OWLSglVaC0R9NscvQtw2Lel1LcLhVgbvk83CwbK5
XKuDFP5naOj7ygFm1gL/odxC4LzXYn2LgJ777lhx6vds04ViB5jBmu/b59gRp36sX724vxrldsrt
e4E4Ko0+fNRgbZRTS5+Lui93XoFkq6sgo5uIUscAcU5grTqMZCvGf7sOKMB2HNWxLzk6ZxM9jzLh
dNbFEDMMRB7s8Lf8euIgyJhNcHZuvLh+5GYvl7UGDjiM3rcMg2QB+Jc0NQqTwbK2+D225cgCulDA
KUfkbHHSs/qLQSfzRW9naZ8t5V+bcos46n5uxus4osQrZIft/NHp3S12vjuQqJD5sadHQ1wt5u57
xohO5MeeEce19csr8RfNtkSd7PfiuRf6KwDvFN6cSVmFcszvjtDmuWUerEkd4ti4zNgWs3OvoPn7
/LBuaxhhZL/aDYnwleVHJLlS6Padelg6OYMfzooWjWlm+FerqHc8iUdiNR+6tL8TBYNO3RyT2CKt
LN3URkpFgDwQYnfVvfSdu5qJXQsHf6sK/7Um+IYmfJMgVGYnVanwgIlq5UqStfIvg0vInNQ5zS25
dNzoHNLxRANVKWXxAk0kC/4ULu1zExdrPST7WX3lA0mHEoEKsvZS+usi6bcTBb1okE1742NeItez
OH6Ynr516YRTgLbK1Eeho3Lr3/RFWBYp64py3+F+bGF1K872dTk4EHsZvPTQn2hiHwOMzac25EdY
lwwEjJikVf8Bb98CZR/9SHby2OZF2AVQg2+HkxyRN9WJ+xyM6EdRzMi+uAA4yxemsrhqHpiscc1a
i8qI70SEcDDwHmHf3zHcRReG/aXA7Nbn2xERsB39Otz7xfQTtHQY9Xzgo9suawT4JqjWcSR1uBx2
6mb3m7yr47OAV806owCcI+MX2ccGfsKZutNsPisDWTBOJV1Eh7rSfwaRrc3eXnphjtMr5h7zDuVt
bcuUeJNmDXaaW/dlGidoq1unk3scHqvKyp78ZNh0oI+RGRpjs7QT+6RU+m141T42MNVB887Jv/QK
IgbSNL4D0rgw7fagumQLon6LfJX09fxFXXX6Nah8Nf7xm/5Atueide2dG6pd6+dY8K3g3Yn1DhD1
Gi03ovP5PDlk1WEEtawbJZ0F+y3YDdh/FnoPqWUeSs/CKu8y6hv8+MsrQBO15ABXuv1tRPQwFUSN
2sFr2Ut+r/ZulELQEfcGUQeLvlLbasRWytyBJHvgWTrYksO6G81wG9bBr1RoqrmNIjLj1TbS5osE
mR+q4GhGfFIGVt5Rcufc9Lj2g+q8rYW5MhXuxZ57dEIm8+BqgxVvlQn3PvOMY5TjHq7ae/gOz9VE
mms93gcB4IWBD5yJxs3kZLTUllbore2/MfqzBo82M1gRU8VL2IYMc3CGZPKr1xYImGKNc2XXBP56
dghFUflZi2btoUrPS05toaDDVtYrUaJLR1JAh+qU5AEQpbn66m/tZE/4qdNssK1somxYfep2OiUe
8a8ZeUToQshnddt+GZuiXMEWW4KEe4+icdMQrZGlATKRTt3ZvQMGCnmx/YHP9pvMPRCfvsPM4wWq
IO4jZNWcZZP7c7NiYRm/62oUDqSiVc7I2e/98lPkTQYj1M+ArJvya3A//fFdsexvfOcnMNqjRsBU
95jT3GhDfMNbP2SPOiSTFeUqzmBnM0F4T2NjwUAdrWaEz9nFm92+VjpcoRNPFiN2fJs4zNAblwZM
ywoxjLSLJ8PxD3WrN2MjGGLZgL65V0S/wz/1GCbo2olGPauyWyLoW4WGuxli+37gT/UZLvNJXUAV
velDAOfj31wWtXXfhbQD+VPkfZbWgf/Vtb8aY2cXzwLHoNu/uFmxJZdtUw3hwR525YRhkbS8yXR2
MzEFU2YIzGMjHj99yNz56kEPgIKDxgCXRBsd23w4E262Zl74UaO/XWi7/I1MZFqUvUdnDqEZzy/4
APJlwqiRK/qQj4laojsJqvCAeoZSesyWbk5jW2e3UmQ5YdjV1ongSlw8MBy9GN0JP76b2y5rHtsW
i1XgEiWLxoVAQGdKDtqMdyn+SBGhFfTF1u+jg+nmV6cSAxnGctPbGULybFlO7kaU0VpldrWXegWA
sNzgILykAAnyBpBRtg5b7HyUNveSaYAv9EUUJE4OqMyFJgnua6xxa0GXupSw8G9lmx9On3VHakhn
P8xBcmSM/TTMf2paZSdL3ocKx2gUrRm40uTrfVEz3c0zwAg96ESHIAh3O9R621mnqRm3phc+xSAI
qeU/yyE6uYlxYTmy7acvZ69pJPBmktRqzA8NkZqoiS9kL64z+acbhiVJlmsf3DJZ4+tR0egy7XH6
4NntgHRH9q7o8b/0wwZwYyYJMlHmn0zbYBMsLCYZTjrEMU3A0z7jcOsDTK7Gp9PT+zlNufKS4tTg
Yk9RBI/5XrSCXB7jQvLn0vZZXvYOU3YzrM+6udNzsB8a/hNgWDn5HiXjwJRN0ToEn6xvHswKRqQ5
bUv0z9nEN+QGyzSrtl5wdEw4FPEyFNYmYSKA/yFQoJXFwkst/FMpaZCMtTiAsBlsPFRUs6rWfkdw
CHq1Td6G98jrcKmM1ODpsow9DDzdgW535+hi2Q3GfWZRpAIF1a46o4e9hdTwoFZkgs6rQD1iBFt5
Trsa4Vv53QMQCZmedKa/wwjLSGeskhTQdKJPfvuRT2R7FcuWtVt1i4R01/63rH68jtbDXCbDlQYe
wCYDXjNawjgIgj1GmJ1ZvhviycyeTfnZ8637P5EV3s8hKadcBT0KsCE11qEgpADzUrD3munAUTyb
LaNGbAANO6mcetj/HGb/EQMQusyeHwMqtIlo40SRGTIvcAPEj1mCWQBvDE2glx519FJgxC9L/wxW
FY8C4H01s6PdFSfuxULjgB66QzAcDLIc6JIWbYFYrZTrxH9jXXm0BBVCG6+9hEFpS/x1+dEar069
D6Nj5jighuaV3/6B5AHYo2x3JDRdTH8fCsH+7TfNSF5x9JtP+JV7HMk38l0bqqXHQOvDJTptVgaZ
I2vL9w5W277lxbhOUub2ZgXzA9scq+pD4O9Eqvcep0gORTkxXhvHPtGLUQEU2NZN4ytQ830wnxi9
dc1rifNAR8bStN0LyTEs3M1tzkYxKyPA52IpPW8zlJoQOcDfuXFN8mwfCBZSBdM/CEgE/bRW+5AV
NHmSH/8kMKswspsEtcu0MCHELi1SwlIFQ7MLna0XTydCVW7GC4ZLVXtAo9hHTOoGINoY3GbBtWCq
TTwYPNvSvidZUopanJI4ESdbhzsW0S3UASu6JreXhrm35XZXL8ORWWCMR1wbNqeGmoHCtCEMym9x
0Bbd2LLGaw6dSnddMZP0IhlnAgyWp7GRydEiNMbGb8qHa/DOksUK5vOqXZEb7z6ayDQJuKSj1Y5x
CW8sZxgvFmuRiTLQLvf1OER/NOEYjDpfQyOedkYqnYvpJGJr+PqXteV0NHB20qvH0/Hvb0kqRh9c
YEf5+9u/L3XofqSde/NwNjcXL8lMxgtGxC+2eO6xHK1VjdQDTTwv6ZAQUCODZFWKxj12DnJkck1f
cyHJYKLDv+uwfnhdwDQtFacQYsI2iOSNth6TSJdBLnoQqPzWmZL1OuiRoavGe0CEXe/SFCdtWVvT
h54RUcwzzwYYKndBUn18zsm8WBHA5mwchXeoUE1+CdsIaXApj/EQxaBnnseJ+Zzh38wl9LgNBm+O
KcFifYxaenmt7wxhEkcyps1XKH8c1xiYJ2Ljq+fAWwc+GXJ/f1Uy1t3GVkE15bMLQPzPjttQEGat
4gnXmId5wdHLdiBnuzYD61mpY2d17lMQE7DuNWVzTOdwU5pj+gYAefU/hDb/BwDT+r9EFqFni8B0
7dAM/gl7qUs/8fPe75ZGhPG+w6t0oIXLX4iExkLhYAlv9fgbq8j8Yij0V0hvKy8+zQQ540WNXBaM
Vn5f9GQ4RDLC8NVqwew2sZ4EjfzmX3y5/wChW45v+iZmb1fYoOWgmv5vEIpIjKALb7MxVwtcEsLo
V11ZETVrEfZK+hxLne4pk+CaTetQEQmwjxMThH8MJrnOBrUvnUNj55fYk+PZZbHXdDSwbogF161v
0W/Z4D/8i6/5H8QrdCxQVD1wVy5AxRtb8X9/zdKYWzs2B3MJ079IVgN4uEHNF6PFLRtP8do0pvLe
HdKIkJvbOt5r1J20WedjPo+O3gxWHHO15G7aTJmcr+WUwzvwnPrnb76JF+TREUEFuBL/ZgkIONBB
t9z9fZmz9k8hnv//70j8g5J1+44c0zLhufo3huINQ/s/CUGQC4K0ykGAMGkIThoJw12j+TKryriM
gg2IXaFMlH7FfNhT6cFw/WYZecOzJAKNq81zH3gYl3/RyXar/hXB6J9k0b9fHzY/37XCEPLZ36//
+/MhJXj1P/5N/DtWOBf3Q2MSPBahuwlhw5Q27/Z/QfDlzMwmFcz6fejtp4SkDXOqtznv3uXvS9xH
/wI+5Anzn08u2nMfxZjl/EWM2uY/SF9VXWrKfhZyAyiJVwbUy2QW88mIyRpwgL8AYSFvBgqrS8yY
74DeDua9ht+Atmll5aa1r0Z7Q+zWzQJQmRuSf1mHEEAaMv1K0JYyXSnu0T+LVWnm6TIgLAB/xVIX
TbmL0ZZkNZebhmwEGmK+zI74rhLilANRvWIpaPF3C8KgkATAh0Fwj0qHCKDD7JXXarajR07iJVo0
ooy6lo1ips/1CK2CIB0e2byMV12ascnLnRVAE7zxbv/exx1vuXCo9ANEolP9k6r4I49nHMdew7ZK
K1gllMTs9rhfwcU9WDbekTxfYkQmTYLMk3Uz2G9NMcDPLrtuY1bGtrXreaFwIPlN4O4t6iewO7jX
II8vm2469W199Fr3jy6cnUy7HGjFTFR1xtXa9nI59Iia8HH9iUhBT41SHJg/P/i2+jCCcaOCutxw
Cj06hmvt/GBA+BFssp7oLNFokJJQKQyczxsruc3nT5PZLhocBFNZsEenOSVv632AIpsn7stkiXg7
Boj7HS9bGcFkL+XcA0+xGWTN0UtuPFRz6b32XXgajT5cBBqRW2PWS0GcIn0Yg4mo6ssDPeiKJPcc
6IwEQFTSttZ84wuj7yKUYfJ5BFGgOyywcjr64XAGHX118kNYdmfCZSFRiOm9DVmYRfQfPXmCduFb
mxHhq+TiZLBUTsvSUI99k/8Rqs+XtN0wSm4wL6JXmOs3hBRHxPuEEcKeLHmO6bfanvVvi26WNYY4
kVDxVNSIQFoyvtdNRgwiiZGLZB6OskfPwIwiWfJ/Y7FAvCAFM5zIzVgyWh+Oy4wxjsXudkxHEf3q
MMQfXN8tqXfdM18moWEc2wvRaRM9HuQYzJ1B6dNV4FUhjKhsyas+2nV+yuM4XdcKBru2PRzNGW0J
4KQtmWMV3W24j30goZMxhWgyd42K8r2srBeKmV+FFWfJjqlZ3DC/j2T5bIKseGpGlPJYiPtKxu89
ogmBhYSHwiK/7eCQhZTcZBKoGTeA2inPff080WIhtZkY9FrHqor+1J33bE9YQsoxIg/lvhZptOga
L3/xMEK7RfcZZ+F9qtpV7CI3C4zo01dvVjPucTyfYjvf+zp5lgQQLIUPIISJ3roJvPsGiB+UJVaQ
2U0E3TBlXg+mAGfv3CMsFdcxKIIHt/Ekizk5767lWAb0t7wM6RRcHNYGkU4veRYZ+E3ILLJyFS7V
UPnHILWIWmxttYOSGTwqN7uZMZwT1ToAMAdfjSpIFhWJWrXgc9qheujFyHo8aYlEjY0vRI5PicCv
HRSnzsmbS0/XO4yheUmggy0weLuLfDTvCW56t/BCbM2s23rC/XYCT+yQWL02JiUvuqdNFGHdrdAV
Ivp+IJq9WMIyXM4BTmuJJhFSxB+tfOjV3vTbyRAMq0f2OtmBn8r23rXN8DaMPWCO1FRuV1tA+GYw
BLV77zjV1XBya6uAvZFQehdkVIGIODtSYmxQEG3YXPgHDlpSX4QBhCyGyVtz9OtDmkL6T/r4nIAS
WIgE6hS+UXkyW25r7ZgLeQtagBXUdq55KsiYaEVRshkRw6VBtrkyWa10N16OrS19tu0kAaDQ3CsT
iJMYJ/REMgF5Qh4aaQxy7yN6hQBVqHWcJk8EXpunFpjmwjfKcjNFoQsvm5B1SV60C04K+SZKVV/u
GVQhccNMnxOOQ+iL4vnXp8p35SGm4XNNMT3W5dGc7T1i0fDk8tG5tzViPlnXx9ECwE7EjVyaufEB
XMg/5r33aATSujMeyQzyN1XPjr/2LRznvZltM7PB4kkBwiSf5l2ZqIakupGSktXoFxfD1qR7FZbF
Ed8//4VJjM9NlXCZuaJDwAXKuMz0UhmVfHS89DHMA1jI5VCfp1Jt2gyZj9nO4UmLa2yDMTAT/1eV
sBV9a3T3DMeYb1R6a+Uc9Q1yhL7GC+iMVr9yh7g90kkTt0jwbGSaF6xHySXiR1Cj8psqooUAoF7G
YAAAazPpKXt2QH4OIj2KN37o6XMmadnDNnkyQ5sxv1Gdqjo7KjMA0UP3Dem4ORCfuJnrEZB0C6Is
uZGAgyhEfFFckib4am3sp8PAiW3xiUITdEmV8u+jhMDO3hqfKiSPGyaryc6ZtHcjm9SX0PBXwRiP
+9xwDAZB0ZMuZPlAJhjWOlL5BHMDkuTAXbhG457tDFgGaeSXsemSvVuGG90QkZ7leqJ4RPkxMtht
y+4weiVW5ir2YQP22B/dWhxS1NYkVtTAygarPWSNC6E0ikj4G3a8+9gfby9JiC4cycWlgHGyFOxj
1rqUw4VM2nTPyON9bmP3juuXaMCqQoneoZr0Z/kWTeorwge/ZfbrQVDKkNXO1OEE9JGNbJdroX3y
lW9cDCMg3bjjFlnoMQiP//1yB5JuylS/zy1kFqxp2GYXGvmXRz9YMCTy0/4CeRIqCdQRvMiJx+pg
Ck8qKG8RZuZbc1ORR+zCASQj1Rc525fCtg6wLkt0NSkjkkx1x27mjocreVQyIlqSWQJhuMFili1I
z7w8MuhmPRvE8XAsrdlBe+GymPMBA6RR8SjT7F0XusXRSdw6UiCvzJ8zor3XSOTQdIk2gcZjCfJR
zRelvewI5tQ9eJINXh2ORAzboTj049w8t8qBHYH23NBgNAn1EsfUCr+zzu1ODJ1XNKDczLZ9IDOB
btX2kk2fx8QiIm1jnn8zEBGva/mEk5uFZswdJlxhQ2OzUFTjJXQRzQTQPSGx6aNCrcpUppFnS6gH
q2RBqKPp4Fo5UVgSsV/gkVSdduSekk27T2wWa40V32cJ+xGnSPQxoR9hWbqSYbcHbj5vyfJT+8FB
fmaN8JVsRVhPNLH5GRy6cQc39KpMDQYls0v8n2JfF7tFz17n3h+RfYDYhiJIesQ+MHRzLeh0hmSC
faMFHCMrP1p+7t4NkuFOZ9fTOs9OvcNQX+A55rN4EWYcHFj0f3Yh4Z9VeWgDx2Kw6X23uRltwPLt
SGM21zF8P76XGxbPlM3ZKY89XjrsFqrdlXgFMCrciQSYxpAZ5yAW3VrY6QEXqICH5bOVC2u8W7Jb
zQYhRFLmTxoi9jE1qGU63+zW9RQmoACIv/a8ytkNCSoAjyHuue42tXdl4ZWftGLw6FNHrWzBmEaB
9144dRJfqP6M8+y5p7Yrhh0y8qSHdqSsDr7C2KDLay+klzUPk0XFROEIX4q9x2B+d9MNbdRbK7Lk
TYoSzkyqg53RZJe54a4IO0TV/ow+tvZdh+tlb+dBeRgKOmfWX5KgwhGQklGwaUxjqzqMuv3vl7+/
rdhzbMKpec39RIJO5QWbQrsYqHk3k4bICQWYkX4wvXpmJ64+ksfVDJFu1dvFagaHsp0d4gYy/LWj
PxzTKb6mJKGietXmwSvGlUFK5EFPRPLoKhp4rgzoK6aQlz6v88ucaujVgkS31ixZ1+hGXszby99f
MbaRl2IKxiVXbLbuTKY6+Ww0+8pzwsfOQDgE/SyfW2SbXqBYXzrTJgsdUIKhdbXtedUNpAAnXEux
Ab3DDvn0gxQ+AkYk8Z7YCkw/5RbQIRIuEF8AcWx3E0smTClIBnqyuzk2XnvM1ZR2igjsWvQHtyzP
hCXGnHPI9iY7/Lb8+bGQZM453jVKu5Oea9q27C4dkQcY8g619rAANFpuk9R59YruaCTjs9Txb1x5
DKzLB7duo+WojF+3LpChE62V+jZ3IHW2RNQr8vEhzPM3aaC7xsqKuh/DG9fbOkcLljptsW0ilwxX
PNRuzzoAJBrAYnsqiV9Nv0KiwbJMqqU1Dny+2OKVbEKMm0whgKsFPmpbI+2BkspeMEIpCiMUyZDd
MLUO2RTFc2lyrukY7lH85M7dOg3la02uxYrimkCo6Ff3tbkevAm6d5w/ppXzbSXGsG2BaZJ3RApc
l+L5iM82M8RViC0q1LhQ/CFGKDAxZLApYUe+2uQie7detVN9SeVjPYF2DLyy3zAjRWUkUGnfPjna
TXcNcw5kFtHapSFctIFFYZ6iAx7JoVllYGCZ7zLGrcedgfhuGU/DxsFbtvDaGTHqJ6i8aT8QGy+G
HGZfXnzVSKjWthltKQ+MoztT8Q0Mh/ksfXQQ/5eUze2miq9tD4HHtJFP9aypIGWu0TvsOtHdMHWd
XgYk0q98e23hpIVyyqZ9WoRWXnHH4weCJMtHEYZAhF4wjkmQg233btf1xtMowmyDGQBV830f2OHK
bMyb0Hz6KBjp7Kqo3cTaeUyH6VhnRLRZrLhq5Ie5iaSo0/1XmUJ9qrXcpsP4m1XyfujiamsO33R6
D4NkwOkX+jnW3t3fY0nCxVvgJOAaY3MFQh0RipT3uQ/8hUf2EnJjJhE4IV2LamPyGGy5CfjDzBPc
y3phdMrY54B9MxGcsPz8zE1jHCsDSNbo5+cg1cexi2tsADV9bzWcqIMPI9iUhZ22DXLipFkrs7nE
5IetCZX/AgN511GvbEKj4VbU3qWVDMPtoYPZqLs3JKMcxyameJKW9U6FL8PtWoOlQs4kxEhCwMeH
xlXNsejTM1F+H8oZzHXu9Ijbplvs8blyuKNJKX4CdgtX2EN9lhOxoPlWc4sIiNSKPy3E4KTFey2G
Hf1WMknfYZlvt56BGGMKQnGMw/baZUV1rFLXXXpYCZZlBLuC7TsPTTfuTIKDl840PBJBUKHik6xX
S0S7HBSEekXFVrmYNYjnXgRJjDPCit9dOLvrcu4QOUQdh78IoJLyR42WOIupQ5btk6gHy3Hfuupt
ShG4TmU9L11YA5o10pDsiuInarzyqXQAcgbtnd9DR6q8MVnm9finSOVzWSf1msU4cMmrAyEPvXZ0
8nrLP5Yh9Dp09+7Gk2+k4wysKraw7MVzBHswqIJnOU4gVppowM+g/gwBokDuGZ7P5pR0tBmMdZ8x
WBzNhnDcys81+rkZdxIRd4tKVC9OeZ+N/bNsSAadjTZGvs8gqahhpoHqPUQOcdgmcXKbNISxW+iX
ydQ2ZAImjimovhnf+qqphgJXfflEIsc3s/964ZKFCAZqZIuzzJLwx+deZzZirIck+8rLWzJBZK9I
wCOleW6vJWlqwE9rUKOul6ClmpZ166sV6F/O6BEJWtl4NNl8rFBG0LYlmGSmUpTQ9Ltz4wvwkKYK
tqFHS+qXXnVfI4r7+wujLvESJNa2mBN0eHMsV6mXPndeb+9My/sMOItPUVt8V5xjbjqa+9EDrDMp
2qJEA9dynGGVZfGRywrTQl4/+nDEZKyqEzDhSzWiL0P3UmwdE75ZYL8UTXNv8TAsZdb9GjVvX1GV
e5VYDaQg9Mk5UaBLK+muoUeLAUldkmDJE8pS56F+qh1bbGI7qhaiZoZdxwaqBzvexlwdYaqdSy2M
n4DYIjQ/h6IAKlGg9m6c9JPvMzw0DqoMWpO1ZbGcy1FeDJiAGkOePILPXxp2lr7DygwxTmgVF2/C
c1UbxRnpzUYvYec8Z6KEazzW7+JWT2cs+KgWbptJZoggmbrLhGLT1Xl7GPL5LCrnN0QXdizZTRqC
EYCq7Ix5aVWsXHjOSOSaR9q8aFlDqyCyBNfAyLKyABftxxCgkPGTmxaww62XUhcfREtm4EHmb7sb
aTmzn1zU3iFV08Kduvmu6JVY0MoUm6LvSyC27qmKujsS76uzymOSx/wRyNvEkjduDlaIOMoq/Acn
88/QBcQ2z/qdD+Tw7Lntw8ini+oYhBOJfFBMNaYtnqAGJm+TbnoNSQUqIR9k+s15fjQbNOpNcEXY
HuwcJn5BMX2hKKOJ88JoOzO4ZWyRbFI3uY8DIpWZN6yQdDMLcrM/rUJYmqV9ezRaX6/wsK7hZMJo
7Sj8oyR4wpB4YwilbGMgs0YiKQAeRSvl22cjKtynIdvWWawOxe3ZT7lfXwRJw45qu8Vg+Q2o2vgJ
t1WjgotfGz3n8IzZtbO3I27Cwg32plnPyPzmly6TGX7MG59iRNBQ495wDFQNKRYWP53fmVfL80Sc
SukZw179bUzGHX6G50jdlO6TlEsFDRdZP8BoJqGfps3mf7a/SyMPT5K3RSBaQ4dFFKRydbzn7YDP
PBXLadbnAK3BmiBPQkInwO797aQSU7+rKpCtfH2wTCITRTnBGdXoNRunPMmGcPKiMoqNRQQrW13I
0xJVbN3tJ797am3jaqqjX2KHaIeQxj0P5B7AoTY8KP/DnqTl/lxMllwNLtIAJkjwwUPqYHQpeZx1
RBdkL3Y3AIPXbbhgNvLlRWQrp4b8SLzxP4k6r+W2kS2KfhGq0AAa4ZUkmINyekHZko2cGhlffxfo
WzUvrNHM2CWJRPcJe6/94Fll4HuS94bU06NB3gG41XmXBAUS0qZSm6CyUPcYb3Em3F3yN/KwkIzS
OaCoOs1ce3uRKHp3GKqwDJ9NbSM6ZxdrY8rMdY7XRFIqT3sE/3XxRAbhWAAEYYtm5cyjeuerNYca
AE4JvkZOVCkTchKXpodYMaSUkDpG8zHomT6F2KGrZsR7gADSaZDPDHbR+JUtKG7GTlDkCEQdQT89
cIRtmoAIAYOumGv1d1eZw4HI8NGrm2OrhT7Vv3rIzWf88EzQ2nBlzjBEptI2tll0hVqDAiYJ6m0c
mxeTI5aFt7yq1v7J7TrzWUhcg6Sni0eAsm7LTGz0JrZWGHYPllVbK5FHtzgX+YElDVTRJDGeksgB
0sMQAp/NuHbp3t0W6bADhr/KnBoxsnoQ9tD79NT4UhnAQR67jZr7ZyZx4Ih1/FNUYOOXvQhY3cRZ
t036lVUISRkkk8Mhb67HD1Nkw5OcUcnNwHVWDta/tal3i2OcijO6NLH4GJepKMho9YRH8zQ0IBkr
RoNXhNZ0jQvtG5kr3okSfGID+gqi2cbNqteekmMNwYbkZjm96H1y4NLl46oFtwSL4GbuoD8Zav5J
YiWe9BhD0oT+o8EhyOANmW9bCOoJwOci4C1O3Qosa+GFOzOuwSEP9gp9PpOFpIVHSkIxShvneY64
JuvDIN5mrTw0GnsrEADJxh49gmKdWG4R5ZHyUASfnuJmxIq6QfM7tAQlZRVXqWW8D1X03Tn08W6n
UZCbDKg7a3irMis6qnb8avn4szB1EZOGZd+tIi6ctV0+JzGibOnFvV/Xxb709L+u6X6GfXs2O34V
tceJTX1E0gbEzwcjMToeOZPqakoRAYSjtzWCdIJiysndpPEljkb9ZrTbe25XOLL08Za9QMhRVaRl
tS+B1rvBaJ3zzG7WrK9e41AwhnkrA3T3Td+9u0316uCoL+1VpCGDH0LvqHe3qIkJYO3Yc4DWa4n6
+VQUi+g0s+ehMC/YgpHgRziTa0EEBZcNGP3kLFDrM7fDR4+KgpyrAHGNhWgKxjFyUVnhNWSvPzDa
QnHBoEWHtb4hiBuhIfBB3jAsjlR8zHs1LzgmHpzQvFfQyrZ9rN7NGIEyKh54poVk++5OW8nlziCG
WSlUMaMWWzEqJHeFb+XfqCf3cRfyUPbluorSXW0yVTOJF0raVkeczgdjilZ2k4XbBvc2jmCikCEY
rFQOxVDSVM3IpscgPlWet8YVyzy2jjb65HzafJhPJT0RW2+7OOM0Qc843+XHw1rY0aPXkOeOFUDf
lLRDUYVNWsqKVeQ07bKZATyDvdDW5a45MnInkjtVgz8znkpd4wguqXionfIU9vMqKTjftVr50BTX
eUBOGFbgap82TkH1rLu+sHMMuETx0UU96XNXrLEGlsekjnq/s92D4eLUqiZZHRtuGuzK5M3MWc0U
rW53XQrmq+giJtOIZSfy2+lCCGzotXxT6dG7EZq+Yw0nyLSH0ZAvdVW9EZjs8L4TedKkzHeqm84u
E0q/WGRIzYbS7lqS68p4zyyBNSPxbTOsuoHbbWy0amFCOBLZqiOqsHUEu5EEMBxbUY0M1iToamIf
FfqGLWjddd3ZWmP6lukMEko7xREfvpfK+56ArbZVMm/wB5qrKeipc6cp9YuUhWWmmOWz6fTy/qJ0
d4enHUR80OJAmdw3O3qpTI2hAaz/KLenrS75HHcEJY8xv8DEqwlAJhCD3+RfuzHyXdMZ47ZOmI6o
ojmzoagenEVPrXjSqgpJMIodhsfgCQXBT1uwwcyIriJkbKGYM3mUumOfXOzATra6Vo4bFlatP9QO
mpWUm70GiYHqod5SAFu+Qw76WrdGe0e57uH5nj4lSpEUCu2lH9RLKckqUUbG2BDMtyg0sp1lciQI
wfTb80CkAyRpLCXhZ9XsGJZdpqmkMEmZN8oRcmzuvnS1E6GKEIKbi8nGODnmC+GBxC009rtheBWU
FmXgK8IzYhGft3KmmTQUloYMXIt39ic3Mnxm35hvE0OMI97MYZU76WMhDO01yvFSJExIB91qDk02
7Jy2l1cPo8y6n0G5DzR+FLVs+0rDPghSt4YWZPAckf3KFHNfZfaLmbCwLQTR9TxJm1Fjj9rnCxbN
xXhsZ4GzgrGX+ASr/JWS9XU91GsYrcWOUBoy3bSEYKGueWPdF+yDKiMtrCAVBEsvYa/hvkucnUlw
+AcCuGlXy4NMtXrvNVDoHAAOY6viY3cRcqYT6oEI5KX1OKOeC6X6JMXA2IGakKhe448KslbNQqU3
Pz2vxqKP2pfPpYZekuczoL2PGlglVsZQLJ70TeUyVnGJvpNBcisRXRPN5o/IN9eL+CYJ8gO4KJDX
eCdRb549IgLhYWLc1JLobcocwjcs2tAXKqqNa2XkgwAwXpUJl2yXhh+w+sZboqW4Z0eggGMNac3N
Ht0g8VH3TWsONE1SV83tbRKyO/Yh7YwtD4wLPhsjeRsR1YmoT32XhgZ+tfVho4mr21LgLyYEPdMz
Nt+YKZ0e6AHKOdRwPJlzw1DPbvsXKl3fMdiYxpp6DBP9kQox2LTst2HxFt/O5PQYS+4LVH75fFub
hXlaHi2Q3jyQScKbpf8NOpGdvAKkrezZdY5kv4sMTfdKpI51MmL90Lhm/anFcsWZTVYFYc7Ix8lH
CrAR8QnyCJKJW6pkHEzZWxtw5rPYSDa1cm4F5J913A72Wi+9JykSoNga1YJ0WmNVEe+3gb1wgPmq
GITH2xLNLHu1x8CSn43VPpeZsnddy1vpDH+UNMXKKoClGEb3MGHUz5hBbaJJv5YJS1GvLXBHSlKn
OJJ9belSRpazFdrstZkHmMsCiBEevHL2sygwiUMgzJM9z1q0sBxa4LopaPodJSIoH9qr0USSbt/w
7fRzsZEO9klc6dQeUJCN29ikzjGvP5qx6lF+ALXFmHbirIuYvscddrG/bsr7GrUJmE3o0cYY/aJH
eDWkISnLxXFwNdZqHu9H5LNp0bdT7/2JNHs3lcXE6K1iVGdVWz2rbgV7s21rZeQS4Y3MomILD2jX
pv3PTJweCgymP4Y7/oxkJw0I44wYl5QxMqCq+PGUWawab/BAiCzsS57NEq4kQKZ01yBlcGcXAzbs
9wLCBALe4G8+p78MzhKQJs52HlVEfxjSeRnzVW/hrnTD9MZwzicufs903tvU/E4zzK22HrGzLUEr
m8qmE+a89nrtN+JvDYmhssWqiCNf6FBUWXuwPPFFJ2hG0ujTCwjpi09Cd0mAVTtNgMhGArWGPxC4
7WcF4mpEBjN3+vsQOoykrgW3ZTgezfajMuoDhpvZGS4mlSnKsJWS/bBvhA0wQYCabb+c1Pw7DerT
K/X3uho+vPzLacUvlliV5TBNEeQkkRH+1FsJQx37QiJYi38pzzdCo2YC/RG/ezHiY/IYBlP6nilt
khppX4pPwKqRn7OqRueE59XGmJ25BGQUSsfAQwR6ODC5RdXCGKAD7Eykk8ZpG2hnY5Anow/oGEms
4oBE9gVFwmaE4AcJpVa5m6z5y8nMaWPycBc2XN9Y+0aMCQRb19yNHsZbJYoHXPzXqVwv54yEc1SL
DsOPGJDWtDW3IVVPZGEojPVqzwXdrqOJAj0UMVYwizWP9qip9m+R1bkPK1pfUW0+t2ZwtOyj6d1I
bRbEzBpn6JvpVm8oPmHRgudRKwAPJANkkh4MTeIqnTNGmjqfh0qwFAnsaTc79L5eiNdAnFBbbT0V
7Fg1PKF9PtcLUJ6wa51gNdzE0vrpFqBqy6/Ws0bY0Wn0h8i4P8agfbWKpVAE7o8Qq3Slj/ilhnH+
XWQ9t5/xpZd5udGz+YjM7iebkddZgfWD+n4fWOKrKc0XB/a20ZSnhZiQzH9mrXmO5rdokO+VObU+
XF9W5n9x0pX40FFWzs0fugdaL5MFXWrsXIf3KY9F9laa8Z+uycERhmtRWeZaObaO8ah90VmTrOe6
azZuZDtomBO2DwCWPD5CxiT8PrHgf7BymCqotLJ19LWlxAN9C3Y7yGAk5oLDH/Kv0nDQcRvop+hm
bsoEtjtKgCxxNmg8COkxK2lFRjOqdmGvJHaJ+iHIcSaFLS1WGIcnPLdS8Y0kqv+JdIS7BRbYFZCx
pzIKP2qJ46hq5G+96D2WCg7KFpjeukXiTZb1P22hq20wdh/RyOHnZs23DKqHYcYI7LQdBGnwOG3X
HiPeJWviygpV+Wcx0W+o71lyAIUJ+fHLR32wrzV9tl3y+W1QOBJEAalBG/Ao8OtDDIv7Fqhj1xCC
OaFZOk358JgrOg81tJeuqjmYimTv2qyBmoC6P6fDxJkx4ahKbvMQ3FTpdVuVMJ9JJu+9zCveYKPQ
eDrtfZoroCOWy7ONJBfkFnqEaeWY3Di0QUe49jZnRTdsoxB9ueGloE7g8N0sO8/8WKAhknYgdgTh
fJqE9OlzeuBezte5/hX02bQVdRdifuGTMRpVfkiSDhK+UuEnNQHOICByNiY/xkUVApkEJh0BV85A
OJeu54cRM0Wocvfsdi+hzSenaxECzWgKCVkw2Rq1v4Ow+lPESJVq+dHp2YAHlluLj/VhLtxLgU93
5eju3uA5UghnDGFfOsvcm172K6nfzSng2NSWyww7CfHaLIQRqeQ9i/8kAxpQGGCkHEpMYX1hdba3
CqRG7ebdOmHDDIdK0UepgfmNXSLgjPWHOohOTBX7XZHN2bO7KQYp9m4iToimgpXH6pLVX+2nmn7L
Z7wzDuwKH5zeohUN/aQnGqwo14XD9xNm2gczj7qBzqunfc8TS65LML7nkfOFO6H1dDbN/I/s7Wu/
BKRFGckWm4ttlUbTbyzU30EZfCWT3ZzJmkjWcTUDY/MnNdCDxDFPkKe3rCHHm5jiHyNFWIHygTla
iDXToJZEgtYQU+k7y+mYDO2nFN7vYLQfknKf1inro9EC8uXyVFRD9dPJNU3Pug5NgPRD9m5MvMl1
wzUPnwlV7CNT6W4VdsOD13RsbEon4SHgKJqLVe2G/CRtS2Zj1EbbwAkfHORnXTrdhoRRYcugV/It
V7jj1i1odj3s442SWLkAHlztRh+P8MTNlQtkd4UH8wno/a+QAS+3VimoiyybtY+EMCmMkos3pCig
wlsbwbcHN1qXbQz4R/uhtfwZXDhYVojNPsz427pAwxW0IM+K6jtoPG3VcESvPM37RaLKS4+uAmgD
mYwWZRcMMdv3QDglwiQKuIH+o9g1VKV7DIbsux0dJqrtB97AD6MJ3kOK6Nc6J1qLKQRmE+cmGu8j
dgq8M7PFjDjtt8w1tlPlXpxATUSxlGQUD9U+KYMfthNf5OBeUHZv2CzMpAPFB5thkF5XBRNtRKxx
8ZFjBIstE1i1iPiz9nikxXqMu2M5OruBFCTFSEenbduAyUeXageryoqtU5uKXQ1+CQrLhK3IeUYy
dQx60j0V++FcH8HHHUNLwe0UzOBVyDmSeWgpNykqvWP0NygMw5+tmuirGPVqIZ+MQFIjkz3rxGd4
QyFzj0MA7msVtyW1gktn48qSAIES8YcWboLY/e481uJLc8auKV/4RV7zV1uEPG6xwNzgLVE3VFuX
3MYBtOIu6zBp7PWJKF6obuluhohp1We2p7+SSLv0Vvir4TbeME9nWmfXH6aSajnXvryp2FRm/7de
XPLhWS84P6rsTzceco3iQwlMTobJxCfJs60liGcI7flxDIE7Du20Vmb3azQMdYurAoFr8pVSUFC2
DeWapBR5SJeMsYB52YMVL0bfctN2P1TIJE2qX8PAVZy8xQhZDlaBlsu2GgYfIQuH2V2yWOnFUqKk
/K6Od1k4vQoUplxRH70XYmhmVL9BsLaJWcIxZXTBJ0XPsg3avQePetNIv5I6OJsA3VYhTH+UI6Gl
rWBu20QU19qxmsTfGFOzLVqwp4l9peYg5dcKzw4RSNXEzL0rS4Xtzfos3Q6qmibWAr3XKpLuVhXR
uw5OG8UNc0VNAkXL0wqigZmtZyv74N3ZRmUwbWPQArU+vCbJ/JnV85M7DH/JZN3lAwLZCL/VMui1
UEtsCNf6ZI0L1SYgIWKmPd0Y87wZ6oEzeXxNcg1GaM2xR+jWGj25ZDvEEe7xAHHDBSyIO2/bWcZ3
MRlwtnJ3hC9AcmTNUTnSdW10HV8s0ac0eHF2TfVZPi9fWR6YUD6B47EpLPUIFuTZRcvWwwJCvmdm
6lI1xfOgBfZPFMGyQb2zxkQ97ELCMdlm8xJp5zIZzFvI4KN0OvEyDCq7dXr73MdyFPshjJrb3a7l
CuBCmYeb0kMfAWxu/CRi+a0L3fJvLH9Ujd+XWJVbj3TyseCkRUYHPYRcF04C4V0SLXdJTqTAXaFQ
0y7/vdgwgKqUo9zw8ivucbSHlsx+914RbiNKzt+Nq1H+3TBclcwYMfLnUbAYp+vkV9+4x3qMpnd0
DhfRoEuz66bzHV3HVFhWgmUK4Sm119/IbixP6FDcGwOn0edZLjeA6PhoCpS0YZum8HLL2o9GkwFy
GqyMKs4R0AzXtkgZiJsGOWS6zWJ5sdc1i7OOCvBhBJ65OEHUMfRU9mgTDICZEZqhLPrfBpiHpvKC
1wqr+4ZxIhnWPS2DSaoK2c1efhER8+PlG5g1W7xMdhngcn1NPG/6qEhVZUjG2TY/xSlXMHHv40M8
CV3H+mWfwgTTX9wa8+Gfx0hK2AJz0Bdnakp6ZeO1CXrnKYudP4Fy4j3ke669Hihb0vb678y2gyei
hjqgQfhtLSowCEq8d1qSPQCPIGi+dP5M+BlXiZWblyBtJX+SvO855y5HV+7dZPxSNgXW6THVc6Y9
o/YqcEVsiZ2C+ZIzrcmCAA4js3ELUnI1TsQWex7j7FZobzMHFDknqjg7ZnkxjdgF64f8Um/qCZVA
OPpa1Q8smEqDONq85K3SYGOQVceWGu4V113wgq2cvcxM7hWBv2+lSsdNOFveOoq0nE7qhSfKuSQL
5hVY3rDKhvyoIC5u7t7C+4ujL0MMxH9bgUuO5FzwQSPH5t1GB20Sj4MdHu/BXrFec03gwt3aU7It
Grc5ToOlzrr5ZGRu96xAOBajbgEiWoNGUc9m4A+0CE/3L1o3mDfMoH9So1M488O3DN0yPNO3IRum
D3thnrtCntyo5y0muhBXBBf8sXGMP/e3h/0eOW/An9L9lLjLYKzMz9n0BdjPwFvevpmN6ec60cCI
mXYmsURPWGfrmmozQugFuCAAP2N7AJRCcbqjTQvJR0qq4tgQVrFLOwoksstHD58j7VOZyNPU8OvW
WXlqdnIz1EBWJUlnu3+fOXNcMrKG/JRb3tmcO8ikVvdke+XfbIq5IoMcqV6NNv49T/UHxjvTYxE7
6BY1z30tSqI5R5yao61d7+9qLGC0Utm+9Fqnzl3Xu8j6GVI1dTqc1RTUZD0eKD1+VVMxv84t+9a0
aMAYjN5H6f2mfO1fu2I8DRKVZARdm70aenIFMszy9PxlGuW8uX9QIkEJOQnWM1GBAbHB9lShuFGR
4eM98XYBnecDehFn0zuoQ6Kq/90Odf7tRPI99Axf1WOyD1vLIMumoboZmtuE22sjx7aBpOzM+17P
PTQbScHnPtTVebSyd29sJuCpwANoZYhSZMz8lAwNqo/2xTWs6rk2Zg6/yIWrdUco6zVjOLwi7kpk
3szRY4qNyb44b2MNAVbUXkxhGRtH67K9kYFvMQeTUKJE/CozyzirET8xMk2ACWokRdNCnhoAJ76/
sAeM9o3U3oVjNCfXbBl7Lf8UGNO1SZGjB3CaIWaOAzPnzIOV6bLM53VDwJK+GVRUnzOqJ5cjZz8U
brXv+5wSdnI2pA9Ti0zjS4jEDQ4i4JlE0wXNNkdIaOmPfcZeHEre5f7SSozVvcnIDSewd7NZ8l/q
wfPnEJmKOUTVK4vsCgGT2kFyHLBxieOUwKtw7GJ+HtN4Pii2JAwsHKwRUYNyxiz+DBDHOAmfGGMR
f4gNeZWaDno7U/2aUvAduZSYOyKT6M+pOSeZeqndCmeB3WifZPIx9nLGh35Sv5LJVOfEbstt4oQk
IiWSAVgkZ1iSJSFQWVSVlxRM81rOTrHXjJ7OykkdAI1KQmfVan8OkF7UqkoeuAX1R77/N6ObBNO6
Lt5VtMCPdBeL4x+ML2RBsLaGBodQWgS8e9gAsjaTz24cAwjMQMGRs4eOJEGnukQ8pTlVO2Oteu8q
z1ibCau8Lg8IsC30/oJTLTipeqCDE+xSBq/FuEAU806jjF/1c52fOuQup0mf81PKjHEbNK1GoF+I
bytfXJb3l7TD62eSYrkhExzOwvIsZJVYj4T1dETrnO7/l2Y10SVnjFEbAfBtgZ5AkMX8dH+JZzpj
SNw89shwI914TeplwMomZp/XtLdd+SYVxVvoROUhsUEl2XFaHzOdys2wJn1rhZ3AVQ5vFaOi9zgh
QSiGKN5p9lzBKueb6+EwHRllPSeVO52lURz1oh4eU4XHaEFOBwXAERGR0Ju2Htd5F7whZ0QsHDdo
tOLoEJqZ+I3UCBxR/Gbazj6UnvSHIO32dp+MB9InHurWLa6dp36JBShBlKUrquBgjvNxCuM/mmuE
h0qvhiOq1/Eh8sCYxDM/Z+64H1OPPlIABoik9e/FHYtHM2vJa9Rja0dL+Dk4CJxs9IafzQDQQGgT
UTc2UyA0h8rpzXeT/MfVXFbDOVfgsXvt3GgWYSpgSCVwyKuzvIRD/hqRTbtj/+Udndrzjvd/0lvd
O1aiyvZT0O3bsKtPOlOtfy/FqIBmpVn01/UYEruMPQdnLzz9yxy72W8U9PMM4f/JoF+GL22f7y9q
Guwzk6vbP8tuns3z/r9DhRLY2dgZpjZmVKQradpwdWBRHf9dJgBSc1TO+zyYW1qmQCVkfKQRfe+k
JUd0PYaPB8MEtGeZJ1aY5un+ZZgl8Y6VHrORojrL5QUjLRmnRoz0MsphLrL5uIA8Y2+8NHwIolyS
q5jSSEi25wQnGLpLHS6wPZLlGBXauBuseqN3znbJauaUqcaz7bjjuZjIVFo5YKZrBIOYXIzJ7zmu
fW1C82vL5omC1kFZ6d+/YL7TPkV93+zrkJCHinC1ynOIiL/TFPQZ467J9oLHueHJzgv/XgqXPb/c
qn2KsQw+E+7oO0GTvCMKzwDY5T0tjZ28l24GYIw6eUdob1uZzZVRfXutwqa93r/UggCicJPfqpZv
MjVZi9zfNXrK8vLfy79/V6DCx37LNkzf1ax2Tx1IhP08x7fMIokMFCVl00x/QNAxWYFsCqyut1hN
WNJc5yaSfH2pPFDCoVbIE9bZhCpIruXXchx+7qCIUusegArXuzav7Dcnh8WcLUl/oWOzUliSXDKP
HxlV9pyTjcnYND66XUgVTHK28JO42LpNEP/wx0GruizvFlH0JluiJe5JvGlDXahlNRtBE0hTrZpb
6k7cTFZ0TUDUgQ4J9WOJBIjF4FM9oxHTAkM9lO4io6wz6yas7f2LgJOAokj7qouSJYTe8RlkZ/VZ
Oul5rqtt0gb59R7QicWCM8dwH9km5sckghHeSwGPpiUuDKPriGN39vaV5g7bxiiCrW5m47Nuszd2
7CQ6RCHaB5lAmxsAMjlhewPDxh3mZlg6zIQlTGp3L7Hd7bTCNZBzs9QRvap2/04e0fOpGzduG0WX
NNQR1NdtvMcRbm3wKxRbWSvyBwahXTRngLGcqe+2oUvxqCNeuqn2fEu42dmQrECKWHIO6dQbKSG7
Vjx8l8HRSafk8V5xkiuZ7ZjswH0nWS0aeefuN7ZjmrDAevR0BXtKkNb8SAvE5olJkO/WuI+ZCgzr
XIJZ3xjMAf25Jv/5oDdhuBdSnmIU3mw8snI/Av1OCKs7F4txPcmscFsMOHWq5UvuPRRrs/kaKHUa
us7be5nhAnIlkWOFUMzbRCD2TjirZYnywVjYwnnuG/0IRz4JbIQlMxw6NsYtqwYPOX5ojr/tZlGW
Tz2a2KXiN9tZPwRW9mMURGuivud2Xd74RG+/C13eDKvRTnocUWPbGwc1P4PyiEVKC5I8RTxq2SW/
gnFyYZDef2DZIgK4H62Y6v9/tBqB+dHrgQUenBKfzYM8zWFD0oTrwrCO8IeJ8EoszXy+1wMOlhD0
dTQMd56Ki+vEJ1jHW9lYNqdVrNSw1eL4Qa86IpltcJ/NQoOnF0Ek9ZcFYLhHto65TaTWLgzznHcv
EuW5aEZCbDt7RzzK3/9qQTRj2qVtu7eEMIh9wWTwHAAYIle6xqzWGt22ROBGxDHFRDBbwckAXO17
wGuBD/XI86Mq5ZsKaanpsHYNH+fjaLnuRlrFxiHBHh1qtnVly+I7YaMQWT0Ly6EJVj02qx1ZmDd6
zO5BZBWcnJy3IZqj8OJgnpMxjNJoir4GNbAzJo7skbDhqzeW3SXmAt50o/vh5A6Ms2a8WoKHbyyy
9svU6k3vZkdqbPHSM9F8TKrOZxRMMLR6ZLGGhS1U8yGZJ5/gFvtTm0Toq1YCMkrsQ8fM5REtI5hz
Ql+DWuHLaUHBZvj13ZQ9mfBCE/yLQuXmxd6uXHivknHsCknid8NsTMZIW1YlChZIkwZPxJ2goVFw
J7nkQY+pSFamwAzMyNM+sAs8ufexBZtUJtXikmMncWBwtAfLHTqU8JFxslKshF2LIyyvapzWjHqW
25+eIWpfZ/iDEq/j//8UU4mPMS2Kh6bmv+H5RWS87mq72NdRqa/v37ZwWauHnbSwmcOaIGjnMjC6
XP9r7+A2xPv7Az+bY7gI7A9xwwkqrdje/PvY49bemFMvj6nlhTQWEHvSrKH5TPLD/U5p+cX4ZcF4
0UJjh5OuwmTyoGIkXkbcfyR5I7mwiCglAWl+7I3HJnPRuzIZpBUfERSg5H3Aj9Sv7aXxBxAjNy2b
JBqvJPBDoFIHKJ1AOCz0MlETPTimC5ctyK5odMqrwINu7a3Gq45TEY0XG0cm8MalxFVz+h6H6vXf
4xySeXwgagTBXmXtg8BwXvsKwgtWrn93fCdKSfaq3u80Q5M+IdbwFgPHIr52UORiqObI2ORsS7fc
Nx2F7r0tx/owZwNcxf6RG009xnQjGDtYyTZV8zjl1qeWkGdcWAPPiGrkJcMIBeSnY2Rr8YyHsTo4
w8xeRuDhC4kXuWceuUb/DPSJNUHPR8kt0+PA87ZOncC80hIi3Y0a4xjGs/UuC4bG3nSoiiy/kC4v
zqKDDYDu8CS5RwlUYrg1tfxhZgoMnRmj9MTYnO7NhZYH53/3kh1Q0hN244913z1Nld4sO/bsrbHG
96lPGFjYg/s4eGT9Lk7g+4vXEw1uTiRIeJnz9l/5YUwW+58ZxEQDYfgcBpweAapB/9/pPmNJ2/RF
xArZ4SSKbPERRV3/bGfpw7+3zhjwa1G1/le/zhZ2TSTRpTrLirGp1ennbvnL7y+KYJKVUxWJb8MS
Oquuo6oDF8GSjhjq+78LLPLNozh7SDmXb0w+QKm2qlrfRxFm55LcwtCBGzzgm/N0/JsWohzcvORK
5Q71h1Y5+s6K42ELpuimChx8RhmmTyHC2IZe2c364k23KS+jvG1xRfUU03bjHBgQnaB6vxdA+o4O
WCt3pZlue3AmFjbAa0FVFed8Ai1hjWF4+ldkJ0jXwomPrJLaiwa88qiXdfbGoQ+ZbPGda7XBrkTB
RQlCdqzNbH0GvV5kkLYCXa2HPD3YacfitW4vSc2CIZuUec4rYmM9VkcLCO0Jef9vcmza22CIALau
yL8agGsAwxre5XR+KQlSSqSnXRrL+yoWvpnb0QvdB4wUiaQ1BbU4AZw93zv7TgNruBQ5bFUGP7bs
cCdQAO1nZjtrPqacl3mqMbAJqbxt2V9JkCoIM9UU/lu+1JeQgD6ZrqHsiGjNSdhQcWNeR1uSyFU0
3m4sSzZrpilPrZbctJjJSR2W3qVwhfFk6/VzZeBxUgR4+4x/EJ9Kfbg2vfiGDjGdw6F4imM9eYo0
76Jm0Lal3gOFCRo86sumoKkN+OoYLSJoW84qJuNo1ZkU+WpumQBtynqAtAJihMogaY5RRaLc8iGk
ciVfYJA6xwZ0FojF7DR4cKL+T1hpFn6xkDxjGbvgp70RSzsrQEKfuM5nuwOElixIuAU1F1NV49kO
bP/+uTSkhz3GTo8o7IK9ggW2LvORkiWwTzaUkJ3mKUQ6LkRxx4KubdAAn7UpdzdW7bH1swhsKy3K
okLO4eH+PFuTKsHpBZRWWZYdZKJ2M3CCYzIM+hkTt4K6Qx1Ukh9+6DpsPlYV4QBeptLCQXRXigam
QTayireir6QyszcjBGONU9BgMQ+37H5JBC6BJFPYIzpx9bMXJYjCksw7sqyYt53Jfp2SzyZ+w+jW
zKDHD0n9uC4Mxx/AFPjm1FlXLSy/jXqquQr41QgUi3Mh6x2qG7UT9OOna2rh1mQYw3kUPpi6nJ4s
GbFFV1DIelbUuEcSyt77IVoMc+prA1x/RtTjg2y+I80s9u0kOqwRWFJVr8ljCXRBa//H2HktR46k
WfpV2uoePdBibLrNhqEVIxhBlbyBkSmg4YBDOfD0+yGydqarL9a2L8o6LVksBiPg/otzvlOPZ2I5
8DfcMwINnQAvBEXZKe2LD5r54upr+rcsU9raKTy5nyTtgxeHJ5f0Y0SnxTOIapzR3Y2t6rW0rHrB
kxosrcFvrqQXQBGJtf4Uy354ZBt87SECbdr7f6sI9XbJRp000wzET6srtR1yAFDFEFIYTmkBXn5W
E03zQKeb5zv3/+ebKaWJ6V4ilWG4y5MaQz10HAQfJoRkhZNm8olxoA1n6cB8mnuXI86zii3c/mBJ
tEG/bOb2qk3V531MYo7IOCkItbkgnFpeUm4e1WDiPZ3nUswqhof7Fzq5l19ygkfGUvvweskzMzAa
ilIEqL8vMFnxQAw1Uw5bxHMckSt0Rv5FtUi6+qW1HGaWNjZ/UZnEwNTxmSEqKTVFMl7wjllYWQlJ
85gzLysbgLzm28twBiemsamveqt20G/RdZiC2Ab4STbiiVJAVBgR9cR6YB6TEXuvNJ7tOSfNcaxw
Y0Z5v6y1U0wp8yv3xVfYUlhQcPobRY5RaWFpbiFfbEPsK7tAd7MHhx8P375g48hwdDXYgdzgfeSg
1qO9ocf1oYJ5sAssGCaDzVOTcvSgL9PIkF2bmkWzja8Ih3mQgRmyyGo24RMj4xp974ePGJD6Cmtw
yUO80b243bMRQ7Qd1YDqAo8F3lxgpOFYHK3yz1+s3ob6TzB3WNlK49BzrtDJWIi1gA7stL551YZi
+tLSQl5rYaG2mBsipFr6vgnWonfmNbKTPlmzbESzy2AxEsRF8nXwWY8DIIpa7XrGB+tCIS73Gc8s
qcQF8XWd85pnFPMyoA/07ApUCFP8lRsi/mPD0m/8ioGDJ8MZfZDW1zEJb70q6AXInWamjEgu72Gl
xLitgppw4nn5lQdu9diFZX8bHGvj4pHdGvOth/662zWes08JAT0yQLMu1dCxCDKp+rFdLZ2ELBkj
eellHWzKwXsQ0p5J7Pn4UIAP2VncdqxnzaPtm2IhyiQ5eyTMV4JoOWce8EgPTwcXZLjzo0+OXgBT
87dqkDvtvQRnN6LudI6CAqsnPswJdJme8R8m1DraJ6blX5qk6sEVee9MevMXyWZFc1L0UvFAt0BQ
D6XrBHgZG/d9FaI8lCyxiLuthjdU0yXovnnJi+t4pUWac6hzUzyObvHDKN1xa/UFnvn5V4p/v2Yj
7v7CYYtHiEOItwS4eiI7fR07ZXMKWhwHbId6TBtpdQhE841sYvQztU5mcuVynlr0xtWU7MrKZV7m
mDurLBSPYL5HGWrtjBItL7a26aUbEfTDzT+Eju2eDTcA6QlYWksbwMxuDSJ3/plE2ZLo7dMB0HlY
Jw8H9HKabzdLsn1RwrOWCJZBrhblARPJdPCDqFoRtHCs0WVj6sLwS7X71orm+xANzj63iJ/QQFsC
SpHqNGKGnTmBpLZ2BXxO2GktthYT5nFWRNvURloVD/iS7jvTqLWyTRvRKJrNLHwnxm2ejt1nYl7o
DFt9uGVufx27GJx/z+j0MP/RaK7pJCz0vkqh1uo6pOGyApbTN/nOrbhWnKF7rRlnzwKSAGlszr1s
GKC0CwdhOJ/pfd2IAHK+Hu5qjTnL3NoMIHpP/ZzQrtVEPvBIE29at+z8eyCsDnlaUWZqO9uMYfCZ
rPGAC/AXecRhwuNuWfpjpSVycd9SVBT7sBVEQxyyeKIeKxaoEMITKbY+7mDHPokJ7DT+wqMrLBs3
FTedEswo2CwdeisyDw5ItFVUFUQxt2Qbim6C9BaJ7txQXbyaHgdb62TNwu1iQk2Q+hJ+CKBV9+Mb
rHDOmTUkn/RHVWOjJpA+3VD7YB/ym3yD1Za7q/HLh8niGDXkxIAgVt2C3NSC+AFt36d+celnmUqp
2d9BetFS6tObb2o5QJcQWmIeQqzwVbZVfnZF8o/80OeLjNkombbFhfTb7ZBV+XvdORv0nBGBVdoL
yu+F5vveIUbGf+TcYJIefzW0vBCy1JHyATlf2O2nVCDZBqmURnp7GLV4WEa2tB/G1rp6IvQ3ZTFt
EGHmJ/hiJJhp55AJGQOz9FYafvzl+YvS1sESZJN2MlmSICn/MctTNoDqsyOGzBtUf30PwPAaFLhj
dPECRkBcCN5stp7ZZ0tVzp6vCBojuNcHfIyKAaoJ0BU9BgDosGYORk2swXbKYuSkaSVYGc9PWS1U
vHXnVUZbqH1ZBDplhj6u4tqhT3Gw+AWx0HC6b43e6g+lTc/dMoGTiucnvDbzTqcRBneobh6BgvnL
cX6b0lT/9b+M0tpst3aPjiGT9Tccg1iiB89YTIbNLMtUNu++aW3qsqNfp0TzMajuVMeCeVTGR+6j
BmdcPL47Y9ytWt+DQTZ/rKqq1B9RSzAN5aWOtfd8RxojtdpPDpIgv6hD9kJFdbDm5ajjpcOeopi1
nffYw1Qg3HlgDtfv+96Pj3pffXOnuNijPvOAezAYbdvaXaVd1ZzuxV2fm+2lA8Rn+1F4ExnZporK
Y52MtY3nnCvFzuCPRF6IbqIyP/kVrWpkAl2tjJuBtX830MNiY9CCBaCIetVMEClgcaVH6Srw2WE2
MSlFde7ryMVpSPKFzPuRVF3C2JuU7qPRvG0nAFq2unvJmE2crAF52f0XgD3Pu4HA6RZ+pNYh87d3
uBJz2rDnCWN77/RsJEbHIJctm1PqG3N4tUPof26RwLlWPmNf6mpNH/1lgWxg0Wptsw+b5i11iOk0
g+YjcthlcsgQqZRb/ikqhm7jYAJ3NPhq8l7pjTFOWcZQGKKZ/DIXd39vz/NE5ntuwbno/jnwg0me
aHx391/KMAwcrVKMw74z4yd9ijeDbuqPkxf2pzQRh99DiildYrjRNpU9qgvs6ubbEESv+vhdyvSb
oeBZ3HsHjvJwX+TdtGU4hVxkGp2Npf0YwFE+qnSpTz7FT8nsn+YYv4HVpmxc8uppyOG++QgO2K7g
n2xnBUGqpugQT4oJ7iwM1JIme7bL6S3WSKZGPyEJshho+weT/uZ+uHaky01Igh3SRsPaeguAjcyf
UF3SNbLuPeDr19F+brU8LD4R8SEK7Rmmu+IThM+Kyaz3ENT1Wc7x0LM6xPBInby/fxKDv2eZZE4T
lr2xpyscH05HLmjaQ46QjuwbHyDUpcEEdmUCyLfFBLcRDl4TVGHTYWBausmmAVgywVcrvGbOQ5Mn
8MwnxLPQoCn45/ZLN6jfGT0z1MzDmlmoukUtjIlgPjQ0OwtIAkFNYHmAmzDKWUwCJmt2nAYXLypY
DQnNeuhbc88yTKxGL6x2OZgfNIGSFdxcV2c+dP90JPFAs8Jy707fI83Cw3+fBtb1Evuv9hzDBlyY
Pf712uuvBZCDc5y4e0EMT/aQfsnSH07YwZKHSaIZY+BDlYYuehFVY7GGE4odpvNhlVXUZNga1aVG
StbrRvxsmlR0iIZOsQOkCwEXQPpcDx7qmvPFtwsAm6g2gfsF6thE/VfVoMCw2eAf0j7VDpa+6wjd
W7PM0lf3k3SeAmqqzS8xcSVRAkzF7pbJLAPoO9pxEQ/5Jpk1HwNZJ1OXqi/fxVY4+s8jMEfk7c45
Cdk96bomt9XQ874yR1j2qozXmO3wK8/PO+KMLeLGnJDWbKYCoTtwOn/jTjAEu0Ef16FfGKhBn80u
Z3ycmcCssBYmDAF8F34zTffDHQ/P+Acv1r2JjXxy2VxDBOfSw34+WMytIj7dURGwspiV6zHOy8Mg
GYUxtWUKakRev3Yi+Ursw7TVhh7QPvt8AMDhIYm7TWqLfY90yN7OEsbG5DPeT1Nw1hVony4jDCgB
+O5EoH0iA0V8gMVmK7Rsjh0GtzA/LXbVXwZjUAcYsf1ax+P4IMkVdONUrRtG0cXiLSowgzhtrp4i
N2+RygGOz2t9D9v0yxii/Jw4vGUaq6L5E93VIiGPih2vrMp3gYpj64n5t9YMwdy4IpBRhIcDw9gB
YhueMXlES9n0Hx4nwLLM1GuZTNpmNHHs5i2sTq10QZfOH+X7RRbBVV33dBD3yyJjCojlluFUW3dg
gP1v0zTwhlioxF5zVsFz0aL3qG3ZJ1i/NSzCT6ejZY4Ho5qC1yp885COreWod8t5k3kfkDFdfLsP
G6eAHMWClAZiUgn1YhtUrRgIceL2xN5i39WJSoeXmmUgfKuYg/a+FCozxE2+IrVSpUFKlgX+8jRm
ZI1jX6zdu30OfK/+UODlicT4EcwMvkCu762LNs55CjV1533sQ8finW3Pu7YepA3ox4tUl48e+pcd
vkl5xC+2VPOiox6Aspa69UK/iJDv3gW1fCiDoVOH+9vdWGa+rPl037Qfae4g2S1ThtIuswY7idee
3oRb09VwRqa+eKP0pT8LmnTXmiTg5UngbDynJVVPA3igcncZml1w0K0PC7w1E3eARWD/yn0A0ie0
zZG6uwFUdse1e2OUIRmb5xE6YSVBijJ+JEaSAVy9qXMvXNdFAlKLLYUWBDTXXhKcIotwlJFBICuN
vjyQxiAfOhCU5VgGv9tUx/fMC+MMTIkRxbdSgLO4ojUEiVsWv9pJBkiWmR8rXW5QlGeXKpGwWWCq
73guR5LNohvXXz0XEcmhdabPwRLxbQJH+TQqWIEWaUG732OPspMusOihJgBFlGsSmqpXa44Vx6L0
wM43Odo4o38vaDKbLA6tHHizfAVYHK5ANflMjR2rBrhX17dGGvOKtUKvRb9qwIM4IyGCpUMG4LEP
x19iKLsVOIn6Cqn5xSkm/W0iFT3rEaODuub8zcNPh8KuV25/qkDmnpLMAu1ioIDRHOMxJ0d36J87
1J3vUw/BUCHWeriLX3gnngOFTGeQDnMkZVF5GMaL3zFyYOWG4StA3ZcmDnC+eSvHBOIRSzDiQ51J
23wDs+HbBHk6nIcGW1czqvCZ4QEK9gFjOt1GcZ/8OUa0H5Iu+F1MsFcMThAFERTdBp6HZRlW7795
+/diwzPnUtiS7RX29QMJnsEiJaP9oWs052iYQbpMJstZ9Ezb15kNXC8fvXYvqlyS9sWVicIQpDlA
gZ3UdThggnHF3pWJ9UYn1XFZZDteNBKGJKqm7dCq6tHxg9dEG94RMq9QBeRPUEL9Q3j/qlrUNpcc
Bc6U1bfYH16iSBInxaMM+yJf5HNnq7rcBWLQqJ3CvW71PftyChDEJVRPClXctmwM9E+dgxMCf35C
sOVOTITBM8vRdz7W8wUhvhtU3Nm5atL4lBNYAzJoJZUar6NRHyGRRgenQ71VtQPJt3MVXGKKq5CG
rvlWw34SnySjkKJCRJ6eFODiOr/fU8PkNLA7Dc30OH+qW9BLvb0m6LG9Nqn5SJauu6ttJl8uFmgW
Pdxqbe6CmIkeE1a0Z8ZPCKbnm0JGMXuWwVrNG41ziTdviRwZY5v2K3cNDUbY1Jx7ntS6dcN9n6PX
sXT7S9QOQWEtimkr1aP3qugYUZBdoDnBa23H0z4ELkN0AWinu3DSo8Zc0lT+yH0Enw3T4OfS0n4N
LHmhF7g/Au8o8qfGnMSb6Eh7j5vmRQbwpbPJtN66yke3r1qcekTZEPjLjXQvG+7noxawUJ5EXKyc
2Ndes8Zikm/G5EPMM01L1Js7hBpPCTztcOauz5ud2qL4CyLs+dy32da3kfjdW53GqDBnFb6BnJ7X
l5uhBJOJS4ssB58cqVXZedlyDHVO/Ln1M8ziU/IadiUKoZLH08iycUkeSf0tQC/7cGJgI66IyhEl
OWJY/S4bRK4FLAwGCDlGu5OS9Mxo6AEnh8F68mGhlFRm6/uHTUrvKYh6dGIAvZ8Hoy4esDWfWwDW
iGq4h0xcsutp3o6LxP1x/+24kvFyjmTmag/gEVuHIvCuj2W0AxVungS5M5wN2aO3vJ/XTVqbdHXz
oFYECYsLp7VeULEDIiegkJGL8dhEmrdDjtczYMQ3hSdv7llQ2ZFnIBJmUP4QrHXiEh9cMyd4R5Xk
NDRxeUYOPK50pJeHrLpILXauWcwW3Wv9R8NsYRJ63+WcfggnJl4UEvvu4JJElQRztAdOWLNonxLW
Dtv7JhbB2k7WT4GmLs3c4cmkfjVUeaTiqr6ZFemHmEaQbdcFnRrAXelk4QueQ9b7KtwzP8SJNXjd
vhlh5iSjgN2Pc2cLz4SEIad4D/GM6SQLtQEqnLr3sEngpcR9XI0fnkUSGAJqIjzVQ4o/cDNMPZin
lPGlmMk9Dsh3K/TZevbxeioibdEZ0r4MssevV9WsoqiioqfqOTBD0CkSalLvQtHp69kRU90smFrf
rTkuD2ELw6ChoArzinR//yhMXVIdXIvVvDGp/KwYFzwokRzrprH//LwPU6ztmUhC/QkBBLs0+39e
1Sg9i8XE21qD3cHQdy8duL8L5DAWGqCKlTJUQ54K22PzEIxMx4dU7fWoQ1adVMA9HRBS948Iw0ex
i8FRt3FfwQl3390pz65V4KTXLlBP8wyd2AlxzGUd7lo/5vdQGrdet/q3SH9oxyK+hOmTFhXJuZtw
9OXZ5B0Tu91OVWUBPkROA5W6v+EQaVhA4VDLgSg83D/lv483FsAomJHMcIk8TyQHkz+udkNmp+Rc
ypVlDPH5/o8ERWXrQS+HomeDhlbxukWPu1ZTS96XV4ndQDjpMsB9hGhyPN77DFGH21Jo9YltGT2X
Dn/OKSJ7Z0v2hn3Txy8GUCfidPghSP24V2yOqQUQzFomF2Mplokd5hv8jpYp2/e0JsgrHm0EBL3W
b3oN7TkR1bDoPIiu5TAbT4o4K97iUlyCLs7e/LJZJwaq+SpJrZesysBOkCa+aAz0RVhV33ARFMva
ZoNTBP5TErDguU+U7CBgZxuhOEKZRWMAfdqKQn03cjPzHQmtLnssnxSJ4FexWQpg+SWxtrY3Ndsy
QRKzQExajC+yj0y4d84FT4h+l+4jQnrUQrDVRmNdFZKLLavXdDsb3gkSMsi216cVTUAL31/zr1He
nlpw80i8MFXC9gNVMNpMcDorJhW+cIPXxo1W3ejq28arXtzAN06OsKwZv+J5+yFTT0aXJ4+yk1+t
Rnaj48fiqkzGfEEAiFyyTWZC8zUmCguNN13vJxvOqJiwbbLDR7sFsj8wKYqTAPR8YlWnP9s2zzP3
Y+O/BsEQvZGHp7DH+1yrDfzScQ7EMtqGVhNH1a7g8KadQEAsA9ZvwGnTetsg9joYmXESFrT0mmzs
KOz7LbyCX4zg9EOCG2Elce4s5bxFSOmmMg8vl2P6DDynyGKw3z9zYmozatXpj3pQyQUyGibswZgA
71U7HjoqSxXn3dIuzPH4+9m7y4i2bc5GIOiqGLYcgsySfnDBeH46ZlA0GEPo+lWlYbwvu/KNNId4
F9bpF68mviElah/61DAPtetVrx7z5pXSFLr2nlpA79p8pZspedT+6Nzc5pLPFV+lgm6v+fHaGWRy
9YsJ5oj7w+l1Ai9E0zx5cSFXWpH88HGsXrn52Q5aer6BTMK9WgoiMxMIBaU+sKdxRhAYfUFe3th4
y7SppwPyQlgbUwwcZiq+24H4ihIizwB7ouQe9V49qKaQh67O7GPa6gdjIFkWU5/88ln1FnH+y8pq
7w30ML1S6v70Rv113jislQc4sEiqJ8KFQNGdECL19FX8okqU5ktDchPgtAaQAX5jYcw7Qaw12Qn+
MbIJEEMMZVuUqXpuBc9hXZhb2Owe2rDMPSDcgp8hc/8NnBiCZTuKP/ROK/aBAR2o74xilfXdrFey
Qc+IRJyYo6fLQmeBz3OQXlUgn/0ZrNLLwljZyuyPEpPI2rXDqyfdgvkhVIuu0KLjkP/U+4SWOB4Y
M/z+EPse9Fs0IniDov7FYnt+sCp8EFNc4gFu61PSh/05bxKIZKU2/Vl6SA2J6H1lh++JKWkXlxv8
rJBLmTTtcn7MbWeiB+10M3k3B59RVF5kJ0KZpzd4BYw5qZxpz5f97P4You7otpXD2hxrSJaxLUO0
c9M97CECIemzH+glFFPmXW0f2QhYhPdYRjhS5j/1RVEeyww3Aq2p8ypQkS5dmy0jOKhk601ogsBO
f9m+R0TRfd7ixvbxnutnJog5QavqeUbDUiY3Pen8mx1hdI3piUqZvWtOpk7xDPc38XRYMZvmyGLO
b3Wd2BaxP61kGWpAZngg7u1T2pQRJhhBHExBkrLSTXXq2XwBQipQhtyHEGH+md3lhK0DU2MI8oPd
FdZWpLI7WP5GHztiHubpI+ezxa4YRNNc2BNfOsgKKEqjKG/7bptYnX527OB1YoUKA4osJQPvAR5m
sBVa1z1nqI1IpK+ntygLQDDwteBv6B1VpKH4bBDfBFGJZLOx1mzzjW9Zwji2K/TjGLXfplmHOFjw
ySJHs/bKa/pnHCyfLfLMFdBgzPhOp72qwdtHLNyvfVctkNljr5Kt+cRND0Nb5GzXiyYB1NXvQ1xY
fM47kgekMFch37R3O4Vqp9hl91LbCBJvKaTIrqYXpOegkHhe0vy9+cG8TZ1yBBm/5zAQQbG1FMI5
MRyAytgKbWewkFtCSST2Er3xOqgS4zn2HAEPpOdGyqS5iuIounIxfFGOYeRvSG8mSmKbZ/mpY5Z5
cOYpXGpmv+C72pw8g7FU+Xi9LyqnNgke81x8Y/UyHLXBY1k+rWAfTDtqSBsWeO/uyDFXO3zo6qGc
tgwJWEpUbM9lX/Sb+wgZEv+q73Q2gTnA1bZV/cbLPbUQIosXiSrF9yGp0NHExWvYNe8VC9sHpzez
S+pryQnzm7uYWVj2V0SkSMn1Jtg1EltSWzUgr7x5TWVzifUGXe78p1yH4GupfG+PZr3iUMy5pAls
1IR+C5UwXpADEZ7BPg+uXbFmr+7tpBFHCwaX5YuX77Oc6HqSktHHWU9zmgHaSnaQkfyECngeNRwZ
3aTza8LOUqFL4TVgeAwcRyCQYn4gGWSlBtSrrs6hhvTO1WZ2s2I4MoNvYTDMSbdt4bcbrHDgmdHH
pzHqmPDJ0YZ8yXpN4tDoiC6Rwn2cCrMnPbe7GaTtYP2AjKtJ760OoADIkhijiSYavy53lQe+0YfY
AlAgOySqXR7uGX3/8V39Z/RT/Jns2Pzzv/jzd1GNMoni9t/++M/t6rr6r/nf+J+v+OvX/3PzUzx+
Fj+b/+cXnW7r53//gr98U/6zf/5Yy8/28y9/WJUkkoxP3U85Xn82Xd7efwBewPyV/79/+bef9+/y
PFY///HHd9GV7fzdokSUf/z5V7sf//iD1MX/+Nfv/udfza/vH3/8tyxgoXz+29f/RCn3jz9s9++u
peum53l6ELh6QJrh8PP+N9bfbTvwPAzgOkYaXKB//K3kdIj5l4y/s+TzLS9gumSTNUicXyOAsPzj
D8v/u4/uy9RhIfu+iQrwj//7c/3lbfvft/FvZVdcBOZV0gnNORdQ5PBvyvurshzGQ47nmgwdHH4G
cw7w/JcsQ19hLbBigtiz2oBZg6bCKMWrLqYfFUiYNWC7aoE2I35yYsArTnKIJn/T6iRzeb7d7yfN
lsvKbZ8cARmcXdFqMIAZdHpKy0sbL3WxYRuEINAphtP9H0RBYMaWdr4IG/P8L7/2P1/eX16O6f9b
eCRjff7nueSMuI7tE+z31xeEaALVZ9XByxLOeyaKd5dt/yakBFnJ9y6F5N5oMthIlWMLEvWWiNgt
mqt8L0y5VoN2Bv+KirkjbL0pCAZAmboiAhLtZ3KjSviBKYMhNFWNpjqb4sFCkzI1NxVDR6TQMJZB
YJwys+sO/ZSBvRh/ZkPMmqoY4LOxZMKIIC5tBpdVBAojMFl7dI4fsekeTKN96mqfnmMAy2wzSC79
3lrEsxSTLBtwg21yGkS8iNv2pyNVsWygcVlw8BatjH4YffImMe4+sKAmf3qqX/xW32U62y31BFX3
Ykvxok3lRxL/0poCsxE3FKwdqngoFjUTrQqq+RDTaHcpxkaCxj0dpWt0dqR+VlN6sQTSe+OjBP/Z
5SdWMKRntE+o49+tKtlVA3Sv3F61afLUwJBItxkSgRBRmh6lB+RnVyuDvNDi35lq7EoWQhHsVQ9j
H390pr3sRHqzjQT5gzSvOvoNbJ6gZoadBkY85IKoxmkzdPZhlCzOhKLiDx6rLWuBY5XJM8N9bVFo
MF0k83ibvgVscTnMYc3gVvRrTSSb38TPlrnM4p0JQT7QqkMYGWdlZd+AMyJoMnYsbqHEj/sgsZ9d
85YL/7FKa3bCnMaxwzg1XgqUJjq6OXP6RPa5AP6P+xVKbxtc3bQlbyQ/g3/v7GSHUuuQpTMGWG7G
+BRVBMCMHhLeeY+dVY/zizE9bSeivdt6ey+g3g8j0tO0I075J7/xj9VUsXZT2AtgapvzdFQvvjHZ
W6kKUXJK+oERrnRswmV21hHV2K31XUvyb44zfWN+cePiYrNtr4Zy3LVo2P1ee+yM/tC6ICyAIoGR
JHSg3/Y1hQK6IojMGE+tz8gx3r2WsUPrqB+hRW8s9Gwtq6fM1w51bJ3Qi2DeTN7csrqgAYMIrAg7
hcRGyPIpy0IQqsHFzLSvzFJH9H5glLxPM4FrbbYaMnaokEkSfqs178OaEyGKU5HkW63QtlWlDpE1
QpmIYe6m67zQdi3jnTbzAVf1F5jsOt21FnqfaUkoJyzomuVvPmP+v0pff26H+Oir9nvmo5JJJh/d
qO4+YPWOFk0SPIFROXqiuhkmvVtKNiGffvmSDmCTVLACrbxQPisXJ/5G2fw9zNNHUuVXcWcuXUs9
JgQ+RBzi7P6sXwoCz0NseKd1EKvfn6eWbQNf4pt1hGq3uAYoZGSmn/TIoKzr3ofSRvFovQRiWxfO
Rz0yO5Vg6OLps7HTzzhwbt2pbsxnm24Yp/qtwlgTyOARUi2O9niXMBSm1jgadUkNVNQvUwOuxkqn
Mx3zNm6jw+CRqRjZq8YS10igV7SK4Wc1VodqGo5086CPkIK1Nk1hR/Joz6kfRvIr6br3ykUeDX2w
+eHr6nuE55QIBNDEPcNCSae+7ELnl4OmMdbbPfj4nOrFwDNtFEzxAQ1E9XtHmUtl96BSEoV8+2dX
6xdi1Thszec8yJ3lkNTvfsW+1C+/xpyFYye3uSq2kSg+VJU+50SWkhh7i4kwCxlE+pp7GnlaRs6c
ROGzaNXGsesn5HIXfP5PVZCwUAeaakTZNicYBRvoiqlh8QBm5dgVwRNi6O38KwyrAqXjR59TddXY
wdjMmdvK0Up+FE7D5DNo2xtS/CNyyB3Otr0VxSec/I9uWjy1WrmCO+NK/xVX43Mc+u+RNl4rIk9L
NP8e1NUm6s6amrbzGwG0+mbyr3MGvBFCUDUUYxovDkITIvuIlMeHPtHIAmHOBosNLjHI79S28c40
6xG5dggRowjMk954z3lI9BcwlgWcHyyw6RvjoXOuiMjzgDq4AJoSIttzdWiK/BTZ2qGokEv16VYI
Tp+uONBk8y5V43E+wFp0M/6wG/XsVCbBL1uxr7CT6VHWOBfyNXJuFJfl2anVks3oY+mAsfA5J/1Q
27ITJmXv2qU23eH01vvjF1vxRdMSjRHg7VvG5aOSI+EUCYmQCDGecLruWVi7eXTCo412D9O4Hb1C
/rqJSduWEsMWbFEzQ16o0r0ynpskORqPI5ajsu++acJ9Mti3heFr0k83p+suFsJYZ631440f7STd
lnhaAKkC8Hmob1FiQoq3Xln1PZm1vQo4uKrBe4Qx9W5i2Ha9T3H0B/Eeahg/0nSNqutIeMZ8IToW
StdMrpi/n/TuOW/ENpjaxywPdsobgEZ0Cm50tJFW/ORG7Xvj1q9+yqnXoBhmLIvovYXxXAhGHNCf
FSnQg5+Oyyo2ngYx7YbZdVwkXrEg4+rNxeZiDoySB8aZDwPRAyg994m2NiXoxjL7xnL9p+7GX73e
Xe0EMGPh9OeS93YMxdZCwtJjiJF1fE0JCnG86q1G/Ypt6hcc32dHiU1sfQxAdgYr+1CC1YRjDzty
Zo96gtrXJh0mPRXAhHsb2Gxuv4rcR0+g71tnNd/3kQFKOhu/g18gRqwbDh5IUZRhL6PGg8a3Iyzo
C2tIT3lHb9oi9PeH8CWurX7hh/HK1KZLXI4E0ECpnZLuaTK7l770fgbssx7cqXyty2LL2kfPx6Nt
mEjuY1SGzQ2D2xWr/AK42NvPlDOu//3D40Gv/PX8OFs9cwpE6hmqE98Qm4Lv4nBBGwC1eBfwZm86
v0R7ZDy7TM5nm8FJldFBYU5wbe2blk8v0my4e5zts6U3Hwm1CqHMG7EJU3BWurRusk0uJCuh1Eg+
UuT+bRSdZ2vaaOnbotQ/mKwCufIEVHIwUsioKVMcyGU6wLeLrrnibLOxcfM9mP/x1Do1mCnD0Tgu
3J/Cg1TC3f8I+7BEO4FQxM36fRwMN63O8ZzKPVWeZHY6PI1GFV8UKdqsQIdFYtl71Dj2JuZ8zfC5
g0UxCP1YhW0jt5DdLkyIzbVOUgEjvcXk+eHCdLOWJ5DSVQ+TWTAHGafsfwxqsLe1V15ausqDJYgg
0JOU78HyUZ+j3wzcp1ODJ4TsxoXjQMWNneqWDeML7Q7V3qQw24bMwpvsM4tyfTMG1hbN5LTOtPgD
LPQbwAG5iYzw+5A1kGNtbiFvzN4dwvPg/wYlxd6wmCYT4Q0B5OjXsxL9Y2MdgohCtwP4h1ZGX9Y9
cmA0NI8BNtzaNF9lCMTJR1NHwAxOahVfbegdKy1rAUTaRNTzTIYu/EmZOFd9KM7I4qDRRN8xsR6r
Pl2GNSoI9X/YO6/d2JEs7b7KPECzwAj62/ROqZSUsjeELL33fPp/haoxqPrRU8Dcz0U30H10dNKQ
wYi9v72WmyZrQBE/bE6upJjIdslsWTDDtQDnQWOACpLRTi9hfWOPZrOYK6bF58l5NzhIrL0IziE8
Uho+2ZPr8ajoWkNdjWt46FQmGKKFzRMB4Ivoxmk2dYX8oRk7nG9SrHBD1xQz/J8o1c+0Ln40eF/r
IeOBF1rGQh/zD7avxoa3fkIxwAaMKtKOjihERwfQ8CbSx2lhsivCkpU8lRpTTKByV3MMDR3ZICtd
yeQFuf4sjvE5YMplwqtc6Tl4onE03i2cUgnNdMa2FBKHWpkWXUwP+UUVzIBOKxyfWY5nnW52QKTY
YVVPaoCjvuH2BFkg5wxztW2Rr8vKzlZRHZ1sii9rUr7Ik1snvjVGQV4qIegxcUlpPMpu3dFwbn0X
J4ObuB8NIICV7ODO1W5ZryfbjNYhOTDIZpnYmGG67PymImjaQG/llOoxq4TvIAdJXsvynLCeLv08
w0hKR3EXdjp7w4qu81wbP4WAOEXKkfaZDlqGklRfhPM+s9RsV0GLVgM2jtBheKSUwi5ywowMyWeh
WfpXU4Y3LZ15TGMG+SY3JhycHsLsTUhiDaUT22vJXC2jg9zFHUC3x8T15R2ERL90zhSC95pJn3DW
MYfTxbeXkTMyP8TMxbaLC2dRTYCWSQxcpeUfQupmC6eqCAZziHSt5FyzzCxiqqCEn+DNW06r2GHh
vciYtLIjWO9tIJ4nNJJVeWbkQb+tmZ2GbUOV0LDYTTXvqWP1xzSwlrEhPi1tvh9bGkpNax9b/unU
GsZN1PTA+wYCVTl7hWUpLf1US79cGwa/Gdz/xlIZEQjqd3Y1M6EWUWzUez++emzH/fYerHW0DUYb
2mJvA+IEKM3jjqcB2TllAVjgmXHIRg27XqtXAxLftGWvOozFfWKNzxLN7JIGnPI/5Us38oiTCZfv
5BJWot1Imy8K2A4N6HZngIc3x9CGwyPvXOJz9JQ5ODvgWb2CgZuuJUKJ/TiquDYKYh9VSdNNHWrr
8bukcEnKTllJagYWWze9Y5pvPQKenr3txHAFpm/r0Dd6thde/mDxnRtQh60mf9Ps/gMq/G+AxQ5w
QpWFuWwjF51R1WDWQokb5QMMBO0lkpLJp5H5eNyUXHE+8ccudQ1WVS+7j5B05AOK1MkAIOakZ6SP
FzHTryJBUy3HxndggzHV0wtyKbR9QKpGtRryGV7i4KbEb8TObca/HfKZBMXbCGrImwo6dUTGTJ8u
Vd3symPAM2SpCXT2cIbfJw4Tg8kJfnyxq8dwjvQTdLOEycd6FWP4KD0AjiH+WeQUWLUBMq2s3L7F
gxGQoGVrn6ddu7L4oc5mFMuydkwiP9nk4QuGAcrWICPYawspwRlLy30j3n0hbMP+dAsG16QgAEed
1fAY2aW2zjPLXCQRgaVZT4+F+IlDjcC2ENfAm4lzucecUWNKpngcJ9+8tjbWn1prxKqCkgmaiVcF
nvsh8DvjWifNc5ZmOKeYJUSTA1OPf7jUMHzXQIni6d4onC9Ry22j5ZwEfaUm4VY62X5gIvuBqa4Q
ZTUjE97MZP6YNN9mVz5rgdwU9vxthMNT1FCW7a23NOu/yH7/DKXaNZlWQ5DO/UktA6wMwx3sG1uU
aZp8y+ohX7fYtf0KW5Y0q6/G6RilMjH5pObZr6kKqy0yvkUUuXBU+ViGxWDgjoHneehH3djlTnEZ
vYxRJBIM/jBc/Nq6mJ3ZQJZhwQkjHnj1TMA/qyhnoUR9MlwT0FP0PTKbN5KTo+8H3LbIeO/58BPH
dgL6Qv/Mo5omet4Zq4wt9hTXN5Hi/Tje1AJmMH8Gob/WXnJXqzk4cv8sP2DfHfVw1X06K7DcUpKm
qKsoRvXQBJyIo4HTaaCb4yFaxjygw7RxGBK5GYhVc69Ey9TkpBHW245BSPryly6O77WKxHOc1bdh
bzJk2Q3hEiwLpAvAm0vPNB4D2Z2CmHCb2c60/2rm0ScArO7CK04MbCJ9ryWwmIh5lBfi5jd0Z76V
RBTWNZ2ZqJbjugpamDUiIpQN3pT1kgUKheLSxpqyQG4zrFwihKZnHSqaBXwP7BQDyb44RcMQuLex
GmvuoRCv48ykgug2VyGnWwc3HMVDGsDPkx1bnDqJ+ExU6HpGOk9TfYtsuODET9JVpjpLd400mGNc
TeoCC5K5z0hZzN6A23pK7rVkfuolCe1IqOU7z5dxTMJDjl+mlm/HaMMdC9Of5Q0BAQRle4yWvZiQ
rNbDioxMwTkC8m2rh+ey8GkeZKg+sVC13I1lwHCZS+7JcuBZmNptYDN+NunGbekMdy78Hgj2FcIv
gGmAYQtb3kH/G1cskVcOpNtCT79oTJEEyimhw/gsNGZi4LqWJpRrZoCZlHL6T4ZkAmjTjPRi0PYy
3E4NOsMm51Q9tPoOryj+Ieols1A7l57LxDQZaCBJSvoi4tFtKFkYlrtrOuCobkhTosvtsZXQQ3W7
7qfihXlQGXE0fWUWqQTCxx+jw4vBQcVz9TsR2aPgxEO6ZVWM5BRqGa0Y9nwmMIESdPIvIujFpk54
lIZu8OiUxn1r+evIt26EwywYI3jATjzoUsljp3N2yaITx6ad46bHJoczXenzLW0u2EHJhwchQCVt
nVVgsW0INeCN1RNnhV2cyEPD+LbhWvd022Et01TS0VSGfhc9FCS9C9E+mMY3sDvgLwTTF93vsbHC
pWtzaw46EUUemZLsJpE3nXpgHdABQm61iBLmPC2HsGo2+7t2ZjOWOeGeiWTkkqNLhw+T9SnnQUt0
xxg3miynFdUfRp4IFtIDWJoVfq5axmyr5XluTDqYEUKGvh30g842kXk88Muh2m+wO4D27WkrMmGn
kVDIomQPtRz1mO6lr6zyIjuwTSueLGYRxn6Qa7MEURjet83Grwl4JYIEYTiRnUPgcvATuXfJ9m1k
ET9y6KAkBox9RfXmlHeM5za2cwnSkFErhqQjQSppbniDkcEkhKN5a2jR1GgKT9sOWO4wlMP0hWi8
iABXO3zLAINSvrWCb3EAs8rZtD4UecJpkI2T1+LzMmxxANjHxE+EqDVi9qX1MsjNreavIulsy7n7
RhwMjqk3nuPuiTHkg2eXl7kub0SiUX7QPDVQDycBBdiaEwW7eVwCsCReaiUXsJRmoMQ3MOMdGANm
GZWIoFZKAqQbMNmDOf2eMta3AHNBg8GAoP2LzUgK0wkchkz2G7SVPwOlPfDwHzRKhJBgRJiVGkHH
kYAKmPtGaRM8Q35wQOM6xKigeQO5YKVYYM6Pqdn+y6y7ZkU/pk4G7SAdlm0O1Ws9ri6aSssOBvKG
RGkcBnwOPKE1EEMNz/sKyECprA9K/wC5AItwkLxVBkN72QiBHGzXcmjmi6n0EWOJSAJybcg6pB8z
/MUSwAmbtZq3Hx+cXw2FElJgW8FSlLXXykFWoSttRRmgIcyUSSX6TiORPjlKcSGV7EJivTCxX/Dh
f9uac5tKWWyiLzuJpmWhdBlM0z5rBH2Tnj7o/M3xR+DW6G1j34Ti6uezwrZTqZFfZSQVAX/4SiDY
N1xejDq/ORmDVIM3fCQyL9fOyCiP7hFEDlEpMSr/1mH+AGP1RVrW3IJSwLXijqu2/CIUxdtomQLw
OhRNBhaRekjvrdDbBvgfsTkyqaVt6ZFQIRqZFfVBsSghCX4Ixe1izEEoXYlnxPQ8bIIoJgPTAqfJ
0KfpZhDQPGpdcMy6texDRyQszdKHsiUJyCh3tq6n6kdU3p2PN6XROwQqODs9VD8QB5py1+YcNHMA
C3Txb4wSCceE3HDDnuRmLNrDyJA4phZNppcZ1kKmo3CZJe2jUPuESg+nisvXVroXhA1v+dZTEhh6
gvk6aoE+Wx3XGqYYoZQxmWsc7Z5CE2BoQtlLE7dMy9Cg1qtZlVxnA0daUA2uLmzzJxcamfW+x3LG
zPHaYfZ9AGPBoYj1jpM6TDeXrVgp8NzoynhDBCNjNiGiKT7c1KLgd/re/TTleHJMsGhBc7QR6Fjm
q+200M/153GoX22l2UmGt6SRvG73WCkPD1Ubgs9YZeL+hrB9WpT7OHhBsXjImI87BSU9qKnTnwdS
CgWiH7+tX6EaRdCD597lmBi3W6d18L0frYrnuKSCqLxBuiah9lPszHqyUSGBbACriYD6wpiu+5FF
QKolIiJYiPHaUm4iOnUmfraVrWMtYmHfOcAJs2x40rkbF+BCzlomGZIQBRNcLUI8dqvbLoze8975
cWoUM+XoLOjmEI0uqoUOJm3L0P9ikliVDMUWNAXVnZp9FRID4rzzUigXU9EA0FcFUXf8SkLhLhhV
TddN0n9JRE5WykOKYPwqFNmKIZMeVgw7GORPtrJAjcoHFSCGGhFEOcoUZaCM0hnn61FIeaU4CEsy
CBRUjxD/3wOTjYOyTjnqee94P77yUUllpnJRVIGV7Ff1iLUKspwoaHjJu6ypxDLsKN6aaK465buy
7+07sts6ZzUQosqJ1fTasA2b4RpKbWLabOItKYcWSXNOKwEKx1yzuc+GeGBCE7W9ySQpOaCCZw6w
yqz+dXMh6VK2rmDSzyAaqpWNA1KK4WIos5fRMeNmD98tGL2VOU5wXLz+AfrGa2tnd0EWbCgWbDTK
lsugtfdSB4TAtciYUtPhzVF+sYYqf9hiHAPD4yMEIUqjbGQlXGpWTxasbYiszEVaZnvVzp7REcpf
n5l11xDNPTEuTRHEwNeK+kxPcKAxtUaFgulAjr4o0lzlSgOBjzUNfZquPGqGMqp1xYHrUyjPWl+Z
L52lVO/KwdYjY2tKrGy18rNpkU4jBB6DxNxGNpjTg91fJ6RukbK7tWjebOV7sxC/JcoA5/a44Epl
hbOScpVO5kujTAUEjDHNoJBjK/E0TTOtRnffqRR0EzHOPLe36OOXffYwU0VYOgxsVJy37RFLXeKy
yGIQXgcxRWea4C+5ctrVsUdlyeKhMEhUmvpVhrC3lAYPHV4z4/p0W+qPnvROjW8ewVG4C57ge6su
bwdl1atJp64Ljan8+JbPARE7Ar5amfh6eJebntMoedenUdn6GuXtKxrAORFzqDX7+5uwgdZQz/lp
ZntJYUmY7EGkuWVS95JkGmCiKbkT1Lg2vP/+YPYTke023nYNby4CQ4kDQsJmyYeICT7qgT40tRU7
rPu4H8bXapCQSPzpxpUcmwrv3BBSX1vAYhfTlG11gEdMW0IpoIGDIajRZ9o2iBQSEiAMpzc5nWzb
AouuLZzfb6mMjTtgkuArWF/mrdtaAcVA8Y4ZLN3y/hPg8PlwUJXCmouU2Qz/B38VhJWsNEChcAKn
KZkmTNvWk9iZlvbEg+errupHqUGCygpvG6YkULUOW7R0GaCc0+xp8HoAu9LfhWLjhwgKWvgbKqO4
6MYx/hx1gNVsXpdlb/9kHpsOUoJgm5ozWZuVNFL9SL2X3T9Gla0xm9MBA+trnTv+WnNkvhThl08g
ehi19kECZKUSHhKFqwnJT4y679uwWbuDGW1dmPFg1u7ipn2xuiB+rqzpyHAW44Z9CJY7JAzn2d2F
SY2eO09jy8RNx3N5OoHQuWfcgcGB4tJok7+L2CV5MCgUBCcgjmWVR3AGW4r2VC2CjIF8Fd4vtRef
E/AhiktjE/Vkr3O/WBmtxOqkaw+NLhG3zjBKYuhmtv+oMSTEfs8nqHnDXUBA2RysVYPrh63gyqS/
fuzUQ3BgBBBCFOYe6dM/0Wd/DYm+oOuGbMEFkSQM56enrn8TZvLoebI/SRe0alo/UatNH8A17cLY
wbjZBCPjKuUb33Cy6w02VtYPEWZak4D8T4YKjnP8mrZC5+sPDc4tdlYcM27McKi6U1k+Jj6yhVEH
AxL4+JREFYnjKI5sGBBv6W59DIYaxPhsUVLpw0tVcNg2Ru1quJ1CKVYfECLpko+2w7QmE+5WJK8j
umn2Z4WZHR2nvgliG2q2BJBBei/rNXAQJ6OaNiFNu4oCyiSbByLsEf0A9xYP8LlkL+kHWC3HnlkZ
ufP06WBQ+Rnb6d5N231cpzsmAoqh3pWjf3aT6E5o6a3rRi8DAOWggzSbfJozWKQiu+QReJ6oGX+g
dT4ZDinhwgH9KN7tmj4cKWSATgmz0D1CBqOE/A2xVSstcpxOcnXoW9PQ7rPgLRfzi4yy50okr1wL
dDauYaKxY2InWdLgHL0vyCk/cS8u6Cvl9JjDlOK54/P87rQT06S7LEnmPbbvm0ZLH6HsffUYeNM6
pguCe2PAOqZxqW2papH8yDAQtB+1GWJyg/G5xFr5pdP8URuRcaajOfJo5vO5RcebHd1Cu0yJ6DZp
bN3/Bn0FOanVv+Yc5lZdiGjtzzzMje7VHEtAReIkQ/8zS6kkjVn2JMzuoXHtd0ezzynpRQ2gVzJY
r/+KYUSXXkJ7ZrTT5yTStoEOES222junjk2F4KC8VkAks7kHoYoCU43XMnSfE9v/IpmSjkFOK4Rm
p584i3HqAVlnDFUHHP9ng9os7Aq4ThI0S27/5OzYAnAX9TiEBxxazjqxvW1k7urOwnmU0sF1srui
qV5jP3j519TVIyqAPlsbwUj2wLYOWkrlRCRVxJlciy894SD4FOvOYi44NmAClk2/np363jGiYQll
js7QIdAS5rA4h6/9KUpX4xAAVqirci/p2wfNcCSv5XNatttlVSTjQiFaNgFtl8VsDpcMRULixv3q
/8KW/xy2lH+J/aks59/Sluv0vx7e0/79q6j/lrjkL/0ZudRc5w/b0x1WeZ2EpRQuqcc/M5eap/8h
gF/gyKQyb3mGQz7w36FLYZLHtHT+QJCG5L+JFv47dCmMP9jJGsLzdJc8pu79bzKXguL331KXbMBM
6QlLmPxS3XJdV/35X1KXqOUYPaOMsYl7/4pe9aMIqWs0z0RdzkXGCjiRfacCI8/tCB3dN89ZH6Bb
iADX6DNc8RgTYI4oENCYSavQWHtEFLbN4GDOG+g6aFVDhbLE4BQymWbb5FNq7FUh4Z9lWoMCqOcY
o0TUHQab0YA4ojjLviFSxw+b8ynzCV+WAKCsew7Faoy7JeMbmuu/5jYFCWCHDf6pBbqeq3oLtI4/
cw50UZQvs4ASJXhXqqv8AM86bkJnjyac9mlu/JTdue43nQg/fv+MmBQFIWcf+aUBetiB0p8km85C
Gts6sEu7AeoK3basmbHdqg52kPOb4lKsep6UfepdXbzbnDgZqWlrXuPQHWh3v6uXNSJp5liG+Xh2
rylcLBw1dFrCCTqYe5VF8hHz2ObxRttND7DszcyfsDxCyGjclQhwYCbNxPTXsGa2mUZFlHyEqNeD
OTOodYpmodVTsKyyN9tmC60ITRktERqkiGeq/prx4deqIF1Y86efg20aVZ5qRfu0NetrVQbPKDeh
6KZ0X/MsftMi8+f3/6m86FMrXqs+yRbErl4qrpUs6O8BpRzgXFBSzcw9jZFhWXXpmWYiXa3wbHWQ
BbW4pkEVV4zate3aFYzms+Iya6u/YH7igUnf1qID4VBUDDtBj4+BQpzC68oDx1LW/teEHzZo8mSt
6/7FKT65gGdSrubVnbsXkVV7maomTTwQlRncJfQb8FzQQhsBvozKCv0EEmYhJGKXZR2Q9KpMgWVM
3shE26AvN61M67PLZwc0oN1H0w6+lwYAc9gbmhyZhmA2uk/mo++QO7HKiF1mhS94SmoMSRkfmK+Z
l3pGEk0tx9EENUONyQbTWgzYvBd+0dAYA4quN+VHqq77xOaBNERAL0Fv2Asnubfj2DkCZl1lHrXf
2aI9XXXE2UImzZdm4HCPBd5eqJ11XP7oVEMWKbn/teWYr73VUFr1xGsqqI8An5YrZCwIFPvevBSN
8aBP+b4uyT/hrqfJNIuLpY+XdgrrJd+HQBXlneraJc7VMCZSqTYzE4hWU1mQdBjwsodn17Ofx1Y9
gvQEDvhXrEXjbaitvXwn9fBLCjDlhTnv2yZ+HamAUjXx92RY+DgSmpjMP42T95k56abnBLowIg/1
pc83npV7nxtIQteuQvpLehoXe8rAgQgHNIivej7cORI2mi2G6aYp1bGQAsKJ7x0o80h8BSI+3Sxv
5AzmRRz4AHbm8KWiqDAPvg+Pu0avzbcOM4WhhCWlyWvOSjSW+gul02KHIDBf+n32Bb8a8mVTuMdu
aFZh4AWPQ8shmMruKjOdYNdbPUkupqUNK58pxPTNrqCluzAYxCT1nFDXKV5bfI+rLmiu7EsGxNhc
DQmHcPWFsAd1HnJSaQjcrGMZUBav+ge6JqQg+uGZ9AwDyduyi28jA1GDp7HotkWOim4uXnNGtuLx
bbJQ5U2/HsCVriYpKL1vBi0bAIzihA1tCtODf5VjsRkLn/Q3drK5XkyPRoU7KDX7jwjJ7soC0b52
40BQtgtpopcg0nWUhZTuof6M2cKMTGvplSNn+hp4EuI7o6fnRmMEmFjs7QD+2KtBm901B1yLLmh1
lzu9s2oFzDWZfek9PEvax1e62/w2qERh0xsH088f455euHDbOze6BNg4V8xkk5YzKF51wTdiPHJL
SBcnfLiWcabjySC3NMmIU04WqADNgWpjQr+oJFHK/8O/7rJdEwg3TCd/skMJRDxSbsoqem1yi+CP
he3RGqtlW3ZoP0DNw9OO7gh9osgJgXKWHhNcZaoXy25ilDmaGG/TJ44aUNa4OHlCbbRvwMBb/Z1R
a/JVQJal53ERudOiDKkPW6VXEB6g/NRhYFgy6piNT45uBodh4hRcqJ+TMN0o/F9CK2pXjezAnJbB
pcYyasTGgU6B6iW4P04PyoCaUX6wMjsnb9+XW2Jeia7fErF4qKr80yb7J2W10FoC525uH9ww99eA
lVcp3pGzObMVZri1Oc8ubXHhJXTcvWnJ9qTbNNlApTH3V3EJzAsR2AbLAxVdh3dUHNLhq5T37QA0
3woT/eSG8R6SzvRQICuNR8q0DtCELV33TdJF8n6eMCPFlOqp8djkKNBY6GXoEszNeBq250kfHm1B
+DhMtc1IgXMZBXGKxkhjM2A1+97K0icPcjmyV4idpLDqipHWgg6TznynoYRaU8fkgmflu1qvf+qA
CW+wiVQP2Fk3M3wTtBYYK7xwV4HpoKqz7sc0p2JZvXKEOXr1svf1B6tU3GGRHwZz3EHkoNkFK6q3
eFDadnS6Ilo+N0VymbL4Ro8Cd2Fn4WvruMinAPJaA6RE6p/7ptSYMGi2k2Z/lTp22t9NQkMDf5xJ
apdDtC58cgrePNL8uPZrMy4sYNHk+fOaeDKdmgUlJ0In0FiECY6HqqWobnW6tBOH8fAy5e4tHqmz
haNsCUC2R7VoPKRgpVnlrBPz/g00k2A/Wd3J8gVd3Dp8SyhvQ9rc9HGE4gNyzyw9PBVhiKo839K0
ICTUA8SnZP05NoPYclTSy3OflffSxs1iw4jfRnG7L1TgrBDQnjZdRtSOjE228BtknH1wDOz+OQEH
sqqF90KmaVyU93VT8RAeo1UqpxvIukgKhmZQ9GDvEVJDsuh5FLsjjTHsyW3fHys5aUtxcFW+I3ZA
2Id0qvelT1ddC0LwRppEPCELqLeNqa2KADmBm73Klqx+2mo6LjkYvnrt57uJ+eHtaDXrcYo2RLGc
n1zf2U3YAtRpqstAiZiGuNOsoiSIV3U/QV3XbP1kxaAD/UdXA6mV0SxzWgICcTjshaPK6sZGdu5X
zCwCCmNWFes8ltM1yLEi/qpXesqdke9SL6UinMf4R/PQus1Gce7iec+Ndk8Q6ycu+mctK15nklYN
h99xwBcWEzddRqn8mrFFa2zOVrQn94yWfrsRzLCubjZdOqIENE0Ut1nEc5BUbScKxg1iQhDmdC8R
2600JksZXWETkX14bs/KzqlxW5n9OkFIVDjR85AG1OUbj0W9pMrEMDQ5aKDZEHlMoJya8Wam6Wet
X2uv3/ly+BIu23XXL6gyDIQNdfHgTNYlDLMrgYNtL+2QTBTfAYkKbMn45AfzEXFguzSyLGUZrmMV
glsOMZaejvDdKq0NEGnUDNsZzY789pKnvjhiImZCS9Jj17jyE9NlxIFfSABiGYekwYOM6YZcxv1C
a9JzRqA5Y95m5qcX4F2eu9uyi14dDTuwkboPVKSZJk5Og+9gtsHjRCLCE9E+fLPsGtFUf9tlEC7L
wt0Ti36s3XSfzsAnNHqYxOPNXe7z4gP/xyE/VuuA10q2VgU6DSoYADCzVL9xOrs/j4KQAFW58iDa
ir606E+CsV/23tVJpvQtk8p+F2lI3ZlR6s6GUJQN9dU3vHKrWyyuTCm8eEANatgKLm0jKx8nfoW2
7evmqWxC+2Y0zIGQaKFvk/C1CRp/ZZhkmXDSJQetr4922N31QA810cEz4jumUs4Oq2RKNE3cq48A
hh3I5C0bzh1ew66KeyymZEL4Zdj06bTrvOxI1YE5zYCQvDkYSOK3jjorEPumb29MnyYpbpLfDell
TlnQM9mzB/qHCEK+toybIaVeQVDXVeZnUh0U2Xx03cvM0Xoalsa18kGeui7UsV8BXgs2gZvmsTBk
vjWL9myiJGSNpwkRE8sGuQkeaiyaFU1cnoODs6kHCJ99acIpx8mQhviPuuSjwDm1EHZ/Gzadx4M2
otjRh5TbEK7VaefxMbG68sYBITTsN9g66YxFJF4VUzy0esJ33pFd6rd7btgOaUSu9Kl6H8On35/N
6Acsfj+JvmJYROCU0aKP2af/VgzHMow+AqJJpHJ4hDv+fdpwPPz9O33KyI/62cwmhQXthWdbZTMR
k4wAtMYl4zH6AanBZ5nfpyAt7oj9H6xExfTEsqWnsZw1NXTSaoRnHWDrdNI+rIipn3zqOxycjdi0
gznhrBnoTHEk8EkS3Xf8+l6fjLWvk14g4nxJR/KolM0Y0u5u6iyRdICSlC9vfjRz170bMhNPHF8C
1eFl1mrvppb1t7NmrX7RQGWvk0woieGnE+PX7RqwHb+KMPeqY2erB9on5wX8oVP68Xve7FxnP6tD
lSd//vtztyf3aQi7hEBGuJtawFkOiSkWsLpd14JUj+OFD2XNAEIF3bRBM1bmecI5lN5iN54n6xDp
ZGLjDipIvhwmt77BMR3mrXey0prcLUf3OM847uCUXTJGXRzAgO7rjvtkEj7iuaq2V1ZPhX8ajOnM
5CJnDM9GDW4jzgr8lSNGUDmq6zpRQXfskzX7DIsVAGHsGOcSKEFCW+7ei/hwgunOtzgh++uc05cB
AJSiaLdQca4wBb/RjNy94X1KyQIQ9BXK8w3m4K8h/hJ03talKp30Ut5ag/NW0OwgIFKiNndOIYGo
idlfwpPwIkudS6exeQk+pb5lZWsA1AJm4VoyZpG36Pmos4BbXX3Ork7vO6l6Mmh8F6vQHxPIYyY/
6awLN7xli3Y1fO6KINSuKacPyi7nmZnOhTmQAsXkF7H5hiSqBEEy7og+POXduy9qlWTqLqARiIlp
SnZAycLq1JNbrRCx4H9J6S1019rwmYFdoGgRR2DIqBj4483v7QBjIoYimX44IMsk8PEFdvR9lLM0
dWPJi5p4G2yBjAzwm3pf6rN2+dkstD+13vyTh5gQKtq4mYm40w0/w7HYd75DL0rIZz0mwjGY5nma
RQ/t2Npn+T6d4ueUjYu6ONV1qUveaRu0lzhh8gzNKJ+bFs/nIGEMs4hmQkMcMiSnQCugdmT1VJbU
r/KD9oa+N8NNevKhs8H58+X4s80xRK1KlHfKXltjo1oWrLAULMBiTwQycD2Yy46c/OhwCoup8UNv
4Vut8aqTps7AhS77jiW7y9KPySHWHTTzzq04c+f0zwvgFTstYC0sp5dM0BFVn41msNRJ86WKM4cc
IGvu79dhqtecR1ezM94rl5elvoiqsa+CmS47CdZVQe+9ECmkDyehXeC8/JbM4oxf90sxnFTFjBgV
hSsz2WRtdx6t8T5OifbRY0KRtc7jZ69K3o25vkuB8aykLSEzuCN8Xm921gSyaIibGtlLl92KDlcT
WJwqYGvTyRm5iO2xnjeNp12ziWtNLZC/C/cY0KPz+0+iEqwII4HTnhQp95V6BIx2W/GQtza/P2o4
fCuu21zYju5MqTw/NCpXmj8kB7PhYFQoGmthJtUqMfNgx3JOx0tQl1S3yRj6G1xGFphaSmYmAk1j
X7HUQtbpG9r+3lX3+3famaCYeA79pQD8H+a+DWq9fxljVwVVQwjTcYSt66qEq/78LwVVu3aaMvBN
hsJMrpop3g0MvTnJvEj8teVR98vbz4gLzhydcxhzd/0WDdPSv6pXpuUldcfgRS0C6rs1vfTLBaA4
Hca8ulSxta+4CKOOq5IQsypn0oHvlwN3vhWY59iQ99Jf/PNb8v7TO7LopxqeJJXsqcH9v7wjU7M9
r7V0a6NqwhkScAYy94kVfbSO2BbkwwAK8xKks//nf1f+p3+YpD9YAuLqwjGMv//DEpfexCGIj7Ku
NowjsyRYZ1UGbmNtrbX22WRZVqsInNizUI/8rkMgMEcfQEc58HuvBtuHST/aUfMUElztZPZtqs1N
x90cBhHzrlj3eOFwGT7UnoFIyj6Gb/HPb8T4Owngz2vCEaZtCZSE1Nr/vzdixCbdsimyNgM+RE7u
9lnd44qJ1Whr240/yr4GftXsaXV6NApZwoA5f9hTRGGPrYfJ6hDxsujbfjhjvYlx1LLEJ6zAnUHt
Vy1yk/iEscNQPmPWzsRfoJH150YISgFLEr+vMdwHPFyUZLW1+i5Dbs3fd/p/MI7/CcYh7H/Ecdy8
p+/kw/7G4/j9K3+2h4Tw/pC2YVu2LWwp/kLk8Lw/bNPmYQxXA3IDcI3/bg45fxi26+g6IA+uKFfq
XE3/bg7pf7iWJekN2boUEpmr9b9Cclh/bw45rkMxWvWoXP5jgf7gRfz1znf83InIfjbbOQypd8rp
zZDwrzxK2ye9ret7PRveQgv3IKPLrzLESx01/l5S+ANBZvK0nqW11fvCWuih9t0HY3FuG3JUzljl
bO6b4L50KPz8wh9bTBbLoAoITblDc6Tey5OPVsWmMJKbABHbTnsUNGwPelJfJtmL98R40s3p7U+Y
U9dYr+RGmluVX89r3z/9P8LOq7ltZcvCvwhVyOGVOZMKlCW9oGTLRo4NoIH+9fOBvjN15tbUnYej
0rFligQaHfZe61t+Q+Yh5NMbCgWXjaL+RPha+1T7tnV4wKn/QtjKCUarLFpMLp5Wf9gZRTsrrwXx
bql7/s8zgT1DTP4BOXlcUTPwDGAp3D7j39tthd5gT0iJEKfm7m61qa9P4MZ+RnlINFlTe09ZLr2V
Km0PEpanE7SmuqWR98OiihDGo0CsJN33KNObjbIkfWig2yvdLptN/TITNboSRDY6L9cV0TYa2uw1
IkEKW3zvfrtmt0Q35n/ZLaf1XPTTVWhxseF3XGRKGGWSJBSWCowmUOxrVi+v/hhKs14B+ScRsUhe
/5/L8b9neAYY0BmGFboseo+mYfAw/XOA1ZEZJnVmNFs/AduYtj+HviTm1eZXsknnRFS5nAx9r0Kd
kYlb6s0Z8mXLGpkQYWfb07s/tuaKSOjmhVwLTtqavQHxPN3KxhjX5dDom9ZDXx4ERYyPHqfmgxru
nY08gmZaujheXE8Hnt+QRl8BCu+cAFQWSxp8uRYYzUwQliACz1FW4OCuFfsOuMG+rvZ6t1eOS8Kz
SqddF5Fi84gMrbO4R7l4NWaOq6sl1jHJh78TLQij/5uWY7gzk+d/DSXfs/zAc/3Atj3UN4+NyD+W
5ahLnKAwYqg2HTlsniXLnWzc3+4YrR2wKx/+mBhzR2ffFYTZgUGlI0PC4Ckb6s3kpB/mVM39P71E
cY7fq5U1zYQB0EDI2YRcy1ZhM2i1FhxiFn9SbSFBazCwNbjPtW2jsUMIH9XNn6HxSyyJDaGbPclH
oU55BbAKdeZV0PqfSU7j0GJPNB+a+5UBUdXJqIuqoEFGDVeWQ39BNdC9Ac5wF11Ar0KE0cpGZrts
fHNJap+L/MEjFNdlT+za4thAW7aG6NaPQ38MbEDPcZndSG57pQBErnLGm461EOijad6mKN7qrrtD
jjYrrOpraJQNZs7l4y0+frYBoDoXRia4tc2lI51xgdrud5AWy9hA/xm4YmP6RUnxs0lWhkYnFCzg
oncII9G7P1lQuOB+41VeVflKy6tpm2njuZddsJOp+S3htzFE/7SOLzi61YSwgoRIM+o1vhgxB5Zl
faBMVh3IrKAOX5cBvpyx/mD2RWL1CIflch9KA+FRhbkFzRkNyiwuT9XYTJxAnC2YJcDLCP8OlWk8
V249ntsYy+OU6cT1YXyekboqa+m5gbxb2yIhrBepPEAvhVU1ciPxxGRzp7+VL4txouqLIf2lsqm0
eBALSWd8Qi5evDpSG7mE7XFExX0Sufqy58kynenSZaOurZXcnCkNjz7w3EvdiZj5awAp4oyvg00k
iyJ+c+c5zQ8RmsRfOLilKX9La28FBdv1pPc+4tKqlxRjIhJde/GCe+mGOaaZy3GwRwPZHEuJLbXH
c/s6El33UsqNx2ImloOJLtQyCUeO7Do52k5Fp0bYONDC1iIH2En7VUOSG5rGNmLExnLOzbGBdItO
v6Tzd+wP9Usk8TILIemRqXCvca8urZc3K4rOuuYNxOt2BgOFcsfjw1VeAN+EmdgbfHuhOp8WXJoC
7kXIdBm8oTshvCK2cn7Dfjlt3JTL2s3CcoKRZi8EMBFgVP0bwe3FIpNna5zk1cGD8jYNa1Q/0Y9K
SOtspaxl6InJjIlQmzZtPn4x1HYFQNs/tVDbuLCpRbbYNnVb0wD4xhl+YnUxkzKGKki6DivTfWhr
4xSNBuyH+c9FUm2RwWpLRh4p3fMi+fhiylqsXQ3xah8XRlsSdtNzahsT9xiW5D2Mj+8SBBBAbMtl
Rw0BV4v0xDLEBbPGZ3bU4sBeOFnUIQbQnRenmMKTKa0P+kvOC9uO5kCeEsbkHst4iTkW2pHXosUu
h62NUpW2kZ6sc70Hm9tj32yNTOxkWP9LhRFiOrh4vLWLZhevyvI+IyIe7lWF7/rxXax3Yln11ktT
qPZqUk3cuiCCV6aqo1VDN2E9q7XOxGMDAgsET7leFWS1McEnpevZuw5/7aE36hQHYUOBMxz3iRb7
2wJwyDnC77tizSCpMMrgcrk0toop+KJaZA/bKqVIqqdWvg7dovkI++ApdQc0zlWmfXV4GmocFwsh
THlxumS4GGH4QaXoglY5eE6ivt+UE/DDZvSaizB8Ncw9Vf+MvIY0EjvrvvuZkGlp+k8gF+VN7w2x
pkfrksE8VJdBZCcY7uNVt5L82k7JPeyL/d8nvukbgmqn348H10ya8F+vHzDqDpNdmZvApz2aYOs4
/11yhafeuzHTHvSp0W9wyXLwmLsD9Czs5CnvXjKSh9+49SML9XvsjSbJdSAhRq1q3+G3pKvIbLtD
ZJjt+0jfWaa5dsfBbp9JrJkWoHSjGxDKD9EhE+4crASxlQyvOR+SaGr7Tk71gOreG16tYNP2hctJ
Jhufc0k3IYvfPF/FtyoKtTfrJ6le1tuUpdHWk5W7yEwsABGj9EOMQAcCOQUH4bU6inGKG369GwvX
+q5+R47eA0PkZx/fxHRkqZHR2f/vP/m/fiS1YU2R1ks4eA5qy87DC90H+W6CVtYpaP40pPOSt/oP
Y4pcpOdtvingYFMxwzFImB1VUuh1J0dYz6SZ48Gd96xkbVhIHqn3pxwNFig6UgxosbqDu8d1NPT5
OS/5FA7Rv5sS1P6zI3nirSAciDqD1Va7488xkJtsaLYyLNxvsy9/hnQ+lyp0IbKiRtgh+Pc345T6
12qm+MTDM31D8WvkJ+arMDzHCO7XDMp62wpR44wviM8cLNCusdFvYxoLROKKEumuiUs18rmqbfDt
NQSMLcMx7TY1dbkVd/fbToPqqs+a4hy7wy52B+8p9uBPV9ZzSb/6qZOj8VKFYluY5sXM/O7ikrH4
IkhCXJBbZOxJ/DKWITVzbERThu8k1V+pc6+6kA1eKWkilVZ4QvUgN9SHfk2KHs5Y0OzRDdyEevSj
Gd5LNiZ6SB07cVxr5RRvXp51+LrVu14ACdBydkKiKi8IacwUqE0c8kESwVg1s2LYUR7AQIg6V+ne
IiVsclkn9KxifXqtwWmi1jjmYiA/LAkuTMdoWNVwVHFExd3v1nVesdoY9kYgMpm3V2zNCpeYHSQo
JNL463RqbDg0RrIaIm8XEdSBmkD8IOkcC4Ve/MzzfceqARTRKTYBSEA2uVQQnLcmDz9Aa97LSueR
JcWgD6vPZq7vYSCvuIxLaxS/WuKzyEx2mvastwDs8KxBYUWrvatGFF9NAiAR6FWnYbBMKNfjhL/F
Ro6jiwEYZkxbmmZ9mHXC6mQTfZD1lKPJZCBysdg03H8AJ8uUHsPC8Qkj8KcNDiyFVbQ/GljEFq1s
P52cyNopCxDbwm6yhLfEEjI/CYSFEr21NqOQzgV9UXRP2nCiU4LDLjhYaf/l9tDNKOo0yK969t7O
zuv616K2jxmmtGQq32pg3yDr9X08u2k08gOXTEQuK3y7NLBo7yiJvFWO/gc2H1riivC9wAsJ9vDK
+8xWamN0DODKA+gvfBnDBr+e+6sebHoYJdDesBY/OiKFNFr26MO9Du7Id40vOsu9n2Ea3l08S2Wq
n22iB8G3klqcwHrQWgMcyVeVymqZMaNt09gIkKM5iyEAC6bccJ2K4WelpXc51FBLStD9vN9FMFHr
jxUqn4hSaTZClgM/vkgj+5h4ZU3Nh66kEUbbgj3YUp8N2H5UqRVuWCqAaRXUawKcOUKNIcZa5Fsp
kuxhSsI9KoKKjjBnQZxB0c0wD3qibq49WVsydDFoNeG4dgRp1Wyvl0Z1a7TcvrZOsFNFHZ3G7Efi
EkLqVN8wG81lbwJVkcHVLcR3MtBcDZPo5ueEFwH05F7yq6Me9R1oaHxLE1BOAOhs0qQa120uQJw1
BZKaHA+hpuFg6wwNiyv5x8TOXIeB1cAuPge7/E4dHIZdDZbFRWmkkvAK9S1nzN8QofzArsA5Q+/l
Is8MECJ98cwimZ79zlu1zYALJhm8jdCzAuIDqn/btLFO5qzR7K5+o53RZ2D2Sxx7HqdfCpqZZE+S
ZR1tM08nuiH1NtRx7DXRBtTdDfcdtM6bQYF+QVddciuLdUehbh0p+jo2pAie8GzYVfHNixn0Ani5
iTbAMcc3soTJtosYcUofXjxB+5Kaz4HxgkKkwRKIE7cLVyjq8tVgV/oSDdqmabP0FA7RK5ySetPD
WCCFDRmpDJ/dYsJkPE6LMNZpkokCWAtvxxcYF9rmqaHjhnZTftB9WGVFWTBZqbfQarlWSbOBCstf
E+yVNS1W4PxWaeZXhkE/0tpf7c5MMe9F/JfGejk7f0n5cJDDPXJRa7PcEAHDv6/4SG7b7zvv00cx
sPar/DPqYesBNS6wFZp3lVu3tkzAlWj5Rye5dUxzzkorxp95nz41sqSNwwRjaJAgwgSLmt1EPyQO
/EXp2gZNsW2t5b9EiTMm1q7K4mp581030uk9iWlez4EqOhIU2kWduY7P0OklWeHqTdTTm9klxl5z
iCgFQiBqVvaKZoSD2qdKxo9OPOUpml/XhWjRs8kug+wjoB67smpUA8xqcyZDy/0oUFtaJrw3q1ra
w7yHrsFuzNcPx+9hspp8VbTjUzuhulJx/6J5TOFIWJ5CTCIA8HW5QAJqGJLuE6JOrcTwCO5WPz8H
JdN0Dt7GoofI7sPErS7ems6ytlmvDiaAINpt11RmGLvIQIoJrMHAVl8oKpGYGdSrQgAVsdvn2OTB
tPPuW1YpRPja3wvbAvSnA09JDobdMgFIC3HumHKMbca3x9MTaikNUsjmgsPUwRumzeONyBr8IYqf
nBYGcQyICE+Rr4OamOccE3DrujAEtkvQGRmb+W3vME+LzF09XrQvjLd24MZMnOEXnGibPbkpEPwY
hvOzECdckGnu1uUBPlvfOYY164tnfeIJAk8Tdt9OFV6TqHnXDf/ao1bbu8QD4ZLl1nd+cGVYUiVA
aqzF/Z1u0rflEs/WWtY50JvnySRGJnT6lcP1P6aTXDp6413oNW85JiCFoIzERlFtUh5y2OL7VImY
MJum5PkJ2P8ixsj8YZPTOV4EvvBQ0f4x1KRTQOtICTS9O1VSSFXzQzYNyQdzV3SgJnGcGOPAWcDQ
y7xbc9ZpVqBafBRN2h9Liyp4Lac4trP9mFgrI1Y2JvhhZ5YO/qOygidi49b++2sjZH7ldOhd82Zg
wGKKy811Nb0AcEH+2HvyLXWPcWCQZJk05M9rwZyZOr3pRk9UXI6ZngPb2Y9nlyIvmgjnltqYUkLd
/wx984Xy13OmW+HCtjKSnqvkgw3LKus7Y+sB2ljTOCNLzPBQWLGOlZgXoeB9iUT7E/A/QCmOwvSt
jfKbZkFqu4vzNzLO3NEFuvGdNpJnnFgaZrUo3uv+zLxEmbREIctMJa03K5g+yibzdvDjtm4ApBlk
a7TVG+fZKXqxLhsNc06hyJwLfwZhaNAjLRAYhXdVkCdVj62+tkJ1wBfk7eqBmK0CAh5aVGq6eQvm
rhq+gyinxNjEw66ephMF3mTH/ttcmq1ytsHQuDsSYwi4wHK4G50sP/lk62mF6vZ6bjwnMAStuNtp
ajr69SDYLjrESmrtzXNB3E/mvC8iccAdUBfWCYyLDFHuypIRqNMQwozfpmsWH9w5eQ5v0xyvTCsw
jVMn3GbDdHKaBKSd6aGEAkSYRc25i7Jlq9WIIXtAufgCPDsYV3Fa9mhU+H0S5egqKodrIedM7bRY
MzJG7PB4omU4rURMcnFJZoU5QsQK3PZsR6Bpp8z310neOuz8Mg7ZKboeHppt6pDEPhh6uyWoB7iv
i35A751pEzyphsLdFDQjaVBpuC+4plAExvI5JHzsOfMlxN60Adwz/+/jS6/8S2imR6kHzQuRLrA3
5Gukt8lmGlAfy8efpLA3S1/wd1XZXLugR2wjhmNvTcWCozTVAiM7T5E+7bPW0k+D9MXWH729PZWf
dEeidMNEaJ6TnkO0G6GwcOz9oKbiXwlyRKjc4iFqLUyME166OQ+rSwfSrJypPdGVDQ6ZmW7qUpGv
E6jgBCsJA29fU48KVXzNSPlMrCXBvXuQEYveksNFBxbCjLtRReO8ReNUXAG8/KYIu5w6J+cgqMmz
i1PRLq9aBnXNwG2+jfznwk2R8Wg0oucPgCzgRhiH9cNMeblWum+yIKns0X7o8eusSlMz9qo0Tczf
domfvGsVq7j1u+pJrqJkJgi6nGbMlcX51u/vIbbKT8cmL538ueTUl14z31qKkcgXD7bWbomcxlrW
6s32EUJE0ksLfzS5SH/qLonVBGgOUWGq1t/mZd89KxIsriVFhyRSb9ToxfYRl0oECDlJeVlCmqBE
DtL4vfE0dQ1mVQqyG3EOA+O3SsvmxJa+RemXJAciVwNa4PXz4/oYoetvR9vD+vM4DDmzfH4ah/q3
7Tx7adK/EhTEX6b82WGYi5CJZNagSrf6exOVjNFQRyOkkqnqdu3Yi+vk2ZtYF5w2sqa6SCRpe9NP
L6RLYI/pkv7YSUeeM1y1S5rKPW/VR4TU55tUSTpIjS05UHnTXmkByo3HGGh9MS2JBTomc3Bdoumw
n0P1OYXy0pBRcZ5kleHniOKOBA90ikMcFjz1keDzOs3x74uIzKy3UU2jXE/FG5VDThUxezrDuOd2
FuxCIOvLQMQEk7U6ld9I4lCxoCEa2CFt0fs4RCilFXGyzYXK34RZJevSFOUhon14N716HxgbvIxv
vje0JyBW7c4Smtkv+xpOpRXm4vr4wmHyE8G+50Rn0+msu96U7457e3x8QOt/wtSdCGKLWrLVqEPM
ksaSPOjDo4mBtrWlsGNVRIwazoZr7LO3gUYUdUw9yIvTn7hlN64l7T/UoDdVyR4HsuKJ3N3ylhuc
w/TEbzh5gObIKURXTupvVYv/vmaX1GAOATkNiAIv1mjqAGij4knD2vCUADZZy0wvnlhNIYylOIQe
N2qqlPE230Dbb06TU7bvcUgEllb09R1vEw2laCZuptYdRIq2dfyEtmQxO3HkJVaRBAhCbOG+qWIS
cDrr3JI7LNraXvdDgwqODWxnwJeZAynjLM6vjaSDYXgxexzCO06uNdw54nzTNbHuErMZkH8fGnbM
4q2ZR0fTnVfOu/ahq6NnyHsBx2+ODWk9TqtHvKvoEdb2rb0hxlBuEpfosKqwIyKU6H06IwVMTUzu
SzlZuzgCnsqKP94GQzX7+nfdR861x/qzg2RbopFLg2sRjEDtpDNuI9PYaDDlPoLU/ipI0hWG9VYl
+XQJCPNbdCrgnBWHH5o2HpncxEtUZ7/ySHDWxwJ3jErqBnUfnGJ9CHZdxi94pInKhunVzlWOb9r2
twGicOzOxIxSrPI21uPa4rnZESyls7evlmQ3A5bsTGddwhlzB9gsYJ5i+OOgVJ2cRMrOrsI3F4v3
Y0wwVPZ/H3D2c8x8oUzMSxEk58eEBZvByYuV7syuJA6wJnvGMt7HROaFVcv9zrP2lM60D3sC3Div
yDcUxO1+JjCxAhgbmpnT2+j3hPxwhuS8322J1Iuvf9+6l5PzTg2HXcL0XktlcXqeGU58QPoKziZq
qEDRvyjOJfjNx8sbeuET7K62bp0d2kSUPwLdVctkYjL1/PgITPPn494YUd3vWhf2ScNrYoZMLk01
GSi4cZLrliaeAxeEpKCrxqSJd0JO7zaJcBFS042axV9Cp6HRBuXV67vXSvKolrOrwKQQrlU+SRH/
8x22Zf4sGu+9nYO94tR6N1tjWbL+eGw/PnQt/6qI1v6Rl9hkgqJZd3Fv7bLE19bkUE6rv4HZeV8t
HuO0KllipjZErqf6P2Yz9E9WR42Ibv1ve1AfrnN+9EOLHPRZE7zmcydCafIeCGImHEkIYe/nAyX+
EjUoDrf+kA8fcWW4PyxbGuzUkOqU6W3EZf5Da/HQ+xZBEUYN79frI+vie0/95MXvnCrkoYk52zZJ
c3toDXoPMPmjPfiYpQKRbyPhVPs86pBE02JZxtGOJ0juS2lAOQqVeMakZBC6ZxCBkeZ4qK369/yN
hr0RuIgwt8k8ZUH/wB4VzwsYVPwE7i9Te1YVa+WM+pooyvo8dNqxnNts1F7NnZyy7ylmqjKmKcI6
lK9L8s6w8fOdJqcOwHj3xH64P7i9/q8vmoWm7j831B+SqH/qC3w2gbQXXJc4Fd23nH9vqBegt7vC
HbZ82GHRcxKZ7CzBqGlOTP6GtdfbVtv0wk+XpS5w4OfsKcdshjkXQ7vxYNscGtt9y51yurG5TI+T
Zb0kuj/eNO0jwndiVJjcDEIxtr3tEVpCCsn672OL1zKaRAByPFevWCzrj9Kv2Q3ZDuxHjtRYRLTd
f/68rIuzBuWfnzjQdZ8CO3ZplHeBaf3bJy4orss88dCDF90b2phd4sAuxN23KIi4PRBEnHNsg/kE
j1vsFC5R5ScsTxFS5MHB1l+wbNiNOGYKKmzgUMYwnCmEFkIjVHNn1pgZroypTwExpbumi9WyUcnV
q1S6qqb8ueLUw30vYWp5Jupkk1Efc87uyH3O3R0zYLGk3ve7bFy5fZy5k/tYULg12o1Jthde5ARv
4rwiTlLu6JXY+w7opDtbMdiwLS3puMtyzFA4kCycvdg9PlHip+E29mQdXDIQV6bLYB6wsPacoGLD
EocK1yMM4fcqFtaqwyKyTNLxKe3Ai7q0YbcV/xZ3g72wrPjuckpeDNWwIY0C+1RqnRk19tp0a3jG
63SYO6uxHm8GrU9PGjAaApS9Bbj1iDA8EgQ4WWCq9T8EccSLspI/C4sU2RDvMFBsfz8NNDp1jOKh
O02EDQTha5j3r17LQK2OPYBOLMWGtaQ2fuhazdnhWFgNBIUx02t3vz1NkjCuQFI196t+lswJZ5nQ
I4DnuCutGWUr2ntTWByIXElt9Cd+km7b2tOXwigBcCiCWCMLzM5T/MtqSVYZLK5smtNg4BjkbVs3
bva6YDfj4r+NksFde4BGEWSHv5oWM20dUcoKXKDHhhOvJVJ9uHE9HJ4Ub4Adm4BE+3AF8tHgyK6j
vBYEyjuNtzKa7g8fzfajH8jOz32ssFJyHGT9ilcTUtF1MBd4LPfmNVqysW1O/0g0lqDfw3NW2xtC
cTAVuma9dIT4iamX/nw4rY1GzAjBoUM+YN/gvGeAxBOIilb0GRflUeGkW4W9+oqCGjaMf8pKIG8w
nLE3I9fd9msrh0esYLzgCltwZ4OlxWWnGEuGx+yCYZfQIOyofnlIibMwFLvOpSg9g0NSQm2cFpXO
1JlXi8rOIYstNsvRgYu5Sy313TjNSdXurgn8P0KBFhwxlXcYtkOGyqA4JecTDrVWzCAyME+JOBbC
/dJSh1qitioUpzUWLk69OBPwMzG11iY33REfZt5RcY6KdYHiZ1AxP+PM9RUf1F3vaM+QNHaZTPeO
89t1ImLwRhdkpxovlrBuOWrTnciZ/3w/wkfQ3VUNJGvSLFRpifsRC/rkglRNA5m78BizkzWP4iF8
Y3u41wYH+tBydFSzCgZ6N3R68g3O7jVtIcw7Zb1zCXXHaOSuKPdhzpp162w6ZJxth4zDrj5xUodI
StiLOnLwIAmXxujGkNtB8zOq6mW2DHWvOWZed8X6Vyz7pmeNQqOmTO0w+gYGUWLtfBQ6rfiTJBF5
dXW5U6wMtOAp25JG8Z4q7KEAAX9nGk2cphgBn+mCbq1Dg1MnoGjRl8W+sWeVfi3NfamKG4TaPwOJ
6SRiOxsrbrZ4GEZyarJgHXd8VMoXdwtmmjto2dkIBNZpWnHNACkWT9raEBjwyRfNBye6TlaySTNs
firjHvrpW5eQNJgFzLde91R73geIqs+4hajVs/XCqmc/tXmi85KqXANewOpHxVWJYgQbruS6Iox6
2ZKORbvv4A+YHHBeMelMCtKyfpGGSXUHNONF713Wd8zYsHQ2TZi/wyzdjRp5YWDJoNWALHWkDLfF
2DGqU6D4vqvde6F9lWn+GcckFAFgAmQKNLGreAy6oiB5EZGeK/trFPuzhw3nFxFkW+mp7k6HzRkC
tZ0UdjI/edLA9wC07rgb0YrsFTKB6YnOkQ3y0CM4P7DDvmPbCchBfmDFx6c6GYdNncl9kuavWsHn
CnAtLmlWBxSREPeRy9ByLBoJD+ox4u3sPrsbdYFVs4lLZkqdJfiumm6gdRH+8i00lRJjbZSqlZ/9
9jnALBIZkiDQIt/0CqJQWhfkjk8TSNKp8tiWncCgFvhI0UdRSJ7CKVtswojYwga1t9skG8fPqCDg
q1unqS9WjRaBW1QILVjdXad9CuT4BXGITUBswYxy8/dWz7aTDmmTZqO7FQ20Z9dGuD/q40ucVxou
VUQltdaDXwLcLik96lOXrgQbG4ggwZpp5tOuYRmCV+dumMRG95X+KzIQbkh46ZbUx4WZ0iAJw5JK
CGy5zBU3x+tfUjP4MgucOKXlXw2nPZqEe5cllXdg2mz1wadi2casqxlXLKI6Yd7jrdDM9wqNfRmh
B6GZqVZVml4mw1olY/1iW3ZFnwP4qlNZ9SlU9dqvCassXOM0jVmyLVKPAW9USJ8MRe2+JRvAPTFI
AiZUWKngTWfC+fCL4w1glUg/WU7vLlH2eHBUDRpGc0zEqMUkTjXmdooctSHhpht9fOcq+vabTZdQ
6JKBGFDu1Q7DRPwaDEpX7vhK55QuVJfShpEBgEqvOVhdMDG9ul9+TwSURgJxwrq+TsleZtljnleD
9kdUjrNIucipRSyz0tABkbpGDCSJYq1l/OwL8xkUGBilyruHBvfPiJhzHGr+QwmDAZVh7BivFOpZ
fLjSaC3ltdaARw6KCRl0Yqa7Jg9U9JW3MmHf2Xjrkjxj5F7dta3FaQLT3dXWjqWUJI8sI8U9+6X6
8T4hr1ihQ6TtmTr0vLDXTpFiFatGtRzpvy1xGdsrqoOEiHqK2VPRaDRjr91TH4uWHqi5gzQl+sRC
/63hDgQWEWzoQamlqZj7CqpfC5kCJZiL0ok3fHJ6ttZdCEYUkYPH89ZBgU6BoS+srGCuzvVshVfN
Hp1mE1nmqyCywkhXHATY8onG2sh2eklMwr4Ti4CBOnLLladZIfOosyB5IVzGQRpQWn8LZYnayfnN
AXBuJAH3crt86aUdg3ykoza/emzl+KLG+omM+SPuv2mbuJGxRgmAlhO/vdU5OMDgX9hWsfVb4zPM
63GBWvuahgT+xAFFEDsGgm2ySVhWcSDIqqbv3Ewas48vjsZU/mmJunhJ8+xoZsZTrDEih2jKj57q
L30wENGRGe+dR7ve6uS9KLTXEPbhwovmXYHlY3YF5Ul7r/fdU4cvZ8VWloXas350cRjRDk23lUtZ
BJ/5E1IRaKXdL3rGPBv4s1FU/lEGqO50hMiqyKoWZEaR+vGztRR11tjbdBNYUgL23GXjdb9qyRqC
Oorzf+Wbt9kwDl2PFjVMPmLInoNa/qh0zyfS/gSs+g+EuGpTZf6EUzvamEPhbJ0ERLNuSm9N1T8m
paQmv6/ND9ztG1cM6uDEpi9o/7ABIggVbLJFNXohdeoNrLbwz9ENL0NlIOVB9ZqH1AkhvlMXi8Yv
xya3DIB9X8X9wevNYE+1uZ8FIxTJXRK0Z6S06c1PkdsbXIN8MzoJD2fx1M6KVSE5XjlgqwODh3DA
ysig7nAHaljxBZUMczgCb5x5kqC+IL6S/ROzXE0oLzJcbb5R/7BybKiQ4SFnS3NYThc2UlD3433E
VENtrcS4HWofZFzBbCc2UWaSd1j4vzSPs1BtVOOeo/UL6YJscn3mecs2135MiapNOCZjEhR1thXZ
JN6kUkdy5UiuT4DKWfjJDp07oEobfIjGNOhU/DYZYjyjRoTB0RC3wNAG0tPia5bPZj2NLzo9MZXU
tCZa6HoESncoSb7zGJltj/KzzHktZupMeR+5Gdq7uhtuU6peZQjwNJ9Evo+QBXLUJlSjprkSdMV4
Gnxs8r7Apda79os9JCFN5G9RB+O7ZBOwUIW6SRt1wZSYVJNrGldF17yHDpgM1G8TK5HzRD2S2TYD
8warHtdZFmeruqYCGchwbeShT1xJv8tDzV0AZ483TIHBuiM+YClGlOVxrANu8OagBJ/ma4r0KINB
2WvHMfQ3YDJoTwmIjwFm2g02VKTlLuz4QlNnQXYMa519knVRb7JajGAM04Y2Q/jcEtLZKhRGRQJK
Lozye0FXbpsW4OL1gTgM7aNoojfEnEzIMezgOjwAdKjXjgs6uwnsm0spjDJk+pF6fbGx/MY7lEVl
7YnOSha2PusCLCIL3EI6i6KP36UcjlLqapU4BoxZniJAEXmwHtMEpEERv+qMugZPE/Ndp5aKJvUI
c7iBSnrsQxowU/OrqCfn6Ducj+hHA3HQXWRHBC247PZzKtLPcQXOtiSobkEW+7Tmp/bYYI9tRWqf
3VzsIkNDAioVBo1iO2XFByLY80+6d8UTdxMWFtPGcsjNkzkI84QMA2FSHOwmr9zpSn3bMQqrXNcJ
XLJhifazKaX2gm1vsd2R4OyDNriPG7aVBVMYpgLHvDHdU9/mGaIWbNICe9XLxD+nZpeRqoEK1wys
n/2cN9pDL14guXtrvAH7QDcmC1WHx//i6jx3G1fWbftEBJiL/GtROViSs/8Q7sQciizGpz+DWhfn
AHcD22i3u1fbEsn6wpxjDpKYJcgOKxHlh7ppKkLM6k3joXicnVvn6C9iZuhHaxl3Lqwz+jdHlntt
+oO+z8PDSTpa7zm/9AGMja6zYW7afhPXtTyzKCEEClNLIzyc49VZG+I/HkSZS2PTrrNsP0ZL0hFu
gHFsIIVnM6UarUyfRkGvt8bWaWdCw0rjIu3sErsjQ06tBizzpCFCs8vLlLAsR6O7SP+MQKGSegqL
v5qmiaORt3/0KpGBrlV/mM8cp3ZiVcHyFLyLc8xZjTrtJROsIU2STVbooSp6YvcD5srSSlMXznq9
sip/A9vU3FohbFOdJA8z31Sz/Ky0iDBJncAPnmteSU3B7hiYgVs5O7OVQONa/y3hduit4sOoYCp2
QGKRBiQrBclxw7aqYP7FWTI82T64MCN50lxk/9SnrPIgGAGDasABsWPNu9nAOILfxfKtc2zvR8K8
SdQm2iMh9alRGJgnW/LQM3kTijJJnyonefe8v2PLk7euWEI04RDgzf3oE4HSZxGMZAaqLRTAjF0U
6CyNcUhkOOepJT7CL5QPZ8tnu6ClwVQx3nd+1TWqu6EVr7XuQtxpe2ZRzBDcWkanzE/+RkqvT3Ob
HETpf48T+PZYICvA+Xoaw/k9a5GgjgWJFS4PLyMi61YVLOc8PV8xmkV3YqlnY0AT2RhyYyvZ7lsH
qQ9iHjg9+4EdDkv3/jha4a2x4FSpinbAVcUqXY7zwkKSBo+dceJITAFDftWgAUoLrlJKt38eEXH0
zPFJo33B9mWzPwlEZumvNgN4aHzhbwg2n52X+uslXQHMprWGa1Y/aSEcirYljEcQ34UHTLLHbl9t
Ni0S0WBX0djFDuHDZlX9SnkjA3O5kdlbxgGmiI235BZ7NfCFWRhI7BWvXCroRzsQm7Gq841yq2w1
p5aPECOl3Wvn6SmX1cF1oXtFDVjYeuGNjC1VpCojbzeNLMVLfaLINrv3eoS5kY7tldJZnE3Yq+y2
hk/Kqn2p0xFQqPS7RsuJEWtTAB+84Gl/hr+9HiQvoW3pNzvl5O6Zf1inyqVkggmEB32CPl59aZ1x
BvmM/nw5x+NWSty8SIgGJrYyojK1IsNYWxYiPx8AtIzsHjh3axwSiziCyP7Ky/k6MpcmtEUD0lAu
nvNFTOC1yUtREuZWm0R1JANzg0TdgHZ7u5a1KekT9O3VMhzNQTB1RGeNLOA22Tjd2+Y6hOSZDVYN
AqviINUncRFZeLMs77XM8HTQGAmkUdqXqvI4MKqK2hrtO9qHHFMIZTOdAMwDc9rpLtTssr48bkzQ
9oc+GQULBFesvCIY2N6Z8G6Fg8IT+WROp28ey/K7qoV7FrOn8Wqzne24uLgNUQjpbfyui+PkyDVe
ZQZZff+Tk/0Q8k2e7cK5Zmn4+zscMSo3pfPe65w25mRfwXHc21T7TZazyfOjNoPKaaOjvgzF6yk/
4x/RA926OaxltriqSaHI3Gs+9GvHkvfGnSNaDguBpd6z6JPCJoeYb2wyo/tikNF82z8ZpHcnObyC
wnDMDUZjO2lpRZvkIGcHtZ+jRyR+oMzshi+iigkgI37tlE8Mu/pe26T+wIAHzLAT4/jrc7ALLBAg
anC3qxmaSU0jb6U0qYP26lY+d4BKXiSnT+A4Ct3y+MO7BT7H9D4zY0KinKGUbbtbrnvndgLdn7sK
KQRq5ry96Wl28z31r4B+SLmC7BFYBUMBdLeWceX1z3e4jAmzHBi7Mj/hqEqep54abTnBN/0Ejy00
1Kpj6RGktLJPKHPe24Es59w+C6jZeUPfqblLiQhjZYrhgbZU9JzBqzRxCN727G2UWsMqYhgXNPpE
pKtJCJxeaMhz3XHhI84Emtjk/gJYDIiu0M9ehIIzcUnCmPt55SB42taKhOQZlnSeuV/Cpg/2RPql
O9m8NodiH02VeavBJN5spoHuEN8SY5eA2zP8dCv64qeN5hFsQeowpfS6g6aYtauXVjL97lkkrqUu
VpqMzlZukkiv7/1ZYPu9ishKYN3of/VhGHitKRwaODVbw/nrMVwaiDh7a98T20WB6xQXR4Af8FT7
ycAft/fYrO3Ef5pHhgIktiC2U+WxN1H8dNFC4ctYmsuKJAVGLitGeeumow0zslNbcnY7A3mHNanZ
xohHJ0Y8gYYOkZV81szys28cfTMW9nn5v6vRhBSbEJ3/pTLSP4pYsdXMAq43mvcsyZmXFS7TKHo1
3SW32C3fImjrinR6qBMeTrUk3brkRxy7yXpLiqlBu0ouhB2OTMcy6EAO52G4LHLn3PlyRX5D+vEc
AYontHeV8GANZpV+9N3EYcOGtNcxjmWAZiq4E0EWMSZMcpogD8cVIlxQiB0qs5yyhrPzKc7maYUt
6hl9xTsVyiHUK33jOlkaDLpQ13SUge3ZP3im95xcHAGywE2l9D81ySuNVSDXTnnSG468tclQPrlI
AHzNCS/G0FxNOdcro0n+tQPVkuGeMsRzoJ3yeG2QJqsmKDguxpXWtmvKePfY1213QHU6B8qzQDTV
EnetxVZBsG8cBGOzHiJ85MDkMpvuL6jPEx7dz6UNLsET0ttPyO9997dt3JB2gYJD5Y3FgJPMyT8L
ayoxniZ33WEiYzZArBIn2tkj+TEpc+pY776FCdQ8qRDwMOfzmBxpa7Px7VVeoDeUw/wlhfzQwbKu
STJInjD+vWQG4xbE+4wi+/FozA2cUwhgYC9X+iKaNWMyDnSPEVvinCor/dJqBr5xxXpk8Aj8FI0l
4BIM1moI3Td/RinYpfrJRy1iESg3eOwzetXEgcKY2IO4GhuRXBb1K3V+uBrm2njSJJFwTZuEhCSQ
f+JkUFE4sBuprGMNOss09nldXcm0ChpFKsY8MsseTeO9qA02E8mLNpTaBukbKxvLpWshryFEkR7k
c/iK+2kjx9aBqda8xL34BWkhQGJbrnTuDQyuxNhgCZim/qORzMG0mba26qc9BWZ0GUNkepT7XAzg
d3NuZsF2g7jm6Ni0DsaNxL9GTv0RpenveBLXxokwbE6EYLAIoEQsRLOp0olm6fE9DT9JRoquIZk+
1Yg8cYTygzMyadxLZCbfpdccupG2xA/HJwsDDEQwgo96iU2DiwVXSRMPv0elXkahc9VFxqtdGf3G
SMvzQIi4lnkMAghr2INRrALbyOe1KuDRKGybAskVGcMDfqCwe2Hu9TG49k4X305Ip0XaHPGXFg1U
EjJE6pWeBJUtTgZJbQ2Y9E0ENrn6Tr9LtnJPCNVob8oBt+z06ocJV7o0KVII3FspVgZPs2/dZMlG
qq5B+tv0fMg8xj3j2oOcCGSM/e6kGsPbtoX+AnPPhjCaryrThQSDUoBNT8bAgSYNK2VQLoyROSpB
tMNIwrUt1m3OfmiU2s1z4k+SZJxlI2vvVB8HtcfCqh3JhEvMF1FkiAFpw2dGdycGpgglEZ7icLdR
MAHEwgvtbAgu281xe3PTJttM2PSDUT37tPeYKVLeCV4vQ3nNOtVLtJi2L1aO528SqCiLLhY+DXB5
htj+JuNfYSwXwyozCOrl37U0H8PXgKxwnJ/MobuGvTute6MivjPq9k2lkzhXyKNLtmgwCLRy7XyX
ZuvyyADw31bTDV8Ij/bqBU3KWhfZzuvn6h77dxE5TF86BTo3+8VEG61djda9BEdWl5q/8yxK5Qro
Xl0TahCDIc2K4urqs70yZlYJIEY0wufQnj1XPdufHoLmZsRB0jUWfmycNqFdls9MSTFFdCSFwbek
enQzPDxNMX6UGQprbfqcXa73XFOf6SCNK1XnyWym6bcGheqJHNwQiOr4Fzu/w7iCR6mZ+SPBH3yI
W6hSI85RbwQA+PA5Pz6oBYtFKm5OUmtMMhvjx42oC1iG3BZuWl3NxUCvnM5/bvLiasSK+XfYTduq
rNpNS/bJnk6txR7LF8BGvT0Md3WJIwiuJBeoBQwwrVHTC6wAvn7LqzE9jgcncvs7ShKXCLfmZJd1
tbVVlKy5y5knIaTdKhc4uYfp96SLivcqnoa7QSg5w3UskA7DQLGQCZM+9W4G7jySasoa4R5qIgl8
EatLm2ynnBzxJ2sv/Umc2+VDXSMfEh1pAnA0dTnmG5TL6j5pzrHMHNYhFu6c0hz6A0POJUzL46R4
fLp8YUITN4yattb7Njxpk51vMsJZ7qyQ1apBTp6lCoysSYTJ4SH5S8yhfR4MTE4tQ+1d4hINzq5v
axcFe8wEr2aZAVbocgZDvXHsiVVAqOoBrmtmF9WB+i66Ud0lAxQyOT1Ev5GO4jGu8hY/W1JtBpZP
rxVF4eCFxriSdfaXpC9xILAJzpaTTVefvuTa+tbG5yg7tf/hORoG+PxvS3R4fKYVOjp5X6BGXeDp
FX0HWk+jP8w2WADqkBl/isgCk+qQDaHBI0i12w6W6o+pLH5wM/mgSP5IlAbBOfKsl3Rm40hq0Uof
YlJzjJHpRE8UXzJ2RzQM5VUgT9qrxht2ZaKtRgr5zpmdY2R75bnqlXUdM/dPRUuxwV9JMBuGshN5
UAOWcfvl8Z53iPpsxxdnR4m7i7y/WYVivmbVrAVSWILj/yMaPfx3HkavimuLTq95YQSabYC5lhsB
YRKieyeOnY7Q3dO0l8Znropgp3+LnH4TDRy94+iZH6lbceAxO7hoNbDhYS42Gj6jj3BqxAbASP0V
1dPh8a+lZuQ+jXnPQTVQPUa1tQUUwhjJ9OAT2oIsdNtOcTMM4sXL1U3NyGyzMimfe+S4S/3gMCou
vn1dwbGOJ+8jHVahVxinkHHNKfeH/ZInc7ONYbjrUZVDha3ioMwVA9LH1Y7W599DM8cso2/Ydquq
YRaLbGf5Tki7mxxcZFMm9+SxeKhSTr2tpqXo/2sWPdQwAShgRhfTlNabj0aPwTdov0pE9TbtCPx8
KG+LCdVMMWcDbI+JW7/lC70oyTOspAos+gkXneHRbpeoOi85aUlmX8w4BkJr4YBqNftHydk8WVM3
UtzNJf9tPI1iuab9Setf3dmuA6OrBHZDqqP/7ozlXhiRIS/4m3yL+0g/JMn8B2dq/Fw6dXu0B3//
+OzxYYrBljbM47Yytgnlq0K05GVPkajBTeTRbaLyAb5ieXr9kQi7XE1Uu1s1QiHkKUs6q9cnFy5f
Lp6RVNOJnLqLhjHgqWcSe5qraL4xa9s8nPpRBlOtqAEjzhpA28cH5GHVWY9eI2LPr48/5cwdlln4
OnIsn/XFr6NPZfmeRPq+lsRTjnMNaJFZLOtwbpjHp9gHu8OE7mUfz1Lj/PcUC5Q+vuqwv0l4rjY6
KlyG5LRHWjxT9bBMXvuaOlWUzCiu9XAbxtXM8yQcdnWHilJZXfGq063plm4c0cr/LeKWEXWIODKN
LQfWo/z7ePZj7CX6aY71IMy9W5aJ4jXXi+4C5+Sd6y5r+m/bzrutYQOsBJNBrGkXGnuE+dmKvU3x
PrcQGqIRVehci+wonMIgQQ6Hh+cU0b1xeNQryv1u8py1sQgxLaP+o2szIykHwY1ykuQXkqdjSMec
cj/HYNHXzeDox66s8kNu+R9KY3XweNEYzoVHx9uUums/9Z6afwbI/FQ98sVwSSwaevVjZUzyxVDL
Lz+ml0dxSKyOqTgoWDTlJ8sQ6oh+b8XB4LykDZdnCCIUNyqa6TEHfzKRJ0bUWh/0/z1zl6cNzERK
jKj5CEu5zhEGrTRESivMt3i9I+7hPO1N1FBh9BG65d7XcBmRgfM+DIrHLjCW06CH7TO6rn9tCSo3
6+4QItygDhXgUMxLq4gMwOM4Ex/R98atGca/bmrJfeWiGhUxZdms4MiXwjvVZtKuqfZmnimLZ7uJ
/R8OaLq5jqhVYXQHIubIRGS+9zTkPbKBNC1PnV+zRDTHHGsdfDKHyDlAuXJdQwdhmJnGsORdj5iA
5CUxWhMruO9s6f4ffgiQEbuceOyTNzWHvn3vYMK+sAILWe963wA8/HfpM8VhmM7oPeeoQZpHBJlR
+c/S9r3n+D0ey2SDzi8KYluPX/TE1vedPgLwYOf8RI4ZB6uloPuqKYw3E4+Be20IFvIhjcEysgTt
H14Z0u/CHGj/iJv7i5KTe6jiXu3pBllXpm/zMMgrzpOd7fmI8as+2hi1NWIi2zTkgj8TkfVPqJhT
MY/6NQIETE5KJke2ltValan60c3jKKv+UPY2P0dkT1+agw8jpYpFPdDdzbTsD4IbgLjnSRw8wH0A
3uO/mUjin+X7E5PhHR5WjjqpPmIdgfsZTV17SAchzvHyIU0l5CjXvqLqyXaOYtGZLZ1vWc3hishD
Uqxz8ad4q3NqMXQWy9QWm4Ej1UWZUX/EDcghS3B9lVj7qkjVa1/asILiF7no8RM1jatManJnVP0d
6b5zylxUtXWYSpY1zpejsgicXZvuuw4gNzglsfnvLYA5zdOrLMZzM6bPWjPDLkCByyiFQc3QJduO
93FbRVJfxRw857zxjhpizn0pP0Kj3kW1Zr94zLQpkvxVsfxdbFw73zWTczW7E0lN3XedVc0xq0Ln
WGnGOR+IHrDb3DrESKsDHQHhoSDhq9xYYuQ7X/4cRJ5UGfmWgpPMOVmpO+kwF8Y0XDWpq7J3Yb3p
nWyC/36KNh/r3eOlIOYu03zEJU7x29Z2/325sbKNVkTDm7iJRGt3vh83QUVQwk7zDH0TZdpVcAIx
rxzwyZZwhFkvaKRB1rV3K/zYfcqRRJ7T2vmMYhBiRPU0N2L2vH2mhueuiHcm2tdPBvDAjtlePMEg
sNZmPiD3mKG69IlZnX1j28zKp3hV1a5q9LeM1eAG3fS8BmOeIVzQCBzkAibypy4v9oizwsMU8UkS
3qzNL4MxOjSfvXlA1EGRHBbeLQcuxcj1GScDLwui8xbwUSB0Twsgdec733ZJ7h10a2P5v+bWsW+F
hnJS1WxRsVPn/LYaXkpmPYipGgYnjxe47iz97KRQJrKoPRW8VlHoWHcMczfOyP5C7a72fQveTc1h
e3HNCPOUMMdDbtN46aDsdu1kwKN3k29t7MQttAPHo6XVQtW+2P7cMw016wuxe/Nu6GwCZcr5n+dK
k87KSp61VqAgmpAUYzlhI6L78bGwhvYeWQ1IWKRQLgvdpfzhBYnYopSEToxknLz6DcNYrcUpUOeI
Ir3Bi7iuKz2A8WOumt53jmhcgwdizFQDyR0CPp0ibZNSW3M2sBdQXSgg1HoPZEb61kcXx8e5mXKk
D4hKyB9cBIij9dHXCD6g35KlYMkNydqQU5YzTbEr0hy7+HQOfdcjLx7lHBgY7e6q9K9DqnfnzJVk
r7BeqMEH37xnkO7jh2KNcBEOofePT80mR21rsdvJRDR9aMTBoqwk0oCRzyviwOc8Sp9VK5yLBZGO
I8oXjA0Kihob8UoOtHnnzAK2x5DAxmJGuC2FZmyNMG52YBBxCNq4qvNOGy+pUXE29/O+xDiDziBs
fsxa28mp7N/n0bR2HpwOo/fzg66hYxucSJ5GY5kV9sWuMDLvW1/c/Hl0G6ND1vvY5sZDZkkH70nj
r60xbXhMcCflTl4fCkhWrAGs90e141VkNLDuoZkecL0+fgydhNb/cHGIUj4ffxMpcQ4Zn/0SQAdE
zGtTduJSvJZGOmzJy2q+s+uQiKMfV+M99Pq70RQGoYaor6bRyraS/YE5J9aHPvREbzntiM5soEeU
4He12YrOXmt/PwT2sUP4sg1aAwYSDaeHS7L7LTtf/FCA8SCKn2fiQQO54EToJlg9K4zkndf8/PeM
kI9cPUsHRTg04QkFeL6SFjoD1sU141n4EbXJ1uxRqq2rnrk5lVO7Vn7P7ehqB7ttfvfS4tEu4yPZ
Jrzs4F2w8WfF74oECNpPPMBwa16IDruyV3zl6qouE/nbhwxE92qCOcC2yvxofdJtMlG94Ur88G3x
L2ux0yMKFE9ZhxaXx0hxTYzol8zqlAPJ5tn6aHg7tGaHasiHXTw5P9VMwLneeAnAKWfC/ru0lgWF
HKboJt7wQohbnpc7IB9fiNpo9IyBkFP6wSIi1YgQJTuqXmUUPc+Ayv7f358FFKsH8gl/ThYwFvW2
ut5xhxUQaaSX3sdcK66C5/KOtowBQN+5u9mVmEhFs841UnNQq+DJRfiHhHCezwhP7ScfEPHHwhVk
+ekeelg4z9XEH3MStHuLkVHz3TvxDoTQG2lLouSyZI9gA6DMFjfd9e52O+4ysCRfOk+QmSSm2Arl
qz9ZH3LCle00NLkLqmqyGrF9XMR+ynAILMwLE+D3R7PKMWiuKoCGO7x7iEyLPt+l5TCtoqKMySlA
IhHlQWclzUvRMFAi7QxdFJXfOKJKIodj3NgRhP+h3tZh/S0Iwght/OuFnqS7qJh3mLSe0WDDna7q
cxhu50W5R1dC5TV4v1G6oi2WFHqUiNq+tAnVqNdWO1z1DFKNk8ch8Fvz4nFMnTItPaPv+5kdq8ep
Xz/rXXJn9rlCk3Kxe7ziuZl/ds3axwO7IiOle4rxXoRuvQ0te12QXWGWxgt2iKvWxvVyciIfH5Jf
FmJdz48/DOVnq9Zh/1FByOslezYjbjcMYtMD+K7TZOkJso48oYbg1narz6iTf8qmnVCa1h8iZ7kc
5vqwm/Jkr0u6lHYieCFi1ite6LKQ+VHLDZgYOGyiNWlDQSSIcfW9lOzofsPUqtq4BstQBAhyl0+E
hOH/aNbu1DCym0gy8Kb2ZISMKJfJP5TUF8wL5tVyjS+GKeucne+ljxPCnHzOvDSk9c978j1JU1m5
rskaxbyIJQi8lu6ng2ryyVn2tXgheMcESwl/hgjq3RHso6DocHq60nfWSgzsyrLfQPRD0kYaGQyF
ujMV3+UIGbW+/tMwhNzojXWA34PLqA/0Mk2CqXdflV/yqPe7gJGBU1vXfnRBmNXJr3wRBg4NBVRY
sICs2c1tPHU29No4e7XkOkKpqjLFmdFdZFp+Ea7A2npOPASD2t+8/BvTeCDmcr9JLEG2UlJ+jrgc
Tdl0p4JzDGLDCzRYMCA9+QmaFwcshPKVoYl74fifBCEh/m95UoVWDj7bOw9ZrAWmFX34LvIYjN6Q
yFr3OkbpRQjkykzq3B3i9WsR4UdglqZW6OVXIHx5fKOvYxmX7CzK7VNavkZcUDLN36J63Ita9lu3
pzRP2vY2RJa+gidDYEhxtZRS6F5gFuAquk+xv/fwBASR3nE7Vs1rbIC4Y0OGRP832N8hMErMlC5J
R6XJuIDguL8daTRAUdlaN/9KBIrMtPihJrJF7AoxACmNf5rc/CXB3/OCpt6+ceTvanTW0rZvOcgA
2VPF9E9iIWYNSNixf2S/WhdtitclL23f0qCN0Fgb23kdZez9sdoL+wGWBPyjq+SQzQRXmMjHgcYD
mwodNhrRoqXzOtRs1GyzPnwvN8BmJByoYXWS7aJGXirP/dPDjUotjT0NNgtLsjkhlqrKviryF45F
ciprOZJCbPlotMiqiu46qzk9EiYbMsvHC87Wz1pWZLy3gD7suH73lM8WhV7M67EqZwomCtK+rV+R
vZGRKpixFmcmXr/lKZuzlAnNXAHvMeZdmMzzBoVPxLeEzcVCOz70OglaLawNNI+f4YSzksf3WjB0
1U06xbz6sjJ6v1keYrdiH9bi7CNE7KVY8AqUUxX4qDp+RuHXmUMezP2S8FsSyEOWBB34VwpU8JQZ
6Gf6wrp4S5Qbkecjcvu63VSy/nYqr9twJf2RpMCdaly4YbUvwmi4AymiQ1sgCqJ+8lT5Dc0Zc45R
/CHZc9hxF+3crP2OSMwk8qD+MVoeVSoRpEmpbQ1eD9kTSgEsPfsJYBFUEXxFRNsEoYqsjW0mzVrO
TX2dibRetPOHgbt5pfmNPEaS9eKgUU7xsyT7ibBA1fIG1bjXqjp3ds50QQ25Q8H9Zdj6yCO8xpxJ
jtjk3Zql9ZCueG7Gkg4JYsBllvPvbkiY5LDTTtpe0n6g7ewukFbsm0ZJCCeQkxxYKCYC4NHEQ/Lk
sIzmLan72+yCxmiQpmsopYO59mDtIWA0O/J9kV+M7DrqIXAT5601tCpw+zA54eGOjigWrj6MTw6R
dD2b1Cc+e9g1B3wadELui2RNzePbGHcUxNSglsluCnMrYALNztdQmH8ygioa9VejWdbD/NiRgL63
QlzaXOnu6NO4x+gIon+dFB/smKrH3meNhJpCBr5mXTPMMPLFnpnu8uITqC5Hn03IGLLQU6z9cuFm
Q8lFCJJUNYg0bvBRbbqiPpj1wLpkzD+5ST5bu0BGSOQsqysLBArRPOs0l2awbPjVhOTfzB0kslyO
J9w0qJArzAmIdq6+heY9B/GI7uOJC6tEuWc818DxIZnsvS50j41NFRlr/nYY8mfHW6w17R5MytMo
m5fUwiviKNRJtT/TvmH0a9rwmUHuPU/Tdo0LC2NeNX8S7SD6CNSmRvefW7cOOf4KFkIbdL5/rNrC
YW10gWFJ+pWK94J+k9tu8oixr7xtJE0UFTBl5slbjSYJ2YjVg4mgbdJxJszp6NcqDRmzYNtMgrMK
yQsIGw93SMT4yu9YLyj3DfWWfS3yo6nEWo9mlo/LTW3jhKjYEZ98Rj8ibF+KbP4x0lQ/a2Yq76I4
22m5qxPtnE3IWm2POBrXKotj68F7LJnZyvRf3XEKu8XEnK+QN4snAE5BjZ0uuL1NlGrFxuTcNlie
BKYJZlZnDbZi0XlSGUn1CZoyhtmGfJIRBYtIUYBaJqLzePYu/uA+YTCGfYRwlhycMsOF9yartDuh
/njWiDS5uQu+9fFbUpyNbiFp1OZ5VpS2MtQZP4dpDh3CJBUBLtTK8nocJWPGENNl+nNQRoGst3A3
ZkXwbFfr2tk1mDPEtjV9N46zRLD3jFeiLNrjFbWDFMHh/fGr/H9/lanW29m1/905ZnoXjKieoBq1
VAlJdi9EnSMj0MuVARuOMt0rb/C/ZDByqr6B7fSe2ATJL0NPf2EsjX7LaNv2SGMcc/7CJJ8GsWwz
tIzcYWnfATxI+/buKcflIJTit2F+AToa//oGYldaxeStApPNvte1jmxVvFPL1c+brm+H2Vf3JOZx
lpVhfWA4OR9iAuRx79cr2+2c35pJAWkxAr1Lwb1N6/X4MLfy1WmNNdsuomEbS3v35ERvK+tbLmzt
Uuf2jvPwn9F69T2kDTzOg3KCGJnyjwQq7eXafngQUHxdC/e1038WLZCtoTLaQ1wiEImJL7xDWIu2
Zm36h6HVonOn0Qli1myemeeuH2MBDz7h3nk3kVMi2Izy9y62PGzNdntJ2A2ufJCqK3tgYTdE1fTt
p+C7QvP66B1pZrlFe6977bH1B2I0+q0ZVv2rh9T7SRs5hyDNvJRa4axNrZrX45wi7i/8a4vuckfL
qQKzd8032/Gq/z6ldDelyM94zaxzUmnh9ITdXTBXmoegqj078ESYAEbNYWhqXRutEzqlgM0UdBO2
k31Y9i+zUR+0wkyfpxQ4nhVCOEih6pjuMWoUQrpQ95n3aP758avHh4SpMxLJhlzm5au67kb71AT5
6bTNzR4Xpxma6aAt7eb2f7+HMgTYAv3tttQ6B0MkZJder8bLWOqIrIVmUz9hG/2/L6jlq0Q8jk+O
rsLN//eFx9/NhhdXGeP58Ykc2T7BrUCikcan//vAkFk7Agn839+VdYEsLkX7nmdteCmmOLxEkLjP
JkrhyBzns60YMpKCs+u8kn6IYErSY+qjgp63NtiLniVaBHbE6UjsUZbsHRJH4EQtQUkdqSHaFO01
t225mfGeEqNg4xRvAEsgw/7CePcvcdJPey5S4LCDfw8/mUZwxBip8854v90r1IrB49OalL+1yaGz
6VC6LaOieeGyzfTFbV+xkpQEBh8cbab3i+FR1ZW5a6rBPKUN8W/90BiYKB2dEqP9NS2kC5D67w3f
91eu7x6zKFavz4+rW0w/tqnJrfmAi7B1AT/YqCEA3tU+93Fmbbracuzd3NXHHBXQ0XTQ3Ltso4+N
6WB/r91Fid5a2UVvIFHyjTtR5x8eWwP+SWv1uBHGIgMEyX8yWhjmY1E066yo8ffGId5OzjaeysVq
tFPj5EwD2ZpWGL74PaoGHnHlqvWZgPdj2dyKkLzjRbPgyKnmLyyII5kwCC8NL/6FZdPuXfXtbjI3
bZ/J9fjsHGvaEyGbbnIvK9bsAup9ovZjx3Ls8dL+7yiOZSf6ZuZfeEWsd9WdfGYia6EYP2BQK14j
Y9zErm5dq45SdaokIFxV2pd2tjg6Io/2V+Kw0XTLDXQXjcoDqlK2sPHGWlEhp57YtqLvbmmGUNVM
sbPJWaEccuo83GlTsnp8148P9jLFHVOseY4fnRwk83RIJomOTCwiHBpPrE7SQ9vTtYYzo2PiK688
vJpd50d4VEiXe3l8WKxcMnGzm2xasTXapAuaBnWhmJ3wXEyWe2+MaDNG5Nha/jhsHpMMvbD5Ty8w
L1R70wm06cYTb26/R5cr7uWgujPz9P9h7cx260ayNf0qhbpuFoLBGTh1LvY8SZYlOWXrhpBtmfM8
8+n7o7KAtqjde3fmaaBQlVmyFWQwItaKtf4BXb++sr6NCeD9JEna24yL10lpp1JXNhRwwothj9At
TB0VpdIWzkA5iTpp/Xiw6xxijh03K2GlxoMDGBfmMgEqAclMS9J8MAPKd56HbANCocUpc1Gt7Euh
HvqCxjGqLoh5aTQ/Os1+BtQ+aJn/QHcSs2GCxToYfCSqAlIdZv+tD9BUbOX0E4KglLbRQP5iCf53
FWkGxyaJ7lcJJ6A0qOtqko/V1EF9r6b6S+eq4xF7xOc0bwG/4sWIXpV618EMNejFphujd9UtRrmf
qK6F5OE2WqRIBIfIXKHCabzELrvm7b9s4OgKbMpD1zuvIjQHdRWl0a6JZaEhEKJsbJMuKouBN7Fq
dYlEh7qksKciY27FkJqsBMeuDHqfmg7rBAmSB9Bt/l2MnVtpWyN4W2iSrl4JrP6ouRhTD9QsYI6B
HFghQDI8iyBajzksQaB0RzNI7IMGSAvRHTIztdZISKcFZpT5bhg7tpag5gOmjnQHScp+l48wLLsa
WM4aZnILn9MsNZJbTUP9TuqgQE7IsxYPbtS09Any5xaZn70mY22HVvFqzFywQNR9aKHAomhkDA4G
Lwp6hRisqPYriih/DLnGyrK1z2ySA6JfyE+FzquVI0dhkk3faoG5HZnKrZY6iIaKMYMehYdFUdBo
NS30ZN1VJvpPQQHcEq1SHzJrVgx3BcwMrAbqe6fGQRowawcI6yYt7O/m+N2rbNrlhrdEuXWvlRU0
ssy8d9wCgGeC2n+0MTuy7UrgfdIn9SOZS7VxStDlxDFqjKg1gn1ttkp+izmDdxPAoYoc62c1GBlg
r9LYRglJfJM6IbIYgOYhZOeKWDvIZ+5pmz3kdZ1vC1XxuMOXrLfGQk6yQY+CpHfM6we1EyicRhCM
EmC4UvulWtmLqeEzCddzkyJmYfU12HOZFHdiUNJN12HN1XKNQcN711UaCBhsg3JZhLuqpi2eTuSD
prG/uK1qLxRVIksepStO3DrnftkjmEEk4A/2o/417nLkYiPzJRTWi0E5F66AfchHQCmoH94oKhNR
B+PRCqupOSJwcxD00EdYPxENDDukcFO63GT9zP8Zd3Lc+B3skbD24XGPZJD1+CnVqo068iLQpAR5
BDjUGNGOpoYDo2vyaCc5zFwoezjMAD3wixB7R3w6Eg+Fs7RNodboeFwDxg4ig/426PYSMChesSWu
qmLr0pTchiXaeyGOvJHPnTG1j3WuA2DPRn0hBrSbFQ0BlhQSMkAwLEfRDDXvVLseVn4zESiyATQ8
esVIAxZbtOR/VHbwDEqJBEDjPkIIa53oC4TkGxvboSVwQivdQoUYEg8Rta7ctJX2QoPqa4h8axPq
XxSXmB6qmEbkEIhkz+tVLcgbent4Jmbqk6+XaL9wv4lG2/+i25uuee01VLrsQKIbgELhiuobxZBs
EYi6R/x7wqcK8YBjVtgow6r2cm4nGZSstBDPhTNZqORfzCZAiAd+Lac+Ya+n6ho4tVjVaOVxMx1+
kes/pUNvL7pGyLWovU9ILVbmWlaNjvrM/dDc+nmDaqPr4UDsgQMw0ufRkhARC+eWI5Se5yTxqwbO
j7hA+m4YoE6wnPg41O5VVF25eu9rBwAQWkBgAtsfYVKORzFaXwR0HAjyAd7QwJ5PrvOtEPJZtO6+
YkeCpM6STSRuvBrgEDVofQOEYaea7mPqmVvDSjBwpnG8joCC28I1dl2eI0Qr+XWasqGI9QOhvBe9
JBaamHfq9o9EwOqAXQpbkfu9dXDjnpu6Y2CwMLg48NoUiCgaGlNpQBrqYvCAJooK+s2YnmA2AD0o
BY0jszwYWOrdqIWTbrNIWotGC+Gv+a27y556dXi9os00OR3+psyEu63UNWhsqqlrliH0yRXvx8t9
kHrVv/+p/i8yIoRC6UqSE2XuHYhjnVS7UkW098xRgKrQxec/kYNjW1HPUyv9VokDnR5tsqE4P+yS
MTk4tjPpcbr6WuQ2IgTpgFjCEEM/qFvzFMaGecJnsjlCsF5Y0zmGQSoG96o1PgQTp7INYKvWrQet
w8+ijRrQO3Robyy9tAQH1GgJ3MjWgiufH0Q7qLfUuMK7OtpXtvoUqwBbF1oLM+Ty5Jgz2appcgxp
CwsoizQs05qMwn6bHChSkeFQKd1nCF2w8JSaGlh/rL0MuyjwsCuRNeFGB1KKA0iaP1VIohix9tUp
JYZmbmaANCrdZWj8wJ7aeIgcrcbtpt2RzDpHhWqIiqjIIdPQdJ3AKJ2KpIYwu/EY2MmhJ8f/pNKv
pqEgw1N0CMwmOzTW4DyE6gvCe4hJJfSsFYiMAH0+w84Zt6XVak+lbF7fmkb5H14TSVIvX3vEc/Dg
29qWAqr/3eUOQtm8dhglJ3tDqUUPRXY7JsEADA1AwFvXzinV6la0zTYsdPXWAyBU9P5D6qGsdnmm
jZnlGjOt0y8RhsE9FMMsZ7YMBeBHj86ptn+zVHJcnX5BhCMT3krdZlAQ29SjdjyalvJIJPkO9wja
S8EeI0vXN2bf2isF44BbGy0FXMOKpdfG/cG2sTROSwQLaoAd0g7AYErKThkXlO2gezbQJ2A0foJ1
ul0EJ8NQf/k63rBxIe5qG3KphvoKyu3Zg00xz7biH2nTNF880XmrpnKRESRLzH1M9KKwSVewi+JN
K2yM4B0YFS4ybGiVUyztTfdICQodulaEiGshNn55ArXJnfLdPtaEZBYxa9NVTejabAIblDhyk/xr
LzK3eBWG851KT/hEmhCgH6/3h8BVg11advo2FGoLZhGXX7QDsE/GAnqrNjZdY6jxEHkRm0NBR18m
020NDyAoRx18jlrJcBB3mm2Xecq2d6L8wFwhQZnQZYxGY2e6ABva0q0OpgfIXXB3aluj/qRrDQh+
O7auOHbqH84uQzVVAz9j1XRAltmTM+Jv21OLQwQiMjnu48KSexC+ay8X3fcqQBGpKcBk+lKn+0UC
nyH+j2Q2/+T5VbR42xy+BkzQlqmGRwZiTsjDm26IJt90v2xr8xh28j7PuvLWb3yIBEbyKqALb5Mc
+SRLaGglGgO4ugA/H1qnfldQqOlIJFz3KfIN6+hPzjp5lcgT3tb2skMYbIEefXMMIOU+BjUWJkFc
95sawNCfq+H/r8PnzcPm8b+mX/kjy4dy0sT47/9692/b1+z2JXmt5n/o3d+p/vvtxxjirV7ql3f/
ssaQtR4+N6/lcP8KvvTP3/+fP/n/+sN/vL79lschf/33P3/83x0+jd/2y/Qk//l70wv8+584fOJq
8Vr98z//7/4nsc3kr/zp8Glp/wLKoGoqkkUOUfCf/+heq/rf/7Tkv7AGdizLEYa0NF3DVDflbPD5
0b9UgfCoQ3CwEDQ0LH5UZc30I0X8i/6bgdiJQf2CtWmKv2Twqc7ORp3xdYbnUSQazDBc3y/zCkwv
wIVArGBTbevsc4pjR5M9hDnJotusIUSLiFJf3Gx+m6O7Pw+Pf6R0LrMgradoP/3i386Ut4FB96q2
4C1N6+3BfttfaTQ5gMI+WjX6VweBeSESCgkGEk4gyt58xJUVLtrIjwS0X2lGIr6vWgYtSIE6ireN
nMOVJzo3FZxupmoKgymeZv33HZ8KIUfuVmLF10GSrZ44evg3YBWK2I3d0RNODPhGoP/uLo8sz46M
3YiqWqZmqXL2EZwgr0j0mQuZqdtIHgDD7fqaItuQvSD++sVVfuH6c6N6+o1ntag/60CL4l2T18dc
el8tfbgZYvqT+aqmx2U7V1KVmUfn26eC6wQY2wDBZ9qzx6Pr2qa+1whqt3SjHzTRr5JA3ogCL5EB
6K4SrEekMC5PytmVSY0SKVODRU5Qef858shCN8tl1AhCSplgC9O29CbvYv0rcr8LVLQ2Fbr9bn/8
nw1sTl/rt5VpOooTtLQ4VjnyVaNECcGMEeKzvpqUV+IA6fC8vxW6/QhQf3157A+bwia+GjaRh9zQ
MuVMyhQhs7jFJxeZFR1lngE38wzlH9R/qkzZ/M+Gmq12s6ZGFdYMVUJmmggqEulfF2nYEPLM5aE4
495vdd6KPSNN3bbNaTW9n9A2FyNm7zQ5e27bEaw8BPVWsRafLg+jzjJqHR/Z38exZx/ObhuEGg0P
rjE97YkqExrxLhib40hFkhr6IqXvleLH1QDR0XXn4fL4H7bJNLzUdNxYDXAb6mxGDfjBPfgQtom6
tR3qQdz6swEPXpjqaeEBsmlwAtN3l0dVZ4nKn2/927Cz2eXyFjsqCngreYjVfqFYaNZRfzUWk/hk
TS9R5tlCV/VlDja5ubZZppd6d4xPL60J3I44HzTtLff+fbMA2ugMjW/rWoCNI4pgGlTO/raTytpD
gyM3D66SvtjJc/jqmYgtYVFpa9XeYvvqQH4VFWV+79pRfvZT6Jbu4FbPjdeZrQSTZZIH2Gatqup7
WyLqAZmbbs6uom+IjNSh6PeqgMEJfHc5jhHAYx16MGqTcbbNjOQOxZ2bcKsE6jHRvlz5XmefjQiu
EcARaZ6faw6ydB7oLHTw+VLatyR7SrtkZebDVjaopuGpa1CrtzCzsdFv1msc+yrq+bTsmbJgaklZ
GMr8LKW8cvjIcytJ2shHGyQX3Npns9YocW/ZGmFo0OnAuu1aWAMciz88YNKgT46ZdE4G8h8s6nua
5DcI0ADbSRXUAEJz5SXGbpDpiQX7RWJ904KfBIb8V2MR643biKoammMQ72fPCN9iBH2dCGwFIZ4g
WT8589SOty5BAE2zZEXyRtOvLagp258vc51kjGuk/ZaAvT/CTCMcPNhZArUYKF6QhumqP2Rds6Zw
D1ApPUn4JfCsuEJXe7UYb9uOx3DcPzBmvrx+zi0f09KkEGA4DKSLZk/SGa4BB2eEm1Pu+rbaBrZ3
b7o113r1RxC8YAOpMO7lQT8GY6bddDQik05oskg638XERGhR6Yw10HDIUindmNx9dDhVEyIjUJEV
tm0LiMQbv6o/XRn63Kq0KJPQuxIWDkOzF27jVlFD1UEFdfS/tk1/rIbHMfTX9sDpYjn7FuK2We1N
JFKnJ9Apif2dJ1AtboFSTtny7GAvzMh2LeTUVzbgQsuul1kybBUZ3OvmuG/CBT3OUkXXj9GjT4Oj
fL0y/rnFZ0mOM6FaJMrqbAZiRKjyxGZ8rG129R4jszLe1cB2+gxyakJL0MaQOe3ATzTLNstPAWjp
Ii2vfYlpb803gQVN2uFs4OyaLz3dL1oECEKxgke2BUBMjxfLjlE52ap/r9A9qeL45PjJqS+9a3Mw
K0G8RTkOH5U9r0lNzqtlOZhHo8mJcrgdLAv8gdxJlLBdSb05RmjZOW6JeF2zlpa77uEUmvkefOiV
lXBu7+EoQMmc4rqtzZciNf4SYQA+BMzJdQcoLLflAS3JlWYOUBCboy0pT/ary99/ZvP+9upcBWkH
s93h8xrv955Ijb5zFDK1InXXU04qhbIuk3g33UVgilxJDNXp980/s81W51qochsxZsvdD1Vfxgo6
RwFFOczUSz3ZQUrEzJeOof3YAtAVxjZVd11KB8hwTtJzHpUoA9x/7VHOZXS2YVs6H55Db347TTUf
NwdHHVe9bi4tZEuD5K4CzERB7z6hXy86wBnRY9Skp8EN95fnXT235vDDgZtMqRYrMPP9xCOqofRx
ZiL41NuoSQRItOt7O/kxZsnnQvY/PD1Cv3wAfjue4DC9oAQPV/TK1z939LL1bW76EIF1056e8rcM
K7RDFCUMZHCVYhWaSIM6YGoLesM0OisZr5Azh8Xbb1PaiVcmYHrB2Up4N/Ts4CmjGlW/ZBJaAkQ4
pbRh5uO92WxN905PtBs5whpK6SeqwaHsv+d1A9B7wF8KN53QedDVq1WDMzuQqZCCFFu1YDfN4lBE
SY36KO6HbxekCWPgRLuy1PFkwRFRtR+qxLwxHe9g0QZrg2o/oqNR6QryBYiqG2gMjuHnVOXZWu72
3dVk/MwRqVMmlewdHtM0Z88XKmE7JkhW0WeitAz1v0H7j4W0ihz/lzm5w90Fstu4zdUgcXZkmyE1
jXITsfL9MvFABtHPQLA6Kf17ZNAXSJRs0Pk/RgNOjtgFu1a9/NWX1Y/Li+Rc1qgTEfgsujXV2Gev
LP3ADHRk6rHK43YnA8R92k0HOsgDg4G7JJCe8LNB/DboiYKdoHr+qRq6taeHuwCYVWX8yovuVpH1
d8So77GgbYZFyLXg8nOeuycZ1OHYzBrFNf7p/QQpTseNFxkbJggVdBSn8PdEX0tF7CD6hrQsmhQW
g6vDY4ewvW6BZacFcPkhzixfQ2iWROXYllMoff8MI8KQUayTRtU68yGSHaLhn1uUU9yh2dno/rqu
xDwsuJIznn939gyvLXT5IXKrsTST3CRpxB9iK31zI14qVT/EjqSQhAmoNmwpUy4nfr8zoBWYXs3i
zpyllNSm9NEhef8Qv7Wq6lzDz9mk8OCLJt51CdpzhXKKu3g3dIgAgHYGsVWa2g5KA3Lqwb2Cbs7l
+ZdnH8Mhc9agxTv2vCNJKx02k20QUAobFYRwQQ9gHaol+C0fhqM9Dl8shD5bgKPgUF8AJixjix5w
3h5tNXxuPA+UUrMOED7N/UMsnJ9KWouFBB6JtJSzGIorKce5aDyVe1VKxRRL5Tz5MyjOpqhoslw0
76FwulNlGGujLppF3pk/0egBkPoljFKUsnz6iJCQfURwIz05hljIK+by8gx+rNtSaVRVUxMOdSou
IbOYgAVz0KmIgsNAaZcdwoG2mXyKo0gi/ok/JGIIL16DC1+q3SQOLAW7T5/9AZR0zO0VVUD0NakD
VX9nhbO66E8xReRKs1iNtDJXRs8jNQtcbSF12ssTSHy0bTp8ZCwFu77mIUcvx4UJXWwP8olIfl2Z
nTO5E+UGgzOYPiOVh1nuFGWiG4D+jSu/SHaFlpxsLb9Dr/XRdNFERJlGRzJLaW9bJ38JI/shrMaT
E2n7uPW+9sa1M28abRa/DUlhn7uDyQk9j0ZxA9TXiYg+VlDe4R2/Tkb7p19bS+mB1eK4KfBSuDwD
54bUuCNPxWyqxfMhgX1bXSTHYdXpFMstMBtUbRPgNKG61YE180TXPv2ZJBH3J5N5t6d++ltZ8LcE
qcydXEMwkQCkWl99X6xph++8GoZOzj3dKz+5hfLZU91w0TH7eOlc26LTkp9Ps0YMNAxbUGuyZlXb
wrZHtS55gAq7q0UUeU99gWD0dFuOsMoxop1uBp9BW0OBA3ubYVrUo7xiqp/7b5dn/1x8mbrcYqpw
0caYbc4sU2U79OBqcK7Kc2dViPaYosY4MQeGXS9oZFMuuTzmubKrQcFTVXUuZtNXfx/UZCBhlUxC
zwH519TgVGt9ryzThVZYvya2jkEeNNENY7ffXhl72tbzqTeF9XYdc0zzw9XcoUtoQjVZhTjneL86
w37I6vZY1d2xtYydr6B+SqeEjgmZmL9u6+KTX+u7TBngidjHXLm78kDnFqNpGBOqw9K4I84ivOeY
ZYroC6X0NgRN4t+PsvqkS2/bx+WnCfWb5oBAsahNZbRTg/FK2/rjAuCaSCdpahqalmXPkrEwxA8l
95iPrGiW0GLSMUbtzH1wO//by6S/FOS7K288/cr3n4AhbSE5d0HifHjj2ERgfkDmFy3t6kXSx1xU
3t5JIQsNGhe1w4QBkbayjCzYF1I5BfJq7nvuEWDmcGXlrkbHdHb425SAGjfGukp3Mcvk5NX6J7ip
q6lMFmcUnJn3Xo8wk4iWuvFHCAHvyiR8zCumO4mpS5sWKkFotvFGpB5iO6cOQTVuOyW7FpoTf9Z1
o910Q9PzZDce0vxnIcNFggmND/fi8kN8rBNIQVZj0DayOIjmNbpUWOMonAw+VIJ/dIm2ohfB5UXu
Nx9wB2qvHHsft54UJIVEOcrspNPTUvzt2G2iTq1ItbEl4HXtPl4VVb8tJn4S5YnLb3ZlKH22qWBS
eH6ZM5SEoqePBJP8rk5RvTC6zeWRztz5eSudqodFssV1ZjZUpqEfDUefNioOMNIuP9uDhQqilgFQ
JHpQEhHwQBEt9+iFhjLz0JB+DkFyKp77fPlZzu1lB8VLh+IHMpPzXIJqQkJeaNE8CrJT6lR70NuP
vi1vkB5qny3PW4voao3vzFYieRJUebnMUfOcfv7bV62yyupHLGRWCOVuahQzIs2Diq+cCh3GUeOi
HxHsWuUpZ/mKHE3+wf1y+bU/ZhAcJTRHTBJNzlExW1fI6TRqnUDWbNbm5EpOzuhHXzv5VBO+EHi6
VtU8s3UxhRTka9RWQUAY799Yr4oySIsAFS4/WaWWf7Ay90EPqbS9+rQ0FF3DODbdRI79WCLeudDS
e7jlV/bumW/NW3Mf4YVppc1bLxZUCa3LlG6FBeBaaN593HZHPQ5XCH4jjdAujCH4Rm/tCjTuzJHB
ganaUyeK5GmeL6QFHpWIfXQrg3KIRp+wADxWas06rVBJrr2/8ZbURYgRzLgJ7vH9VCO75g74L3Ww
NeNVwIUTN+V1Y6JXilogJEqQkDC/o2sR6mNMllMGDCiHphGlxNmeHtOcEkWYdPjqAuvuH9H5hu4S
bUnWYJZONClP3E+uDrL6G4ek5N4rbIeyAypSszd2rESvKwBikI7JtmV86tzJfcJf6n50pf19bgkZ
HMMTdoD72byviCW4g1cgNhSU6JeZhvM7O0eIYF+N/SbMsKDpzF3j91cyjnMnJmAFgVu9inYQh+f7
j4onMYo8jtWt0CBwW8j5VbQpCjwc/Ow5oBmQWS9a0K5iy9v6ifPQqeBZVPvxrx8aICamM4vGxIck
ZCyqwNMz2a08qCI+xi6tAf8QjqwLJXB0cDY2rxVVzs63DqRh2rHTnn3/3jLUgeUmvHdH6uvRm82N
ahlBn8LDG52mtaWhB9tciYRnkm2s4aguQjGxcV6ZB3kcYbG8Q+BypTqg7CGwLzy12rmyWUXKFoL+
xo7wGfEcTBjJAEDh7//6RJtkmOR8LDE5odZ+jw/gpFGEgLWMPyDqUcucsISI6yZFPMU89p12Ze+e
O6CoKzpkVmArPpyLo2ZUdWk3HFCFj/hfg8StvLHEFz+hKEPD5fLLnam1M7sGc2sS+mj6zxJJ0/Bt
0RjIa5j9sLULa1e8qqP5Qg23GfrNEJHkOJ87U16J9B9CnjPt1wkgD6MGrPx8UhG3seDd0tSemAUB
Xr9hx12xPpp4QNYIk9L3+qtv+jakrduSudW5ML7/jkbnBY1WDAK1cODQMim3StYfMba/Tegx5LZ5
chF9WBW9mwC5uwaVUT98V4bnNOTePoF2iD3vhxdFgEpUR3lAEbidyPBbces4aFFCkwqWuZn8Gvrq
O8ohd7YNN0l5ckX0Uy9wrsSAgRIlumhx/ySRC708LW/Xs3eXmem5SD0csJUg3ubli0oxo45zBAyP
dH76sfKgNNuhqXeG74qlrpST4gB8GzVAgNsB2quivwdRObVMe/Hkx1sn/iNu45ONw4R0xA9LuMmy
UOub0EJ+mRaeK4h0aKajqxPpBy0csemerLc83Nngz11+m3OT/GaOPdVhVNWZnVCNF0L8rgEtVCiA
NhGokWREjQj9FYTTjLy7djadH8+aqm9TOjW/htV6aQ5ClGIV1vpNUXabYHyB9zh1y6cmaapWe63t
b9P4MQ7CdW87cNK7VYlFG1qkj6Zp/xGb6pUM52P9lC9K7gzI35iASnI6xn9LaL1gqCyEMoARikfE
0YWzkWFy4umPWKTGsttOGjV6ph1MGOtpt+6LBt+HdXqtbvohzZyeA/VWKmM0aT4c3NgGD3Xt0jzP
A/WkdnIBehsprOo7hynSfcNqNNujYwTfKlhvbQXSJharIrlyfMspm50vcDAMwqZMAJpjvu+1umk7
1ZiwnFp8tFHlRSgCUvMGtxsMiVTvS9N594FTHmBmrZMcMRCTuE0h3h3add3Tp+EC0uRiZVrOfcut
vxfmfecNNy/h6H4pDdoorX0ls5FTCjF76An7QIxl+j6iT4w+yXMlYO6oIxw91tDCQMPF14Onsqoo
tUZYv1lIgbc0aRFbBPQX4iuFBsLeJ6ev4UnL3j5pefJs8MMya77HTR+sYsVal6OL2Ems3DkIM9OY
uLIFP3ZegArYKpUJNgXQznlhwNNyRA9iGoJIhSyTwv5mqWtFzdENxzKgRuAIFegcrxOnT5ZBIB7R
6P3j8ilw5hEsAXx3gg5QnuCC8X4HDEWEfnpmT/U55YusCdgoxLhNuU86+AyxvWiiU6edEE490vqI
av9agXYa4P3nIy+jTMBxqlKFnmeIJpY2WqLRIQwG/cEGbQctzUBqIeqe8MpaVxm5ar/SQ/Pn5Tf/
GFYZl81PgqZOi30W42rfqnTR8uJQNbBUoRPpI/tkfp/Yl1P1W4NOfXnEjwkEQWMCZVGC1cyPMBXE
CnHD1jFdrn35o5b9yS4w/3LTO3/IvuVimY3dJ6iFuwFNub++1BibcVluAt7KPKa6UCkHsIHjSnru
z5rYpaPHkxVRsYwxAMJMYNk0ch/60WetI4rW9U8uwy9/ZwIm9IhlWXzq+WIrwqjp7ATT4bxHT8a1
kJyJT0Pt3Bs3Liz6Kqr3GQpw0f3lcadPOV9iBDnAMaoFRmveJRsQKjY01xpWTckpSluxltY6sV6A
Amwuj3T2E4NFAYDIXYfxZsnagBR3LKY+cucCJrUq8B+Wk39PdaSIB5CmmEIoKzvzv6Vt8O3y2B8D
LCmJQ+ZN0sbymlfa0Zmu+3pkI3koigwaPfSatEL9JcCkqYW5uzzaFBk/zKlDNAd1ROScb1vFkI6i
OxzxOuimiY5QULJOqubo9O5pauWR2t0018ox5zYt5xU1fZbwx5uclob9iD44FX0XByhL/ZEq8sXG
pM40/shdFaPWTdhVX/0+3pm9svIwOa874Gh9S4L1WaoTv0rghCicK/vr3OTDrKO2y8yr6ryKECkV
ZPKoAz9Ag6Hr6k9dJ3dxcWuQPzfNtbLUuckHVUGwMykekCW/P7T9VhsC7G6GlZXhuYAgkaLfoK25
yRxlB1gJR21/X4B7ufzJz8UKmrrcCOQEYaek/37YntUsUBGgXauHhxElEgV7hx47xEVgTOQP+6kP
3Z0eoEVTjMWdqCPq+cGVzXxui4FgIV0iSZl22uzlE3p0hVsLWgql/4BO/2vpPauD/zkZwo2lbbBh
XkdIcS5qU/64MgFn5p0qoMHpRSVf+1D/HBCBTqowZNFD4++QZ9f6fgt9XVTWredoeKP136PYfZqw
7hjXPGdF/dqLGqq2wzdCqA3Rcq8zTmZ/N9Fzrjzdh0rWBAKguAN8QXU0LovvP08G7mhMHdYgALAd
aqBdG722RLjFAGKjt5ArxmpTmjDb0aoA3eIEV+6NZzYB6A2NSzLNNjCJs5AqSlkNZjbp2CbiNrHs
nx0+Ssq4Ic5C01SuLIQzpzqRm0IHkAMBYn62GqFx9xDL6WZ5uvnFMOp9HPW3Sqg+y1C9VsaSH087
2kcUc6bjFebAbCwfgHNXqYxVq3e55p8moCVWXdh30UgxQTePNrJDSIGWX4Bd2tG1LOncwoMP53Cu
Q/4DPPb+04aI8SeVx92yKnR0jEv8k/XtiP+2O+BrW/W3dbbR6DNcXlFnvqdkRHOCCUiaHrO31nuD
KBWjVFdQ9HXHYI069BbNp0Pe4l8Plv3ycGdeUoKgp1JI8Qo862xj94j02UoOf6xPsAtQUVl40BRv
43jdsZffXKw6eki/l8c8d5q8UetoovCfD2tW8SpgjAVGL36IhJrqnvC0fFTa7qZMELtD3+TejIFW
4oKzuDzy2beFLUClm3Dh2LP7t5l2bVuiF7LSevSVmq99fhgxE+w9fYcz98KHNPH3UlCq3bBx4HGQ
7s/zE1dvtFHRWEgeak8RSsyV/9g27VrVy320L92nZlQmp5krn/ZM3JbUkQCZsX+IWbOToVPLWsvT
jMjRhQdf0w4axfR8tB/UsVk4UbTAGejK/J7/sgAu7IlLQ4Fj1rpRzSQJcIwfVpEMMYX0toz3GKTa
UgN6WCLyYYb6Rgt+Rpr/+fKnPfu2v408e9teQyQgNzmIQy6g4fhk06HLCkQcjW0/iEXmXgOZnNuo
3GMEqdjU4Z0fT72HlonZ0eI22o4qSnMwcEAzMEoKTQKTdiWNP3PwTuIUgAgAVQCZnO3TYCjVQFgT
osUwllkPYg9MZ6/cuVWzvTyRb8txlmVSBkS6G449H3LeEwp630glbKIVRoRb4SNhA9dtXOthuO3L
oEPJfTi4KmoJRtyfDAtdHEUeCgPZHb9sd2qT/+pzpFPyzF5HQ26vsvEvN8nIgUEMgnbjmOSonJ2R
raFGsPGZjFBqB/JvpIq8rUu5BG7wBq7o37guywlJRFsOFLE1PyRbxK3jeIITeaG3CYzkNIr0OezS
Z7U89SaNWX9TjVgdcIe7/C3OLWq6zcQebm4SoOz7ECRtpK4zPyDDtYy3MnTPsYEW8soyi3WgdJsK
ntXlIc8dkdikEXh1nfKIM1to7Wjr+L3BPNXQbZEDkJh8a6X0YYfnvs8pmIxIwFwDSpx7TxPaOVRN
lVLvvC7gFT4ayoBWVpqXLVQ73kU6otWaWKX4ZNtNf2vxgS+/59mjagIqUQUy9Y8lrLKoS7cw2L9I
byN8DR2ROgsCmPuhf1K9ajIM2rZWyUK2rwx9booBZ4H7pc7OvWr2Vce0CT2kNHqOqWhr1uBU0bht
gdoisIGnwtcRIzrXuNLROHeA0EOBL4esAMXG+fmYV60VBgza5sFhKvySXS2iDMHkv95iZflwU4F6
+kZanKcw/diEDTZceChlYJtBVKWTXyu1Flm5V079s1PJQBQYoEiCOHy/QeKy68J+YINMUAEBbzRv
uuN0Ex1EvWTy+Xre10G7lgafu5WhTft/xp3lhkiLiBELCRZseEJpXME1ZsDVT0MhVWfbJEBL0+MA
3Tf5NPEPLy/ds7tFo3ouyI8/ss9qZJ1DW1CgLtrk5ITduqqdE4KOJ7+5xxlk2dBpvTzi+c0C+GNi
mp2BJbRt5I5tQ3TF4RMmtxpssb1DkwLd287b+yj5wNBfV276rOV/K12keA1eYLp2cCq9/8hjVOEN
1ZZUDZEOL8NN5pvbPB230T6x42WTd4vwBqLplavdRxrFtIzp1gAchuf0oVCsKXGLvSEIslybJOu5
/A6jNWIbma604kZxFTrrjbwxEvnDoFvh+c2+R2ht6lwMTVouqsHdtl18gyntyu6qEB3Zvlzmll4t
NNXd6JiiXP5K59YFvCQKqywLOC+zefKLYpAxxKOVhXhvjpiyMSarduy2QZneGRbS1teImGdHpGs4
4aqtqQ3+/st4oNlRWpX9SjTYpo3uOp2cgMkEDFwAGTwNrtEWzmVdVMwdPgzNdgLG+xErra9c38Sh
L4R5qZfiVq2SFbZqjz4+OO7VRXD2BRFkEaC+QBHOm/u2ro1dp3fUwgPj0NTN3inTUxsXnwz8ZaM1
wkdX8ryz78cOYyxaY/B33r9fWY+OFcS8X+nclFgES3xUJnGGdPwUj9dAkudOTxJK9E0m1ZsPEH2K
1yFUIBaM78NfVOt9yTkWmi9VJYHifBIIIBvqtcB7btBpcU6NbhpI8+jgunUcek3JFzSgpWMc4eOT
LCKBArJYZ6mzSEr5WYGGdHlznB2WaiFfkbYHh9j7iTVc2o6Vz7DJEKyDIvqsAHnxu2E7seTTKH6G
WGIm7pWj+mygAMrGUUKvhSbfLOxizYfprsqwQYPBaLUOve/x+KBKGIOw1CEv0vVoMXp3zXJZ938j
fUTqj0yOWg33+9k7p0UahakgEOc/utHYdLrHUeBQowY7iYpj2l9j5Z+bZAdQCK16Wrsf+s15Euuy
1l3eFtBtqZBrhDtqSTeF0A6J8qWPEAo1/lZ6TilKcCtiXZnz7BH4Bjzo/83Zee62ra3r+ooIsJe/
FCVZsuPEjuMk/kPMNPbeefXnGZ44e1kUt7mzECQIYMCDHBzlK28JgGUqU4vGOBQXUMZZAQU0xNdD
7k5xmr6gFpvhC//+orqGWolI+c3QYju/6WVjKt1KU88Mz/CBMGJu2KrThISnv0+thK9t7nV0coiD
tOCUSME+hnq38Qwixlnma/Q9QHvRZUK3cLHEbKNX5QDnQFSSZobRzgaa16Tb1ksiGBZEtvWXdg4+
SZvs69WwgAK8oB8JqaplUDnpdQtNDGRoYd0nBYLt7fhcd/LXqq5OADLOSJ7unMJBkDUyvm68tjjp
r14bTD3dRG0NGVTipN7MAdCPyf+cT4gHwi4SoV8g+1+U8iv93I+4Hvnar3HGGUo2f01RAx+h3lgD
K1cEJ7XAXr3W0JbRydSERuK3I1Bogy5EQ2Mmy+/ywL+pHOSK6dGX1RYGS3zRxaszJCGR6K1BnRSP
9GbVyY5aVWBXCLCJN8bER3k8d9v7OG9uNiZZXDdXI5GrCJ47t9+y6YEHouNkNZU62YIq6qck/7Or
N5I7I3kSSOURCVrPRNwAt4iNeV3bWxRewYmIvhNFu8VVH2H/guezwlvq/q7CggToGTrD56GUf4+j
jaParyIKTqkdPoKWemj78uDbP96fgNWZpggiUFFC42Sxvx0zVmaqXICvlfAbgjpOih15cq9L2p/3
B1pdRaJHi66Gzt242MRtZivSaHKGFbrfownPjGOY6CoTEv5tTInF6l3NBED4/rDLA1vAIER4w78C
a728FdNaUW1/UnvkQmRMO4KDb4J7Sfu9biWoiMdCNpNOy1akenUt/juuRVfeQtbpSqQok43ORoIU
tYgWaXDBl4/CXYDBtTCVNEzkdaon6dg0JSXvFrW5LQHN18XzdmGLB7AprXArIyLjLKOQWh7gRfZa
75kZcO7ivggQasK2M0EtyoifTOxpE1epQGglnOhK4trpgwmK4P3pX37116fgCUBvssCuSm11JKvo
wiKaUZnDXgIlnHJF1HJzaprhpFT4iVJ5eX/IqzP7dUyIMTYKrFwZy201aHHjFLXde3ESnQVmdTKQ
qA9u6SPtsHuw4y98F9dS/jYA+3dchzIW2whx9kUwMk81TUqVGR8RstDmcI8/9b7RFEx9/Hsh5mcj
QkWudHz/fZc7+HVYmFcscpMimiJ2wJuzcsB3KrdAbHpqbZyFnGGXN/ie/gg7dautId5guaYoRMDs
ZKTrEosaR4WG/D6qLyoCxgrO6V15RHbhSVBOC/VXMci3WYJqk15/1IbmLkEA/v2XXf24r8R/hbXN
SbKYZKlN6lqbhsHLfwUJTmMMXKtEXYr8pHaf1dJsEEf9oIXPG+Nqa69OiZJ+lUZMbyyOL5apHuU1
qGA8iNw4yfARr2jUpXdy+32OnSPtgp2MgKNB/9ys+z2l0h35wcaVsXaakRn+z1MsTutExXg5Vpvh
lVT/ymaoZmS1h1OBa1gAJEOI9gno3MbbL29JscZEeYJQkFj76vBO4HyX2lgPnjg9E4CoQjesHjGx
M/EQzJJbelxuKI1HOc03Ft3KK2s0SKns0YW4ro3IpdQMKKQDx5ZHt25Rxox2rpxrGGg/GXHoErhs
1ILEJC5WOSMKHBcQLkBsi+BjtpqEiDAcvHQCVDXrH4aOnEraY8i6t6Kt42p1NBSGTIUhdWeZgHcE
f2je03UQoojjgMCZjmZHflfJz6WzRV5dnUzQoOiZcTBCwLk8K7pILcMg4Gjs1O4kUpiqDfajFe0A
ISD/idypX32z079VY2T5EM4RuNucjjIFp8thlcKmh1dhzikQuomC7XGBqx5ukn+/TMFviMKzgEC+
Kt++PQoxfW6tWTZ7D1vuwystAwWdysInEi+42AAZZrS7WsJE1pI2bp3VmUWmSQczsMIz8qcYn9nE
+ffw97sXIRCVFtkdnLWMl01seATRlqDmyu1KB4NbHmEP6nfLvqvkBFIP+G/wBOsdXvK5jZ4sszvB
axLYWee/iiqEJBp5Pmp9cJsW5eiMaLbw62TwWq3fG/jtCjgYVsqf4vGu1Y9lqByFqGfETW8lHQEW
IpTFTV5ZGx2r1Td/8xyLa2C0wyihFvgvayLPv2njc4htT9w+jxgpxJtt35XjH4kBcecZSD1c1QHj
vCZQN9mlBnr5og7YAxwQUO5kJynGp0IKd22Im4YOrhRZKr9OvySmurW+V+5f4Nz0nYXMwTVQDe+Y
wIAr0nttHB1zo9/7trELc0woCkxRjNz1cZuKiK4RLq4gInX/RTTNA8A/Atgr26SDlxuZkBbeTE84
Z8ESCXDU6RWS72YnK18jJGPxrHARuHff39ZrW0tA6UH/iEtoeXrYZaBX+YyZuIZzkkgIQzIG+zhp
jJ4BHv6QDPNWmLG2vhDIBpJloE5JJHn5orNaNXLcc+vQnvw0FeRi9U0Vq64wmvL7p7H+TDl/l6KF
l1onVPhc2RyPaELsQ8t2g/qDXc8eJKWNVX9FxRIHqQZDlWga1C1wtcvHsrMMGGZk9F7eQSywT5X6
sYtvdYxpyxLqKhmN/CIYjUIT6f2PsDoh/xl5yYeWi1hJzYjgVnRNBcm9Cn770Y9QfQko8OHnszHe
WqDHB6D17dCjN65u4TBXImRfRvKXSL/RhluhO9YNpE/D3mnDR3/6itaL22Vb9Mm1+5haky7kkkzB
FrqcYj0NoqHO+h6DGxDcSGoJkEdESFX7+F8l/uH9eV0dztRRaGJHizzpcji/i0d1GNuegiJ+zlK3
K5Bdc9QHfPjcstuqh6+OBuXXAE5KRLeESidBnakdUp5ehimj1KJHZqhn9KcADxN8KM7j+y+3tnPF
WgWyK/5ZHhfWVBXqlLFo8p7uM8Rb0cuY2u8QBlxsOXeBgbpguVV/X90lgP/FMcUhyblxOadx19SS
MSg9WK9DoD35CJ+Ev5zQIM3F2aHbobB3lPXj2Dgb0ILVRWvQv4NsA636qt/Q+U6NAh37c5Cpuyv6
DU7oJ1FtmGP/TnvBRtPTW31XYQLy/kyvbE/CcuplYEgRvZYXsCTiG13LG5QAAzXHihejd4RhG7kC
4KC4baOfBQPg/SFX1hLflCI4KYGQ2BZX5pu8067ayFYraLaGUu06mENqHe/D9i7BzszXt+6+laUE
CJqbF3wZGNnlgZwHWOu1uYFnrkQTLgSHLsKL2NwJnSztSLNs1ynpxiuuDoquDQkXuioE6ZevaHVJ
NjmgvbwPltXu1YhiCcpGAal8PaJMKFWHX+/P6doCoiX22sugIUcl4XJE7G7mkcimB1N06s0fAvIb
cpVoYYEY11MsP3UWTi/yxg27PizUXtoo8AyuDls/0HttDNgxmOPsCrrgAtTgD+ndGH+V0luaVVh/
D7eW+de1fW409B5pICn4nahX+qZObLdSa3MiKersCd3s2vfUoT9SPjhN8Z3tNK7zve2rY5tskQ3W
zgnyDiF7zy0vX529KEfbcy7zeYVyjQhm+wTnbu2rI2V7GPZw00YyzacYFCHqpBs7dm37UEihHGqp
gL2WSE2p1Ua1xgQIbcBkr2j5mRv2FjHlHleuPtkS6Vn9wlRfbWgVgim5vNbsJHDiMSzJT2AUl4Hj
2QGIbRhRyvwxTn5B7FCi6TgPm/zmZfNGfGA69pa4cQzBN75c0cbUDwEcX9j4OOI6AW4bs3DSiM5A
G1x69kLPWwgBikPKQsXtv9hQYHDBQQG+4v0XdwE1i9GU6pqVrRk7ceNFA4gvAngj/ArGBMk9A8XI
YA9ZcqOMcFXef33zN0OLM/vNAanmJhMOJNUTQqFhjTGy/X3ocGhskFVuq/Mon0xQdnZx6IhwMNLR
4extvL6IVha1DJ1UDQMlYLLCxeXyGSanqypdz1hlyFHhNrUvpPzYR3h84WMUReB6vDA7C4SJGZtn
s7K/dIV/soutRu3aSSqEtFH9oBRPpfLyORToX32pF52H1+BDYfUHm7xxnG5sZ94J+eaownRCKrde
f6VuBayeSgD0eqp2ywR51LQkzZ0WW7tUPcu7SO7g/f4pmtzTHcxW2PZy2J7mZOsYF1HbYtpZ6hT/
DSFcQOnj8nWBNiXg1LrOizvjptUgTkAgrczPQWDeRJHbsub/ycx2NzbpTSZvVYTXNvvF8IuVp7WF
UsUmtjpTYpzlEnA0NBIHCJ5cH5zh49RxiXWNW4Fa+/v1xsiikyRyZW2J0ElKxyqHhoJZBPCgzCF7
clHOcEWqvRBFw3n7MEjSAdDaPiqfhs+Z9CDNW6xwsZiWsy96PRTDIa2w6i9nP436aK5jv/PG+B/b
/hOm5i7LKEhsni5iHq8GUoVEOlUYmoiLebajQU4caew8rLzRUpUwRozODQJNKq6rYlMZbLONGV5b
WgpkKRXsMrtpicqW8lomIol7zynDvTEarpCWgQF+00/20/Bt3Fk1HnG6O8TxDfHb543hV3YUkisa
eTg5i3NlzGMnaPumKRs5kYY9eu/B5DwWRQPDGafOGH1ou+Y/wuBuMDcHXzlFALgQLUBwIC1f5hM1
wmpp0jN41YffwqY/dFL8fYzyB6tyHoWIRZvk+37GpVfKP/lOe5tlzp1SW/h+K5SrDTwt2tvQ0eud
1j0i2rd13Fzf6dTgIJlARhAZ3dV6qAJ9EIZxnslnwHHOQq80aUKcVoPHLgzdWTc+923+4vtwa0z7
M1ZG/Oxnmc73bSA9i+OXFstGUnK9SAmbhdgSLSKohMsrQIbqnY2a2nh18b3jEBjC4YAiUZC9qFZy
jvEh31giqwOCHQWnIoqSS4oELsJ57WDXKuQPIuW79bnH0VggG438oVd3QqKO4MObXbD2Lj1gFLBE
Q7h34+imC4BScD9uPJJ+tVFF6vCfR1peP7SzI38YGq9sdEjBpqurHbkv8gOVgQ0icqFNdSL1fwww
mjC/xSGKIIAaUjO72XiS6/0DaFgUw7kDaNldAQqTWcHXUMHtsTTcGPnqBt/vOOcpGjRXIiR9ihJT
12jPIXrYGPs6FBNja2BcRTLD38tzsc1nU2pbtfbS/KMhf8KRGkUCxT7UkUJsgLhaeJdHvyVniyZ+
vW1RoKaWQ+AJTf2qgBeA/tbTua09x4ldCznSuqA6VvP+/cdKOAYFpHLDw8bbXi9DRqVdx3VE2+HK
Ww0MmKk0elZjDPyvt1qbgXQFFj5oh0S7MXxslnW8eFgF/590MCDooDkNbvEc5xVEhCDca+3W9bSC
DaA8IFjzALdAXS4hkLoswVfzg9qTCD6rjGJyOLzaJo19cBaJj8mxLsa1iuTmtUtjfd+YnOsNQQID
mgpWN8fUVV9+aiVjUiMHki+wrqiFZ3GOkSkpXsSjZMhe9EqC5IyB5zZyM8RJAtol4c2+8Rwig768
QfG7VLGf42AiODcWgZKT4FzaVFrtxTJt1eapTv9B8JoGa+W2QhQ8cDEddj/HyV53vrN63h/++rxm
dE5EIRXBAbFENqlyl2I3bddeaAIso7CJmuhY31safu5AJd4fbAWRwWjIgHOBAekCbnS5/VI5Ccop
ihqWfv3Kxyh0OlGg1+xgOra4ZjnKWfpQ444c16hppzd43N+ho751GF6HRwbkRAFSoChHj3PxHLYx
6UUxwT98CZP5kwStt0DBobYANqPYKZyGBIrAgR8lQhgLDefel/Z9SjOr8/5sTIqIxRYLgKegfiQQ
q7jdLBaAnRtZ4idB5WlUtIEiu829Akw0S5/t4LdVJjjVVxi+nrPyFHSI6Heu6sabph/XQRVT8uYp
xFnyJlUbeon7dyL/aLq7KU1A6L700yMr83ONpG7+UNtAPSXDk/TYy/pmYxmunI+C+gaAA7sVBDDE
Zn0z+pT7ytwrVgmju96Jko8e4sxFGy2LsLhH05mA7+CrX96f+tVRdZp4JrJTVNTEnLwZNcMyOS9a
o/TC6JiOKO3w8YUImHD0qSE4SkjW1uZGN38lKabcQmGLAUUfawlLssteAp/A2Wdb36qb4EeUeFF4
dvrJjWpsjYtfU3mTzI8JpmOdYm1M9NoWBA1GKYL7COLzMj3h/jECSSu5fW0QYOQl45Ohv4grQOSD
U0P3rsTmJH0ZaMRPJnKvQsmcpO39qV+dBdY6oD9O4esbYAA0HmlxWr8CaUQTr+13ObcwvJOdUA8W
IDFxQYpGHjryXolGZlxvFcpfq4nLzQe/hkaSzo10JRAVO2luOmNUe4WiY+F1LgGwAGTOP5XxRwsy
v+nfWMPPIpFccJqo0T4nSbPLpvv2xZR2g2a5VfRUpiPAl60vtXJ5E0oLfw9QvxxSi7rFqGepZEOh
9hwaE838oh5nW6HN+ULYWqOAtvE9Vi4CESAKQiBxClfR5V6ghS4NpVJU3tBXHxNnpj0hAy1Oa+uH
Ouk/59nAzPHfO1rECBk3UaPmpBvjXkqsu6yYCKp8qiaDsvVoKwHjK7mZOSS1IKu4fLTcbks5G9XK
q7X5OAy4SbJHReFbiiiYFoGL23U/9O5gbnHJr3TMICOxMhgduAvt3mWconSVNY/qXFHZb935KS4g
8JXcBFRpJ+TcROI56kJWLt45VDTEYo0b9PXC4JSXjxufaGUeRJlWxAmAHch/L+dhdCaQlpVZelMw
7of089yMbqqoZ1uf7ruA2h7oo6jK70xjizB6xZNiHkTHAX1mIdJwRTuqiwlLqJbzWbVSDz4yipDn
FCekEAMMoAbCNFXGmBaLEU+Adyh076wCXM34qJnJ3iTItNCq7n5IgellaX9bV4NL9WjrUFm51zlR
BC+KkFLool/OEOFto0KUKz0Hsgs9LldrBjcMQATYn9pO2k86zjdS4cnRfW/Wp2mCMB9RCMUjNKZj
NOnaVgV0Jcq8eCJxBb25YsxoRBd8srliYPQ61H6wLLHTc+68mGQ/gkYlDjwxV2zryXxpCD6V4r9Z
x5CAwAuC5yLtXq7jWo4zzY+43dv621w+SK2X9C9CA6/hJBn7didWsvhqAopbSSnWOMRBIWUMZSsF
W/tGVKVQVGEdA1VanGvy4GdJLIeV1+oJt67zpSbojdP8vug+4kFzksfoq3iSqcfIPnoROBrbz1+t
DATnMtisj4tts7gCoMxyF3PQEp0ujSQmIxrCuUjY4wgEt9Eus2GxpKpPH+SIMByy38jpmn9604nc
EmeajSxt5ZynOk92xtFLGrKsZnWE38qQsquFgnCv67SEDbeC6oHU7V5PNC/c5EmtXb5cLMjTURbW
IUCKnOTNqmx005RmTStfDb0c6x8raHYCsjtgFFXW5s4uUzQW7oawONhKdWI2d3W9QVZ+LQUt5t3h
PONIYaten619NtdokDqFV8omDYhj2MVe5U4zRynwu8Z8qmHY0BTYJSZhmd7tBYBYaDz4MaaT0a8y
606K327dNis7lscSjBNcTa61dht6mxBPA3Zs3p5a6wvVxjMC+/iccBs6VPeoUrRl5I3dl15XX2lP
9HPc7UN37SsJ3A2LUiAIrhjzNcI0o5TUpYcJ6k5r251kZcfmONXJTaG3+7J7LIHa5Lh6JVhKRfTa
tzzI1/J0HoH2JIsFjzNtsVDUuRgJ9tPS09XerfPsRkRqMya1Y4UWFRwzM5LIS6VDVHf3wm65hMjw
/rW3cl5Q5oSFSZwu+gni52/WqlNQ7izzqPTkQiBRuldf+lFqduq0hXFb2YoXQy0CDa3oLd9KGcrp
vtZB8EEAboT8sTME+zzgQJy//u274eFA55NtAKSQmtjluyVqZ01QNwtPlMEEDVRVpAMq4pjrbey2
61kUI4nzH+qwANpcjhT1upz1llG82lQAzhT9P9jeOyne2kCrI72qrpPMQTlZLhmpTJKi7Qov5xAJ
VfU8zeD+qc7rw1bxYqXLw1uJChL9LTS6liadqV7qaZNPhTegrUk81ozB0TbScwkczefSEA1devlu
YUnu+19uc+jFsjTHCMmZbii8pqlfGbxzQfG9Bh8n/2OMuttoqVsozi7gyNgYWizDy4OTt4bRInzJ
cN8yFjNclUas9FVZ4DheNYd2olxlVW42Ame+tWJnr9j3Q3tM6v7ewAxd4JrsKLvJMqqNOEluXF8r
RwT9TAHb5g4Dor50cpAl8E0DBq0eYI12RFe6ze6k6NihSi4ySr2UvNRAVkXAqyqMqzfbQaJYs5wO
iskCqQadgO10ubSTIm1tv/PZRONnh+J1NbFjuUHi5EmPUqCwNIegJ5acVkO3pd6yttrxvxJXqViG
S1COEepFmaFJ7dUJO1gnJCZPpZroymywje8uvuvyRUGtEzgJsDzt/MWLJqEzqKAx0bMmXWbVS81Z
8JkajL+pyohA0kfxuVY4reydQkY0xhtggqvXVTXwgORhggFDero4RiauAEhVQHGSPtiHTLIoHNDC
V0gA3n/bq6qYGAkBAOwxYMlryxKdmVpdocVm7jWGfMSa5JMe4O2jbkEUrkpADCPUUkCFKOgMLcsh
8kizbswYZhzpVYb5KTLtXYpyVS87dwIUU6EdpsVbmMfrxFKMSx0IUVFcxa/u9qEJyrBqrNzLJP1s
7ouyoUPc7SJT2oeE3hJldxVHnyqNd8gwnYewuyWC34dqhxP3Vrf86t4TDwNrHvVP8Jfo81wuLCmE
RmZKUu7lwScHlljOYR3kqIi7Wfbwfwix1r7t2/EW116fkagEjs/LN48Ibro22xPEhFf501FOeGu2
qtW0rpPtX/Na0RgLo72T7LViY5ldB1m8O+Vv0BHwB1gFizu/0ooCfVfOcSPWXWHGkueMrrXxgzLN
Bf5l6Y01pTdzCjWk7JVPUx/epjJ6+UW8pXW6trkMznQKsax7VsblZ6jjOqccxc0Zk7E2ebQXNrYh
e70v9I3X3hhqWfYH+zLpiPYWLG1cOpp419GAErXueDMeuPKutMUMg4DilahvX7Xrqxxxp7ipC2oH
6MNlmMGwsNo8/0eeEETQ889RUj1ysGBlqz2nVmvv/G/JNH3LQPfPobSzzHCj/n91gYonwpWVSoEA
RtmLGyNUfMeYc64sWTJ2AprUdfH3qbN+zQXW6lg8vX+Ura8xuh6i0il0RhbjdWGTx10fc0mobPMu
2pctgsw4tKFpsK+4OIaCKjdrz3E+512w7030hbbgo9cXNW+NABfVG5B+hJuL6yOCgGP6JmGDJL0I
ppVfH5pxdsUpbiM0ZKKm5Ge5Gxh3xoi8gvJ5YxauylfIuNF8hZqExPC1h2mTRIWBTWUBBrk7lSiR
jI3lu3MRA8Lz73X/Y0cTrPY1Lwjn5/fHvi7zgqtEwgatKganHSr2w5skQqWNIhW9n3lN/RPXGEqX
RPagJaZgOKhSf4gFV0juDikkJcGQohgD9H4vqIx534EGoxvERqT6ddNXL1lgusXw+/1nvMZivj4j
mnfAp8XCXPRAEgrUY44hgCdKnEIVVHZgGoInkRoq8ZK+E2augrerGwmWN1tHwtr6sBCZFZbvoKjZ
H5dzlM5FZTctczRGX7CGckWRU1i/xXN3SGA3qIjvIXZ+DPzwKNsPUp0d3p8BsQ0u4hsmgCYQUSSZ
CieGdvkAbZhMSWlYPIBW7ehJPuhYJ2rYN70/zOqLvh1nMdHqFAVyK8ahxlDOA0pNkGoG2guDT9Ew
2TUOHtmR66Qc8qLcoGzdt6ufWpQ+aIGa+FIvSYgaiIcwLHX6LLT3qn2R7jvt0KLz19qEcxSTw+zX
YM6umW05Ca8c/HS6oEhDJGWalyjEqjX03sBTj7xWOchDeJMmhtcSh+R1slH7XIkq6K8j5ywUNOkq
LPYcYteTyZHEuR7JH0XJPqByQobGdue6p5wR5Rsjvl7WyxVkU00S0Dc0gNTFl539ebLCCisdtSp2
6BhTdU12Vo8wDdqKMdBXldKq6DPrCp7FgU/hJDoLSDmoZ9Hij3R0zfWNfG0lxGQe/vNQi9N/1sOC
BIjl5lNFasZu10xPIVt6xBfmFXaKWr5TbQx6nZ+ymd6Ouph9LSkzYxZTUci5a9gAjkjH569K9i3x
JxcOrBvPpWu3G9LG6+MSSaLRQ8XoCt2T5ImCLTCSA5X8kivGjUkKKugC+oApLI0JX3/u7RDOyxam
ZPWMh++C5CLFfxAdi3k2a70zA4mRZ3roAROcY5GN/4JPLO0osIo5xNuh3VkTaj0yyUSt7Nr4ZEKp
ek2b4AH3oX5jAH1ooh4BVqriNC7eP3yuvNCJhtj5/3nKxXdR9TZOdE0Spof/0NUr5Bt1VKkSoKcW
gYOgieQbqtee1Klws0Sm5/m8C8YQmSF/71uSAK+O0p8iuxVrVvCU53gjOloL2HhEHbUKasT0iMXG
fnNZlhO0x86Icq8UNm5M5gxa1k7UDyYmoCKdjkCqdGnqCaCQ8HoRCKZpZGdp7DwaRHkkbeSd/8u0
CWlLagz0ixfTlukZznZ2knv2Fwy2j7pJ2wLo5UBECZJKPKDY2rLWHzDzkv3KS+H/zTLXtRkeKSy6
gqMXVOauNu4rI/ne2hQrB9nfq+3GzhNPcnkGWTJ0IGH9TdH2imYgl1plJaYWEWrcUV72dL046Nov
3dmi5lyfrwyEyDV0J0UIwy8+UyXl44gLbORZqYwsb+fJOO6FMbqYNU2DeTf41sbiXVkZQgmf9hGl
Ft5uSb40YtPu6JRg4mNmHyJge5Fqen1YHYNqilzf8p/jUr+3o+5zUucPDuWQNh9u5CrcSU9TruD7
s0XnWznyReEPixuKIqjMLEkkat6EY5hkPJJFM2+S90kZHqe5fLZ7/SEdpRtTTm7SELkmhHYU1W2U
+h8/DD4HqvwzUF1/okRnb8XaK5+GcgLqHFx74IyWndoKyZ1i0IYIvm7khtgFdnK2U8bHtmo9I9vr
0taAq19GYFxJYvk8YM8v92zXW2MX93HkcbjA+JvdzMZhk7ofll9mDJoo9ilxhMcenFNrGXtdlEdN
o/8FgpzCR6AdlOCDNfRbsdZ1TIfyoIECvBAlIA1cHModqYSkGlKIbEZ5lhv9a6zIP/vqaxvk+yJu
n6KqOshZccb5NJiG3+BxvzsoI+Gx8BOp4PfP3rVJEuaNwsRRICqWqHiQQA2Kn6ST8szKDOv7TGqO
LOjWzTA4DsudXtrci0myM5WvX6q4OM1qLLtNTLchtPMjieMWMHTlYIP6hLg2BRikLqkFLT4cHZYB
/WDkQ4v+lMpozAr1vkr9WicIubRJwN7OakCjreqG053ez990B/ebQsn3Utydhtr/2OinRrOfTdLp
WgZMLWnk1bAfqHkmKmjnLQD+yvIG301KL7yaAQYsPmrfy6PcBzbPXGp3HR73fTV/mRT/PKgA0iPt
ZzVZZyXT/jh6+JBW6Y32gHTnbVvnNOOnX21Tp7tiGkKYbsZx4xuvLDieDYATRD6Smdco4c3lFXVt
myWII3i9r9wVkfrhsZLV+yQYv0BS+ao5UJ9Qg8JrzVNHrB7i6Humnwa5+o108lZp/KoyTX1PSBIh
qEvrDHTb5bdNkcGMpAbZuDl1vkRN+IhC57MwSGuaj1at3clxiog+Yn6y/yigVhtTIX794iZ6XVdg
6oC4XgXgqpE6cl7GOCHImYcoEZJIdJhVXDZoHibRHwvlnCjk1lTiw1QF5D3JXW23Pzoj3GLtX+f+
zARVRMsg7yABWVT8KK7CIGkDZGtRTUDH+a6321Njho/xnH+SdUoATnhvh1Te8kl63pgH8cuv5sGh
RyQwrgQQi7wyAEol06FAvQ95KAuLeIE4bVTcIZLuQCQW4v0x1U+Rccw1beMjrGwVUN86+EJhInPV
3cdyMzalzOrhA5PVBendXAyuk+PbEk/7ASJis2kRv5JdksFTR4BNT01XX9YRqXKXcoFyvDdSNBC6
KEmOFyQG0GowuZUDj9U6iGoGq/ImkzZeeCW7ZnQASiLItXDzWYQlnZ6Z/7q5Ohi6uLZf1rAcrN7t
O8R8uwlftM5EahdvCkWu/pEzIRaR0/+fNk6C67RL1DHwNKfWJNAmi4O1b+JRMjJz8Gy/+ATU5WEI
W0/2831g12eV6hswTwD/Rr1xy1xjpdj1NC5oJwiICynu5a6ngqPVsmQPr0Cn2SbETIp9mX1IqOoG
WHSAaPnThNFntSMqNZ3HdkbN1KB5E7a/81LdSUG6yxs1Yiv0+MPGz1Xa/zC08V6Iar2/NdZWp4M9
oZCZFHJBi4NckaputiUHX+OanIjTYYjic4+gRIrRKrqeRpxsnInXpVcm582IizgFOIpWA7tARksH
4EvlrWPUwPxpAwoX4fhfvx93J0AOymmQjJdlP7M1pTHKEFqMcTssVP1c6PhnZi4c76NiOnc6Z/H7
I64t/1dkOR1tkpUrV+E2zuZBadHtDJofGmJIfaJwtUfQO/tz9qIEhF2p+tEqi9teLx7pm/15/wHE
BC4OO2DctIZRbcFlQRYf4M39Z0vwudUcRc25iM7EZreBAXjHKm9Sqzi8P9TK6iFJBDkF4wtM8bLT
n1V5M6cTyuBWEe+E4gIWVfvOlLykrj7hPFBHW6jhlRwfAi3mbMRuVAmJdS/fTlbHOexHZteBsZTS
ErKqU57Y+a4P0HRElV0JjJui+BEkSUuIIT2PSLPtcG5xWeHuSLV3LnHwiEyN0mrn+plu7OsiaN3A
/v33k4NgD4GIKKleNfjCfOpKlF0Gz8LagoVyo/Tah4rSQ9AkZ4tae+ZsmlGubC7iSDgNGooC6lWD
OOidTJJMTp5Sn4+kzHdVq5/LMXETPz2E+pYS9EoTk68BNEckXgy5ZJaHcovFb94TYGjPeWwdcrU9
DWp70FCGKqb+PjoZwxcz2xW5vEvxtVYk2Z0iEm8Y6Bun7tql90qspnIuRD+X/i1tacvoXacj0swx
OtTFfao9N0H6MNonLClAp6r7SreOjtT+wFjm73N+ohuiTfO12LkkEmA4ZQSFRYRRKPFZyHLMEn69
9UlvtogSr1qWy/39qkcNLovo21o0Ccuxj4pGSBFbSf7Jqcbb2tT3tV1/EcUOye4PqhM/xkp0o43h
SS36D2UbfDS4YfXkUKTFk9X49w0EtDb+VcrpBspobQG+eTh7cecC7Qzz3B+Q0h2ifWh3Bz+KQNVK
IOZR8M/jjbBSXE/LubCFYSGyxQTYS15nWRTUqSq0ZjIpfsWL+pa+g3S+UXxaO1Ipd4C5QEQWytAi
oonrtKyaEclAqm6TpdOLaemXAsGgPfv+obE10uLjIt8QZnFLtCi4ooIF5pi4KBtIWxsbU7d2dr95
p2UDOAnICYaSkfoCPjqKYoOCKK/WA+agsgYnf0K59f2XW2mD4lwhClUi/YZ3tzi89aykM5mg3Sbw
K6KCV6jxzlC6Q6w6xwoOgf1nnF71JfMJEA13c7Ul87K6YqiPCCleyptLXaQhImZzYuSYxAkcAEkf
lW6/7Sa1tg8gC/zPMIsV03VF3uK9DEOdunMX/u6SZ/BQ1FAP0WYzaSXOFdoiUEtRJwVQvdhzdRaE
fWuhlyN6HAKMb9E0SivpIGkf2nain+sjOvL3eqggRQgakTZR4NNecaecDo2BsUe1Jsr6Wx2vWjGb
3dTdalH+IkWt5wT5Tur1s9rbTxsLaWV6gY5z/gGU4M8yCoAC79d+ZPLKQlQCLgFNSkFx7VPcObsv
6CQ9xuWfOkkfGmf4mll6B03HHaLxtyRNt1SknkM9+Raq9kbus/IpCDOpLgkoHHL9Ynu/ib3Qubaq
fCThTmmw5c70YEt3KbILVWw8Ybttxb7bVP3G3XO9pAV4mpBaQW6C/FpM1ptBE7+jChMjQqU6/UG3
nlXO+in/+74hzSTYauSFMNbQMbkcxYjl0Zd0vQPu+NgNj06L7KD8NdE3OnjXX5ZhQMKynkT+uizz
T5IG2ldVOg9EgttItVsWP2nFluOHqtx6pZVWlSgDcuaYIk0F1Hb5ToWtlIM9V6hkT/G9nNbEh93d
6PiIGv7qLApnheO20bMKcOP9BXx9zDMwlXvEASjVolh2OXCuWdXo9wgCdaXvmhIwq9lx9fSQbpYX
V+ZTGIw6hCYMoyx7+r2cq0GvIkZSKKd49AEEfmuKBxpjdZZtrMPrGwWzHiRRgQeKtt8Si1sXOdjw
2SHHThzYPr+0DF/uQXLt7ibKKmyztpRW1gbEfByBBSorQEsWu40Cu9rMCQOOyYsdfBzN70HoQVQU
/jbx8/tfbG2tqIgT81qv9Ct5AZHTnFnH+Mlu0Sj+9lL7D073K2vPSXKocE9Fkq37/v6A10cJC5Kq
BSc6pBBkOC+XSCilhN6AoTy9+hWNjx1SVTJeAf6Nn8MLD/80/kaQs7JSBNFAbARNJFbigd4cI7HR
t2lmBkg1xQ2deYTNR4FV8o/afIKN+v7brYQCaC+gy0+V1tIJmhdbr5okpyxrpL8UbJRzJznmZoSU
en1jZiR18cEfqbgbxn427Nss6u7HD73+6b95BgjXRHUCzbo8a9pMtjM1QEYmjB6H9q4f/WOYyUcr
8o+Gmrmzkxzk0jrIU3Jbu/Rw1C2AxMoxAOWSPqGoUqFE8P84O6/lyJkzTd/KhM6hhTcTIx2gUIbe
s5s8QbSF9x5Xv09Smv27UBXEzhxIEf2T3Qkk0nzmNYsFrEvUIes47rw6z90q/d6Wr2H1ONPT/PxN
z31asZi4J8iO6JUdf9pcrzWl8meUp2p7EzTZRa29KGayy/JiVzRPnw92JkEBushHBdlC/fEEZuaP
eTQamYZCTW1tVKiCgfIw+qM7Nw9mdZ/NGgrbb4VNUSJ4g3mcz9l2yIetav9Q+QLDYXDedDVaOXHP
pIc8FacukkGCY76MkpLByLsEszdvNH4qxfAI7WKXBT/txLrynRGd0eZqhgUs2a8TlbjPp+TMQXU0
9mL+h2BqSmXiEE5z0Y5s91bf0J9+UdpyN8L0CNI19Mf5EdEcpTxDg3jJ7/Ktuaw6n5YwDqpuTbeI
/N2NCnRj+2ujwcK9kFcm+PyIoGiR9UD7ahlYa7Vu9w7EUE8Phz0feO5ecJXd9wgkZ8hq+OOvz+f0
zPnInP413uIAmeK4bswaebE55aTotQ1mckD0ZnSY423xM6SyP+bfPh/z3CVAORmDTWR9FEKUxRnZ
EvTOUGE57lX8xLTvWaldyH6yMeofkqbtBhPNxBnwiHpYGViskONEFxFXEWoLgUqBoz3ewXoK9F9C
JdJTCSFlIERjKUO9+p0OdN1LhKbSnoYvR1Rq4ZK5Vt049221j3qiyJpOMGNqkzYxZWJGL2PXTF9z
5SV0vgBjbdPbWFtbu2eqSrwsBUVIJQgWgaI4ftm87m0rV/PO68s7By2QgeS+Ud5DbZsWF9m493Ne
1gw3av+1poq/15LbSbtYmfFz64tvja48gpwEiIsZHxItlmF2dJ413teqsomaCOdh+G6viepjhaV7
cvlomohd927qy+KBYOAoyI6Vrnmwu9oNYMhl08qyP3dlID1GS4Nno/O6mJsUP9LALwlDIuVZZBZJ
3NGrVsCrrkmOnz0xob4jHkwoTuS/yCuVUArynhYmDq8/ot8Cpo/UdpzAzKSaTsOuaL1MfhyHleTu
TImXz09MAF6XOib6xcef34nUJhoDbsWw33QF/pYcHjCIDupwkZuX3Vv3wwC/Vuwl+Z0SYxHtiFOc
Z4cOvnwZmt5aTqeenXLidCHSQzC27CHUUWKYuR6R+cSXea+4SnAPxQ4joefBf23Ua0CObqrhgHLo
25d5eA+kXVd99YsbDDo7+aHsHl77InPHcWdme7lsXS261afVuuDZTUrBGbwJUrIEVsfTJkEaktAZ
7Tw1uxoDD3nprphxHwiv01w+RNa9CjWqcb6bzrzrYTmn9lWDNJuPRSCipOXOXkVbiBFPDi1qlAoU
VjLiZe7Rkl/piAsR3oje8qBdm2N1PXJc4+rWuHmcXcjybaC81OBkYiNzYym7TNPUNWdn5QI+G26y
hEXeiuQJ+snHk9OEqpmSsjA5AYqTQePJwUAf7jEJMzcvGherZs+Qko3NVdkptatdlsHKzj0JwqhS
omfMXSwEb8k6jx8Bv3UaQ9nUeraug3tg3JwTQ082Mh2ClSz69H3FYIg5UYvgsMDt5HiwKWiboEJv
zMtDT6KIpnxxml+Vf+lMrpJuG7BpoWthDa3TCpNXJvvjqj/67ovBtePBVczlA0xIeFPlsosenq3E
FQTv2hvCp9m6mcMNJdtNzWxLOxQIIvlmsLdl6mrpg2xv5sOkxnjNvrXxsLEC11JJsHx0a4tN/l1N
wk1kxzAclQPkjp0a3pfzXdU+J85DJ6dup6PdXKluXzzLWubi1LHBxHmTh+lGm8uNMj0o2Tawtqn9
pneyWxFqG2ggDpobYDWHnUDlmuEOwnfQ/8TIyjUSC+Un1HjcLqZ3eGizuwZ00Od3zclVw3xxxgrC
OUykkzIErgKZFOVti6XFi2BCCZXgfPLAEtAqRxuCcy4zt5+PedqmhGxMKEGjnhgKxsFihaSS1MWx
hBygqFAKtL8QXQKh4ZbgN6mXFcl7jJjJFLyFxkrideZ96U3xxvTG0dB0FkPnWeJMTmF/iCMqWiCY
/rrzW9J019rQs+iSNbiSuKkWC/JowMWClPOaxD1yGq8gkohgkJstdmhQhHP+HEg4WrAtsPQWInwr
03xyBoppRiNU1HuIIuTFJeqkQc49yruWRuRawVVWmC7CtBsByBbacrL6O2XyDTP1lAEVPiE8NQ7b
ai2eOTvnfzzHIgWp5bF0Co3n8GdgvZh4aki9lUO/nWTEhaQRX9PZK1eOvA/s2nLiAYGIBMTh8lye
eVOjyVUema3XV29t81Q7hzZ59tPNpD9J9t7ufvWEr2RfcRt5xr7xXb/aKuMuqfbAtAVBzForUp3e
5nwQiioCmEvNiJtycTg55eygtkHRaNwp9cGyDs50ZdbIXHwtD9LMJe8mgQsVkop51nqafVvLXhG5
9pdCuzb21oA41ab6aQwbx3/U0ovP18tHGnoyY3893kcG8kcVpqjxMOgjyj5x6FXz1sh2+KzV93G6
qe/qCV2O3VhtY5t9eZ1dy2BoGp0dezUXhzm/uM4bN9Fc1NxbeRsqIAA2BwAAzvCgWCvnxwes9uRB
OavQDQRWBX/yeB6zOE79WWEelUnf2sxaiFgUjJlXvBR/xgGce3vMLhwZC0BL8ehPbsdBvUidroBq
U39F7s7F3sTt/N91nOzn8gu6WtuqJ9I3pLvE/G3IEBWsQ0ob1bwpo4oevhfJ9sEeioORokqPYh6Z
AJYHqrPL/fwAgOjCMh6IATaS+t72M72Qr2gpNuVLUun3kSzvgLslWJtGXXpoJeUbpqdC214VLoWv
ceJVk3kVdi9x/myaF3FIGGfc6Nke7XY3ka5Dqdp24N59+T6Qf3fafcRCBt+RYKWdihepLgsSk8Ka
X8Ii2aVafaGlAHkQXuZC+nyZmOeOFeUjSAZ6QUVjcYQajh+MY6FyZYin3DXfgqvqwRh2JdpQ3I5X
cXeYwfpCpVMPigmsjc7Mdhg3eoDEywZGRqVeKs3G6e4vcD+R48QNFfSt8p8s8K1h7CKC7vqC3ac9
KDfte7abWs6mrcP1/Nu89q8l6RYOTzxuah0dFI9ij2rsy/iqbO98e4cyWvqo3FY75z4sQRl3r3DV
+3i/MgknEa/YygC+iWwFvnG5V/RKGgKt0ltv6opt/rXL7220Er8Hd9Jbwy7pLCxVv/lUlkYW1UNm
Xyn1haJv9fRQgQXpbq32wjBfw+Jr6uyqqIXbtmkaTx9Lt6R5Xe2lfDsF6qbOKWO0QDgunPBOhao9
Kx7xzKzvYExjkPAaGjur0VwEc4MnsCXGnRX/HIarvLsNnE32kpVvqjNsEqXaVcGt4WNXlXAE0goC
sXKn+fsR1T81CLyi+wmA8ToK1toN5yYKdAZAVKSIKR8s6oyTrBa+rQ5Eg5CxqMixJYOtMCFw8+Yd
DPHKpXduONpgxNr0o0iaFplIkmlKLFk5petw3HK5F515EBYHifVbi+mLJWvgd+PM/Q7aCVob7S+a
kovo3umTUBrktPVKyHxT+S7kWoTS7efrbW2UxYk34t9R0XmkChJy+ujO9Ty+T0q9FqycpJusaiIj
eKoUWk4LDxkafUGZCqhi91LC/nfg/swcoyOlaSUZr7L52QnuekFA5xpXJkhL43ALyGOr1yRy7VrH
/FykSD2XCBGRC1gtS0VvB4psbOSIZ5OFc7gMqn0poYKa29/T+GvYqx5JZeArXuUoG799+HzST0tu
aD9wzdCYEKwTzrrje8YnaDbDWKPmMFSuiN0ESlEQ81X/tw9IIg2RVQNOUNRPn498JmKi/gOUHONN
BHqWi6obnKyPYwq1dkQYjMigir5MouUbE3Jq8dPxjG6tk3v2ZWkysXP4yhQaF0ssmbqMOCpuoA5h
5xq+CFaY8AsRsarQOhTlLrYA9mvtyuI+95WpHFC050CVDVq9x/Mc2cUs4xDA6yZfSuNnKrlT8yLm
2Yqf5fbODmF1SWAocVaTkrXi8Znc+AOkCzAEhYATBxxzMsyRAj0ixI7vJv1dKqpMKAQa/bthVWuv
eiYdgHZLhQmHzA/x5+NXLVF+tpMYAkAM9N6qs4Na7Qxlxhb6ThDsmgYVRQt2Kvqrny+pc99XmPwQ
euJaQLd0EYWnieUMnWPVHkpTG7N/F6rwlsCAh68cJh9KOcq7EMpZGVeEA4tg7WjcRbiAF7HawZgk
A0dqfqh/tvq1Muwd4x3rVdef8cxl3qNsI3h8AVYRnw9/5uAU0lb0nzjP6LcvcqB2UOqhoCJKD9q8
aCf9UA5v/hitvaRYocuXRAuJZFoXPKMlESxPopxTpOWk0F+n7tGgIpqQwYZx7vV6t8P7Z2cin6y2
d0JbPA+CXTvarik/fv62Z2ovADHYQ/RuyTqpnB4vr1SCmKJM6PmZlBVi5Hl01CWN+ktBtG43D6Lo
1htu7ejuaJOHGZI3rEnHnp5dPAIuEYLzQWS0bMUbflFYqa2XnmBSaYgmChJAlUGGjIj70Lzoyuhy
Tleov6e7+HjURZiBY3CdREKeNC2zAwYGyBWgq64fwClfV2V+vzLPp9tYsLwBo1AG53L4qF//kSop
dpJlYQLT08dWHlNit66VTd/A8EttfBQ2dYOLFO7IIeHVytDayVIj2hQ4FWjOtCqWKkhGNzacVrQL
Z+fSRFUrBniFbkKnZtd5iVqyML8GV6azBGMQmUJH3JzXXJNPw6yjh1huq6SMyjA2wtqT5QArSpRw
I+MgQ+dR8V33Z/Bfa16Gp50ZeBRI02CfgGgKdUyx0/+Y8qqv2lxTpsqrlGKbBIAGTdmLtfbCqqSt
EL8qhTCvhM2FobuFKnndkN+3aXoIMZDU1njKZ3J5wfxE5ZWVLtqci2ONuGdI6nCsvN4I6UcUbtvH
3vcUdG+O1lnQADIkPQ6Q0Tb6nXB+Eveo0As2sbLD+cfLsrsBWFGHbrA9ov1gagAt74oOm7fSBcnq
USf6fOl8iLkfn1I8KlhppPZRdaTedzyF2WDbkzK1qJ+O8RaOHgobENYpPAgBeseGnKkHbo0kjWp3
22Du3FS+F34R0UXefdPn244rw26fxx4Lxe4yDlACgdogqjd1GF6aCa6AanUh2fXa8SqOrZMHpxkn
0BLkEUvV8gpHSbW3UEnNk3efaN5E425ACBqJViFcYTb7GeXOgedKu7WY+MxWp3Zuy2R7QipreW+i
ht+Zklax7jjHRBAo5FuS2diU5V7NUHbQsCXMu53ZrBxp5w7zo5EXSwwvwo52bl150YSFDpoCQhBF
CMeI0S390s54e6JQ/hRhxqNC4bd+fr5kThtxonsiALMA+8+oFXWmVktt3ZeeNkAdE+kAIM/cGXZF
lxxkiok6tfQ2mfYJ6hXG88rop3PP6PiHAZMRUOslyaNPirywYpVTXTJ3zXww7qVZ+GnGmzi56fwD
tnr7pux3nw97ergdjyou+z9OmrSBmGlOSkkPga/c3TS/2CKK0VykReJ11gps/Uz0ezzc4mADFjxq
pcZLzmroApdxpxBxFDzh0cPtkeRlnQn9zyDhM/svArf0+eue/8YfYQs8dhNk1PH7VnE+Y6ItI/VK
7trEz2qwk5PMS1N7A587NNIPe9pe8a9lqsYrg4vJPN7avP0fgy9yrDaaYtiJMwuMbosCmgJ9hUy7
cXx625lElYTTXHxmfAMu00Y/hBma41hy5tXa8XgmQuZRgINZkEQhai7Ls1aA43HfTkIuO9mADu/m
l2LukcbLD0MkrNafw6zhKFyDSJ1m3cA5VHTe4UzR412ax9JrAdQ4owg2B9W+nn/NoeNWgDLhCa2U
eM+sbFI7kU6jaSji1eMvHVoF4qhxixYYdkNqVG+mSsemnK5XuaeweZnM31c+7+nJzQWJzBB9YYIV
ZMiORzRLK6iwKCggFYw7gzgEguZ+7G9H/HDNqXaNkToYjfRwV/T2y+eDn3lbga2l5kQ4fCpZn9W+
kgFayD3Mfg5l2t2EvovCUohv9VBEv8f61+fjnVnKtJT4kLTrYUIte0uZrqaBltm5JxP9yhPSRkG9
coV/fKHFdgEuCM0FGV3QgyfQEK6E2M7Rs5P0cTdpqEHHxk2YGzeQ+nZT+gUVlAOS3tBb7Rchzmpm
9lM0NtQmi++O3v+skmCm9WTqnp+YXuDgDmbfBnbylhgIEXTzbgqdZ3/ov3cYw2yaKj4YRl+7NpKM
HjicXRRLAcIb6kMf/vh89k4FEjQ6gqL2RKCHEOSSPKhhVA2FDIk2CVDR3GaH0A+e6iq6NIf+qk7v
pqF3bQXV4DG7FgwYcShCU9k3ZntVkl9YarMy26d+JeKRgLezL9F2paR4vHpjtLgB5qFaNwUsV0rX
6UikPeWuNnALo44G6Qs9B7pYcQ7Ev3CFYGI2qftAXrV1O3MXHj3LIrXz9VANFVhHaHgQ544EbEX4
1qBqYIbptem3VwGnYoQzvB2swnHOrWzBWGEH8/8A+47ngbAVqYE0KrwWebApC3Z6PuwGjHhK6SA6
xsJJSX8rAoMoV/s4ovOx3M1ysPZBRMizXP409IBSKtSaTGNxVxYjHN55mnKQUZAYjStanJTOE5St
jA8VtdLs3dmUqSdgIYJo0TgeVlbpuSfgLNNRMxRYiiV4OJhTZR6bAqE8+c4il1fQfBLi+RNatMh7
bHxsFowx2KZWsFcPBn4Pnz/AmcuCkwWmn6CXg5wUn+qP4ETJ9MjQEoPdGNI81uDU430Zkyu0cbky
1NnlT6KJaqNQBj0RBQylOO+sIcuxCDKR8eq3qnNdljTWiLPpZIiMptHbTStHdMJSdzTuwd66g/rt
f/rKlHCAr+joPH/QLI9feailskVVKfd8Vb6w7HDvIMauNQG32Mr6Oq1dIIhL5URoVkArXdZA51KO
rTaGP+PrsptO9i2UshvH+pn6Vw3qlLIW3w999j8HzDAq17+hYOOD9uDijuS6pt3WKmjV2XCL9XE/
h9UVTaRMuuyy6NLJ603u9Ps4z7Z+G91oknERdcPKq585fllNQPCFFAx0rmV+XSSBlfczVElpVLwu
/xk3xgXpEN7n0i43ajqJ7Pbp0VbSC21Otsg9SYq87+wZIbD5UETZl8+/+plwDP4yOwyuHg0k8APH
nz1H81vKZdRDnKa7JMjw0MSBk6h/VKSbGsckxNIsA4WwSd5/PvbpJmNoYdEohEO4iRZnbTTVhVXO
KjAJlvegEKU491YVItUW3X8+0rkVx+aC34n6Dh5o4rj5Yzs3pRbgdElrLAqbC/QQvuTW9BvLZK9r
esltLTvaDnOx1sM9P7d/DKsdD0unLpQToQEJHqaiSlFeZmpyO9h1Avyg9nqnufbl4GqwdZbbuPv8
nU9lszi4aKcQgQqM/kk6HxtqrBo1em1le1G15UU2Fd8B7u8kP/8R9tPBYJHHN4kavik4slHYu6qL
+no2FXdy0/K9K7LHz5/oNFIUVHlbhB4I5XDfH09HnDa1MkWc5OFYXyrTldMhD5TihkJpupcLrhhj
5Ww9+93/GFH8/I/vXgyNYVYlQBy1ukUd9lmy0lep/jH4QKzT+CaoiXys/9WO+mvQZdWum0B7FTOv
2ZheBB0+yqb9lND8nYK9ZJWbPop2bRze2E6w8rrnPzkLnTuTZinX1/H79kliWH4fgv9Jx71ZQLto
2usqA2US2fj8mJdJlu9Std40ZYEpqe1a1uRp5SuYjZ+419+StTxphbFy9H5och7HE0IZmW1Oc5Ej
eLnRbWNMfMmHYzca0nUQ9aGbgE71zfugdMpNmTf5fo6AihSo2xP+RZVzUfnXNVwvRw28uQ6+RIGJ
vblftKSvxUszdyZuTukFal8/51jaTGpzB4Xo8+V65mL+EHSmVSfIALgwHM+mXSU6RvL06h0g0qP9
UnZua+8DcLdWRnNn+F6O7a2loNl4lWBuGdOgTUPn+8pTnOZ2x0+xuLfCpC2gopJfwdza8r3cr82D
b4BVTqBVoS1rRfM21tNbOYjXTpBzB7SoVMDDpaOBnvPxBCTWaKdVgRVA5TZFvU8D43cnTzQog+Iu
6NKLQXN2g2xv5aChaDF+8WVnFyoHqXlRNChs+cr5cfY8FVcnxtNC0ntZDR6VvAGkj5JtnQK3Y7A0
AeasZuG+Cji9nPI5rZ37obNDmi7h/5Q9J0pjqBAghWJj5brMCSc9csywIyQM5Glf27Lk6mVzORvt
zkmaW80uwpVY4dxxiRaBQhlZ2GYuZeNUebC02tbobY3aHUZdu8LsnnzDuMEz8CBN02MT5BefLzaR
YSw36p9DLm5k8CKaNVHlR1+VvReHu07JNkFubVEy2aF6tDKlZ4pyotwIn1oY9DqkPMcLjMb3WDaO
QhU+MC4Q9XZnBHzlXrkKCexBj9Ve0hQu7jC/ayyOkykFhBYOa+m+fpr0IdlOhwH6LCv9pK/YatOQ
qTiXeAaal6nW7S0pvukLQNSDGR1SjSSwy4jL0teujQ5xGb5NWveFcir+kXT/Qkn5UckUyyPaYX6t
V15SpcDf7fnVSqudpbU2vgLR19j4Oqogicpu10/D11wb4SNnNlhQfbouLYBoVhM+p2msgVLK6fiM
9XUc6/s0GzZamR6M0rhH1Xh0P//op2pWMHBEwZ+bmVvjRETOxw1wGMZUJCDh+000W692nO3NxkEC
XbY71/KBt9nTW9y3V0owHJJO3fZqcNGE6QzuW2828WPZZojAEFX5SrU5ZENwkMdhJV48PZCBL8iC
EsOH4istrzc/mktVSpTYm7Rp38gNqlLJ4xxqd2leQz+Wm6/5d0mptmGW/A6m6rupBd8mrJbmaM3c
42RviidBGYFrgZiZIPZ44UZp1+p2yZNYg+NVdXfRauodusiu3FWbak4uG99fuUVP9qYYEnYn1zpZ
DHfS8ZCq74d9n1ux58P9IB/wi3qX9e0useOD6azN9bkXBKEiyKTIGgK2Px4tVu05j3o59hLlPaMB
OlYtXcdXp73rvw3tSklP3CNHxw6vhroLFw1DCWzM8WA9UtVVVKFyrKmv+hxgE9e6UtFsP1/np9eH
GIYWB4pdvBWWsMfDNMagGFh/Jd5kNZdJ24LkBPIET0dL+8ccb7VYhZI0JzeNojytjH1ylTI2HUFe
kJOcFHQR+9ZhK1fZBAQ11HA+jqerWE0ux9T6GuXKnWFkNzbUFbKhq6mwN5LAimvJTTX2d2Sph9Dy
6XCG3dp+OvtQ9Psoo2KSQXR2PCFqnwW11ISJl8bpZdTcToAp5B410s7exj58rLm7yP3qetId15EG
N3WohE7jfSrPkEumEuSatSJac9omERMFwo8lTrLGfXv8TFaTpaEpSThQy802NutrSR33tkZXIDTv
Z5inli9vyOPR7Z+vUKBaqwCerkXqyiieQcOkoM1leDx+XioGqWIZeyMN5mIut5J/bwzyylo8nXk4
A4KFTzAD31JbjDJOjlGqI71suXztysfSJgudbzDE2a2su5OrjbIGOAZOYUAzQHMW606uJT1ElTDC
6rBwa7rMmfRaD75rY0UC5b3dWvetH66Menp4MKgQRza404WT1fEcFkofG4VsRV5uAhJvGqGC6cpS
dkAZ7CrTLVf2V2IlMV/HJwgjwqwBGQrJ/qSGNuVaJBdBxHlczReieSup5YPqz7vMjG6y3l+5Ms8c
JYCdiDtIaNjPJwz4Bi3Dwkj9GNi7SElQmjflKzzS7qvB2k5sodapto5eB2AkjNeVbyq2wPJl0VIV
IviinbU0CZtRn+yS2ozRH/S9DNC67st3ckL3upqvQ1sFwtzsdG2+itTEnasOJGWXrOzTk8yadSXU
BuD3sLZO6Mpy1OdBLvMM4VS5NRfeZHdPdmreWpG9xe3ne+KMD0m9EjCeGxXyHJmIwM8y+PHCSmt+
INfcgVCP4NvMbjWqXzCDe2pD2ytD+T7L5tfe//35hJ8d1SBAws3WPjXpLDpVCzkzYq/Jfxt+vY3y
8VVRx4c4s/H7HR+xQ74NV+kXZz4ymFiOBu6rU8pYCAbVsH0muKvtnZI63tjPrzaJaCbxYfXuxYq/
f/6ap0gILiihYgvoyoTLs7wOQich7K4A8VC7vUw65wZd51jcOyg76Bda2z9PcrMfoPgEye9eJgZR
wuEhr/8XdwB66govb9Km5YkWaQFSllnYxnAEMzSddHl8qGfzp1kkN5I2PIS9jJWxfstifxmV+Nvo
rJl0nbmDGN8USHrKtNRGF6ezajfERQPR3ZyUG8OYN0ZxQPpm17uV7+/LEsdJ5IVN3MFAuq4dLeLl
FrubWEj4hdIQO20HZI4T19BnibyIUoZkfCiTawcTyMhMb5RAu1Mie5epodd21pZ9eSP7jYsOx04K
VxU1xDl98iik2ix7Ut8TuyBDMkorLCbibXk6oDmYl+GBstOtithwrTUXSScDy7O3YV5dB4XzOgMm
LskWP1+Xp3Rx1qUF2JJdgM4299jxrm9C1OODUOh9z/VWS6d7bPK8Ek1E4dWbRNOhyeanxDfftMoG
VdxXu9q8Ku2NVgWeXmCzIf8wUvldV3OU+g1tk/BPdPO8cjZ9NNmXs0VwDgdZWDVw+x0/5lRFGdpt
fuiZlXNXRcZDlA33jWre9sF4G4JaTAY1AM0eekauyBh1Gtja0whxC6f+YTcyqJTiiuARn8+yueul
8naIysc4y29yp9nhqrOdRr72ndP6j5JS/NI733KnKbtSTCRYbJCvWag/m9y5W6lLbnO1olBFC82O
nDVLvTMXPH1a9OxpGQDnXr6qQl21NFusCAQOtBiAFQfV1sDTqq6h8kduC+j480Vw5oLnmoVzghqc
A/NkEccEOAbkuU1G3hW/piJ5MDmZqjp+JJu4H2ZrpQ5y2qYRSw5aNd5GkGdR8Tr+lqk+JAmUWYw3
Au2hT5tvljN67dwdCq1HqB8GWtzp+xaKRoCFXTHlz2Orwl6oFBjKSKMmrMwar4zPJ+HMRUTVnKcR
LBgij8UkRIVfxLaFHUiiSKyf9yQrL6Ws3nYV6l99vfUhD9ZrJKyz2w+WBBKAVEhE9n08F6oUpvWI
TY7XRMOlVPq/Eb4Gdpl97TOz5qtP7502u+poXtZ2tmv9cdOG5jbDayFou4P4n5bocJ4r1RSQQnqb
dIwLnK8k7/Pp0cSTLHcgxVJKODzsqY7DkLdNSOEw8vrpVraGe5vetBP79cafFPlKS9+pYL7YVdvc
tJUPi7J2XiYLQczagH3TOdBUAwkd2aT0LOd5nLtwG3aSD7Al4ndkmEeFBU880uBZSejM57YQusSD
IfG17NKZY+iR7fzTyqbdlKuHovry+fud23UOtAIhNwzQfsk0rqKkVtBGZg/wbiFXg2ck8xc9y16T
rriC6c1lOZi7zwc9F+rSG/xr1EUlAPv2SmuKMfKgtmOudY/w/CVIPX8sN4ODLgfOjla5cpaeuwP/
HHOx5GJpjlGfQjRiktObKJGo4AQrAazYwSdrxaCMIsJYIp7FpYKefFPZAa+loLESqMp70WYb288f
/bZeu8DOHF6ix4oGANp5CMwuxsqbukukiZxynurrKRwfJl+6qoc8gcWb2tu5nO9ttbJ3VS1/0wPn
TkP1RTPcJE12XTEeHK181DAnwU9K1bYYbzyEVhVtqsLpt3Kh7uumeK0ve7QUYg+3KE0PV17geOEJ
FouG3DiyYhRNRMt+ce4U+TRNVUsSGXHRPEXSE85QcNyVDaHDxo6tlX1sHMcdp+OJc/CPtl2f+0Y5
2j7l16yBgjq/gKC+HoKScimoMlWqAHHOV/Ic5a7jA/bOi/7RLCGW+5DKI9yqAjl47OXwQSOTR+p2
HwcvQzd5I3ozQq0/xjOtC4FthSGgmsnDrc2a+62v9Vd2iX9EDG58VoE62U/B+GWy6i/mGL7Ft20r
e5007KMgfRv09jYzW8UrGtQvTLl/7gfdx46cnK/J628dUP2uxn4yMy8z0t6+4Wn7bk21UD/5Nkhh
ExVhNAgAj+t4cVPNyIDA3XYiz8mdXVmFOysaPAD5CBhtcuuOidqOcw/zub4qQ+U61PTb5xZcQzeU
d4OMqXhudS+GPOHEmz2MAabqJOdVTDIZalBfzacymO5izEKj2tV3ODZvOoWKGX2Bafw9cetn0lUo
5TdhW18pfn6jYSI2Tc4V3jueUsleU1r7qrjokaaH5XcYJmU3qYdRm1YqAMf7mTUjHJ4Ff5B8HCTH
sm6jj7HeORJrJpgBWwZI0E0PmfzT7n5+fh4uquX/Goj+6kdXUOg0Lc5DDdOpPlEpNcwNJIxLXbE2
IT43Vt7sSjl6dKbrSbXvWjw/att5MqXk3YF8/D7at1LvpVmKAYN2Wfm25hYa4iWDAsRuzYJhUSn/
74ckWOKYRJ5hWSyuklY35zEhPQe3LcftF7OpnrKUst2IXrDuQ0YwU1fvbicEIIH55snOl8tbX6pW
gP2L6OHfTyL8WBHGAVm0PGfrQs0A1eciefYJjYabLK+fZqn+UsXDzVDM12pnXY6BcynZ5X0/VI+G
ot5parGZtCdQCq46qDssPS4yu7yJdfVaHcNLRYEL9PlnXVxz/35O58NGgoIGKJHjM8c0Usmi30va
Nd1E+qVif6/ry8q66IxfHaAkwvqwf/58zA9nrL/uoNMxFxmDVgbS2Ikx5ZxoNipv88LYOz/SotjJ
Un8DPhlHrVLNr1KO9CitwAKVt+H8OCs3I2ACNcXjxld2SQFvOLqpUa9p9N9GoqJzON5D1/j8cT/q
SovHpbpGcIUmM+WBZd0JLFiQFz6fsqrGe0mvdg29XqN8GvTyVyYbV6Wj3+p5cGHBHpgmzRUUDshd
e22wL7JOu+na93R+LYYarQHrVpuUL1jFdJO6UfrustdbFLXUK2J/sogW8n2HNlBCJ/JdLow3Vevu
5STYmEG20UYHckawt4PpoNbmrR6l7kxYXkleYb/Vw6aRILUq0tbo8EZIyktjSj3xZ1DtWyV7lWwJ
12llqw7UC4OdVpfIeXWegtwZQKG91iQPcl0/Vl31INhl82C9qXN/HwzhWzClT0WMaII2vDv9WtZx
cu9BfhYNZly3hDXjssVs64lfTybroRpm7NCvHWkzA3sduq1WXUdQoYv5Ps4QqHiWC0R08n8dof/n
x/ifwa/i/l+fsvnnf/HnH0U51VEQtos//nP/q7j9lv1q/kv8rf/3W8d/5583T7vnT3/hsH3cLn/h
6B9k2H8/lvet/Xb0h23eRu300P2qp8dfTZe2H4PzAuI3/39/+B+/Pv6V56n89Y+//Si6vBX/WhAV
+d/+/aOLn//4G6WlP7aA+Pf//UMxBf/42wP/oT75/V/fmvYffzOUvyNMzOEOYk6A+IZfH/9V/jsF
ABs3XHBXKHMJH4G8qNvwH39Tzb8TaKKeTO/nQ/OOv9QU3ceP9L/zxVHEpuQGoF3IJf33Ox99tL8+
4n/kXXb/f6n7su1IcW3bXzk/QF1aAY8HoiMctsPpJp1+0XCm0yCQEK2Q+PozcdU+lRk7I2PsGvfh
3rcqV9mAmqWltWYjoRjVLx/xc2aLaxo0DYHFhx4RaA5Af/0cydymLUcCoc4VHUHigsdnTWIAreLX
yu68VA/53lHWs390B1iVh+NsJ3nlD8kEY0XHguJJA0UMKuG9ousnn3p9EtXj8Ydx/Oudf3rH5R3+
DiVo+QNoCmA9cKZAhOFeeRL5qtl3Srvyu1VkYBtpdoNXvJfFTaxxx4CSRVbO/g0LIcsiHGx4BXP5
5D8kV368Ato7AGrhBuDCoe/nYfKrQWlW292qhUyKbZGH0okeejXyxC3oQzdpO8Gt51J76RQLhcdi
VQBaDMk2oIpgWf7zY5vSL6O5oQC7824lfArWstiMNVl1OlhFk7WpLB9NQn9NmV6hUZWQRmdN+eRK
H33DIp0BBNcsSElXfTaoutQR22nfeoni8pqF0DMqSXFptiCf+2/zBa8vdGghaQ6RRKhI//zWM3xI
B3+gQEhEbfcQNcOhmuP8ZfBaGxasPjn6M8938F1YhOn7Kh3LVt/MVDkrQ0z9GRvii3LL4LsK4IS9
A5PCScGAvKlUnMy5u2eCZzNX65lPV14vrmUUHEo23Vhm2JbAoY/B/EkwebSM3EJm64bgqu6y4KWx
m0ySeOP3Oqu52ES628D0zRYNvC69HY1dgGsfB2U2s0Y9EAnILKHnWW6aGLm4v9FA1g8qR49qzNxA
rmeiIR4DrrGUoM/3KSnqLQE7g1rzda89mEmN2dzRfVnZuwLUE/PeQ0enJvlt45obR+9lGW4XoCxM
v9dmAjSsLrbOCFkYBdOv+xz+gDquD5T6V15ON6QNVpzxTcynOzZTgL9v21jtihFVzAhaYfC5TqFI
8jA7cwbDt7U3F6sQekYztTaNN6zLDpcNzcA1cTxpJf293el7NogVqnNZOFCQ/2FEyOt09NnGGoe1
7TvbCF2L0IXKiI3kZnLuG9CwBrfYA6pyY1rQVEQAO+/moYnmXduarz4luyWJS8p+qhLDKcQMWgBY
870lC/SqIVveqA41H3ZNJx9gGL7G/T0dVJXOpYa/B4cjRrwJcw6A8xfex6nq4E9T883ExnUfu1u0
uT5BVTeNIa0j7WE9ULPDabdSokhj5xbmybjiTpsYut0qK42HZMc8Cket/ZF9bltvi3vdY9E21wMK
pusyPHoACq78CZEjx1KA6zK7Ubp/5L5pEjccYApbbiOoMhegV25M3LporoSreJrvJgEdEsbQQBwk
6/bEisBGocN9zhMRRGBBWjeRS5H4BJuKAwhXi02HDyS865OCOI/2EN/wxjz2+FtFx7+NaGKHfX7r
G/Kp4mhkRND3WEZ5ssXncO6hSOGtPCaAfAIcNyQYK59cW8ELOIBrCTmSUPvXtcEfrr5MIl55+XxE
2zGHmdUcLwXJAVXQ77wPIOFaQ9cCyB1zFQRwNx0mqOS/W3a1LfJoG3TiCg2NVITIJVi0awIvXhMf
c6dGK0rGwOdJPcgDJeGDisPXPEA105qjIPXsBlKFEWTEKxCUxvmQN96WxON+7Ckk1TQS5OnO6uN1
sNAHY3s1tfBDcQ5AWuxcUmTMY4CSV8c+eAi8dhNV8y7qo83Q89XQ6n1rh2CoQZcRGl0jcFhJAJfh
2YtTKXRGynEdgDztOTJZQuM86aw32Hp8vMt18GnUZg8DzqNdTFft4G/tct7hFdKITVCePPLw0A83
HZzZ3MkDfMvdwVY1HcC0LAYfgWnK4l5dgQe4aSGaIWYCuuN4N3KTWVxfBczeLfMr8hY3NJkx9tkp
YPDYNigQyLSZw5uyMVfdoACbh6CUkZ/zxdxVk/CWDmCOhFXakKchevMlTOEZXl3Aoj0Y110hNssc
wU51UzFnUYNsgXyDJmkjbvqtAj9sINUqKvUd1TqzfH4YrK0Jw7WD+4GPdLAJ51TFHoLHkUpY31X+
Bl7wq8E8TU3qSViLjz5U1uknBN1Pbc3fOcNUjp7/NkXyzhkKA+EMtcpDy2w8gdWXB9Fn6nf33uDd
2YOjUkf2EYTEqu+zPWIeY6y4vJ1WQN5aKTzfVzRm0BOp4A9t49ox1fZhjvS+qMusFGwXNsFzIYpV
hb5SOsYEgrCB9apyek/r/thgzFZeMKlVkFthanAQBLp+D52qWrdgpVrNbdT534hrNtovdw4rbs0M
dfMuBzsCbmT3DtlIOLtWOb93rBgpvbMvhU6Z129qP79zar4Nw3KPewFUm63qM7Pdx2ZwMzvs1wrc
8rysn3oLAjgW5K2hAI1ah0wmp7/zoL5UTR28ZOp+hS77M/D7CPz5LiqnlzZcsRHxoHUphMNK5C5w
WM1MjC7dHA1rd0aLp2ShndrMD9Ow8F66WCRt/lB6K8k1WHXP0N/Z28rYMOlwaDJh9AbeQ0K/HXYV
KZp1Dvm1voCqwcfWszz7s8U7TGLUQ8ER3J8KJtfcPwzCeVAhe6eCv0gXusiwMdYDgGedfAr75sWb
4w2b6nvocD63oZ8QFaBHaKNfiQKUSCnBn8qrRuC73S95LttEAvUfGx5DdZAAFY6/EZQTUAyWfDGz
eIkUf+mqV5MXey4gwuoKfEOpltK3TyOAbdmtFfd3YY2QW0DI2bLFEbKgD5Es32kLtXYDOTbD6uuO
DmgCqOlo2F61xXvYtkiseQbdnCihFnsf3UEnY2MQ24IKRYpFc9v/0snqijlcrtyJxQkmBp2tpn6p
Q08nsKlphbzpZcq5fK/q9ST7Jl1GqvYG7Fc6J7keMLYhljUXgJmXNdRDYr9aiYBDrww1zI9hUR2+
X3sU2EYNU074HEpYQkBPZduEUFMjZQ61BumsnABfCQzA49KNBY29g0CC9eS2s0pLQT9j93xtNSrj
YBEFaQAvD4ZUDZIsLOlH84mo8ls4+HNqYvDrA1Vt3ADQyar+BilulGcMeycF/hQUjPokCBGcHVh8
pyrACHZYlVTO1xHAY6uJLf1nB922XPVwYnT5vIFUO/IvyEuM+abooVU4QJ0jXFQYZwERceTyOQSb
E4vIl9qUQDDHLWim0ZvDgMuv8J/HDn+0HNn7Mn6ywQUBYtKPdVR/6cWAm6jjpTULtzTUux7YS+6G
bzGDwrGg4qWm4holrykpQnEsQv08Lq1O7e68WD/XOYWMmE/e/EYdm77M6lbijl882D4mEHnJJiQT
2+o4v7boe6s9AIZa8SJEfM+wd+BlZidQg3mJDUYk0hHSZesOvnjvzYiWWxm2mIX20XPpDhsPxmJz
tbI7fpBlhSQoTsAmvelUxFNRcxhs0w5GGfce6bpM8RBU+BomjlheZizAmUBaveKKbEpd75VFZhjb
4KwvBPRjZzN9DeY2LZvBT4WeZ5yPEouxctdzFN3wXOXIzIA3UgHb+zhdAo+9QoCkSibabVofb9AA
yQTo+Cdgbl8d/7GS1fvH/iwVfZhd2NVO8qrysQIs7SsgXL2dUPi3erkIfQwDGzEWH6tZTUWq8/pT
MdeHosDAuBTj1jpeBmbCve3L4+RU77KTR18p9IKnK41SSDKCb4OllHiFXmT2Ycu7XH2G6Q284Rpo
1hZZXRfcq/BOl12xcgbYfrvhQdnwI5/KKxHFWNehs8OuRERxGKA4sQTqSvZbMrZXaLuvUb5SaWsh
vSe1fnCCF7/E8UW4jQSsK9tUqSZa5bKCMyfWdQ5fmtSJvE9x70MBoLDx8W7+PlAcQQOECRTwh50U
R+pCWhHYPJA/TL2fgQEENmft2l20JcpAWwWHHOn4ex9FXyWPEMGxNuZl+9DeVYi3r7HTzylBgt7G
BhSOZaN5kxQw443WvsyPjuKPBjykdO5AmwdW5shQRkXiGlrJyJ0rjNC9Y6CeAJ4K20obtr4zhjle
ArEY66SnkDGtoweoinD4L0oBYVl7DWGaKJkCb29M9xUIMXyEE4BmrWGU7Uw4bKfoAcxjkYq+erFr
ADrskvAUdpdHGon3HDfUJCpxTxnWquUpAJ3QJeXaXfvgGuHMoUj27RseqiaJVZjIQkFqG4yBNdwc
UEYIF/AdXjY8WhaWToeDF7TWb9KH5Y6K9pO1R6N/51D63W7Yu4yK99yZIKGDC5CuPSQiBIC20NEc
mesdXJU79PfNw2wamAoDr4AD/nbk+GltyINbkqNGllURcbQdHCFVjl9mtIIrtXmxLAa3NAiq6PBB
anGsBcQMl9sDXF9fVePvAEziUHnCcYXS9iP6ZjdTfGs4vt9EOGgGix8tgXPFa452+RXMiWzZNrzB
j2N/acS2mc0n0ILJg13goPJN/eKTWiROlU1dHCUVYpuIMTkkVG9drRGEEGZKB9tCQBFEyx7/gBvB
WnD23nfxg4Ihhj2YdCzya1dCfgnHFe4C7cHieMtF65P2JRrL+ErOMbouDx4EcJV9y54+1gfv8bcN
wjrqSLvGLV60hbqGQ8r3ZXMifXtpW3q7bFbq4UANu8cm72+aMnpwGT80AeoQy297MbsHkq8n5csy
S0PMDyFOZV/hqtIBPNI51ywGv2/cwGDyY4DzAe/VRw9LdKiM97AI8i6RH35I7lpG1q61mz7RX5ls
oMIhEf2rBqMvGeSHCwwXiMlAD4qX3vS3sSjuPkZ4wWwljhJZbbc7YSAyL6pXFwFu5drshdF8g9rl
jlL++BFuP34nbOLboIz/XOs0rA/a5ccK4+vVGJpl//iYwwixoRuth5HiQHaUBMpYHlEAAZFiCWA9
1lMlXzqN91zmxSojDYcGlAXaG1KQrwWECaALVr+0I8wJISeZ1O1LjTqBV9L96EGkdhibW3wYKl01
f6K1dVWj0sDq5tql46sQ98ie3ASFOkDru/KAQcW1ug0ahJ/X2MvJig+wX/Hpqijjzw0a74Vrbz6+
4ONTeLydp3ZXB+U+hBdvuqy8huA1ACB9K29Ei2WhsITb+RmiUV/ZjINiCR8fkQI+HC9jgGqX5+/n
csZIvdncvLTIL31neJazd+xyk8XodQoPeQ9D+vWxIaYAsWbZmbIWX9GPQpBRKKBVh2DAOwBfvYtq
dUA3EC3Jw2yZXTd76xLJgYjTPoIqoC/xXf6+0AKy+godXZAGS9vOoHEHcBJJp3C4mkk9JpaAiV0/
N9doX707rbhXlruGd+n32swPHgAfw0ju5thZOyhaDP1hZthtnUQi2bTHMs7fcT4cHaRFjnHXqC+s
Af/bLEd0TquXPOCHJVd0UZn3g95LSCDWKBF8ZLiKmffZUftAXC37/yMxYsupCb58OrVPUuUPwh42
PIg/m8EBJaXp77RGgt3net2gdZsUMVqzUzfD0UchBiC3KRArRYfosxx9kyxf4C/7HpAuDar2bsAy
CkT+jjJKOhF+gHrye26pW5Yti7V0fTQZY8wcf+n5EoC7ZTpC7AGDunDCb8Zx3EvXfaVI7Va5wtWk
67/Ram5XoSOyggHA0+tn4Trr1mlfpwCRCwKCPvSWw00Uz6/R3N9BhWdTwDtBgWNTVmtX9S9LTJWY
/hmv43X2kQKZ+BEz7JY+WLb1vcEQL3tj2bWV6FwYUeO3Neo6WAHwW7sNuf4UdZ8plhvcAQ8jix+W
7VLH45UQ7G4JLvXs7YhGivLxl1lZH5eo13X8RTEcclWwQ/HGt57dsH6prGuAZXbaUlsdWU8f6zum
Fk/zTiQC/BRdjLuSNc3aBpE9yBGQlxmcx/rwkYwCWPCNG7CMsMGX8S+wTKRUOymCF904MY5lcxt4
qFBLYHFM030NKNa6AwPs5KYsyXfLQ4pY5JuP/c6M5SKsSzgT4qZat8XLMltVzVemdYulvxkmuu8z
gGl56hRqRQTuk3wgB0eaqyUAL+MBFZf3oAtvcDRBfIKujSwep6J4X5yUx6VWMk/zPR3Hu4/K9Dwh
gpGJXOVSPS4D9LFAltNE558ph3Bd6xoDvGr7piYcpWOEMdADtpMxFWrzOPPjoABKe4biNpfo3Ct4
BcRxTyByglVlx8194Th3PphO0LOfq83y34CLKF5x364yRJS0bsm847VeW0HOt3wOcUWVkJKQEbr6
oHVBplEULqQo9ZX0CrNVBclqlBETayRPnVDRaoRJStpYaJD1eMdgGjh0iOOtqA7KwqVp7BEthBbA
FeIsQP9/fqo8nIJDUVe34QAhOit2cGmM+q3prNRbTnte+wNiKGiES9QeKgkONEqBSdzE8K22hgq/
zV+bCkqVVgASMGnBQR80TiYX3F5G43ZfjvZdC70cSJNZqd+16LZD+pN9KVvS7ocBWjBlO8LrBWLz
C8CdXbWBbFMH56VuQ/Vo2vYxyHX3rSjDLwwVMVrrZ7uzC0Qn13nooYIDmc6ja6nqrpWcbyLkB9cC
ZeCdJ0VxZbPewmTX38cx8K4FLHe3Rd2/eQAaXE/LjzQ5uB3Prz9+0kbBlT0FzkqF4AnC+QW1iAs9
k6Uh8XPPBBlCBBwemhXAQZIT+hK1ohDs11iulsosV3zTyGDlE7qxC38bcSBv1QFn+57Y5aaL6Sb0
v4yLxvnkXgeRvft4m/+oV/irLt9PXcN/3Ez8f7BXCK7OghP/P//qzP1bt/C+6V4Hbv4LBfXX+q3/
sW/41+/+2TmESNYfixYFYKwAU6F9iF7Kn91DoND+AIcFOBaoFgP1v/QV/+oeOs4fPvRPbcDH0CBG
ZxhNv7+6h+EfngNs9uJ24aM3D/+4/6h7+DNhyIICDYTZIEF90g7D1Qmklraos6gBrxwk79JRgA5D
ZBVWsnnXryZ9ZB3f2Io8/zBMl5uBfz/yBBaHhlNpbLtvM6njDLay68IUe9sMr6wabsX0uYcmiDBk
A0rpJpjae2m3hwuPXsA6f++pvx990n/s2MwsXddd5o/eWiOKsBwNm6LbzIA0jWxMmI7WiKIZHd4A
cv/9U39u0P790JPW31g6rSfdQma2Ve2gYrb2ymYdWvwmJEBpTwLCoF4K9ak/t+pPXf0fm60nELG/
n3eCVCqCyTJWVYPXOKAsHOcsvvaDsv2iix4FddwCLLhUaf8bKH5dgStplO9ABb7lXFerms8g/dsT
EgIATbMRpBEo0wRwFvAB0hmTMig7idOl7DOvMiCklqp/4k7lrhpT0EfSNd96uy4+2aU9gyBDydqz
oIjtadQNiAk3zTzkfepypJ1OUEEPe5o9XG9m7g/fOLL0HAJyARowQ+WYldPxG8emJmNOQZ4bzaHE
G3m9OQ4NGVVq20WwbvO8y4xrgsPsEugq/n7KvHPb4iToWor10+jl0Q4V9PoYQyenkKX9RXj5mCPR
7uLrCmKobaBDqCAExVNnd6hPu7x/GCz4YThD9exCtfcW0uv4yHECwioxjjXuuwX4YsvyaQaSGd2f
uYIVFWolxsddLWn6yQrRZ5NomnHTXg8Nq++Wv4izFo29/dw19Zfff+KHxOov9sKpICMnZMZFg1q7
OlJINGuNg7jRO2LBYL6KnDwjELWAdUAIVHtrbqN5bg4kKtDmQfLnbuA4m28V+uU7KFDW69EG1jsa
qiF1PMAlRUPJVqiKbWYLh7sSpX9lMQtuInXd4vJXF+2bZh2al23gwUWD2/dOT/Sua9o2adtc70JV
+9XGn0rvOKHiBCRRDEij128pQwdXsplsIb7AD33p8jvg8uI1Q18sDdgVj8mwC7q+uyqMP+06Ug1r
b3DLQ98M8bE1HkmsCqX334/jCXvof7fbaY/caYKQdwr+ryyfyMFGJeattUW073yhX7oeLu6obNAi
XDx0dFIRa7hz44pv8rnqyuT3L4Ez5Fdx7VTdLwIXrh9Kr8pkMT5g3q7GkhxGsZRYwd0Z0BzswukS
xO9n6OXfH3wCPa1jkjvwLCgyAUMQtrJQJv00ujMEojsP2eYuoK/wuehh4IMMOUD1byy++HDu8BJl
CcyfzCfwvKcCupUT43DY0fhDSF6Vl9+jIxM2a0849TNQyXXalD0T21G47RUs3bTczr6vBbLhNvDX
SkF6EfrB1evvR/FEn+LvLzs5DMsShzeTI826/NMUoeGXs4wX7sEJ7ZvRLW4nGAgIOj3o4l5H4bHh
F0XhfoaM//3kkzOxcjqPFPZoZSPIJ2IK0xbGS+OIsix0apsa7qM1AOPKy2hQoyuer8Mt4bfTFG6t
Yu/C5NELrc8XRuHMIWmfHJKEaV1VI833LoGdmetvZvGALiAKSNEuRiO5KUBVEgTQ5nbrE+vCEnbO
hNxTJKbrcplTxrxsGt1UBHCMNO8D8a7nnq6bDpWnMIeTGq4MYX+BdnD2kScnZVcEdt16xs0G4aWl
42/ABL2FZvKuKZ3EdqzrStjrHG6S9UWZrjPJgH1ysEwzGhn14C7ISAspu7MbcZVragiuT8UhQlnb
CxHThuLSqC5Jxr9HeVhk4uc/YOoNqC+y8qwoY426qpb9MnlJZeCpSqfMY0BURnzj2SO0Br+argOp
2V3/fh39ekk7p+yBthaWGmISZ8bDl5J+pSDsNEYUd8FyS2Bf9fvHnJnED2zfj19oU6WqWk1hZtXR
DhbDmxE2e5Vbb5lHwJOgKUVRu4BFQw552gvP/PUWgYTNz6MaWrDgdro4zGK0AwzwK8PcJxZtrpC8
A0lfbQMD/hA69oOFGFa0F4b012HeiU/iU5e31B6LOcrcyV/VbPpE+nltNxP6ZNNbDN3AgcYXMqCz
w3oSkTxgnUbmhohIBK6asIBTjoafRQ3LMYXWZr9CQwdg7SppIn6Bo3PmKHXik8jDRVt5ooXafeU/
F7O3Qu977cExBlrNqdRtKhiMA3HXhhx9D2X/30/muUFdds4PO6QddBPYarayYB5vWvSmHLijRSpY
zdRcLYoTHhjJv3/U2UE9CTgyFygCgS6fjVEPyzbIQTblpi7z28iFUSPSW9tBQcICjC24JM5wdlBP
Ig7Un1Ei5xHJUExC2WvcN8Jfh63cjQ24RhrXMFghaRSdUN5P+/yiH+mv4zmk/34e15AaYMREFGaU
ocUQIuIMzpbxfL/Umaah3TQWQEmU30Kq59K+PPfMZY5/mMvQ8+oGy5ZkAjK6df7NymFhmMu11Uxp
hx+FEfSCSnjKefUFmZ5zw3tqY2Xnwu5wMvoZmlBb5CV3YzGsF2IDiwGYgCyFyeN1DXBhbSSG4R8e
lxCw+vlTiQp9NJtR0xO0Tzsbrf6m38Bra5fD9ceEJbqrJA1yDwjCdnth+Z4Je9FJ/LEmcIqHuAvw
N6GjKkfYhr0b4En4CDu4LlhVAs6rDqqZHdTLAAi88Nhzs3oSitRoB5CfqWg2S71feE7u9KXM49UY
w2l4qG6noUH7HFk9CY8XHrlEnF8cm9FJJDIzWKvMsCnTyAxQWF559vACGsa6CKDsZeAbMI4bOPBu
Azh7pJHXJW0YHubhoibCMqS/eoGTqBRKB8LirNMZU2MygvxZ+CUDxw9KQpxcQcUIvf5o1XvlOub3
pb1zpQOsEOwLxRas/ez3w3AmNJ6qQTV9bfu16YfMaSC6B/JNrcRDBw9FoRfcECY7kpdKM+cmefn5
D1u3mgetXTfoMugQJ1Dyvy40DERj2BOgKQtzVq9106KMVhUg6r//unPRODyJULmCMgAtZwga1HDS
tICpBJV9hCV1VY7pbJVbeALuyLyYVV9yUjwXLk65HgOK86qUtc5MZTkAVFHQV9pVrMhrXKkH1thX
DC3dGDXovBvWU3FRkWrZLL9YUOGSpv0wvpGOQU43ZsosZ9xC9Wrj2iKhAXKjkgN+6OOWGjYrVrnZ
0hyEwv22A3a28ottrug/HfGToNXSibZDTD1UG2Xqw76T4wbjxlYGxaeM0n0h1TUprBUszjf/cJKX
DfbDd3ddTd12xLUCzZuUBDqN52IPQdJPvgXIlwFznqEHJ8XnoaovHfNn4uQp8RdCpo2Fm7CfhVO5
KdCRLZ35am4Atq4BRSIMVYBHmuep384gyXv/MDyf6i/1Uwt5ni7wMlXaCAZqr9C5ttEhAf9uZQZv
VaFB2TWgI8LWlUJB4sIQn7ljnHIbSkgdl1CWdbI6+OY2/M6ZYCjZiusGcdJn/h30FiBX2tyEfr4l
mj9B6264kLydMB//dXGGcNfP08s4m4ZuZE4GLO9zUznXTkDvpJSPMQU+qQo/Oay+17hQNxOKiUWN
e094QAZ2Fwv/Utp6bmudhK5etrygY6izuQYUKiwzIMQS7tyX3fzo1PNj5Jo7iUiJjigyArWxanmD
VsAVhL+//LMpICehzNLgkfv9DKwAjmG4k72TxbIpRFW0qyQ8b7ytyc2awoIboKpPFUBVRl3ksZ1Z
7qda4nPBBzDFCRAQ7jcrhuM69aE2PO0cVW+MM6TRovMN/nULl58ody5N/ZkTg5xENBN5VskbyvbW
VKGkiiSzgiYt7zb1qFZgX+waAG2J5e+cMbr0zHOfehLAlgZO15mQZs3QXuWAzZU4HiIiN7BJTwvU
aEJAyo2jt5ViR+1f/NYzW4ycRDEBBiuxRFTsB3sxE/sq5OexrY5QlEkLraG4AeqI7FMHrhn+CECM
iC6pIp/74pPky3FFiQTMhVFIrLMcx8QAd+E4jDaQKH3ggIHN0Dcfm+dG6Keg09/+4YI+ScCgEtEC
MRnFuCnFaw+tTRUPL6HjZ0SY/RBW373K2UwFcqPC3/MB4AF7fLzw7DPJ36ncWKABAIBobLEXkPzV
rgPRcHptQQ6rFRbyPCLhXmC28JXb+rJJyyI6OmRB4raXVtm5lX0S1OB9N/djIa3MZyLDibkSwO4n
Wvf3AvBE2G/sxoDuKi8EZKK4kOudi6SnfeaxCaHlDFufrA3vBYyy8pJDAgcoGCd+Eyxa+WG9tnyz
HTSwUA5dkdp8LwHcaYIovTDwZwJpcBLFGOL4RF0W4hXMZ5AMwHcd7jgaKADZPkRRvQ4AJOxymGNg
d5fB8DTWy7i7N72qL+Wh597h5ArZF11BItPEgELNj8b2MpITuL9RkKMCAF4hxJHLPXa3SMCrXE8j
Ij7X18PgX4WcXlqBZzbdqRKZI6Qt5YSahDCwdg8MIGIAPdngNfvAuLgSwumcv7Oh2RUzzyC1+A9X
XnAS32oJxxWPxgUu6RBl776jd5IAEIi7RUgT43cJh/QsYONb37BLN+hzI34S2yIakFlREmVhGcCl
oYGWstkyaR87R3xCKfRbCehL5BdAX1frscnANhFJj82QjxdTmOX7fpEdBydRjs39FId53WRuhwJQ
C1OK8NYNSEYl2xBf3jXevBUtTaUv7uARBWhRsW5j5K4iynwCT6DGE5cy1mW1/+pdTkKfP4RDbUPL
MfMlg9WsAOeyu1FOl9ih/zpCX4PbziHKUTexMk+btJf2KpQDsj0g79DyoZb77MFgz2Xxvor8L7/f
nB/64796reVo+iGRjgw4GFMTd5nXFbdzDQAP1j7wNymHOH3fv9XF11yPoNLrW3DcEaXQqMAVhwCt
lkO8OuIT4MfVOvfAX4r5nvb+hbBxbrxOomVYwGGnhutzVrYoKoFzOFN27cLCJISeLtCwK3vCQACz
/vuBOBcoT+WoOW2aCp7EXUaYvxtk/epgboIaKPDyCRZ46WihHZqrTUTpPaqYmwWs5cTgwJUXlfrP
xAf/JFC6rjtMapRjxmj7zEGgaGy99f3qhnkRGhbRc17kW9hCb4aIHwCSvPTp5557EhwpZ3beQZ44
a8HIHeHAwJoRQnYlunygKVghICPSWrl5s0ZbFFRJZ3VhzJdF9ovF928eWS3hYala8Er7r2IK7tCE
TAkOpcYZdl1IMgd4TGyTxC40LlvkpgnyC+HpTA3EP4mILkoRJS0Dk3lK7GI1gKOl3pi6U5ZZlYPZ
FkQ/XPjIM3mHfxII54np2FYueIgWdNQnZ8sV3ZU8WHUN37foagD/uxttMCdAU8qcqcsmOt2D0Hyh
s/tBw//VKJ9EwcFpwfiigZMp4C5bECN1a9aeFu/VMIEjNtfXKIylEooUaHivipBlrbQOlpj7S/N8
boGdxL6W5Ea7ndtnYABuCOwuGi13lJkt1GT2leyeWN2umta5olRkjjAXJvlEAPB/r5GnTkG5IL6A
dsaYVe4iDAeF7JXppufZARSItyaxAnordH9XQOpuZtM1/NrcRA3etaWQkJuoui1G/44X859pyP9d
vN1nWGc239/Y6/8H2hvYVuexdP9dv8mue/0RQ4f//y/83B/wyAsiqB9CZSOA+DJCw1/4uT8gJBGh
tQm9awhiQcXnf8g7syZHcUVb/yI6QAIEr7YxTudcmVmVlS9EjcxCTBLo199FVZ/dLjoxsR3n4UTc
t47sbjCah7W+9R/9nE3+coEGBtgWAANcXU5Ax7/1c/hXyCJiMJBBXgd5JZgd/6Pxe/jdF34zUt6n
b9BfO7B/+gwDMpIwJIm5yDwH4YfORyjb73LTynLgaHz1gDO2G3zOddHFJuK0k1ffG8LCIpuycBGP
CX9hVtkBwZXdNmJjoIj3NXGjR3NMg6prdkz2u17GV4USuHYzD1ELF2Ft0I+xVWJS1cHkGFEcCjb2
jTmgJYE8cTv4EKErXh86HHNsipZ0m8bJr0lVfChN7e1IDnk/eAfQ54MvBL8yqKgjwkpbuRG+deu2
KdzMQtzXtbvTsrmBv+DH0PHrXH9hXXnr1/yW8EiAsmDeNB1/rqKiD0wYyOLrJDevZemFGYM2w8XJ
uOmoHZD/353Mw5INt4VYSyJXuKrVYwPGk4wfvMS5Zml0TZS+TRgu9Yjj3yDuB9b9KzN+lcjeK+Cc
Usl3G1ye2IETubA5PC/FEUrBguVXxC7vaQwHvfjsjgrFDUWRkwVNCeaU6j54St2mbbrVCc49WnuX
2vwgDak22OVscOcXlFV2o5JxDwsFeI8NiGhmARcwf8ZV9mPfIKzLGkokxfHjyL1tASVChgvkmtgU
RpHhawO1nNk4h7pIb3rXDMwBnEsy3MaWf4iL4QGXFvDEmlgNkGcnVzt/8nkV8ZVwsWICKrTGPfyA
YIBqtIMqxr18JvdWBIBR3cClGuPWuLyTdosgcOMNGcKTjn879N8tTz1FI8TOgDFtJYBHfQa9kYq2
uoT5CN5z0ju3Dg5CiIWQr6I8tG0atiwJIPPbVi6G9X4AL2OAB6M9ULhIsY2/IUmysYDV1nzccm1j
tVJCpG5fx2UHl7LFjonN7W1nl1vt0sDFWkYTe9PZwxU2aUFS0xddNAfPhA4/5ThlQ1i1CcaDYAFQ
A9dumx8Yds/Ui5CLegeIebYBRnLjufFdj+Obwu73tBWwlbsIsp307vC2Yt2NQO7NIOqN75h7aZFj
K9xD4nQ7z7eeUyw3zEZdZV1+rEcJwZp64b1RbxuWH1onv4fOfmt6P41GfsqRv1uiFAQIAC3hcGym
97qOv8gh/9mlxpcc97FdDid06txlXr8rYexSoJSiBwUm7w+aJQ/Q80LtbgS1RPtL9IPk1hvDlqwq
9UPjZY8o7cBrnhVS1K2RHloIK92GvPqquYXYD95AK2iYEQ6a3pWFeSjydkPyAS7l6toqjG3SW9mm
KMU3yPLRdYdA1T5oBewgaxa0xLzOfDhViYeLcb3ri/sEYl0Gv2Wr4HFzabE34gErbeM+sQDJUjk8
KzG2xgqWv6juHwjFxZwnig70GfaYAYs46gympz4LcqO7cw2NDIziAx3oxgHgI4PwqirEvk2RZo/0
o2jbEnHjS5h2pHVl9sWLZcXbzlJY5tYh4zmMNtXekMDMubT+hLhWtkGyvdwlfQrGDnnAVcYVPJfY
BDDvpqwx+FBk25Seu1c9Fm0jS66wqjqqoYfu2DMfJCCjg2mGY1XeWG1+5+jkWvvRgdZFWIJ6sPEQ
mjP56dOW30IeWcLbrcBmYMCmpfGLCSFv1vm4E9O7QcEvZjc4pimv4bm1YQXh0L8q5B8QA55n+Ov2
kmEMLMz4VnjeYeT+tTv2H1vAQFJUY6n9h19z2v/unL6kof8/KJFHHM65Sf1YNd+//Mnfmv6H37M6
9f+i0wSMydCfJuNp2vw9q1P7L/CsQImaAjmAi5qWan+r4in9C/Ao3BL45G8M199zOvEB27KhsbeA
K8Zsj+OL/2JOx6rij90G7BagToMSBXYXIZg95xeESHfr64hAJh7nOqslAnFlNsLL5MHLZtYdAuwC
18IQNtzL1k6AluMV6ai1g/ABIUoyzpAa68eO1bAb6FYA2TraCGNK4GZJRrc3NqlnVF5/D6x/52c/
oVVC495DVm0Pd7nmNED+SzfxDdK4eWOlKCEDBPPAeJKml4+wmoHP5B3hsI7puOuhGMRUEFWVndAr
u07TPLlzG5bGjwjiYhFuA0pnuG4oxvtoIGmYtRk+w7LB3N0SklZY8ba5uDWNTsOVT1tT43g5djDG
unBPbg1KsJtHmp+6mvhyn5nOGGzgWokbLRgIVb1hgBIKD5cF0qRoMWogTFfcFl4HXOBYySMhWgUg
7pgwmg3wpMdIz5ZGfyfxu++q0lTHxDCzLVx1TtjE8qdTFEC4So6LfhllH/0G3AgvUnAWpQRLnxp0
BCnIVpjcCOtBZy9Wp6yH1MX5rDuCr4sDtGKbahit7aZ1Nn4NvhLTAvfpXW30h2TAzTKi7pAMD2QP
cr1jN7Sz3gkZ9PqhG4G33+HcHcZECOYJ98mupEYfpqJ2H5HZjIFNgTej3Wzceg4WHqbfVXdARuf7
DKLvwGOG+tAMMPcRUkXAJsCh3cCxCoA/nMqUIR4l9ao0cFVMbqpWCZwnaboBQgPHnRPQofKN5Dod
KIRBuXIR5I5ThlJm8grbYBwuJHI6T6noPhnHPsjHFkuMKmlQAXnxMhjC2EnV+R+rrI6OvlD1Nq5J
f9P3ETz1yBu/hqvfODpRKa6oVad3CXTZV32R2ndGk44bx2mgnE5MGpQ5nLFGnWZ7r8dKSauCh46p
QPixyzgwGrPaD7nlbTjAbhsrg7i7LLjY9tJsH2QLeaivnAQHxykm+sJvf2DWFl89IXWY2Kn3WKY5
2EG5pR/GBqs1YSYWzI2GBU5GYgJSyzsEIqhqr0asygxPlkdex/KG+Zy/YMHB9lQ54/WYdN6uaOV4
CxsL7v96SW7SpI8OfYccx6qM7JseRyHIWVbIF9pyw8LkW4BZ6+8R+S7cN6VliRen1EdQK7KRviRi
cpr1Qwx2MIhSCMf1NED+G4tlCkZH5bjglUBx7QAmM0RHBG3SYzaQ+LocaYZ2BU7Vl6oqsi81g0Eh
kV70KFtrYgn5Pg44G/4AHww/RKq09i4n3g6HSHEEyoYixs7SWK4Mbhl/AfFvbPYtt6QOvE5HPwHE
RC3Yji4rZJGz6jOugXQBvWOJw1mh2ioE8geewC4GlHiw6mOBuLIrK2mQU0cV3GnaKDQ4PiVP7vt8
/AE2R3Sw+2L4WlNzuDMMCpp/V3YPJfow1mma9fIIFbuN6sMurNp6+EGIJADR9gtHc3wtEBfxoWes
xpF0UkIfLRguo0yBg9ooa7Ds89D59I8iQ2ajuDViQ1d/w/X+v51QkVd8bkLd9s2Xb1+q013yr//j
94wKE+xfLuxi/pSoBvA4ol3+Z0o1XMyPSDUAacT/w2VG/kLIpUmBN6bUxf+I05i/Z1QY0BC7gM01
wpMBmDQJ/a9m1F9y4392yUgvmHyMSFfAFI0QCXN+VcwHd8jciBFsh7rXIpfbxNUfjMQAXnqEgQP7
vyz6QGMFUBFnzwiKZ5uyxmWqvM0+szENG9G9EsjQQKGGmi+z0w/YChW0hlgeVLXEpu4N7LINlsBi
l3jxFwGh7q3LwDfwiwzSXPitkTUJrEQ+AkxgY25ALjeQJB4YPNloDBvgwSCJBswCN06gcdx17vTf
DPl30qo3D94cuS96E3CVT7YzfBwyzTfDZLycFFKM5iLoPsn2urAMG8ktbXpI4afPQILGbeFL0ahs
46CbBciRbDay0delpkZQRkOYDo3YZVaBkVPnbzqpniBC8rfxiK16arliC1pEuU+HY2+KQ9bL4W4Q
CcHSWcYTejGoMr/bp22cbmEVFaHjHnlawIAtwd9J4aFuP8cJSrLM61dRGxM7CcYLWXj1PoJbFmwY
kWxs2iKthI/dxrqunEGGxATbRPnahTIKNvkUy/ShawMyIqetVpA1t0y8CSN7ijvcT3Ysg5AU66Lr
Ksael3yBkKnpGnnl+rbct9XEvszcTVNCX5RJ9Tba1rZocH5s8eib1mCysLHZtRn2S9pAjESemB/d
jD6WDXgibADtJSNiY+tuU7j8riWZxuAfjVvDdm5LhFJu4Aq7tZX+2BKA0ToHlT4UIYbwe+GCmxtl
3wHFOnieeBIyOgJdlCDdssHpx9TqsLcCCtqBFH88IsYMjvfihsL2JtMMyQ/O/nYrGtz7xP5Qbipk
XSDP5dqAFnHrkUfDBp5LRum2dawHcAEdBIK0r7JPWQAjPfxzBTzmABl25Nl3MEE6trB3EAITpIhU
W/BOb7yU//R9N98aO8WhEe0qA3wHchfBE7MjXXTgPn8zfQg4/C8KFY9zHniHHLu/HdlQIIDzG2zp
1yCqvNatmR4a4CjQGeypTtDQOuYesSf6mrXR8zBJUEkCGhRa+sfJgV+b/nOW9K+iBQuV82TDiXPn
dcVXbWMCqAvWbqQYjlZVHjB64PLP/AgRy+3YMhydwG7edY+0RcIczb3n0sfOS0JJh/XwoVH5d2ZE
DiB/6F2/kB4tRzMa3asJ/JA1IPXo2y5FZopjlTdppR99LAzBIkufEajRXCF1FWgRKKMjWx/92LvC
fZIInK72wrIDYz4djC9VSnERkHc7y0eXadp222XxddaWsOTTx9RLnsYUDCCO9A7ANbc928l6owb2
Y0Ki1JY7bgdBvlVJsY+QLZAq+ybJcbjfT4uwDK6baD/m7BUo/oOHM/FK5G+j4PC3Oe4+rdGaq1qH
TYITYuqpq6p3XzOjfqIKzZel9QTlhKkPh1I211v1aSwQFXoy9P99EHnq8pyJF3+PqAhowaiNwdX+
VyQplbatyo4TYBXp1rTio8Zp9A6a8h/DmGxSFj23Vn7DRRU4kP/8lnz97868i8fTf5jG34NL/1/c
7E6XJcsn2Fccx/CnM7M1/fe/Z2Yflm2Yv21zCiycdq442/6918WUDaI0MkKx3wUBAxDpf/a6zuQN
xxYZcx1yen0Pe9S/52YX0Glk8CEUCDjhXy7w/2Zu/nOv+/vmw7Pov3Sh08Q/IGAhkNwE7rRD04XX
g1rZWpTT0guwjz+9N8ZsW0lw052gjMfoR08s44ljeH86KeZ3+sHS02d3ZpxQDVoziQBEzrzhtpWa
xzc4L48Plz1/eu/JrXffW51UkYNTuAJio27o6Db2vDU58NKvR1s5fXpTc4K9iMUga8BUtvc0otS3
A0u6j+d//VQK/yy7/qnc6Tr15NfboF5WBL5r3Cooa991FGdqVFRhTonenX/F0ieg6Z6+AttDsweZ
gwUZUJRqa/WAOweJIUGzvOwFM3XlmCYeIp5BkMZaoP3QmLH92Y7p8DcFf9Euv1BEc+Ukjje7uLSV
HRjcwSZPfrXthwG/f2WcXiie+YI3djKKdZdvB1QZw1OaUYC7RlPHa+E574kf0H3nIsgI+IbYNoQd
xJkwvhfDQF9TNqRPurVpiAyn+oPV6fRgonM4QCv24P9dVC3TzdppvfPIHgvER8Ff4zg4hYhHag1b
XAdkVnD+BbMZ7j+N1551jqFvYCdntR+KsRgznLQ5WKjVTevzvTIgvPkIKLnhhTa8RfTeKKxI33hY
obDXRkMTufKZS81j+vtJD6oMr6ywEnBhgXMhfKxGxI+CHYeITFhA6Jiv9KJJs/pOR3Wn5nPyGgEG
CK49Bgcbd+uTAW+zIWoOmjNoA8plB5FUK2Ltpe+ZFWpcuB4u9G0bREf3recEocotqKSZo8aVEltq
8eTPT1F9DSAaaPZBF+MMXtp9EnIiuhWR+9Lvnw03TQfsvAcyZCAAucUKB0F4esQiVH463+qWnj8b
bSCsQaw7EQ6iN4DsHixKYaYyOVwC2FWdf8VCXc9VjkA/464Boc24dQTrALBvCBjN+jYeHrJ6zR62
UAnz3PHYaePRUhbumJPkDgfsCK7LL5sR59pEBlt+3EcjAlElBz5J2NwlQHUnKdmfL5+l3z4bWQpv
gNhDRSxE+tig73NI2Ue4YdJBr3zBQh07099POptBta3NnMO8BVLKLRmj4cYQaXNoQO5dkdIsfcP0
95NXcGsAgy11WZgrmrw4OA68I6Wku/MltPQBs06sWIuIHLNM9n2tEGy/KQG9fI6G0uyveak85+n8
a6YCf2dQmieKDG6cRsAJ+9h3G4ALW6Ur022vSPvMPd0FVtxsz79o6XtmnVq2MQP30PEBGIaB2art
lh2VzYf0Qwwk+9pia6nfzbo2zqzbQrXCC+NGgNfa4/6PbzB7VriQH3FtAcfk5CLApemwpuReaAZz
nR74sLXtqMENK4lrfz/m5GriSwTni23p6dhPnDay2ki7To1GsjfgnH4bOXan4ER27oooaqH654oW
MyN9PyYJQ5JFnxMMhpmnxmOdtbWBr5CAcHZauvnVZR8z6/Vmh8PrInNYWFlgxASthIQylCVYOyu9
fqH65+o63JsRUfeZF+ZNkumbyOhNnGrYijCED9TiSlLXFNd9LDx52SBgzwaBiCrcbA44qGyqsdiC
2mzuEJ9er3zPUu3P5lltFm5UlggeKXmtvnW2873G6f2aK36p8mddsne5yQrdu6EvYXrwafedeJ6+
wlZUBYixoiu1vtDz7VmfJNAOG57ZsRBcch7fD54k0RMvPPiaY4MT/8tFjYtOq+eT4bh1RdLwgvlh
y8WQBzgxMXdZbCfm/vzzF9oWnfVE34qLJuY4oey11/pXKst99WzVwsRn1MiJ35iObOKfWFcgHeH8
KxdK7lfg0Mkn5Y2fVFWisTCtWb8z4DI8tAlptn4zWiteiKVXzKYZ7ldIoFGWEzRDgou/6qAytmd2
ulL3Cw2YToV5+gWKp0NBGzestcheILQtn3kDIvv58ll6+mw80cMYRQMkNLiTL6yrXtZ+AI5UtfLb
F4qGTn8/+e2mEVccgb8sqKF9Q5BEHYEOiqsxthuAa13xXi30QTp92slLdBmXaRdBRUWVXX1IRpnc
4ngXQRzcEddkGMvLxik6q+eKImqUi06HXo6wl6TUO22t5WcuVcNslIIaLs6SuNIh98h3lepxiwjM
fKXbLRXQbJCClMF3RpLoUEQCbAsWaWdbSCSF+H6afXCrkq8RX5beNBunOLZHRpahK8CVdW8Xxkdc
sAaD6WDpNa70toUxhMzGKN5lwPTWxRBmXpF+dFiMJJPOsIF/Q+L6Ziw9EJy16a4suRbqZUqsO21b
bgvcvQ+WVdizxgsAzJZPBi7E14BkS4+f9W2b9URq2L3DPK+PqiZXDfwA5zv2QtebtESnvxyqlRJR
H74KDWhBY79Wk+rgQ2GU3y97/qxrw7cSJ63JVAhqm9pEowMRan4Xd5Va2SAvVfSsS4xJPxZyGB1c
olc1bp04bjCHGskgFnnOYYwP/cocLiyseQ/p4l6VJbazfvLBzz7b3ossvp0vp6UqnnWJAmxtj6nO
CWw6wttcICKlF16zMvYt1PKvtMOTsQ9WaaMtrcIJivY1Nn5GzWNqXzZ2W7Om340KxrIkdwJPpBu/
v+s49jbpSutZKJV5HjE2r0JAZusEjl/uAFgEXWHlyQtD0C/rwkmJlNpkwD/2UAubZeCXL7l+MFMf
3OSH8/W5VOKzdl+RyvNqv8bJUJMeuJveyrEMIKe8sNSnAjv5+YkpsGr0oHrXuEDOxysunWP5+bKf
PpvApC+rPM4kBWcSUQkpPDL5VokVe/9Sjc66KxkpVKaVokEzsZoihAlZZGXIX3r0rHeaomsH3QoS
IIznuoXLxUHu1/kiWXr0rHd6tvbsvh66vWd6GloBnQa0oWvolIWnz9mhSmvKCamHwO1jCKY7YMhY
2bPwot8+J2qOUE/XaVMOgQX17rVSXXYbwYQZnH/6Qj+aszK7BqpLKzdVUDH5ZPJ0j5Ccj9IU+7Fu
LltQmbMpSprFICKuFNp6/LnitnOElb1Z2ZYvlf2sn9ZglrSG8mQAAedDU7VvgrJP54tmYWYyp1ee
9FFeNwakFWglCbLoolqDh5y2H9MqPfJRBZEAt/j8i5a+YdZhBbMKmMaIDCqkb/qIMs1td6Xsp2J4
59BqjpEcdOdl2s6REtmyn7DbHJBCfksteWHbnHXZMSlZR1q4G5BXcoBUd2vCYHq+UJYa5rzLqpYY
HpF9UMN930yoDh0f/eEFTqCVlcf7ZUPmMEgXwtm0sPGGbrxL6xuFfCpPpSsPX7ivgY/oz9bTwZAT
JwMycBJq3QFIglQdJMKW8bZsYMqsgZqGdsZTTlg6amVsXnzn1JJPWmw9OlaesK4PYvnF7JIwL7/S
/BMF7s0S321oo6q23E3y/vNV9H67xR3+n6+LktwzesfrwxZmW4IAvAEhY/gcWa50jPfbAPkX4bEh
0u9Z1AM7kRVPCWXmvqoByO7iuvo6QmF90fRA/FlP9+FnQ1JM0Ydaec2TR1VxZeFQ+fF8MS21s1n3
ZnHJeQZbT1ikxpOmHsRCww8mnbfzj18qpNmMbAzQ43Ej6sI8UUdPRXdQ8x39vnusxRoua2qz/x5F
iD/r5mmHnXDfpn3oxRn0QlKFYtDXcYxYlCF9KcX4wGi90u+XSmvW78cxga+QOl3oUuTrmRJILmiw
k1AB6rzSrN71rHtIo/H/bLixlzs4yo/GkA3msxZ1HtqpSoKUIoSLQWPn855teurd+B0ie2SuroQh
II2Dfgz8BwjTdGJddAOJU8M/f4qXSpzvZ30f9m39qg3yUwGftJEyW5nEFlrHHMhY+3lLadZ0YUEH
6y7LjfJGm07yhhOzKjBJvXYAt/Se6e8nQw9Us7S246pDDDFuaTthyU1GDoIDCzCsERffn5DJHLhY
GGbhK9RNKN1hZ8ZDApQCbl1K5MTvHJhhcR+9titaGNomndHp57hjDG+l2XchzMa4zbd2DTIZL+qv
c5iiGhxPtpHokent3SgJ+eJoiXsqYmdT5KBknn/L0gfMRoWYg8fS5WUXwnm5b2R71a/BiJaePBsM
Rh8gLV1mGJQr4wEQlEPuscP5H73Q971Z369t3rpIGeuComk+WYrf42oKARRgxp9//sJPnzuYUuRV
KgZXS5gIc4tktQCBQdvLHj3rxwZOMXpwodCPdf7sFnIv6uzl/KMXutZck2ZVpGzsOmqDJItDrT0f
GaDWjdGVgYQk5MKimfVfTyRtk0c+XgIntS3qV+lXF+1HyRToctqXPGXhSIrh0bigQzgdmEnwjNjO
2nXpUvHMumrB4ro3XEwYDszbUP8KBy6ZEULaZifawr63cCb94XxNLLTPOVIwTUD5jLjZhW0k1f3Y
1sjSaoR1bSZ+ujv/iqWvmfVbjdS1YTTwNaJUz2NJjpYyvvM++tKLNcXF0itmHVi61I6jCnC+KGUv
hi72vnSeUtXfIa/3+/mvWOpos45sRXGWJ8RqwsZEcixj+q7t1hjDC7PAXKLGQYw2K+U3ITHGAKRO
+Mntj2lf78uBfR2tNe7ZwifMpWqmqj0PFoUmjMsEMV+I0kvuU4TvrszLZOkzpr+fTJgQTvWsiOs2
lK+QkP9o3+qX9rZ6oV/Tt+GQ3PPr7E7cJQd+ZFdiR6+Sx+Io3rq36j5/qlZ+w0JznovW7BS4rCYR
CCzrbBgAgUJgzvhZ+sllrWCO6TN88N7TDIG4BtyI7m1ufD3fupaKbqqyk6JrXF5wx8DvzjrnKpII
yoQjpEQ0D6/0pqUP59+y1ABmy3aZQ5/g9vj1VTmCFh7ddYqs7Q6Xnj3r5V1h5x1IOm3YWnCXbaBx
9Z4drLL3l/30WQ/3OO7K8LQ2FPkHJLZ28dP5507r43f2AXMoXgnEtj0Suwm9Vh7qWOyGR0PcTVQ4
ifBGZW+wErtsPp3Lwkg1kIqNpAl9CgaFk8JhnKysMhYKf64GU1nki04mwHWZNdI0eqWyZEcB7VzL
L1lon/P7b9NrLVUaqg4tH5ZY70NHr3juIh/7B0vD8zWx8A3z2+KMTTZkZFCFRNjbmH1sOFsp+IVB
gU6zxknnIuDSp60n67Dum13faGzokUmj1mjAC5PPXC+XRRBkFUbRhPbg35MWgYjw2yIqJ/pC3OHn
+cKZ1lzvNNN/YftUZivA9puQIcp8B539XT0YgZ9bj6POj4XRApvemJvzL1sor7l8DjeuqWWl+CDH
pfe0G57gG0fyo9l+u+z5Uws4qY/cZ9qGj7gJTWypTIBf2vTrkLKVX7/Qjhz659PhgPDivHeaUDn5
S+xGH/0KqSjnf/nSs2eDHO0qWCkQnh72Md/W7Fs2sY7+YyZ5+F2Tp26fhf71K8PrpEgy6vgJRzR5
GJnPIr4z8nHbgWnsWt9ounLh9i7fD0cEc6zdYBVpO3RTO3VgkTITdWu07WtRErjm4TLd4t/uEXB2
aDNHbh0afdWVeoyM/Ebx/sas9Gc6Ns6GQYMIELFAmkR168XjznHZmqTjl/DhnWY+V10ga66pvAE9
tdnDx7nXO3llB4C6hMWu2PF9HtTbNMiD6jH6HIf0SPbdFu7vHQ+qfRMmQfHYbRHkFojbNQ3WQleY
KzRSMSQeUHh16NljVt96XquLWwjkePMd0adyZfheeMtcRaho2eo6iTEzJPSBQGm0cUX2qHp75Rpq
YZL7FSR40rrqwQJEqsLzK9ICB2/AhZl2lG+NCFmQNeW7srEQF81eeKtXGvRCT5lrCxNiGz3u0/BJ
sREHlvaRPJT11e58d1kqsNmIzt1Sa+S8Ip4K7Ak7Ho804sAIrImrF0b0uZJQ1EDDiam8WgsJePmW
w8npdk+ttTZGLb1gKrWTCoFTuRyLwa/DmBYZgF8l2SAy7nPiMiC63PayGXXur+CZXYM34tRh7zPE
eNu70VxDci5VwGwgtJXbWAruk7CRr0M/2VDvCv16vnKXms5sqZdw1xbJaOLZY4wgdXg503oTgQyy
shxY6g2znVycIIAAZpYakkQ7gJEMpHy1t4zrpPpumG4IssGu4Wua5IWCmgsT+7EZPVPjY0x9C47d
hiKfudVri+6lp8/mutFHNHYhe/SDSGziJAWx4gPgsiuz3dLTZ5WcelKwGH6JsE3qbR2zjUreSgRB
n6/mpafPqlljE4olMZ6u3e85/+LEj42xdg+2sFz6lfp50r8mwItZtAXs8P3wiLl1qwe25TGKnuRb
aLAOXUFXCmmhtc5VXW7aJjh4RlJe2vT8U25HZEuFWMtiXCikuYqroASC06jBh4Cm29InEk9sK3FZ
FfzayJ8UUyy4b+gM8UHjRFzNbJAI2hxgvY4G5+t4qXBm43RXJB3oYsASkIyCzJDFsfkD6VAIKLns
+VOxnXwAIk5rxRSer20Y9QEfBtlsd9mjp086eXTC6wqNiIuwQOARpgBODRjtM6doVhrOUtXO+i6J
rQabQEeEGfLeELv4ARLEl9xyLtvrk1nnTbwMVBxXiTBhxre8SkiQA3G0ci279NtnfTeyc2070EAA
EVyGSUZezQEAW55fWK2zETrqwaMyIBoOcR+LGOCSeVtuibWMh4VGOVee2Q1PwfQCM9Ah3h1P6yP3
1m76lq6r59KzGsAhjAhShIhiy2Q4OFf5W002tb1ViP3sN/Xa4fZCDcxlaDHLauzMerQe78phb173
mnkrq8WFvchch2YUiSkT2xShRD5mqrcWAvocBFS5MoHD5TIB6b9yyePO7itcvIiwSlz71fbc1Nok
UVbQlbFtqZZn/dfqyzTtPXwFWL9RFoKdlqstqSZ42EUDxC/G8skAQXnPu7pEVTOKQNuIBkW/th9Y
mL5+xdeePFobQ2pEDI/2dAuTb430r5Z/besWHBeX/lCVdds6xvfLvmPWl7VpOl4xdiKsqbexjely
mq3pjRbWub+6ycmHMJVKSAXwIUX9COc1KHEHrzQ3A7/MXkLmOjXbNFtWEAM/fvRcRHsVYaW767bv
Lhyl51K1gQydlbmFCEEduS2LK9fG5QJsyheV/VyqNuqRjbFnV2GrrUM7Jjc0WVt4/jo3e2cvPdeo
wVedZYg4r0KnzJryCSK7Vl0bidZIHjNYXkxrxsw6ODVYmdd+CuMPznuyRF3HshitN9WNvXvj+GaN
BbLFEEWgmiwGjU+kgBpLDwynnZmxnB0sCdJp0MZVWXzAS2NnD7Mzrz5GpOrJg53pSHypy9707yyb
RvYjVXl8Be2DPI41yHk/ZMdU85kaSUNv6q6C/R/asTi9HS2zsoIiMxO2yWLtWg/Y6ZXD52q0NL9o
lvxXei6YwaKSEWKnWakfE9oc7Qxg4ksq91/5uDaLTYTJW1UIPE/6wXKs6JYBQbWisnh/fPtXKq62
MhVLzlqQcoY02Thp61y3Y8lXToveH4L+FYCbOsOoPDdHzx39fZunO7v4Si0cIBQBQ7hY8eOyMpqm
t5MBohTQnow4FwhtQa5tNEHcGxzOP/r9GRKAsz8fDVxmZzlcVqFpuCpoJBXfvVroAPfaa1rw94e3
f8XZJk1MtXBjASXPwTHTMHGne4R2x6JiZS5equXZKg68eY07pxptaAC/uK3YQ5/Ib+cLaOnXzwZ+
ZXZtnHs+nm3LdF8L/rXRxXNbDZ8Md9ArI9xSLcyWcrEBvAdU8lhMNEq6QQLu1BsfWv3S0t65zC5N
zFkr6mwfdOO6xFxfZw+/8KuIWbSGywwpZK6aRb52LmNGKhhSfByVjZt+Iju7a6HP7xcRmcexcy6A
HqgxCSih4Feu6sBJc0zF3Nifr+j3GxGZK2ZHpwD6q/fjoPe8koWekZneRhflUF5d9oJZSwKzL+Ky
1xXScmi7c40CblUcYl728FkLAvke8X8Aw+FyXCswxLt+23ny8ZKHgwT85yDhxIQKt0T/km6NxIss
SeM7n7j4x/PPX+hjcy0caEI+a0oPg9CYxl9N5Oh+ZEULvSeTpfOzdHi5dliz9KZpNX8ykmLTEbeJ
hWKCyDhFCGUWJz//H2dn1uM2rkThX0SApCSKfJW89pqku9NJXoRsI4miSK3U8uvv8TxlfOM20JiH
mQkC2aa4FKtOnY9GFfviwAuGO6LKq2vylL9P2P8jE7OmD+JlNqeN43cR3xfNZzq/722zc0HcbAo4
G+ui2TMaPdOVmXuzzu7p7bdx6YufHQkORqq9kBYrrftss9sqv+XX0Cp/X2PsXAKnKyAoYTLgUJ++
g18OfG7fl6Rh8uwIKEkvbSfw5NawDwRtcblvhgQUyiuDcumbny1eQyuVu8mhKy0L5D9VKdoArAb0
l1xZApcG/Wz9opkJDKMKswUlxU253Nf8t234uzYHeKz9d9Z3eVPrWlVYX+ua0OUhjK4cvBe+9TnG
N5wUODGkxJ4f/lQWrpN7MBaufOl/swH/H5qzc/kbyVZC1ly7PUDlR7mHxXMKkNW2vId7bzpvsyRK
uxSeyptr4L0Lm0N8+vM/NgcBk481tHjHYNzFWzhkD0ke6gOQJs+ZhXPh28vrwkw6V8UFVhZLM09u
n6FItnT0Nm6uoW8vvY7TR/7xA4JBKs8o3vNYWJ5gl35Cz+mvqorf1VSC68x/nw+FcuvMikswfPEe
GiI2bSi2He3fF4ueA3R7Z+YhOqWFIoKsVmO9T1ncN3D1nq/lDP7Nbf9tUp2t42JBc0YhF7s3R78J
98OmO0JSvM1ugh3M7LdhGmzGfb2fNnCn3bRHsqf4LzDodmwL//t03ar3Lfj4bMGvw1ShJWC2ewIo
BXHxJlTVfoYr97tm2blYLmsM3NIjHKm6XyNgTToT/dCL5e+T6bD/U8kFY9AA7Hpa+Y29QXfdfC/b
Xn1537c/O6anwMxaxYiHl7nnK4iI8G7LW6g633ctPBfAQbERF3EgLa6FzS620JPD3/ztr/73vCA7
176ZSsJUfcCjBatZDVa8VCLbLhrFun3EdBDswpJW9Q5uuKW6sg1f2FLE2brUyBBUvUboHdZCyLTr
BoEk6pKjeertH3XhA86vDt2SDSKWA2AwvqzMUZWsqOEIq8y1auOFDzg3fouVVOBXY7qGy0iau7xd
YrKJ64pEV/aWC3v7OcwWNdIGrIHA7suMvBQMqB2rv+aG7/lqrnzEhd1XnG0tkxxK2DfF9d5CoThK
/dIL/v3kyfn2O7g0sc42DJf7sAFXA8xTyjbwrkvo/GUWPql5m4rqSqR/4Tecq+9cts5S0QbDpOld
MRwdgAxk7q7seRfe8rkAz3ZZ7JTDNIIThkqpr/2xgT/1+wboXGE2dmQaQIewe6ob9SiZB7AH6Bq8
8U7An22tNwhX6JUP+zfL/JeD5FxrRkNYjbcCCFqtgfVkTj54uFEnEdJ+smq/8yAcE9GWRygLjiRT
x5UE6TQVL29PhgvT+Vx81ncZE2Ee1XuTfR+yOhlNvhFZl47w8nr7Ey69q9Of/xFLFK5tlWMBClcw
Rr/hou6AtaJ5HF55/qVfcLZnVXU2eDTz17DGoN+tGIu0DWMwNMSSeOHcld340nzm//0VY2Y6oNVO
d5mWDuRemaXKd6Noh247wrCP/X57sNhpjf9tNpytffTGiyx3LdnQUMt0cbGZYBZPe7QtOrFfPMnS
YdX2U9EIf+Nxqr1S3QIgyWPT0iu/9dIbO9sgwiGSMuA5srR8ymCpGAwtqLh2jq5d0y/U7UBW+O9o
Lq2CfU2OTwDT50MNYFcDbyEwX8mGBDACFXQXkvxRq6JK0FOyeXtsL/ysc1kW1S4rcg3rpTEk4Q3s
YzXgbUv+voV0rsAqu2YuNXzS93m+yE2NNP6SRy9jBKceIFquzPVLP+G0Bv5YSyGMe+mYMQxTXzx2
UfMxCGAO//bwXJjh5yqsZVohgFeD2Zv48QTAG9bvJFreN6XOrdvKkQETASzQfmzYPhN+B07ZleL4
pTE5W/8Q6po6i63ZA090P0FCO3vzzhlztui9bnk3w+9q3ykg3NQiAO9e2ZXvfWHfOkFC/nyXvhyd
qgzG29ahugl9CBf+YFkPQRfDXz/0avf2e700PmerWRXaNR3H0EdjjlqgVEf4Mb6vSZCd662Cinnd
5aXZa1tMXQoiDt+M84wj611f/lzuE65sUU00VfusG76agf3jyuVKhHIhDDrX+hTR1NER7nXoQlxS
VaOEWUTtTufim12Wr/07+7HYueonGlhMy5hVe8SggEo1yi/kzs9hsN6Fdb88NM2IiP7t4ZJ/Pz3O
+wZCNwZoZuvNPpuCXUTdnY9MyoNPbiEHDuo90eX7ZtV5+0BoFOlmXZs9iE4aoEuxbav5mu77wlZ0
3kGAvlMfrBZLGmVSePqOEyXfu2im+y6DEvrtobr0Gac//2MrBfrKLIghzT72U/+psqbazZNiCOeZ
enr7Iy6s8HM1M/y6tOIGP2OOozm1aNk9LT+RwNfhd5zJ729/yoX1fe42J7hrDHy79T5nJ5onGlNC
n4rF6fhKueHSSJ3tgmXdNCusEc2e+GbaVcFo7mAOHsAZsSivrEV+6TPONsNawKStZSM2w0BM8WMV
Sc4Oqp9adYgzW29C4Zf4UHQTyF5130XDiXmJusETA7mk/yXnNhYvla6nYlOHZb5AedjBTDxnjf0A
jqa+qXXDY3BQmRXd7WCUqm+mMvTFrpFlC5DvUpb8MOdynO4NZgYBn8/Y6vf7XtHZFtyAwdxWABVu
60GshzxgwxF19vLH20+/MM3ODdwoz9Rqyqjax0DefCyLAfikJmw/R62otxnYVu+7lv777v5YMRME
DDDj8tWeV0WwqTMzzeB99gXItS03VwKFCxPh3IYT/ImsnieTbwE8q/sdkoRdSuZcbIkIXLx9e8Qu
bf1nIQOZ1cQGXVf7SRrUair2Pbbho4qQda6yZ0glrtnQX/o1Z0vHL5VrIHk4DVldAgQU1knA1iqJ
KvL57Z9yYfXzs4WzGCuK/CQFZKT8KGLgA5DnfN+jz2YtTtuyjDjAvUPMpq+g/U43VsBB7u2nXxia
c1mg4rPowFRQm2iKCXv0XM4H4Qe3HAcNX9Qrc/bC8JwLBBuIa33Me71f1ADUETPIxAfVtcaFS08/
za8/VsRYFA38I3ixzwI1H8EBG3ajH67l9y/M0nNhIGKGALI0k2366nUMvnhe36ooSpoKPTf9tdvz
pddw+vM/fgKAJpAD+dOHMItj/Ese/QLF8O1XfGFj+tc85Y9nq6DMZyDlso3WA0sIDM62WQFH8Kb2
a6LX8cr+dyHoOVcGwmpTgm1B1KbU47MJWAAwFXvkS3PobXnT2ZwnHqjYt3/TpVd+tqJnK2PY2OR6
P45CJVNL8oNx75QOsH+zAn+M2Aj9WOi5U5vYg1q9ow5zS1PYe23e/vaX3vbZkp6jpsujDARY6sqN
nfpd1Lif8Xwtl3XhTZzLA7MWjFVYD4DrNYXzN1LSx7ZadqMLq9+LLp6ybOkAZF34+37NuVgQWqaG
WROpTaunEGUqILp3tgvQzpVzd22NX8pVnIsGvXOIItoc1A2BtrFbgRM1vkXANU13SrjVfQwodfEr
IhPbb2rIQbofSDPkdDdOBTFXLF8uvLhzdWEG7ASTdo43BmDeJwqMUpNA6hNXSZ5V/ZUPubDhnAtv
oJ3ToMOhgsSsvJ+Cck4ZhQC5EdWrz9tpU/LqfWWTcw1OMVpwZdci3tiCfTZqGNL1hNh7e5JfWKLn
+pueA5oO59RsEwRN/ClTynxrQc799PbTL72JswN3tBnwWyNIhjMfbptp3YFe/Xmh87e3H3/py5+t
0ByEZKJCO26VaMffnFQQGy58tC/veTw9d6zzkPNkOQ0G5MDWYD10Y95Vty6M4SH0vg84bQ1/7GAh
9K15bDp8QGE+xjz/3tfi5/sefXbaklZWaLHXA5rI5Nijr1L5b0NBrx23fx95eu5FB0Bx1tZR1MPM
T7f7YA2aR6/0tbrU389CWEn9d1z6IXPwg4vGbQarDDCYkRCLfoeqy8ljDFmSRBhaxFa+K+yh8vQt
/ngLsTJhG9eD2kWAns6pDKK4vKt9LMSHt9/F31cBPVd7moq6wdGu3461eVii4Amq559VvG7f9/iz
AN1VsaYAyIMYHhAZHvq5lHxfVOBnHIgf+uqK6vbSKz87zJGAZh1E0912atoOVoruSx9cszO7NEJn
+0Qdr8VKF9FtDVFkLzkMKIIoaI+rVdeQYX8/bqk62yuYpsZMQo5bQrrn2k5pAfmtU8uhJ/WL7brt
4t9nZkzPhXtLXfOlm6dui9wYALO9/Rbli0kAz72yuP/N7fx/4YP+n3QPbgu4shcSOODirlyOffXU
0DLBbrhdDUwhl3Uz+w+8fhIrA3Di9wR2jsRtgTcfeNQmpP/INYjwy2sxVilYQWmNmjkKT0lWVkmp
2T1Un4dytanu+O0yAt6WFzuTsyRCiyjw9vDRn4D+CHbBtQTjBYMeeu6c14FwWAZY9jvbW/j1651A
YaqVxcaIdQtNxc1StK/trO4F+m93Dron47rUl8sjh0UakMIa7biRSEP7iKgw8YCLBfnPgastHRls
KWCnLlzgElAwDmwwQMtfa/i+YF5Az3WB4VgCJG9cuFkrvO8K1/CvhWbBHmxC/bK2BFKX0WVIlpUu
dbalN1bHw35gw6dINOYAUUqRNMX8tTXYqOGjZVWWJ5PuICBR3dfa0OxKPH5hXz232bPF3Iy2cODW
82nZkgnFxbA4dQ2KZcmfZjLAk/Vde9K55JB49HcTnglIt+N4J3xE0bsT5aYs7yoTkGu0rlMJ7G/r
4GxPWqbKtEXfm202GiCtX/vysw0/kuG3bGEOgukaXCsmMeBSL3zY2SYlI7R/eNmYLeCqfb+kQVux
uNnGuPYjWdkTb+UT4wHcEWEJbvJja2yY/+qlymSdKhL4OE5LPZXYPEUxt2I7QgKrqjQqKK0fwdnO
4ocuxDzmx1azmRQJFOneAAFdDLW6ZbXPp7QMiohwRLbD2ByqijP3nYygUX+DULKT3yy63/PXmXmj
Ukb8OD9pKrRxCffhxEpQtpmwgEh32ujq6Hu7YIONYWdTNfhXROkv1YWmHlMEymF0tMCsSZ/Izizr
1zzQ/TgD+F008p46hZ4byF0mRX52OHeAL0dPWzGXabSUxjwIOHLIzUR60n2cpomo+5XhgvPR95Vh
n2D1HMlvWoL5jpjZFE19s+Rxzzdx3MHrAQ7fcZvUw6rGT205Ny5hzJVDAt9m9mPsPQ14MhMV0Q7F
HzDUbptFLuvr6ifSfVqQB2heR61b1T24BqSUH8E8lmVS4v4zJGgdB2c69lJ916NexKMsHQ22+RjO
Dbx9ci7TYpk7vy9rPsKRQgqhN1lpuxLd2ejhvWlzQPRYijK9nsgOjFZuT5tsSYzZsrJyDJ4M/QrH
G2QkNOt2qwbAqkkDASHYjVqCYCnvgsgX5Q21DH1LSTAus8rTzmb5CgIZycKw27aZX0t3DGzuMSx5
ZuHPmpA50+5Is5iVLrHIvELsz/xSjkkTV5wneOX8E0pk8itvfLvtmOsg1IzW6WMBz12d6sXxTwrz
IrrxDVWNTxUQVM1Rdl18rImUKMQGQ1McsrD1bCNHlNxuqV7QT4W5qD8BqIGNty2jWm2Hap3WlLA5
A/faDLUf9siN2EEmvOJ2WiEoaHTxEwIjeN/1bd2y7RK2q9uWLqjJjuf11LWbPotAhE+jOMqDV4x7
BRN9i8LYeItZu/5qqryGcCWMB9Sf+1rp26DyQKGP04r+KBQ7EP2n0nfLl0h1BIA4Wq8/2wXl0zSo
TZbt8r6UXRKOs7wLeMZ/D0ts2w3oWHO7YaHVVQoTtv6EVSc5SweyGJoAjejlh24Mqd0OulnnTbzo
TG+bxc8TvEhGxdNoIM4cpRN1DrNvakmC9c/gysziOdiiPBxFuzxsvEzJmq2oNwQwsd3NjBH7ARLU
CBhRHQdPxVTUpxN4apq0qKD32EzdGuljbmj0qvhommPuadZt2thDBOIVZG4bpLA9bsyRt5iYYHrV
R5v3frgvwGu+YZXs1FPkfdf9DiXckY4IblazzQXHDJ54w6JbsdpeH0gxxV+ypsbWierXMn10LnO/
xRrPYSqn0CwvmejG9Yah9WN5BWZXLdj6AlQZE/RYw02N6GiuftQBpCoyWZqqzD7Fpc0yUA1rmELi
fa3YeWJWZzB0J0tWvdQQayybQTGpf8R61sMBFgLFYYJ1HeS/iuQ/xJBTFBTdHBQyEUFkqu/KOhHe
wz285HdzAJkDLnlwKc3+iWk7mQMW5jyDUT/I8TC5umavJgJo76cO7YTjmIBJl90xu/LpWA6920m2
PsDxnYc7I+hItqzPJMaU55V/arKqnB6yRYvs1jM7lXeQGFEBZwkoSDCxp7UD7mogopRoFEVt8nFS
1Pc/5mlq5y+CD3XzyIwsxbQJLR/kVmYuU4+w7Og0LCQwEltIbYvxvqoW1DTTuBv1oJLRkZ6DwcDo
+gJxfqNTOH0zQFkKAHZfC9Z/VLVYo71SYROjEBq+9BIO+UmxIKzFeskmMk6JHYbBHp2sc7KtspWV
N6OYM7qL4mYkNzhRKrPj05SN9wX6mmHiVBRk1KmK7ZI0KO7xH7ZWOJPgJCCCqk5QSjL60Ie+kc+t
Rn8OYshoDLDrIx89G3bneEhh3Fy2Lxjw5mek8nqF9JIuc/0CZFAYwVtnJPqDMpDGwIm9znw97cwi
muyLq+EjOiWNzL26U4jzVZHkmhRQaICoMbkw4SX4MbdSaEd2gSB9dZjDIpd3o16h+JJgma9pPkkd
3DWrrY8zIGTVZ2SU3WxPwrAl3KMmIqcffA7i7Iac9pTNYC2J0pGRQOwmQIjyTV2q9hQMahlTeH1l
KK0lYhrK8me9MlU+gJns3RFFw3X+0IwSYsDERRLGUyRrGH9pHJXB81xguj5YSDWr24bC9uSB+M54
AF5sP0AblldzVtz3nZ/El9I2Y3uXry1YfMHs4+EWGk/gtLYkMs5sDabT8MsMHUfAGnvVAQfpppV0
hwxjYmmVxCXOPtjDwIRxhZPC+h3Wt8XXEcpK/wNRb0x92kFAHyYGx/GUFCYfzAZe8VmfDq33QDoZ
O+okwJS6iwOM6LZ2ojL/jIuu8o+sk4Qf0IfIYUzmehqFz4stKTqAgbYqN7msq+CXFvBqenEr2oP7
ZCCYFP8URTGTf/CIBhXurifxvO+sWJfvpFvhAgc2szCfUAnN2IPQdUCPEV9hmz8E5Ui/dRXI1Hhr
ZZfJIel0JIcVG8owFjrtiaLq3sPmSKczQZM8T9chn/tPOQ2b/BtYOpVAtaimNuy38VKGvEp4HeY4
L5rA1McYIdn6k1jm839gmdG0X+MR7tL7jnD0+ibNojv3WraKyptQjmFnYKRdBrZLWRDU80EHkuQ9
VP2ZKb4MBS6lazKOqoFgronwqj4gpqHhD4oWG/dkvI0kvA1rhxvIhKR9fANmM493XZtPU592kCeO
NWzKdEFKkApAvfmet/PY34De5sXdHFasv4/ghFX9sEIq3BzKKei724p0HrW9FQF0/i1ksM54lk7n
wx0xuiYvFZdhVkFoqasglaKO+CtCTBlvZTzMBVL8qKTL/VKTOm+SMc9oUydRH8/kULaeugPyO0Bo
pyQT+bRlKF6JZ1iJFnmQZDAoNPt8doLcNjXaw7IDIA71umMmW2kaaVNkH8Y5CKy5iys0vPOErDXn
X4cqb4NPaIFn4bjxbgjqQwcpME7XwYK58RxUAyTNwwIgRJeoyTXzV2niHpNnLJcJ4nyT6ZltJhrM
+fZ0LIufMWyk4fs3ljS4xQ03CzecZlDzzUugFC52Zs7t/VhCut5AotKx9YfzGt4HEk1u0daOES9/
T3KWGc78ui8DfOEgM7cFYhp2WFW1vAiI+cBj8mUhyhcQ3ynHWlLBBHuPdQpGqOFj2IYBKREXw0cf
hrR/6ViQsS+SlLxBlX2VIeYUm0QxYWHg4M93Bnd/vl+97JavVjLkT8KgonmwFYjOO+wmXiwxumrm
eMH/9eM4sy7lWvUx9jioIGhKonnoGdIHdAnhZpUts3h1GabsTQalAX1gmCFA7Uyjq1wC2TsJnyo7
OEzK3nVTnWCzbuwvyXuvocsqctxFE6d6NRRpkcU9+9ZpBtgx5v0M45RkGpqTE1sTBFl7RMWu5j+0
djwbEsBqsYoTJwvX+WSoNZ82vOEr30zw1/UfG6LjSSY+gj5oM56Ovk8ZJrG8K63Eidi0MV9uRE6p
/a3tWHWPkRPLGGxbmMz5FvfjuRZPYwXbX9yHW+jcXysB082k0uO6fionCBAfVp0v6hlA6Vh9FdFM
9jZEJPg1L7mYPq8eF89t3UlNnvngsinNDfCOIvE9kHAp4k0Tf24r3YnPiyyK9UuL/EdbbnQWCjYn
CC8DcsvhLsB/9ouHTQpz2OzTYgbqUgCjmRFXJBmGi2zXkMKhGLA80d6pmvrsEEGGg2xLQZcJ7SVc
ivBZWwpicdKtHLEQgC1O6wMfUJS4V3kAY/oDA2XUHoJS5/6RdVysqbRx1/RJoJuuec6QkuF2r2Y2
DZhWoerzG/imUZ/0NW3kbs1V3IJShmxvf9uMg3Zfirke8odmFkv5sUQPElgxRLEJeOGsVLfoNs+7
+wZp5ibtsm5liNumiDtAogs6fi4ljvQ6OSUksg1b29bvkN+1G6FsZJt06MFtv1+HcqAHhYi9rXdq
7usIarmc8TJMBIoJK7bpRqOyk3Q4ksihanGQHnDwa/MoSE3V8xAvdQmVVXyagHnY9buScUhV0NM/
+K2MMv+97gajH/MCstetJMrkfgviWx7C76WP1p32TaSSTLXSPMz5kusXsdKA3YV46PphsghPU1/U
5EG3IYfIlMID6yGccTmJkoLmCu/ajbjHmgQxXBS9VMj91Xvs1PpW+rwrvovSy+VY4+9kX/pJTOu+
HMk4PlAyr+5riOBTbYoMxMdvuEFUfUplm6mHCILZ8Z6gmy176SxZh10RrmO5I0L18hVTArYSCoKJ
ok5C3sJNlhRwycF4cUj3HrsYyhAcG4IEwW0csmX6pyKNDF66UNf80PeuBy0YeXFVvDbAX60/yhj2
oV9VObvoRkrZoTvE6b4ZZOoj56bbhZXSPkTVNDKYnFhbwBq01PCXhTqkRYcEA4tuLnEZKub+QyXG
UG8XGxfQEetKlwr2rQB6b6LVLNC6ExeC37Ml4WqnZ5IHjj+ooJgqjbpXBA/FFILhIjvWAXaFz70j
M4jy8HXERYx2DI18qRJ2Ej+tpLCohKV+yMNvIcTY5acwIJ58bSOztB8QFtfVFn8pMh/iHO4L8HZd
EXt9Rpv4lO1KRwqvU6MsW297GHYQmiyR7uN0WhbvkcOtXfM5gzafPed1axGkoPds/lBR4QWck3XZ
bPOiyg8TzV1ltgU3cYn4x1QjHP5Dsd70CAKmR1+1dNpNcQ11KW+VzPYVAwc1SIqgisYv3s+zfJKA
rcpjUaLSctO2DF83iSek+tdkjfw83jS4hSBoLMs4E4nVA2+P1Uyz6gMaSipTblnmyuADXVytKQIY
Nrsd8p6ivKlhhtUf6URt0MLBv/LtfYkewHjHIhmLO1cDxmGSbFRRxzeqoFG/QWty3JDEVaIv92Xh
aI4uwXhtQHjMfJ+WU2x1SmqWrciCkBo8LaEKuW1V7zwyZ3mAtqUEzew+grCBmBLHVz6WiCQ22PMs
CU+ocoscUV+QgsKc07m1ZsfOtTIzm1gwjZBcQzDCwxSxTxV9xARU7LXvFrjGfJTBgteQhqgGDzeB
0hEimto0eCw8xXKKRFcpylhs0NelSIuKtFdlvmmKFT97QxH4Dhn4MLWUv62vC9DwzMzteoNRcuQZ
BkEz/5j1eg4eFwmvkZ9yDdvii4uUih7jDv/UiWkaJu4WLqjCBc0NBSwJ+SopSle+ynwSIQMaw1fG
WaTnegUQ2aeoMRzuLoVHBPacByQPn9FWwP1HSxoafFzqtl3RLSx4i3O4KrE3dUhlYJueceQ99zZD
wFs4XS8gGOfzih5GAMHUnTspAZcUBKcIIhLifRzEG7qgWwYWKQOf7qIaebS7qYLpxVNIc3lK1ZxU
2vA97jqbmhWdhQ/zCouK1JE2y5+bRtYdUM8zZTatMpqLnR8JD27QFcwbEBuDYH21BMTju66Xc4ay
f+6w5Yumd2VSzHTWmNi8j7PXcRiK55aZtfZpMOBS1CW1D0v+fSmsrz6i53g0KVTGtKRbNPR7LtB6
Ma0jokrJGFrLeVn7bl+uxQzKIvymi+hzrutTnqLhPnoulj7r9tgyx/i5RW7BdNsqIiHceiBJ6e5t
3/v6A1CkYFcw9iga655PRRv5Y1yk3K7tlK93hVgbuusmxNKPoq29OrJwqf5BzChOTUhZ6B5xt5zU
k8kVpTdTlEfDTRW3a3cfoZUmBwhmRgDaVhVRN0RIHt9jmwqNSOVgOcPNfSbt0G84etrHctOKwK9r
2ldLVDabyTOElztHK7/ydMbdqh1giTHweDj2o24cjrocxoUWFhlT1PMEMGOqf4sqjOk/cK3hKsMy
Cxj7aRt81dSDbj3emrCw5FX5zq+/5ILbz1bMVi93fTBJjC14WX33UkH3qV9AwrDlE4aMLM/e10tX
o9SBM+3r2gRV8LOohz62WOMWoUbV27q4bT1Me7cuGC3u23E5chRBSjXBxC5BLRR3HEiMIkZ/OqOC
6MaJSJNHiRsaciewaFrglQFa0ygfXe5mJOqkQ+0iQxhBf8sJvrzHjLB4+eS7sr8Zu0D8lguMx24M
Yu5+a9cs27PV+frXhL0LWJzSl3C8pBpA7CbWwwbnJ71pRRfwn3MoluwXzpqp/soXYCaSMLZDeBxX
P8OVFNETweRD78u6ocQo8ZNq3DHwLcUcsV8NtX31LTRULtjQx97dl/GkUM6Khpyh+DCVeRhss8pi
HYvcgfqE80YuX4Y8irMYRa/VgzcATlWIGrCCcoGPSYhkDP+iF6RZTjuA+B2rqUZuLPC3rEReCZdo
75ujcHryvyIGPc9dge5T87Ue0Mhlk9PJF6cVCwf1YwlzHj21YTl0IZxWB9q0Cdy6mw75lgg0qghp
/mghCK9D5eQvdDeYaDcrvdYqhTl2DHzdqB0rYfdMseop2sJq3SP/PY6mQxdXLwTyl2Y0lUnHVijg
mlrcefyPGehupDmzyQ8ZblcdoHtzIk0kpiVxbVboLvEMxeJq28DmCoqzaBYowCbtiqGCzRsSGG2Q
WCT2xJQ2g8XFKmWcZYvbiKpQ0Tc3jkV7zbnuX73b30o6Z3XaUQwN5NMy3kWTng8tEk0PuHxzmM8g
KXgfdas8SIT2SIf0QZKvPXT6bOgRdfW4kkMQm91GDUz6y/V0u3+7mMUulKfPnRzIGptx9KhNjigg
NAlscsbfCk1MJgnKpgZfmigeb1e4U3xpDWy4k94aIENJhAvATVMRJNPUFOomhY16/HNu0J14srX+
H2df1t04b235V3rlnWmQBAmy100eOGm25als1wuXywNIggTAmeCv7y05N7lf3c5Nr7yoJFtWSSIJ
nLOn82/azsnvgRDuSCwKzwfL8kksPPFQfI7RaCm8tf/5G/hnX8BvahLgtQ3Gpnl+xojNUG17gOMw
hJK01n7ABq//LUc1+T0KYmUObaWiXkbzwo6ha18TKxz/VZbR/1uxRX6PgKhVXoeNyb2softa3XtY
g5j/WKsvxFb9W2oqwi7aif8iJUFSYWFDUe9nS3fRGeQRc51/JT79J/oL9pvMo1DGkT5jePsY8Ryh
K3EiFuiX//kA/7MX/41InVCE1ZUlcIDrBbDJ/KRY9e+5QQn7jTfN3Q7R7SVWsxmIEvnoXcwrOiyM
if6GEJv+q0Fv/+wj/LZw+ItltZxj0ntY1OuP2etmRNqN/8qY+89I/t+jHUpNpxZyMJpNQzP/qry+
03FpLwBk9YARCTwCh7ee5pyWzx1pCWLBUe1hcC04I5G6VgsMvxrzGy5L7wH2Nf1e9yGiVRSv83Nb
Wb7aC8lcKJZXgpmIkY95OPP3Wfm/35f/wz/V3yY49H/9Dzx+V9p0JS+G3x7+dfOpbt6az/4/Ln/1
92f98W/+uk3v09+f8Ifn41X/9r8mb8PbHx6kEv2/uRs/O3P/2YMgvL423t/lmf+/v/xfn9dXeTT6
8y9/eldIK728Gi+V/NPffrX7+MufnEuy7N8nWFxe/2+/vHzCv/zpQb+V//35n2/98Jc/0T+7mHpM
w8DBINqA0MvhnD8vv7Hs4M8wmV1+6Lk0xE6G81WqbijwV+6fGWPEY9Ce4J/rQtur8fIrh/3ZJ5T4
AfN8m7geBOj/+cH/cGD+caD+66gNCpnlH1QGGEzhgotnlAKfdtiFB//jUqIN6SEqmb7KVk6Z7RT5
psQ5HWO883Avw7dx5vND6WUGlMaTY0Ae0+6uLwcvUW45YCtfwHJ5wBWStWze4ZM2ezM2cjd69gJ+
u1A3UB3cylnxWJgGo4vqfIhLbSeqlxpDtb354ATDsLMguEvrCcKa0PLXhBUuzcaSDygkFnZC9G77
ZKPt8GrLfR4tEKDMXUQi/CVIRFmTNweTePpulq/1ZFlZD+gRJTPGmZPAeaK2p9Opghln6oL2ZIOu
iqaW1REHEP5oLGoDZntfutac896zb7m6GRtrOeMK/CGgwdgPmLRw23KSJ3OtgUUCud8D6LivJQqD
qEFtdQzIPlADT/uZifPaBW46sKpJFsoa9JT54O6H8ZXlnribhLue8sXLu1Tx/ANFf3jr2yq8Lcr5
nYxs3vV9uKAQmoZD087lltAGw4xDVu0km4dk6olOLGVP26KaKgwyIS5mpODvEer1kRd63F3frq7E
oS+6ZWsNQbAlbqN3ox7EDRGOSrlV3urVMjeYPehsQ5PnUWnGcMeB8Yis0rCKdoxZ+wbh+vvrPchr
/nbv+jMX2slIAgBNEOOEbOfeIqkOpLnxtTE3gxuYGzL43mHhaMd7yxnjdjyLwc9KwO4vINVhTm1W
dzPOktxjaQaXAbSRrMY98zz0HiA1GOJlbIctzIbFA8YuLafGC881TAubftQ436jNuy1AsPxwvRkq
6SUmx5Y73xGJOh4BgvQ5qOZho3pjpU7wWFmgorTK6aZizstcvtI8gYKueR9sEMvfb9MNx2MbUEAP
xFdHQpH8iWz7MvVyrKISmRCYbFRB1lb6eeyVUH3xRjipb5UAwy5H0oWJHpKgy6cJwqbY1ZDlnYeO
YYp8u/Yx5CH2sb/csDzfhhhxuAWFihi2y42uPDv7fhsUjDYU9LDEV4uBWKKdxvuZ7qSvMovzkkel
pTNJLftXK5qdi676tljoSVTU2gNkJlvh2UUkrdpgWg0NIzD8OA8D2toxHPFmj1OqSjCZGQi9nO2z
155qU9CPrgcQNSyHfIaiDLnyMDpAZpDIXEQFOoR3KjdaXcJJwEwcViHlOWS2TOButPCFU6dIoUGy
j6EMydH+8EhbHjmESnGH7MX997diQUY95WF3t6oWhJUPJsa44nX26uCHNfEcUEXwLhsdgNu8PKLI
5w3mNYcCRFkJoB1+kmpkMSvtJ2eWqkh6E64YjQ0NMoP0ICHeSh6gBGIxBeBxeYD0xDKZiF0mVjPa
x7KPAlAxj7byHkdboDtx+uKMVVy/BqP/cxmkugvK+gtDeKpoujzyRCBSC+HZ2+9PGtT8ByYtLl4U
anZmnXnAxKWL3E76d3k9foSVxeJGU7kNS9bd1XpoI5SYwnK3LtDCs+ormgIQahKkaVYbYL0QyFye
aVm5l5QcE4Uc0aqbKfdTv6axYQxSM/lVcA+MiaDFTdFO80+kA4C39O38vpS4bP16cY+zrZ9xdGok
2Y15QnytfmFlQQbsr7pQXsIwtSdRfrgCHZDukzWwD0TXt2mpjYLCx3eexjr/8BsbnlVqljOj7cGx
aIhJ6rY6QLTipQ0seQBwIF+YizMSy9VpQczog+AzaFleRrMzTQcgnWE62Su79UAJQvRUJiPESekC
beCJ6NmOvr/JAQjcsce2EbOlKxCv7EcoEeUZacg3+NbWA9bJH1bFqweL+ztLLfa+64lK8noF34hM
wAdU2y+LECLtCmOdjAys0/Xe9QbkRZNwz99C7hhVko7xVM/mZVwHE5VlFW69y5Wz6tUcVkkOeuDd
vhbDF7lc4x349/33Aj5D+LKli9nSuWnOY1vIR3ApHnIwbhtMCtsY5OlmlJYa4IpqQekiNc3xaGK3
QXe83kC7F2xC8ixJMlL/xvR8hnTIy6s9nAsbrB87Cuj5diZ5f+v7oDeZ8jAAyh+Xk9A5umQBwcQE
gvRmBsACLhIzNuae+w+QjDyBCJv2GlKJiA2mja/vng/AO1sQn3E3EnWjLze1O7c7tqx3AL4JhLoI
KkWuYnEaQgiKJgBa15MwkOmqsCrbvP8Fdfczbx29pyEEDc1czhevXlHGIeVRWFvDvTuTQyAAyGwu
8EUklGp+VrU8+VTRL2SQJwBQGmZNYB/KAKNbmcl0Z9c4i9mQIiLNytpZu0866PCBAhKPVdmdB9Tu
gIC0eVHUPDLimKhF5NmpAKawRbyBSlxcvJQ5bN+3XX/ruYABLZu/LvpOEXu8ua6IQDOtyIO4aCOh
ZItqtSx3Fa2xtwUYR44wH6s+GheDa9fB/bEU5Zut1/aF0OmgGWQiLsJIIChg9kEsLpQgi6gS6CnM
wwwyVIRmnUCfme6DOHsCJDwrnMaBV9Xzbpq12vcmnSF7eAaQVR2avFhiK8gDrG79dAxqnSdAjdyt
gqN+myN99XUZJ+cIncm7Qqv/9oc7nPMFR/YyNdGzZB6ZIXG6fEIDohpgs5c1fsKpcbQdngkDJxfm
jfibCg3zEXEAbjIszvw2qzdpNwc+K/8lXKCinJzevXcqPLOs52rndhNNJMOoXdSyBWq6xcXp3bWv
Xoj/BRHGEXFza4dgUvfJrjuQ0L7ZGatDxhYJqvvrzeVHGH+NSCTd3YWdXDPK/ZdgVKAiWnAa5fQ4
NtP02AU+NkowWXkunLirmd5LUh3YYA0PFLLm2wX0TrSWXblnRTvHpNDr2UARMaEnuHckfcM1Ffp7
vqp+pyCL3KJkDVHuULKlIzylApVE1uezE2PwAU0gQGOnsJzoYfb0I3xoRXJd6xBerRLQNJvrqmxf
luZht/bjqSoa+WwRgQFsxlnvQseUm2GKaCDErgAG8wSF14FaefeWA8GLJzD4R7Dw8zF3+nThqt+i
XuoSoOfruSTWz/XCxSEmyP/oWgzzcAMdQRnYnIQn/ZMaHBAeo9bPgV29ThQXgje7EPEh+e21Wsih
DDS0dI3QCW/0JxR67nM5Nt7GnnM7dfyWPveuZ2GKoKwPveelyu+CFEp6yF8xs/IefWMyu4E4w/oJ
teloigTB5iiSW9QYJSXFwwrm7lRYYgdk+YaJyvsRKFpH7cig3+ny4d4H5nmhEsRbTt2dLsh27ln/
tixg0znUUlj0uwxxANGCwTYfiDLJFOjHuzmvZJSvndhP0hSRWJr+DkGo+QbCmimd1cEtQwJgVR1I
WZgTvOxBhgfe9aeTtb9uJWx0mrRaVj9tRgb2Q1ZIDNCdd2xZMB9x4hdY2YGFLRiycFowPG8vANlt
FoWvsA2W139sCcQX5V5ydbzuDdbkQ5ikhb8ZFpxBYhymW2wJkIpODqjoqnV2SCSYYILTZos0GGQG
heFyXsKWpTirIFphkF9E0wwqC5O7va0Jg/GEhgYfvl+rO4adAPrpUT2NwH6jlnfjAc4oJx5s6u3B
9O+vtfL1xgyCRRBmDNniTWk9rAqSU49iEwihqxskvQk9V2eDHWDRURyxhnzujyt2gY/LnWWs+heA
ZQ8ddX8AafV3NK/7Wxd6irhEgmfCQEmj4KjEcbDdvYDP/mPthy8Bf9Wjjz0N8vzeRFWz+KfA0cgd
+/u9y4GdoZ08XH/+j2fYy4F2QbADxzDeFxRBUUou+gZ1HsgLjGBXWCg50mibVNjFGrsuGbfXfclx
JhmBmpMRk/D1KF1oNEhGK5QLE0/suY2hpe2PXqH23zVCO3H1EzVGJKzWvPdhBcroUl97a+jBxdw9
OZeIibha5Je9Bk2RFC4qBNaHWQuw/REtzPToELMhfn0ZxUDjwXeso4X2AFK6KkhnGQjoVYDcD8Wx
x7xeshsGH74U0bwUGioZinMO0VTdjvmtOq2XPrGk/nHqbXHEaAAeewuOHEGcrQ3+sipSMo/Qw7VN
DEx8KtKy4W5iVdiYEixusaEL31dz7p7ynrgnSJXp6fqwwMWTtkDGiRM6m1BT1BxFyB/LPHyXRcl2
EKJ0GULvfiobjSsixy+FjSg3Nema55C6kIy39i8MqmWQkOZvWhQl7HJBn/ZFzYCjyunB1NV66znd
FuXlOJT2I7aP5r7hMvsuCC+PmIB6tS/YRunBi71xHM7jwsHqNeYIYfB4vv7oelMrJzWF3kGFqA9d
KK27WQX53dRt1bSoO1Ce5TYPvCIGHdTfiAX6KAS/opPqhu+HVxQBik1EjfrCPwy8thOkj/J7zpuf
0zL8xBGawZmX3QP8/MMWpRF8qUyNGjQapmmNZR0VolSQgGl8+31rgcwQYRxQ/PcDq9FPMftRs9FG
rU+SZpnG4+Tjj/xl7hEnbTX3RdXw2KC+jNdw0a+sFua27VcoN8HFbEZmHaC3yzOylO1r47ogohz/
YQob7MSeUPwMgXadVozDlUvWqUOVZcdkcLz3vAZFFgo2PEkE3Cfc+qrC0LxM7boZnRCJx2Wx7IJc
/lAr4YcR43rQzAyQRYSTLtKibOQLtdQNJU4iXbC3VBoWX8tjty5d9B72nF0L6qL1OXj0HvR+jsGh
q+WTvXGsT8N5vSHQb2fG7tEMY/SvYXN1W01DsO8WqC0gVzZJ765Lxpeljy9OgxLkewilAfKANyNM
u9lQRKXP+ztbWNOtVTVY7XxAN5ZItLmX/vTmO9VduY5j3NioQEOWx0TXMg7sh8BSDz23n1DA6WhA
fRx5X4wvCUZE/YC98qEB00hF8MuDfM71+zpZ1/bYIjklLhu08RTqSwoFIQbWOZQdqiLQSUAEtufu
HhI+oJewF006BaJ8M5SrGwUTKVI6poVu9/1ANqarnmx7DpLS7fxts8IKgpSDsAqeiPLug45YcQn4
Is+7RzWVzgGp1Ee4OlrMlxtNzFonUjrsAO6YPoG4B8PPlmoDK4IVQTIxHsJJpMOk8lfw+Ikv16+6
HGjigjqMO9v8yhvfQTAOkHlRhuwEG0PKBxdK5qHAgDw+lae6fbfLpjmRDrGC1PxkkA8ffcxKjOfq
OBYEGimNLP4ihFQF4gvjOZvcBuSkhUsxFNK5cxd2U/oOePU6N4keM9kAaoLIA1E5y3wb6qpPMKqn
SjBbSm7V0EIV60H5EMDA6bSm3paj9qPAX+9HBJIBP/GfixozFD27H3ZMztZDT8VP8OwCYN76gwcY
UexIkeXM4vsRktUtVBptk5PbkGsEhljkrfeaeQfhajZiYsQOcyWxDahqxJxcayNavhG9Ko4hdoxj
CxhtaW29m3EBatnBqS/gigDwldL32lJBVvXAt31sZ4Ppb1z/se8CeRgdJ1WMyKfF79N1DCFa78OP
Xt3WGOvDRjhtQEcLJCSa9egvcOo542axKrqrJcCRjg9xZY9BXLnLXV25PKmGJUFHClk2Taxgde4D
uwB2MiGBbNTLjnpoG1HlNYkbzPspbGWaq9CD/w7KZei37uoS7oNACrk1jZd55XoPgWQeNXleJW23
g+StSxyrXqN2cZ7DpvEeRbCCe+pqHrUhVXFX1DKqAdOdYGoKS73niB7dr9q103CpIaHt7GILTAp1
hivvLLN8oYH4qqqlTDFTVseOBoceUEgic6xB9jxmULfoQ8H5oYU+W5d56nJIfFyb2lHYIoB3NuqG
yYviw06rOkezqvMN6t3yrhb7XoZyRwgExD1whbgAvhHNwg3QTc500+kJJYwiCrOJjmTC8cDQkRXC
Ynwj6whnJ8bjbGs2bzsHuShihFGrD605NvAE7SaoMmDJ/HI5EEH4P6sNswlNnaV40cHw5Tzlqzp3
JVH3gYH8CgmoUG5V8F6tyCsBgMfcH+MMlYHuFGZYTuN+8brUh80kBXEN3wRxt71ND/U8HEIE0dYE
GZlujjIe6wJwYmk/YKoYfC1l/yCd8qcqCsQdQ8gANEnaz13HEW8l9kjZdE7jpG8JJ+dy9T6gDcms
trkxZphjJNVAzyeb+wnD1bLRauV+5R1sB4h/RHwH7BA1DHgMUtM9Y/MNVPFH6H+9nQVptOs78z5E
bMVajahzgukdW1QfLbNz6y39Ayhz+yArndKCDVvJfkIBifZwhdXrvlRmDymo9bOZe3y/ArV20bWR
A+l81Bmf7ScyvwClx5ToQL5ahLUHDT9t4dYZQH9cDrSlqBqVwIvv+9W5Ud36EtbDE6woX5fvIEEk
97NxzFdL3CJrEWOxMfVwy4315XSmOhFnhYUOqNVp4s6dh94CAAeUOhCY1TK8gQerOwohEwCY9c4J
nB3Efx2OPYUq2Z2xoQ8Bv6dn04NNKEtdbPTAgig03i0+SBVLj1ioOzFHl+W9jiHp9+JlvQ16J9wv
Rf/QIfAsK8IfkAPddCsagYYVMYY6P3pu9ZF7buRCk4g0J5wGXW93SX1hzQNIZNH1Q+Jc49RESAxq
QkViv3Cei9U8d0NQJkyGBw4JKfwAzdc6UiRsK6DNQwvtMXXWOR3FCEKihdS+N0EOfLm29khO3q5N
PqZiNl/2ZV1BMZXC83WG6/SmMrm9WZYZMs8yJaBM9iXWLGud2gQiQ53NLQlSJ9c/3Y72aEWb+7qC
wAC+sQDLCtrPOYBgW7XmBRqXqKAuULWgQ9pwK0a0xfpcI/x1s0p6hNPjFqz8uLe9ndMx7JOj3aL2
7STyvyiMfJ34AA7fY89zRabXACWT6+tzKacb1Li/mnVCFCGCi/rwVlxqKbgL7bjFIJUD8eYlW/NJ
Z4j9S7Ctq2glNXDsLozcQtGjKcUF82BJZ89TBP7cup3Y47zCuerWzhNe7lnWstvZKHPQ+y12qglx
o1L7wPJRMcfOMNeQVdYICWLyF5aUt9a0G1RdKgmMO8YWFpTLnJtP6Ow+Zxg1ISkqYjFUDOfwsHF6
R/1s1/CYoyNzWChub+tOoLaE/6gWLXL3+XC31qAQGmh/gaj8BLOmIl7ST75IPy5Ku0m07515oGA3
LZ1XH5sYgBvIqSweQDTXBM+VCt1Nq59arbwfRA+fLkCvrMsRRkG78RZJYjTDd/YJ7Si6tfyFzDbS
oCfx5Nut2uu1RLfit32M6hpudvBWEHPm+1Y1mTtCPsJcCK496YmEwuQRI1/azsIhy31ca4inFInr
eBjZBeDbdT59z34fnQUIA7AazE0on5Cft+cKSzMi0ghYmOm1UBpVLhdN7MzdCd6Wx7ZdbsPGHbI2
r01iRvETS9NHwNCsjL64h9qlSy8umBbuFs6WrINUPrHLEeOp+LBZtH83w7Z7rOHqSLg/qCifeJk1
MaznkRqQPjAGdbD3kPYXYc8ANDnqcmdxFVmhmu7L4rPSAEIo244UESdl18RrHrxCKyQj6A3VZVmu
UcTpCddGDp+hX+zWziI7TCUF3jMh53VybjF/M9wFpZNBfTxuABvAPSEhjAo15lbjXeVnyvoNtTA3
HEQWxKo+KruciKfZhTK2GvdSe3ILhxvIsSrPrLCvYm5PsfFdyIN9iNNK7r5jlJ+OtSA3ZZPlc9OC
E6ryFJ4BFtkEA4TGpv3po/CMVwz+TliJj6w9gsmgQW9lelloJmyywVDPHVKAVjQnQLQpWWBhkLcG
JFTMJohn22AcU3C7AITc8HjpIDzVQmmRB9ZuHT8F6/xEFUqmsM8eC4OjC3fCHA+jPMKFd1wuExgv
9BDa5RMMhL/cCugkFILNHSnrfeF1bqQdg+uombY+pJHQ9XX6lHvgbUo9v64YhZQqW1/GnxjYJlv+
xiqGpWRVOEH7+jghrAu6aCQi6KZI644BotPrsNcVbQG5h6+Lyqfbwl+OYdfGIdZDMGEe5nQ27R5G
QA8j2ppdiJE6O8MugjB1zvlUZzAA3breAoE8I4mVY8jpEIQmrkeVcVl9BFXfnmHBzrQwAbCADv4X
q6pj45kiVtg6cit4dziBHkgCQ6tR8rC8HeHVGu6sIgBY2fgqhlJNJHkH4yz09kvkeBZ+wUL4lmeg
DMNsXi61UtMXOkaePHpI2p5lwNWBhWaIVtjc8dHt2Mex3LQ8TEMHqJsOTII6le4YGutuMsGWi1+Q
h3YZaAHAsQjDbkr3hlDQUtbiragOJoKLq3p1V4RBiQFXLFrExuUh8AHXinKLYMqiEwLGb6q9czFA
BU5dxF5nCbwJUm3WRoD18yHxcL/qCtx5R89TrZoI/mDo1Cy4l4BLaPirhsmG4c5WDxzm9ojU687u
9LOFAily84omO9+2vmB4ligVJqyF8KNgtFH/AStOD2Qihzu8o6kbEnMERwxUZsmdw+JOy3F2oO6y
sDH6El7DSMKdfeAh365UqJ2ymmc4iN2bpRJ0J9bpqZxC9+x2Zsi8PED/IcHlXn+mgo2v/TpHlC+K
BYsM3qEM/SUmxo4N8kEgOgf14q0FelY80qQQCV5UJKWC4zdaxfhKFIKYCcdkLxW0OHFhmb5vfNrv
/VZCYX15yJxlPSPEM1HlfF7rwHmGw1imAC8ATUHbjWqLTakICj+qMZRzN8gSbHKDXkqJcZ8H6K8b
PQGAs7DS0ApyglrNzWFdZxCnBQn4oblQNhPCiY+rzMedtjE/HcaL7qi9ysbDIBvhBU5sDN+L56HW
0boqNy2K0O8irXn6/VLI1eKpWMouNesyPTMTDRyh8pNdUGgUguZMBYITEOPgxMEc8JPNJxbDeoyt
Of9sLmxycSHIKF1/Oo1hGGrmwS4doqFY8la/AsO20Oi488ntmxTKSv4Ke/G9aMLp0M4Y/NuGXnUP
zPLO7zBrlK21uA/WAWsUm6k40aky57obX/XSeQ/hWrT3Tv55kVr4A4NmYDbdHbe2fuXbGfbxPGNI
6XntjNl5io0bXlxZnHGNZ5BL28U4/IxCOp3R+J00bGonY4UHn5bRpNGnXW+KMThwyEP6i7KEOz7f
E5cNsTLDC4aHNr9mCmtH7dCnfBhTDVvdRZMRlYuku288VI6XbaqH9rioxzUKrKk+tFxD06nZwVmR
VxMIjz5YF+3FXOZb3QXjEIVw+dR2i6yCuQROS2f4KZwaCXE2XP6wCAMdhGhlxFELlnieUL95Ycei
wXiySKCdnuMcpUmeOWFr77mN9jmyRt0eigk3dBnrpG8Lx99A+sGSAl6dMLOFLBGd0PjAVUB7K1HJ
bQN9yI0clvwGY14wcgntVQzLY34wpoWywR8/3NKaM6yHSHoDX9WAvEANtWwaz2CJLrwF3vZhKBMA
7hjMeHm1640FNDPReYcyCjr7HDwfKPnQagROjuqwmAReH+9EB2fMkC2AWAod1MhesLuHqkRY5ver
XzzFrdfbmRK5/cDzHJ0/YStNUFcska/D/HB9ryHJEaR0xY5qpHrE3fUb7rPRwHteUH1QiMiP/YuS
A/lyG5+RZS8ZZB+o/LEp1TlM0rK91X2Fbp3JC6os+gS0CMyr3rY0Zn5opb3X4dze5qE9wTcEgdxg
MEQzgpJfJM08v4cVyGlDfFyPvA9xCADpenU57UHyvPOx01vPadTN0lzQ3tb4mYS27g5Su20+SO/U
17kbfX/sutR5XKCjP2jiv1zPeTEgKmoACR7zcLQRDkFtrIW4hzwdhCmGCPCwYIM4Cfp+/V8oeuUT
ZzsEYymRqKm7/14CB0KOKOckUpAdO4LOujpYZiXHRmBoUM6HDuUTV7BwA2j+vldxdz8yhMFcvu3r
SXH9yhVEDTGpfGMnRKAfawGwSQQ7IMcfCFM4BWvsyzLIrlfV4MHMpgH7O7cwb319n0NTi0LID6oh
0rl35xTOvG18MR5AYQGmdtznYKYDAp1Hemp6+ukQb9kAxi+3mHfPwLoJ64Sau4ioC3BoLX1rAzDW
vMhOHgPXqh+mPvATXSkfwgSWwpELkguKls31NAAiB+p9X6EFGevev60HgHkDKBc+C5IUA/G3yHdc
Mlk1G6w88k2yoEc/2KEYAl6LbCgjMkjS1D6wrO03+IqS8oi5Wyy6LqPK52L//YugWz6FVTQbr+ED
cjVq6ItgKC9CRc89Ng0Yu+6madVbiNkggs+hbOeqGY+w8rgRlDBkazfSQcZCCPiENfAPTThRNaRo
O2j5ix3KKNDJpRzDGCPJ42HoNQZnlcETNBH30C4078jqTr8XqylvX2aboo1yybLrr8KZ742hpy3f
2y1cARM8a4cOGWhR6EEJ1kE+9lHlD0WfD9sZzsTMJjbSWRQ65GEqOIqlC3JsLuA1wkRNElC/uFO7
FrETJ8uY7hi2pfnWmF01ShpB98mEUJRphorLHqYJ5wAjeTwjiTAFVfgJ16j1/H1BY4hZWlTVx8yV
+Ul8CUIMZuHkm4IJHQ676zxDCTO57lkU05HgIFa1sJ6dK0njF/LDYhrhEKS+d2BHfbo84jNK6mry
oIcBI/aU8y4rfHirEUyxAAKH/t63/KyWMjhASJggPN15mn12e93xoC3Jrn+GuYfLhiwA9CSzvTmB
A5TEwnKGSC4zpjUvrvMz9CGYD9zN93cMRwVBxUsxj8aeofwJrHaMaoK07FJrbAorN00yjVjxkcxg
wyc/kmNL9Ga1C/tpcZp7LvT0zj11j2SAreOsEjwVRdDDIDIk++E/vqwpa9hYaA9xTtj9ZUoCVTO8
uaiVTA+8esAQnA135l+0BwFBoGyy68rbjR3tfswMA40EiLsLDO901RmrENDYNe/sB8CMp+vGXnB/
3jqjeftemWzP7LDBSZgBsIHCmYENAf7tiiINPg90/arK6W414/yO9jaDm2l5ukp7lnQI9H4Ay/Xe
laD3AwFwB0dggiHVNOFu7v0V1Gz+ZfN6+L+Endly20qWRb8IEZiHV4DgTJEaLekFIQ/CPCQS89f3
Al0RXbc6ouuF15J9LZlKZJ48e+913ixHobgoUX+tdsb6N1CtM49QcnyicGEO0UILQ98ZZIBx9mQ5
s7UM81EzuMhOQklfUmPcdVxyQ809Arl1zn1XLT4TfJ7vnjgcFtp5VtfnaGBH7UxSpONyyThmoHVs
nY655IqWcUWeuGKJtsjPwhpxHcViq63LKp3w9GQOKa3ScIM+MbxjZ65zGHOsKSJelDBGJD+WJO+v
+agsQb3iYlyhqjupHuiM1z/v8k8/RsPGAm0ypXVxbnSdAzWXvLhZs3eH3HlujewntCnxnBdNhQPf
2I6rAcoamy8mhxpnQxue9SJFuFWH9jGfkyLAltduS6V7F10x7iv6zahJ7+XYTcTbunxfrR8Wyfg8
0zG53L+P3Lbf89nOT2TaP+7Ks6m5zcUYZkTvOv2qJ+8RplLypPbVFOZZ9HWXV23q6w0kFap/+j+3
sR0dHDg0B1LhCPROED9oDOgEsWY9DHgAcM+49Lp9zcGiYNWWvMqpl1cNFZEWFIiOcv7JDdrAGNZ3
B8Mg6163jAMclgFHn+ptFxI+/Jz6n7YSL3vFWtJDKww3bAyz4CVma4rimSmf64GfusW0NbMxhxGS
SBwbDVkx7+HvJplguR2LFzoJdL/WSrOuFomszr7mjmWyHZuhfoh+8l1rx1kmw/XuQMwyE9sRCs0u
o9N08UhCbnQzmkLFSeKrXZu/NDoWP+h1mId2dBXa5e6xh1yP5WV+G033CXpM9htmxWtDlvKtrKp+
66wMejIoBTQnb69mVfOv+sbUu5Ys7Y9ozNJ3C31HW416uqYr/jjrB2cw18bVaG7p+uH8UxOw0U5J
BTxqCi4HcuSrA+7+kq7vI3/9sY3AcWt1cbO7Pj0SQmWvT+fXZCmXLxVTDBEb1Vx9/2JL07B6svvx
RS5q86E1xQN51HzjjnTRGY5mvE59jqCdW76bpOmzyWiODe79eEcPcTnBGJOB6zjNrR0/7tcFDMn9
DQS+enNjmDrgLtTeLxX113g3LnuM3AWzQVWtEz28CIfS0O51J5jJKR0npy/CfrpWQBVpsyOEU/JO
dElWk2KcQQ8A+R05ZeDM0XccG9gMFFe/MbYLi0AZ+23doWTghYnUElK0k7xJU9P3XIfp4Xr9I1nY
PSGFJJSt0mOEHP6gjSuqqB6GuOEKEVlqqIiDAdv2ZsVPtubRSEWLARp50+x+eZ6KraUolW8Qs6wd
xbnKgv0VV8t2pMEWlrKm90C7JEtr0GFzjoqC9DiaFpdilG18l0UKFxJywxh5X3gOJn/y7FNZFu4e
wv+PaLkALfO4Ox1mAGf0n/ILEBtSvtM7tYa6ZbT8hRVm7GKngypn4WfH6MaOaNd7s6Jf4iW3gmF8
weTiqOJu+dXFdrRJTP2P7NtvUffeGjU9x6StFCxvgDQ0xafT/9NelB2ZXmefyYH7QOJ+9BSlhynN
TwztRTGZ6bmype8rYwiTmHmLZtfEQdf00l9sjBcIXZs0Sp9FkRypia+zox8HDIHqkk404L5kmZpH
LMw7OFNyF6kFxmA6xb6Wl+eCMgwX3h8zEi5u9cUOhNcMoQCBkv1xNRKNsabdOm9+cEbu7JapDLsx
9dIgxrhmiot8NnV9OvCzIo6vRb45tNnBbcYDuXDlqVHiwJbpj5KE6NlqtL1XdfF1hKunD7CqZoTJ
qP8qJ1rjg61h+xdje2hxvtOadtctmq5Fs/yJi3YOVL00SErne1kU7aYV9JpFkVFstNpBX9ogirXn
ec9mPgQV0JmDYshf7ZDF+6wtSGlm9A0GLX+oR/KYxqrBN3ipRkPdYrtkCCdxge3kKGaIsQedRaQ8
z3YQWzwF88jQpUG1diZmkIH+ygkOy9fCPLgUjtJ6t5dBxOr2VXc+pRNDIuIit4KsoU3H/kl3kF04
4333J8jiYWQ0zExpC340hBLUddEuvEUEIoG4iPOceM92ZQqQgErIXQcTUbJ8dnZ5mUatDzS8Qbpi
k0Jv9pMjbrO6o+80qxGhIoTBuMAU6aE6PHC3SPZlSUo0Nl9HgghBKflaNeA+Ah9IAG5nX96bgQWU
5f0nThPGMBIQ8L3WIi1ru4cqSo5joAGq2FtNiuJllo9cs0M4Zfj38moOE5Aa7PPbfMyxuth40JfU
ektnYjbR6i5AFu2k/F3E9hlhIcL9ndNa7sR4TIvy5nVeOGXxe06bLMCu/o09+bGrEPriuEecVtgL
ONCohrKfwhLvp2WwPzJ+J4G/6BsOaTy9SudTLx8Bh3WkOWkIVFuiVQzys7HzRug8Y/86LCpMAKwT
2sJ+54l8ocPozX5vWn9GKieCKcXTihPcjQ4zOsey/9FZ5mufCZ6y9bjIybYzI0XssXwGheCO1rsx
ZSduTYLU+I8t+8vNxIbWDOqINvrwdUSQjLG9G+ov8Hy7yYUE0cYxokFeAOUicZy1S76PtHnDz78Z
1A2d29af3aJlwp0Ck1bbdW2rHOfa+rMsy1av0YHZdJYE+Le5zDM3itQIa9wESNrFi0c/LzQbeGYs
pBBq18mxCmPDin4zG7anvC4d/qDK82A6OyhuD8UUMTPUiqYtbCJ8Eqq1uX+EL/oqBIq4XkvMTYSq
QaLQI7f6PSXGoZrll6qizZHU9hEYyZj49Wy8LJKQNIJTJdwtneRutbnWwbzYh8k2ve0Me+xjjLsL
wdz8pNndBRroUw0i7Eilu6Q3ZOfnBohMo4rkTBkDgnGJfqo9HUTNa4N5bIcAG0IPbYiGYuuaZ6Pi
puya5RSSbHxLZmvTL9OIOcyll98PnJZXQqefSMks9nIUm1aZtiAVPnGisnXKRPjZ3D+nS9v62Fhu
Zqv9YYBDvvW89Mb6zkOnAY+TYL9DEjziL+B44jb3MU5eINLym7UDE6+lP5iRYqktbjy1kR15Xm+1
VtrbRVzrQg5hyiUMnkSxoAp1J6XJddr6vRkQGOCT5nlhlpLPeWAf3F45mwTLfQBHQ+BOMfAN+nAz
rMkQge6Df1a5KSKUF3DGz3Ok1luS14EcPScErsR8U9bMya7e8Ew6oaDc9fUs3tpCWcjNd05YJScG
nXzIHkelQspwyJ+mJlUCQ6c9I/Vq20TwmrHoEDCIFtfvHjLsrL6NUxUbRoR527D2TakMPjdEO8jY
N32RNOsluKNR3havOAcySqD4qeBc4oxUl03NFmHrVVALOQZCW1BPaIIDjfSZ1hZtMW31QbPgG5HK
pvQw2yE8Pjpx8TUN6pcBcmYTmWdLxEztxAN8cDzlyD5q8CVDxYVmKDREA0XiP01FDQ2OUZGBrsWn
bJg/UPJ8DQPfTg6cwm66bSYxnIi0o2p+dxba5aQh1WeDiy3cTYJoyo/cMmWQp8tvp4nzK0gsjlIo
b9qcilPnpSTZoodaB6NRTvl2Ku0HVd93qvUtx4T0pjmGHqwTvFv6sxyc82pA25fcLTMD30cVQ8ho
Bh6HLjXJBdkQH2vuOwZcVsfF50GaE2TObRmGFSWKShrVic5mTbYgUhSfGtVgmQDh1mkc+2rjyq2O
X9PXbgkML6I2Kjzs9lCZU3WQ44D7Ri93ShSapb419OxP7uopASe8zuz9Dw5v0crrXSYPV0wvxBaQ
7Ri0XXag/FconvR60z1hsn+J1PFHV5LSU3mCNyb+Ar8b+RPmQlMUBoiijofSkRhF9Gf0GW0jJfUg
vjHfHmHl6DVkzbl8J5j2u2yTLnAwc/UKRCdaR1j6uZ0EMsrwSPwogNAizOHNKg00GM1hdGMfHbsm
d7ZKulDOUwnwXU5DeezwUUD9kxtUSB5Gj8ZO3C7pRte1r9oq39oKE/mMKavNvJ0LMw1GE85gBnEG
KqQfH1ezNMCht3WyncUFMMSenzOGjyY6Y95dqGG12yJddKd02IyyWn6DJuL5Nl9z22CTluc6s2Cf
1PaIL45lYgsNWXI1XFdvMsIfluU/4ta8uhFsHLrfexilr8pMe4l02ufgNRupJB+aaz0SlWRUq9UE
4BE2Q1F0PCzpwDnMt+E6RBCBxu0LD1PcwsSukvIpydQvNvb2vIyvnuHh1p/GJ7vm/seqmYkEE8wb
kQp9GBPGE/JHPiuP8HeRf6NHhx2imgHZTlUZGlrB1NPpVdoyvrmM+ezlvpus5I18S1AYII7V1MWH
g0q/nWPUK1n/7vXzmGkL3VR+OxX9uKmY7RaYi3IhlAYlMrO2bErpSQXCInV9W6pqDES8/4rosbeO
a/N/rfSeOr9680fhmddChy496ip8eWx8OycVn+x2qJjKWBzbXP1Eceg3dasFK8kjiOZ02SIWhNMg
XzsTvK41dOeiZ0ermtbc4A+0eTfpzLil/VgM3nlCUwYF9yFoqe7iZUF3glxh4YFnU0q6sPWkTXlq
h00tL5GLn8JWxi99paLMNsCjxnVX42aIoDMeMkNcjViZj+DAHkdAmhsMzyLIaG/4TOvhnmAqIhTN
plfFrSmghcDvrrAnDw5oc6AYk9AvKRTczaw5KgEQ86EBoHVuUWg5lBisl28mp/6tuPy8QVHLLXDj
LaBt+1gOfRbi6Js2mnTqwGjqL9MC2AnNCnpoYzxNavIrikw2m0hdKBW1khbQoTGxwC1Wys+U2Ks/
Kgaa2lB/eproyYxQtqrC2rFlkX81SfqZpbJ39bj1U5Nh6eZqZl6Uh4orzX4WuDX1H3O5XMkljb7J
TE+uZMa8KcoUHk8aoXN6+yQazukifrQ1DrVyNRPGJjX12uNBcbsZs3sytd7DrmJcXThwW0YRYhp1
vidvELh92K2W0U6DhIiVn0FEHhYHjxGzdLEwpcB42a/23qMUDeZE/s86M3hA1knbU45QARJfJyW+
FUiUccLjb3Jh8yY7OSnry0id1FGpWvkh/Z0uHTIjf+FGqvYJe4e5nb2ZPbvE947NBfteNu5snAZ4
TDxUP29DbUnpCQtx07HzgRsExoJBI+0EJ3QBK2/ZmMXwWmTzgftaCnlEBrKHQz0tx1F12wPEZrZE
ToeSDSepxl+l0S571ThkXaVBL0fZJpF5dknc2dwFBo1A2aBNxcZwlDASZkzI0PueJug4E09qI8lq
a9h0DX3azF36Ys31SyTNHa3GfSEJNFad76rJYbKc04QjD3PJMm4V1HoD50I6RtfYLv2pjT8Zerjp
m/IiEv5AWq/JE4HTKHrnIMiDooEjlCjNUavNYLKj4QbKgkp4khhxOAJZzztaVsWm1l1737713HHc
CvhalkfRpqgGzKbYiMMq0tiN6LAg1/Y2iQ1ICT3ivL7MwHKaKNRX1zssc2YDK88OAO5gnpIsnJSb
wh0TWlKsHu3OJYYoAQ/pVrfsbY161vmCfANu3insU98fXaNms8/s99bTaD0KYtK4ClBhfIMRuNvZ
IJK+QhnCrGInZOTuobSxYJJo/4SS/ArXbe3tje12MAYQ2N27kzKumJzIQt6O4QvKF2irHicXMpgT
iBmbcTZjcBcDCeyG3uTWnFmL4Lm8bWTgfdah6E/ut07h4NcAUqGKDuVpKpPq1DbPyXo57wiFCz1e
bpoxFWemtDJktldPPabTvy/NpJ8wCGGDAKAaROVXJAlacns8VTaY02guonBIGHuTL/aN8MXP2LDd
oIjbazsmll+qhR0mA8u/nXbgh19czX3yzOVCuzU5WF2cbzTk1H3nznkwg466UNOEFaBETslhyL3N
nBFKq6scbEkSbeuUmSBKQmOxAFMcCsJ56/0PrqOUdDrlLy9H4xe09XypD3t89r+GtZZuleY98hrl
lDo1qVGP7pLZG4FuVR3aTLwZBL1OFMxAk7KnPTVHYacrIR3O5TK4uOkNbqVWLd9SdOnAM56z2XyU
WfXqzK7jl9AMQN1b22WeXsG70m7q1HljWqUMmhY+VGf3W71N/jBtowxpiY0PuAwekaWgnNce/VHH
uCC0zDQCFr5E1b/IKA6LuJLXypt+5kPh7NxaUvyL4Rdq5+S61bYHOhuaGhQE5n7hyElLCO1T75P7
ERAAf2tKsumSVN2VJXM37YrJDFoV1hIfjKHk+SXJNumsanSjisd0wLClArrZ2O2L7IR79YyJU4gb
jdcOIRHLJ8YLMEne25bItPnc0RvkOaMlgMm706eTFcWsTZ4K4vcpLoEUiyIMtH3TvORTi4pa2D0/
KvOP50y5H9lTfC1wPVLCtaRh8+JPry9yB4x0OQzWsLU78+w16fNaaW9Eo73M5VbI/lHJHpC+BYWq
eGL49msmbw3JxlvT8zNllYSKVuXvlkJryXSorkuSE96cBlUSt5j4ChFCYM3Xo1tDD68n35zHH8os
l61VFvwMyCEh80AxTysjTBMr3iaz/W0lz116UZXyj6lbjH7C7SUT16Kv177CP1bXp5QjOLOLgGJw
S7XdHSLpvpOP5kTByunb0bbXxvaYqbsuUySxTK3HGVR9wfqjsp69/tLo9U7aGO5j0LtxtPSP3FNS
AeBCCv6aSqP8i6zqeymIU2epe9aH+h0EBYbRWMHVxx9eaIZ6vbm3RKtcXLrIlzHW3hour9totpag
M+tDW0afirHwkOb0Lyv65tHzMDIFYjQQtY1AWPO8n5LEDmzBnsmwiwio6K61qirUMsp3TgViRX9S
O1xajVQ0/FYfwIYe9iYWrYHg+5hMddgfiuPc2Le0Kd5gyIh97lWfjAZCJ/IUdR0K3IdOH2+J+JzU
Pip3tOZ/GnIAojVWm3pBZo3Q40AaEj9lzwvrPDGxe+S/lzbGuDkSpdV7nglU0PYJ3T4OuNfuFzDk
IP0nQnHq9G2ninbJXXPYKhFzJKwYXvmScI2bspHBpTkUWC33viZEOsoTuqqgMGGwQdJX9Fa9FlAU
B+dxmIALFDh4sp4uZD/9URrtmMBqD1RF9tzZP9Kp/yWNzxqptyeyEpXz2oh3d4Zlf3ReQyDiddTc
+Th1hMBL7zqJtR6RJpaEtwwEnt1p+wkhTuMMcxaIwpXxxfiKt24RRSARulzD2JXMHAmRcm5gZC7I
oD5EfOwEOdflhQ7BXOIk7FKaQPYOA+PPidnKUo9u+AXXpi8GjqYyNmmqWqdVjUa0Tq6N7p4iy/xm
TYqXpO66HfN+3E00aBckVcapbBLH+mqt/A3EdDsuU2hURrGHmwvuEuy8mPtqL7TS2UI8B1Ip6B+q
LfdK3to3LnAa2efWF4xEoHjDzJab1C8oyrdOJ9+jG8bRrqrl0E+eb1vk8NwGasLAX+TsRK++LFPx
xD4sSNfYydYzYvWE5Pg9YfLUHewBLbI3E30ARjKWxB+lYoeZkXKDruJzb+LfLaP1UF+G3YCDXlDP
3r03pdXhd4uTozkoZy7AOx1uVdRLBYXZtIImZbSIZ4EUTGb+OamCecikjik8NSz1KZSR7rzi348w
PkLcfeDBVUOPtoK/GjgfMMDjIL4liucd9MY2tnNRZ1vRLodski7ZE6Ck3k8pyX66aFk0BfT9nPC9
WaXDohj0rTDJ6bXS763ZDaRFfMEqZLFnlOO8d+xZMhErmmnZ8ONURPEDm+WOK4wCLxAvKkBmynNl
rJGRko3q0Qz0jG6nKvQZlbl5TCvvAiA9pnx9ZZKnrw3Ls8iGnckgRKJvAfBF2D31CmCdyNWDKRkT
ugqDzUrEcEuIpv/RtNjuDF18psgfBDId82DZ4lkoL4AS3uG+vcFqIL1hsRfW+XMBiZZtNfYjaNb+
iEpNOH+xfXw8j2akfFWGIqG7uA+6UWrYOJZiU4m8C0ijkTAH54oMb+xkk34NkbFXHIlzubglFbRg
kTxAyMRVGy2fzqEZ3WtTtOuAAR5mt45pbNnmbjQKGYA6zgJ6tDtBMRU43fDVx9i4rHokBmPUdTAa
yWucz58jxmDWKJ/puI5Jxf3u/rTwu4PJ8N7RQD+ILpcG9X+12J/4ekPXow0BQPX3vsoflJh3BXOd
D23rtw0ylq/QvJBwfUMRon1B25ZFyUS/aNxFcja5u7n85BpsEvdcp0Mjqso88/C/Uc/750U/Jfs8
c97UKe9OZjPLE/bOfJ+M9lHrHHmK26g8/kUFKZzHZZ3kYUmUl1TFjBp3f2lRJjwiafsa15hPHME+
CatX3milX9jts0csbtwScHuXuHdospaYvZ22BpHgWceZDIHCDfLZsjKOjSl/YB6exeExquFgk8ob
R3qp9UipESdmfugG4Qa0r/XX+4cm4hA9klx5jjPL73WmDahSKS9arU4nWZr51rH0mL2bJdXi1T6g
SvII4ggvjcb8rKHLYmvThgs6MMDUiEjdosunBao8rtOGdpIb6RuLqDZdGAffZGRmq+AEWrafHyeZ
/sQwl94YbtIGXlU6Z+aQoN4zDAfQ19GFtXD9Kx+bTfawDjo6pQbHS7aM82evdw/SqLYQ3jUSzCRF
1v1L3AXrzuIr5k2Kj6edSSWuEnScDm/gkrBoL8nVSDDksS81IXsaoJZY4P+xtlIvzqIY5s/abAgC
poBHhzSDw7GUfGjk3/T5ypd7nVo3UgcslbhcK6xhr87Aa+1yMbfuTAvJLn/pEdKAGiP5eYxC6l3r
sL5JrPL2cIcWJUeNaen+vGa/q0hsOAeJwq+/Uurl7EySxm+ZfpA2HY/IT5h98+UaudH8GWHs2tjj
twV3+WzhJj0k/VQexBQ7F8cxSSlKula6wJu6uBl7U63J/vCXhEJtq25sA2FIS7z0Ktbw1JBxy12U
qH6aBx6OFvPZV6FSG5qZO9+W+DisajuNc2vI+ovmKih+q22011jKToOJ9e/frXCzpK94TjX9sx9m
++apg32Mkk6jy8s/4N8gbf9iof07+0z/53S6v+Qzy7QsyyZBqzn2f8AmRW0CiDC8P5pnslPO9hEX
FxJuZZ3GzLQPw1J8ZEC0Gj0xXjI8PKGFlQrqB8hrttvVYnt/KQmqExuczpmLlOZIIzsIUSePPPGw
ZE3sWOShq24MXbtyNmlvlf8FlqmvYMP/RZiu/xBmdOgG0GrNVh0XJNw/aJCuPXBI1wseOWFDC2jV
nV6Kp6RTwgbEXEg7SxxWq71axy+u6OMVzfU9MT6NhgQkFgpDLpyYHiqLUjkaKPjBB3C82fpVSZXT
lMT/bW7zHVD5j2/ZdkzDUl2GlOI3cP5z1jC4YQo+kVY4NIcS0aY0y10uymonC3r7OfGdj7bTD+6s
GCTB8/hQLVp+qUdJz3RpmLk40rrZ1XaDl4KK/Mg8tSMAMO1ZOtmxNM35HasfDkhXP3mri/r+0jTJ
xo5imKhuFB05AocHHP90SDUXCc6hP5AJHZ/tstgb18mfE3XRmQfAsMK708rM0GFUD/5PZ6pnub7c
f2V3xqcBgQIgjkkDCpTXhbZ0H0hGBO3mCOJURQG90KtmIhdmIK6X5i62FrwMpuO+g0vmV0pyFY7S
/lj3oEQ29XMnlVNUpObDYGcEglTGbS6EuB/yZJz200RN2zQYxDDV8CTqb3S4lROmnexpsPXuVlMO
5YbR/pdnxvs/z4zruAaLzTT4jwme8J9LjcoxoQMGfXzkqE9rceiaJX6eO7u9pA2xeY15SowAL3e6
0qSB0XLdaVQEtzvUDYaD9Ry7Eb1tU5IZWZrduKKUOqvCD4Q8eLh/2NsNyb5mBTCo3ZOANHxgXhOh
FnqjTOnT8gB8m7szXaj0lqmN4cC8KnYijCtiSp5luzwz6iS/tKmFo3XhLrtik8qJoLHhIeilTJk4
23aFkIdB6L5dz840bJhhWpxM+DQ+qmV6skwzDmcmVZ8nV5YnDBr7vFCdNxea3b51C5ZtyWSuICkU
OrwFYCIAJKAN7h9bwjhnokcdILL23Nqp2C+D+2Mqvce7//T+goH4ERwazh0zcsKo7FUGESf9a63g
WTdsdXrtWu0WCYMr/MR4OtPU6c8w3wzYdIXwwXgXkEHZYm2Symo+UXY2TeVZv9zVuTf0wMHsgQjZ
YCscCaTKCT4UjEdMq5+U1vn+X58DSv5fRpXb/2dD8hyWhuW5LiW1BXjin6tESWwuRhoEGXKl3lbi
oj7PhS23ijUCTDETdd8tGHhiBzKxO0rv4hl5/2zMbEYzK8zwsbqBThwakrMu5j8n1TbM0nod+rR7
7JU5uS7Wu2Nb8klkNOjiKKUKa7n+ZNqjKrsSqo1SfDdj8e01ywWrpnKyeq60U4s60iyjcmgyQ4ZN
gq/6TkpZJNbOUTN2WToU4RgX89UlBpS2bv18f4E9DeYDQteL3lCzzMxlwFKqWoEBTyzs1r3g7mBk
Xl15GC3tTwpL+4MxLriy6+5HDHQPfkJp0UxUizdwjXMAedPc/f9Hmrnic/+xrXps/55qMYiII433
/p9vvGHMPZRxUfiO65EasZsGo3lZl3vHCNVy/MzUfAFwl6hBxrC7c9RE4C8q+dWaefvQqri7Mkx2
mLlqJBx8F/Q7nfgiLecW59n0lGVazl7N/dZsCWquFD82V+foRNPH3XR9f4kYMxemWvzTnXVSP/bg
6a9geraI8WqgSkZ7RhAbaWqULc6kRDuPoP3PGrddamF6MzBDY0MtN///e6MZ6970728OxiOWosVB
qVuqqav/Ae6FrsjM4kTkPvkxc3eHRop6iE447xaQpNJFH3DGU231NKnNuqu+8sH8FdfJ52BZ7WNC
oJ8cfAdAqqSHb3Q433j0mT/Wqv1p6gbnuIAz3DcdVnGtMx9Hu2O0WSvicyKMkn46Htmld2s0ko/7
Zxye0xOu2dq/fzinWXtV6kj96eX9ZsyzZivNZjynk6YdGTih7YzZkuvpQ1ddI9Lq2ra3y8bu0CdJ
9UuO9pPZOA/sucvpDnMZYCSj5HvA7cS47L1oAIiqALjLGS9El+OIpND8TE1aFgn9kDdyqCD71eWK
Qz46m4P38je0oOBA64kLgAFglkjgEQmHb1bl82akYcl0UVE9q7b2M+md5OcCMyWdpx3yz/xO470K
DanZexSbTSEddLREHfWw4DeCpO9UBNUZbt0kwcN3grhgATQKkUdxH/7usWmNN084mrh6+P7WgNSI
vyeYBbALMgvyen+AR9nLEyXvCs2YbnSdZbAUPQjZ9cNhhbnCQn803PJ892saq2lT3TBdpLoYVePx
DpoEhlKvu5ZSzhsChfWbZxFwXSGI5Dgxa9hSCe8XBynsYC6UGbJQsRmyiXdUV1CR2ah/ZLQocZh5
0Q4QIYu/z1S5Q01ZgkWOy0dRTFfbGM1vkEaBxi7138jx6n/uAK5mWAhqrsVqN23PXanV/0YGl3AR
m0jkQFwYsLNT5ljdg0PiTpk0+zvzzCXQatNforftBFalGq9sYDKnsPpbhDeaCCLEpufSSEeui8xQ
WfopOhvO+MOyY9REIGTa6c6n7Dv7D90CDVyuPOqlJl+VSu2OE2k6X3XiQyajOdTy2oB2MjI0CM8u
ckn6TkQvgTW2DkqEEHXRRxfByKzLS9pHNPYXBCBv9pKDTKoY1cdlaCFF+BuXbA90WbSBhj1ehsLo
aAB59iNCO/Yxtg1KBZ14zej/Xa3LEC0bC7P05r5QCgskKhkY8gkVYKy80Wj1DxrT5aiEDQBy13Sp
m4BRz+NWWz+8f85F6NwrIgUuSnooFsw240axhD3zNPF9M/3MtFGn6zr2J80KkVrjIBKTNp+ErRAF
ZTbicc7ogVidbb60RvvAVgO6tXc+MV99V1HWPIKOAsSa432/03EVCA3YNwju2suNqG/+1KyhPUy+
v0GDpqf7R3HTp//l+NDMdQv85xZpOpzNpuo51Kq29R/l3RJP9P2Exi2A2SmAAEWxyfhqbxOETT9y
5vg3wBnCyb0T+w78RnR1hv5EunjUbe066Vr22s/XDsLetVGzfbUkAEQQbGlBx7axy1FzGVdXRgCa
AYhEeYZR0gKbinqxJKFTqPqpy7JALIyi5wsMEGDSlEoT4SLTpXUbLKd/bep1fh24vELzrEs3smkZ
OIWy6qVBpn1yJu3vftolU3f7e1toPSWI05G0s2qYx14YybOtpbhWqvaojR35FzvNynP14TCs9HJ/
uYMxrY4qiQ1ZpXsWLrjd/aTqmx9MXsOWwLjTrenEzY+8s19sj8BXYgLTY9IXQ3pT2PnDiPgsOmZj
8X01G8tQyKKsbvn7yxhbDiVQbvz9XIxLFbs8NjzLnPsjCk6xUYXhXSTpaL813PxIF4JI2xoq8Ojo
+l07wNCx0F9XNK/TkRGfq8F5UNIZ7Qj+F9rs49/2BFMfL6Xyxdy9eW+puYurX4+ubWk7QeGK5NTg
YgtqTSt2LvxIGAWZvLZrDMCpntN+VEEnGfVupNqmlkXckKv8zVptjxTr5pMBWQuTmv6qG0780NqY
4fL2b3oTG927y3CNUxQBN1Pn/6HuTJYi19Ks+0RKk3SOuqn3fYeDAxMZQYD6vtfT1xKRaZk367f8
q4Y18RuAGxccl87X7L22+hbAeTu1k/YzGDQwpGnnNBviPunNTC5mtNXs+Yxi3bj6qK11hvgtKnf0
difE4crmP1cFuv2Xd7ylq6bOftKUU2GgSmAzf71f+p02DDIisAT00yrWjY0VoUDIxpvP5ZjDT93k
zIiZcmJ17W0igLJwU3sXQTw6IS4vPirq0CyWg5bura4RdzdOTw5Zp3/uIhraK62CrNCryKXYuYfz
nJqzYZa7Net09Z9/GeevLHd+Ga5a06C6EY5p8GJNv+y/3PxJQzIYI1UE5wbKuI7QoTzILi3nP1YQ
Peew9SaQVyCKEcpEs5YdiSs/TZOaFwgcq25H3grpvS4dtpc46BN+iIN4bYPtCHEWueHwaC24B+Ta
5Jkwf+NYYBMdFu9/nmm2tcKyT0GopjUrclhL6CGFDnawHZc/joOh58ohjLEkvHj247ISZJks/lgZ
LZSP+9LQ1obqhHCyweLmLoouPQDw6LH5vDNRsZZ1H8mD3T/FA0udED+uqdTGE5aW7qj9gK6L+Btf
JgavjoieeV/gwuBS5646jDsUNdlJ6datX0OczeBOaN6i0p3oOFToBOg36yWZSvrSl4zHa/e3H7ks
ifOu3ZAEvx1Bcc/7MBcPB4zcHGV3uuuSdP5z6w6fPcPtNj3ROVzu2F2LWP0Emebs28oNQJBGF6JA
ubZ0Judh6Rmbnw9z2Gf/nze2/ddO3dIBSAjNtjWWxQJNlPi3pA3DJwDTNevf2QStHMbJxa7/vDa5
mBDQ3F5mueopF6Jc4UbZ+tHCLn2TsSbmYUuk8I8LSBmY4k7EtNTqkYQ3mDZ6obhz3J7RUfhQrruG
/RLzwFWYUohiWHDncVi26OPlMIO30V6GpkCwynZKozTfchKCxnEbscsiKf+8JWqM6pNvrposM2Ua
e+t2wMOg2zJ/m0R7Bvc4vVO7JRfYuNOdhIk2n4SwD21VtUxEE7peTEakwyiGlFYfZHneV+u4T6pr
OEI3jsYC+PCPHdrMzyZrZuCiBaTmoAOSE7oVZP+rOwykCwp19jOrQbc/HAI9uXe4YHZKm7H7nP7l
daZcmE2T3UabIyc96GZlg2byoLZ44752CdcM8uIQa99+ZTQ0BSHDeBRfjvsRxOX9P1/zggCJfzmy
f/7OtkpLY0E7JpfP/reuBkyaFRtZ/LvXXzphtX+KPJrvfMGZ2pKi65fnZKTmaiL/xdL9DajG4V1r
YSPU4eXPW6IL8JmEdUvnMTCWIh+LdD1RvBUEzm2SuMQvM1j5GzJJeO/XknzeD7Q4n6NpR09K3Ea7
vDfEEr7F3OMm9cvzun4eCYpGOrt83qYLZRQe0Uk82NMBCw38P78K1Kb/7WUg08zQBCJjDd6d9W8z
UEZ+Aa0x88uuTFDQafQdYauPH0YMJt313tNUHVdJGD+Gkr8NhjC5snTcrwCc8w3KyQz+AKWLKlCI
BezEP4p0DUbvKOyqfDPIgl/EsYQa6uevuc+BTLTocPl5sFGF7qRPpOPovmpJhjmQf6gV3Vtteq/T
B+M/PkuvQESN+ejSMkJjA6IKR2VBjhYFSTDVJ6ZU7izpshOYEULQxhEBF/NCElhJkpasDn9IxSnS
SpQ/gLD8sEG9CPI3+xgSxCb4IcujZzozOa1x6jZ4bXojwgSSf3bEdJ0todxY2keHtHdf25EYj5i/
71EGSrOOa052jKTV7Gc6FSROtq9I4RYkaOPOxrCNspJZfJhtsODKR+EKKHcm7qWyLMHPu43x3PoS
aF8IqhzX6UY3HwwcfpfTdZ2LOucMSXFUByU8JJSGu1ZgFOEid/L5z5ysrYVc/1z2kojCTTyN7BAA
/HmSgQ985zWTQSxMLzWxYD/sYiIfEDHB3NxoPUKSvnO/+jrB74NLtSzBZuCIrvZieqBxqfa4cYxO
jfaMXvXNn/5WdzNrnaTm8ByYycIN29UfA65XRt3tx9s59sbZ6cXJDaL02JaeeyTdgzlkzLL6z/eI
eutMUFoJrP6Ro3t/oJ05Ih1UVohNCUcUlf8LakXuVAyZhwJ1lJdSgDV3nXntc+L7WOobe5NLjMuO
SNtLnpkDALZY7nLTbLa67Niz0P1m6hiv08b35kpp3dNsyK5CxPUqY0+/STL9KRky5WrUFsKjoj5O
OyrQvBERhEJlc9OL+pRZyBPHsamXYETlwhjgqkLoiRd12VjowINsp+kEY2Wm5cHHhJ6jGIp6zNNC
fRnBYmyM1oo/TaKV/xBTXfWzAYwJ3zCqN0kxbnRhDEd3HIgh6mB3SsMT67SS406qCh7rNvusuW1h
UhheJPXxqYJLtkH6sk69ASNS4YhHDGh8WVQFe00T7MFAV6H1j4H8SuiI1B+iVUJwgkygClF+pzov
h5JKUgIEGaJptkJr+ssbwxMc2xqor1qvI7y7K7fxuk1lhPWmHVQ0QEW19cyoP3boetVai28COh9o
LetWSqtb/MBWQyMZdn9QxNJWuTHY3TF11ZtHdu3fUcS6QRieYmb3zIUVGXXx0uuc8aViss84GiYh
qa1YULA79/C+0jR5UltZX39ugv+r2KX/V6LSXwKY/ke5TMen1f3/QC4TmUn/ckz8t1ymbflR/GuM
08/T/x7LZP8NN6ijWoLl7lQu8426n1gmYf/N0TQhOEjNqSCRNATpn1QmYf2NSkqVqmC2SK09La3+
kcrk/I2nm6YtIDI4hLvK/00qk2CB99fjTJgOi0nb5iADgKmJf1/pxQmxngJTzSIDclxLl56k6lfK
aBlHrhUazDLuoI8m9bAlnLg/lpV17XpMCyaj3DvJhiQ4a/be4mA7t66rrFQRiq1H73BhILiOY4OL
Gvj/krIKWGXkplurltZ6kCoivJQ1TlkE5MG0gOEQ8skIPDg26ueyts2D7NHRhAamGrAC/bnyVHOe
NIyMuCmf4wSpEze/15oI+qad/Jma6Z+88RwI5pieC9rDsSe6P8q+PLPDvQ4WYOZofnKygnZN4KWz
ZR2AFsOJtatRiWDOSUP8QCOVldbr4TP2xA/FcsLfbdIcR2KhH3Hp7rMiNoGLMnN11dq7IZX0bkJq
kkkNUN4IsOexyoZnDSb1zkrNclkWpfhoqy1wXuOdXMeUIz59Rr+Lkjsy4qvRxE805TrAWbaTU2D3
XLfb5EoURww96TdMCB0wVyN3upmpmwGgx8JzELKzhn0jihTTdcdgCa3yzudthXhhgrwnpdjmVWoe
MPdsUvgrC+T0gF6hTS3T0kKqxFbzlMBdPOGin2FwAzHgFRd/BHXqRqZHPaWhd/eam4e4a8N7t979
8yH09XqHZbXeJWVaENFs71wi5suNicZml5r0sn4VxUiJCz4kkmgXs4lvOcm2xPC2V0Uy/le91qH6
6Rg7p9FvnYzL6yhpYIs4DbZ6UPTXn8+5rv6t+EW904QqToodLp1B6699VjxlrAknL2q4MPg2t4Is
wVXshPEGyrezhoaGS92CGumxCD55avBE2Ei6JJ4NKeGEYcfVcSD7k5arrwqEWKh6aqgUB9Ghcuwg
ffIqgzr6edCjqFyk5iQkD+FeQiqv74Vtuje1/7R7rbr3eBZG0xqeNMIB/U7oV4NI62fbVU7OAHyG
2S/IXCZ4i85qMWwL9vj00S5MbMs+DqFl7YaIuKUk7/aYrf7+4FYe18vgkMUUd2sgnsGxtfxxW+mF
fjIQ9qf5o5S1ftArK0YTj347rJpmPwTJE7cRCCEBa62kQTDbu/2wjTEa4mHT0ejGRroCJL/Dyse2
ohFoq7A8o0pn0kAoE34N8G9rTxvUhcYSBVhbcvb0velQkEF0ijdegT28nKCEHup+nQ2j0qJErvJi
Xdh1vCacBa5MYLL0VB6G07K69iXfCOi50Cswer2zz2QGwSnMD31myb1qKeG+LRUFM6CzCCGDHVxQ
0/sSh+VKdl305BXDDjvdJ/tq9wbkmf0E0292blRqCqydOZw9OHqxc/XcAbOfp5NnFSJWA6yI9Jq2
I3aDuc3LMxk2nvx0ltgSeLAe5vs6SMJ9YNqfZvzZqmF/YLcC5ynpZp3T4y0vkGBZxUCJ1JbJMQ7O
PgzAixb7W3/Q8YRnLHu7Xl3pmvitltKeJWG66EWZAAIiR5phvJqZzlIGoMDSpm1i0uBR9uY//yx7
G2ZsQy4A2BMJX/efX4JQR2DQ9LHn5N0mKvMJWvf3T/18Ppo+/Pncn2/Ggg5bEWzArRnk2e7nQWPG
zPwMe6mY6M+l3tNlTgjon381kR7GjMTkiwbkFNiuStr69LzWymninfFK0Z0jiIiLneE1xS7TiAr3
B0S62IX+8fHPl3UTj+TMmj7585WfByWpjKWqOHQp7ZtL8uTyn1/7eWozvol2SqgaxmHd0qE8Fbrf
7OIAXwbOce/uExH/hGMtztVt21CK9WyT7jaLlJkham3HS+vdRZbk60H18GFNH47G9wi67qgBhktu
dtNbT0Gn+/c2T4+eJv3zz0ej4oSLQV8TKsRfKTck+IfaXRg5RoNMs2cCbvevyiMGug7FfjBKBR07
tgM0RjdPiRMoHKhoAUZhpczLbY1RhVy3cS2a0T6pZX62wuAuG2SnrVGoy6IlazODvOcNFbDXwdqY
QfNV4YVbBKy75rZfrw18oU+hW+8MQpNxGgkqPAnx3iJEVkNh+NxbV9MULtaHbR41UMWtHJ9p6C8w
Cz6PrbwnofLc1cWyIf99YVXKpSzHM4XADIPmMsU707jwmq2uhgGwIdT3FSFow7dhlD4JPVMdE5SV
oXJTT0Pe8yQv/hJ1cdOYrHQKhtwAbr0eefE8bl8AxaszLSt+cYHjPcQ5oJnYe+SpHu174/jLHkYF
Hb+1p5W42obcMUmfV3EA2rQH39r3DHpvSlaeIAsvHdDQWBWTV9tQX/tQO+pIh+ACNmp1gtXLmfxq
qqyS0gShdV1eGTNcPSj2uY+8v4KtC61OsdJVYVv72DZfaS4mTGX7ZU4FSzYszDYT6HGU32SXkIOQ
JxdVlXs65Lq+G/q4tGS5bkKD+QVCM70MvgiM+OoprfGLBFXyZLKcz2O5TPsR9Rx47tHAwKdsvJQ1
oEliIw4JN/vFZPE+fRvhoATV4+c85A9VI3cMA4SiJcGxGE7ysyNzUj6A0rYhZkizuYkMbxszlqzc
1GEBCkm7I+tZM0PfjU7HnaBf9vtQxjAy+bvo1PqWEj9kYV/bVpmrNaCaItj0andDzX4FUJaG/Qdz
bg7lrL0k8j4iL0NlPtzNUXx6RX5Xx0lSXy6dTjkQGfASp/KFjvfUJeZ3zCqhym6VXbBHg45gmT+x
QlC/vaab+xnTWaaYar9su+zJ8HJyGssYTyXYlLgrz0EAajEMkffVBN9rkGHFcLN4Vl2lqzEf7nUX
nNveP3ZVdPYQqBjR3jbGyyi0Cy6TTe4pv7qguphIc4JuNuY9ykLEAISRrNwi+PIq72Z5JNYakieZ
46aOk9eQgy9stI2KJSkzYdsEjF5xUzUz3UEFnnc4+TgG4h5ahK70r/Uw3VcQy+NVmVUCtpeJRQZJ
wVvKK6im+iNQ+4dCUl/VB8Osh+4yE3p8RCJxHoyl1habJhGYAft5I7rnauDScsFoZDL9mmDGiDK+
W0151QuJtX6iMfczNwI2ErYJ6xk3eQsy6xF5G0n3P+mdPZeTSRSAQ0MrUXB+V/M0LZ47qOxQ/98R
ayLZ9Eiwj33zko7whDrzpcc+J1jKjiZWI9u2YEXLs55DtswcG1EITsVcya9lUaPZEf7GBctaCz+d
95YLDHREW5YPtT2DJJG5APErZt1kLZFZwCHfz2DndE96lZ+bGNUrFs7M4rcLg7fB27mK8awr6TPC
op6JLyhQ1eGdBJdWKvo2KCeuCvHqMy75N5lAmtcHKJPkinYjEU2Rosxhai8gFD+Pkf5K9Olbazlr
Dftg1vbhXPHKjzYsfrEbYuc7DuhpWtxUU6KBqkTzzorecT1bqwpOtyOSm1ZP3mF4ayFGqd4w03la
YS4MGbpLMz11PExerk+bQMOgzPahyoVOVT1PTOeW+BruHmNKRGwYahnASQvv1ZC456hgiUcAHDHj
bccCMLprpY9OGlVYWkM9T4IIOluqzQ3Pfx4y8WTW3DpjBZa/HTDOi3EogJs6qFX2oDngthY0AMe9
YZUl1WehduS/4/mQPoJsnYVOQ2M2lQMHEMPL1tA7cHOgwR5ejZe813HhwA1ajINuoPvsOUcYh7u6
mAr336HjHhEQqVgnwODmdmvOXOkjTUZEHMmvwFfS+agXjxHWQkgaAOpa10vf1NJ5VYmCRlXq4FDJ
ebNB2IgD8nha3iAtJg0EV9qXbrtriSVh+l5EczznmIJmVuw/Kw4HBCgRDAnZLE61D3wZ9tzX9bPA
Ip6mjGpqBoWYcb/GHPxIap/GAAH9kDYLtCy3AY5UQo9QgrxwhubWDxiFw+kkEtkS6wlAjOYuaxPs
cf88jowzOwc0jq1txsz7TnJQcLIpTuDgv3Iloghr3TuAErIE1Q8vrgr09cEjDLZBG742NvaaUf9q
Q/1WK83CDlISmszkMWjGM+ylReIbt74ZoOcVzDZ9qrgSsOloexBXixMOms8SGJGpYmF89T25sXsV
Kwi1pl3GZ9eUhy7pIe8167IOXiufY1yWb5ZJljo3+pmvE5yRGVBadc8GBMSVPW44+l/GAI+XRaFu
fama9m67BV6Y4FVtauRlXCyO7O4+3ANZWyeLhAzLV5+ZJz/ZIQGgZYzI0H5EE06x8G9SqX+Pq7qT
N4zU27ydgKUjgCEyPeI5mQjgCPCqutbCraFpVHUFsQzgIHAD7isbqylu8YhwoBn6337nzHPRk4tY
tQQ5qJDoPrk+wH4k8Rd4mGmjX32y/p5MIpZ5bZqK7L/0l6L6UDTSAelBGnxxIWJ8qyyuwWEwT8aY
HDOje49dA2H8GMzrwvgu8vqiDgIOERoosEIaTPyyx38fGPkvL7qm9Mh0E1xtdL7PudBXGNI/bH6k
eNA/+7G4evUH/8NTF8THrjOPie5swSN/ulZ+ZzCtJtq1Mej39YJp/lhzsii4Bxi+sDHzlcckTaEV
bGZmEgKID6NX+qlWyG/X0V8ELEJIpnskfszSeamxKhyisAYW428GMN5649/VLDvmQXSQLk4N1d7q
hXFEmHTrC2YVwanxxMnpqlUZVRvORoTxfYZZRgEmogF18fVD2bYXhsVjn2Ts1HxKW4zEojSepYYI
s1gbVngJwUOYSr/R6VIHTKyY4JKGE8DvQf8MvbpuO9Ix6mzXIlWck9pkzfo0JXPPa8Gq3muYv3ZS
XRL11dF6iK32r0wtj0MfHGBRcfY09gl4JW1vshbcP7wx+GLyAwSMuB1wDSqhPPkhNfOjSpIZRM2J
FQLCy3dYQRe28jbIbGVEykEf5dlqta8U+CxJO/BW/MRa16okesgr9mESbqzRf9R9colzBULgMFzJ
u5orsZMv3VG9whu6p1p5Tp1J22mZFH9CvUG1eS0r4JpNAgcElPeUkxPd2fTSag7aFyP0dBbaKqEy
5vA01viB0M35s3KwOQxc41dfx89ZpfEd1WsrEoNoh/CN8wVXzrCcFBsLB7lmg8d4k2feEvgiWmTF
lsug5YQfb2kNwqmUd6J6pj4Q49EOLg6Uh4FdRqAH3qMaSqbSvndEadctyxFizlgkv4l2wvtEtJVP
3EERraiqYV1x7q1jT/KGazPKKJbOS39SLmUuLnCjeSDBfpX+lJTFclNtD7pYDnYSr0Dyvo+6yTxY
4LbDq5lsJGInVYavzCbL1xIHwsLq30M9FiujBMjtYfdzh+oXcUsbz5n84MNJBL6/H1RYsIoynpkC
zI1aO0FuSHFYmqRuUHsXFnVJO0h9QbDmcNfS5FJ3dnhMSNjmQm1eikLPX5w2PZix+dyQWPge5IjU
FbMgtqXEAQtKxgyGpWLiGx7SCWgRtnI+lgwXNIC+Mwagp0Tgx1EBhc4zKyLytAHj76XYUDTQ2Wyv
fGJx4nqPO8z/yKJP5o3kfwuM32ZM1yo65QUSPP4vNrqtX5Y4DjWy2pT30AhTBpjhquFrdFXEc7RS
wx6p2JsQ48p8WxUEPLhmmYIPz+4cxZGrr7QCXVLvHrUgjlkJlWS4MDNTPBh83F6S5YhieI62Ecpf
NMCTFVd2vnWUaeu8K5/ByCyJSVv3xdUksWVWYHuZielXNaj3Oxe7XiuTYK4h/GRjHG3UsjiTXw85
1cretdxMEGzBnEmzeBWg8EUgXBBdUig4RNroQ3EhjMvfGhsAbo6i3FZ4XPMQo0VlZktdwZFTySnG
we1Y8vFiBomkwQF0NPRtvsjom9A2RSu9EveSvdcBnxZKHM+quSsZO8N40RVYqI1jLAPwhyVZKxsN
DzGI/PAyhJnGkJiiqAuHfCeJSBnoK1EDg/8xmmpbvcYxw9mxUb5a3D6MzqgVXe0EuyyiN+sPrhLd
as0CuxWbO0wwXA7YxVlqMiFoaMXZA3o9dXx0Adnz3RcdmcWmbayipDrB+skXquZ8MkRi0BRWv6Ow
AJVAR0CIgbrgYn4vfHgnnU2j6Umb2q2Lj4phqosOxtncEO43zeIwjWCAC6TGvMG5sUa09ZVrybck
NmvRJDun7NTF8KFndrxSwsqYAXF5AKW2saa6y6pPxmWglfquKJlStbrro4zBQTlRwbswyA7wzlle
tv6iYDSO9rmH+g+o3Wj8lp6SCAVfXiTbgANTDW5cuZOuXfJH8ggXPxzyw+DWvNOc7rWzxwhUHpQU
yhicaL89mUODGvNvkxUTsjCOMlacjC77W020ilInJ8G5e9QbF614ASq4jABxGVsIMtXVEe3vVHPe
VDsL5tIpueVU2XUgr3Nl5cUlcdNJP30JeFV3pgybZWNpb3ZOX/wYdcCtcCKixRjWoInLuSEDsMhF
fTECVNj1IFioJtIi9tz9kDo1C9F5pCGLiEzfeuzmlVXuLQ/UVZ+tkyGNHpk+7KH5QntjD0q95Sx9
vGErz+MP6BWfBYk6eOfxeYnJuKDBljIhHDpBPC76pisXonnyKBlIuiT4Nb2F8fAFxDpXNWsx9uBS
NSx/NpkiNy+wJPA7UHu+wqDacJIPLbWmPoHlvWFyd4hwfzBqIWDOM9JlojkmDqL0mg4O8+6DqGoi
dSmlHbXcWZ3/ZjJoXYbYErl5ZQqcTrWAPyy+mzx/GbXeplwDx4clmB+7NZMVNfuLqik74h7joU9O
/NeeGFeA7ZKZluofZdU8pU3fLNSOotpJ6BE6J85Xo9Yqs2rUz2GjP0BDcAhjD6BPPTfRLu7n/K7d
HD4GLaCnM6RSmltpsRQH8zYS563pHFpK1H+JHN6e020y3GVe8loM/WtlcHuN2gL4BJyY1r84uX2D
rfxSkfdJCErogiLQMihb5M1FfQOQr6hfkw5ynyVBBvU14ytJk04MTLa2cniotp2snJ4oWsWLIIk1
z31dpmutoszLcFiYjaZB1OvMbRWohzHUuZssLEplbsmUV6rNvRdMjgNKNFft7yq90Vce03Zcm0Oz
TR155JTYxIZcIctYuAR06hau5XYvDG1rh+1TH1pnDXa3hyRAl/WzMIdsVtvrhng/xjDON/JqhqFG
/FapxzJewfJ6J/j6m0XJZ6ew0+f+B9exPsqouyAFLjNxG4ncchLvhJQFQjlHh4VBphUbwxHkrNpr
0DNnx+3ymVMnN+qjPp4Cb81jXxQbx9L2hWJM+O19Q/3VuFNjjCfM+KXEhoeU3DpBilzBXMKUJI6+
Qx/HLkFnD2H6bII5MorC3jRCnCnsD9OPZhkY8/n9jEhcZJyftIz9SW5cmW3Cm1XndUg8I9YDZJTc
HFgMS9zbybtSMaASV+YYLDIqaBTyoQYmg1Qte8fZsR+a6lLIFrXKsKpE9UxhTUWx9BUE0dJ4Yvr2
OdrOWu+vJGTPKg+Otz1ZonkVRngA9pBdhE0iW2VswQQ6qHpSI2FMQ7i2lbKPSr0ZYbrYp2WFOIVw
AAHEzEzBsIFr3ER9vGaOzglrXjozeicMAwdIewkl99jWejAaWrm6gV3VPZmUV+Pwm3X/TaKnQAq/
YGF2nv53FUEWcTZc8rBfcXc6odrFt3prGy7UgF/IJU99hsRkybD3ZAYAkCiRlF79BKgyzsbEBjjQ
tL+a/ENmwVuS4WhuB411Vi62TTd18k5kbkU7FnNdvllVAEcDkRmIUR8DuIKhiASl8j2p1C0B5Asr
idayr1cyddNj2TOgcHMEx4NCSoE2qf1GHMUx101mOFuianl1KnfuaBxkhsSrQvcEb+dINEvchit1
gldq4TEYFi0decLLFnuwgZP8u5VbNKgvXlVvOEru3Qurwq0qQNDzhoIDs8UseFFYTRVqsy0ziVJ/
0Xv9MZPatLJcmno7iSlOVhm8j1A8zK5b9zJEIjEL035fJv7ZLsfPPlUupCye1DHbF/ZFTcTJCLo3
Orhlq3PX9PNjG/FO95N3yO8n3wIHZvgk91nks/q44GUxRqj9sFwY7oWF996iXBP9Xi9SeBjyHiFa
mRWye2oabeuRpMNdqD2BusNZGu6sEbwJEimtlUe0UliHulOS57TSPmzWOF17KXnIkaccPDN8SoIV
aROH0ErRkBMMo5lkS4kRTBTsGVHeSltBlZQ7zCakttBDSPXYilemNPYJyh/fa0nMCT/bwTq7hncd
jeips8Wy9+Q16ey7amLfBBB074V/VjNlHicZbXRxdNUc65N2BBbw6YvipNFic/v/dIYSrIn1hl/k
Nda0Q8zP5POGy9HzpE14qXLacKf9NXEcGg6pzMSsEPa7gbVbVcQ3CmIhx3PKD1tyGts+4sqB225z
jPUQjZK/4YK827Z7isqVYnl7r2dPXzQ7Q6/f3WDcBT5Up7JZhJj1ff8Nud51ohdwaS0G1XoJO3U/
/Rwmt1aTGlItYIMm8IK6ldS1nRan35bJJUa0WK28OVp6jkVx6MZXbrwnSPnPpaVdM214CnvG1Gnx
5YY4s01Hu7fp+IJfkBkQjLk62Otdd8dX+2SavPXxXd57t311oS4b+luDxmrmuAGG8zpc247yyS9a
Wwmi0l7ZVw7m9CHHsJ4cgJ0O9riWbf6Eokau/Tj7JGBhgxeRlVz1a3oe3rx9rxEX7TsnR+6SQtFZ
IRjgQod8k4SsipFRWrxXsvDF7qyH6tmXys7u2M0PFpM+pqK2V4PSJ4kKJe30KkYw2vTcoKStIEXR
EZbwfRNj2cZ3coxX00+oIkJlwHmmsX5QKi0sB2Jabm5oi0nUqmJj4dV0PEl9DntEQ0m/7nx9qwtK
EUDJjXWXhrm36mBFCNQHVsKAwzN/apXo0kOiLAd16xj+US+tq66ZT46vE4GsJWdcKYtqUQ4ouMIo
/NVq3UWikDZLBZk/uVEsRGdBhh+VbZazxEU0zpLcWcaR48yzrIW7q397LrVLpspvtQn9o2fjU4iL
R9862Swvg1MXg0PW0kulWvVcliSShma4Qy08Ayen0aBrazfR6JZIxqktP5g3hCbMU41pmpIqK0Wu
qzYotqhHvAVoovcpr2FW/MgOgvBSt/00EYNIatRJuQEseFX0PHpWssSe10kCvL3lXyONxDYFHr5i
U3h0w0usN8MyixOCSRuI/k73UmH6YSNchmstpS8jbQh7i74jH9Ca+0V6dGttCRk7WhScEnNdz1C+
dQys6rzi/pCB1mcJP68y57XDyFValb2sE/9R9d6tZkAN5xzFm82Bm3s9Q/vsUVEQLiKLuYJqE8hW
gK/pOh4M8vy4koNdYMaEM/jZJ3gqwhwMzGs5KIq8ebJHRnGuq8IUBpYtugxOIkmEE+5ZGXlBkiIL
5y2hbOwiaM+xf4x1lJLURLZghEuEVwx0e0gA2bw1KXtC15pz1OBeZVmwaL1DNTBo7NVSJVy5Q4cu
sPlxM2IZ0OTbII2HQ1SMc6D3bKA77dGxgz8ECd0wVT8vyMEbLW2uiU02kogjmEyXRn9oLJJnYjW5
h04Xr+PPsHC4rSrIgT3YuTA8GPPm8HWJknPWFiZBq9JxD0a/LWl8hhMSzKMSX0ejX69YqqKHz1g6
mNRECS4909caSF4ce1m6wunYLrEPGBObhoTQZBr4vcfwylfQlsPlMGQfCB0uvo4KRDhvSangBhur
h2PQlDvIfmiy8dm1KfGHNnskxT5Is91rdXcjb3Oc5Z1gf5aPTzRrTMQTO9h0UBrnehW+oFJPF3UD
Hm2QlDuNC3Q0r0+eou6BwkPJwGuyDGHygs5oDw2KzAQw54LgnnSRYwUmN72jffcMfCBBOaM/MDnx
nGTZhdXSC5p55ITU8qm11By4xbDUKVAU0o94d2q404LXqQoh9Ke4dar7lZYjtuVRnww+6rLC4Sx6
+oWGt+pu9NFNGl7lz7sUO2TBItVsXhA9ZgtavhPqlzXFwbfISaUzc7GLhzIgsria8/MUKy82z1lW
6ms8qARd6ev/Yu9MltwGrm37L57DD12iibh+A/Z9tawqaYIolST0SHSJ7uvfAuvakuUbdrz5HYgq
giQIgiCQec7ea+uD9TFQC6WZ0I2gTTFHoOTMQiwtZRk85+CWJHNCagrtSYuH73Fu4Ij3KLNB80X1
rDOxSFGrB8I/VXJ4SSoo5SMlbKLaemufZu1rJ3y0ScxIaoeCv9dQP4d1d+pEAtamqHZ54JOp7TDV
iAPSF1jBXVNgdDHqrbTBKAAbPAnCgaNa2wNXuK9D+qWBG2EfS14nMR2U0qwVHC65HoxHpmUQbfSB
7pMlSFmzXfQqnBcWBDPp1ClyuWuJwWBi3z15wfSkGXCWwDPCdvaN8RCX9U8vmlYQk2lyD8GuoWWD
eUP/AJWfJpl4KDw74BIOdt0RJAnF2mtpgvDkqPpR5/ZLiJOQLp8PotyN7josaaEVjZvSr941euO0
v9/6iACnakw2tgYOMjHwkNgZGQfSvoxziGc66M84Ao9VYHwJveZRlPimB6i3K63c6Q0zID+p34P4
h/LSRxm4P0uV0FKy9X5FiMgyqfTh4k3NpYeAaOXA9AKHebzW0ApLDB+ISIFCpYWftYgZIXkWQaB5
0gFad3HOJO7Zyt3HgDnh1u3KQ1COHU1Feo4VVEQtzal+B+ou9sTJrOBKRambbZRDe9WHcHE3N5gg
+DoH1YXfXZRNhBZ9GKaAte4mXwek2opvaA24y15lg7alaZ4yRl1rQCvozcb7gZnaUjXlE/LKiX53
kpORAougVgCqa4HADRnGcVDGT7sZzhkC+8PIoDDVa0U4W7QIhe7uU88gPExnvF7G8kvRJOUy1/1r
vRwYL5oViCHi7/aemV+6dDpoXLALrTnEsd28aGUC9bJYNqoa33KyaN0k8/FcUw4rBv/Q2PF7mYfk
0eTOu2B27qfpvkZxEFCNYyyMasKywi3Afo03Ci6RxTEN4dTYjC+6EHPwk7nIgb5RjMwwLkbqgXBd
xitY39Yk/tUY/ot9WGO28rz+Z26xxyB/3qfZKxeAdFvxqq3Uq5wBtnthHi9PGjCPDlUJ/yMmS8Kj
Ewf9ipzhRUW5eUEKDdUUuvb70LbWQVx+ELcUnwzTec9Ny2KOCPVrAruJ3ZKYzsjchnxSEv8cstS5
Mt3+4Aii76qX3rZxCdCLHZSTBezIMMa6LBjsLoeYMGxZOxcXjTK9KhB2deuSfhoxgnOG6FhBuaMA
AaPUn9qHyJqJs1QU86IPd1KF30gs09aeFR8Yxn2f+EaMbpfpjf0gECTRKGGczeirM6iBY30YVyGO
BVQKJMpQmF3l2nUEP731ZqorHcFsOeGcVbiKl3nHYVFoxJd4zCNWlmyvtneH0eMFKSyDJkn5G1vd
DBFPGRBPJLQ0/rUt9ZQCR3Vqc8DF1OOePGCPKGhn0CguWl96V428NyONjatMuQ56QA/TN2ciS1P6
dATdznSPvh+cJBGtJCYFD1RRQO8hwgviqxjUD9uGRI4mFImIVt9NoE0CwgSfA/MjVSVsr6E6grQw
4AsQccH5X5RvXLv3mAfcDVRWRf6pQS9KQXTRkTN1qMf5MObawWgElg8bCcwuiHOAnQzyGdvMyrev
gT48+bJA4sUkDYvOSYz9k4HCfDkI1hR0HKAyMNdUY5EVxPziOk6ax8gnDdvzjaOr0WguyqDdSjSh
u65p3qRw2h1dW5tiWchRVZCz0mvuAqp46jP/Dios5I1TMB+gSTkSFuyjuCCOYM0sUF8z5vxadDGg
iLI+xtnwKMyG6IC8QdropzSc/Bfd5K1MANVLvihY+I16w2BVrFQq21XcOIgryCfoxoDKmz/CqaID
UjJZrfT6MjRuhTm4qClho3D0y4rCl9adBIDOrBYlo9XqaIA3PttE3ltapB1bI/6u+c5JYHtztVCD
ycE0UjbjyU7CDz2g3AWgSm78BKMQduYF6EqCM/10PaYphVIkrjZ8KK4ODF8Hpr+iisJLhFiUrtwV
zZSzJkjj0eg/ZCM4ecn0nurxz7pJtxKv4h7y2LectLxFVs0R8xKusuNuY68HMGM+hbjoFWyUncbg
Oi2Alybl6K9UWNxPPsPxsYDX4VJWrFXyRcPEv0oCYLbRsGxakng5esDhdXiWqM1A0ieDNCKeBmqd
zhk+GYgbB+GNZ47BY1SSlp7oFAPA5A2ktTNTvA+B821yk7qkNJOvfePhGiOOWx+UBirC3zpIHNbt
mHwTaMtW/cTIJPWHffAWc74CREjxuG+6TSKcYGkHkG8Ysd9rur1q8yla5bVP9pmP/yaLCEeqPc6+
Op++FfEu7pzpQAz6mumRWqVF1G0qYtAAhYNgk5cMGR4Y5ctYbDQUcctSjTWEGI7svtWQFZLBAniZ
vvhJF/Q1W8kOGJyBCSTpcsC6P2ovfrJFly7aDj0fsVO9TFGGpZ6F9SV+FVZzjp2pXcLrWg99CgUh
BZ7zbbAEfpmIMg/dX4NRlP91jI54l8yPJK1om/ZmwbCzrzhLSGc/NVjFuhrueUMR5b2Bs4Qhdxlb
nvse1JznskPD/6/wYlIQg1n1PIYwX/0p0e9jXTGHa+exK8Pt1sCeF+cMgBsNEWc3JeMpbNGAFYk2
fHGTocNlbETr0Df8fWeUr22U2sc0bq0NET99iVCOoQAEw5cRlsHXzHL6RcOM5kkSUCszjRNjohSl
/IBiYPw4Jb53NXL6t+UItiIcnRMpF8PRy2i8eJkxvVeGQ/1inN4GmyKN0q0jtvdwp4ZQrqKKJiU9
+O4Sx/rVxP64h6nHNQcGVHOsShonGK4g7ppYgvFQr+tOefHWKYR1qkKmsio/eyiV7bo5uVnrtSsr
yfIzkyMKEHkDU94UziI303Fb+/SNCq+Y3qc++D4RS/CIaTTmGkTYNjzN6Z0IV7TOHLWgJfQ7rgPa
pg+cageaN1o3CbW5Pils2jx/v/Fr5MddTstZmTI+J2H+rHV5udP6MT7fFiHItBd9NxKzA0+Nn5hW
RdTQfag4Q0LCiojpvSZbfayQHM/xPnCBkzhQr5pBdREsMzxmo1evJOXRLEp0/+KRhPNK46Q12x9F
SGBBL/vhIiVmKeZM7aumM4mxRU8rnep5WTn93m609gjoxYJcK02wkPN9Z74Jq4KFKg48SBPlcMjz
gCCNqgeQnCv5mg3VXW4EcHkY2+4BzsGs7JiVA+jYqjTt915rlA8ZtbUF3Xbl5joXZbRSx9uN7H1r
FfRAjzrCTh9CfxfUFZUJKa45GFiENTgfmqla2dUXOyqiEyiq6YAu4ewSUnYOBjnt9R5/p0kyo9n5
4aFkVKzh76AXHq3c+aPp0VgdJwNvOBOXz3t6kdbH2/IhdavPvzQp0oOuRxSijfzQC5Efbn8hnk/Q
xuvxqvN1hJnzje9kyUGG1bYNBHrR1m0e43ujb/OfsmFI7ZvSurqUg4QAVAFInNZ77YCLk5QQa1l7
60okXDIZ75fiWkmzuBYefZZ+z+WqYqaQe8+1dZgoel7depyem+QRdaB9HQrg/YYx6+nzr6oxrWtM
261jTLB0AvetiyJyXhgkcWVklp+IleXpORjULkKmFAuGC5g8Klk+QazvMdQgbglMvaUG50xPgbv3
jAi6SWGZLzHz5APKAPQojnq2LM6DsQVK1w2ctTlV6XNN63EfMyqB5hIkz0OYxQ8lsObMZrSVzDdy
aJ+wLMWX2yKjBQbcAGZjuO9s874Rz4x8VoNrjuuyLXy+tNF5JsVkQLfeuwt/vpu1vXlxrPDp9iAt
8I0E1nhvF19QtrnPtZl6zz4baWIafaB67j0nAR1TWfeYgEnGy5MkeggqylFRLNq9I5LgmcAkCCKD
PW6szPKfo7zQtgjbqzlobKtsET2ogs+O6dlcJFapPSeiaS9a5F5v9zzLrB9zcKQa7yvRmTyM8Lau
g/xuBunw1DENZXwXXRCkmXe3h6zeXg1m9wSohhOQpuIrlX1Cogpb3yvDjRFqmXDHXJ+J0/xoRdkX
D6RFVYMBSNWq9DpwUZ/jVV2+myi91r6fH+sKfertbstuLPT2LIaS85aeXYfIHO8Hpzvc7jlgrZ8U
9eSiDv2nxrviQcuvRfUhUo6LLmb6NxJxfB3Jvi2z3HyIqrAhcUhcXMhbiDbzrdLz9moa1RdT5eXl
dg8DZTq39N3T4IrmSgISRWmUFhvHyK+VEHT3CqZfraXaw+0ucEqoGwlfgw8E6lp3kganRloWumKs
02HbX9uBk78sKNfe7g7DCGU+0OJt5oj+OqhJrGvXvtcHG0haGY5XJ+/kJmlluBmSdrx6CXEgRTBb
Sza61mnnsB5Svn9uGo+o1EiOx1bL0gd2OMsNxEBdlbcoeFh2e5qmJ0D2p7Df/loGmayC1NA761+r
01VkgbnEwP9rfQhr621HIWn5a5nMarmnaEsN9h/vUZVNezSH6PprEVVfcS6NjCnU3zc4iFBYauHn
tn1u7/w5yonEKXIB7n4t0jWGwAinT2Mlw3Mnuoqkup3Tl/3FmzOhbjfpFMakkgIfjNHCfd6Enn+H
XQ32ZvDfiyzGvfd1dn97vBTKOQ1NFi5Vb2R3Y5ziz1MT8/h+8NBACO5abpVBxeOqhZOlhbzME10H
oxdSumqdaWHx0EqxrjzFKGu+d7spKPoQSWCemO682pouV40wq/six9dMwJL8xsz6Yar18mqNKNia
Ss+2VEfJ7qhan8TG5q4yYaTlsfsh67B/Tkkx2+ZImnfFyFnOo+Qxj52mc0ktcWUrG7npfPd2Qytz
QtEW6p93ZYngutFgKP1a9sfz9DL9EuZNvvttJfPrb2u6LcsoMXNAx8c/1qExZDiTleec2vjyx6t/
3bVhg+xLjS/wH1v168HbsjRJoy02R8rPvz7H/GRiQMGgtz0RkQPX3t8+plkRIbHycisDZu+W6Mbm
Z95e/vkiTD/vSIkMR8L5zUXzqpPTZ9dtfW08u7/3neJ6W9wwCtqHJXaq213BJQUAW6HtbndLaNn0
5627uJXlS2XfWWPevpZtF5w1NQdozGsGuGNsHRAV69ujWmarJdqK8CjmJxPlcChxCz5qQNeeSsFv
eH6RxHJ+TA22//Yim/iYDW21HK4ZL8JmyLQZvc+ZuLj21aR7UYtcXTOtUvdJa3xuew3Qex+UlBNu
L3In/BlKWeH+9qLa0b5QD3Tu3HQG5BePt/dNpfTOvqQ7dXuNTmzCNkvIA7rdjQvRLklliD+3nfIm
mGExPEZDkT2BV9jd1lwZ1XBEugVxuNgh/rchgMcfDs98yApC6tsU3LHVFORh1Fb+1Mo6frSCR0lO
zdPtCY5ptSs36pzNbVmpleadq/loyeZXz69JoDwvI62pd7dn0B/uz3ERPOTzOm6LNK8caWdH8eG2
LK6m7pihlUNrxEpuN41ZfseSHBxv9wJ/0vflhMjndvdzTbl3cT3tya4G79QOdL5oeUHTyyL/PcO3
VNYAn53IsvApRuDdgkldWz+6G53Of5/iiui3PHBho7BTXWeg8jK/0ve1fVRoxkuVgwYpHKfZ6mHg
vrZdvrk9oTEwOeTxpJ2yuGX2m4H7odnuvfcIykkBqZ5trwNmFMP6Tk2lvhrl9fb4TJxZmfC/jnnq
e5zoKHLdHkBAR82mSZJHjhc8hR6G+9sDor0L+wlNtTdEG1vp+r6mB8JVv3i5PR5KIr0ix9XurCl0
T2WJkosSvP8ekybWDWnyVoPZQqFOJ9bE2/gSuObh9gQGFXMMZB1dLNRgF8eDmX7bL5TxLmEaGVeP
cLCdn/rOJm9C7U355tIx4/ENQB5mYLRvmjUm5ybthksHaWvWSFnf/ABl6DCNXxj90hhISL6E/EKB
2aa3dntGXwcPjWinayh1d+taUbgjwJnQMR800LyKyMez41SO9jA2RnEoowlLtpmhRCcXLUK18435
Bz28tLYuqVYHJ22wOEnf3r3bJWPuvpNR6a8M30QR47Jv0HoHn2/uUNgc48h8xQRvbfSqLPZZPLZP
pl79uK06KuJvY6+8p8Hr/N2ICBsqppm96tAibk+oUb8s2sRo75uqU0fNJt1yUB5Brenz7QmhNsYr
Pjft9Kimh66G6XPXjBiQ8OC6XzhlWOvGD4ZDGNfDg8tEBlEdn0vnqoomwrvqDnQIC1b8bjRlemXY
/Lnu3LUKhOR98egaPbkOXppsEFVFX7SQyda8CsmbLpNEBpfcMayTEZfNSoAy+ubIFXsm/VY6hliN
hB8zoYrEne7hvrm9cmrSHRY81OSAMTfFqDfziSh7EpTIPzfP98uvgeczvDbxaWONT7cJ3o4X/h1v
q4AmQVAsqN77EJbqkTqSxCHVaV+N6PvtCeWIG7HS/f5sJYAompLK/u2L0wNtYadj9lXPHfwyMrSJ
Q8ygU2qoZD4/2FjcdRwGuDYSseaqax1zUWgk1Mx/Ys9H8hVNvgWrdF6Khjg6JDUl8l9P+u3P24s8
N7ePt7+osQG8SkNUK1bl+KvfVpfM67w96bb2z0du9z9XR2UtnaeRm7FxTKBZ89b8j0//fDw2kFtV
UQtf8h/P/Hz32xv9tomf7zQn7uwSkpJvT78958/t+Hz57XGDXw11zCT52WRBsfm1Hbe/pLDLw//y
Ncoff/vLh1QY68fHHyTaFf8EzJixE//n//4XAJHwh/yf+Br/+vRPvoZj/dUyaBH7ho4ORVgG9LFP
voZt/1W3XdPRwfjYJlIzGHV/52v4fwUFbyLmc+yZX2yB3mikaqO//cUU8DWASnuwjWnRO7b3/8PX
MP9gZlmurtsMQn0dvypbIP5go6FilSksU0rUU/wgW8pVtLDMFU3bjBir9oeyZvRdrc4ionHvDaQ0
T5aJN9hz63XZ4bpkAsncEpsWUPJF4iJYbZ1FKXRjRUwTbeuGeKopxEJkaN8ANj7rpXHqNHdWq3rI
Fvq0ZxKYxZvf9v/9J6jz90gD6w+aocXFwLQ9A6S+DsgSvz9Ykd8AgBkWsRRlv77yUeLTmzKbu3bU
onVL+u8qF73aIT7OCelRgIcjNBOhxBky6lb4YhvZhiJffdBcl2wjQ9EyjiLjqIt5nIMLUZNkfbhx
1i17jz4j2N18JSKf6jMAv41tAFKFRz7ze4O9hw1/XzurzELbUGhDfd8cI1It+uWEdjZWHta7rp4V
SzNaKmCe8B/2hPEve0LYGEBQPFkOHFzT/YNk2jqOlIq9DteNfKvYkepsSWdYqGjssVam/Sa1ynLp
JUN9BwpqX9A0UnwzkzedOS9ba1Va6bIjkg5pP7Erehk7iIIY3v/7r8yGNPM7v81yhdC5WPkWG+zz
lf1xLKLrdSMfRsjK9xlfyA/mwuRiOcy2HKBFhiLRQbD3aWJQxjNLFh1FWl36ROrUwUc2L8e1NdbD
SiFKVE1P2WZwDpHTYhnx851pFf6+Vfay04zyLu7ElybTr57oime36y8DnDQELlpZf/c7VEauPx0x
TPe4suEURi7l28hXe41LDlnQSGUGj6Bxx8su/34/zOieP/eDMCDn0Kiy7PlA/udDN65dx+EgMldm
21+iLkReRdHV1apjx0ziYDYvkCvImAFqjvJ8Yj9QdCbvLbNRk0QXonRWLUme+4rqaBlSFetHsPIY
oIviUU/cH/9+c42ZpP75A9x//9tfXL42R7ctTziuAJQL8+efNxf/TY41jd+7Q8t3VbSBXOmzF3DS
G8Lt0lZuiV6j4yS1u4gR7tbsDADytEgpN0G6SXzxxuBYO3qhZS3//baZ5h8c0HnjoBQ5OqFhwvbM
P4+pMkva1kO9RC1Lg7FY5i9dKaFappWGhR/tYNej3IjyXeWl9KuTLtm7A3gANu0MdwGsMgGKO+Rk
3rrRCChL+H06M/64McdVGU/q1ZsyMu+FVx0xWdxIPQuFSmxblJIS8QQjKLWpLCdZvzCL5sye9NdT
aXhb2+96eBtpeuxW+ehXJ6oOIV+jL/cYut/SFgWlgn9n0GbWOdUdLaJXAOGpGJRt9fOGsMbUufc8
Z0eHwj7Klla6cvKlxrlxmRahIu3mLlfp8BByxO/7ksJw2dh8THkv+/RLlrcg00DNc9IHfF6jpm9z
2vZ6arz3bayt6ko4G6SWxSbL4p/SI/Ywpmm9QjOL6Z0kO1qsMemjTXbQBprjPuneb06ZWovBR1ts
xcPZG5W5jUr3IR8iZvw6uWB22vVrVmYtZYpfLyy7p6az8M/uVS3JZGYuvXWorCjPHx4MpGPLPKzV
HIDkw1Ah34hrmrmJoMusJ8s+N0YiSL2W0fH2l7Kbg6WUe6/yBvcOQqw8ZkxL/ZH4mYRf9LidKqE2
qTbt0Rbaj7q7JuUCKAJJmrrbZKdYC9rXyjAoFqVNcFGbcVT5JtcHc+OF9KdaLxOc9GmcckzTdZOm
fZJDvQDgMUP1DNj4yLcPfUfOOoJeC0hHFr6HgmlPYyN3h8awjjKUIIjtTKy4FZrWstHbVxGbu7wg
CKUe7KXuh9ZVCI3JjFZ/NZOBcGTec4U0PD94WXqXR161nXrmcxiWys1TFGg0wFFOrHUfeLRh9Tsi
VgkvSvRTpbrvo9k8meSCEt/krjwYFocii9kGXMCE0Gr6qnLY9NzR6dhMhfdEuuA67+F54//xooMY
FSqiNORKFUJaTLV9gIjhLYgBX/SFQcmfecCqC4ruCdEWLRyT+nwVQljtvNqBq57olOGEc3bwJAVC
PfQcRacC8teD7ApgXhVw8oRwXrPXXwCaF2eC5RboTJ80IW0HguqDXpniri0aeanSb2bw3Smr+NzP
P2xTwPCNWgqlmWGN26o34qXfmxL9PFnPOEGt5VCk6gyn6T+dYv71bA3szIWe5Qjb1k1nfvy3gUYq
SknBEtZ9bUcc83VMtr3TPmZ4QAs8fc+A1E6lrbwDQtuOFjA1oiofXxPTJ5mc445eFxbJEHjwOsO5
3CQSG37WHOjnPMel1S2jga73fzgv/nla9Azb13XXsMnzAf9mMr78faOLcdKD2HCCVW3i3NKh3eYz
LSy19x4T14P01hIg21KGFu6JMj17bke/LJwHLSTxutUcciXvbXdMnl2souAOOD+W/nhqJoxl3fSE
3NY+kyjf/KeL459Xm3nLTcczXcasLtkd8yf7bXeXdRCF8wACahL2FlWH+1wk5pqc+Ed28HCncFhg
G/fxvGG7n89NMQcRGclV2wOgJGHLHhuQzhFU0slDdE7K8HWAurGeUiQlbTy+xENXbbVIj3ZEzQG0
7uwOBFi1/vffAfv7X74FywTRStMGKphn8Kv8589iW1Y9++Hkuo/QYwfkUZqytl8jQS8LzD3glal7
FugxMTVrLxGTjJ2omudCDObTEAKOipDvRljSD31ggmNufqB4WMg2y1CNifDUk2KBMBg7qpnPgU/K
6DZFls9oFAs5C9gzS1fhyirGU2KgOdNDBCQgcw7SwPxdunDRyUfvhsoGVd/lBy3sn1qng6Q5RqvS
HmkiR/zujeBFWgHaNq94bGQiDwMJckVLFxtQqHrkQG/uPeTC6NsRUkG7O7NvuVTmMfjZGAFHXaEN
zHVsxYV7VtM7ruehXPSV2Rzb1Atg5ay7gHzaRWHG9oFDA7U6WKGub8IDyWUR/vW/3/he7u9Dz1zd
FhkqVyvbRNVnG+R06Fy6hqaEQFJa1nrWUVtNsosTq1kILVwjBs62FgHGywx46mGKm2/9aDkIqV3n
kCptm0m0hwJE7l6fhr3RYK93OxsKf4okCLgm1XZ511AXYClye1iAkz6QveVzhdXIySRf01yKyOhP
ZvRgSdwO8ZAtsV4VZ1X2xVlr8uJcTke/jKIznZPh2HYM7ADsFcwIt1kU20QdxoTMklJhnwdJ/jdj
nobtJQFSed0ZTJB+11ggK1w0DIspdb8l41SeS727jraWPKaiOxQD/RMCVzr0Y8ZwHt1J7GC/f6Uq
KB41+0PhYqHVTyFubtyFvXdE8hKgC3LIGevMbu2bDdLMdiS1rwZCl2AEWHKUPwRA4hZFDzwgCaVB
q6VCmjVoJVVjjtag+TDADALn/5JaOyy+3Z6dGj1qbSfpHPqPKALUzrIF4APtO6WLelcNpdjWQfaj
jaTgU2rlWkQUtRp4Nig0LxTM8q/UtbHFoOmuWqOgdjctiO+L9p1rHVk9kFn/XGV04GXEsAPL5mUw
9G43NziI+N12mmks/QRxU5l017ZbupEqtoBUQF8Z9lMR9+HKNh5wxoptr8J9aQ+k+dl5dcA8fRrQ
jTKRjKyNCtVr4mPQ9Mkr160CoK6VELlYw7qzk6+chhBqF/lzrAxn60vnKW3RWRPn6YKGlOqBn4Yc
TXprXXXpSNo9SipHx7CjO2hY9U6hXUGmrF8DLy/WZAW3RyIVrCWdNYrJWI3baiCZOHoNpkQdPDVy
JQrdOVY53nCMIYKzwbkRhjUgPoUrOz0EKNxrFwuLAAChd2j7oS91MIfTHSSzcBcOZOYOSboJYUM3
HrHqts5AUZGmyYeMh4OvS2sZ22Sl1tKFQGugFmgebsBFA+HFnJ/0tW7VsQB2USgA707WV/duBkzH
FJa+xAw+njmFJYtW+cY6cmzFXI2bIrJ/pq346JgNLh3H+GpaAWLrVuhcHuP31NPQVBs1vw6mvYRW
EEBBUu+JUeVbOSh7m2HBwrQeIfhUWPUWAt3dqNFh11pMua5XfZdZMV0SOi8XI8zUjqyUADlFsA6w
wfobq5URMjAqIDU5QdfABe6DIhbdsl8gj2ukiSawgTGnywabT92gw1BV/9MNzHgpmkDbFhrdc62a
iW2lsR1LO9/FdJbpwzKFdtDtWWJnalN9r7WVtZmgB60wVG7wzPvgrNjlOJIeTJMzYxjmL5yEzAcA
7/tpJmjJPL9TDLgAE0gHX2VYnALV5idnpMUJaAIifCy4JHeYeCe30u5oxVelXT7f9ApJou603igP
jAoOqT70J6fIB+SKZnuqWszLyEYwDVV78KYWFnGgBaopok2jzOnQ5nKpFJKQqhbL3tHMxwh6b/XU
O0N5MImjW4miuwpvzB/LsnmHPWq9sL1v9Rhfc8PuD6WrdDpkTEGIDs82WeLHq8xuIBxMdk4C6xgc
7JjAY+Qg+mOXGvojcPVT0hfvucFgzhrK8SHxD2Alw2NZaiE2PP4yy7pb0iebjYipdfJqZZ1uf6H5
3rIqb8+Y8t2upbYJNNUQMGymyWkcB4wX5UiWh4RYA0GtXEZLMNCkQIc4ZENAoMA0OtolmdLPfm7r
50q5qPqzeO0rYtkYK+Ad4GSSLhw+2ME0Q20XVRNhQrs6bMq9ZZlPQlWCloAZ7uxefRtb1ziHx0a3
pllhW2dnLszZmVputo8GfvRK647TJPsjdmR/X3fuvm2CB5Qp1JjD5m7CTlXps8hnzqVSTfffN1gq
gtNtWdp6DTaXCA5UquH4TkkXaXRiXYI02FB/qu5N36qXctx6mpa8oKvIYa7ojJ67DEF7PrmXMfuW
heoh7udYcnMwDnE2zq8vqnvmZ/QweoMeLfmz24Q+2imU6HGHAEfMMGva3QHGVFqHObKmujs7ZvnW
gW5bGqIO1j6gpEWP4m5LOUxd4CKe3USMZ1CQx7jpm1MyfiuDzthLa+oWepYknIq1EAJD9uRwLnKL
ID+TAjOsdY65ZQd/A2Jf1yHetodTE109XBV3hlF39xVXHD307yMROHhlaMzUU3sIxwwlB47vleU2
LVPiyVx4/cFyoHk3wv5qcO49R7i+9ygIzCWpdVzHBkuHE0rudyWAcEQN/pXej+XF9LRdEWn1R4qx
EyqveExSlJR27n3UoWZth9F6pPjW7+iywkOyLGfh6kZ8bu3qh4+g593tumdMNuF3RBA2VRo7xlLR
KryuhCwjFbIZrsZicJZhG6ZbQcDhnghdBwY41LwevbU5u+6hWl0sq8Ks0BDdNYjQQd7bmN+Rbzpp
EH/hskrZs4LeE+AZztE3YFJ2n7BP3fVNvTftJn510dgu3TEbn+3R/mFE2NzT3vw5qc4+EnXBVILD
xI52bsl5F3mOS/Dmd9NxiYsr9A4Sgt4gVKI2Z3k7X4efI914RypzQFRnFp6LO5qyPzX3UCfjyvSw
GIJMWI6WRYPbDpPdOPT5qilrJmhjtNBaHwdpmZKpgdwiUt2axLgN6R3jk1HbXI/tDIN9Jz3OUiEe
Oy55d4WpLkGCZ7sqzWxvYLyw46HeRn38GHKkg+cMgNAFDbZLhnpVUgcbdDE22VnDm65IcB+HZPyw
hdww+Y4Q2ctqyagh+jG41avPTzTzojegPiD+Q36RBq7ENKsrCI2demgGn4k2UQvPuZ9Uy8keCEEb
pHFoGYXHo33MRmBnSiAGJVn3J+KLB1tU4ZeEQfYSL2h3sI3prTAdDU956e9HHbrlCPByTddYv1JI
yHCfN+mP2kLF2DA7STrroA+0T5XTvk2ci5fl0Ml7QyQJY4Xc3eeaS8AlH2xtwlrWnFZgIur1Exej
et9TstjjXclOYcr8CEMzHgO3qeEEUqSpq9h7jD2w95OIxQse0HbhY018tyEJ16WFgR0i1ZM9QmZp
KPIt6vTku4TPLHLh7OOw6z9s1//QxP9j6zyWWweyZftFFQFfwJTek7KUNEHIFrz3X/8WTnfcnrwJ
Q6IURzwkULVr78yVkPy7wrPwRbgI6LO8eFEaKmrLiWw05dLiyJNPF7Q55GEViHkdp3hMRBBvLN8o
9kqV/amkeN/WcVhdMbJV3IB298i5jvb7ZOBXc2k62Q2whkJlyHrJg3+zGDwvNNXoH7Zlv0dWm38z
Vj1PqVJ/CecWb0QkTp90oZuvjE3biA7I3omnCsth0qJOtPQ/rBvH3JAwxz0CDkRrPxPHY38GsxzZ
BgTKcYV2HlzZ9g5/ES4JiNFTGJMPrXIaV3rrD08l2YorITT50HiSxqGZZzdNhQkgYpBfOJiYcNKC
5ywS5mdHtBEyjUhA+eMAwYjFOpiBkx3iUGn7XlLu6aSpJ0Far4MgARtTj/UG+Pi6kJAjM4s+VNQn
3UoSLMi8pdFWKc7ZFfyXAgdzW2LhAmc52Q28a2N8pTakIDaf4flku65V0P6odZZ5L6OF32b+KdTy
7TCl+kIzGigHk9t2s3Lxl9UlW40eBFgA2MNeC/PfPtHtpauIkEdb4S9NUlCXtV8HVDHptSP/cYt4
u12hOWZZixibj4G5bVpzWNWe11xspQBEx21DKE2Ev63Nvj3+OxtFiCBSjkJb+hmw33wANUdcVksP
6CGNj8aEp6fXWSNUCBq6suuE54hyEaZ2ysauXHlxWe4Nw/qoCrRnriGeOpAgp/89cNqEHDHAG/nf
c7XsKRhl3SFyHKwTJ7f/PuA0wOtBtgpnac3YFKXSTtqtV755yuff/PfVvwdpkCTvybo/aQga4Ems
jbpy4PuU3DBIjc3Tv4fSpZNI2t3BicqnkNe66gvjnttKgreGvHuq/+/B8QUzJMs+TGSBnGoSwtYG
qQqLWLO3rUaeUKd5pKt6hFu32KAu/x6CxMMhP220woEyKwv39O9BQefedKRRAnGZBcd6fnRiQ+6a
MpxOhl9Npwq3EgFdUbpOwzQ5kubh+xGLPgrEhkbE/NhPgFjwyaYbo8FjljUIk2uCjMnRzQ8GN+CB
wyuwExSOG09wTkIKuneTwH0wiAPXStHdJuDWyPDU9d93QYfCGnW8tqTxW6LQ4Dd8WUEqjfjsxSi8
C0tbcckDUrBwpS3cGEOaNz/Px9/iGYspiiW0LmU55xI571nrcUPB67DkHqXUqYkqAt7z4EoYefLi
SaIIm3G80TxJX1Iz/wxGXZ7//SyS7JKESdXHfz/0PRApNgdrsOS5OJRJDjjFVVB90Ymmlj2dndCY
rv8eyEvkrF0xAEkYV3HU4Necvplmy/pzXMv3qtLaax+J9vrvKzxdm7pOMsYkNH+oBHswoh29GaU7
xraxMveBiDr5gIMR2SEkco/73BANDBWBdRbTcbQn0CY7yBwnRzU4FHSZD+Gxo/WltbDpykx7qodS
X5l6agCJD9p9gTVpNxVpcsP9zpyMcuVNb8SD7Oz+T5Oz49QgqosR0kKrXPUMDjXYoMauTkia2yN9
XKzQffWUl9J+F96VSCCb+4+Dl1lCTu8NbJN0Me1NOdYxupAfn8K64fZTXWMvM6eL1jSIGTJS0vim
oa2EIcsNsOofQTtpI5OcNNkw+WXTqJB5qjkKGs/dfx5K2TtLb3CCI/4maND2ocaEvim5zWXbEUEz
ZfW6gmClxWN0GbqfetSqMzNQY2cMMAQKO12bCDTvsfRJduCTP7X4O+4OULZR5vljYEXGMxnWBP/y
W8MUeNvGaV+kBvhcyulAbq7Y6iPDQBSesJdYPUiV9fS+PzPLTS7xDMVrK+2aC5j0wqBedkoaNcuw
DwFKRJO77XjfH1Ka/Q+xa8wY3bY9/HvuPz8ok6NqvJoXnb2BQmgW0ur3k2ZW/MkQ7dYMVsrWtVU9
kc92iuLZz+LFdzEwB8pIsd/YuPw2QYMtooFH3E/mVzo1rw7+L2QP7BDGRsu0fVDTq1KTB13SpKAg
KIYGI1pXVeerTtcOluPsddoXe+RLvf+YzvmWmfIeiwxRNOsyc4/c2QYDJ+3COGawIKiOsBDlmbUa
ZfRb9dEbZlWIA1F1KHUqGJdYC+leLCv3V3QBQTmREFXoZF6GrtOsSy4Fq0Juaxfhqz2E4UZUgJnG
jNEQfAnoIaYato5tDAtVOVsrieLj5KcXX6OOCn5qhPQLWoq/HtLhlcdBbkHzdRFnOnk60buEsupy
F4OHAT9n629Dq5wVKTvmsrIJeSvocm4S0jbo3tVnssj/9KLhhNORnIsFAeCmO6yLtH7PCDYeIgRJ
vnchw+ldj9XZLsfuEkFm7P29NwxYkWr3UpaElQNj+XKIy4j0AOuH5c+C/+yLjCOxp+8LnY85WjFt
TIl6M/fgmlNANsuYAmg1FXl0tWaVmPKGOyQi8te6EAZ7+YQkK/iMiC1aEISQ43dv+dTZECYLRTVZ
IemaiQOJBr1dXkbObqPGPjOQQ0t5Q0ZcHVukXQGR2VYij45inGMGU50Y8inXj0keRFtafMO6CaYH
IOlkNZfVJQP0jBdl7mRKJoO5K5YkAzd2i6yBM+di6qdtno1fuoLRpmuGt0qnLU4j1JY+lidnGFct
2nQtnXtc7j4ehLn0MvLpTFSaWNcY/dSBzaBWz6+lPKrAV09+VopF2pK4a8YXr2q32US7aPKvU2ql
V6O4lTH0Vw/QXGLJT866CMnMbVvLO+2hO0ZH+hnmj5UlD7HZ7ge0tQ5aD/gTng1Tip0ut1YG8zZA
n9+NgFEhh+AUBvUZDuipUs571aHYF4HJ7jauyyy3F0WH9D/uvnGqsj56bA1w2PLEPGE4/LR7EOmW
MW6mKEwWcTJjWWWL8Y+jGK6hZdw4r02KtdlmAtgh/syy8C/Qqx+ITgWvhJ0msdQ3DbcWRBm3ob7K
AX6qMfIWkcEriae9P6abRsfwHEZsOhnLj+m3e8RDuyoazLWW85Y1GcYpszn0GbeT7Ic3J8WsSkfn
nAQSWMmEUy5rAOrR/yCBo32NyW+sxu7d0j0qAbUtjQSji/WKi/xSC4ggnqq+3BzAMxO0h07qG66g
HK8OoVhsv4nEX9tr6tHojUdSqoG6ALpYKr95CdhWRZdsYoKg89J4SoLkTzPDrcsqH+A4IqBWXykZ
OfvezM/C4OKZFLPINv/kZqDzt4kErUnpkcvlHixJFxaWbDPSkI5aDVP8aGxk3foLkUEHtTTSg41J
LOK0+kBpgnwagox1KVwK6NmLZlnvrWY8cqoylihjX4tp6Nd+3i56+sALjn4thXMQktQTnew+OMpM
TlvNY+2Lzb7eZYX8jjz5YJeMWRNH7RgZAGZRuIPD8N7a3UdrFu9RDGooJXkNVwiep/q5gH/pDRbj
Yw+peFJzVpx+ukmrF23nN8shVvoDzovkZOXFxU+wZ5vdQpRgL0vYgMtW0/8QypuDfMjJnab8sKIF
HVVCAPJdB6a4DYplBldC6XgFlc+l4ydOsObE9WRwHolqHYKZo4xFr2IBZjx8rQbeKdP61GqdLFrY
94thRv8FcXeJuUSWmdV5CMDeAI46W/pj25GyLw4H7ZSm1R8d5EWXguPBpj0tEb0OK6vut3HkoJ93
00e7Krb0j6kAi4aWqB38FiVRI0kKsDkvvSeJhDw8+hrGLhGZh47tFKXRYowAjgxQDSK6DTK2nhkd
xXsk1ytTTQOQJe+elOsAF/9hKNWxVDH28+rbFTDzoE77jCH7TV2g12rTLF0FPAd+i7hVX07Yeexx
QwjQxc5eoKffaNaJMwzrGXNy59oAwo26fOlijt35Qbmzoxg9m6+zL2ULo4eJpZxZdFyUq87+jXvi
O+jKrPuG4GZX6GqNRx7o5trIwrOTTsUSl2a+NDptU3ADocLt/0I08KyTETrw8Uwq7HsJysHt2ICa
NyHYIOIeLqYqGfkqWHaB8Q7TC9Wds6O3lCwdSxCrREeHZcrj3q0zuTK86E4CDWun+lWi/aAdX5xt
IPq6C3HNGtRW412A+QZx3BT5FoMhHYHEfykZw+S18zyF3mtcxxcEVIhqu+7VkD6zZ60jDyB67n1v
7RhGuiD2pFzFdvRS4owict48EfVB74KeKERAYujuFfBGQjTo3J4yKFO6EcOG4D/nEzI7Ny/glImD
46h9iFsR8dlPVaB7gCrrLoggLM10GbQF0TlpeiIBgtMJznssB+XGGPzVqA/+kQjoFGtyt26Flqz8
Mvrqp72BXGRVlsajn6FcIYclItNpk9P1RY+R3fooes9oF+TlSKfeynegKx/C2GYQNK2Kzj+eISTS
rywpVBpsGr1hfWtTtId1dot1Om828g7IzLx9YObXwhoYOBB+HTO32NhW/+y4/CE/+2DSiXdbaW/m
VD9hWf7SmBoQC3wp+1BfpIW2jzrCRB3aXYtAI8PXiaqWdIN8wxpdLwM7/rIn8WOlQbWZpqbcELqw
MSjksVZx8NfhK9qNtRdw+xmmHMumPmuGOFboI1RuP7jWoK2F/denxYCGjbMy3L+viq6aqZuUVUwv
iHbVdklwRAX361cUo8Zk1CvhfGmOcTb00tggW8rZkjwyAlR5J/c0pbXjJHvffuosG1ldoO6MMF/j
nj5boILPZNDuOsqlAlsJZBYCcwUzYKusmzlAIj6CJ1yFHrg5e6LdMeH/gsXF56q05jq1I0f7EIWl
ZaV8AuHwPsyd3tH/AW0ql3okztKgGT/RNtOiXqCRyQStFlr6kwS4VDsrxiD2wvJBxlJ55mHwFlfp
tZf9KQz9lRztW6MPNy/wOYc3eUS3Co63O2C9TdXEDf2/74OuKI+DYRAT1RfPvV199hRdG81uAEQo
uv3H/E3WsTzomlIrY+h41SCLjmQStAQay/9+JR1hL3nHhmWVc235k+UflcYDbZchmcPQjQHWVZoq
2GbeDPcthmBpVaI8RCZRRd2sOu0F7MdBMxO6XaV+aGtXx63IV/8eiB/mEGBFf8LcpZjT1nUovWVf
BdW2aczHABK3MufxmF7hqnXc1UgW7Qicn0yOOH0m4vuQSOZ4XRe8haRvkwfzJaaUiNZKDx7T/qx1
JEhhKYqeCV2IV1FWhKxLer1RtaNv8qnrjxDooaqXFhFbXdqcy99YTvUK/W/+UXYNA0OhnTo/Ttba
GHKpyeoFkMWwzW3ALpr5l+ID2+RxwsxNhZtIp2UZ1fl4Kmn57vLwxx+w+40udpAOJfQsVXK2LQUs
lpAzEVqsJg1Ozsq5Yh2++wTqKeuNIT4nDWu8c+0Ql/ar9OQ9jsVDhacjoaAbon4jyLXCM3MPNLhI
EVh+Qh9WRpIza2Gral24QHRg/Xkn3BQyRP2G77h3PsOelHbLPMdR/tkJ+WJFFIuNOrXMk52qJq6D
ZOENIiPmdVW+g2r+zQK1bPLhr8gLQlaJTwI8snSIaqZoMoGsAf8SA8wZq1/4evTgpNWRNOD9kP6K
wD5k7SOssH2WD+uZkU1y9jYEcSsy954G8l7sumr4A89A0Z0kEZXhuovL11wgGWntW26hWYV9Q4eT
mgKpAIb7L7fn3Mw2/2cGPj1gvCyF+eIVxgsWpHMpBcht78aY6hu4DBEbYE/b4jqZ7hHc9TnI3TtU
rB8py93YA9GXwV8WTRUSq/RxzgoSeMAXSYHKM82Gb4Zsuzr3X5yWcFXo81AnHSoyu7pFZOIlE2FN
OdKuAMupEOmxi9/9xrp1Gf2Jsr43mvlgQ6/NaTVPN+yjBz4DZIDWZbD6DXmOB3sC7scO/5VT0INB
fff1o9OWT5ScQPQ1Gku8Y3843BfK9V9L0PUk0PB21G39Ktz33nUplxEqmOoTBNjGjcoT6SvPZ+Fr
z44IGdl5G9dkHkm6VKkcyq/6JxeEU/XUm3EqQMrGxjIFLy5CKBCAnRc5J3MGWTYLfXNXQ3UmnQRC
R8PTmUrWwVAehih4rcfmmg8kIrZruNm3ekAR1vW407Toiq5kk3pE96WwzhDHV89ukG8NfKbYh9hL
opRc79Rblcl2BOi8rDqlNiZqMksbMVurUi45FWuW9VZ7nBlZY+DE1Qo9yo9uRTdkLZcmNW+oBh6B
SXxFjofGyPlO4OWnlbtgITvUHCLCQE+xdZdgAYdmYXEUVCZJuBN3bGi768yA36pxTTsDTafyIc60
m2NYv14qvvTceq7T8L0w/HXSTrtB6G9WI0vOW81dE+1RWuVBehsjmS65Xz/KrDl3+S4M3e/IZEWM
YwfhSa8j306As43Y3xF+LsLG2yi9+UgK78EQ6regzbLQYQXY2zho/mSY+hwxs6Pq249sphvGWfMZ
q/wi4RTbunoNiuEURc7joCX3dnyLXHFhCIZAhPyJbLSeXZPRhdVEuMn9Q6VNSxO4KzPP3ZA8U/Bv
HVk9JH12gHVzKe3hy0bvNuqvqG3/wGSEy8lJPn30/ubsnXJI4bBYSZj/+csyIZCjMQ00Z1jX6nZ6
C8hYoXVwLPo8XdYmyj7bwFYYBO893S9ECNyw87PSrMSC9bYSFRmENXPVfNSGhalhI3bZX3SCy+jt
uH8jHdfJjIZlSiI1Q5znxNUwwUdpsNKnSoEwbWnKUAK2LtEd6ZznhDoGTYr5OsElXvvkDnlFePEt
H4t/wxLiGCOYIu2IkP5rSO0nWCIGtTeD3ZAufuAcLHMSK+RNOK9qAcIx9oh0mjHsnv3DhnCMKEG8
x6Zl6cNxwIuuCa8fu1MCR1lE6V4Gcuf52krG+YtugJI2btPYId+cYKMw5zYohBt3Z2XaAoTUVnAr
ug4d3B5SDO/wNGw1jq2xE5z0dEDG1Z2GAsQHUdhOjBDAi+ltOHuwnFdg3PraXXl+/DsOdNgjUZ/s
QpC23S0QCl61NHw18voe8ycdvd8PMHaMgJfiePu2tc7uROo1h1WnIc5wspGqUdltmia2+dgqhuBt
ekTxlq1lBGszf4kVU8+CBi4dOVCNMPc2pE4TXIl4o5WE6TS2uUhN+xzq3KJOBjjSsAiMETT36hLY
XoFoCxjTZyXHa1rZjzC6bj6ZnaUXbBoD8YEX1B8oLp8JNyoy82TnnA8A70A4KtX35OlXt3xW7i7M
qpvLmmbH1VtcK5gChjgEvf4QoLpqu2HHXGomIZ9lhbMAFRDGpI+CpAbL9ThYOwUXH31u5Tpf0kD1
DTODytC0blbZ7DswjAvsxk+wE99z+ZoV9pc7Y44LBlLI9vZirA+yEy8e1Zhv6BdUzwwZ/WYzJhro
yR83rq8OlLCOGCWgGqtS5wbMlbvKzPCcBWxpreE9Ksd5bUf1jPjcT171enrN50sY7uDYDfrSRHaz
NF0+heBvHBAtQ8CE18zAdOG9GOTv0ahSD3YdHutpRjALY4UXuuStZLwxgpYijvLm0TjwQveiO9xO
o+P9yrh7zvFGGqn1m85JVXKgaqcVdGNET8dwixMzLoKLl/evuB5zT76SAaUWWUi5RWxBl+fPZWcx
V3Bee0FzWBNc6942sKdlEpe3ru2eM+mg8DYfOy/94z4+jdXf4Ljnvkk+Jh8TVdbCVreh6OO9/RJG
cQyALDJHb3YGRoxFSc9uKbvsre267ciFEWvpO9WSg26/Ib0goOeQN68Vcsb1zLxobHnKI2/XDxnd
JXvT+t0rTJ1DJAi1Tb2TKAdC2CL1BADfEt6qqu7jIG/m3PVUZf0aOv0jqxlAWv8mx77DBku7YAS1
4hQRsxk+ASNTj1Gj4WTVjrFaey5/mrZLu0SukXCEOqFDZ8RJZg7ITGI+mmbV7UheQ9k/L1SWwZhk
CnYqukDWpSoONRAMSbAydIakJitUm3OX5OPsjX/VfPdTmMUFVdRX0rCGY+MaAMBlFSc1tF8DUsgS
R3XwIESOoaejQ6L4iIIIguDkJ28yqBUhE8NaNcm1TM2fbGCpGgEDoQwasNz2B3cciMFqbYbzGjSw
ipwhrxPQUCHvT/bPEMyHwkk8ATDY9WH+qaGEoJPFxxQmX0PiHIcJQmUeBQXZ8w0NgsTd9opLMzTo
vzlh82d2pAoW4A2mDIK4k8WPfYpMwXBogMn2R82/V8OyZ2Ai4f1ivstbAiGbqbjA39yVflsR7JJ/
hhpibL39cdsZVT+hq+sQtzQJc5maG9eZql9ZUj9LAmBLomVFLP/Slvux0LZB2nyD5oXPG1cl6Qgl
PnzhrAKSz5jrLavMQi/oQRPEG7NHYcmYhzkErFASEsziK6sIbqsyvH9IBcye/4Y+B/fSb1zXmIIW
aZds9bg95TYlGfkUZIik2RsSPj6LgC3DutalSyNSpX8Z26g9sRq4/D8nwkloLZKFmzRnPZ0e0wxl
q2M90oumqE0o8lLeFIZNNbh4+gxt423xRkC9mr7QW70EXnMww+rI2HQZeOU5wry1CH2m1Am624qs
qqYZL5rnLuCcnTtf/kQTfb0hvU9oB/yKXLgmRP5Hd54heAxvViBgwjb+pzlzPIj2hTp1pZzmsylS
QivrF4N5rcCVXXTsdw0CPM7405p0bESDQ1KujJpUK2Kd6CQwrbHH38apqGxS41WGgEfTRjuxvIMI
7J4N0nYWZkxlK8o98/I5V/GGC+zqyKImWA2KNw6JbSeTuxMe44o5h6YpcFDecCT56OhI73EMvCst
l492drE/eKX4pnv/U6bhtwG2xDWs4wgzb6HN8WbEAS7KCiyGXtMxko14y5J4du9fDY8Aosmn/Zoa
qCvzD2dg/Bj45UeUecy3cC42s07CvwUDK0JTWLsq6D5bAcLJ6epPtozU1d4dqMQIgwh+DqIHD5Ut
VxFJOyMuoX44JhYXZV0MuyCATcU+3mnNq5HarxyhngM5rrxmOreN/czN/JB7L2NikBjHjpUkzTuN
mEFvPz00BAvNp71b+dOvz7rF58ipl12L26tiUbbsRWkwXA3VeBhq3np9NptZKvumwt1L+0pH67vH
2N4RQYBZAyA4xYzQjef+pplQrBKmTn7RvZM/ubG07oEUwmKB2IImqrY2dbxjfqS/jJr1kTD2cIL4
Rj7Vd1MlL+WkP7cW3ihfeyrnZULz4DszSubSLF68yXuCa0+OiNO/uIymonrAPUqTdVkl2UdUbhHy
qIVIh4/aDI6I2kZjfMqa8mDqtOzL7ivg1G9arE162l1HU5KqbTzLhIiEgJE6f0FADSeE+6mbMyWI
QdqXevyYMp9wSYdpWAoBi3wEg/wje+fD7qont7YvHRMKs0mvt6qUz2MZvdE9uBBCsHLDC8Pdu58W
V3xht9orX2zsrZqKj34uP5E//UUc++pRPSGpWTo9owbHVF/4RQBSVcRbjSgha4rqho1hhSrrNIju
w0jgNut6d4DWQcqUfqjhIUJLJwvbooDQunccrueEbNffsDefkgTRZbxuw+mznq9ky6KCMCpGZ0i7
gWx8jgagEewHrzkbsGPeIk0Bkkoe/ZJbsphTbScLSY1xntdhGAhrQZuDeJlP5ccHLNsLjYPXIi8U
H5XUdwRGHSKXFqIKjyLZYjYDh8fC6TkBERBeTwRRxLI03jpbMqEPm2qB23VcDBaRw5Zj0RcDrxXG
6VdcaS9arb7D2FfrwE7JJ576n8w0ETaohwTKZd/gUFBeIhYJoNsUp6dWcweFoFeXY45b0KrX4wTp
qjLqS/yM1vctrSQN/qB/8TXt2BF6nkPTjt2T5+ICJT0tdJzrVFmo1vr1hNm7895a7Z7XLWhd/5CW
SIjtQ2Gbt9HWTmGtjkPY4HYQ27BooJhm+5b8on5OEpMrgrAwEVfbWAWb0B33A7G8mlUugV2/ERVw
6US6KdKVl47vLfp+kvRwnbryquL2z6tKDg0GEtD+STYpwlKutDhSuItz0pDrsxE5jPUToCE5pkbZ
fY9l9ldVMUp2n+Ny8qPFJDpT9IGwAwwjXKqyup593F4G3ZauvUxuswLfG5jmCZ1qishY1NsZiQFh
yVJpMulCZN2718nqt9EcZEdY90+ZyWvCGi1SK+PDmvWYZbSunPKjFzUpjql8xUtw1ANgrwh5mewn
4a6B+A2AmL0sQrFed8yCO7kSQ5hz5TTILfM9Q7F3py/xHJQfNv4wEXR3Y9R/4rZ7iUuQktM7o8Jn
SQk9GjYm5+iApGRLJDxrZ3oRRfYhITKnRNe6fnysAwuuRwwj0Xwyh1PqEsM7GQD8lNx6vcatKddg
U2+F5bw4SBVmk32GYNRZR3BuMA499pn7a7Xer/3YKP1Tz5INUP1qlffR3Vbhs2nb+jxod5dDjYjQ
Fu8NRDFalPEldYejZbcfORrYXpujbSt28sosnyMG5Z6vP0ZW89ONkDMr/QsfDRD3ARe8g4PQ7tJt
bxn7scY9oaL+qy01qI3hlq7jXc+0X9TjxBz58Q1TDfU+M2sdZEpjtcii/Y2haKZmNlGN3p/NkE2+
gOdBEDCVSFzq8lH7Me2upeeRWAu3dE/x4Kw9fN1LuyyQrA/VYrRConINKvS4bC9F7Wwdr/5zteo5
Hv2nyUGaZleHwez+aIbNDSSYPISeOXH0qLcADYTP4UvP4Fp1+RZh4n6U1otrzlPi/i/T47+eUZBW
3QcNB1bg9mfb8DBn5E9o+p9yAc/tP/8Eh7oC6ID3ilizJdeY7BhjQXv21qjoyRIdtYv9lmnBo4Zz
Y8GSsEwiXFC4lFOdRbhPf9tsolYzW9Y7fA2qT2Dfdna5SCcKia5jVKNQFw2COoonBhH+tKjrFlNX
fDbza1UMUf49GzHMlcYt6Lt85XE010RCrlnUrGKzugMjd5asRqhrtbmcRAtpUaovukonoys+hMb4
QWb1Ctkwn65CqSUhqGqQnDeFQ5CdrzNnKk0ur9oU6ArjeN0Y0FNlPr7ioPEJtZgYKLzrqqsPxR/O
WfVQr7LAZ6Y4GNlTW0b2xqT2JuM12MeR694CIr7iOv0d+1LHp1xtjbyj803Zj5DQrVZDV2usw8Gb
1GqLU4zSDmVKhiyolgs0pWkTyRTdmVZeRwvxifCGjEgPzdxb5N4IrbU2VuunWy4SoshSWsOTa92H
Kj6YvjT5P1sMwGT/TvSZkSZIsrXOXTBEvOpKXIZk1mVb1ovFMIPZhEG3O83uqXTXNOK+uY0VI2V/
r0qbGCzRrquq/mrjN+JOdpY1x/pYgsyp1jlLMguowvxPCIknr+JQnY3XRE/21WhD9KqPXovVA5kE
FTaRTW6MpAP0r9GhOnBoVjeEEkvrQ0NKYg0e40Yp27VeMFgFiTHx3MQfC41hL6ofwjpoEFXts+nr
ZwB1RC+E4VIgk32RBXMqeL/22k7F28D1tjX6eUvK9V1rZ49VLJ4F/U7p9HjORfLemNWTFkx/YZAT
Gx+QxTqofQ0vuQuMQzpa5yqQL+1gftjK2jEIWqvOf+/j6ktm+XvrT1dNiTvRJ5Um6ZTTHakUm0NS
TYCukKUucReTUAkYOIzCbt+15Ylg+/dgHKm8MvDVEeSrwvHukcW2LMSQrlEFYLRS18qQ73Ycn+qy
eaqE/506zsYp4II5mPBHP0AjxeQbUGexmDvIy5Lbqkvj14TKzNTRstg6UasVk7ioqLhN8IqeVfjY
Bj4U8QamfZi4b+5TNUa/rZPjNjWw15mEjXDSiVfd6LQ41+Rfr8NGK3UyPNX936842CXo/rI+uyWa
En/Sl3XPpRDViuvPfma0RVwGHaKY4E2zq+gcISUJJp0briRPEoTCokS+iASimidAU3QAyTa/3J3l
pXfTdzidOUxHc59GWLM1ROR+iKKjvMyvXpZdUYMNy5kndoQ3yBqpla3Y1TTvzVEjEJLM8f886PO3
OWHTaTDhE/EJs8BDQp4yPQm7OFUtoljCgetNxzHnlNkIe1SrkdkMXOT874GiD2L91HvbiXHhlV7M
BbIXPpHaXSB/ppvfBf0OYw1KDbqNhKyQoQToi8RivdQxiebJMmXFXf17jli5qGhsiLfxa+WSZVE4
QXcwqkocbW7242Q54PZxzv377n8P2vwb//u1fz/w6NEt7Ap6hRv5MCjmBzsPATZHMefe/3uO/q+a
jUjq9P97DosJqQ7AVHHb2vaxVi1ipzFBxjM7+fSOdhwzH37y78el3tvHQIOcIEzhLkO/ri9sZ5Cz
Zdgt4YjVl38PzMcHnYD7HoWACUGzxya8bSDcLToOEnRrY4P61cjso2X2y3FAIIx8nzhqC438/KBZ
KbQeDbnU/J2ohb+PuxDv9vytyU7cdry8iNi9ntNfABcHizA9m0mdJZ1Y4oDL/37Vzl/9+5awGQt8
N7LyAPml2rZMVnBPWWa21quAntW/71XXWVs2UEQVgVhHRu4eWnu8laacdTOisda1ZEP+z/cF6V86
vjWy4bq1PmmxtrUN/oBSM71BTEqnD9VQgzruPHpyqdg49h/JsjCOgJ+Jt6vkks5YW21w7gmcSikD
ESuE7RVaereP3HTt/iOFJWPx/1g6r624lXaLPpHGUC7ptnPupgkN3GgAG5RTKZSkpz9T/s+Nt7G9
MW5aVV9Ya64LYb3dKebru5sTi7JaGGL/vw+lrC6+VR1ndxuZ8OYFPrK4ucMkmHutlMHGJgkZcDiN
lW4iUzVXmDjtNggsIJUzI+bfD0MQTgdbL85l5UvSxlSyrQrx2XsZJixShuTpfz/1XWtjizA8jpUf
X9pJPVOwZDiS+OjfLwE8/f+f+V57KqV3baUpt0lSW1c8+9b138+aukafZGIprhmRGVkmjrFRizmP
WG0iXZiP2mEAhTi6OQO/Nx9jv84dGT/amDwBiiHCp+dfLgY93fp5VmzavtAurhp+yqgtGdv1hB6l
In+x+7Tdc90jY5s/1LI5u8lGGJGSYWZ3bvEad5r9bMY/jHlo9kA4vArvg821eP732wijd8oucnzC
stgoqzE21Mw6lNEvabIM1fUaIn6huP1BzvWENX6hHLQpHg3z6tElAk9J8I323vRVRHhOWkKZhnhK
L30l9KXnR/beTSbWbBJOvhX44XHKChaizDv6hIPSq6J0L7TWeWZopu8t3FELZUXO8zj/4KKq14bi
eTIjdL8zYs8u0x0OFZj7WuSekiZHEu/RvP/70DTl3LryG3CuQoQdabxxKjmLQMM/Iyrz/b+PrKRj
dU48AGcBguEMcyKru4h8n2y6e7ZX7iPh5UcrkkgL8xzV0OTvYBu8hI3ZXshf6S5GU8SbTpKZZY+S
dJnc2osCjZoIrRitSMBhMtJX5UWVrV0rM3zGvqU44HJxCRgYxMHqrXOTG93eEBJyDfbZy+3fT2MC
fi7/fobfuTsP1hWdT7ir5sEf7POqXudGSdSsVp/1dpA34KZyNRK/hqe4Xlh5S5SiqRNikskU2TEf
0vmePf7/55HZ16GP7I2TOR6M5aH8SuE0oT52/2PihtqmqYwXqhFrExcekZuG4HCzUVmnkxo/U50l
CBOQ++Qp5/Tv1wtaykUE0uAQumHzFEOJqYoiYIVhyKd09Fg6WYrFTEXuoFcZ0beeBZsmN88KwMUh
Zp95A36Fr4pMlySnUI1Tk7lkOWI41wTGECer1h5UZzTQjn7I8qbccQBsmjBtj7pN6fXvhxYFLRnA
KY8sPAaXyursDufQnsbTvw/8opEcnwS+OzJPNuP8qf99fieczKNvfReOTXLgv19STB6oLANa2tQ4
+NagrlUL4kq3MTWbbEiIMmCGV3l/PXdnpHn+Mod0kOleSk/bf2QBQehkGutLVOvhMghraGQ2uxCJ
b9fiLsiHMN9ZyMNCOxl46/tfOKy/ahvlIcJMht76Lw6LfJENA4FKZfXz42ONWJgjA8XM9lgGRuA/
x/KuBvAMpAM0UfUX5ibqxMH+YC25SENsyfWvq4JPc3hKB76VOfMdosgHfpOLHjTFo8vZe2VpQR5U
RkmU2G8D5RQKn+8xZ9iKOf1KMjE1ELea1DWOqya94WO8FYLB1kTeZxCVT3mLWn60OM30sPgvM/O7
T460rVhej/2LFxsk5vb1qxG4/5GLksvgN6dmFnnxyQXxOSJiLZ2fwvW/NKRti9EXt6An/YqBuj6c
iinYOw1K83wAqh49VCc+Yj04E4S5cXrsBPHZSPz71MRPfVZvuKBZ+tT6jx8ibjNunKpuylkqYd0t
PFPeXD14rv1zz86sYuGGgj1ficIjT8tPnzGArNCO79qU9pSEKcLTkmd9nmoMae8gw07eszHY1G34
7eZMtjJFsWXBKCAqEFUZzqBVa2KZ183Pyom2hV8dwWg+SD5lOpEE97Bt736irbpSbrJSfgFVOSi3
3LS62oVt+dDqCWx6ylC8GV4c3d+WoPg4Fq7S5smUQj3Ty1x7J3/xc+OCTBMf17QurXzD0ubqTQer
lTs/L+iNG6S6wTlmEwBxcy0kuS11f7MNUAtTcmQ4dcHZvjJctKoY/2X4WlrvI/l7NQHsozwaVfAU
mhWyg+RNmdFx5Dur2G+3EeQb+LVnjKH30jDeoii8TpnxHKCzQeaXvZZudI27gmmFjv4CBP8CqqoO
DNz/HSi30pHk17H4rRn+cUwQJQKkfJ5uFcUq6aZmEU/jV+Gw3GjDduUoTBdV+hImyd6HlSQmn2GD
vpZIDTStvUE53EGjQk7OJsG3GJmnQO+XQlfnMknkPreJW/ZLLE29+Vly+y/K3iHFCJ02AVfP2ZVZ
KrsXfBaT+amDqmZXhySPN+J/LaaGdGo3Nf7TBQhpgsIE6FXFxi8sF73O9KntAjT8jb+1FVT5ovos
63jg5vIeYdDcUPpeK3d4EFXyQqeSVd4VoOJ/pm/c4Vx9ixxbF74HN6FwrJyRxMyAFI/yqoXykt3K
uHsjCHAfd9UlVuMrWWckc4+PPDc+W2ecgLOz06I30h31ZOeKPlL1G94Ke+6539AlO9HXPk0Bi8+g
P0xwUKwsHQJI279aTmex20bvnjgw6SAlrcKEfqdCG20wVmdKzKjMCB1ktRfXQdVHsAc90aC/JJ3/
onxUQrA8cPVEeFd60kOAQ6Py7czXQmcWKGoSi30m6UHRnLleLyKQxsHEPbGtgJ0sVVCdDJ0tyr0k
aJfNNHs1Ozs3lnFPKbJ7n7HiwObL1XhPJTpnAsfbQhUcbxl1TRcSomsPf6Jy//MSTIYsSGOJVCzR
qv+Y7prnEGeHJ40R//Ii7ov6pHnqmZC6Hutl7LTFUhD4smJ5A9stEDth1A9tLJhtcf+wYgJabdLt
51qxtB1O4a4tjUUfpTwa8rUCwptmFvMU+gXMNpFalSYFq85yAp9399x7G9a78bb2mpF9dbOuMW9M
I4mlZbjP2vSnzkWwHAabEa3zHOFOPQw0eEGgKWKm6k8rSx6usykK7z3WM7Q+CfHs0W9mFd7CNxk2
zxMQSckSw5UItJ+J/p+Lkzm9stm35Ea6zt38pDPRyVMv2LTvsLw+mqb+NZVrrzuEY2JKgOmwsF0k
E4EKhi13Ms6/1WDcKhOy88D9Hkbp2Q7bDyFbOWODF0mSsvwQw8ZyEMDH5JluIzls6gBefZnBTiPX
vF6yDYWzZz2Tz4PCCnUuW2Fv5mkP7aiWqfJPBbJ0zHK7KC2A7Pgsiv/NBnTVLBNPP2UKwEUUgHxk
W77GCYVccpzFl6vWx0Dg+xxp5eSQgsEuJckpvFibovvNHW4y2lPCBDF+aJjZgixd5haoAog4PAmc
C8oom7WbrDrh8S0uNIIBW7RpQMVtHoyjAK9k+dkXMrgIhaF1TxLbWkaTOOuZOw+52pcR0hv2SP6u
2iFFhxRRUcMe8tEYJoXx5cFdR67xkQvOvRYTdDSN+38fyDhCqM+tgjYKIR9zn1znBsm99FMFhDEl
2dGOOQ4YybWkFfUZ7A0kSWUmiKmVu7huPpBKRiXrz87ViKAqsvfGG5d9mf26Os9Jk32PPtIwyCP3
WhThMp0//9RFB5bOTCwJ1J09SwNsrWWEJWVhdNNHp/3Fvf07gJrJS9zeTnccNNaNk9RcpkVqmxHh
CpIIlVmOUlKzER0G2nAPKrWnO3X3/PWwddB3Snsg6d1NUQLeokT5hz5pB0L39F0q0/RAShYThVq7
Ke5QU2b2xXPTbaY7iKNj+Z0xyw5cBOOZGTwwA3JcCgVSQ8MV1bG6efagdC+NGGbh/HqzdyI9Jsdd
hT9rPGVD+1N3IQ9Ar9trI0bYHRs5cZ4ZTwuTX9QCdvKuOQa798rbDDo7nwlzA8iOqd8R5DZcA+PX
ADnLm4m1hOZrbyk0jmMT9NeU0KST3ZJWUmgj5vKUBDykw4vI94xlymqKJXLgXjVnQxJ8ossRR263
GyPStBAOkKoaAIdyMeES5AZlavRdFBFutitF9l+ROk/smqbXICMRtWqC9yYSeLFEpbaVlnkrUzbs
W+Qu7QYk0E45rzAxgCV/mJn4tFqSLrwmsLfuhN8DUjtoQdtnt9ORtTMmOtPzSWBLGnEFjVb/EVcY
5RlSZG+QgRYEawZQwZzMequqLtvGCrPTANWOgRbYo0Hkc6EaYewQ6Q6xtr4aO12s8r5ehhbLepLT
EatQPaLTIJFv1O+GqBZT8tDMkpcImGWT6MTrTjVHA627VU4rOTQH1JRENTvsaALo2GNfHAX0K2Ps
pn1d5wzIx7xeVCXhyS1CbSQS6Z4NxCNWKdFFdRPenHGtYxwa2Xbs4HuFWx+fXEq1hJmfsBNmWqwT
x1Wtj++yxkNkNd9kmjlP7iyiqoYwo8mllsmEXgHZZytu6SOjDuUciHVuVrBQqW9fVWNxNMBSRjID
W6Gnp0HDYZ16sIt33H5o7s6pY3af4IaueaYBh0cI40vlr3XS8+CP4rAvautgmdzOeIkeleH/2D7Z
5VA/Nq4EPBy37S9XyDI0w3NkOIieJBF6Uy7hItoZ+aKKsrz2YOSa/VNsMhRyws9w6oIVcGUCEtrg
xFl/CyPNOrq0IOQuR8MqGMdfNaWfGWkHx8A3zqbtGKt2hI1QBq58DqWNagjgbmTzHjPga05h/1+s
h88DAC9fuWrtIcbHttashYrVxhjRFQz1xk8gisbS2Q1lDR8TUUYz8Lpj6mG2+xpYZbSu6zDZpiJ5
Lxr9vW8Cb1WFitMlIZfUAjbFcOyldajz+o6caaaO3TLy+t82c4cNthReVSfGZyP2wq/VIe/D766J
9aXaJxnCjVx8O1ZzrPtuF+vRH2Z+ojy9YIUIk5l3Bv5ZJnLtBlxvji+yJ1tXCUDOfGl2+kfdTfod
xOvWRz7S+z+W5MpXRYoI3X1qbTd6RmUF4BfHX9u8Os2M0W8+40YgLeuvjbL50xw8HLn4aJqMVChE
hNlqrPHNJNiNTjrLP/6wGSc2yTg1wnKh75GjZsuGdMJVkJYPErpsxETWV8WEr83o5/HpPCaUgjsw
lC9OS+xmO1ZHXVa0knUD+5h4YurqS42AKsu0/0wterYdbdsl1YPT6h7Frbnqw/wWt/3Fs2bTauX8
lBOjd4swqqz4j+y+s/PJFxkyAFhYpqlWDmHWR40Xh/elyNaEPCarRHIV9yzBMIKIAo0D+oclK8do
PTUUyUh5X1HGHTNT/KJz79eFbfMHZcAEJSTlgDDKR4Dlmw3VW65Di0kHxeczQcaUFTYsUkn7pf/w
uOW4f/HBk8JL6QePYtIX1ljHB9XG4THqEECl1G+BSUg4W0vtTi4JtR0XGGmO5k5OA88vxUKoTcNm
wppKP+KW1wjjCSHCkVhb2J4WxEgMnDKsnNvCBBkTY8pqkSPsLbv+pMKblp5eDSSLZJh8ckUtbxU4
rb3gPow5jZOdUGZARXr3SoZWBov1DkAHKRA1FYd/nODMdCQfBGn1khZaj33u4phYmD7xGX020XhU
TZXciNH7S4z6u7a9bTcMJJaYSNpUz6JNacYIw8u2wXNcWxYKL+BBvENVGcjipvfK6CBcBfDYp6Gh
8f6qJ3AvDCHOSCLfSVaTjmSVneZkNwxs0xUzM2J9b20Uf7U6S06W/ECfdFgjYcllgobL7WQDdIRq
IGpRzFvaMXdltAVidbdwr65lMPw1lQ+Dk4WUPtXOKvXkpW01QCpadafEZAGiRcch1X/QJiDSCtuZ
6AJTBzduU9KKfvZZ+GGqnH4dYtwCS5rojCvhI19O7P1XgZmhZ2BLGNbZqh/NetMi612PRtXtTKUc
dkPNp8tYayedPV3KuLWzwHjvE7Edw10R1vUHbZZYalUWXGOhBbsa70CuJZCVSlHftNEstpwbPHoO
BvrQ/YsrLyGnNBCL3mN+oXLqOJLW/C3hpmByjIQJTUc3k7kvnEU7UuJp8xOB1a8h9jB39gCiWeJQ
9K8najlmR+y8LD91LrrXbcsO4TPXEue2pm8ms+IQdOMnulOF0koy5iuvbu+Pa3xmV0Nmj5ibf+9y
BmwgU+MyZUcDbiwx93luVRs2NI+wJCa8DXvrxRnYH3ZRS+dUWriRAuelcYbxAJz5ZxhLtVdNey6b
bVCEH3GXPIVV8+LgxE2g1pIGeSB96SOawnc8wxhknYS/TskXz+nV7HFcKBddhFdjmWvQIfYhdY/M
Oht+Iyjo2EA5iGNvhewf0/oIpA/nLc3TqCcbjGNn0C3byDK0FfH235mvXVoYIgXwJjOIxAowM2w7
r93gDYfq2Xjb1nKrW1M0J/Y3GOOdnsZBIj6YV/TBBBqNAR8hlHNp6ailbgYxmP6JTHPDutQW9kER
vTij9+YNk88OoeHm0b1tkPdnqW8rX5FKnPKGDacxXU8BFYo0MoAxvo/RzUMwZLg/YRm8FW56JsY7
4e0Cy8BpxaabxmqhrdxE3BLGjljDMaU5QbFizSl5rAA7tChXydA8ORhU2oDOocnEFiY41zZZRWs7
Qoc/2SkhwLitUt/YTbMbkFMcTOsPtCgHnAG6yFHL31q+r4EJbMDGrRVa61KHDIkyZ2WZTY4bFL4h
0xf4gNrBTAa0s3HdbsesfkOtxtbQ8HP8BnBlDa/Dqep6c6piT5NUYDaYuoKa/57nxG/pbp7MQX/e
OpmvL0dE1S4L6Gf1tqU4kutCVzOhbUS+VBwDuy1umWce9NnmkEquf8dHk7MPEfjhMD46usecoJYj
s0Zzvke6E4zqJSZtMlmbimbTjZ68HA6xZUyEiOkAj5C5nwqfhBgW1QX9r/jo6mgl/ZlTGvnLZjTi
Y58/c4hwFITwcNBu4Uqa7Tm+x8gvI8KLW8QDUaUlQGhbi86ysrpjGdE4MA/HlxreEEftrPwHU3UV
ZnJjpvpGju2taIwaS2K6bwsPd3HhrAzhxiwPufG6WD4SYlHzHuWXT3ul+cB+2CwvPcWIOq3JL2bO
yVBjAs45kOG46dlxLSLBLsByqp3ha+VmZHBLNRWgbiHf/dipdB/lNiMPz49PJqiESAUrK4pnbSPL
Y9UZZ1knz70gE5neoP3A/eSDLdyGTRytpu7KNeMfCC7e2aRALNyHlxavetI8FD4BKFlvUWisMei9
ZpnbLEUA2qjoxSFPyzkf1lt4Nk8alWHIKhf3Q15s3BzmrMf/XE0W3V4AG8oJB38Tj6nBeNgygBKN
IHrcsbvhMEr2Y5mDpnUcCKt41tPS/Sh8/a+qC/bWcU9rNN8h3t13YhACQnYLUcU/yfTUULFBZfos
M5tm01ZvjpXEK69GpBIMJGP2VfQz2OYjzyr61TbfBDO3piCsF7mzbYWfaTnirzYqZzOahGvyZkpX
ejPDcdp6b8ePeNqPLDNlJ54hZ7trPYGjJctEgAh0KbeY6feFH24Tr0IHEDAgSDDUc/sUxoZ5Hm8i
+DexJxkVcl5amabfTV39pyW+CfSFHMmiZRlrBym0z3hPturLWHr6FmWHyfYqf+UdAle5b1xk2GQo
lbVi2xIt9N7Qzj52wUs5VAJlsXN0C3nHyIe5Xqf5GK2TNJLvxOVSLRqtXvbQOjlTVLGScXcXPg16
ZMSw0wUhmoRf8bb7HB2KV0xip8L+rIKbEZcfjFaLg5G7v0LkIDZYBVL88n6sCVjuqxszgnrl8nLp
k/CWnkHHkXkDxYNCv4dcxMoZrGUocGaBO+uvWrugsLUXGAj2BLqhswBwscq6Bs5kUNrrfCwujNfR
CbXuf3roXDBFGKe4Ms7FiO87CetgFVlncqlYhiAc2Oi8MaSa5+HWc6NjcWlA+fnj1Bwm/9BWltob
nfpWKjcPDQ6IJKxWRdCPyJONcYtPz0BVaAw4lmAEuU1CYGfqkJYZ9o/Szd9MtwjJdzCelDmcHIn3
I1DztzgYYU+NlIHowRqLfsztxWfmVHg7WBQWIl17RvakjeO5Fz68lEcd9ghfgzrFey+QXczHzrPZ
GRQ7CaYXy4x3WVOT+hl5exaFaAJR6HnelmPgDdDhWpMI8vpO8txHxtaoGfjZwJ8OHu//Ku6DdegO
t0hLP7GR4vtS9XfQtJQhnA27Kk3e0jDp+No55WLCeyaoJetwaHAtDjjBgJufh7DfS+G4qw+Z6One
ITsLJw06bB3lp+E/ocV7KeoOzGuK9rtaGVREK+Sg+YbaHWUPB+7gSqaPPPOBPi1CCyImblXwd8bY
76awPpnYKRZOw83eRC5hm6I+o8lZagLnZOawNMJDzrbDR4DELPQ71zL/hNbnZ7Li01A7X1VMe+s7
fr4yOxAyXTy02ISy1yqYhz2II5nZAnRJjwYmZQhc0wdHRweiUqM4r6ttz7jNaJHctEk6WxinN4Rf
04Zd5F7VwykMO2tb+rC7II3tKCEuUrtjqHzp8V28WlULw9nn3ecExlsWaeOy4s3EqIllP8qcUljn
lq2Gb0Q5KdWC4Qj8E68XIS2X82Kj6kLXh36P0xMH7+yy97P2yMPLnDKOfuE5shLpNEiWVrKhvrzq
UbQZWVbzrMBJUR1qGMHLYglzAwfc20npPU1y+MCH+Tyxt6GnRTUP3YdAxeFSkj1rdr1a+YrhfZg6
f62X3v3410vk19Qk/XNQ7RQCr5VdGWwdRHNnTveBV+k4pgzbB0/bF/aFA6vfaqw/qMbYdSCE20Dj
Hdb/+gBsV6Vff2nwFjYQVI5xJaKrxiaY4A90SLn9VoXOL2pTOknTe4xGsplCsDUSLse+UY79xKqr
ZHD2gzgMonuA3lfaFx0e6NiXfwwxxkNkFWD4gzKhLgCgqNrnwbWrdU2oxM4ZtGnlxpCaAgsPg10Y
0LMN2a8jaecc6vc2K8t122nWaiSO27HhYgjGBKFXH6JpuiWR1PatcfI7WMnKI49SoGOSmB9JR76q
OMCb4wq4xBg18wRhLznqJ7/UgxORIFcGawxSLRhfjq/W+FIeg6as/UAs1DnmEyyrcnhLAzJkMRM3
FUOhsQhK5E0ei5t6EIi6uv9GIfHCoDALuuTuR95LBfdmMSgKk4DCNJfj0iDemEbM+ilDc5tNDLFL
aW5VYV9lzpGY00QOUx5TDcMkmkg68ZPsz824jB1xocguV8rt3iomItAJVnbYIBmPIMW1TQk2GUrw
Qjb+WXP1tTuZgnXTxBWpB7+BHdf3DF4eCOt3106NNfBRvDYadCnYgqCgCgFIPZnDeTu87M2aYLB8
bSZIY5OSNswIEgYj7BfJ0m7ZkuQFwd6asSJhcd1lRn/qod7wLjHWMaAltLAYxar20gYaVXYL0L7T
KNryvlgZTfLWU+0v/ZxEeN5ULd7k6blUFu1TUBNYUnf3sOiOVimID2GzD5tu5aUst3jBFpHKuf+K
+kGzPo8V/I/QzHYKwz29zJeVD8ka1mcOb45ZfZR/eRZj8IylKxLnnuIuBpYYwEHt0cazkOOMWzYl
NbHuAThGXNJutIC5Dm1/A5DF+WGD5zbmdHTVtLOqyicXulDL0oaGVYQsxwCPv8e1323Tn9gHUo9Z
76UVqANxEpMOT3U1MX/QrR1YLYOyucKhajufUQ77fZpOUTqBlQd30ihcuZMYTkFY7kG2R7vRmtDY
6bDQlS7nctTjXAhPmgb0Q40smHKcjcsOlU7MvmJpQm9aJAIjWTTkPN3k6sCBRyJesvmiXUekiK8w
GamVkrTDAVmorcjkzwBfD/sv+Q3kBMAy6J5FCihcL0M01tFra9Y/EcSLVeHGB9a+CZJGCAfsd7XF
5GXrVCkcy63vk23xKEPs2Y5HpTS6FnGiof8nh/De5NGjFo237qfiLEv/3Q2acBkymG2qBh+Z4j1n
mCWByw4+MWio6aqT+jobs/PIJHWJ4p4b32epioBUQardytqGdOert7KrPoi8qI+p2Y1rP7mlsXbO
M3A0Y1Gl+7rPvSW6HirIkp8FZpW++mnzZKMvRvrDzTvMzHjMYLcYYepmoi1n1jSiKMjDlezjes9U
PCi0TW6MwdzxMFCFPbfsjfqH3fl8aBi0740xT+ShesTpIfSSA6kfxA2PN5uvaknS7kX1MA1S1oPC
aXdTl0Rn1Ym/0DYJdRf2H3sBMEJRAJLYX+OloqeSmr+OCDBaQVvmqKT/kRqMn9o8TTo+FCv77sc5
52Hd99oKis21mtcdKJKfscs9DUNy7iNzDxtjKfz8ZueSmhf1qlGbX9qQbFTnzbXAS1vgA9M3Nqdd
Q3RSPKgdsVFXrXGhd2fOygYPvGRDuiumlJUbrXHYPVQcwbp1DnrLPzXVNl32gpN8rUX2tgAHkSN0
gFN6aBiuM606JG6zI2xhX3hhu4Yu6aYvc6qv9MqXKfRuQokHWUBvUAXpa7pDlqyTsYJ+wrKQTAhq
Z/vgecElM+sn8PRHfaz2/dB8pzSFLdo0aswfqIT2ttTls5sxlzWxGBWn+c/NX2GbR6dGQPLHU5Pq
8X8CJVwkMgT2OuJmP/3sXP6iZnyvK+sFMCoaDigRnTW+DLieGubsXUqJUkxvjm+8+ElUL8ai/iXb
Y1cY4zMKwyfdD19JJbj003tq1SfPKK6N9iEt/+S6+V3Pij/LNEiM6nmMs6WO0StgvMzuOFHRTRPj
0a1wxNn6nDAL2L19GqbgHdRKi5M27tJ/r2I2I8+chvAe9ygxuevEEEfwUU35QrL7bpDxjlflHOCf
LzBPaMUDPcSKI+UKrRoU4x0q3K6Q6mDjoA9KjEskAJl+/52Kej9/HSibzj4WiIF8EGRqgPbL96Z1
GJXVuygrf8jjXRheiTCqBSuBa29kvUs2e56XewKmwH1HV69kAOZiBS2U9wKs9WnwrHVvxNDIcRfr
sO5U+JNFdNa2uRS2cwwJIjYzrn2HL7ZJnRTMAmoETa/ufk7yHd8hx2+vlosIORXFUz6ZJ+RykZs8
Z6F2UrZrkieYMcZObnnN8hoiy8WPs9tgmhCU8KUbI/6B6FDHjLX5FkUt/7y+MwDuqufMxNVaJfbL
jIRQ1nDUfjkVjpHr3RSPFEaQlF7NhwcPTqiyPHxPnlr1hbpw0XyKQSPnujhPzLbiKUIR035MuXWp
vBuvyzGN3ItR+LfGVD89zVJBGLYCtdDiLPJma3d3dyWDXidk5NsvXWRQ5CkfVDigSlrVdFCV3hFX
V72a/XSzBdFpTrxpMHtEbbUvXzIre1Fhs5ts462z91Ze/aVzWTFau4ShKStP32e1lDr7CM1C412D
YjhH1giCwL4ERq7PG8clpTkLzwpi4zxHZyGO25dKOx41wArVsKyZYy+sIihYQbYMA1CRpiZ8an1f
J6g4J9K7A5wJWbSsGzYAeZAtzfpjypidFX7q7lvVc0ryaO2HfjQOcxFilfFHW311XY8+zEPoDOSF
Wlr/IYrj04nRp7ACTVObBD9qz0jou272NuZBfXfKO4zmS5kMG7r9G7HNp9zJ7yEK0jZZWVbCZjXs
78BmHWltqw6IsOmcR8tgnS4esW0eeq+/DU7xBNfiM0CChhplQRzHlp50B8M8WZiMS4kVXOg2phn2
YAnNCOoSl8iXkPJk/us8UX1glC98ay8nYyvG8jZq9YvtW+dZ1oq3wd9Xnr8AhzN6IAH15qeznedQ
IyHZWwv+QdJqXmXBXNLul0PX3HpZscbJ0Q6ZpJQaxiMz6l2LorhrnlidrXAHfZot93JQBH/VPF8b
cqD45URlSntZWE8M+hdKFpc2M26xVuw1Hoyxb8+2Fp8CHjzoavQICC4y855HSKIy2M12vImlcU4N
lNfQVArOE5H77PzLn4gFJKP+AJonjW90rDTnrVJkMhtyByXpTM+MNGvptbwcgcJ0QqaGz4R2fhGS
3tplgMrJX97S+i4RPXKTG5C90ELwGqQKQR1fmmcdlY+BVMYTRnXBjMj91Ej2wtItkw9E8MgY8bMj
L2RLwOvM1mwePr+G/Pv0ZNiqRFw5dp9Nx9h7kLoM012Bz0ONuHJGi7MWO0ZqnYm22+c9+FI9Psvi
Xuren9c1dP5DujQinSKKutXNui05LWNi3jw5nlrSV/YM34hVjeQTYUIYqGVabNP4NWEluI78npBr
O9tY6ezwMGW5dVyLsou1VO9LsehYIS0nv373wgo7DylmK8coH27CsrpKEDkxJVVvVe7ey0G7QsRL
U9qKFCzhQo4DyNJ3Bh7n3ldEGfGJmu7XNOFN1DnPPwObRgCt0bo7QbTaEpIlN7sh1BIqZyD203hN
VauvK03i8unMRzuZV90AOUHxUm2CvKsXhqJbKDvI7U3TPUfG9DVWpHbpPaaCPKB+HvLL/N8EMJcq
0efp+QaLEVeD1jnIVRpvaTKJ1j3rrxF0AfzjNPAHPKeO5TvrPtbeoxTumWNHR5MNQyZPpGAiIsme
Otdxef9OUI4nXe0RLPF9MGPyYroJF6+dsb5Ov0i95sk0wRxFsbCx+gT93TSbuz5Y3ZJEUgGFe2M1
/S9j6zuJWNo0Wmeze1a8Q1aVpTGxb5F2W4zBozFeYNwLD2PJmCoU3wrk6iKu4cObNfxx0Ti4ycHM
lvHwf4yd2XLjSpZlf+VaPDeqMDjgQFtlPnAeJZIaI15gipACo2Oev74XeG9lVlaZlfULTRQVDIkE
3f2cs/faxzZ34je6aNtONC+VrI4AvvulsKhA6mgiSpyB4jKP3Y8QL9PCbqdZSpsHANaqS6qwNxO2
C3wVSL6ZMXWHXL/Q32Rh/2ik8Z26FTRsEpcHt70Q5g2/oigvQxIWm6LOr5Y381FdyK3K8L67Vvc5
01avur3XiWrjHEhnlfSBLxPX2Nlv1APMoRfUaLesnCi/Hf/3CCQ+ngrwcQW15BB/kuqFd5CgU/T9
nF3798lvAO9QspUwquZ6b+sXXrYFwYp0sJGnSFyGZvZGttCrisDdWAZVYFlBVIUgQMCCUS2HOMpP
KuoOfoRYoGdYs6iwUOHSqggN461dk5PEUDMEwRAHb7KErGs6sKuhR8E9XfkewlyO8LmhfttG9NU4
frB1RQYGqe1utZ2MB1IVfvc80zJuSHmuRXwOJpYBodMFd8gvYV8IfqicXYzG9o15S7as4/ozyFP0
w5rzy4y1HDlb/UC8o73pS3beqi5IPEkuEXXKrqHYWFZNINYaJqQN7mvFBeUcakMmcNiTG7aHU00R
wXTTemDWFhzwgkIzjn7bmnAW7g9XM+v9fFbH7wjmuJTrjnProcSDvxhipH4ZveuLHkHmT5FeMaG4
tXfhXKtvjRqem3XwJ8rTAMzizkKhfzJT47nHVUZfBo9qU7KUuK1GAoISa3vUN3rn9+uw5oVTnB9r
O1sj0myJAAioHbtqT6IE9XP+SV9vCTnmo26cYNVEac4hkkkYVuZ0MzLRCJUFVqdSP3jjhzXoh8di
8mISX31M51gEA6Qo6AURilsQ5vC5ESPG+s1R6FLW/lbCRQWT/0KIs7GN1NJOjWtvwFNsin4DuwD2
DqqjNbs4e72a3IWtseZFTnJp9PNQhjOr0oQQuLRF/uw5VUY8nKy3kMISKDoD/mMWZIrTzFmaBouN
MJKNlXbZtW4/EoqWZRtW1VqWOLNzhzGR1WuviPsPljXYO2Gijc+SXyQuhB8o644sQPMRPNAxfxNr
ELQMZ+jqMmdFHoeaCBS3bTiooPlTYWKpR0AyIHYy2vS+w0jNcaJxHbfDEt3iCj1beQoLFiDCx3/Y
qfPidtmJiM/i1bTbV2xkXKu9G5/1TBGKyDS+HYW5opmWLVoJZSQSzqPFXHArGpTXbUnO+Pg4xuR1
x4kI4Kz39PzQDuHq98YatjjiPVr7J6utrU0WfLD1WquONsK7nqp3oefkEfRqJ0KSo0bTSdcqMX+U
ZYPv21tjfutO4dYKG6YMofnuNPWbEkyIg1GdCw2wVdvlJkMcXPKRGZtb3TDClVYkm3zk43C35JGa
rMef5D+ayz7xurUs/JOeEekyNob2OkgGM0ZbNKdkXzCKXqpCXtpKPCsYjuMt7Niyas1lHNwX5R77
1rptnWQ3aGIbGDqYIMHEFlWzbaewNwb7kee7BhgaqHhfQLr8LOcMLoLraSk0LqorZ3xCjA6LIfDZ
dkcwWanLHpc8h517pQHeqOZW1kxyxDS8x/qIop+ztWyIAKNcf2SRfoYscPVTr1hnKRfPOF6TAkt4
PagLkKK3SBFXBEe0xl23CJRkWzfhGPloFJwOdd8kHqmJT4PIN4WrfQ88L16aSQr1pBmg/TgUrk5x
LlRB1hW872bWs5ci+Y6j4GuuNtBZbSXCy6h1HzL0J4thiMjPqM6p6f50jeF3qr9LVTP76DeORw+x
O/dZxpbYgS9owSbRrzq0PerFAc9GMCC2SWepf9WhpiKCUfkPNgTtyBrB+4cXZCr0F3/IyHqpKBTo
g2hP2RxCG6kXFGgXOv6n1C4fq+7UJLSM+jjdg9YS5c7t6w0Jbw9z96Jkkji2N6O0z6pm7fZJDkPr
OeX5eX7C0h9WodQIF62utDlPZebg9cUM0Tb6ceqCNYqp18ozfkfODfvVe6SxiBcQETk1mk+d7r4h
PGP2U0QwAnzYbR36QkRPcLrT6SqdI/axZ0P3frYKtqMlzsAbzrE1YT754Y04R4gg9KT+oYfxR2mZ
G5H5L36IADaHsMsR8hrbxU9CnFAfFc0XqqcnrXJXNXqJsawuBUFYJR00dDcMWPP2h5jUeRidh2rm
5yQ6+B58SdEX9PvZjTA3q+LsZ9PWN+W5V4wgwWKFou0X3TSuRJV+geVXqzj65fIrmfUcxDOgjO89
ZvnDZ4Kji721vKkp3cGCWJhVdkKqskf9BuvNXLUevmGvnXElXJ+NnsQr4qVAPWTFnpyNG2FoRNj3
uXZlKAvYwnkLgG558bQCtfoEA+IFv9WJ8T7Dt/G5GFtaFtqy1pBiOvqbbmCe0JPph1Z9ofFbjlG7
E0b6OtIO838YAU3GzKbmCcyYJiBIO8ep2BVE9b0KYZM1EetOu+3mc+bgnGSVPpohzSnJFmbUZED+
GHX3ksXqy03sX22O1TVGwp7Fxy7sqi2MpV99SyctDe2bHQakAdgvgSreZMTYr/CY9ytxy2v7SyXJ
C4qL96zcu03yluP8Yfyqf2RlsUw7/xntnEsw5vSVF/VDWiDnH/PgNyzdXecJ+ClAKSp3erEah/SI
55QdY0G5kaPBpHlKs9/lci4rg4lGdx2QftpNcsMd2K7GKHzpMxeP5oRWYPyqoWWpzASnrEW7wDQf
627G+SDSDqlGOk7tC6SRWycNX/KEI3Wh/JcwEV8WrGXD9bcuKL9WRwstOqxDSdRePBNoAS/2kHst
QRkGTpDKe/eC7Duorygu1iPBYIia3sIQpcX8XCGUYo9zdO6ygMTCGZb9wOgy8vyzHXx6JlMm+w6z
c4bdCGdkDcCAvCFzpmd4xqJ8Ay3/1NoI9gwQ/4qudIM8CBdAyQeOcY2PSLDQqfcyxQoSUJZGVAiz
qovCI38D6XwaUsp4GaFe19gnsZySAZ9bTyIIXxQqlTTi06Yat11WXs1wjX8ZJM+UHwbmLUQPbcyh
SAgEo0YZvPMBuQ1tcrbsVHAp8AqkjnfTkKFHOr6rsMqPMk82GqTdTvAZBBH3EKXNWtWz0tIGGBfG
vO6cnvWG7gQw11s1D1MMITedTH5ANl66If+j5cMxmaZx3dmQ9dqYUWpQfWQEci7JDvzdSm9rxOb3
MTHfRV6+lEm46vgDl1aPmSmNt1AuTkiUDSRN0feQdhu/W89rppl7M2AuGOveiaryNoQt0ggtg8Zk
vwzBwY6j75nMvqQe/mrS8WDUxWMg+6dVWc/qMU60OMl4bTIffX9bI8ZpkF4An1r0En9gbQFd8/wI
7VW4YzPHE6YVVwX2nRAoe2EUImQ4wV4JiHR0MLBKix2gb2hXOK+sK6+0ni5BwEDW81Dwx1xsXV/v
VFa+eEO9jCRIUrOcHUse5xJPgzJjWQ9xsAtz+aZ56nvUKUlnlD+159VlLG+UCAxbQ3vXE07sDRBD
kX151YytYIdnk3vJyhGDIlpgWe0cbW0YGgjw7NxHrSR3IaJZAFon1Ie3KTPf5FBeY1qLJekKeuzQ
bCkLY6HZc961tWTXeC8SwmydEd1LisbLtIzfCG0oluCrCWaFZKibxw4ZZxfT+hzz94gcGJT3Fyew
8Y9VwQ3WBYYGJkFeLw9jgawk6ilNF11UX/JA+xmOOiMW4yLt6eLZyVFz1iJXj3ERn4c6eex6HWxG
tilgRY3WeGsM0CCN+3OKEcCFUXBI+uqxsqmxq3Q6iQAyQ9vnT4EOHM9cB7nzOQVtD8oNm2QoqcFq
2FbQDNCb3GCBnTvl/PaE+ZBk4tUMule3104IK9fIr9ZaUTzbDMtN0T93AoIXLd60aC4UWwjY+vaj
l3vRq+uo9zddC3ZMp9kyuWpLtiMyZFuTd2zkgo8Eo7FjMjHj9VA4MypNNEX/bnqu43Kv5xWap25n
5gcW+pvXceCvaoYJbXUq4uKxnDFaUQTFv4YBnRPHgT8rfTE993cT2z+qSHv28p9JiORXpLcg7y5h
5O/8wbrS59+oYVqh5FnbVrsK65mTW3OqI8cg/TKq6As8QgBp0v7B5HUrzGlNq/u5IFBbHN1CXUxc
QoseMpLdYYas8nFF2iDa4e4r1LzZqeW8F648+jLbuMgSEWEeUjvf9tRNIQr9oS6ucTE+liqHuNCH
bCNLn3F6qQWMO7iap3NCw9/x4veQiPaFqvX1hEOO66cBY8nY5cYnvlzYJihOWxxUPl4tRx77hK5e
QwxCPbnPYhQPqeE8x46+dUPxQjTLz9gSmIi6VwZNHNQERMBOs3ccq7dmU95a/vihYOkUrv7gUMWZ
zWx59s4VlBR4S4qUPy15bwGoNBYiXT5aqlBn2RI7ISU1+MRgxrug8kXr1pSsUNrL2InnMg9f/JgB
qywssBG8UUO3px2FOlhedYKcXlD0YJqoBJhf9IyQY2h/+A0DvbR8kmGzDTNkXSxtxcqO2q8JovlO
G+rXMLfMZdEh6LFLOHhtrG2dOHqeKuiB7eSSzeRM27r3H00ZVHsy5XZlltK991O1YaJ6i0dMVAOT
K6JxYutYIbIwi974KXLDXYgi3Pt6468YIQp+ba3clt3W0kS8itIyfBZhGz6i0j7f77mgD57UhW7z
ybIn+2wVv/tuCJ6dWjZgisi+uN9tfJzWNRgilq80eJYNLo5MErIIzF6PPLKMhfaEYFOngrCbQ9zX
3C3rcVuFwIWb6bsTtOVB/OPGY01bjwoyoOa9+wr5zj8fu/8o1lfUYt2cFw1T4q9/GowR3/zn/fvD
bQjeZoBZH+MwoDdcFQfbdrlh8Efkt3z1q4xdTStAPqOUK8C9zPDn+ecav6FQSJFulOaQH+43LoFj
+4Fk3blnQhM1hBhzIJetOuCw/+vmz+8BN0ZH0u/u379/689/cb/PaSBdgTzmBRlc7Pn/9aH781oR
WropB67PaWQQnOJ6pqNPaQxeqSL1xTCsT5roG5lnZCmMprvTASHA6/QYxj62XYXUvMSz11GWLTtv
6EAnYYNxmuoERQYpVsqA2f1VU3gdKzMujina/iVMY1DlT3LkE83cMmbnm7vBnD1iiFp0l8SeTnO8
ajLtqtxgXPmhh/iP/ICVbNHcx3Veb1q6rTdiMX5pxXiw+j5BdEKXyiM47RgRq3JSoceoWdPWKGXj
Y09m6bGJCyRz/OOIPD76jWS8TM6Gz3eFI4x1tRzfyDHsVuPcaBoZK24jDGnbsK2xfE6skwHNmBoS
XDFREJnM3NDAEl9kHM2O5oI+Ow11ouNS9KPbomc+W0inXAdyloC2VgQhCs2hDKD9JHa2GQsTCd7M
XUXjMO7TduhXtGhQXniYN4ZIPUU17pymoAVl1DJdlSw6J07UgiumMkvzATQshiijfE+kUZwkKQwn
dySSUKOmCEgWuiDWMx4G5qzSHuV7XdIts98G8L4XzlDa1kNTR0Wcu+cscyj4aximc+AzGWqi3iQD
g23XMoKHoQk/4RcyhRTDjuuSXL+IYU/aNPoF3Je3LnAxY6bSgcrQzFg5Zpw9a+91ZkQhpkfUTXC7
eEciYpJ4Cda1CN2lPdM8qpFs1N6WR73pnK1GvOyhEIZ/9ALpbsreTg8MQ3YgPaJjbJlq5VZkfXu9
G5B8wARrjBGCIenneJs67keMWGNsTrxhp8IzilfyhqhQwjze1wRLaIbiUplpL45i9IGSwi/s9ARz
ED1SPxoY27DG2MmU7VyOEe+O+aGYN3fEhd0qrXKea79YjXUe3tpas5+lRAPYEEGldP2RU1nzEvja
Qi/WekLfZIiYQuciDDDdYAOo6OJwLqwrtDOgWX3DyXehYauLVuQv1idMfe1s5JY3LZrE4stIvDtU
lSMtfdtiKEcoTtEtrMJxToOH8Nr0ErnV+xSEnChc9KaDtozMJEOWwKTDz+tkoyqGzvYUcGDT3fjm
WPckk/i3koJUZxfsAfU6kSbGYD/5+cR+ZCkD4QB3Jwzb2zCcc4NIJn9qRWpeJtmt7w/GTfTGtRWc
4Nh+j7LJ/pBM5rmsnZjJLC3R1CBgzmekeqVz/ZP2Cp8sIpjPfRAHL6QcZEunLuT+fpcBtYahSjjr
kT2Z0iMnd81NxmPp9g/ulBNKy9q1wGc0/gg5qLNmjLfOjN+Q6fPWuMP43hdgHx2CscyAgFvXRvyC
n6NKi6vf5fqxt/Qz/YLumGhxd7x/xRSclQx5dBHF1ktNLs5L7LwpzkjJZFqcsYgY5ej6mXYMmSN0
Gw+JtHMicUqbYD1L7queMq7yx6Uw0+zp/iwxHL37Pa0gFkyjHFprPRAeDd/V0/2rrM7TP7/SNE2s
pEREP9q5sxkdFKKWy9QMvGvKVpz1r5I63Qv7qxao+HMWLY7kYLzhycZ0Yem7zsjNczePg8d8Uiwn
GiHs9pQjfkAwgyvjWcA0BixlGN+1geoPgKZNSobp0cjxXp3KqK6tCN+q3CmPmg2TJZzBLFOc/Pmt
wqzsVc8RHpwDauOVkKNxvN/Y1pgdRbd1g55zQIDG3sva8hFtXL/TAuKEe80slkRiWS+ZOfJVoEcX
OtAtwyUgKnSyMQEZL2EoaYWnMt0YMSMie4j1dR/iHArpS687DZWDnTYQzqewnD0HzMazU+818bPv
duGxrbAoVfO7JyXFc9NSvlnIbpZDKuC+YSP9hXnAX1Kxl0evS+cN+OqHaXLW7Z6PRiNjzHSV2Fn1
jB6unXWrkE70WobgzunOStb6NZ2jyGf7cac7zzkJZwuto2eVkHZqaxFEW8qFwJvqRxOnzi63eS8i
GkgqiK66MJ1tRVDH3uqcByG04eLE+ygaLrKazPdWcUIMmrpbtiWA1FR4AXgWEq4Fmo6N7jOfD+wu
3UWFrb/qFr4tpijTsRyEvq3J0CBYx9Y3JJTqjCF1TeNv1wwODNiUXMC317is0rXtJqQ0cVKEQdn6
x1q1cMk9k0ZW4IXlBvchhmrPL7YhZ/w3r282ibTaJ8MlMrQYsPPev420mthiiyahKNO3qh/j7ZSp
YFPGEx+7mLgg5g9XrU+HX1nt/vlF8F+/kznmg+r87to2c7SDjwMED93PrhscNL0IVhZqPvzM5K91
lWXDDuXltCu7QbsEDft+pYrxJ8LZZT6hzEGH/ruptepBKOtgR5k4Dy6zwY40pmWJPWLV5yUsOELJ
ttiwh1WlAyCPmJ/jMEW5LMDF1BXjPt1yLGgwqXvwU61cCxrUHznHh94rfmrAjikn576TQ6fWpUf7
7DSDIMWINnA8E7TyoqLdmX1gUdkowrEO0hIT4g0Ic0uGyoQodkrH/9U0u6AlUHW+14Ux4alVTktg
trsOadVvfNkh5ynK6mREeE5t99TiuYXNa8EPZ+o9dRG5rqq3VpNBkG6nbbCTmFg23GkJ7QPBz5wX
N3UMAdAirtxctZ9eNH6Orabec5eeTaYF1o1TusWSmGjnuedMS9ffZK7Q1pmv0SGhgHKqoPvZ2v12
nFVYfYerq7T6IxMU/awMnRs7N873u6O0cB4ZAWLKKT41PmOOLq+e7BpH60iX/n5Pn9BrqUTjUGz7
tOgQi+hMEoi2VcmhaMJ4WVjOs++UiD2xEOB3g+F8vwvHIlwzGQPOxhSpJukHx7xWAOyt5sRBVgOR
yP1g+v4Wbn06B9P0ZJHpz9BUZ3RBUoHD1OpN4eGoMIsyXPsxkLcBdNMJ76nacI4qrGEPLIooat6E
pd8ZLiNbjhCcrRee7aPLI7lr1Xd2tjenIlvZTun+QCwO0aZ2nqVZNphqdLxCnh3vOp4V9cMuGuL2
yzctEH+uME+4rt6GvuyOZmYj0Jws7Q3N/5ztjiSL5mPwPgDlNXWuIytwiisy/ydACcG78FW5MwaX
M+kcXVeztQMJDHVehnBHXGR5C5nD3TLiXDa18MPV/Xv3GwwujFt0kR7i+UcChAR7Ybj0/GnOlbN7
mYo9fDIRQaAPwk3Nmbs8BjXTEMpXSmCmoKhQgubFgbR/jgV2q770jmUAyN3PFEuiSbsgm9S0SkVt
XdrMHulaYmvhU+Ky2RmBoDgd3iyQ9mtJb/RiAou4JJJWHpbRheiF+8mprHnr9Nyk+I+cs9MOK90G
IjDEhfXGUkojkj/iwe+19hVt4xjM1WgffISNy5jV5FBaRbW2ty2cXkMAJmNEUrKOtSY9jfS8V70k
N6fwaF70zGo2DbnGG6ic8hJgh+S3ZVzH4aK0MwWCwDWOsp+IzlVtRYI5EGhmAahwOxTQFTrkTWzi
UfbHSYfwwOvmZTLaNCiKf0ZmGJybcfxtZDI9i4pqFjXQxnZR78R5PD75NWpibVRXqyXQelRyj4OP
NbiSnc6KQ+M37FH2xRYNsx7GihNZ2qYLhvyBwcO0pxv0BJiouQBDsADIMFuYWvHucRT87mvjY+gn
oHca7E113zZ7r5GQFbpxXFGfEZzcymxnTFaxpX5+JoSzBWqcKWbIBvQZyEX5w/2/gokGI1uG1uZ+
8DS99mfc4p/giJsem5Kqp6nL6N0U6thaXXGVPo3lGt/trkTOpJejdfFqdhOprCOzGhosDmDMJux/
6XL0d+gcPqxMDWfcACQOK3MTpASMFpb+qjV9sEt8/5wMzDfJWH0oPhXkJZ9Z9s3icEROunYJ7TWk
3+SrBX3UxphK6h4W5iir+tHywn0TrnyXMMBFpMdbrXFJkSOsJsixOomWg5LdVO5r0JIhytiz3toT
LPKxd06MlNRaIwV02xv2murwRQqZPxVDn6/xuGb7IZ07I4ziRw4PppXiKo+BtfSBsnduOXSwLzSx
xkpCPdr71pnKlqwrOHfL1CNGG8z8TosKWImtMZ77ytlOVTleWuMARBedNU0csyVONC3RcuXpiItn
LkygxNChqobnIewROYUi3FRVs5lER/SbzgnZ0ZPZ5ZyPD/OUJdOtF3OWdhYdo8IQSD6kkEshIpqN
KGtwrGv1saqQudZp5q6msTd2HE9o4LvRYxVWLFH6bOVN8LnIyotAACOGlPRqT0NFFE9mkZgW1fXa
8IxoBSKdVgSol1U5JnI9ZOFwtvIEbAQZM+wltrx6iXdWOcdksygIzZ5QiGbDsGUIHp8sv68RPcxS
ffAnbxZcNLMw07Ns6hTdGPOoUqbyUNsuBoHJOniRuDXAOc73Gym95AgqXBwHStO2pYAQqBmXjgd/
Xkd2s9Jz/DSNcvkoEl6kZHEqnKh6qrjmuln3k1caMgf4TSt21XidYgf5YGfrVL7ps46yrcEo02Rx
j6Yj3eA7Mtb98ydh89aD377WCS2idS7q8DvMyO8GAIclqKVo3Zdh9mxNIFXM2Jy2o0OiXeGWx9Fo
fnY+/re8ZsNU841g6dC6hDdHI4Ej0EMstYlTbxnJgijwlP4ayUaeGfm6Z0ematmozlvBJ6xOFCHV
SbOUuw4dwsbIOspug8foRGcXsedVNe9wfdyf834jCvMHM+CC0BGWXiDXBGGkxzSeNATrlKb9EDlH
cnA2E9KCdaDV/apqaz50nT4cMa9CJSm2Wu8k58zcEFv0WlnqlVNP9Kzn0l3IHEN2jzKu9Sy661Mb
Xb0+NLd2ZPbHUeUHzNzQzUtD4gNMJ7R1Fidrw532cTz4Zyii34POGiAsNfWeFoh8C83xTIDGLAKd
kIga2anEA8HJabrebwrROvSuw4emF9E1x4/NdOkSja26WPZKBY61t9rgRzda6ny/QeSEJYFMMTzg
qOOJ3Rk2WUwVjcVS7ZzGf+VVTE6ckkDCckRZ5Mhw+6nMHpI0H7YhpKPlZBThJRL6tHcqrrrOuRpc
3a8xsuAlpBtmaPh0NkmGpaEcACsL1YB8dxX/He6lLXoU8YBlEW0xWY/BKI5RgB7VzAfGi8iMH8uf
OY3Ac1UTr+5YAJAS2wq2hTSafTuQZsFLSic9adZeoz+1ONk2lj/0W4vEy02RVe9KqhAnaIVGMowf
7KbkXJksfJEED0EvXnVSiNbGoNG+GozyAW1QcgjHbWJY5l5kdGTRTlTbLOrMde4kv7jG1EHQJ6aH
/OJrBMO2A65evZtYHUVyEBPq6Dq0nCU5cEg0ZBlvcbjaB1M34zWID7UC4GYyvPTGd6uKXyA+dvth
0GZuRI/NE+dCC/jlbKfT+yCSgjPNWK98qYjBdAEYoH0vscu2R/p2xnWStnfoq+IWdES8muPgbL3A
PeOi6U/aoNV7gnowzVm+BjGbxbNwu2CHniRZlni2tVzrr6ouX8wIQleKtX4jLbaA0UQMjbcEm6UB
kiKLrcPYJQWEN314bTpv0bFdrxoONeuBPfWiiaJcFqHHYFdWXziy+pvvjCgZoqiYHuuh3bQTJ6Ys
FVSGuCoa4rXWpiu/O8hjHzGUkXbUrtsYmgn9nwN4UbmQVVdtIqzQQRHWB4QVkxfte8ikC107Q3g/
qp7TmNnnEA3Fu+ZjGkXkNUcyxfCKkbIs0QLo19JTcx6iXz9GVUp7N8kh5fSEn3S5eyMdhdAhZt+w
NUxEaI70ToSyM8ljFoEwzgpPE2rcanzIsti4Wow8ITCkJ4OUH6vUjJNd5u/ARaNt0OZbJGAEqXbG
udRrXiJwpFe8fI92/dgGgPHrBob9WHePgfOoHASwQyxwafhQT1BFNmttjtMFS6MdDbpJuTrdFzWv
aY99OYHznU8IZTZnL1Cv7cCePDVqVCfpfYJ5jI/3O0NbkECli40+QHWlBjxGXM/7yK7lPlXWr87H
LVa6xrp10EPHjB+WvauFW86s5RnNr7dIFar9OQo3rIwGCRcABIMGyz5TSDJ6FU+LaLCid01wTNJi
rnD8Gdmty4IVR2ntl9CX2ZR5hxSs8p+9Os3LvL0zdWcTRBfCZsi6qJB4nwomWjP2ZjIb52cFtcxs
rdMww5+sxLqWXf/DKeks5KEI1rSCUbtYNB3ifd6SOlDMJzcy1JcMDaeV25XZSiGAxpqw8mMNllI4
hBut5wpWBNa3fbZkeNhjQ/cQbdZ7GY/ROsN5G8cnRefuSu0RAjiR+RqJAjsb0xgi70fv1OcFaYrN
LNRLmsOgT+qoeyjv7vszUdnbXloWHYuKzTVKhm3TFZAZx77fS5eBQO3LApWZk72zc5ws5tlM/9Kj
Pm/qFtPspSPJVI7MzjqiKmJElKAC0FIb1Uxl2nsacxcjrtoHq9FwZqVFQKlGBiX253rtOQ05pgqq
dmh22Im0VUL77ZCrHOzZi5yCLfiu8tK0TURLVt0GyioIf4QXlwlddD9LNqMqsMOGzYh+q4SRGvt5
sGy75K0ZErqBFfC4CEBlmjO6SXGT0aPF3dYr1Hl0jPZBxfkuogbFKM9UEmDQo6d1V+bP+T5yw+cg
QI1d+z5tv1LsOz8CizXSr9BSlWNTChtgU+UR9bABDd24uGbhHlqUjpsuda1VGWfxuiHB/YCYBFtF
1wigmGQptDZ6kiGcHmgSxpee6elgUksNAbA9YDqPeTa0+27eP5qhO7hFRYPdB6BcujpJIfNb6MaT
syNeaTOlQXM01Mf9CNPL56kHJm0Oakumz651RrmRfWZtGcIj//bVZ1wA6x117wlAByQ7me8LDneG
HLEmTDj0GaHUrMfkL/rZDMTfDZFLnBRu/A1Y8XAtSg8tNoKdlWPk3mPAyfckomBTdWZ46iGXYJgc
bQoEDyDt3PCWHtVQb6T+Wev2jk653eLxXaFUGI/jaQgL76KPX3w+RjwYxdmVoXOkvYgDzSbUtAEq
sWbkh+mKBnQAgKXdxxWj/3sfMSgY1NRZ+91CK+z4Q3YOTeI4/rwx5LAaGvRCkz0+qMpr947nGufA
0z9UjztDMBqHRNVI3pnc3xsViDCT4cRjQSXOfkvT1sDyDsCGkOv7cYsTWLOPHQQtbkAkcxQwxmEw
0uw1pjoLLSK0Du42ejNJgTxv05Z8a8tiPJnOcDU10lzRxldLWRbigcGreGgtuOAkvNL5gM+yrSfC
fZy0Ly/ZTDGa1A3d23C6r22Y6mxLRotvf/z73//j338N/zf4yiE+MNfJ6r//B/d/5eRMREHY/Le7
f9+tb+v7v/jHT/zrz/99+5U/fKiv+n/9ofPT5vm//8D8a/zjSflv//q1Vh/Nx7/cWWewVMdr+1WN
t68aTe/9F+APmH/y//fBP77uz/I8Fl9/+/YrbzMK9dsXGRnZt78e2n/+7ZtpW/dX6M8XaH7+vx6c
/8K/fXv9aKJfH9kfIHbG//HPvtBb/+2bYf6bwALreZ7uCiFNx/n2R//1n48IW5o4kmxHOqb89gf2
7yb82zdh/JunS7JZpXQc5qmm++2POm//8ZDOUcExXUNaLg/951//L2/fP9/OPzJOu3nEmZkn1r/9
Ufz5Ls9/nTQN2xOmtBnYOZZ0+Ezw+K+PW5QF/LTxf5pCM4N+sIwF1itAKddIXP3mw8ezwpS9znaj
vpXDk04/x9s9bhQmvejRtFiUQ1TUyBU0eim0qhAWIderoEy8WsWrPb6QXaZPD2F5+X/snUmS3Ei2
ZbfyF1BgqSr6qZnBevO+oXMCYYu+7zH626jt1UrqgGQmncwIhkQOSv6XqgklSA93c4MpFPreu/fc
riWmF7YWsQTjzvKJrr+1CpSSV8F4tv07U97//xX62xVqC8fSDT437uM/WaWX97Bn3/8HA5Ao/d//
+b+aZPnbXfQp+Px6zf7zB31ft4b1xhCOqYgIc01b6PKf69Yw3ziWQcKnbdPC1m3zx8LV31imMJXt
moYUEqn0j4Wrv9EtwU9E0e2ajusYf2fhuj+vW1cxheb+cLkNLFfRbP553U5uUqcKFfUjXJYdWpVT
ZkC9bKxNISD04jFNsnIXF9P1q+v2/f55fb9Ig/f2+ob5+sKuK7n7DPQGy+330w1juWg+2lZvH0Pt
OIQDYGMwQaC3sDlsI5fcQY6mK4FBVBvwF2k5WQkLKSGoqA166ONFQz8508214ZoIteGp8Pw0GHvg
R3kXo1wMo3Kfq/4OoTZ6n24zMjnsSGktaYbatFmG4oPMoGtlTEwD8zZLEwYPH0Ic8FaVnY1i9poM
jdLUX/CsnzVb7oQ+eclYHDCcbgQksJAoVj22XoamRid+x7jlQbRYm/RKEL7kDjCC4zPalZ0g/g/V
xBK29r4PwS2qQn6sOv26r52HIEu9oC5fIs4TdWNAvWLcwCsY6PHy7NnqbzJ4OmHug74tvCkxNlY9
3vUWNTWNFXcd187VkNoPpSnX7kRpzQs2bX3oB3LBGmgwCQkpg9v7K3sKaWi3xYH52UbzjU1GxnWD
vSVZFB947TrtGIPcahVumzFy1y6pubkgGarE3Q9DDZjvfCCHZJ9r8SeRk1QpbXGzVIdQJvWNPZRv
ASIgxQN9uh6n1iTBCdIGrNcnAT9XoQ21R8mUmieoxBxPFq6to3GC/XllZsQt1edIa4/EUW/AZZH1
jgY3qqxN/ajl4wEZxCY3sjMDcM8ibSWlkeFCeA0QwXabv1ifkhvs1/WphC0slEQGN4fL4+v1ho7m
JutGqdWPw2CuO2cjRuJEwMq61eRVkXlrDMkXa/R0a7hWKLt6C3Smm3oG5JQkta9IztkoM93kWB9L
MHegl4+FMRGk27wNuB5py3UuGA+iclN+u+HwhsTvM003hGTGnqL9NgbDbqCsjzB9TRXGowySe2gf
aCSd59LkPz9kDRzkkAUWW6TID8cJnLz0Ac0PCxR0PFU5Y8SBCLaxBcvHzVQU8aYwgamSG5S3Cn0C
TkhCpgAKA5unoVgDc62j6iYFFpqm5g7pBcf89J29BE+l5rlqSF3KcoZNdAaHPltnnUlYiN1tuql8
Adl3nPvkylbmvkWNDy1+78LHzZR9jtPxOtDH67Kq7t3A38BSPfmS8XV/HUbFXnfVY18HW/iY2F+z
G5tbeAyNqwT8m22Mlz74CEV6A1TtJiC8rkbomzJURmvplbLF5pQdnLw7cjecw9k//jvLQeoue7RO
ZpO1nGZeLwf6iqBbBgvzscBbgr8kFqlnBx6UQW/q6rezTGkSspXJ8ToaTa9s40tLFUm2z52Pcgtd
hm+O1/FUweCIz5EDpBjvY4mhhD7tBakMJNzyxvI15JEdOj77XM7VodO5/ALhhRHda3LE71UdzNHc
GTYV7Zgf4LGsW3vw0qpjckyFwe7d+GxNOkQJ7vCYw74fvksckhCKnZ/WRx8FC92jD5g9RnHqyHIZ
x+4tBpBNhTKiduJNSTUdOSNGlcyziEJNWjiSU7HjeLJV4xIfTM8XOGpFcgTsKj6O8qbv8308DZcI
LeBYWvhyEm714lDA+sdzdQn0/jpD0BqT2kCmGmljM7Qgidj8JpbDBSXQLi9DwMy0/iqsnJCANgCo
Ofg8GVZ/7Q8l4OJPrmPDxyO/dLThznxE9Aa3UTvy2Ry7Bi7gqF1qMmxCTMEtLuSSJitBZTe/XwvL
keBfdgZp6lLyvHRtqZYn26ujXmxbmWVGZfNIFPe+sN52LdtVYO6CyUS5mu91BqS6jg59MPeQEyGZ
NrvU9m9KGyVgXO5aQk407MPJsoLgVyoTC1jNftgDcjsi5LgyauUt91eJgG7Gh0vtvPcJy7Vdgy7A
cx/cln6JjaB7bhymqLr+WPmQALnBFJtBwCOsXhg/k3vo7PJg68+1634rYL4dfP7gAc6Z+l8ugi44
tjioLXSLQ8hPF4HORwVsfqY1p4zHZT/UeeVBYQOpQT+MfvxXG/IfvqBhMndEN2zSGvn5BXuqOJw4
nBeMoj2ajBVo9MEnLNd2cGor89G3aY335rmuCzyIAVxlVBf11urMK9ljs7X93Pv9QliOZz9dAx3v
A+/cYT7DyFR3lrPVq4Wgg2uz9aEfHgdoUDPCcM2lPcvmM1sGel6LQDMLUzNnqtTY1baxj5VJLXA/
tOa6NM0tPWoodKi5tefatglfiDzyC06577XMEILgE7uAF3b2uQirt2Oe38R5cAJGtFF9fsADc1GE
pTp4mNqCAA6zfjbm4NRX5jqP1KMR1zyZ1xZTjhXMq+esi68yWr700jBlAEasrC2SsU9ZVgGfNTf4
ei6CDutsrmPTed9wMqF6vm5iXpLjYJp0XsHQJiEThfY7zXQ3Bxoy5s7e8acnAAJ0SfzyJcj0WyJ3
6hWdGq9Q2kMjENXpYBBSwud+/wEsa+xVzeXqHIvxHgldoQM3bflLzUVatRGFIdff0vR9PRiQJf1v
n/HfqtMv0Ud0I8WX9tcy+3WV/dfV/H+TQp1qQ9Ct5vb78zro/n0evK54fnzPt5LHdt9Q1RiORbFu
gk+Q3BnfSnXbeeNKKnUbBRB197J3fi/VdUl5rxQlgWRLka77o+LRxRvXcAkHgEEspdKF+XcqHulQ
cL1aN5rCzcSysb5u7K/uV6aLiKwH2wFZEvYYQUBNyx5ip8xzpHS2kaxr+GokQ+b+FeREIjgHw/bS
WTT7PJXTSdA+fBQ9yoa8bIdHTTbGXknkA3rUE6AFJHqjMgS4qiKpMenJoccIs4ymqtYb597xcB3T
JHVRItM87A7RFGnbIMtp2SoeWQPkDMgj/RW8XrqUegY/eWohKYuBg3YJqw88Sr3OZtta6aPombHg
6dMq5z0M70tqkAHg15jNs1q/MEcLmWEphEyZ+DA15QlnBJzwmJZoX3NOAFkKPHM5ndEz7UiIaBsD
ZQFhJDcMYHiGKXxqZj9gHMbxqdKo2etRvDf8wLzOfINRCPOpFQqrwbOyvj3Kir3Djd0XgZh0Cw4C
RG2L5QoH50WGyt1W9oJM096rKc82xN4RwCBktWEw9eCHkUm8QP08SyPYps7UesaCw9KCZLhSNaFP
aMPlqra6l2JKr1MTd4vbkiScly6dZJURjyPwcqX4dcxkuATID1aJnmFjS3MmS93SWnTkNi+7u77C
5FUBCHD7nI5gB8EgTTKYFY1DFFTACZNAoSVYSbtv2xR70GxVl3mURB/POI5QQ5S4ifsg12jAW/kB
1PsLHu+Prq5vcTvS4hYmsRMWlIlOdetytK6ShvlkIloal0Z2NXQc4bJMe49JEFg5Cue8upEkgm/r
DCR0N9DbnkWLRa7E3gdIU9tWEIlXTDtD2MjEc0TUqKukNvNL6ooZvdsS6j1iM5hQou3Qmn+duPoA
y4lnxoURUx7XZ1QO+RLrzlHJV6joSdY5VkuqlBMs6uSc6BI7WUiLesksAjwhi9xOiCSMAZM2w/QW
IVOx0tvJQAwD2T6OOGZKJzkOAFM2VevoCF1YL9Oo6+uvm8v/pU34v2Iz9Pdtpse6C7r3P/dBl+/4
trlqpv5G2NJwIW/TCXUt8c/dVTOdNzRTTJud0jCFdJcy5fv+qrGL0oUydEEvRllMJH9ssJpuvmE/
dqXLqZZGFWeZv7XDLgefHw/mbxusjT5jOcO92mBHzhajgDnuDR4KHM/ezxtIHJtkn3nYi0/BTpzb
Kxhu19Yp+4uG0s9ngR8v+csZYAptOF/kvHpWWFtPTu0WT8pWCOJePd9uvv3ur/tVPx/1fvz45d9f
vSMf4D/DKU15RGV6I7S6A0Om0XN9MmP+vVdY3tirV+iCpS2nIirvwr6xQQiXZXlqGv8vqpafj88/
3sAvx2aDs2/mEzbi9QNDIjJBLDK9MeK1u86ax4den6ebQdfbh9+/mz/7OFhjr99NFASzMRa83FhG
j3ki0b5Gf1GL/9lHsTzVX10ouCltOWnpIrUlq6masAtGMKVi+Ha//91/ru9+XKpfWqFugy4K97zu
mcNs3od+ZZzHLAiBmjVkX1ENf/r96/zJNVoOR6/fSKsnca6Tx+vF8Ee3pPPG2O7TcPf7n27+4TGH
u1D+0lmlGzGloiwNL0Ws2smtXfMwr3c2hhgpvIyRfuRhTYxALIolT94i7+9BZWX6rrb96DK0Sns7
9BLIwJRJq3powrQF9W4S1PCCFMv+IqZ+Sath4OZXekXQX5ohnLdIhJMS3TpOt3Fcji5mA/8rgpW2
9GlnjU4ttRFCV5Ko65hUgAx0KQg2zT9qlYmHcSJAEj81gsSNz3XXvbDijezNOqr7txiFCCIYnQh3
Q9mf6YGan0iEIYtcm/2HCRBfv5q6dH6mqMFgFmK/IeyiaG19b4wlktyCJiMxip8HX8IDrcaye3Sq
6o6Gp1cnwwqu9k0YAo7PGjwmWzuSw4F4MOeldZvwWcoiOci8aImpdwmKlx2PwBZhLZIOzcYuYeAX
0LapZuLpRz/JAUSvrdF6MoBeZUdQ1mRUdInQnSMiuTDyelfPP5mEJzoEbzPLXQdYFzZWUuSfiFwJ
C9A6EUGYi9o6JAKpmp11RjI2BMZirPZFUajnKW38D6lhI7jPyq6+tAEgX24TtHJGPp/icEjRDhXQ
+jRYq5yT4mMylg061ghx4ipzYKSyVPJHK0qTfYMVzQPrKNZd1/s0bKCQqITIEVwSCMvg3ZheDqaJ
2GnmvR+FUdtbHk7T0SQx76KHBJ7V+thwOKAR4GBX3DS4mnH4RLE8uNJXHaWxDmYgZBMloWlCD5xP
68yAjDUFg3M1Fy5Rvn3e7lGQTyTs1ll2QKZOn3SEyxy27XxmYaWebJ14b/WS3AJJl16zcLRls9lu
9IDU48HVMK+4pFwaAdrxoTDg4QSFZ9mI5AmskeC7NyjExdl1GygiqE1rF3MiIJmokuExSZt0bQ9t
sGRNTPWXcKx7KHTCwgdkSEb/E1YcMkPPpt46uPoVab6VUFieHUC5HJ4s9RyZvQnMH7Bsc0HqOl6L
wNCunChqAWQBu3OisIWlCHwHGgNKznGkkWqG5ujDxVA60iFt+Dxxfa5i5An7WojwGJGweQG27h+G
AYakXVsE4skc1fqw9ICqyYd8iccU3Fp9l9WIjlSJXrxNJEbQVDQMPJCtvJ37ods4eLR20lxQFuQs
kRKAA/tTlRb+bROKBKqaGq+MHGDBULUdEQrd+JQFASpW6LMgGxpuNYnQ4mQqw8X/axsQ6IKSEIrK
yneBDmo8Qwb1YnX0Pca+r4+qq2aDDnEWosTr6G/q4LIOxZwOGIKc5lTUafzk+H66IepQ7U3dklfT
nPk7E6fhSfRueOmq3D7ICtGv5seBp+HqucHZTNQcnYWP5G5AjdbVBMvHsBeGVXRCBirWblTTAEqU
s+qAWm4BV+TZanZGUsS4I/bVMEx7M67sqyxWBJAvbDEdRde1GVn6UaWOds29bJ8Sa8m1KXR/m6lM
3uc4mOMVrsGIrctKCNFO7HvghXTjjap5Z5tVfRXV0NRBd8AxmERYXfvNvFgZNKIrTNlfFTlR2Q0x
gKir+7zZOQh4ztUE8KWpADW7kwQOWzshjRs7TrkVre5mrHF6rnoXWoC+xHTFshmeujT3D5jSTMoD
kXVnkeSQMwFFgcMQI9nPXVoZX5pGUx+ITXXWbjkrnKcTxfBKgRvdRqTQbavAas8UAebKopm/tUHQ
bRM/kNybZknxZqsVuJruqpin8DHAK7uihZ1fObZawnwMf2AGhbcEOUm/KyHyP2QRbOfBjbRjivlt
WwZNfRCkbZKaklTbblrk9VnBZqQG8lWbyb8SwnCf3Z4cGFMF+k7aGZV6FjSL8CbaT23gIH2RQNSj
hkke33uiWRgc4zG3EJQXhME25uCfx0ZjaqlVekGUQA+YqYPzPtKkwrCgyh3y7W6r90STBpqTsy0A
aR9TdnAXmtdNnlhiHadVeW5IJvNqI3A+Wq2e7/H/4UMyoNpVTgbeA9R79aC5C/OxD51TDnvhOjQt
QSiixe8Qg7AVUwohprdgevU4WQEyx7Dr7OLI4AvmYFMikOTD8ywgRZu8Qd48p76OTGC2rztlTtNK
ljwWmypNnsjbGQ7tTLuz0TtJ4Bqjs6guCSQjrm/XFeOL6yYaVAAt96o5xWhr2whoa2gQZB1hCwqG
Mb7R6sg627aPSLUiRzWLmL34HTHVYZ9ml4LIWXzqdBwqJ3bBdmrJR3iF+hq7rY0oFfybjXgI2ntk
+Tc+Mp/7TDaor/vB8RInyA+upWHzq6ps3wR+wv1hju/cNPAPGUi6RzyoEQydmtwdJjSrAfMcp2m7
2YaOWcltgTxpJ1wxYLAbSqAcblsxMIoFCp+mdR6EkWMQazG7EGLjasbRIsYX1z/o3msnJMh4LYvY
h3vgkjqeDt3n0AHxnva6vPhpqZ67ASvYGuBM/TgyapEriMrqNh9hSq7LOurPsdUBOgmMHhxhhX+L
4J9p2NoyI4cE61cjeEZynmZ52GhJiQo3Qi+nx1V7AWXCYi9M2w/CaBH5YxkhIaTCjuuSKoGPaI1l
FfuGqjv6Ng16xQ961E1ghRBxElfixNgqo7LaMmSVp8Ju1NFQXORp1knHnOyuxL6r68kLYSLuOzAv
dDOygOHEpsSc12yhGlb9dpYdgkfdwnSZ+oH+xTYkgYgYM/OdGQr7RRmFvw3xBj5jB6dNLKOSJO2W
94QJawTDnnBvnlh5TXEY7RGSRkJMFfI8f0bkS1QCsNSWnJnkHJFif8/jG05blNj2HYc6+5gXPasm
djQkt3qhSIkl/dtauTKPY89q89TfIOEVBMSlNQGBfUUAF/vzgLoMCkxGLWI05yDR4xBloGXAaCSX
jss9qeEezBGmy1YFhMWEzE0TT6+j7h2xyOWB1nMqtnrok3xR0SvGghmb5pcK/9uwklgwtA05zhFD
OMU8cm1Do8GbhLFA7AtOWvNqnmVF+k3fuZ+gpka5B3Gre4lR/9PhCBElwVWO+Dw7XSbMU0mj/jIB
ClQbiQ+jWYOum0C9EBZyV/aqh7sdky17TPWJtMaehEpC6Xk+SCIwbNrlwOMaC9eA5K2vu5EJ2qZw
+/Ep72qAKW00a9gadbpHp4C1zCbqF2xe1zW8Q/Sktih7iLyZQbGN+tdy7BmfEGI6eRzbkiDE3f+A
wZlNMC8IpiDzyIvrxtnnIDy2hkjbzdcq42+1Zv5tHdt/wc4MOhhmTFRkf9783jBoLP7jf/7Hw/vk
M0fY7P3rTvg/v/+79oeutmPrdLMNhC6uWGQ83zVry1fQ/ihMcLqOiIfq8B+dcPsNI2bk99JEAPS1
GfMP0ZrOl5CXQbmRAkUdP/Bv9WmWavxHn8Z2dMM0HMUCFjbqJOH8UvEq4c6FZqbFbZB9iY3HEdlK
nXDMYxg18mAq6mBdhEzY0noVBsQm+fVflNpyaT/87jf4pagPfXxx3NnFbUV+Pf3bVYMevGAIPVym
g4kOxKluuc8zi8AiC3Gd9q0G/1vr9/+t+Q7DF2Q7fA5/vsIfogy71hlt5efXa/uf3/l9bSv7Dc87
xjsOwYvO137iP/SYxhsBzYrBM7M59VWp+Y8upPNGX6bmLqMeUguEvXQtvisyNaZGrhAWajCXVQ/W
2P57q/vnBgvTJ9uyDZY3rU3LIXZtWf6vOkYjI1+exlV6CtpsOEJSMHexpUE1irS7xTcs06l/tp2S
CSxR1Ws/i0b8gdlB9qt4NtABx+9NKAIlcIJrZM/Y34fyM56kYZ1T6JwYXWBF7wh7M89j527JEc1O
mgMFPvQVs1cUHPYAmbYN7xnaEki2nIhJs2SQNNzNfWldT378YQjfVlHtrnmWbIXJibGze9CvPa30
zg2UpxX50eqAYkThoSw6no0YkDgAxUjMhFzLOtcf+8XSDy5SV8GBusHBEc0kian0sQlqKAuCEY6T
l6slL+DSaPK+XYC6gB/uNLLsyTid6o0JgWCjoTKD3a5th04YGByjmvgd50b4Dba6qvJ54kRPqN+/
yNJxdq1r4hfkmT8SX3MsmR5sEq7MyqRtsxL9c5km7zWu5KGf6kOb3iR1Fm47Ix7BHTDjcVr53gH/
7+W7FnsUqFY2Pf/WnIzrwIfPKxR5FVyuNSVkt5F9iPhIpAcnDWF/ApEnkinBvG3tGzSXm3Eugk1F
8hiCKFHtcE4KogSo3DoYyt2QVBcj7R+1uqi2owTdIMxnkMyZBxz3wTZtMt37l1c3zR/0jG31BwuQ
mw1lJT133ZRfRcOvFmCBiI2xH/1cSlZqnmSu9mU/gwye8bsVaT8fJwKPiOwgExSR3Ml0Koy7PYPs
yH0Evj7sVR1dJVW0gCGrwoOLRpDmHAR3NnIo2Q4PeTfo6ymoxaYYiWXrZwb5jrjtu5zkXasBmO8A
BEKBCl4Tx2MQidVc4EzV8FZZmznu5QNWyumgMqw8GK+RLHqu1MT9lLZ76pcDy13cCs16TAehdsAb
yk0Yl4zP5kztYoShK+BmJFk5+tswt4kU0eeNbdHSdND241Gt1DqzKncXzRbh5xi/9vnoZzvW5ryf
wqClK1EOG1t7Z7JQGxWz/mLAwIQbZDtHdQnpbiA8tTbf04S8aEIhQLR4z5avP3eEAhEIgzmLM3e4
SNfIcao2GZraDXnmS5KCtnaCQuzdGNzWJLUbHd9Sp3Vqjd8/hlDdrckCpocokW0OLb3eluTKDYEy
6daaaB+IMfo45kWyF7gProMxODdNDYI5UT0RiqOxMTQJAjE0n+pI3M1ixBBEGSPZRvakpZWnxLS6
7WRy9tdHlHMzat+HIAUVnktCKewwm0j8IwykIOqt8fFBd8ZwDQnFIvK6ofjA1qxDED10hrkNm/Hz
WIfuZUlJTMljPwU5HcFEUl/HfinO4fJHVcjP+NmTLUq9S9k1zdnuJwFBPbqPifLiE5IhWBmbvkQR
6jBtB8zY7qgG0kun6FCn5jsfmpasu/HkWPO9qFk9YP3Vca61vQMVck1FSYWg8UtiRzL2fRoP66Cr
N7y8/wFOL2D3IX2rhm7tzhrmr1ACbwtHjbnvucbgsWmsZcXmhcJ1nqHo3NZqQ1CkegJez6iiEija
4rPDdx8Di7Vnje05dvVxXfR8z0yB3xNE8ACxiaBSqwDoUt37ccd0NTHMnRwngMDNWNyKmkBBJLnX
VlCToiUVaQEFcdA6mOAVc9PQM+KEGPmReCwbkLvROMA7pENYWK9fY1f15lgpjw7L49SSwDgERGyZ
xLWB+ZX91iGSemXabbYJSYI/JD4RTTXg3TmxiFKkQ0WqodEvmv78PuuRz8a5T6hIOhpoKUkG91ty
VehzZE/REG3pgTuM4bvyMAA/8JpJaEfpOO84X7Ye8aXRemqGyrNGcuKIxzWQCBSbFt7BTiW6cXbL
rFinnUmGYyA25A+QvzlFgFd9izgkPdqbssVBTbjveaDQqCuDziUWujMJYjwjLDtGuBvTIqvp9Vjd
grT3HYM01VKnr00q89AEcLNhrNFMMe8733kHoRVAWzQqj/kxnODRNw+Gle3jsoL5sPxBpb8tBmWR
eTSkDK2d68oGdpDrAIzsnCaqT0FnprVH1lRxiizaX6La0F/Fg9nUtyYDEt3OISQqBNMJOexxKew9
jtJpEzpsMKkG/yrvmiVPIiRUDRvaIdIbA64YWWM+dn7HYBvtTdLykhmlatnEhFhl7d6Rydmgob1r
w/ELQbxXcM+pxwNjy9AAOkXZSgyJ7XBtyspzs+WJhg0LK1rveinn800HfZTcBviZiUtAdctHEzGz
9bjC3MZu9x4q8yWBle+NA1fBERpiBvOOEhAIu/EMiSO9UJtnW6MLPjRLxmLY5GeZ9x3nA/39ZGXt
lX7ndJTbvlZhrw24kZvmQP0XeOgTk0MeP5Txc1XpCD/c1ry1KR3X1oSsl3gQrrad3LPdTCcnsrfW
Avy3G5ILcr05RKK6bV1CaRz0ER0P53punlPDuMlscNizJJCo1waOAuH0CF6dnceYLqKHWNJqnEM6
HCpulAiGObAV+plYFmzAcBDq+ILo4B1+xOs+ZghkO8NboZ6qxNxZchZrLYSGrxQACEUMdRy4hBAn
oAnhHbE3hjwiZjWyMkBt4si0VtNkkhfMWIZkseDSCz5qbkCm3GDX/Lk+hT0ZMqLud32rIHsCoFhx
ir1PVOCussAW25DERnZs/xiLlzZDvKqZSUXUTZadEOm066hArFlhsg9bAoZoMhDp5E7tOuksdNAF
Bbcxy08dYsd1IwgQ6GjibsuEiD8mwNkKbGLP2AN8v2relgUw/2I8TIgu132h8YToOD7iwuv0ILlo
g3034CU9dWDEoKqEzsqlX4VnNIlZ2KVpr3EEEqPYMLVAKbRq+YzhXUc5gDdyLIKopbmed9a6sBnc
lEg3Oqyeaz67Fw4wKE84zvJ7DBujV888EOcj1CdSmBdVBgkOjNakUmxxL07aWcfW0h9CBdUauMgR
HwICf6N+awHHBMJEI2qm/zh2BLuGFur0gX4pEbQElSLyhcS6idjoDnYJRjVJZjIOLXgEbXHtx0V6
wTvvACYMgbRF0utzQuB0/ypvhr2eg9ImXXqrqgLwFfB26I3lSkVqPrp9YGyIVgPl+hXOFNO3qSXn
PJgjxVqkjbUnYbLZNQEcpFG00QlyXrlyu2zkYRH4RyTszNjCDlk56Tw7QfT1mika7WkiCHdjxRyy
klqBXprAHTga/Rk1hIC4qE7J0Bk057ARSJ25Zw6p5A6uUQF77DTW+tXAbrDSJ9+4NGCmd+ayJVmA
mQhede8KGU97pW7cSiWe2TaKLcu4L01AVUAAck6baIo490jivsIQtO50KSf16KdEiBIZL/TP5H3d
Mqn1Imndi6m6mE0mCGi3kV6T6wZ1HfiVRpKgw2duiaHb0a/0RrRe66ZrT5UbTEcjgqSUw9goe1r6
PIDOVtzO6ySzTrPfXca+c+CfhFwBeSNy7ROe8YsVs2fplnWc9a6jKEQuOigAbzU640PSB4cy5KQ3
B+oe/AhRpLjONB4ie5UABohS/1OeA7XKyD2ffYgSS6qgVREUEt5q0XvdKFCBhPYnOaj9wqSSyXxm
lljR+W7etrjvRZZIYEE8QeN8XOIRyaytgK1ZM57eaOlJKmIDsvyBRM6RdMh+PCqCkJIRvEfeze6q
TCL3bOB1Dgp1qKsyW/Vzc2bAE2xHHHbhPEEG8TK42IqgKU7N4exSNTFFAZSJrxscQa73DcrzCUkX
uZWOH+ZnPSdQt4kfUZFQ9DAuR+4aMDjqrwyJRYrgQ7vcplOZezJP+3VgYaGnu7hOg/OBfFzacO49
ReejVBMgLk+DSFCPIcyvWS6P1OlYaBJy2MQeAoliR8t+w8i6XFsxpFTC6xTJtyraGeXiXiaVNYS2
RsZTFZDvFhUNEMyeq1BUC7eOtLXUCj9lQ8pYTEi2skz7mJnBmfXGNJNdtLEOea2elgDPFcTKvvYj
Lymz9xoaDVO6nso74gAYri2c0HcJDNZMVZjjB+3jMIaHtEi+TD5h4LqYPwtIxJD3Qdcj0g/JHMpl
b7BBboaELzi2yw6MMvD3VZT6uUlFFY89k0aBLm2XCupfHGqzMOu0NmF9BXF8Hzt7uzI30YiJyizT
c11375JebwgTZitrgvuQU2FgiO3Yp+06Xw4BUKkmdGqEspBmWq/1YT0C4qHQpzwKSh4nX3/fv9VR
+rc7oj8piv+bCIaVooXz582k++Hzp88/W4GXb/jWQ1LGG4l+TSz6bdf6Jjv+3kOSqNVQuQlBe1TS
TELF8r2HZLlvaKQiC/reNzLNNzpSfIkcbtEaO+j0/+Hg/F6lf3Ne/4mT9+f1ZgtBFLnhMGKmq6Wj
YP5FUSZH7kHLUaHXBiI/dxl0SZdu+plclksOkTcMcwxxJt4ppbdX/AuNfGDInMLugzQg2XM6zctO
K51CMdFzxJm0ccx7NDCQZOKV6xl2HrQivcv9ObiEiBC2QU+ZZAWa3ActHg/AyGy1BUiKXJ20YdAP
PMQZXVqJy8Fh4AHZgv4NbHunT0w0Gr74hIAYTpO56ReGFmqM/v7Vp/YH3YzFXl2+atUKYdLoE7Qy
HPrOQlq/SOGsHCnC2FboOr6ChwuSFfaVSwICSVqcnkNHe1rODNlINAV1Tb6TGGHuSht+GZFyQVYv
mXiNdTvVGRE82BTI4IHAVRTEEBEIPb6LEw3bRiPwvkge3U6VhRd/oBQw7GzcEMJb72Iy2HYmTOBV
O+Xs4vYSqNBIHbJ5q9Mxgdzw9a8x23Tu28+is05Gq+yLWv6gJVThp0jKtZQaz50kLu7Ibq8eFifu
acT6v/JbNT/UhMzehjaiv+Vvft+LBy2zPcKKqlvCJcRD38CwzNpanhBMiYdwgiEdzgREuGC7vmFu
B4VPIpx1ePkz1NvldF21+99/JF8F6z9/JHwiuo1eHkMaXpxfGpzhGDt2kZrdxqq3qpw/9Ur6z2Nv
1btMJ+U2K2K4iG2L5YoBxQWBZPzcxQdNVeETqSuAYCb6ZwGzRdGX06lJOGxxHdsNA2xXAMDuoGB/
/a9++atetBoG3NxdV4zO98UiJUoLZEIBvMhLWLbtczBfIYcqnxJu4Gtf198J+FdPQbhB9KNfxKxf
T3oR3ncqfQkJIp5RTJ9KizAON2jbRzjAATqPvxDCqa8+kNeXCXu/4TLhMPDqoPP+1TrkzklFqrlN
3KPvlkc0hDvASP5VzzjsToRhcyJS5JMl3WI3j5O25Vg6X+xYzmiV0Jc1IibyWuCAzdzCvnbLVHIe
JgWKcKGFuejX7+Fi7oTx8HUP+PqHboYTEHFLg5kRR/fk0jTnZppefvwfovBHInbr4DiU7o6bqz8n
vauYzoNxAdJevht9JpmWKu+mMZZXroGvFi7mlUYa7qpNZ/NUmp+T9P8Qdl7LjSPbtv0iRMAlkHil
95IoW/WCKNdAwnv39XcA7HP2vn0i9n5hkFJ3SSKBzJVzzTVmXH7zYzSYyuegSYxe+Q094aOi4n1p
LYuM6hqgwDB/XZL5sJkmR5xKrT5ZkSE25j1VSXLLOA7erELfyQ5Rw0HEuiXa4DAy5XLeNjuO8jzE
9qAdKM8B2jXd2UJ5CYQ6F3mXvdlxKXf9YBanPlbJnDnMNVKnwQ+YLts8LbXfcph+M99QvQsPndsU
rTo7kZ7d8HJVGwBz9jfObEd0fJ9ipv2knd5/BKq0yKR3+0MzkMqWCJMRuuwLhqoB5h9hNNAD4kSH
8tYC3CsIm6PfnP8ZOIC25LsyVOwdFuQbhiT3GkoYCrAKV12N0jxyvP4jvDdGzQDc1fp0cF2OOBT/
Azy75F43tn7BSdSfCV7pnHOjd+kP3+n8rcQIhdFhVt1DpioiP/3RSjIC7fY1U2lCXJOOKh3C01se
lq85+G1XzJyrG6fve1QHHc3uKiLv3uAnJ9OW/Dn1ga0EKwHM2Wvn+enZ1bRxFyhrfO3CZETfCJrf
g/XWCNY4bQx+98Pwgz6L/GgHfR7ZN5Mbx6PwJDDcQUcu2xd8PtV68lJyULLQ3LbK3HQdZpN1By+s
9CbxObgphhJ//Bl7UbYuILi+aHZQH+QknQNUQiSZfJgldLxm5N4eQCR3b5PpfkTYkX4O7DurUktZ
01WpnxgfH7YN2+SuhnW2IXWHyzkWxkX5Fgf7sLkxL8jRP7eMg8BJdhtd39jmtSPuVm6hXEwkN3tO
qa2iJBA2JXdIEEDSvtocStapRY8CKs+TKQrzUNR/ejsKEZJqRsvmB80B1049z1Pdtni6fD82jfBs
ef1f/3nlXZaMf19SmAs3aS0xjDTzGRh1+kdriZQvN/b4lSpJVW90jvkOpKs7Nk5orvW5J7OgE0sr
SFn8cAm1kHH5pqq3skKSzImE6QvrvfWYbV4pl6lxEfX2E4Q6Y9+nwD9NFCxGHCXT3DPZj83Eq1hT
3ORcMEv0IdokOPi63bPw/O5ndpgOg/owjYl9nNJmuEqF3vpf/ur/UxoBUXFcGtCCvxnKyT9KgLqO
h842tHqjV85IZozO6YRYNPyKtQVI0iOkB2EZKwZUIKR+94gfy10nkRQfgYu7RWkDtl9Hps8TZr9j
HpKGzoEVlU4U7i2OyW2aGvPdhPL1Akjr6I91te5GQq2F6YvVAOzvtbcBzhoxqxpTjsPJjjLt1FbY
G7t08P7b2eP/1Dx0Na25ChSYApD4/9Egn8XGwspqQp+HPt5EgrlJ10oQ9GU02zz8krNn8a7CUX6v
3YEzs5TvHLtoOMTqnvTEAi4Ka4Z59VJ3UXPBygyLdnm9PCjdUYc+c+Qnras/WTgad+xt5gloZQHm
Ey/cf/4Il9/4/79wcf0YAveQ5TKA98+9EGVmGGxhs+iqhNW88W4kL5vHKC/c/WiZ1sZvOauDBmN+
yE5nO6X71HXAh2fG3L8eik5+jwpNO5cyt/eFTW6kgBUlawUoKwjFGU0kvLLHd3dZqo3ZB8Ezid/B
2vA6xIxZTsyxulzxdpMWOFUsgu3dDsdpn/gTP8jPsr3TFV+4V8NrNmcqeNnpcR/kTU9SPEf20onk
d89F4ZeqEYc+h4s5Bj407bnLMRrZMaPd91Hj7csahuxauLXXUQl1kX1bQ/Iotc9CmddJs+rfljd8
Gv7wXyo0GCr/rJpx4Ng6nXCGIPFjzceYf+9Ba8WQuFlopMSGtOM6T9x0qw89Pj6MuN26VrI/6pi6
7mqQ59LtrM+EwvpYppiU29by3lqShrZNnuT72ATBnPsVIc4EWA7HIG0/x6nTLwzNqdfCqzH7TkRF
ANQMX6Vmvtmify9k7J5ZiBUaRCVe+4AYniqg1+mBniMCAQXT6Q+GigNtJUJ1ig2Oy3ZVIGjNi5gX
myi0BcHFqZRYtub4CiOM+iPOUuKBAJJlJiz+UlbRmixmtfVYyl4IeNk6M55fiQTXtVerQ0q88nMf
tWuHouu85F5kfU3kV/47mur4GEBXOkktso4DsTbdmEzHhdtvCCddgzk+ENXHxN1MPlseumnynriI
q2I3Miv4nVZrssFBaKy7PvipidR7LXuvXLf6iKwTF6yfOkJsp2uo74xjf1l1ei1VZL33PqhsJ6II
0/Sy3SLET7tmIqGjgRK4XZby1DLLfeAZ8bZpDGIPPLucjd7VX1pdv4Zpj6Vv8EsILsIP91El3tto
hp3O0GXWvt91E2pHW6vSm4dJL3XCL78g5NmMgPVrYTaerCbln6ABDkwff+Sl8OudTF/pBBWfOKzz
mwkjZoUtf3zSxzQoYSA432Jf5owXslMQXcQEQNijlNsWFURTOM8cXgBecuPRRwUFgtWdNsWEyOh7
uACItKIzVN1zp/jKBznzcgCxB0VXn4MYv2pV9GeCQdLvmQOEsHOwQQ4BSu0+rNBylW64azaA9iSt
vviw7YCDEyrNLJQxftrPsSEOtYVTkP5dO+1Bs8r6HgO6soB9qzHMb2npEOq5bGu5gUiDh/Hsl77+
fVJuvlbYeu9EGeoN7eyqK6dPEYYvRsLPdgon8VcMF21orgYWdGjLPHGOs6tdH3fPZtnZ7xOIHYS2
NHpTYe1umTohdsYqjnRnglvpAWUxhd//4FwFrCsiHDFq1SmRSbefYoiR5ryZLy/N6dkPYo6e862Q
/e9/0GZW+yT08W1yXQ3vZ9Lsi/nObTNUSIo5OY7Zd1wpdGaRD9dOZ3PLJsRkneMsTE5NJOdGbHl0
TKvjkKw/SYZWb4wa80m5gUq+gNXlm0JZ0VNjazgZeh8WB41DqdfNrqagGBn6OBfuSM86t6JVRteT
qFAAnwbVYtUWk7GxMnCo3mimz0oziVbubALmBz36lTtNcNUmK7iSEOEeGwboDsutNngBszx6aTKm
ygoCIHANsGZ4ljQqSqYRn9r5npsMyI4EHuBfSHGVLP9FWCRkLcm4rf5oY+vTN4BJwErn3yhE/Nvy
rIVmiFremBsTnu5/3tSEIeaN+N+3NcORlgARIxzDRC78p9Oi9ZvW1UJzhmjM73YYO9bF7Ctvr+MP
gBU4dW94YsorI0Rj946nYHyWuo7bJWAR84lRoAPZfOmMNKNmxH95FqbMsdxCLOquUwx6oUiK10AN
hGsyjW1tsMT652Esif/QPesMxWVSwr5p2ERvBiEH3MNIMb5XvRi9nl6twj6N1HaH3FaMnDQapzc7
e6+aulG7gLjRRlTN09R/Pn6VuAz4nAkwnwbpvuJG19akRoh1ZXjlbhpYf33yW3Zm1jlfU59s+8ns
foaqe8YI+jujq3wZRVzcmUj6TnzZbnCj+GZEPQc1PyKhNm7jC0rtTpuaAMZXYL2bFOCgdMxb7Vh0
mqp53HcietH3nH3npbxPPvlGGVMxgJQJOYDmehmGoNxFHhTGXM+Sw2MdbCJdctlp+bGBwLuaxqlk
5/PIsCrz5p6WqbPjaELkDZMflUrVHWqpCfETaC7xuE+O6trL8n4zb0lHasIQ2NXJ75G96vpYJl06
jkVKeHo0h/GKDgiFV+H+mIoceO3skiGILXwJOuUTXF04pD532LpmuidQQZeDb0SWEYFiUvN/WW5Q
fII01A6ALF6KsZD2UUrciHU5HJbtOEqzz3jMySwo+AwjFm4CBE3zVoGSO9D0pg/kjuvI0xXIfjt6
HeVAKpuwniG5/7ZKQx5xjtcsikmHVq9BsX5cRXifv5b7rEuQUZhEunUIiCMkZ9rWXDbN8mASgPb4
s7OYZVI3exCfox7D827KA7jL4Brg7iG6I6cjPTmgVx/3ck/mG5Bsj2Gpjh9cVeP3pIps4F02bV0I
9+swizwOzcJ7ipyiO2eGAaq4Q6N0MElvQY5GKybOf+QiwSgCTIQuASaFQxxcl5yqagqmA3N5qAQz
VVPMD1VpFNthWcfGolS7xKSgmG+U5cFBkNs9vkvvLad77ZhcA7Q2ohEIvm9GxLqqNjwEWMe0SA4r
xu2yLygjI9FAulxHXVUeyokVmzKTgjBtdJwP45Mxwq0KzCb85sDKCaMp/ZVSAVa9vCwSz+OBmeB1
mxe7lkQd1iXmFidIcDfTBDysF9PasXP7r0BYNxxAxcdU6iuLTBein/O967Y31+nhk80X8UDJewE9
KnKVg7o27yEu3vc4FMYWJXsTNmFz1Gu3ea4boheE/Uc3muxHWf6uATdcCwPMT9D8TMh8/x6EKtz5
aTNzgMoMekRf1StXM9U6crr6pxX2Gw0e+0GNabpdQLNePlI5BNDP8Cnh7eB8u0N5XHGGt4mfyceb
9BNvkzc1F8rA7IbvpEg/XjWv/ssn0yNfmIL7rcIkfojrCUQ5DdIdld6HF/XdQYzFW5JZ/TV1Hcxp
VnvM00PsFRT2nlG5mwwI5kZLldoMZeMyQcUxthqZxB2r312qOA7b/uRtiiQiO2No66c0bPpDrzIQ
vgOQOG2w7pRlRKvWIltn0ssPojS17aJlMQ8CmTy7t8Srhm4+fnSxd+qEUj81rf3FdoZY3MZg+mX/
U+u6asOsxM9KZ5Upsu9DWpvHGG73Sg9V9ZQJoR3TpqElhaWHN8BmBornfTG+5EbVbceieTGkzVTr
UoCJqB6fxVzlkG//I8O0QBji17J3TLXrHYDzEYO0bCW0SXeRGwTRil9Irnu9fV3W0ZQJik0KCX3X
+xQr81JpdB/YwobjAEj4pVacG/M+tG5lyxU4xLVzYt7WIlBi+1hAW90NLlpuhsT1BXxImj170Mpv
kN2uWoExb2JIFoON/RZ1nbFlRbM/Aj+jUnf3ScEK3s8LR9sRqZX/YOTE/T0O+so2GPFKR286L4M5
LZfMU22VNLmleHbtnBTtvMFgxqFwX/qO/BoD8+r00bpKGVUocqmO1lC6Oyg85RPBsvwW7BqwQJh3
YvzvGnoEdUGETSl/7ehtcPWJezkxL6VotQ9N1w9ZF1Z7xMduEwBoCianYmIp73exNzKtRe4N8zG4
BG3uIHPW8tOy8/bjhGRVVeLO29peGvNPW3OOHG0LAOrwK26Cfqs1tvWZh3QJEpaLdVho2NPazLk/
3s7ejQmUwdx2T5viybCnN4qu13rIik80WVB9HscRch61a2u0VFZNqpV7OVGE5sywHIta+NuUBUD6
v4jLxReSmhYXdDKBQFTbAIc9v3infdfziyMZJ6Jmp/hyI+fDn8Ls2Rsr5NZAvXm1XDXSdlb41gqL
XEpFB9KmY0AqTbSBi56dvcpJPyyi76ZW6N+ws8KSKjuH2VYjeF6OKlaAfp63XwIlNdyoeoLkTWzP
ihCd+sn2fO8QRM2fqnK/10ap1pLhredg4r771zOYN8BCHPcPpf9wNe0A652RkNwXKoY9ydrQHG7P
QBgr3Y60N7OxWvAtGqv8fJGYEiB4TOjayTSU8RW/u0w+vRKH+DyhZm0D0kVPWaKQa8YxX5G+VZ5F
izvuIYNpUUl0o0b+dkiEHGVyLdeFJhgtZ33LtlOQ/qLSkmcjSJ11qnO8yVpig5YaMv/fQtJImdeq
SbjdPXbD4CPHjTdQC+cyjD+XZ2RB74aKzDjZFdQuasIYY8XBOR74OY8dbV40y2KMFSPqmnXsS3xo
sAsybzdGMPiHRDpbGYfVuxThbyTLln4eK0Xhuy8NSafhhtAFyIO9NoM6663miS5YFXTw67KO17Hs
7Fs0cfNGaUkAGPy6jac+LOToNz2fkwQbzzsssTxg/P+QFtYcGk1ebGmNXwDvsFA7n7lJmA32m+Sk
q/HcTkJbt4CvUwxk59BvTzrBUbcmFPWrzo2qTdWm0MUlsQyyj/pIGuflIVcvFePI5zgIjQs2IWv7
WO3qLOvxFnjxxXGn+BKTl4pFdbjLON052ItXqatlLFN6fqNl5pxSX7un9CmvsYWaoQoMblB51n0T
+/d0ZPiyKknTJtNR+5Dg16GCgxJyIiPeVzHFXmpF7m3BxzOMX53ssqruBhNu3mJ0TN6RgcObT4vM
jlNmPYQMjhgf0rdGawJM0+lPX5dET6D5nrBlul9xidUpMi7jxJebyq7Ojo4NKyHj/qOon5bTUKzF
nGMdsRtykb5MCRmDS9HYmTruDx2Ro7G7b1LFoBoR8zZ14nKUSziosFO4h0JU6apKbQCDXfxUU1pe
Ec0HwKrjeWiD/Lo8FPJmdeUKIFSzCbrU4eYpJyg6MPiEKA9Ljef6ZnNzbO3Mu4xJM2hTPgkGz2jx
FkeSgeINpm82qFEExdYpxvEWCZINBmaTsaWNDN166W3Sa1QIBLNrnmdEhAFyJGyFuCl9HH9NvY0M
W0X5bIXC9rFUfakbc+bqy27b9P38IDwqZM6yDNsw1Y2RK5Nwf6kDyyIXH2Xx3nMZvzMpkNxbTxyZ
C9hV1Zx2MsdX+v3s9QgupcZWU85qEgft4NxC5uMP0Wxk+rC8Pm51jGzt3U+c7K2CgQRl6c2uXeON
mOxnvdFOkvGTZxUX+Y5CxTzbmqODeAqpjWXVHziYqUtuQEn0K+E+Kd1jtN8yOF0lMljXZYjiBNbb
QRFv7OtI+tqy5wEPe2/w25+XVyR1D5c4yE+qKDAokciq76uqhOfPv34tHONrEcSCgl+cGFdc00P4
FKgZrTVnfDzEp5wRPSZC89NDkPKAUbpJ9BrX89nCc+p73ZMF3NQYoZ2w1HbL1RXWh1YWl9Gkxahb
4fRaBBzss2Hq4QM2E/S/hLIY+zzOXF4ydW9BmWrCnYEWkO2iJD0ERNo734IZst/PsZ0RlR0Njfkp
QQ48HZxO8TrND60zHLXSsz4VY57HEJ7HMJTjowUB95mwBMy15Jk6s4JDU7JIQo2ccfy6eyBw4ToU
ETX/GDNP7BXuj8Z106Mfpsc+Hz3QIbHE4r6UTVUrMiIkouBkgkum4Kw5CcyqV1fbH45oumhtNeIT
/ql+9vpkh7s0Xqkmdxm15IQS59MAKqOsD3U0dDOHZi9D37vLnCF50nDym2+Q+JkOtPrDKhnxamF2
mLhCD3YnhrtOuvNLrDAfc3pJ11iY2jXxEwwyh+UtryO1HRnweQf3QUhfb6nfbVitsRwyXh9m7aUs
7fS5LLvvknTzc0Mw+qq3QvFKgbSueyZHHu9DkfBvJ41xzDLKIYfT/CdzFe963SfHovdedc0qYlx5
m1LV4pqwcO4HqFkYNM38hlfvj00L9vlRBFilPTzHqXf1audHDRXtu5nTljQIS14bBP5srKKVr55e
XFWfGd8aP/W2LeSFA1tkTJpKal1lQKx5Jbhgc/zetyrUfpIu+lQHWsHYRkaaRzA8wYlAvSBhDy6Z
4fBheorjHXL0K4VmsVExiZogXjI6fjoVbQ9jl1CmaIsSFt1tZmJXFRwUvsvLksQFghGrdaPp1ABC
SZeFPwvXfYIk4JJzvqkmi2x1VWZMa8BotgPijWDm4jGnpAGHaf81YvvgXyS2ObKgWoYptZWPHEMq
zbYYmMOXE7gAC3nFJbwnXAORC2BDMExRkQ8HDo+/YflP5pcxoGTal8rfMoTsnx2Z+OSdOPIYMm/e
1ERbKNcPdn2l5T/INuxkM/3QxvQNw8KPAIVPFtBUsMpIwGxt9uHGWXxMR/78ya3rNWnbc2hHZF/b
ivgOlbnG3siKH6WB8VP45HAsz9oRsnMw4V0kybp6Wd7gJtH8XdQ1ElyQQdZr5umX5YEAr4OvSgyt
ZXgylhBpp88HToL7zAkz9C9W4Epq6WG0yVBZYuZwOuZ/Hygy+Embxl0NVTxeLek008pwyaC1LKAx
tYlWM3KRgWQjpoacHZ321PPg18PaHDxk5ghfS4H/9eapKb+ndf0+AOr7thQvI/m3X2WtNkpY4UeM
yntJ6zFf156ufXEG2zpOuQlNKBZxJqtDliWU1X6mLpNZptdBy92dJBmTTLnw74fYEGd8rMET3N/v
WiT8P2y5K+hVEybTuTPgEyG57vt+23eB/gvOQkZL06o+aAzROxXzTYbdGq/2lJ9RuLiElqdmzzn7
EFkjrtuQITnXbQ4txSb+IKA1jRfHm0n3k/NQR+1sVYYZMzngDRdFmfmHGG/RSy5HjOk8iUwkJ0q6
l6jPw5NOrPyaz4YIHRcF7+zND+OjDIxL7NIZLvEpSJ5NM0rOtSArsYlaeZr44Oh2xxExQMJ6LB+i
2qNKx8TUCTqZi88g+Mg+/UkMz+2kbQtZT9dQxOOz3oe/H0eSwLA+SDbiapEpFZnZdivCyOtTMyLB
dT0nFGiLp9wwPtysn3bLyuGaP7wlNH2OT1++HPsV9ni/6/2dNQrvbKG2qoGQVNtIz6Hh9t+SnmSk
ysGQbieDuy5JC9LZ6W6W3dpnyAYdoxFqOqaBYezjXpX3pGL3w6Ab/Da0u5JyZ7QEwv5LwBlCCT6K
FG1isFz3SswgVwvumM3y0hjzS0Q4CBmv8xRhx5TextEIIKMDzxhMUp17wYU1hzHnhfP6UBX7CXV6
pUdwlOERhPM5ZuSCGXq07Mz0JXANCf4bofZaGSt3LlTpkUbEFVXdWs3FK4EwJJMYEwlEmr5aBBpa
Psk1aptXus8kRrthTkMH6XppHKVdFK8fXTTmCqyVk5TaNY3FPJGDl6aWyEEVh92+fgmqjrBcEXSP
Z00sBe7Rprik8YG6335PCca6SxXuzSEj3azK9FvjO78GHxEYDdA4LI3L5cGZPEH7SqQbTXnWPjPz
eLXIA1bJFAyzg18e+VV3CEx6RcKeyeFyxF/yWaTlezR/rBGfh+qd5rDsudjRcafNu+ZYXoqmil+d
Tn6jgqJEHar2HpbkIhWm8ZbbgPb/7dkwSAxNzFX7tW5dDT0LsMGlFthg3qXla5p3UsN8qGS08Nka
IgTOqnqCj5s8md1Nq2SLsUhrjw8ZU4zumZZ9flPwQknxxkec+VkNugG/w2T5xcENJmCc8+GDjBzj
kmn6L9ebB2HnfanM2mw1Vb15DvUInpTbalvbtptjBXVmVTGR8AJ5KV8/2liSwVQxpvbaolg7loFN
uKGXaS9MZcHPCp1ib029/0JjPbo+1JnCnFkVHPoMSutNXZJrujzoc3oq/i0qVyKyXMfLnhcPh532
Nyc0/CdQnPV7pMyXWPo66QaoHfOrkRnOy+PSlfYr44PnGNLLHSLZoUcm3y6LOS7JFPO6elm+hLHZ
O4F6Ij9q7iN4iX33xyo5uc01SsUMn8HWwMqOrXMYfXVMhXbWhbVviGp+XqTW2PMncipjElB9T7x6
I80J0m/OyvbzW1n5/9NJW2qPsQor9ITKuJj1wMhH2+i7gDEWEROFN1TOHzt+G+qQlZRP4kkmlth2
k4HaNHcuatMJGYYjph1a9B/S27qbgxP8mA2wd4ouML7lRf6tkJl1RnH5quFtXTKPiZTe8KofgEQu
HVb99yCxymNCO5nRL3cdOul+glVzLOH1f1L0bUwzxkCeRjoxB0Wi730P+KlZHRahVo/D/Dr5+Hw4
T0ItxDHEFKLY+lZUX0RaM/q3NCRUzbjxJNGOV3Lykr93z8eKmHnauB8TP75U+CAvQSPBe5Ss08tH
4IawRTCRMZ4x6VKubO3y2KwiMskw9vOliUG11NHqV9mjj3LPpyRRIyqMErttBGrpkitNgL/txYdw
nPAgWiPcmiTmEe8l0ZGUd0sCFH6ptDM5Es09J8px5+JfqrZWLmpqI2hbxdxfc4bgh2oGuRdLfDSM
rCcEnZWjDWtrzBKS7NWmExrqa4R6OZr28ERAsY08Te+ilrjp0nx6nQJBa3E5RT4ufVOO2WG5cKnc
weT05GrYaQS6Lqpf0jGxdmI2u6lQP9L/HL/0oMb3JTOCUwZ2VlycxcZta3VEe8Ol63nDs2arZpfl
bXLlvKfvtcgRlyltidUsjVU0OzUY5+uOgEomct1iUu21hhJbI5TELMj/M8bmD4A857c2MENnD28z
WfDs0NPvcQDSD03pDNshS3GcE+85O6/LPvqjB8TRVm0FC5/hV5LtpLXu0IYvQh+KTeGxSbLkfKOL
6q5jp2F4cbYJLA6BdKig/krvgo3xh9+brGEZl2RllP051qT/gk13Z0/pRcvs4M/8ZKgb4zMIcvKl
k/y6PLhF9/ez4ZtRnlQUqVPFEMvLKON76NSk4dGZ5brIffPotN0xrRxxTI3usFx9aRn96d1q2i2v
vML7Ww6j/T/sTNB8FPen5dIP/ZyEcK03jqhpYifqNtu4feWf/a74he3pS2D7A4vUvxLYLWhe53T9
Mm2LJeDy+NAJeDEfxgnfAmOnBU6xw5Ezj88N7i4tfXAw8+fUdqrdIUb4DOwb/tXus2j/r2cg4ZAo
YwuTYPGxnN6XB5VCCKPh/pQatgPwKSy2YQ24SBBs+Wr13JmN372LfHK2SVnZ92hq/sooBd9SAYaL
djvDUfrwWNO8Zj96XoJrEkBYOcuxpK+BnoyNJ02zr0ETOmt7MKZ0bWvyUxS0XBypB0et50uPloMu
zXeV1iRoOkawEZX+kWehi4RM83pMzOipV/YhQ4VFR4xqDqezyWLqUlZAQ9/lpTl+ZzFzKyf8Fphg
DRNh/xWZsmXTS+kjp7J6bYmEzWeTfkfveW0aApN+TsYHvspTZKWltTFGog0D7CIIu0N+qyZhMYrd
a5vWqLGnlHQiixBzgkqa+uqOtUvl0KanEGzBuVVBu6lac79UJ8v1GsZjuWlKjCceznLoUEq/Fh5B
X/jCGIpm9K92XzOptQc5X5TafI3KZLL3ttEbu8E0kpMT45qtez94LbryXcx3IPp2+ZQPxqnXva1D
TvXVn40BwLuyZxN8HhmHpn+AHp3vBxa8lT0HhhaawTiSrAFE95NxhoOLrFh69R8vM+amqkfwY9oN
96wOzR1zU+NZQbP8WyzI++ZPrkzIG4MqjsszGEvzs0YdhtD6AlYOQqtTbr0mKyDMk5q2rW8cg16v
NpFn6qem6i9Bii+kybsyJZN6HtYpAYDbf5qOe8N0fuP4pKWqyVNnWmzxi+b1kMXqHsnHT4fLVBKl
MUSl9ZKYFLdeWTyZezyK9DS7YgzPfjrqBHEERDaOQ4aILttNIUne9YYZtU6C5hXjabPvW/GnmJrq
Wpc5w5rlFHJQnAXhxLfz1eLAAgFXAo4k83Fp4KIzMdQ5L/B9ONuSZrO5PRXaTuuhEsSt+FokzzZh
W7OdgTBZKoZFi4YpOV61SBevVe/dHDFRpS62l0VRaJy02pQc+gmcr62d9OlpgzcoAX8MyU1zg34V
JvH41Q1jSA3ZVaugledKt9XNZpp6Wf6NUDAuSRN1tfRx8v53L9v0zZjLHF54nUrfzLkLwwub5vwB
djxryKwCDiwTu3zCG8IlcMp6uhTLJtNb03BeXhYZYnDbTT0DlZx0Y/5s0uODrBe/ZeNfsJHnF1iZ
+bkM0u3UN9M7/C0SZ4YpIUjYCr6BccQ4ZE3AKaWac9oH8+zWWrZTE9Vok9gZ6T9dcNVLhMjHbV12
tTzZuioIrjRNwjS7fKsWgxCtFWKBF1PIUh8l1fQV+X8Vs9rhTEl8rwAWH5ssBKffFoKTStOsdL/Q
rk3aeUR8MZ8dePG76LmkXHIJtxEcxJVOZMahMejsD3OKq60i+9kGjfYUNHVwIdEneSSvL8+AJCTX
xzMP7kGYhN0uZoyVRk64kXak/2hbfSKpeXC3tQiSvR3DHCWt1Vl3KEOpawSn5bCIpXqbuWMJy2Y+
P46TfnFxKvEpDsW33mkZOWD0emVLAJlNhaq1WG/yrrj2ZU5woBb8RfC2/ycfXtJqHLDelcNKm0bj
FRvHsIsHXCrWuHlcI5g9mMGZqm04utHTopaChgOyN8tvpTuQdY06GtjW+D2rB/JpwvYzIVxz3XX+
IVTxeDJKbyQFB9JeHCUU6Jb5mrdPxOREl+XSgAX31991eifDF8TwnxycC47xtAdXll69FF5q7fn/
tnE6pS91NtmvODNWy4XaRdQBeUpLObY+Rj9hMsDSjb0PgXUTKyLcihE35Ghr0X1oqf0MnD3b5WUh
HbjDulddOZmTWJP57RFO50B0d0HKCU2SFY1u0K3aJLfLXe6dl8OmM2eLVkmW3UURJoz3ZM6JQmS4
ZhoHtjYeUTw1pyBxwLuXIorOKtaaZ0VvFfNrVu/MaBjXj5eo1piLo/dWKBoZTcWYvQZXaC6zBjVq
e2O+ovr52grVaEDWGNPt2KA2ucrD3SUsgUOLTDRz7E9aGl/B0bEduRrMzZzLpnflF8ZqSh2gic9K
tUzujEypOMmYPWeqDvYacyz/I3PzSS87HAcUyHgtyS0jfZxVPOpq2/jVdBaG624D3rJVqhX0Nxma
WRkJSXLjXE3KkGzKXJZyneslXI2wK78H4MY5EI7F49nytcd3e+rMvLDrTdRC+2kb2gdBbJCxrpT2
UovSf3EkKOlom5nAeck46kVLnzeP8lvWjkh9U2k80aQLdllrGP+PrvNachTYtu0XEYE3rxLyplS+
q16IqjYkJvGQwNefgXrf2ztOxHkhJCSVkQTkWmvOMR9QZ3shWcjVx98J7mJ07ZZrscSGTjFKGK0W
99rjCN6V/3t4AQg7vGhzfp6i/ywKcvNX7wR5SJ46WhmVglZCnEIkndM9C/zYL5y8oYCjeMTp7Ekj
hE4Y7DP79a5++9vtbaqIY67E6MCHme/dxphPhpv+ycbklkCHekCcUBzbgZosloEgbjbxq0ucPd/X
DW5rTuBlV/4IzTOHlX0pbHSKEFb2iZEb2wD1z6ZEhfNiE364i7U02BQIvZ6qnkXNpA0eum2aILX6
NiwXd34fcI4qrUPFP7qqCUDeGm7w3qkJNoSLwTox+UBtVKU6XxxO1ANKkMjAl2CgJzVH5itoW4CI
r3O3eqwYXYVa5yLOLvdTKlGgRDbzbFk+2zMZbFlS1PSU6+dgNrIVWtN47RbkGgGaCTFkzJi4DSiF
bvItMliIqoWJ2cWrFknvxWGKRUs/AhWQ7tsAm0pUG09aGwBGmUNR1POqbCgluPiLbdzwWUO70Wg0
CwggAcTlMekOTlUXjIMrWjyju/eteokXBvURMOBvMfsjiP9p5tLfDsIJK4hPa7MidjvQSQCfseVc
eA60DpYYcWBtS1iavP8XK+3539r+j5ETxUjl67z5zl1+M22FRvWJLXl4GScasTGVSzfEAA68BHCP
Z2yiPjk7mt2eDERaW0b1a1fNw4PbJx9cM8OmKtTJEnXHe0+guEqcL3+uvmxBIyr2tJ3I8l/RMF9n
vFlkVIc0fbUTFlpyRNJ4Zzu8I43uHSZLizap2/UXPf7dOiV0z5EqFcvoOi7eqXHl1pP48PsaDVxv
D4sQmz5IgmYehTkeFNPaAfAat9JGbUh2xG9rbt6GCKna5LvH0TF/M2WSN7r/TnjfaB3jIwv2z96c
g8M8EnQ/6tkDeTTzJornb+aFydWfnIdm2rYDhdssB4hQ5pJC1Q9nmtLq2Nsk1zexarcEPpNv2HwZ
3XitS9YYsEd/DxG9H2yIf1RBgEniDzi2bTp55F2MmyFTT+Nsb7IpoGJWZrpk2uBycjgfkMLzOZb1
yssyd6OnjJO09n2MY/RjpfkFj50zjR7sETXKjdOWddhq72Q87sEvJxthV5SChn4TnT7tdRJXOIG3
L5OL7FIvEcFH/hb/kXEaM309Ldl4OT3UayU+VIE4bYyM/Kkc8xBXhMdEbmAxo/tvTa20dd2RHxnI
2aYg9n/FBPhcR2ODnqTdqTa2T9us0l4EhjuiboLQ0IefgdpGk0R+7kFL9RYGaG4Ym0llLwGKht3B
o6V+aLr2GQGD95hSiSk4LjCatqODRpPzVbWeKiZ/fZo465IAP16rb2mUdRtTY/3aZDd46m98Q6Z9
grhpbVqIuIvYB0gSaDyzN2N6wRzy5Bh1YNg1a8MVrd/UuvccU/hTIycWxjztK6KPyok6HTd6MQPE
k/DxEEFYq4b8n13lCTQR6cS40jTLgyIKdwOBnHjMiu+ip3ZEIVDvmttZ9GaYZl65AdtDKqv+RSPw
p7LLHT3GnL5h8xLrDHHHGlepkT2qsSM9LSI51qx1mJEzkLG2EE9TocPbyBorrLRgnTh1eyAh59P0
Kn9bN/kfqbR21anxOEji55VUJdcakkw5Hv4YJItvOq/fjUTMr/yO/8moWG8wiJCbogK07wAFCz26
zxzyyS8foj+SAzC8OTlCaQwvVsyGF5rDkDK4YOmmwUZq4xojsr4kC4Hb0Aax6kl93idxnh0D4V3y
iCudspkqOhw9YaPzeSfSqi7e8BOLtHliNM6/6hgkC9S0GMzijNrySPcjupoeSGS/yUg2iHb5gFbR
d32wPMUR1vOMkY5azSJPUbrmfC0Fswwoy/16QNhzF8ZuhKourd0iPwsYfjRg1XYGqgED2eC+LfUr
+kBjLbBbomYz6X+7JS6flD9YiyVKPOzpluXevJUPU+Zkmy9cC6IQN9UAoCez1lWir2dmVVw992Rt
IRyKok+j6409S1ViJAG+hcruf09awnErSN/yTU4D6fROZG+6qZIUIQ8UGuSDW19jDmnUxSlSHyXD
dVovY9gLo8ZIeE7kN5RC7WD1rQwHt822yWTq63qOb0yKbIjCA2CT0jyP/KX8kvJnVho3v0WA0dW4
l/w+SPZV1tWscOpx20djdYzifZ9GT705+CH8AiITxI+yb8ZrS6bS7BnlLa+Kdy0HVmVX4rVLrd9l
Hf2KKWfC0fevfh0ER46ksKwa+VAK3VuRcQF6Shs/QD2CM2c9sOq6Y1CKYoNArTsA7NnmNj74tpqc
vd72K9sEG4/nESp6miOYauGipnGCQZmNnbSvs558ds40fOS0Qns93jVOqz8RLnlGJyYPPWzzU9kw
w3XaFEgPSuSV2Vru06KnsZbKxGkzCv/E/CG8+MuHeAvAh8zbrOjeQVv5l4SFdIhX1ouqg1shwCyA
Kj/Wr1U3q41TBx9T2f4smujRTCimsWKtOWWABZBoCuLZdzYjXR9QM4hk2sbAIeqpc+dCsTP65gS2
nTerlUVILMYtRq6/N2aT44iiZBB+dGvNDl+2z7w5awrt1tBy2lisiVcREiFf5dE+g3u17bDKxW03
Xb2Od4lGITmYGe5yAssQ6ZJvGOeB2sW1M59nTfGuo2Q8+tnw19+eZUBFPNeNN4kVMNpiCo9JSJ7y
MRdEDRDf2uqQRFjkt7mCIDRl34UL+sErvMvc3fALWbvRpPbROaOGXVO/lk6G3lWwmDWL4pK0hDDo
nsAaKyPIloe8z+tj0+FaGXRtG0Q9rTCVn13Lr/eDN2Bc6qlEWOGtMy/ha2MDqDQY/SxXhKumiiNr
Z6wICZR1N/YP1tSjN8udbGXQd9g2Fcwu2nIZy7uxuQ12Zm8weuDud0vn6qes1A3DF5vBM9INU5sk
1PTWe3BpH64A9gFq6JBSRTM+a928QedgMeRTxHebKAR6Y2/AEpah5OKFmpOQ28jLpj2T8tcmt/St
B8BxW6gBp3benAnSG/a9FZ3mPJbHTNsNie4RbIL6LHbGaVco62KN1bwSo+eGygu2hrX0q1MsUt0c
b2f+PBSdOkD42expj/pOmMU9rh/ryVNdDUeTN6G3WNQ6ZvYzsLV5rU2ZTSYKQmgQHiWtufqbguMQ
m73zKkofujHSrJ2ST2VTIqImcm03495BV+74O/QzR9/w11T9GYMbU78OoJNXTmNooa2G/FTE2J4Z
6wwb6Xb+iWXLOrMK+1jg21r3LMDCnuYNcZ4BbxQrTFRt7xYzFmB1Y4vBrPnjUepFxJu76SZXhvMm
sXcUCJ8GW2ILk6hrU/1YVT7oxLalg9v6u0CX+ZrQge3Y41OXmNMOnslU1LLKk6ieNarZY+Olh2pC
Nu5P+zIGiceX8ETT3TznJhOSzBWkdtaSEF7KIOYhv5QAW29ZkfHkL+psNEnhbFoxXc2ZM5A5fXlD
kO8TmmZCufpeDe9+3VZLwgQIHq9I1mDDcCrRUtjk2WCHTvLABTzbx3X3W0X5A9oje11aLFgFnNPI
UR+d6SbHIEIyw2w7hjZhNruWhteK8jU+abaSa1MCxYIQP60rsI+bXltABWZDAy8Yj02qsVoy8n2t
F9ABJ9AWce4fmWft3TbPLsHImYeMP5qhrb2LisznsxQPMzHNW89J+aq6CF8K91QJEyiJDkoK/4Tc
Mtr+FGP33S/Xt8Kr9N2k/VbprU1q72LlKR5tlXXnOPIodBE3gMNQxfRWkS+4Rs8ImG0A8anPPQu3
hcw2IMdaN6074rmSFMeYbzZNIw4eX0/yPsx8H/ORb6rMd0NG3FNIeGE4GWZHbddhEQ2cs+yzZOWn
A57JJDNRLJTpxXac166U3QPd/L501nHt6YdWELZILAQQurGpjveNYXXbea7qQ5ZLhocdqqWop1Tz
DGQ3tmYFKxTU5VYO/TMpthzVcnhn2JMD1eX6CfC5OiZaxTF1v0kkU3VMl1PWv7v3WxKFXb663/yv
++V9L5V3tfEj9fvvXdobGXR7X3+hya69ZAg/64yLhljuybr4wbGYknfDvTSnvNH00j76dRW/Zj3N
AreNg939UajC9H+nAeqbNQ1PeVQjpzL7rQuj2KrqdsW3JuIQ9KEgxuW274YpTH1xNZC6XDoQXqWV
zQe/zLoj2LJV4vjXwnrBIKC/j6IFYFOW9lvvsq6M2xcXP+S1NBAuD0LWayfpHm1MvJch9VB+43AQ
yQK8kAxM9AF8Q+mXzlECmuJiHiq/SQ4+HfZNJOc0RAuDN4rm6o/GPaFWl1urGNXO8TuXo5S0UL0v
H4JpMG5prsd7Q4jPqu9+Nnl7cbwUQURS9YtI461muXCufb1/ggMBjpTY6bqvz5ZfXGctEo/3TT/p
5kMe/UaiM20YVNK5c2SyG3QSSafI4D+3yPU40oa41j2ho6qC/ZnkzkCdSMQVGXHau6m530F0i+3Y
fGVuZrzQVtHc8q2Pl7DgVB+ei7mi2O+DFQ2xckcJrD9GYsqO+AbgxesjpA0ap4d5gfyOirGRPcp0
X5i0r2cUyhyW8vreVaY6VlK7CnosO0Vs0cXo82Db2gGlnyYXx1JhInudLhNdiINhzc60IgTRuNwf
aKNeP1lq4dLwtH8bDzLp5f40bWTehfpSre77/j3lfuu+LxrwWuUTFL5/j94f0CfNBseA6KOjz3n8
Xz/gftdoDM7XtrH7++OWP+y/XtpJmzy8HFX5v9f+++Pv+wrNwsNjzM32/hNYOo17c6of+1ivilXj
x+5RVAk3Y7tyj/f7sAE6mxMwD0VwcI+26GlmRBNC7GXf/Yn3B0Y9EZuqA6rM7LoUNu1bpgL0crwI
ybuOaYPhhP/HyJQ83aWWeCAErbb5VIz4FINAPncQpvn73JDTjX/WzaUHWzlDDaJ7uSlt20SqmXkb
l8yWfJdq02Zw1GfEso4R6v/bDJUqLlIF0d6x24vfkwilAo/YFlERXsX5v9mMnWOjByzniBan4x9K
QLNl0xtXsztWBcJ6FGT191S1CKaRMHD5AGPk9L8r38ivZdr8zK3EAe9Zpo/NRCikMbX1A/hZa6uP
g3HJROHvmh4KsTNk2aEuPf2ofBcpvQl1N+uSAKJyI/Y2NtZLalj+tlepvS5oHRy6pTNZdZwCR6Sf
wdKsdAvDwj3Xr006Csep0f500h8emmUzDwOurpKy/L7PXcglCV/lBwbc6crOynfO7E0okARwSLGJ
qDav97uAkp9cfzTClBb8ykThcB3tor3a//+WEj9Vp4oDwT6XIa/FNSG0jG5Oq4ur2/Q/cjJ098LC
po42DiaLKnf4vaOXpQWWmvRzRkzUWhV7W0HU4QYcgnfjsL3mc4WwpzKwdo3YkIAhPydZeaQmCGjy
siF2Nw0n01Dbf/va1v6jxGAeU7MLUMikn74ti1MdPMBaDZ4yRwVPmqgO8MWiTYLNDt9FMiE5ZzNr
4D6ZwBo7t2xY+UkoH3I0yof7BrpY9eD0Nu3d7jnBNP9hm0gfnRh9l9bV8oX17/G+H23zvKX3N+2k
n3cfJPFsXD2LXuEyuifMhuTgTthkpzL4qXngIhza5EMqt2XaEUUFy4kjeBcT9XOqQY7sJM4U4aPY
S4K2ICoriF4zk7wXLHPxypA1lrjIkwSRZYxSq5fKK+Oz8uxq7dDDM6wgffbR0c+C8EIrZbGYK6DB
IvIqGKtTWmxz1+zwDGt2Bdcz+cgxrWynSOtO941WMMClMn4FNQWzN53LRymsbu+q3toXQefe9GSu
18lia68p/6ci/tlZYq+hDP/RNxMoSKQ7xPzm/mPSQDmEzBT/9FAijwx139D8xLvR1cRBqLJ8Rlwn
/v4MX86veprkryPdfmYhKiNVwDNfOq/6cf8lxJj80u3aJ1pQR+KivPlUAXFlgbrczCxTbGUgDwTe
9evWg7tpJImxBbtfPLYaGR/kdsmV35QPtk1CFZSZ9qkWfftkRPpWxwv5cN9Fq7A66b36db+nQdxl
bjKArnShy2lMto8uPcWXDOvnxki9HEPxPHD9zjsWImQJcTUrKX4857MyP8ApJCiXCufBL/WnSMTG
c9SMX7PGxL7IYufmBpZ2HuKS0i2xyy/Z99d4pJhv9N4NsQ6jODUL0gdtI/sKFBHRsHg/Kjzmy9R/
3mmkbfxIjHE1t+kHk7wBckCDONQMkiezdet9RpG8T7Su3DeGx1oRlsUqipzkZ9nqp2TyfvVTpp0Z
jMKb0IhlFoazT5zu1Dte/0xZj5mekm9bD/4TLZn6OdHL/lj6Y7+6361qs36O3HwLroj1fm5dZZZH
z3YUuYDeEfnQuw+eo0inEh6XtE3D+LZnh6xGpFD71J++GJ1aVzKHf3X4TkKt0kHA8NZem2pmvNZh
8LCC4HX5lK2eSIjMq3/04/ArT2K6kvHwiiWGMbJ01CHHWzSVDe4CRIw3mCDrnKZ6yKfzrOq5vNVL
fQLLLF2RBlje7vs8kixvwi1fa47AI2qR8nbfRbZXvOdj5zK/POPfC0YgOu4oo9P95ff9aPH5Qsdc
3fqO6djq/khcia3XMGK5v54hqcvCbsg2Q6f0432jS0c/Tsvm3937rQpRJGv5/+vhoIowF5pwwpYf
BTqOJ99/zP0V9533jS29r3noihP8swv5U+KcgFOJ+AjGNBzSyNloTWuQycYmIMvz0LJKX7luprUb
t95oA4kZs8HYlv6UfYz1cTraHlfbApnao8chpszRegCVyKQmi4yPpnG9taNrJocnYWh2lvrbCTAe
OXdu/2oFNYu0scvXYOY9ilyJxiw29QxysL8MnPPLfTPGxn9u3e8a7Tic4ObQDG+TE7r5/2yagY9l
db8/QqA9eZVRH8AjfHZlCpF7lOWLtIDFMDC+3yFzjj02bow+cfqz+lGP87if29J6wodlPUReg1jB
N5/uG79veANYHW9mF7Z67dnT1ko593aRQi3tt83Ns6b8kk84nCeCgb/mKseYFvevfQ1Ueuw87IHL
fgOiVFt8ZTPQqAapNmELvf3qlQ5YzTl4S+1i7wZywfZn+kMUlxG6TEDgFPvme9xOZxoh7s8g41f7
0tLA6ljeTgettceoETwFNoL1+1OWH9QTIfuj8ZmYN5ykGX7SCZ6yobloQHgW30T7g7TVK6uR+LcX
Tw8amS4/Yg+xkHCs9JK44JQ83YaYbQH4anzr/f7Uhh/dqSD+DBg8h+iCxiswYvPI5WPa1jqXpT7t
fOpT1gFFFyFZ4GDdSB9zT5p4Ge5ur765yKtuALHFqaRvMgW07bD18oA0aUd0SCDuz7g/N+7VHvyU
xxrys86EdcZ9714Q5DY41pab4G2qDQlje7BHEZSWANxFQVhGQiYDpW4eE1ey7BSlOxTh/Sbvf3ce
dvfbDl6pkPRLsjm0MXSpj8J0GpprG+S/GorMb8EohWLe/OXIirgXO8fDg0O/EgkI77TYkLdKf71Q
X71oZ7EaBtzDg5u/DZ080WvUzqVX/GczL3fv+yjbdsqgpQNGOBgQxXj//by/LzOd1xgn1l5NcqDO
92nDgcFGmtMhyr1vYjeJz5y+4/M8Wc6+tBymC4z6ymz+QXRcuiM1LzlrOp3Lx/sDSvlGaMtBw+DG
8wqnei040+/w69DMalwonWPjTdcC1/0U+yUn/6gSu2pTmiRQuN6r4lx+y1qyS6qk1m6yHnepo42X
f/tluTAweJP0ae52zZQecWO0j6Yu5KP/jEZl3tqOzsjMbKzLXKN/tLzS+EZXQ0HSdKSVuszXfeUc
EV7Vj74CGHp/hpdXHGeJ/yonZe9SMd6KyXZChbP2dXANRNJt950OGioLVapbLEpr4UJ6S2ew+4b0
pjFzNvMSkWmJ/Xww/J1u9QHpSeQKGT6aO4VU840rFBMjaSxmqLoPA1zlj3aDbbYm5yOoEuMFtYvc
RrXQN+XiJRztKjtqfLJY1njUSnCNmu0ntf1z0VXlj2KYnJ0ipREtuVf8wPSP20sE/bVzG/PBqMCB
l/WYPAqKly0tPaYHlU7as+LrRvnNmrrNmm3HaHBHaSKYMBp9uASvPPdofNYiHZs36WKzxIDoUHR2
01lOztUyC+2P3zlMt9P6VyxkRTJf155JvUBEXybZJulTdfNYpGypcVAIa1KjISy7SzLaXO40BlZM
qMkHdrh28s07Zj42jZbP7TonJZmHld+9aDD4VhIw0ZeYp0sirCBeoQ1H7pMQFYlEQFXJjC6tlTgv
aZUIHRC9UKB70kq+aEmZn6KoJ+piGvRPMzMubTsYL4ZKXN5Txmb3/X1KGlFcFusu0hW4oHznt651
g4jRvSAP9En+zouj7qruxZu7aou3o9vYVA40CYcx5EIVbDQWyrt+sOd3n47dCqjxsHD8cqBray3I
9XezrZxLGQ/Qu7Vo3mEq6XdF4OwiM/Y+sRrPdFP19haYTBrzGoiAYWVkpkr6KSh61oWelt+6Vp2k
iuY3grXs3dx1rFxt2b+xfjjfnzCmKGx6hM0PTt4mFwZbJHWy6P3OGGyhkZNnGp2KC6fXbI057w55
kpZ7dAesfsz+IyppVhtxVp48/gUrnh87aUyPWeq511oPwn+7cP/wPXDLh/sT7vvT2FFHRDTUhbzm
vvHa0Vj5KGbW3ci8RvCxIrPSsuyMpO9BTbl47JcN7A3noTA+/+1JSzd+LHRClZDaXO/7XS8Rp9aU
aZgnVr+N52p4N1C0khjqDmcE6MN70y7doc5+YRDt3QgOei6W3R0u7IPlN1V4f1EaSIUsoCoO9xcx
NH2T/dzeVONWr1ZrrxK39MmiSCecByUWy3GpVgDF9KRfRPY6TiusEEtVg1zxt+OxGG0wsm65rI6f
U3+rR9f5QnbPVzijXYtxZnoCU//nvl8Jp0HDr4vHJJMJGchdF7bLC+pGW6OGtn5g/Up2UWqQRhYM
9RtfoqPjN86X5rn46lrLOmaCRQ2loPMKIomsJS2JL50I7FeC0lJYmmV9cWCKv9JZ+GM00vj7YDUs
eMly00wY47zeNrcM3ZNdt9xFx/XiGkl7YVmXQD91AKQFYtwELfGcJfQTV+/xj097MK0BRuzmU3nQ
viqjQ9haCgp3I/+Zw/hY/OdeKjcjlB0h02+prE9R9oy4uiURFgvpctoNO2P6tqOuXTXWrMNiSzep
o1vogNvLLEVxouMbU5yd+pjCHzsJPb0GsVYmvHVvd5ep7cy9yTwMxjhEfh0XccR3dD97znAYBrr7
dh1gotJOozOL4/3eYNVxqFupCiP069fYYKNzIVhbwZRuFoLacZgL/2nB8JgZawoz6cPcNrT1UBng
ZWTxwZWWehpNOezZl6oQAYdmWp59Of6QE8jFCoV+F9lMlLLxGcbzxuunb5bCjjkxYTKjK7ZPGLJR
aoa5pTaBY0HG0eTWKetP301BMNPsWSead244Rb4bWfwYCy3dioku+cK2+HTcAfMIpjHDj4ojoeXH
wY3d0DNT7RVyxSlRufll9lhiXWVbByeKL6B0c4ZB8slL0CW2tthZeVLs8tZ88YrxCWLj2u7Eq5uO
F1uTJ2QH52RqXzShrfM8+p5d/Q+sWXz8+nyKZv0bY8bFa7PqEiD/yl3eesKF2v0yzXYQ8pwaU4fN
kpQHTYdFQ4rIXvUV0rwBgYbU+ci7ErmWn6aMsxWdCf5d8BtyX5eMOVXKaEmHj7pqfatco8MMJ8Sn
2EmJ6yg1FJSldgUiEmwm3B0M/grIDWRZdFQITZ8hC2mxfZvBBDUDG+1aQs31SRxe6RqtGNCTRANq
gVhbY0bvm5Ug7CFrpzd4TZCEzFysYwIUkEodS5fwuV64jF8rMm2kEwqjTNZt36VrH8xAmE3qdxOo
6UKx/FNGcIY6Z9gpODoVl781OeP6JnHUSwpt8DWb05fiKWIOcCQDeQw9HfjC2JVEbZMvv6O9984U
z7zEHk2DlH8GFiHg7pELRWPS7cxJJsd446UWSLTMeinRPK5SDsh1JGZnZfo6Yz5rTg81CI6V+OpL
NzoaE4seUwc77NQ/VdFrq9hK1LqcSM125GsX+S6KN44KcPGbxsZe5xYVGkrTX1uDOlM0+Wu9FEQS
WuMhyIFR0D8FyvAkCgsRVeykDGipzQ01l0dTpU9WgPNAj6bDWJB1V8XMkcByhVxr+kEwT9D1sy7U
cEbxCiMD8R9qmOMYdC++mQuInISC0wB/zoB17eIl+XtcIO1e4P5hsVWsCnf4LZd/GaV6aIkMRHKz
FiOjQlcEP9o6/WM72p6ouzdcpxnrTSZtVaJtmXa6yO7IG8vzZ8+IGKPpxYtPKPJe1NjOTDvfVF6F
3qKSW79O3606+6avg9R4SGmPbbIkBhu+plr9CT/+1CIDK4zM3Nj6KMhxVedBhfkEbNQCd4s7psBo
CbIgCeQb17pu1XouScqaOuhVdIAmTGijtuu65Lc+KxQjg3rV1ayt6DIuYW2jvg08szkO0XiSVP/r
OSOQPJuSrV+10brIuiuTm3DUxHNgxJhPa+sSaCSVqU7/4MLOGcy8TZPyoXwhx6hclIKyYtSYEpVN
psCVjLCVPawJpDuiX8DnEOk4+/SwS+zvjlJlncvuNUnSNdlDI8qDXKyJ0dQ40Z/mnrxvcqnJtZri
n1pWPS7/5JQnX250AXZJFUSQ+6waFttmsS/76dMw7WmHD/Fc9WnFSTslNqgoMAiagFNtJzFhgJ3T
llwj1PuzcmnzJyj/2kKumIuQFam5fMHTKFqJnrPVUffVe6PmX1E/s6atgE1jyXNV8IdYw4j0I6gZ
IPr7VWtzkHp8u7PZ+OLEihLQtMVBI71zNxDWZuZ5E+YdzIEEg//Fs6/KkdNqb5X8HZMIXrpSnV0M
4WgPi+fumtuABEum7KZPQvDyXagtmkGZCxVu4BxM0bcsFw6AoPYWalsMUpsc5lbcyi/fQ0w8dja8
qSLHNiLkV4WA6iWxuqvjm+9ROT22XnWZ854ZUE0E+1h4vMVoS1H0c1DZ2b4yCPMsB/FmK84s9PZT
wui8J1evf41acFZCRwCVv7vksQ1dS3hYjaMDLbWI8CZURQbwRYswA0eryvqwgAoCHAQeJqcWGYSN
0MVySSWr3d/aXIu1ljA+wim8zlR0Iv57DDGcfWiIJMwuO4hsArnVn11s0OPAj6qUH2JcOdA0POez
fJgZF3fMd+2uv010BdegXNZ0V0jSysSqijVMbDBBBcZtkoRGr7yIbHx07W544pgD+R/oALPlL0iX
6Y4vUIy6hEjZ6TlFqIG4Vk8ozl12CRKUbdc6euQw0rkO8KxH43Yu4LxVSb5tayCsRr64/iMsi62O
gq35hQqDfmiA7nJqq12i+quSzpvXU2ejCOYgJXTEWmQPXfTFcptgyB1iSD6YJwhaa9FMx8icDVgV
uH7HAcoyes8+GXNactPaJKiu70mttUpqFVurv5XZ4jt1xYtohlOUQn8JssOoU24B24mzG0Hpa6NS
vz2pXRqt/jLmp7i2HxyMEE6i9jIxd5oT35rmazbbC8ix304lHwio+8pR8eZDILZtBvQ4/o0IPsCt
QRK8bUdvGi0yxMwH/jSFtLeBrFueGoNzL3CIeIc0PylDfQKgo1nIkduJWpvPAY0IuZNUKcIDeoeS
I4gROltRLlezhX49V02ynWXE20dADe0fJEjOWGAUp9OR6OOMW6bfzE3G9abXzVXLVXDVYNvS9Wrl
ZvNvsBWgWVx9WuVBSrAjeBJdaz6GjKV9oFV/KjsPvWEe17qvN+tA35V1jfCCvtKmknRA6KkdwLOG
FWuyfesxTco5y9u+9t3OA2q2oDhnMkYrTdsnTwmmoxd8gvjGQn6Q09qGtPTg6kUTBkUfvEe2fBNt
0/7JVE3uQNl//jWW9t50Y1Qj8BTn64n8sTUf4Z73Qtvyt5EV6yO20SRUM2txkNlSVqGLxRfHK2Xm
AM0o9on2BntVfRSKojyxUaRptu+9xsutwtT0493LIjXrMzHMneva1p+5IHIMAdQXa6yVaJeELD1C
XztpJy0d3Q9loheiAzvxaea/zcW3ZNVYOQvJd09T/neRWA08P1rmPuMIR1OXqTL1Q9vCrTCz4nbf
qJjwPOPpPwiJyukfOpewrmqaiaEbvXZvoFh5i32ATfCTv8phgEj5GrRxHorJ8b7HP2mcyp+RFjBG
Bsv3WdnRj8nwrTC1XKxkC01riOXTX0CSmZC68j+cncd25EiWbX+lV81RyyAMYlAT1+50KqcKcoLF
CDKgDVp+/dsAo19lRtWq7O4JkyLIdAGY2b33nH2yBK50knU5zwpe2uIm+LIPw25QZ09Tz/HUj2+x
lNdfAN+KJOWzJCNybw1zoJc9DdfgJfNdXeUul42W3REYCAJ9Zn1mYtiicBm/uazRqxRHAhjSPvY2
CsTf3q4csNU13WNdb+2PwqLI87pnt3Q4zICE+ueHqrufTNAxdurkV8qGG9eNryHTpnm2j5GuGARv
5Zj0zLVGLBIuUk5NU1etZjA7XGgQRQPWZ6Rl3fhyF7X1+Ko4fLqpPr0HDfDWjsnkpmin4J4MXgQy
WqtdA3p79+ZidogL8wXbE5sHgDJsodFtVlTJmULK2NWF92Mx1lrZx4B3Uaup9wCPjmdGwvbj0E42
SzhE/ryv5SOCJEJ1VUf0rY6wPnYii4frVPfSQHklRbYZXRVBReKYe2fKOd+XDMcd5zqYNHXuXFfN
8EhYS/ZUyelbH6jxbignXCJ1e4zMsX7GCQEl06Ux20fTSfhVcWXKXluleFaawAZqOUMQUuFdS7Lz
To0LfrVJmXygSju2sbokPJnz8o8q9KQrfFGbfGbOWJlrnArR7YRT3FQzTYjjhEAYb9f7cYyRoHKd
ltJx7uowFvetBaR63ZnIDpf8oaFER9RZHtMIQAMTypg5BVsdRJWMuEXwDJp5xdYtEOwBsn+rFcbe
L9sc6KGV24W4eebH0UWD3NN2gKrXV/012OLnWuQkgcqazCQX4/XCmfV74w2LbXune0UFHRbshH0N
ilOcwW8yfYpb/reSKjMarQucZomBoRLr3m/C71Ot7x0Gm9K/LFyxOozMB4x9HOa58WksMQmgH2ca
NcF5XYTjl0dIMaNYVML50vuZT/R3Kh6ylWvTRyAuY2w9q7bpvzPOf9Y66xvMruoCbsFeQy1IGbda
4NdUUgyQjlxxaMqivzdoX8V1126TPENqtVwDSUC2HDsS2Xfp0Nz6DP8XM5rnfyqzSB+//JTdJ/0L
dADU7uUMSmtLVrdAhce0sbXrwJ7ViVlLrCo+Sl248WX5wBiYaFXd+Uxhwote6x/G2jYAKxcNbbEo
v8mRzHE6aU7d6BSvU+jZaC3TEiOqBnR1oXRliaddW4F8RyxHGrZL89lufhr56CKhkAUiCpFs2147
O6Ujz63jK9xRWcm7cuiJCXj8eiGCnoRjMKzyIUs5TTDzjPYEHK/HBt/owkdHif/qpM1wZxHAsf2C
Z1XIq+EVZgxHRgfgYtzzmmJDDU4FPCMGG+PDpDMcNamOr2IXvofTmS/kFmSHZvK2oh/GB1lBvvBL
Rh+G/Z4VFnO4OUWsrCbabfkEQbSDpebHxf3Y9CHvevuN7NHhghwiXHF0GZ9NAljqYoZz2opk5wTK
CJAg84R17wb6lPs4FFEPgddNjjYqqK0fBR6NVQHvaKZiLOTbLscS07awXJsIU09rd9ohHHP9/LU7
jBgS/VxZpDCbzbZsBnjbNd1NsmeVdRbLp4Pt9HTRSyJR5pvVR3wvqze91Ehr9py1CobgoII2vtK0
A4AX764gBmON1ybbqfQHiVUuRWZsD/ug5RqYgGTCibbfi7r1156sjJvaRa/TQ9zcln1vP2utvHQ5
rNaQK6xtoubismzilr3xOm8216EDWF5KyHkt3nu2YKFHKUPivHroZ2mbi85cCy331Oa1fhg5la5b
TOY3ZUmmmDXD6YMsSy54bGMUqTAsxzSxNjxxsXbmqLZmiuyDoStIW/1UAFHtISWJvNll5kHgRMrX
nTsm2xym7pdp14UHZg5leK/Vow0mwqXl3joYTDPIEQKiI+0wZmlwzQxhOd8mHeVeHX7v6UeuXbfD
YpWOR4bqwXMnBiTf6bqYfO0F5JqFGxWTNV0lqLFQWB4LncNgmHUorMOETZ/tJaDxAgvYor++3Pw2
s6/97N+/QV2BxP8bToqn2NX3LnzMkxzsYVcw1zgAMmSCP7btI9xFfavFcUFK0wyGJ3t6/hQBUqXn
XBdpVJOhYubbNhjwd7uEuq40Xz53BpsJ9AfsAMsm6wbWo3l0uY4OC9H7nx/A2ci9iO33MEbZrkwz
XFO2RDvwAdA6CRLKVgtJ/38VXvnvYif/lEv5f063nB/Gjxw5LKSfhkzGXw9r8968/+mLreL6HO/b
z2q8fNZUtP8d5zj/y//pD//rc/krj2Px+Y+//YDh3sx/LQBCTPjk8qPjxz/+ZhjOH7IG5r//64c3
7xm/9xi+R6CeP/7lV77iK3Uh/26bnkkkkuMh8prTXb7iKz3n76ZFR5lYAv6RtfzkV3ylIf5O+aV7
QjiuMxt1SVmq87YJ//E3/pouhIC/KwzJ2M21/ldJluafQxFcClsenUXMjzBNx+Cv/dcfs2dE0Rbw
SkHLhlrK1C3qUdN3o6B/ADgqsLqbxisvg67iW9mk7cnRTWSuHB05Mvj288SsJUiKU54U4m3AeTwJ
w9tFsguPvcaGI2QdHUTbPTWofM7tvLe7IzLBCiHGhCRqP3Rtvwf+X74lD33idNCEZwSHW1mc8o3B
PcD32xCYOFzHRpGT6xufWLzr2ykl2XGo4GxW8OHgEgWYYPvTH97HfxNnafwWzMOLY5rCYa+xdMYR
2M7+/OKQjxB2Kg0bDoZxdG7tFhc35VAjtOsynK2gk96dFmRApKk9QZD5vqVDfoE67a+k1bc7r2qy
fVWymVuxNz6EDguj7Bt39/U8QWVaG+w2wXVVV+n+1xGjx5gXIADp4bwwijEoh5bP6tz/upe5h/59
kKnx+9vvcJXZwjE8qXumJ5zfgkyN0ov8ZqBWaOtGnWUkxn05hN2aI3H2YyK9Yk1G/BTUt4K+wGoq
O5oTc93mTuFDhYv0qvFMbF+1yO6bNAgPnG3s/ahPp4KB5nY52DjMpP8izMMkDPaPUR7sP9wcxHgI
YXmeQCv75zemlyG951AwCmT+eEPSCPwArWPoTr4wE8X2pCEPeQrt/mSIdLoHbfpcDUAKfam++5pe
gg/R/DNlxC//eS7ajcDwvxR+udWHV6WyduEMswgd+Dgy09XKYwsl7zn7kXZyzY0ChLPVn3R0SrMf
+S9CuPT52vpDWgkJtcIQjiV1RxrCdK3fbkwn71BwtPmwlxMfmNUVZzMOD0Xha3vsXC8Lc2BK5VWu
+fmakRpU/tnkWfkloLuJ7BYAGtVe6yAgqN42riIv+IuEu3+5PxwJtdMVxKqwJhn67wl3iUd4jCoB
6uhegr/WoYm+0PzzIEXuMTOzy6a5hUNLjhJPBuOAjvkya94rE4h2BddwBdsI69L8T70xvHPt0nvC
vruuK7fb1WOabuNE+Fsv7fx1IimlGgrJ40KassmCWOgLaC/bXWyn1v1/vv3N3wJjeAuk5UgLN6Tp
2gZvx5+vMgDFeLkNIaFYzdEZAuTRngEtfNMqSh/q1saEuAD+da26KDVwLFCTvJYZ/TIFP2Xr1PF0
NASUA6S9H2OMdhTJcYRtJis4a7OWEK6WXLQUy05u48ORhnl0Oj3/YiCOXWxfaeF8bmDoAV9ibkQE
EbPU//xE9Tlg7E/XGjFCnukaAociwUzit9uJtpk0coxue1RBpwLcX1ua4cMSS9rmWOwDinjSCihw
hvbgl3QLaj/6aCfntoX6+TLR+9uioyO5TfMJuvE77RRGRfwXD9P4LWmPu96QhmQt9qRNEvTvt4Tu
4QO2CiouM9D7bQGvb10FQ7dNtaTcLaszyYrxqglpOrOBxc1bCBgcmC1VDuOju2BwvyMhjWjGzpuM
GpW3J0LP0QmXDcsRMo7khm9lsyph+z3o1EdrA7vvblmhGcob27944f/1GbGB27ziBkYv0/19g6EF
OhXT2Fb/jahZLwx/L7smxEW/8Fv1dpyJgCiO1bGracM19F+pbd17dunyK9BJpfrTYP7FzqDPOY1/
viZ4kQ0U9MIiFZch058vfk66k9XDV9kvfaI+Swlg65v6FBqtuW4Uae60eY4mNfUhGBXxwmbxDZUS
3GmE46DdInyI9JapIf7za/Z7rCZXAR0KzzZ4tfgvM50/P7DA9mhGkWq/H2Bs7RcODVkNKGpWaMkH
sIBFDvG9pxbJDZzreV41cGJWRu4497nWi6s0ifBREfn17ujJpsMztgHvojD80TgTaFLPhVHNdVYO
AhDAzhXes5sxNDGoeoY61nHTbgCJorJ0UufDsm7praxobQ/XcPjF7j8/XZeL4fd3wnM8R5JPbLEh
2P9yCgl7Jk2mm3f7imxlRDmjM56iHO58IWLwSn666uTwEBZtvu5b28FpOT7TVaZTw2iBWsZbwbW2
Pfgdluj1lRXqHTNgr942gqSDXDDoYP5JA3x8NnT7W2g1NPQDlq9+jmmtZE+ihVB7UeNKLyMDqGro
EHScRw8Zs7NjVUDFIwph1Y8u0VkGGpiEVMqN6enOrnPIna0bd2NpRnyNouGSJHq8NtBuQ9qiFo26
8iWM7kazTDdDqN0CasOUiLLBZAq07i31IfPiLXbaQ254twsyinLwjLE63PqVgPlYEAarXF2eAXbh
9zLGkNILniwj3XinNfgZo5Ai1nBaDHSp3HlRcEernmzOrP7wGu3WV9Mp4GJap9aHTfT0hphHbRyD
c5dphAOTuCqnOz3v1rjV611YoylXM+GC+EITQLl+N2in4GIq7bavGkgDdb7GL+AfIyO7osrGFz1A
kSEeG4O5B7sffS9ozyCfuSJdvmYkMF9s0b4C5r8KHXYF3PhXiglDndvsqAFjmzicms0QgJCb8NVH
+GMx6BQQD+KnqO6+95Pt49rP6AVKnq7uMYmJuj0kvpzBy7tf6ZsomqNvIweNtuLdi8U1R4bdmGtP
wI6/N3qMWfCz9OmaBYZOHDSQOUNvX2I7FOscgdbKoouaDhVzIcNboX1F0DJfcsBTDrGjntzZKuTn
LWlhFbxeJcXPwayfRVEZuA6qdUGODXdJX67pbQFOkDGzKm6ccKSD3YpVWlhXnegfRUiqQtnekZmJ
27+1Sk7O7TvaNKh1ZODIs0KOUVsbX0fXqwd5sTUCLmGXjrajXLRovbGzxvmiR1gD1eeN8RVdfbND
nJUwBJN0oPGiaaGtVtyvNaDHFbhGtasxtAlde6wtUEJ6QVfU18xXhDKQFiBV6GHZwKe6H0cSiaQp
gGta+dsYTJu8g1xBX2g45AzesfPSFbHLiuSU4QVZlDXUPywLiaApq5eSxchHBxRZzblCTkDzSKFr
D97yznmuxulIKbb1cOHtilyR99hgQCq+k8Ym19nQvgSpILSqcQ/2aEf06FHby9Tblp6WrBBv9RuR
oLQkHcNd9w6Xuokc1/faLbYoeO2KyXgUz2gJwAg8gtMwXOkRQgjPFo8ockPS6IJmrbWWs6ILt6JT
S6Zn0x3GhofvhUGy9rktDzhuwajdxAh79rXB+tDa0zc3RfZnZ8+xtNEH+hVvHiDvyPtGCM6LhEaz
dqngoNRRGaGX5tzDwLEloitXd402Qyd7b7w4s213puhYEXFI+lTvozxocMbpznt2LSIRfm8zRbuk
nhwom7V5Num8MOGZVWCBcUv7ODrq4DEOytfEXYluD0mLkI/YSnacp8S6DZrqgEJGUjraj/q8ELFu
aA9WFClACpnzIbDlQjWPvpfDvV9FxJT0Q4iVvLC/SXFRljG+5JGhX7kWqH4iDOxvNLxLJJ9JfoZt
aj23skddR+dVh3e/DwLiLYsU0ncQFfrrRCGstXH4WI6hczabHPlX4IhXUZbc8JVRzpkwMMV99zCm
eMdcp/rKrhgLt7tyodXUipBXsETfijLRL0FriYsTltZ66GuoJP6VEwXGTWjAydakGHdTGiJyQj63
vHqjPr4zeoxvrTl6wFODpHiPnpeJGrq+esUm3786WryVnZP+6B248kUdkf2SCBYEbJuyR0LSNgFB
Rm5KZ5MyP8ybcWsPlXbEZPC9kNmJAYl8RBlwvcC87RbkZRdMCZqObmMz8Th1WludkQxXZy3dfrWB
Desysvw+oDU1tzOzrQAyInODqJy5Q1uaNY69ZFbOl8munXR72zO9fNSsvRkK4wkt9hFr9nActcre
mLWYWVbRhX0eoqzuHHpkIPCQmSk5BiimwEVUNnGxXk9olfauPuQHENIV9BEufZD8XNaWb99NQ5kf
MNUHWIVhn0OhzR4TV39Grxp+lxGTbxcp4J1L3OY5yL12Q/C6IhOL4bznGyd0AnSMBZ71vhicF4qz
c+qwmkaZU9w3SuUkIVrJzlOWwBo79cxhx3VrZOp9JK1961JjnjyOO4/g4y7L98HFd0QGoVEpQ1T0
PUiTWyslz6aP0nifo6BCc0zUlpbI9Oxo3r7FGAaovkSk5Bb2LvSrBt4k3ys5D5xEZL64k9mv0yJn
bILy6CadPyyfFVDFTBJq//83qknLtqwPNtayyF3lYWHsmtyPb0sx/fqAPKLfcpPo6+UHujFPtOe4
39KdxjPX+3g2kG63zPPlSo9wDy3fowf766f//FJii/dS6DMaXOsaD4yD9+muGk39rmgINeXo3Bzj
xELB0vUVZ4F2k8SJS/JGTDoYimzkDCrEcK3LGwDED06pmuvaqM95GGG0ytKooLXT4weD5rvW8gF1
bRjFINaM6N4jGoNCIAv3UGBWwNqq+0JjT1rOtIMXf/VtlrZ23WhfOSdaIq7B75NGkXAhCp8Mid7x
xZ4X3rTXMtU3cGS2MPemN6clKqCdMufRIG5R70YycIfCWGfCVU/WfIToAI5bTwtFGE//dBND+OGE
SNQhqe05rI3rr6/i3lWHjJNAk7UsFpqN4SJyDfuoNWz7AHXgJJJteQo7OD8hQQbcNWm6c1wmvlFR
VRvXz8ur5cPyY33+N25V1qeAWRcFE8qGTI9QGQHpDxNsaX7F4JCK9S5uSXPpmeMCxHM401SfWdi7
t4AkOXfb8sGf4QsSrTLRmLx0CwXUcCtY72PwkIxWvdanr5VoGWz7fTDuFhY+p2S1pevSwEmyjSeB
yl9Bst3aXpisHRN1sRaU5g90JBsCutRFxVjJRsURl4D5BnREaCRcZ0l9aaURXwyHCiAf0OAEHrBX
vwSXlkLbu9cH3BN2QOKEAjSzDHaqFtjoXD7gR5yJRuTzoU1g1dDQw4E2DNA2stz4efTJ+ZeODIkq
+zwuH/LCq87uJPd5OveNShTIPqTjdZya8a/kvmTUms2IJHXVk295FHXzZFXNdJc34tPSy59daya3
I5CAjRwt/8btvWI91F542yYy23aFKU65l6cPwAze8KjkB4su9sHuzAdmW+E3rTD7jVXpl4mO8gYx
cX4jM2fzlSlR6mZ16rFkoUlFOeAMffuiEpi/eAjMFGWbMU8Z+1lpU6RUDsuXqBGevn6dsGB9Szha
jeRqarcDFDzAxIifwioet2lY5DPB5oOeSrdfvhKunLbRoKwjIPB+o7CMr9i5vJPpDrB4KjB/GfPW
S+xnF4G84NyUzVW9pHNEro5F1Frb4xAxu/uQAkVnnsOH4tgY3YVuB/e82dZaG951eCGmJIpQ+JB1
aORt96jzGIB6RiZEQN/Fq9n96tOUmfde5Kb9YflI7eyUQ9+SxVexW9zcDxFDwroJviDjKDKSX6+c
yPro3NsE1Rh2Y9/qowjXU37kjTFeJtuAGy/jDK2Tsm6gb5LroOidzpXvF4WeC/WxG9zoqGQQ74uy
L56tdLhj1GPurA6jeZAcWdStOXX3aCld0lwXhyRCRGg5/VMH5gZRNgJd3eGG6QNwRlEimgvpbDuG
7ojYOOX/M29FWvHd1/DM0WHI8ig5qHPzyVDcRlUGaAV453Es5XvsSX6ZDPB9Ry9nrbd6RcYCjajr
JOrECUV9cKxL70NrqlPYfqt6M3qtMZIeZBj3DPSqj7SE4kfYsL+VAagl5Y8PnOkx3VlpAqNQQOzl
/YeP89PorwunMZ4Z4483JkTJ2W29WZqYnOLMlUAUsqRrOHo0wrUorG3cZAgqKtWfpDXInQETejOB
BNuBik2IykOSwbkj5XjSy+Py5XJ5Lt/TJ806kgVtrUtoz0ff1ABFTuQbdFhjXnpkb10xeN9Qrg69
ak5j2f1Chufc019fVnmT3iPdue977FC136eP/+4zeipPMlPO1bIHm62rH7ywrK8GXnYjCu8DPb8m
sk2sSQmHRlB64UNx+5X71MvgyqpSh6E0rrQpo9gLFL6DrByfYqwid4PngyKhKF8JIwanrDnW06Ch
Nqa4s576vC7wREW/Plt+ev21Nqdl4u11s/M5WpnZ6atLmRTJsDXUBAEyV6TfZHGR7ApLcgSZJxBj
V7qrEqAMvCEf20mSZWLb76OMQ0Y6K06+sjlE9tLHXXUwG8O5hr0N54REtWNuQjMOTdioYozzfaTa
HxZ7BX15SuFr0mqLOSVQL5kvGRbcWCMp85vle0ZbuSeSZVf1WB6GeCxfiRFMuJ2agMkQBBSmKWKz
tPcmTDaQFsjoSyJoULjs1Z10E0qGjiqkoGxGqW/qZ7p99UW6+RslcX9Cz4MSwnMwJsvgJvV3g2uP
N9ibfn2I/Jz2wNyN5TxhXQs5fi7dWDVVePXsdI3Bv3kYWKs2WZ3EexHFZLOhuVKFUJuvK5ya8V41
xPvRqXGhORUwhQjSwurzkiOzu0lK7VNkJPdqiSuuR4m5rcsJS8NbVO0HASggiC0dy1kIKaYEL6AN
ssUjZ8JIcxAAL9EbjlEjj8pt+IxV6BhYc8t6F5NjiyDXmxAumfdlcu/V9UeSjfbVkhUBcqk75QqA
OtqZ7/1AeRiPhTiVjhteK3sWNxQM3wshbdQDIYeT3snPqQVs7qvrneQmq/WcjZP6stqPIcKokqnK
zURL3oVKjowpLw5xqznfrO6zy1T0qFxwSgBx9llSJWQIeNMubWq2SZ2tcLfkLpIskq2+JIO9G/sr
MhwVG1PIG2pY5Rb9GrX8jOjtUnHlxp66TYlIPgmau18iuMAhaqo34zv0pOS/qR4kVd/1O1UC7UeR
sqqz9JQ02BDjaoi2kzm7TPXmDFi7vi4+hZYH32kfQHfsmnO/aBfIZI/vWhlSbyExYhOcNm7t3eRl
pLaLAgywaYptxhrQodksWLbqOLrBpF4vhN5k6B6+RngGUFtlB2ufELW7ycorliFGHJmRQ/LHf7Dt
ae3C79O2vD3GE2/npxZI+aD6dM8xFKZaBYa/NKN2nYAXPIZuzXa3aBDQvPfnKg9J1DDGhyXpRyxx
IhOitizJ7ZNecaJtnAR4uSO6dWUAUog7xP/LBeEr9bYctrAfWGfVePqq12N1ot0JeGzZfidQIdvE
Gy6FM+IUyQiHXEJRSiNOj1E5580SwLJJdDheXP/1MTZA9dFdfyZeN2EOOnwXsyJHT0fr3Grk9LkI
J82qq9DteAjpdC0/ZZP7c4HgT7QhV0lYGyhmW1xHPu9861fHrqq1m0HAuNXpwwHTH05fEpNlsPR1
6fj5AO+mAJS9/KnKgM8Ttq5/CGbk+CQbb4NRIl9bxiBe0VXtxiAQp7QL21vpRScovMmL7jMzjBP1
4GM07/qw2gvYm7tFEjc28VU4upw9NO8x8yf8GpAch7bvryyz1559S+ES8NP7Dl0uPiyUiHWdJ1cW
LCP6HXH1kvxMRhWyIXpkWiXx95KoslMY1NaWiEKQsHPndaktaEGNhy5tt8AXWUWVBtW8MF7ASCPJ
1O3y4tVVfEiz4FGxopAQ4MvT6DBxDiqeVg1lvB+n6bh8plxnOvbz95bPtBy5vlNPiCMF/a8yGasL
iCVAXry1+060IEfnApLwBtJ6YlJtUpq5QD4ic/6fM/0hBrtgyFiTE8LQuz71jT2evRZxI5I10T97
AbkMjY0OzjbeI19MF+lH1TEdrAjnBV7UXKXiuDxPO2uitZkmch+Ww9MyyTNldLdsQcuHPuH/1GTI
+oF1Mfsyz8GEximq6dBix6EEp1d+Uza6drKVtjOW2t+Rdx6ucqoYyhUXJcGuchz3jE3IPEKsWRH+
IkGHqIqOjnrjVTRvtQ6C2DjrgkGn2q9IjGeioBeep1jLt32Kmn1e5E2uiJ2D38NBhvBV82HLSQ/t
kH66ESFcNHM1mgaQFEB5ElaO92wbkI3+PCSoBRl4qqwgDD134l+fBTr+ANTyuGeM4ZTFGpGHbEZv
HpUnoVXd9zgxXokzdw+Ra/7U2knsijisz4JE4Z5e1E2Wxs09TXgNhRBa1zGnnOjlKYp8zB8xMnB9
zF5gYTeAkd1u7bZzd9/xwLFY+ilPK4JZqoEsT5SB5ETQ73SQi1HcWZURn63+Meirq8lsn1nk3p1Y
g4Br4pMBHHSQZXRxcaQzY6DLqjpcnbberOUhtCoanD1+jXTCIoYUCkVcFBw8tugNoDky74PgldEm
LBo8CV1mvmuqGsgN8I/ky7M69HQLzQBZm6VOOsmXmJvibTIrfdMIm5PmTlsjdeGDamF3hUr+Og8P
QnX6yqvJQuaIaawsFIVYPfZkh2VQdGYNFoDBQQNo7tASZfcO0pXex6zhRUCmpKzinR7qNNxwEJF3
+1nwaKEX9+F6EPhEAFgneuWuqzSMrhTCe88LQ6YCw0NvFrdVqsUnPVtrfudTa7nGRjbbUUOxpZHM
symZTbkuwUepx9/Edk0zbl6cEuSZGs3b0RuRXdak2sXpuxQcbAwt0DfNhy5q4wjyf9fUtXMFgL/y
mShwCKzWkVuCzMUw7ev0pBIn2QE7jssig2SEawICaU+Ln85K7GDiI5uO40a74uoOj8NHOgodqyQm
GTxGW6d6GQ0oUyT7hivEqns5exn054jO+iSQ+rUtbdxkurSBw5nLcJ+oEwiZmmb0X2rvhzxT+NME
Cu2ufnKYxQtv0G56QKQIf921Re7dVk1EIWHDGq2SAVz0naIX4FdU7TvzPdPYkdCtkWftkZCR2uCV
+T3KLlR7827FVO2lg0GPXHtgkKPIccvS55LBwkpUM0RjYC8d/e+yQcMrI5rcCulrVOkwQ6zgXEj5
A/c0k76o2Xvk8m3Y+PVDahTRKqPVr8LqBkknYc6jsTMMA8d1p58KG+1T6DkBsKHieQZrBkEDy9ew
jtNRpO5zBheKyRGsfxFb2h7wJNx5znCeTA9U3R9jqA7jkNcbxrNnDCcvQEevRmN8pRGX6+Gdwh+8
0a0o3Qdj8uxn7Xc9Aj6oOfV7bIVP5tw4jxzpQzI2tjmxYCsny9JdJPRTqUevMdmoe3OcmNTx0me1
X+8zrQM1GH5npvUwhp/zvdKyIbq+RjqDmXxjyfQ30M5cvD/RvqBdO+nNzwCh/hq4wTHsxncylz+b
oE+w3ONfkm4BCL4ZbOiGmrbxlXedu725m9yICR6hC4bDgmZnGF963KhdZD12aJ2AILVAUYpXYbvH
ZrJnd2D5ElfAfvSkuliZd3S7IH4YVbFxpPda+rigcyHuMwvjp979tPOdUzgBPU8EPNBXk/kECtQ6
T1/Rhp5ILDF3frKFQeheB7p6sCuA4RNnnSgl69qncNFz/4EUNMYUARvVjDNfR4uGJ8yeSJvCP5vr
b1rs7vFHD6s6ja7sOPQPpjEdPUu9uwEQG2CprCKB1cz1BKkRoX803KLcG2l2oX5X22YOi8VXCLaT
Tg6OLHy5iSODOZRwwwbV7PUm+8HtjVA4aajQGwDNvo1p1KHr7gzpUZfW67ExgvcB4QJ1MBI3rSQn
JRfEguGNmDSx1cu5tcKAau3473Gk+o1WF3Q6ZPajM2oH7JT41iDHXlUjHJBUY+9ikBZqBJOGKjlY
g3M26OJg2I9fjcROTqFS77U4hmY6rNs4IVNJfbRGBS6vL0ZOLQ6DMoNclchPt14DRRUU+9qqu5rI
PfrhrbkzQbau6RZZFKjRgZPeE1gkouT3RpAdW5WUW5wi5DFXICoaVBcMklTPwT6+DQt7C1KAhQnq
yA65BtM5+pIrD30bvK1kkyLqwB20mbL6Mkh20cIy9onASIdZKAbNFhsWjdvxcSztEYxg7q67H10E
GNxXFonQZXkbVEhpa/pIJNwn4Pg1tQLcXp2JkkZJH2Kb7RBpbk2z5TLoR/sW/4peWT+FRb+rbSWv
TIs9rtVyXpnyEVrnMa9TlndEt2vKzRvXuGfqV4OSzj+kG78pEanXIcTiQtEMFZIwGxWMIyD7TlvL
nnojDuUTipKWvqciSyEtt17f0xWgd0yI8ta3tSc2EnAJemeutIYKpqoPRV6QVlkxgHETIRi0RcMa
HsIrnErMG8GwzTUmw7No3Cnjt36OVbESssY7Uej7JrTeUl2tDV9w5OGuGGyb3Y5GrI04L59GbSWB
2u0Dj5kko8u+qvahgWfU73gcnOxuCq3EOttzojDIQ/aCwuZIkf2waUTWpUM7ZcJK7NCsHtroucrS
bega+BRr57WKjRlM4O89qsiJljgjbOyvok/ovpmfcmq2LkELq0IBtDGnEHSLSyu2Le4C1J5ry4NQ
2ONrIeRmSxsAQQOYj9LxmwMXzHHqsFhFVU3uJY7kphn2oikPxSi8KxxN13aRmrfjAKOZLZC2cX1H
nw1MId6LcAIiXxP2FGvkl07F8Enu2hZr1tlMwCRQNIabRPMhlVkxfFTjPm49ULKRvu+CblrzzM1T
jcEKJMbVFLjXHg9ddElwQLS/1szeXekDLbtszKjVZXFumnzahXIggzfxgLXhDyubt4wF0oeWsjad
lMmIhwU6yHASB2mxcefkjT64t9wk21aOfZW3bbhrigp7Kr5fgFwBaWJQkom/Wk3t4G9IUP4Ah9CH
Gh2dqAJ4ZAPMkjGGTfHGRBTET2UTNtwCSI2LcmV6/4+j81qOFNmi6BcRAYl/rQLKy9t+ISS1GpOY
xJuvn8U83BsxPT3qlgoyj9l7bWTwpc6eKdHzaG1y7Ns+nk1Lne28dY6JD3cp07+Bw42M6pnOrcBn
QwGo+miWajd2/lu38oPI2vy76phPGMjYpFYFDrEZ0dJ0Bf32tF/95hGm10O+LsnFjx2WxtqWxJuQ
0ee7Swi64O8kYAD6o37184LiucPPHRsPUtO1Az4DGN85hZ/Vx7Q4BmqVBuSuTzlgLTyqhG92q26h
kaPka1ndejNCixXb55IBTQZHctel0gnyoeXQxekRlzogmWY1jhM34KEsuVVax/i0MNpwq8fH5n9E
IqW/ohUGWKVeUEtf65U4No9qcKcnlDYDyvwYB55nLrux15K9ZFMXaOJvouSXJ8yCopaSwsuZEC00
SmNeW7t4lXHkjmXU0fVjLNDf1KRXRDtlVwyexEuPLimsI7b3BVj2Ac/csIeitypjfqpemNC9LfN6
M6I+6an7Yxvbm3lwHLppaxHcoNaIBR0YP7mlnJTdJV8Y7LmDfvAwU5Xk2pWGToSuJ15bX4EasQg1
FoKjF8UjmXgAnbUafbJ9JmzwQ2jlS5Ite9lL7WSnP+iH3qnpEUyFoKqv1iZwtTKreDSwb6JudON3
MWIXVsUCKWdS+MZJi+jL7HPZnN224/jAx+bHxKb1cMCc+nGXBkyhaoIo9rpv6GG/JVbEQOKCkTTz
Ss5fi2FEJB8XiO7WbpdbDXvEgX+sYrnvkaDuMf5VwUCnkU+Tv+OKPFKUUr7q3RPQjQsupc9C3et9
/6kxhwuGZSVqups98jcEAxaaUXMra2rO20OH/yIq3OycgCHbJy2wldLtKTBajzXFzIB56pAtOTVT
eZ6DnCi8kH1ecxTdt7eKMdziji+3pl5QFxr4E4lg46PsCAVJUvMsLFjzDTk8jhvTtKiU8xO0oWl2
LwxUHPIxOu+ER/9TsLHdS7ZBwWwsM4GdH7pZ9mE/zvcK0sxuLmfALDEINxuTP2hoL0wzrhHgQaBT
0hfBJbtdN0xM7aeKR+nYTDyQjEU/nFpakRlPzjG366c2tSZmSESgb/mUo/00Cxvr+pCWR+7QKBFV
UOvLfU5UqWZP9W0GDzSD3by3a+o6mpP9YkBi71dR7ePBJf+sxsdTKxfDIlaNvWb0Yl/1Vk/TMd7M
kjn92L4bS8yDhopJpRefrDTSLbCRezhvKmN+myqXC4GN0drj3jfTJGy7/r23nMDuvO9M+J9lgpyE
tIBTjBB+nxb+xs+ejnabqb2fkTZC1sCuGs3vYfUvcoWRqc3EK+BmOCflB9M1kgO6kWcwYQVl+Sal
gHHA+mvd7L652QBo21ide2H9s5sXSdV6bA0LO+gElr2KmQMNDkZNYXcnkJEZicRn8OSBm8B9S4TQ
mN9PEQ5jd2dWnR7BVL0O1fDXGhHkZF8SqzjBVmy/bGW8CS+LQFsvPF7QSmJynZBZlGhmZ67DCgSr
8LSw8Is+qE42VtkgztljkcdqUGEAukBGjfDKX1F5pV9zEqN5FSAjGjV8a4Kt5oq4L2tMBGCWt+57
3f6nGehCbex1u2GGwbP9EoLZo6//KnMdwdvAGzEcQoXoQY/cb/PVNpNv9imQ34lBSa2fzgHhmGxf
D3IFfBXDIDowNkGHrHtiU4kK7jaWo19uSiLzofQg1k0ISti9jJ9x0qaXCUth2M8pGyKdRwABB9O9
nKCMxvmcC35jh48wbT6XbPFD+9qSNRbFpin2jZ3AXdD+ESldQ7Z3OEP1HL7HJD/0mX0WQB8qlX69
l9L6m6nZiPSBYXOTpgBVzRKXfPmLLdjZeQpXsR9PRHKUr+gZoAN3zrdmu3+yyXizYxLOfF0R60gF
Cw5MC7wKX2Q/HYxUX/YTfz5XUXJMt9FzKjjnrdkvA32g6M0KqlE8wSHwqfJgTgs7hEnwulbYSZc2
9CuNVBgwJlnTXbu+4Xdn849hU2lOSZoEPhYG6j5skm6zz5lm7Ht++HqhUfvPrOc5AWvKdTX1kW4S
ApIJCC2dApdhfAwjxA2xZt2hMSvSLUjVk6v2p+7A1vrNzMm3/V8b2+i39bwP0Y/xkRXzzs5w+hDZ
zaOn1HGcyhK5C6ym1GWHoBhr2xBjcIXoO8dYTVoal4cJ2EKr2qPdTwSYoWnZKiqCMJ0rNRmHFaMN
d6hM1h9O4LAmJNWRwdM6vzONZ64jTp3OZV6TzsjXWyKwt1PEUE9OCXWsUZLAPOWMhYx+ZxmpB8qR
EYXGgF2Yz8OiXusSnoP3hoIQnJfOTPmu3zb6JbJJChwg/X7Ll8gJ0Y2NLe8iqLbDu8qBIQ2xo/Na
6FsUXMxtUML1gdQSdJtcstW4fgE0Greq+FMPE7kHbUtQFFCpzuW9m9L4qpfqqzLqzYin9J0RI7DF
rr2xF/LjaUqN+9qz0JHnxG7SYu4Vb5s+6QfdXuVRK9wnXagVzfF6MJWxlWxcoJYOPmZI/5pG0xK6
0rwO1dPKnDhiCpeBKSBIwS7esqG+M2OZBmgtX23dDsAw+E/oGmh4pvy0WGg5ZV3HTDiMLbdI7ylt
qCk83F6PjgklPyRrha7YJEu0Kut/eTObDGZmF4kn6IEmKmJ+QE2rkXoIlWU3lNRgmLRcqFsDPVeK
p6l6yftjw1b8aS3iN19noxqnqAEHF7RJzDTPgbZtmMOWpepu/KnaDyzwsMaqv7ILxcna9qi2Eusw
FyPhXT2L5lHus0ovKQDB9GRVTVHhIO1y1nBmxbUvh+Qw1fMSNNoAg8D3vlhIy0UccwOsTKr5D1BO
adVIfUH/L6/oO9nt5HAk1oHKuD3OFVWsGEnttLXnVnVQySzxoLXqvU0cztFZyKCu8z9lnL6iuvNO
+VocVRz/wDYb0ZbvZtJRyFxit4C4LBt57IpiuBQCjAZGutfK9/75RAn4BDjtymJkkVUbQcXdAcro
ugBrvI7cUV6S24C6FBRV3/2j9f0+lcmzlk79VaTMXYdMPCYjw2DLIMvXW6xIa5FOxeNw4gntiMpz
iyOtKmFoVVgkwOsU52II8OmbpJ3PYepQSgPw3Mtqvqa6HHANN3/GNoVZMMSoGrlgVPPYduvTKsAp
NYRqCtOhJ1m2ZMXUflIgOdlsU+BPpsVgsIZXMdfmSNU4m6HtFdydTIt9ApfULN2LjsRzLdShboeP
hYkZnLk8bJxr19giRPw87xZu0+OCOUwWLhQQvSEiz+2651931dtnFisAy9uY0GaPwD/NOAoXGq2X
3Q0Iuy6NYb92LbrJjvI7KL0rHL2cUXnWnDsaR7v0swAZ7iVvbQnKpNc3+wegR0s4JLcO8YFWKECs
UO/E5DJ10o3iYHIRdwnL4hp/NMtNDyyVEBFERSQkHeCQwfb2hCFUV0Whn0vgyVIlD0tWzZFm8U+u
DzhXaoLILacLdRta7uw+kpKXMhfW5DnjwuV0IHIG41lkp58SnbnmV8/CR/sTJ2Zx7Abvsa5EQFwn
1Y4/NFGfT+/k79EQ9dVfo8nQGcUrbl07PVId0ndhYBlc7QhtIDmkk0bNisjnZHnsL0b5FGedhjyi
5b7ve+c6Kec4e1zwee+W7BcNpEiyPWF0RljOqG4lBeisELHVMKlgInt3bCMiMivMvekhdnVFIa8F
rvJc+ibqNML5II/Tbnniq0so7hFH9NVYnypvgPobh9SJVTDVNmADF4F2lqvl0PjMwgctUcykJ1ii
g/8AXBm+KDG+oWYfrYURmVN4IBLB4l7QhxJIJMI8luYjZcOFBfIQja39XpeY3EGcvBYCVa3mrHQS
jHjnYRjPyWB8jGX5CkCPUqjjTnIAV+X1nIR6x1+nthkPEX/6mzZDsl+JUsDUYV8KTAVBo5ol8GzU
mB77u0iHdRKsaT6cFI/8zurtrzWPu4vNndi42kJxbTwgo2JcKpf1WA7Or26KJ9/nEwJj4qICnzOt
uxRq51NE3xfu9OMgw0fKaRInMKCF5aNp3cw8rPiRdn2hTSHZXYdllQ+xZT/1cAT3hT7XId8VArQm
BQYAwiTsKg39hGIbm7a0rGyF4iTbOV26vhYtWacjAZAaee1Bq4OFbVJB/+9sWiffQUq5PAyqjy/z
Gt9LX0SG25HE7pNyltbO4zpMe7QJ04E+IYv8hTgUUVSYE8guNNG5ot14p4IaH3wX2YDicJUGQvjM
V+tLH5fldrK8TaPpHyxgRajViFFMJjtUsXHUJ7T0PlnGSf4jC1oySCa5IkFAjvkrIvSbspnjQ7kI
Md6Jw9Au9akbVnRqDsdO3fKgEhzpPa+9E8l8i6IeqzOjavFAdeKxoRyfLIa5mAjX6T1zxHX1Parb
KlaXsbzVs5lcc6s8KD12TxnYKkPp3xLpVpBTvnMzmm88SrDrtORtytltZ+YcVKmSp6nVxzDna0y/
ScGOL5Gpf3RBGOylP6WsHQZ91zxKtd7xour3jcfLaY9rdin8x05vnjFC0y21nCOdvPPY6jIHSpZL
pfnPS9uJO6QxJ5epadbr/yghAAuxMvMywwoEne0OTJeB06MF2aEcjCCTd/IFOzTfNfaDJ43jnNqM
cozUefG8+DWpMGav/fwhmTBHPPRs6HudcLb6uNTTY9wbDUxfdze0mrYfsBLXyUnPpu6Cp+2xspmZ
uFJfT1WKMLbL3U+SXznxyT5e0rNFQRCVtREfEqithtWtCE9S3pxUkacGHRJL1D/KAj/obP+lRTFP
e+S/eaJK+FpDYGrNRywqhoK9GUkTXcSyNqehc2UwI4Fl8jvvnbm4FhqYNRtIPVJNj7R7JPFtgg3L
qp8W4BQBFGKIpbEW0KRnF2w+e/I9SGtiiE2VCMaJEo14YWZzK6PiwZ0Z+yESRii3T+vx24PFQZ3A
OJSsp3ce5z/d+MlGwPpahwezBRiSYDS8KPHlSmOJMDGxewJ1wjCxDSgVflzHbKD/pH9HdA5oUWgQ
qkR/9gx1RAhDA+VusXnckOPsR/5gf0Dr2/VtCVVe1n+VtJ4rJngXzQZX4RaPVld3D91ws5BzBeys
H8uWgeEPqJzlWpBE7u1UOcNkjLtin5lwveYsfWihg0SEJdVn1zpPo78rM1RrjmXzpbKnmcUpexyW
1HM+9ltlxB5B2fx0uy8HYv6DBhOUk0vwnxb0THY0uCUVvjJCJy2+lwaibFbyw9MaK5rTbF+2dPRd
bEoClMd7jNQ8dhTPK/vtZOneERM8OCXMO5vEW1pOcz1bCXKravWQgo+YAbNJO2ESf6+Xu0HV8UNp
GaSSKfcrFlvgRvanjp1HTDscQDPeITruZW8qoERutb6wSk3OMBFJVCPPDmULmtHvzLHloQDAuR/Y
MkS+rWNO8IqXRn5t5qhNRW8qIhWHMOmLH/zUoHO2iqgcQrPFHORkHUkxKY/cpMxr0bjXbuzNEzCG
XdyNitFHl0aY1u5yp8bx5lViby0eJLrEPhR9/4BuKfBUHfG3NCLTm7IjNXu0GPNvgtwDlGamX3b8
gJgX5Y6FhFMec8h7CNJ9/HmYfnEoX1zLNENHKeYq1qciHH7vqxou3FDC6uQHY1qaESzCPQwZkSSW
atBiyHp8nhsQwUDAi47ZMHrL7zpjLeL3ajniIutY0aRPllkSdJVhQ84S7sKFC24PzukerERgZay/
R+1Zl3r+0mlfGtLjnazw20zkHnizawZiLeiF6ine68PgICzjDygXnfuxGO7kCm0MQBUYGl1PT7YY
uIZIPeRUxIkQZPk4g4Uon9vsefVYuIiS9cXas2X0fdIPS22vJlfsDV17YpSVRqZOvoSkusctdbOA
Kt47fxmaplE1crlL0ELmBoarThoMQHZCa9B0Pm+C6dcfWv5EriMP0V3r3fJsYFR2Mj317DOkOFiC
pxBBoU1A5M7MkK5QHPzind/Hm4zCLWncoKyENH5EADof62ixZS7H0F2skU6dKhk7WCK9m62xqdNz
LwnsfAMfVBMTMfdL05f6nAD7HFr32ZeEWlqERhC2fEZ5toae1vbhmL+A6LTRCpEJrcHukZRJL6R2
39a8vGtXPCzdVPLxIpOp+ko7Q3bCl+jY/2oy+S5GU7yWXmofYGL8EQg0As0g+dAo1ygedX6izZcr
WM7VuYWsVvdgDunsutOp+qC2k/TxYxcSKn3dFt/CRH/CFO9euSwoXAcwTcfo21xY6ln5G4sxWqAV
Ui0z9rtBc96Y0JANkw3U7carO/0qFKVOURLpBO0LwpF5IDH2LkmO9tLj0zNIoGG9s8MZhrih0BCI
kX0Gw5hvCKHYSk9Eg8G3YEJgFuBUmdqeMO3SkfjkXthu/8ZaMYukotdf2sAh0zEtwJw3fQ9VUns2
k8hzkmNvza/0VMFSAJaMhcWJZRv/CJe5skW7M9vl1RaFfjBqliZYBHniCe2tCAEPY97CvY8u28J0
scVKEjNN/2+TXX7sGByPTcK0AxI9raD+DBvhyxkJtqrd64IjeuewsFMep05mv5i5fXaH5MtATnR2
C05DTfXhtJJbKdWhz6lc9JEZMQKhF2ejmScNcxO9bg74EC28GLkK/dAyLoNVqwOws6tpme9ZYdx8
ydG8XFWjHtZhXE5tax2tNQ/jNYXCtOQPqhiSsBDFXUpGalhYFESFe7UlBipAQ7tB09DlLohGDZH+
6dA3N6BVkNTT47MJuhGp+jCQCXaAJIFOl3xnuEWcSWCGQipAvvcVYW82My/26yfwCSxPq0eU+o9E
GfzJ33Kd363Dsidb9lU683KYVXOEElCe9RWEi4+uOnD1/KwEea3KP0h8XVhkceOKxPtae0GmVWpI
hnmCv6L3LNz1cfHzfyMEgrBjRJyR1eADz3AQtKaa9yBydyWFkXVtvAUDImDEXq4XQdW+bb7lBhTO
jpkDb0BjvUirIPe9s3Duy+V9MOZrj69nMO0E3blAasEFPmbM2+qMgd4qTxBBgE9rvJ5zfqptObCJ
ATWu0VhaZXeEiPcPgYgVUGZre8Sq477R3xocyanZXrQKiydiOIonUFLAn5kodwOixPGnWx5ND/U/
6+yBPbDUwYcWlRPmqWRwAzJBkp011KkbOSUcV3HFA/uainHdtW+mmO99YdxXvQD4aSTwPUm42/ub
mGdE1cTY6fXHmfk29LXhG1taHEmNzVIMYCrJYx7OoRRrMPM5ngVFJ6p3/id8ruSwGijgauBS6fBI
DAialAGUz3IWTB17BF+xtx461X8QCKzInJAfdtn+05MH15voB3oCB4SKDGkHhYV2yZfOY9eNr3I2
3u0Mce3UFrRv2aVBLEEY8IfnJr+V3dgRr94Zj+dlcBEktv5rHWfFMWXqAh1yW9TDmqXcxHJ+r4vp
p8rwDjPGJP7ovZ65DvWY8TdCR/z54Ix1IhPXZMVFy4/G9PI0bPxpn2XuZeRSBv5H5oarSRedS/u+
rD9p5gW5tRUMnurZlKL44Br2dAb6bt+a56+VLpZOLL42rfu3hb0UWPp8mWwni9o0/6k8/ZfB1Z/c
L05si9OwmlA3qPlG6mVt/asTlOes31mnxk/cvQpVryKmhojPhHhXq7ZvJX7T3obCSGCFdJxuT3/O
ghjjl5awIvEFfbILnDAPK7Zt1tY8rxKXbc9o32qTQzd9ko6ORnNNDh6C+32y9FHLfjjYPgKzEa+J
GF+HvPuyyuQHHVI05u19UqeEteJ+cnxmBsr8F/cJc8AEYtgcP29Pad44D+PyD0ADMrHev63Uwgtp
581MH9iM/fus4VxvqTkYL3HrcUgWM++KLRnMN0WIw/fRSZizgZ4hgMpv3lyiuPEOIKPBdlwh9Xm1
2mHjQaKUhIrPWBbXO2BMxkrLsvdxrbBEyl4aD3El24qBA8TbdUIwTXCYHqyFCKuxxCDMbHg3SUKB
CC5FF4ZacDbS18xIOcat8mnMJiecgRqfRPrLMOVtdZy/XcXvFYzTMOnuY+SZ7FHAJSzQC/NfhLV/
KsEoZ55xkQ3y78rNttdT/77O3DR0GnypZABinOp3yZim93zxe29yDkIDnz8VtGOmwXcAqj8rQm0z
cI4MTZoK/KTV/TYQ3tchqxBnPGYuPcCWw0S22qv1aPl6/KS33y4+08OagYWxLP+UFzNZtVlZXuEw
8xGMKeZ6R4itxdlR+zEGMeJ/AJ3rSBH7GExWeW0oUtT7iGAz6HKkCTFMAXa4iAk7yzl1hGydRjDI
Cxz9dTVYZos7OAQ16wb7fehZqPvadiWi2xiwX/HQ1RfJFuJYPDg2xvNYTSy5iGrwpt2kDJtlAcWX
CfqV8BIO49JhKh6Tb2IN48Fd6iOxusaOxY1K5Wmc4rBSCd9TNZ+m0h92JRioYEIfPevyLwR5Ppum
1jh+7cgVTwgJ7IuRDnfupN/4F6TsjV2LBCXRWAMTseUzNcrLhUJ6BBUt00sPmLBCaCdE+QGnhdFY
9214rUWu+ciwAHVAMwyX2qa9mnh9DrOHXIft4DHT86DsuZ/LpQBCyz40KHznV8X6s6EVXzWHNfsx
43nCJgXJm9jTuK6/GmV9+NVRtWDO4J4Shm3PfyCdgJbp0YYsMZobMES3pdxmfzKmzF3L9mKvLjwJ
9kiZ/uG607Hzl6hIEMXQeR4N0joerXz8yivsxWac/sZr/lznpsXW1Ty1ZDwwDx+RcSHF3unlQUzk
3Gn2j0tEiNebt9HUAvK9O/5AhL8G0H90oe55eqLfvk3kax95INOgJHDyECfloY7pAgwYqfRbjLsU
Ozl3HM6l0NWxT9MsRPv+akzQHTrTOZnjsM2izwtDmcpsrsPQWFAhLUDmOK5dYUSKndmaVBcDBxXH
dHxu/CszTb9WGUFn5X1r8pcvu45Y47b74gHE519EwNp+bLuFU5nRvPZCnmrFrL1Rx0kyhvWd8W9T
cxtJGjA2dBj/xrO7GDeG4+xfl4wlaFtjH/LXXW/hBk7W4qUQeYS86LUc6TvkOOKX1rgayt7fp5ie
Weq4yckU2fuin7Jtu96mur3bPDfkGiSsb8ge3OUN3avXoWjVkEcClyO004BHzfGPGm3+ytLkajAh
kaa3J1CSvTUtIQRc0jEcUbiBmOtLk55La0oOasDlsphq+6QrPXB057J0BJQbYnHZ6mHqtQcHfvys
7/FGga5HmMvUQJ2JBi2X+l13YFojsb0DugNh1lbPTpfXp0lHpcosCrPR8pa6LE4RoE7hkFktYSxx
iWghgY81S3Rj6KrRqF7IxfJJB6tPKYTnAMNuHNRD9pnpqJjNREvZ4tpQUVnLwKE8F03zsKptqM7X
3fW2dQTalrA0QMCXSe1iywKlVfM2NF8O6ZgDzr5o6JTFx9SdLTAN6MOyq7X28OJMQbCjW94zYdKo
UXS0aow7AoUu/DgAEKAJYz2wdmE6WYA4IZuwM/1BIXDwSBg60BijNixxMhFXEVldy4uMRxP/Rbrz
BcHYWaG9YonjREvSaW/gjgxd/5sgAsb0srmYDZ5MclsYYVfGgbz3fVnGd3SPOTFa5cwhW0N83gwq
dXyAbnVhN93vDH/+FHmNK+uc9kMTLDyXGO+avWMaGzi//yqM8VevKnIil5r2clle8laGKDQIJ5AB
nxDXvNU8GrF1Xlsd9DP1p19L2OtLT50OjNMmS0pfGWptWtpZsdAYHUgThjndTLwTHMXdVmc4Ockf
Cteq3BjyzqdkgMBQSkfqnl8s7DEI/Px7BcQIBUXzqNkziTTy2Z1Huh9GqSH6iAehRogiTvOnXfun
CXgh+7sZ5eFK1vKi8/2aN8ejwTfJlEBAwnzA6G/mDN9bbWlErX4klaB+HVqycbNxXW/cpO+TN4zR
6EwZVpriYk+YNRZe7DVND7X0oLMIqhSuFyROFulaUz2QVcUXT6W8L2oEdnHB8YNIcFa4VTzbWs6L
YRI3oV4XrZRIvfxr5qKSnD2oyZVxXbz0U2tRtFo63w6WOPDjHlU3r5ZXlm8cq89u15q7hY8StLgk
KuaQ0pKwfaNc5D+TsONWP2ewmYVzjCLUnc07s0tCoj+RLbhmT+BoiW6QAiguPXT4MY8IQ9a2cZNL
7n8CL6R/9XuT2oU/gcTvN91jrwblkhgKYhhk9yBd6GBuyk6T4V3UtfHmxODtgWx3nrMk3tspnJ11
adyzl+Apqz0yBoFjjja7yyl1nryKnOSpIIy+jOsXexoUwvMkYhrNj8I3vd1oTCff+cFfhJ0dOlNA
cOkbQ/HNLzqhSGtxjzRWepxHj4FD0T2KDKOH56/fxiZRbprW53kiEHvNYBay9YfIYqXXOjEemjeO
cmI1gJFwuj0y7a3vZ9egumOOZHBBxcwWOJEd/ZAtvHh59moAhmqmi7eg2hZ9iwWVUrKySBYfvjvN
n65w7Mk2cP5R+rC4NyvYUco5eYofDDEiFVAL+dam4lp4GiPfzSFHXtCSvkCmTO7QT/Pe4OOdU0wJ
iNvRPDWVAZSCf+y7FZfXyAuaNKO4jWDsEw0qe43zhc4R4ncrxQmEU0Qyt3cG63DHEeuflOdmTFIK
fDLUTIQoMMgds3pAPyNpWzz3pStTd9d6FZtJeRPOyh5AS8LKFzlEgw54B0cYyfH/OuXNYZw7r6RR
9luUA0I2QEB48KDhAFPSDk63EqFr733LoJIs7ojS7gKqACK8oJATu6v/eEic+ln7gkQ8sNdtmwCr
I8Wt8QU7qtk5tbiBoy4CVW1mCvbjaaFRAcfqxF6hkzY1eb7tkIo3h7AQ+mpeDKIH+C2MMxDCcR+t
16RxSHiya2JFi8tYdchs6xUlfdJ8ayWUHG+af+CR/mUmjSjKhJJMet9+BcN4XuB/+Kv+oLDBEyH8
YRgNR/oaNZb7V2oIVpFu1bDwJqbhKABEXXYUV+ehHDgr40bsUMWsY/a3mGODki7+9kyfX8C1bQ09
UR9ueeNsKu9ZAAe9sgA3yeoOXQP9BOvIxMNZt/JD61rqGw0xcUQEIbhm4eATreL9REg9HWHy7Cwp
WTGbH6f1Og07KSOdmPDY/QSMcteAXDKknuyx77P4jenI4bh10rpjtrqGa4OAPgvNyXGObtff4lja
YaZTE8umf3K0hpJi4QyerAfAQ/u8SX/Jo3hXfmTPE9yKneuCgZJ/W71+zlOicrHw/OZTN4Nt1u8c
O8evb595PA9+LR7AZH/1jDiW6o9kEzXPMuzr/m4cx5d5sQ74Ca7UDg9VMn1ItKHDoDMLdO69UZwW
sVWsjXtLRpTsTfa8mXHqgmZZK3DI1aODwFPtvWr4cEwMO6VWfs6zwTTD9X6EBlMcy+iSJecE9Y3W
FFEqm6DUV/QsuOaMVrumogdl7xnPxvjdTLxiWXpgG/shO+1RohAUTKGt+nVMyxOiSOpI91QttUnG
FxrhLKmDrLVBjpfVuTcQAdFIw3+nw4LKlwqYlUUpg4RBLM3xDIyk1DAF+veWp59t3f9rzDp6/fWd
LBDIHa21nuzevWMcfogHhgRGQw3gFgwjkDwdem3gj/MhYulNWRyx7lEWDGVzHM3112iieWArwUqO
3o31l5irE9mOzWFJVEEHjUnRyKnbbEPfb83C1K1dUBlFe/Tc0DX9ahtUGcEsrW/f7B7dpQP2yX6Q
F6tRTwn8K7K89zWTOx5xKiWzRl+IqIuJlhXw2ETrnA5HKrIlgBfutcOmIjq5si5OcczcZp27MdCt
3t2XK36cVZw9ckedDbjsWbBc8vEK8/tmDmKGrvlsysG/1kRyNwP1lu/JZ6N0rmKk/JUGH/1oVCAw
W/FJQMsO0nAfAYrvGNYnDXKTWXKzLo/Ea18014dv6MFIsUp5KH3DD3zLJqYZpbOq1zu3UGe30l5j
q7n1HkkfWJMGxo67aqi1A1cH53nDiKV1+KhM4T/KVNIuOUloJNrW9/4OyXhN9Ha6DPoMAcpnqvbj
M6oKoA0nJFNFtuVcnQS+qVIIbPWZnZCxpB+VLXAYrAJf09JEKl5/BwC3LL/6KuB/CDu64qVkk85V
Vw6RsDNqg9SISJpteOLEEsSKuYiPXXEbZ8/+hMXTIviDnTPZXL+MFL5axvk3181CFoc/SIn+yQaa
Zln7B7v7rerhrXNAzS9d+wSrB2OwUocYUlHV3KBNPXA20erY9OIDcP+mvWQ9RbNKxj3msJeqQ+Gz
fFOdTiRcgtZZ2NLgbmAPwpYUgmWMYN+4piOegMK2f7vVQWVSEo3p6w5rNcQ2Dtgp6lv9JZ3ddMsQ
WKNWMB/ySLPnYNuG090P5aQeTNsC2m0BSsjik8EmsER+IZ1SJrJUMIm9ofuG7hrHQu7GP3HKOYlL
W928YibnxMVVSPpGGpWwdoTDX683PoaUIhVL8M73iF+v9LMYsT4SLoHmr0VfT+oizDWgj6Qg9g21
gD9V6Z2WNVdyrrTIUwjHvHwKBOIDfDDeXinr3YlBDfGHm/or7r/x4FQRgxo2fHABWJ1/ZyNuRsvL
sp1hI6Ce0AZVsrsWg6ijqbDOfeVEyJFDCEY6u6SdqbV6lJTsPAoxnkqDc75ah/U6Jd15YDl4k4pV
LpXpXs+ANOt9Rc+54A3GAVPXyW2gPqC3eSdBa0tyygGFYxMHAZixftxS/5b/iDqPJUeZNIo+ERFA
Jm4rb0ql8m5DlMW7BBLz9HPofzGbiZ6Z7i61hNJ8995zbRqLmVNX3OvXkSGnTbsROuI4aUQfDqac
oUDnI8KxyXiJusUoTlwEmXDO872seULK8I14EjNAviz7obP3uYpJYBX0JNo2m16yFLBp61Aw5N5B
FyNKiCPegOPQDO1Draaj7xrQWLJ2T13lA3le6H8DlrbRvRhx8BpwX4O1W2L+pp+1QpWn1q5cuwaZ
rUQN5Bfw5iw2R4+C3m06M/KJp/qVC/bO7ZJnHZDVZp6yzwjMhH1jH220W/JP/PE0YZnrC4fyGBsT
Ge6APlAExHKa/ky+BXoeCbY5nt4n9mM8lvVBptZz7ttMgig9pWvNvSRGXcGCc8UuCPJN5uKm7DSN
OxRUMzkBb2i1OKBVemwtBpzaRDZnVolxlHcIWxY5ugwDxKzVUkW/ULP0Z+hMB7/rXtOG+DrDYU5r
YXhT9QHZM0l0LrX3oSo4aXhMa4IM18AI/gcPU/GUloJplNVxULYPQZu3NETOC/v3TeSDvrTOdzFw
XCaXnWLA9XL7fkTSxDXrPZaNaA68Gds8kbu84ruAWXPcKSuCA8bnz03swbTwFBVzuZ/C8TPNJ4/b
x7sV8dA68/CB8eIyxTVoVTpxPWk/ywiVgGjQT2+HzAsIhVWKiUEXAB0rfchBmtZSjNfbcqJeEzPF
Dr3iuZW09kQMNmq7o+DcQiG2Y2flR7SAAeHdh2Y8rWPNVKMcZLQKk/Q15fWsegmxCnzEg2aSiUGV
NyH2bkO3gXeLwnqeO++msekWL2FRzYNEG1sE3XLG4MxRr43v+qG6FjTDOHazWP2ZIla4FfLI2/JP
XdCe1o07KrWthfztuJ3jGQVmH3s+qw2Q7k0QM7IJm+HqhvR3hx3dpD3t5yhCIMytdDVaqc9NAGdi
7TrcyXBYtvV8yJLPaqSgsZcsYz6/2cRVgS0peoSihYgrEUBNz/tNs8g7cFijm4w1x/UDjG6Bf+La
tLKi5jDgONrz8YLkHhHfsDctRqGcCsQ5PRCI9RhIq4d0RA+IC+66SYY5xfOdvZTjrUt0Hg8TIaaC
Grwmyh9ZL+d92tIcPPSMOczYXgxIJ3fApKsKbgUhdZt0m4KPpmieUwBmJBQcwY+HC4gygXgQz/21
KaMa+b6ft6adUq5Jrfze73C9EeooVCBXAYwFXJl07S0E2lD6WwBFb00WPo8pON0AJMuqE+VhsGjz
c5UoNtpqT1llXPvR5c5U5M0BIP/KYmy0qQGmr+pDskBvbRfTmWXBe6kZ25Qe155Ox8j8JcE35YIU
SSj2hcRZu4rhj1efUGn2WeS6e0y+aHdOcGkjcUgM97ELGptxPHuvo3HThgLV14+zh8C1Hxh5E+hJ
wQeIpGLhwReJ2bRKw7uYAyCZ9Ka9D2uW3Jq2+lUc5c3N6E+PxhL+6kdtc67uGVob5n6iDAwHQI+L
ErnOxapGCfPOd9twY0X8bi5/9UIGKSkFCgA9UwfWmvO+DyQqkAju69SAIFMScBIpon/DSC680qxd
PXGR9guu5E02wlPDEySnsDoxFWRiB+l74070YRrlh2sODujPCYiROjkioFDTrPMdPfAUzc/9ramd
d0StBwLe6boKmphsF++JnX+kftUdFQGYJIt+9ET4mQ1zl1ssXUXsH/WU5eu0xaZdgdijdOamjea/
rGQ66zD5XzXGEQ0fLbMMv8wGWFSfgnAx3QcBT39da32JQ3zEMezGXcJ27uFxrVqb+1rh4lXJMGU1
T6HiakYhK/uAiaThOlAB0qfQ7o4orlfKdRKMpRUSMGEvtJD0Wg4ebOeYXlOWEK5lSDedY4Wc29Iv
HKI0TLqbuAF/nrcughxxfYhL+z5NCIq7HxaB3m0tU/rU8Lhy1AxWratK6FzGSxRN5mpEtT0yA93U
S6rcxGawGjyQ0ObwCzQ03vp4XYZE3I5uchEpCUiAoyvJ1YRjaeoTabADfKJiW0cOt176j9bKmS5F
C2KYlfIHnvoL5XY+/F0yfpaab8oaSHLsSJwGnnwzsIxsvTj78z0sQsDdmm3TnJgOtFBJLZgQIjpG
bq3Q7XiABGPKyGWwKmumZuZ0GZLwTkCOU5RXclTNKVVwipvKoQ+RvoBTkAEZNBfdQtMLwPLr0cJY
sVa0ua4/u1xuTOJNJMS3dVY8Rjb5knzA/uslv3bX7iaaJ5hqn+hQw7mhKPbIyuy9kAgQnbhllRy2
2Imf5m74thNr5/rYmKUAVjA74W1daXFoC56b2O/elAk+raZ8YSESZCzWGGUaSCA+AWWERbKHNf2+
AStjYVCwOrlkrscBzK/FnMFXLeDL/mppxqGqhNjnZN2XaGAgyfqxI/+xmgsLezHXOKAMmKaMuwAH
7lopmMhpXp4kkIqCFZ0je4VNmf1WRH+s97jdVV/eATzd9KJ4IjyzLmxjPHm6gr0XL/iqzFqBwSY0
x0uijneg/KljRBKDUwwcCL5kNcsIB3mdeg+1T/Sh7O/lwEgjyBilWJR2k7DPuGynaEAWdD6NCKuM
Q+FbrzVW8D5roBiSwwNHFcR8OQpVoPmR5Awm95Z++de+ccHfXnuXoDpVzeErQyqwquD7JigVOWau
jB4mjYNtlSomEowNnuWMGTXSYHh7QqiGA8WTSbgVKPgg/CEX1uS2MYxv/Li3Tjx/Dw2XUDyr9ibD
FbzKMTdgfDuXgfeHN4vtiPrArS9fWoIvm7h0vqosxDrtmLtQETZpWchsbV6KLHzMxubL8Wqiau0K
AfFZObcgkvGN13x9CE9fdQZ7tLOSYNfXJ1mRR0WQWtM9iYBdNLfehHvC1OFVlwaemjw9Wyl4v9y/
S+Ya14sf36f8Y5mDTvtyMUNxz4RKKRI2IeEuho5DE9POqavoKZqoS7fkKyP0KhwoBJuZHvhsj5WY
10lNWA+SwHMxDd1+CGgKUJrpmGRqvHHC7GMkF7SWKXMrTdjR8xZkapyQdQYRsZZ4Jm5lR9inN9cO
OvWVjFLGII3DAenRvqS7t6tbDuRIG+5lrNiPhzD56MYOeVMfDa6afSvfff3XMTVE/AuKLYu1l0z1
Wi5Rr1jA/qGg/ppZxhdc7hU9eRPZz/ZjIDlJS2JY0r5L8tI5RP1wZkOTml7k1p7gHsaUIvcTLsKu
ouOCSx+WymQ+z1wvu7mlc9oG0KpPtlC/5AqeHLwL/ZR91569/GFWp9gPM1AXwSXr7YmBsFjrJvxo
BQFdLiJ/fURdkOGLu8Yhp1FZmI68dmGkNFBVa7AQc/HoFW53pBAa58Fb6PA7/KDEne1XT2FCBK9Q
+Q5x8+qgKgiwGW4NEcez0xfwEdwFry0Yt40M5SbGp8EcENaLqCACRQeP/4eC38LBAMB0oZe/jAY1
qguBjZ8pa+56DtZIFda1yGqCXEN2yuP4UgiK5pYit1Y1mIma27LgoAcGaVfrDqg/vpsmCUyGI9NN
W8VfBrO1gogsTuBzZj/VsgBQh9FI1wQfUCZXURS+F1No0+bo3UR1fA15oSGGDkONmL2pSEnZ/2my
xq+9RIT9QW8KyodwUqf37kKAcDDHZkBecsmi0ucZi/RoXeE1vII6R2iKuq+SXaCb642OzUs7qN+Z
C3zqDqRnrSbgQ3F/gyn9CVISUcTl4ScFjJGd8IuOuVvq7ndYL0+aJpGg0G9zOiZQiNnnrJ3t+gWJ
AoLK3eRRZthOOBxLBSFlvFNmfanqkrdeKea9xQPeAOAwDUfVONxnPIfbMR3uiPPcNTErpFKWQQGD
Q4Ke3gQipJ6JmZl5FmoOzyUDb2fvhB3LZie5ACABuntDLiE0nbxxGrpSnc09QdZPYe8/pxSxbmuT
nlTyFFQC+SedmEc5v1hTf8wDmkRt9FTHtJnAUg1tMVeJcxhCLg5FEPt3HGHunWRkoutxKZmGYwtg
b2wUUH3vbFv2NSEAkEwLel+oJ3ooL7VRfjE9vre7cxHkz2GjTmEeoMMz6oHkhpf4deiJGBji0DXj
rmuQLjp7NyuaH3gZGDQvqnD/XI9jNRr8NkmGz7nWl6DH7tJJ+l7npxL+hZwwj5kWhAfH2ZZ2xhwo
/g6M8TUEMm9aBj/M4aKG59suH0bWtim7J/hxZHo5FPQkV4tGo/0nmkQvRt9xxQhxxaBqGTREtvOp
z51n3vFnqljXo1Ev2NESnnKRvriYOqC0sH7QuDkakqhJWECrmiW83G58pbuV7FLJ/TWdMVWSh2z8
dtwYRBaH4Oi27Qbn7qaIwL+VfE3NEff2TEzFAbqKxL68OFMRWu2DSxN662hm5C8jRpw+mbfU99/c
0fsIg4hTazL8lnn5ZfX+uEmj5Go27yPsA8pD1kXrH7K2EGvHxhKtnTdPuwRMochJqrCsUp5Bv2xQ
G14DrTbKThA+DoM776ZweA6L6i5Jx4MmaON2ToX/q34j5Yj7VbyBl7pUZvRNgnNZd509MiQnWtQB
bElqgxAqqvGjnvk+mu3FRPnhOeN3DDGaihd9LtcpJDsHBhjRSApcwZetPMv4CBogsIMN5aGvKvJy
jWJvc7dJrrYmbirWxGPrg7nAABTHxkORwnbHV35Ki5kDSma9Gsbw/u8N1wjV+LGwuGbQN6gjhUW9
LBcKB4/NGIqsIKL+s6KuqSQQ55mHpP+bobFEafUomxzm3iodSG2OMaxd6TF2G1gCejLUrMQbY5hv
VNwxmyFLLOL0mGpUv+WTHorkIxvjZ80Fa1V3BJD627j7tqEmEb8ZNl1avVhSH+js7tYSi4iJSLrp
BxuAWVOf7KJ86CsacG3vEOlhLUbB3t08Sq7x3Mh9e1eY5leIqQoXrnB3aux2DirmpRHjDY4lPMKN
MzCALu6rChY3aVJMDNLYAiFBSifDU+PSaprpLuwL4q55dIm7YTcFQGDqwHg2UgRTT0qkKnyu6X2m
p+k4q/oqAU9yiut3rsQ58W/CMXTFuynDbRyLWyfESsZc74LW89UHfAGG6q1FbSr63oMCFKRw66lH
H/PpCUkr9duXyNGg9L3oxV+EICXgYFK8h2HwzkvcPYHEcaXFtI3DnqzBP7qcxBI6HpvIvU/jKaME
cC2c4Ddq+cJUjUro/5TfhoJxwIzgOePqsm7RWjNgjaK/xLZPpYbC/S1Eeuu2O6XIyoxe+FiDk2GG
zAUqDn8o8MIEfuZWTM+KvVbNeEB+ujQFlLskvh9ylW+Mcnwtn1rXPS4oqLaHaFG35pklG6ZyVcD+
o0wCWSb7NPLynira5uClD15V3g8mxQrz3knlRY7+1+CDsxslAX/5YQYBo8CJJ9oR+AV5YMuxfMqt
sd9YClhLRiWASXN83VnPjVMgw9aQJ+jKOTkGymdcgvHFN4x/x3qqG2s4uy6iPiTFaSMKDm18vTEm
VIk4iUL0TFn1u+7ro4/TFyIs9TIoPcHRhk8w2zNoE7DIK0tzsCpM+WdTlLuC2GndYAhdlcF0VhPu
GChJ7ip1xAFe0Y0thk/sV5w3Y/VbT0/BmDLNZ5iFuaL7c7MITHalkaAfO6Y669iM2zM2EbOxfxxj
POLRRhMc2wYLW/3bYJBc3LC3A0EpnK7Q63kdGOQthJJiaZFjJu//GzXHF+z5zSGZrSe7HaOdJpVp
qyvLMs76mNOi+opR0zct29mWbm29Jpn30c5ErkhzBjIKDtrncEqGNdSjXud9eOMKGAm9z3LBvRx6
RLzPadpdU3SVshziy8rDv1jySGA5XE0jM81oQB8LM0bUrjplSjlAmIDHTLbxOHXqVjuNsWczv0+n
ZBt7ztVolN5ahvEx6/wMzffN4aBNurLxuK57FziyS+kWFL16L/3hMgiHNFLRnsOhvwl8HJOtaslA
ECVd5cjp82Du6CrgTJHbX1McsXFgfMK6ka8SThbrsuzHo1eKS9XQ94OyeuATyEyuitJKTx2yOq4Z
PHcW+EW/S+zNnBw8V+9ZMfNV4ymCjMCZEjP88+qiW9mIaXvL4O6kJuvgmB7gFqqmD6lkhCUbz701
53PQY3mPp2QjBMQInip+Bp4mTkgmUU58Y5x/38vU+q2FnZ8LMdAzE6drwTR/VblEr9HKTpNpzHtO
fZSvmDWRa2w90lOYn1PJ9A8kErZsBAdrvhnZMyhc6kncrpWRFBQek1CYULyAITDSYJ+hsGXd+p1L
23Z5anxaFAK34wl3hs/YtJ+6jlyUUPliil/YlFdBFv3k2Rz4TWdAkvGHmcxed2cO48hYxms3EPD/
2mncVRF3Q1HJI0LXVXv2Iw++BUzYIiFdFI9wQb4qy9xDhmCwVHjjtmcjXbWpnxyIhqIPdLfQeDiM
mjDuSHFdfeNqmiF80Mm66efoS7T5bVvTnlzivp8RttdThrQBuvRb4piQxqFvKTgi48JoOb3reh6v
WcXtOnGCc2Jy6a+Hpc7LlX/CHJ/dBH2e6wmWaXU0COiu3Lwy97Ufn/WUH4lFrFvbaG/HUO8UU2AO
okXLkAoPWo5Zp+R0WrUN09oylEwFCCbLsXqFMqr3LZVT6FlIi5GBwUDV/kaU6kpa4Kn1Dc4kA3Jq
KuN2W8V3xCnRBkx8/obQfOo10F4eafxgKzq8cCBJ5603nVtvvmoSdvR4NOmmjx9sbwFHMf3m7KK3
EoGQThoLbgF8a6dvrmFOM3kdjEfCIhVOQcNYz+fMYFQQZsM67YAfdLkzofEa35jKKa5zP2IQNlu5
WARdiUO9QDZInC4/+lD/aJ9AEp1gQa6NvH7oIXvBAaGJLW1Lfj97OBEzDjra9V5TAfajHFu502F8
ZXby6DSeWE97s/GfE0xyaw2mkorLBlszsQXOBjh8hsbbmEEO/wbgfdgILA54IFTQgi8nkFCPA3Eu
N493QABp0VggrYbB0gisOCisdGtaZIDz6jZvB9y3nvfBRN0mC5px7pFdyfAZicipfLBEEHUG50a0
fXxI8a2tYmy0NJmnuCWLjKh68+DaAOpoUbRSglZ16d3UtUV6J2BmEKBkDFlxb/uk2ipHf1a4Zpcs
0nka5me/s+/7uYGREe661m/3dAb+TTq6DpNmwe7fkNHvraED3eZ063AS5d63KfSFbgwBn+9uEKUn
jf9pIEwbxuqhGoJXnLQwGXUs1/Uazc5jMAyVBnYFppxK/5AlYDCGeu8GdORhkpI8BxR9e2bGXxcE
O3RausCIG08u3E4yC9KH6+kh6gcPssGSH7PSYhR3EFln48/2m0/hcaBOQoX5Uhwsu33W7FEbLbur
jkOGaAz/h3Yg0KsskmnRL4lxnEbJZyfgtbA3wvuJuieO+T8oWnunSU9jO9w1tHVBKcu+Ueh4N+Sv
lxfXovMalKD5E29htDO4pQM2S5NkE0AUvXdClDsVHXJ//HGsaNhLM361Et7d2Hgx6wY+txOsZw1/
TEE8W4nG0Ds3KLkokvhdLQ7Oxkm+W7O7Lw1BGTPR985l1IPjysMr6hEsqQLi8K79oY3wrFqergjN
EwueeOuJ6kU5fE2R4Zpp0A1XCeMinLXjI74giLr7gJs28l8789Gw4bXI7PUUsOtgzEdvOf1x53sx
lgh1Y7zP2fjAkkMlWohUMwnymiMzHJsfnmOLcaOQk4nf/Lqu8cnWCdnU/lazM+w6S/KtsOM9dtO3
kgFCYWHJKo0eVgZrXOPAJ3X6Z9nN8EOQOcPo3QrbJy25snmsDASjsXYn+W/b5CDreaNUBhiMG/+z
ggQT+snHcwXdfBV4OO2wJryrxO3hMyTbrliGPiMQqMgtjrW8a2q+XGr09yWgVAZEHbPRlOWATCBy
zJOZNGcn6LxNH3BsaIpo54oiWnt++ClrHhk6o/5chHs+luLEuVgEcFvtgRsdgReuM+ztPBJ3kBMU
s3qJfxbMVF9ykzCycV2I+Rj5OFh1MQS7HNTXtNyCGuZwnlN/uN5A5Z0XskKE4V7PxI4xPHLmZXOB
/sxcY56x2MfxbZl6xYYZC2xFixbDUWZvFDLxyUzIwXU/XjsTHd7x2R+pzH62QuSmiX1kRf71z5JU
uzgJIXHyAet4r7zp0Y3GfdxjLphmH2XqPuYSuqPnDQOFTD9tE8ForpP3eWHqMfnjIYVBUCTZjeP1
TNb5qpQ4GQtfHxGqHtVAkZ7U1V3qNbg/q9tAYKJF/CIxbf6ErGGDBepmdjPMuz5lXfTd3mRtzXOb
HHqgPafimwjJu+iJwabeIhGgCYJgnMMdS6Cb3FIOclQ2Q1yG8QxTK/22cN0R+lcsCU8eOGoODwzo
Io4QWYjMoWt3cU0EO3x1Vy5++6Zw7/IcoEHIUzbMIah0SVhP4+37d+H1qTFH7GXkZDAltPuvYoyP
Td1B6ayDg3KHcQs/cQEpMshBQeGj1uWaqqzvPrehZjEhAB1mv2daSBwfH0lmzTu/JUXVdO9Vor6D
ZQeKxSwAx87nJv/I0ajo6GJv9JgMb3FCXQnajqLf4NwF8tHQLmPLn0hYeDP8/DaMzlTOUFI1zyjy
drtPYedb/C3IIs7RYsq5A6j+K5KjyvFn2BmjcNN24JJ0w8nqHiYeTmZuvNh05fGd5rruFUyaZm4m
cXuHXf3szjC4e9si8cDZMiFCwYTb/qq4ePGl6TvmN0V005ZU8uatQ8KjKIDlGdiHvWK8rwVskVxK
AC4dx62I5G/DoQj2L9DWRZDFPhmzlqwBtqSExPjQ8N+KlM/O8AZsXsnNGMTubhi/TUHg3UiX8afg
YBi4Brq6w1o0yfy5FsO7mkcc0v609uMBG9VIDXuO1wQPIEdHgoGw7xJaMkYHy1Lb3ZRZEm0nu3wl
Mr5xsdas+1c8768lBBD4f2O86SN1nlzEGshf4A+bHhw3ojPPOlp745EVgJZJSibHvADaYz97cG30
cnPiWmiGkLD9gJl7n0L/zTx5qNS0xb+ar6fRLjasVvxohTG3IkbUyfqgGNpwNOWhglk2qGRbDPWD
AwXHyqK7OK4+0ybj3KbqbwhZswycrWOmL0So5xvCZpvc5gZCTzocFeoaphRLS+90Ym0aTNtlRcVn
Hb0p+javI/5y2zUeWqV/yInPO7S+btPJWyqhi80wRZ/MRF6c4GfWsFaHEHNcZEpN5QnZgzE07jwT
cc7iICVE92ya6mFwYu57S5bMDvX7smjIAkrgFHuPeZpe3aj4NmLzZwa8uBIZghZyUuehqYe93TOL
e7U0g7IcTHCYDM82QfzN2EyHJm9+clBm21JUD57KP3o/cRiaZjAL6dra0DD+1o7CBVjWfjkMdXHQ
ReyPnLQcpgd++Wp5cbvxXTJMGqv3ND1TIDZyhMqO8fhpsQ4npb4n9/eGNfAULjN5ZVefYcFXQkn3
RTsj25PhU5DJjSR1vFPUvtqLI3yqRg8cJXOmRWZD+uzWwEnSmwxLtzmXr2UAvZEjyVdhN6e0RNS1
Q0Qrn8/INH17zVeR7lkeU5p6CzO9zWhtYfLJsEWTW3IqUPbcsoc5KbGKg3SRInkQAWO41so/x3i6
HdsiXdE5x9119pbgVrYNO1KqIsPG1LisiVXU7mTq/lBUVO5jInE0uR8mH8rr1JIUYc5P9uMpEdAX
dfUtC7hglUUio8EH5vXmhgoISBelfnRgjaBD+g/h0L21TO7B4HgYA9dOnXhcOngSMfwn66Yziy02
9XDsghUj07+aEs+s1DV1JHyzOVh3K42iDaecjvs4+S45FWKVr/jblTq0HvBUxEQzLT/tVt27mn6P
xPhpc6g6TEi2losUV9WaCGEFRcgjbtkOw7cDRe/ffxliB5+oAgo3lg5zU3oBIlnfSdwrwJjxgSb1
TSW48mcTu1k461fKGLeutsi4Ng0uX15aBmh9z3kcsT7f1yXefkP4X1i6NmnLiEl4XEcYOI3wAogo
oRRy7UCDEvMXnZVrfFpQOQL1osAk2237O3eo+8sLlTVJtCirPxyOCJtZss4aZbgNKnFRLeo9Ln3D
Nxlpk2K2PDiPGbO9HN8+hDjc6csLNqV/qMDxE3+w+NNZfZch0ef2KQ67l2n5yZHVFFvbMbyNpzdQ
CFbanh8rIj3Q69BFeShOBWitiYj4tkmsh5g7BIHkoyPgm5GYDcj/iL1waPGJ6l+Xm+PKHXgNqUcC
y6nP+US20Bs21siuzCkcV0mQr81avgzY4xkRDldfoZuo226MPsh4QoiT4lvTjzKX4JvCwsHVMvav
gGC2MMXYcBniGWEr9jY1k6FaqIpI02bEvdJoaryjkvhqaIdnJlskUwcwkaURIWcgHrN3DYx0sbu2
a3OJOIR+eaWAhlkvfQ55RrukXop3EpKgO6z9K2/masu5yGDzcW4asbZNWSPg4+QOowqhMmVKi5Ao
dkZk/wViOjBvgiDQx3KHZkkuG35OgJDoAL1lnGBB8iWP0MrkhblQctPo/VBaT7PQ+Ju68dGp3E0f
5mIfqKBg94XbNgLWi0qSom4NOcXJTmY55muHA61kRd8kDDP3wXx1DYfecK7sIMkBjRIfWI30yoNI
4VMOEg7DUpavTCOmW1BB40rNH6oa6h3RScXMdpkgL59Ukb8GA+b+sFsUSrI6ZO1GuSYk9Qd7l5tx
KrZqRNupqnfhV8fQpESY/WQTdby6iMIJZmb4BiLIKnBXGceDNsIJye0TK+c+sE403MHjoIAINnwq
1rOpNiZEu1WXkHC1WQag0rwLGeq1Zu7s9Lz3lte9Vn5uAvHm6KJsBgH2/FU7xXVK52Zj9gJCNHKn
0Uws0uMfXqWvuGwYe48xdRAMqLqGVxpQPkbREVVIa0lQbhyjY9PIhyyln5ZZJmVcJLlwaTikvmO6
q1Q5f4KjcXbWQDmKHH5rc6gPES6iypzhzsjmyJCp5FknJFpiKsJTpL5adKyVNQfljjVdG/jqRNRd
8AxBJEJpQ3NOJvpH86E784sLUypcaJCv2Xtu63qrMtL/sewlMAs2bUCk2HyKiAPbufEZiMmKhEHY
FAby2mI2yi0+bab3CYbdVbAIEtQTPYnyr+tLB7WadqKYKj+8gJDBxy0xy3nnqQDVFTwVlCR33Y8z
mQq+SWtqroZtIriqBOxi7FDevgmfByajogcRkjyL3m8RYuWjjdlL6Hjblxh6mMq+5k35yL0ENyzv
At1S4+QtrIvdv9xaStXJVMM4INaAT7a3bpIYf7QzspbXDudhl6k7Z63dOEc8mYF3V1jWllZexm3E
7teGzQjXtJ7nwtylblEfCiGgWWln1dV0rqPTTquoO1O1i9cvee0TbhZz+FvaLeeHbi3I+90wfHl1
F5S/RS5nNXfVNxPSr0ovDlIb3DUVgQVZgB0G7j7HA54seTc9IthzHSfh1K6mHIULfcIf+H5GXAew
2tPCDaaA3A/6oLVErebMYFSVJtc8halsk1Bee9weuK4NJQz21npoBvunkHwD/WKiA2dOmjvh5t7B
nAmEuTUJcqt1urMfiOaOiNyDkZKcdSv0qjINUWgpcOgbiOfFxKIzseK4E6Iy0e5nRunDRmfa3/dR
AJguTD6pv3pR2u+fohm5ovPtqx1W+qnrs4yvFw5eHIxHboL6FWXv3HdGx6TLTR5TLLp2PmneywHu
2+yjJCiAkY1t70knjx9U2NbbvGVEQgnve7g0NQ5eL48O0AAeWmiwxBzPmZu2V2dqGTbqJWAxA1I4
mW76Yc19+qNS8zagO+q1nOafYERR2joOtzEPf8Nz5Opl6NU9BP4ILjFPYKLWulZbYXTOpgwBuVLb
JU7EEuqHGTnB81B6LT/+CjPNYQtswwP/sM+lwzawzfCILoUklVJii3Sa3lS4f2/iaXqv9EzzQdP5
x6lMA/dkiLO/lCX++w9LRm/tv1I24rhYXd0uuiQ2tLJh4kAezxGaSSAdIHWewSTT7Gdktjdr8FuS
MEAPwoKxDo50BjYWvZxhjbaZJtU2dopi7+vhVzNNOBiziC6WAVZESWLEeQOOePmfMtsw9iAuHxvK
iM9qLLJz6TCgxiKa8028D311CK2ZHEcv99KiNsqpqlPYUFE1uXC3DAmr0TapMPQaQ96zADr3tmcH
6yhJ7J0/6wxAfKG20p30bV4G+jYFvgnILeRsPyxFgrFYThz/PhpOGPWeR8nb9bj3j9Ki8rZp3Ugw
e4QNHOZVeK7hthDC467/r0K5jCDglfy5HW2N9W04gXKeyZusM69bfkuOM9tFRycammzoR0q+Shep
XMJJ/e9Nn205nf95ZITnZbcBRSDOFE+HujMO/5pAVUnrdmZrctZeyjUziC+D44J+X34l5Qw8LetK
UnUT+GkLKhI9Gi9ZHHebRpjR2RrcZUPKAe96NnUAXkKummbUg5UviAU5jXdiKVHnoxE3MR/A3oHJ
w8ze8dihszc2pvQ4usZ8b8KFPCTSwCnEcDOyfC6oCkPuBA0RfSctnyYniJ6Kh2bZ0FqbuiyiUv3r
7BBa86ild/tXKxobwR1yZ1FcjgGEtfBfXVpkx9m5bTFHLgWbETyzTaFSeTQBqcLRwCjecfA6ia7A
qGK0UXMns+mlk2V46v57doslm7I81BmJvkMdyMfIzcaLTGigc5cnF9tKejM5qXGbj+oFa/R0lxZt
cvH8DHVCTMnXgMKySmp8O5gAq4NOWnUuodiRNODvnTTI2IJYycAxFVC0AKvB6I+DRxrv/vvuQ0cB
aW/hQ2IynLKsmcimkb789xKhOoXbf7WRlh3VqxSzwC6qMAKB9P8pcnt6nWBHmPVI/jbAD9OSF7n8
exCVozAHSas48G3WuDzH9IgOxTDJncG6yJ5oZFX+GGnHKm/G8un/vyqjDNPK8q7xhaCpLFrAJ3bV
HYa2+fFi4W4L6pnWFv/KgAjBDXttSRvp/xg7ryW5kSzb/koZnwc9EO4QY9P9kKG1SEEmX2BkkgWt
Nb7+LiB5h6yqsep5CctIGRmBcPdzzt5rl8VixAC59UvP3kvtjSFGfxqMPDkk4LGMTFYXX9cf59cI
yM3kuqbzQGpFdhxVVT5FJgI2P9deWyurl7FKGRkgART1gSsiw5xpubvwOWxLsSJBgtdLhASeIyJ8
0NVUPvU1MX8C0iyidZdWVA1uyk/0hYkr+kLYAk0RyKu2UexLaKeXpOH0YTvFDZPKnYO6ec1Mq34u
KEH9JF+OWsm8WTKhg6NaHqWtxkfCocAXDWukyYA/+6F4NEkzLZT8a+A4w6dCNVVGLR1pF1azCiqP
Rn/cRwdpFDRgRBXeLKc4663jrDTVzW70P/EGEEu79Krp2XBGfJGqB86baneBOKo74SNV8DyQU4xH
2b+XnX0rW7K68qq7QwY0d5TsiLOiLv+Y9L+7/rgSsEp6vBePnuvIR1PYFCwy/Az8Sl2ECiWwVxdn
W8N+LwTMJ1EfIb0ql5Q1cwqdYqYf6kBvhJYe3dxFUAtR4wwrVL16GKc5+I/GA9is1l0TPXSm3UFF
ohVWDqD9rUsNf9eXmJVyE69i65HdZOLnph6Fg6da3vAZRwlHW7/cZDYsuLa0VvpQJm9dDNUW5JV2
MrSURJm++IjVDwBkCGPQk8jzQ1qyjyA+iABQkvAbs4PN0Pv7ss7N5wJ17aKGtnXtouY2qVNXUdvl
UJ6w61tZRqJmAr9mflt0ehQc3WFUj52i9oxriAkE1s9F0wrnHiwVvEcg2e3oTK+KeMlSBkfpx+Q2
2hAHy4FEwtgQVB+ddcgEZ2j898m+ptmyNwbENP6TSpsMJLJZLsaiK3aWtMpNmkO8lanIWChRl4GU
3jArlNsxsu2V9AhmwkB2ajSKm9DXWOYxD4Z2CCm6haiY6D1BsDQEOkB/ftpeepSNIFSRygRhSnNe
OOSysqgjXlTOBsYeaUQLuNmniEDubUwMCMKiDIiGemxZLzZ13anwPMeLoWYdb0N0mwHD0hUaZt5M
HSSArh9BqDjWoigJ4q1IJF71Ov4tE7dZqJRXKwIpbyPBBUEMqaFutj66drCK9xK8BLyVbtkB0Tii
4XK2EfsoGXOElqBVJ/0ywO/BjhpAE+2ONpRSgOFxtEwYYYm4JAxHT+iJQFylheOTZJtbW50E0qwv
OdQmNqVQ6z43drKyXXfandyvSpmME0qLZllTrcZC3kvD8Ta66cgHJ9c3VlpZ2zpWX1NdvHCOSDi6
5vZitBEIOjqkXoO3Bs4UALJttE24GNPQ005BT6LLgFqfYZqNoFM9sLZl1GXIi1Il+JKwQ8kKXZSt
caxvq2RjclGuwqbWNlmcoY8JXpmDBQ8s6niUMFxCnn5sEuVzMK1/Q2VcWxZxGqvFZYjMkz8w0Fd9
dVwarfpi0K1aoE6ftF9WBGnxiPK4f+HhMBVErZORfDHA7iRdSVytdIC2YO6papjACH5pD/FjMsfQ
KUIwiKtHrPEcLD1fRLuYJTfFeWMlyu+ZArdQkwUQkC6uVxkYgL5GCWoEMbklrbfv2+A156COOBqi
AWaG5z7P4M6PBAZG4++9lljEVfJn2Z3W8CzcJaLdk6pjJZsQH8SH+btA7fAUjuvM6ijbGTstVNEz
wiusqSOzEG5YHhxyn3sdY6OtFvfCME4ceDPeNeW3kna9FUu6aiiRclPBSs23SenbJFsn1m7UbOSt
xSeRuZda6765HSbSqjI/OxRukS0PvKL1xhXRVusN5N/W8AIIi8jQqLsoaVvsgprwynaaVtaJRr8W
RXBJI7iWpG2ELe4DsOU+1X71rNWZvYLbnBH/yrHL1PKjbdv+ppUqcaqMR+DGoIU1GFBURkSXM0+W
FPRES0y/tC76l95QKJJjTfAUlBmxc4SQk7lZCmM7pjmOmSzcGHH9rQaRtfC8e2L29bEPRL5kjHMU
WUoCRMfASDEPbQStux0vSYLEv9SGfc7YdeNE1cug6/v5gUQjnBniGR5uHFzUk5tqyVJIQh5JA2WZ
eAhizP20ZMkBr9qbFfEsK3YJiRJNQFK0N8z48RJ79p6YohcNGMSD0YI7x0VKiOKgPobG8FpxES/r
ybdihQgZbRpiSAyj16LhbDTFqMhIoPb3b0Omdq9miOAlfQslXcA2grhljRiVTXUXKe0LCWIv5sB+
GZxsANiAwHO4XAM5bazE0+77iUkAfeFJsz0GgL7V9FAX4VtlQRkbtLXosGsIxXlpyCjb5ixqiOcZ
hRQINvzGv4Vj81WUNLVI84uXuIRfU2lhEku0qzmoz6aCDJVCio5PFn9G7GiuiAeUZbNLOR08FBkN
oUynd+WCcLOlRABt01SH5wi0LaR5G07T4a3ilm8VThJvkF9InIeYUs3Pny01lNlBsXYMnGcV/2uU
FzSkLPBfzF3mN1lWFjdmKHA8xoRkCR6P46u7NEXXLJNhTy/WvXv0jmoz+J4Lagin9Z5yWDlEl1OD
iExF7EfQ64ff/vNf//2fb/1/ed+za4Y3Jkurf/0399+yfCgB7NV/uvuv0+P6af6J//mOP37/v7ar
++pvv2HzPTt/Sb5Xf/6m6WH8zy/lz/54WMsv9Zc/3FmlNXlKt+Z7Ody/V01czw+Af2D6zv/rF3/7
Pv8WNAff//nhLWvSevptXpClH358afftnx80y5qfofcnaPr9P744/QP//HDOyu7L8Jcf+P6lqv/5
wdD+oeKEwomJ90ZwDBMffuu+T18R/7B0CftOdaBCabqq6R9+SwGc+//8YGn/0PgB1bFVXaeF5fBD
VdZMX5LWPxyLC8liAglxz9btD///H//DK/fzlfwtbZJrFqR1xX/Ct/+Wv7/C03/GnqcCneVEbVrT
I7Eck6+/fblDr5y+/T+sxkDgk+WTDrj9jDiy5DCx0UmDBOTVXsqU9DPsruEF6wPIdBZFy/KSte0H
1dEv7JTKbryoZWo8mwP0ffajBmCAqb/fHWH8AcUbkn0O5vtWFRHRREPPrF3I96rRMfG46CMVsjvl
s/qmvca9/UmPKlBSyLSbACq6r3GwFGU9Xplpgw1Ki2Y315y2GjiLlCDoFwNNJroG8RC5tE5FEFSH
qFbDnd3mZJck5RPEJwfhYaVu34upJAGPqGphdbNdbU+/gfYYLPx1gJQEDs5kdYCtCSPLfwzoQi1k
FGHAJPSJzv6YvJVKsyEtsvkYG19yTn0nu9RomKh9vzTDr/STM7QEGt0tG9SA5ORzbpzxTmUG7iAR
ZFVI9VEkypFj0wR+8E7zjdJ4jGk7VsqBXGmzee6cSYlAF4IGPbYSU2TWCX6pdULeLw49K6HT56/I
xqbmTHouOaeuPB8aTxq29PJ5HYTVWzvO+HQHnf5CO7s8O5RQBzUbf09HpaZxTHZOMb3OYYMbsAXs
5eal/+gVKeiEwOIU1KQnVKfjJm7uOpfmdsyhSqG0HBFuQ7vRdV25FplP47HDXN30FsnNnu3vMqX2
Fr+8s35cwH+4YDXjLxesxfWqmqYmDExkqvrHC1YdSVhu6ZgvsVTIUwMXi1kDqtkwMfG02M7eF5NM
h+7A+wvtmzEeMp06F3zGlBIKhni+4TiiH7RI11elOgxbZyjZKCyWTmANR2Gm4pnJ91B/72kqklda
TWp5neFfSK2LFJWBH24+Riaj7VgHp2US3vbkStV5ZLsHcF/2pirK6tK+5XGlHQHsGTvLL2+aPzrX
Sqc3x7MDXarkyDHfzUDD7TyfndDzMrQJSUnHfuxoFQSMiPfzBeKqSKpcMylerWRUjnlMWgVslJLc
npLeIaZCPNhedUEBpi01g3hGx6nksrFIfNGmd2kwuSVzwicIcphcnezT82ufObW+lQ3yoUTPfPpV
GKbWFo/oOpBY2NRCJbiLG7gX3jJvIU73mnGOot576SENbqIotzaoL/yXzNTOXosKBwhMxMVFyJBt
79vMOGrK6NExalJs9zClmISYsGBDefZ5VNhoja1DCu5TqjsXLyJncO4tvTe58jqlE1UO7pMrYTkl
4Z33G16qHN2wqxXnpqS0MIIEoUAvd65QH//NZaez4v5xndQ0U6LpkSpCf0ai0zr6yzpJaKplp20D
YLEqB8DlfX2Pe4dWmAnfqEGbLTAxVW5ORJcBy8kvWnJV8HMdKk2NdrbVlgcVa9fGzuFFUNSgsqiQ
E/ZZYJ+hM9vng6oF1vuHIhnVVWF4NJRlKF96PyDUR7r9qrBa+hhpv9Xz7FVNvG6aCBZX1w0KRpz6
8DnRb+MwEmAZEo1ehGP7pJNptDGSPF82ISJZQwLdGBl6XU04GADgBvARjY5waexB0BRZfUdHYuxG
dFPMu7O3rDTETpS2dmFUtnFctESxcLyTi/lnG/Qp7ewwl7dAQpYxCcjoo8I293jOxaajXi9NWV/R
yvW3DmpaJd0DzqE7xtjqVuljcia5a2/ZtDs9UXTnsGPNjae+XTs0ZMiMdCWcTItJfOFzzGJPfpEz
IxUGZIpp1Qwoj9Bqm4f3a4s2ywAqrMiZu527FmxEKIlQLYRjX+YbW7NJlFLDO709HdqK1ewRF8fb
PkS4H4clI+smHz43zKAZ9GNvUhs/ePRw4U7Prt+aG9npcEwcAPtRKNO9FzvkjY7FpURX+6lFCENK
zGumB+mLkhIX5kbPSHErEnLcyoovBQEpj1UeZQ9/f31K7S+Xp845gp1capbJjHRaNX+5PAURazD0
sAqjkdz3xH/RMY6KbB9Yy3ktrEonPYRq9HUE8nUY2IZOsoJAFAmHLhST7bC4/NyHOlzIoiV6ys6p
nO2+Qcmsdf5lvvFzy78MBesDGy4Cz7FgKjIwGsnHHMbs/GEGhGczjAoBNx6odSb8jKfw4Leg1PT9
3P3JfaQmvuU2e4cXalVmaBmJygYLRNM0wFQlp80OzKF1avSkhdNVYNEcxdkBEgI0DaHQSKPi8PdP
pPjLeUjTNcPU6PA70rZU60/noVp4BX23LF4NtXtXWqiyhepEJ2f6KKia77BIis38qfmL0ikNtj0m
dWgMtcPPG2IbzF0kXWSjNWsgIZo7UGSksfruWTOU6j7fSGy/HGJg+aq22OODVE5TaAexrMYi12R2
UmS+rlysgg/kzCIIx2VCH1+ROxs53wKGqfLSuB51BpyXlSEw39i+eouH3l6abM7k9eCx1GrWJhJE
xmVn1e0d7GK71EZGF3//3Nl/vgihJOnSgDhg2I751zXSqx1P6fIcVwnHk4MekYnqtpq+Bev0VjXD
U9/5zmk+HSYvIuzwBfWtvCHw2rIqqlc/AgQY9+qeWaT/Ish22AmFvJzWySoszybKHxu4RU0jcOOg
PLjDQO3u9BuZqLb2db4XDnaya9VyVRv+S9i5xqkYM3GaP5JeoS76qBmIH7SLYzee1LpXIEWH4Dd8
vbpUWqnRvWB20HeCnutDqAGnDK3aOrVBmRwcGyd87md3cCaHLO/1a9X0X6QddKvOMPSTYSvoUDWi
fMvCIekPpUWVdWCNWG57siCSvNUOgx5aJ2sgMGZ06i/OqFd3q/7cYkYF4VMpZy8TbylLy8FRey8H
w0e6CROGPepjLPq5+jL/OklXgMFJQIY5mxAM8+JK3EL88vevqK47f1lXqF50S5qqSaanMCiEfl1X
0qk1i0dLgSIg3uZqwLR5TkxST9derkqILFJ5MIcmvIZadCHlzHgeNLCk75OWrE7h+U1neMMq7C1/
5VhPx4j5UxHaGHhsU0xvqhrPIyZdW1Of5gtEghSkw0z71WIgB7qnvsNmCzaZNSBtMwyT5OhpoEpf
TK5CR35EZNWfDFLlNpT3hzQuAkZNuJPmLc2sA7FMehurRKl7OOHD8WThkq4Tpb/iVegWNPYGqFsq
5x1lZB9nGqkOzo25twHFq5T2gz4dKa1cx4UXMY4nnMB4riNssiwMg9Uj4FBooI+eq93d0TxjAEPh
aMdvvtI9jn2OznR+6JksOyajOHalGMm8mc7vDKXzhdf/7oW+8zL2FlLceSal4J9aQPws9wNSwD3t
6HVeBeRq28m1MhPIgI6XryjKXn4UDXEFvJh+/AE2hnuwwhrej8z1rch1lZ0hvGhaoN4A2F/1JDI+
ghg5W9QHYjfKwNvNJ0fE2u3BCMd70Af93YBbbMHJPs03ZGfRKZ5OpNPvmn+FEii4KNAmbKMyPbd2
/s20pQMbZ7TOSmuo5iYEx7hRBXRar7XUk5oOiJVM7SmKrHgF9XgkjQ7NFvrslPGK+qAMkbVMOo0q
dKpfGhiDUAppqwMXWqQyhkSbOd6h0DtwdSVodA0F/EUZGOpowcu8wXLsNlbvUzYf3fXCSR31vc8f
2xJ6IFvQfIjnXKJjNIF3VZdFdjJFAbtpHDpMOBCSll6YbPzINb9pY/dVpU9dwFH45OtIU6Q66Nec
UfiaYWmOX33gNB1JhpddwLiba6il5rCBx0/risWUIbLHcxmAycg6MdDrZ0kQZuusYkIEZG5d5kNV
Wob9LlC62/v7qKOpGIRdeSRg0l+5PdgYYyxBOAadtZFT+tR7iTNfRF7PstgkRC3iHuy+xalhrweF
Nn05HRoNL4w2CFSzmEowAENIKqZJ2agoZrcVGtZ1Zk9k2oZpSmxZUK/4+e7EcWN4yCILU7IVb+pB
kguHDudjm9MLBVhrPAPAf8EuYZ91RLHPknuRlpM9M4/DUzaexc8tEaWddvBQu2z+fpUS0yL0hx6G
plq2odom5zhGSA6NlF8XKaFz5ijx4i7NBOxZY2TZ2hrUcD2vJPTdf9ydn1RLp1qIoy3etOCo9B1y
07744toW3PL5cz3PDpSJ2giOPki1Y5XQaWsqPIdOnhMC6TXFoS4BvIx4npb1dNccu3AR14WCGeJr
kcbBSZukWZm1mk86iIcOSVQaHJr8PdPZ+m63MYyHiHmbZVggSklR1ctYTdfu4OCqshIdLRDW4oBc
yo0K5ujsjo22+vunTYr/ZXF3JCcdRN50mYQ5ff2XQ6Ptmyg6GZ8ugeD1iEYM6xQUCjHOWA4XvimL
EwPIxu4of02pv5opeP0kqtyzWQKdCoL2mOsgEhE8xLxjDfIHSpsLy83QCmMEspdgguWuxdYPhQEB
o+64361Z5ML0kewBYdMlNoX26BFBsckHKsBRzYhEyRyC05JjZKaM8fDMKeQFPxBWAjBF4F4L6vyC
nRMzsAY2oHUjmul9U11giwKdNXLUaNPSoXn+AaOke51f+OmeqBznqo/gldvoKpW8Opi5eQ9bx7jO
N1pufSN/OluHFkT7B21QX+f3luF3V8psG8gKJcA8O2TsNi7nf39+RuYb325JzaAFY0/qI07b4+fG
/JTKNj9oZgE8ZnqGtelGyUxv35X2oTOKTwXdrpuZxwxCk1huHa+qH8foc4QTkCdbvc83iRx7iFmJ
3LRZwRbDPqA2JRoqZ7jZjqMferthJx6qYgIkM/3PEZuwt4mvTZ5zVGe0jy8MA51IVI6QzMhdKbNH
x47zR0MA1y2dGN/D9DmtioM9i/6ExeSrDXUogm7s6EoWvqTwB85olFABqaDG8AMD1gO0qTmglJRX
Dy0aSxzNPrzZk4JkKmI1X2vWTcLIvGayrEdlcXkvQcd8z8V1nnt5bRE0FyNzzqpD2cqQbhk5KXnz
DTnrHrTNazZLTWYpghrSdSwsQPlYgINr04KGI0Pp0hGzumja8VZOlwOGhfaSOk5/DRIOj/mQcdgm
KGeJN9+/OoH/4yaiAYh3lNnukIBCCKP+XThTZDTYONc9zNeP7xJpK6WdbeeLi/QU2KrKqQsT504f
EatHnR1LROjPVSP1tecgvcsbozkovWcvClMlpjJj41a0l7ntWNNPWGQdG3idUcCaPPUHxj0/Ppo/
V1utsvYDDaTo9MXK2PelYNimuwBv9K5C2gmbSWHMCD9fE/dYglny0yfVLeN91oZvMWHfWxjwD0XC
uzY3v9ou9rGWjv/FN7MKmUkVtnvplcl6rLpwiQI3WdOambBY4O6Zf2X4ooNombtRtimF6WPh/Yh4
/aErXrKxtU7zSxfa3mMY+sy/p91SZbY85XG58puV19ZONcyvYFP7E6uZvZZtQvyGpMH13rJyYv9L
jkHiIYQ1e23SEloZaDQSUTPCnfJtEzRQBWIYG35u3IIY71MTDJ8s3BDrxCYqqyQB/lymUYdvZ9g7
ZkcdZUo+NX1eoFtCQlGHhKd0clujl14O1KOdrPRr3fcJkaRKucwlTAQOJMkTmKoB0ZAEbKd06e79
XAVeZ+DogXieqT5eei3p0fVJ+ZSD+4xdzpCQUhzIaF5183UHDp/V3lC0cTy1YPdrrhOQyEBIWKRh
ZlOn6m/+iFpN3+spb2UGRBwssSC2C9UOkfGNU+1cljRjR3XsV6yIeBLLJPaebU+55dmbMfUxPaf5
caMTLbBvajgBU2tlfqx0MTWMeNMaQF4yBLujalXryIwuvciTb9MHGZ3erZ90qHtCBhO0gcmN67M6
WfZ1Ux9Umd3oIbq3VPTBRks7MtUy273RS1BudY74kJ8pA5U0r6AbDzZJGmtPAfzAWwiuJCJeVs1S
P0aKSbi4pR49hSCkwBThlpjAuzIpL0YLgWtkQzgQajLuO6ejbOahuQkj6agq/cvPG58p7wLoa0ny
AF9gYLjxk+wIDqTamsjw8U4bw6cYR+IDL0V4KaGIP+rQMVqKxPNgAvlozKY/pa+dARCtjYNoP3iy
2DtlQcJVpLkol76GwSvn7gBf2Ni8vH9kani0ouRJSGRFyNXqtVPW1a5Ox5GpN/3W+aaxxk0OR0WP
q3Q3N1OwOVWL9xMzhk/6v1NDVY6xQdlkmFeJipqoRP/RQTiyQUIGzrRN81092nifHV4VeELRFeTA
CBYpEWeRxXsxBsQjQDS4RCy4NJERk6pmfgu7VtwBjKoDaomFrlDwlPkidkeXTc5xD/NH2QDm/r3y
6LqOXdtS0nOCm9dhfTogrw4eKksO56whWLlA1G5lbUQ+j2JhpATQLAKNfdyteo2VFPrimCM5kYNj
PRf4lI8NR0caHiYdrwZWfFaWEM+qwVv6AXbVtEdXMF/9YA0eGVyL6KQqnrGvCSupx1LcemNSsHhl
sAvCsgXd1j3NbTvCfdrD+/PoEJBNqtygoaNpxYoESe2aa1m8QQbobwc1v3liRKNVyJPlek/IG93b
fAPv/TbAUj0CoXNv7QTx0A0PI7/TrVB/d/f3OYts0MPPNbo+bdRdwQhjDMBPWmZ/sQoB5Z/4UblG
fX1GlfSVtmUHv02F+ZHIIfZxmJjR4r2JXloWFFrqVgRSQnX29VQIa94UAYxo6yF/L2Y8eVSUiach
bMKTav05b4rf/S8cypWtGDJ/Cpin16Nkol4FuUZKk8j2Zg3tWGIKuBlesQ9s2Mgc3bNTxmh8kUVO
ubVS1P5J7pScYF0Qdxj3HS8ZgHN9nYWz842lGk/vvVWfoFzowdmZ7B9eYaHKYxN9BvXlvQZ1Z7Et
QrhgMmNuQydKb0ZQfiI2pb6DpDAPyehhoesC9X3S/D5H/V+mPX/pxjmGgU5UZZjlmKY6D09/PaGG
dtE3UMSwQMwnjsrxFnOhFA2pf5o/eq+bMFCiaGvATdfdcdZE9tOOM98YLlkImH/LFRma0bEzowwV
RnqZdaNjz1Us0XltCPtbu8EUkIA49scUzhjr+7x1FV22TCphnRwtuOBaAxM1oIVKncDd4o7f2C5N
o6g1oxfVVeXBzjuyvezopsFMfa2hA5MChYK6G30cBEIXt8bUa47RvEeme4OpJZe/P90b0xzs16KI
p07TpkkZCB+kgeJPczKvNUYTD7FY0N7C1C+hEPcQXhe4BjexztmwzYBZ1kGxMSOlYphpMXN04+qC
xY78Qqe+lbraLMO6JUCcHuNeYdc+qUWcHjU3q064+cQZlNaZscs+iEPjiLKLQrF1zLOSIgHkfGI7
9ZHusb0renf8N5PAv7S8+Qd1oU9JIjajdRqPf6xeokKR0hUVLT2RA42YXu9a6upDpYKj8vOLndvp
ukqN/NLJfFiGYfnchaq7xPOEfgeEAoM5mG5G7+RLGwE4oixd4mfvFIWJW7uHGF7ecln2y8iAyuzQ
3FhNU/mtSs38KbCgxaTKuAop7ZDaSuZbViDYz7jRcgarNG5os5K9jakAnsBUkcASjylaxOM8LSAK
ej8UrbN4F8bPLR+/1owd4FyEiMjElopQsf51pF74fNv0di8CUrj+zaVi/KXpzROJzUEzBEW0Je0/
FYKVNtAwrn175SfVxpxWAanRXpJqFuLMR2GsEBJsCJ8x6GAzNhTtbdYhM+UirDJN4FPWXrBqK7e+
wRYJVpH1aWwke2hD9GovsnHN7jTQzT/PZ+mWMc41D9IznlSTFmbIxJZpxZmxyXfkOdEuKhr2lab9
McOdO+fqgEoHChkYplLj4KYLsc4jsJhlKe+BwHD53g0Bovujn4tQkAkZOe7N4NhLXRQJiYFkVJXW
FrVpvmUOUy/dPn+rK1Ps33tuJiNFUdQcwQx/bLeRHI9GnGyZ/Jc7rW6pdUJMTNO5/ZLWIrkJ0g5/
lDldAt4rz/GjDdPZWsD+Qbro4dzWPYNhgmf+XnUEr6Acx53nLy3iyIYgM55J1iZKShj+MoFijB27
rW4RSs9t2qN6SjwTu7Z9VFPbPSp5egrLMHi0UjxO8eT1RmowsAWv/A6Q6M/uaqomN6sIkG4SVNhk
yoHI9vw1h0gJctJe/6zRWifh2tcGeUpES1xF3A00uRQkssw9PKAAC9wJ/smDW5m3ibbKCvxEmcku
l9HPWmtYcVZWUnenmK7uBPl0yMdt030PRgFedK8u1UTXr/MNUjISk237/PNTvh4C4G0NUIW1b7x/
mx32xJ8VITJlzvJL0r9hiCLGtwuhrYHwE1OjtuNZqD1+Qd9fizwfPjV1eigzw32Scqy2inQafsWw
VIIxeNQCgANBEzc7Ya3mkt6Xw7gjmJcMdrQjT3WdMcQ8zQe0udDU0ef82H4ptTCBEP7cFSZc2WlZ
sJlnLctyMFY9RIqt0+uQW6tRTHWeWJEg6hARzquvaB35mewsJukES9voaJkM6P7LLqIDGljXPo/N
baGm4bbA67l1s+C7lfT9SR3oP6CgX2lpbezdqYEZtGG7rqyEc1pv/U48u428t+IimI54bmZW21aE
xyA2wdyLz5DEwA7jwLkO9fBl3p863282c3t4vjGGMtqi3bhqsrupHZ3HpiZqCH2itUmDmH5B0gOT
QSqIUtnXva9K2D/PPgd2TnT16vBqW92J5BGmt9kIl3T6a/PfnW90lX92zLzN+8EKioMy6Rl3xtCw
yQZ5AmzCFGc3hhustF3xCsenwuJSYDVoFW8PYkpcMtOnPHguarM6ma0aDhxSxvRgMMoGmdV/svTm
u+SnF7pwjF3Tu/tMiQfSXVLS+yIAIau8Kvae3udHUqy8na9MI2U05BJkC2C//rl1rfYRbuSX2VxT
hi2JE3kHmSb6ypjIXOdeFx0VZyA0SzrOJpn8DeqoN+si5q0k4Zxmog9PgAdBb8fExvKm9feDmWHV
qo3Y3KeW8E5GYiOpmqU9qHArXGnUPhaiiX3daLxwwv9Itwt9ewT2YsiTp94EwLXspb8eZOxjEkB1
UNWlu80Ic3xwy7bZJQ5tqq3WsS0BipAos3N16XeAhwdO6QtNqC6eRo8plNrmwyGXXwPeMCg1CAnx
9ILMxCx5KhO7OxrwP5Cldy+A+fuVOt6TlACXn6fg95kVWWKhEOGeQwdRCQWZdaFhH0PdvPdJOTy2
Kb4sJQEXiWgq/TdzWUNOg9dfzzNk4bDHmzQrNd3U9Ukt9+tRMKv9LAMBkax+TJYs73M7d7vprD4w
1inWhZGDGxOdZj2EoaMeVNLdC4k8u4k8Aus6pdk3ZhpcdNBvag1/g+CqleuZ8dbANfoR5k4C4rxv
9qPSrH+eH+fJkqLJiYSNAT/AAG54Q/JWJwEZz7b5MewC5PJduKHPNa5aNSbBBKbq7X078hQl+Cix
SsB2yeDH2UX2ingkUaHxGKMT8TCn3iiTXK7T+oc4Q23rTVvYzjEqIlLoK5d2PzUcNhP3wFaXrQwY
RwZhj7XtHYwuYrsxw33TpvIAhbk6JqGfHVxUyIpvUZ4YqihWTTRiZDUM6zzfjAZFXJeTU6hTn9Or
HUNj09f2akwbpmPql/m6rfzWOxGe86w07kWJYe1lXeM/RWF1hcj0+f21GDmfPXt9ssrYVOMalwqD
7++MiZ+1GP+inYMXcVUCwJWxbp9NQwQbK3JDkBMkaCycfuBlaOq39w2T0UFJHByulSHMx2PbG9Sl
dvK5twkDsAvIVRohI0cxkE0uEk1dSi5cWssMI3pYQ6XbnWUnvhlyULZjWZCuqjAK6DmXPzRVr3zN
wPkngZKc5SD7Jf2ALwbylpuIsECYlgXqITe1baOZWPu1TMD1Tzqa8K6y7jPruesM88e0TcNx9Tid
iSEReOGD32g7RZdozdNG39Wd1q882QBnpm6cJ3bvc1sMP4WtuQ+trqfbudybj9lKn+M0jikuRJ2t
qAniDVOAa0AxiwagIpej64b9e+VegD/DOE6yEsfIb3rYJ0+xB+bP4wJ7yJJ6PPMgP+FsgDMju/gw
/wE3aNOtlRByif0nOuQxksVChRSbV/1TLLxjbeb+lyiCCUSuKf7OIHwB02ScY8P5OD+78z1ehE85
c9sDg2t4OgqR8g0rKLFBVb5XwoR2ZBjAoBLO1EUJPk+BG4ZvKy9mp7jrQcf7U8hGeUHDKRaDV7xU
yRQOYMU2XqBKHFLX47zYqMe5ViZSaVgwXLQ36KTcXaFKe8m5Un1l+QCZEVi3CAVKJfX6qDVddRJX
0kTq/0fYeSzHjbRR9okQgYRLYFvesYpOoqQNQhbeI+Gefg5QPdP9UxPSpoKkOlpiFZD4zL3ngt+3
xc5btorsC37cF69KTZ/zrOu+gSxQRJ18a4Csb1urYrJAUjeYj7lPL2tnvAzSNB8LUVMDlQwvlm9d
OPLrbiRWuabfYZLu/EiG8A3GovpoSjyrJIsOtCKztc8d5GVkPHLVE9fEbZg3u3uZlgDXyoFbsBI5
F5gQz5r6v18tP5NxGaw7oZiZmxnzYycqw63h+M2uYoT+fP8TO5fZYakIsokIwPvUwWoFmrikA4Ve
GBt4MGHkyYd/JTRNOxH3twzPodedE1cB+aAWNWr/qSVJu/Zt96SB+rKX2jdHRH7JiI0gTYKv6oq5
jJbo7rrRDXtrqKnZmzIo33zeXwgkJosHXtf58uyVeQLJY34jWtt+LgfiFIg7AGhs4glWDuNX80vg
p/5ZhfXJtEvpn0fVYxic7+Fk5sIweNT3BvTJD4gKPNQYoQ4RT2sfDZXyv0UhA0xKGNaBxNJ7RUML
SOqW7ebfXS5JOyMPdplmLLJYist8f3/4TmPIodmbwblX+TOKuAGKrXpofMM6eYYrrjIhOQJ1EYaH
BA5BL/SjMeYw4BdZpz1yQVYRImQ0Laga57Pe7NsvS23t0HFuAgwVBMYzCS764dNSSv65W1sa93cP
QpP0Qii+LO9s3ZqViv/Z2iXDqIqoG3MKPyzvqw7boh3gZPEqz3xLPLzq8TiTAUK2I/M2gOhShM99
fM5BOV+sh74M3vrO5gaY/E/SjqsdBUZ7nL9zBUmDYUAEy6SndCcV0G4AQg6Qc86FolbFDGakKSxV
6VM/qOxkGRHEbX94CZUMv01j+gz1hIvegmrYue2pLyYLSZ/jXwIvqNH6FU9/fj9+mwNQFrjSYkok
8baZ6Ob/9/1g4d0YeRV0W0o7xp8KnvfyfA5KsVWS+YsmQn1r6bp2spyU0S2B6lv0fjxN4FjvBIDY
G3L49IZEJb1xAvI0ynp/xs7+8zNRBiCi5wFupZF1uDwYXRDyzMtrEK2/Eg5jyDxh8hDapGSBwAe0
FOJzhRwz54mAqvUZTWzvHWYfdQrevpFucH9CfyiGdHe/ibMmY0ZkMjnFngPjXQvyLdNFMpK04KBq
MbtsQPRE86aE3Ons3sn8+e1cLp//vbwcYXgMSlD7UGe9v7zS1E7c2Cdh+76phVnaHduEd1Ypz0Ne
5nxDesyIi+yHY6vQ4dS9w/IQq0mKmvQY5gzUdNvqEVRHEfvN8addIj6WEcbbwrbh0slu6yVxOGCc
dNWhL52XfqQWSZ24fXXgJyZSAtcghEz23VlGcygR2mmRBhZtVB4owCs+ekBJf0HEi458IbJPpZoY
HccACB19spD2DKVxy8Zsn3PjX1LDln+Zmgj7N0mw4VA46QxMBPgC4b6TBDu2KBwGNMuwGylPrPHX
ZuprkLoREGPHui0vOma1m+kZEA+YO0T6ZzzGBTvRRDqEZUYvblo0x6mZb1k3a59ij1A2Qx/WJqTK
z7FrjTvbkuERZMq2aEr1FIr2BWln9C3JCf9VqXW47+B8y9lFwMjMVd7mz7nVrz27mw6LBr1GF3Im
feIJlSBoHlM2TwYxB6hbiCAI9Ek8VLEIrwYm/d5pkN9ULmaH+QlmQVdUuKGeiywkOiKvTxaggEfL
wDbVZezalpcGZNxJC40vvg1eJmvKYa1VJG3nyCj2JprORU3iTSZgbyAfm1rzvvd63V8NCPqPdRnD
u3V+3E/oaEBLYXbquaa5ASAF+5Ie+1RQhFVxE69VehxAjV4am0THqSQj4IqwH8zQrCtbSocg0WdB
agVUOa+PYxtxEcxbYHLg0VFAmP9Xf5lkvNFLV1ag8oOWHBQP92szavq3tk3KOapS7WJyzj+4GAtc
nybB1yLvYbbcnh09T8CQxMHWk+T8cWizvVn8GjWZPPe3MGiLVdRqzkVEpQknJMRGrmHXbTOzeqk6
PTlAJqgOZegmh9zMjU3o9uNqMjR7D6IpWPWK532G/1rgsHcVdOUCa3KPddYs//OEz0mPSwB2XPld
ie9SxgRpl1EFkB7sBPEzZw2RNoiPTh5C3D3RIwJvc8JoT7qfQjbWbo0izqVkYFLEg3j5trLKH38+
XxZRybvzxbRtfEf4lyzunXcC27GCQDB2LF2krpCiSdVeHJl/HrBB7RZfRlpz7BG3i3dv3nGGsmTE
a6bBpijducErHefSjD1DsdkMMUlqbxEo7ZrXM1RQmvENJy9BtaLdW3ZZPHKWlmvHQ3JfjLl+GOaF
W49WnRlUyNOshK+TRUczy9d2TS3adn6Kf3D64CW187AshZuaTh+lSAov055zYRg8mNg38fZtc53/
8XJ5d1rRbzSg6dsAftOjV04PS33fSwc+x6jOnWfU7Jazj8uaoYeSH3ToHrGmYCzWhAtGXnPfxCnq
aKcMnJGtX43nok4dEoL18jMQW9J2tBKuWzc9tgY24j9/NkKfZ+b/++F4HtJZsKCup3u/HWntiIaU
Bxs6Mbxe52KW2P+7b9GbaNoi99RZS47ofDwTRDKzW1AqjNcIQpgV0EGGUiDiwr04PrV86DR5sqsj
BClJZMmLo9AZwoTZ17lNHiZkqHlJseIoe02zTD8vPjHNs4kdrPFb84lEm4QJ6CaVPn4TGBBk2aPv
d4vJPRv6VCKcaN4StwAaa1+W4XIKHKAK/CsNorkz2RyuQ4Aij0sVr0iRvUy+fZbk3C+PlUYwNVUV
a31rluqZzN4BFw01NqpZwcmwBCUNT34+8w4RLKtSn0S/nSGrCUOCQY7sPC5vMHctOntdXvhBfCuh
m3CWVk+k4CLwnV/qAZtD6r9VDlHOtIf2S22FxUlrLm6G+ww8qPOBJ0N/bqSByyzIoIoYTAmlB3t2
1AftorVS42bRvY1whGlspW+Ue+VUz5pPA6PaNHmFzT3DZkb3q5Mmx0xvT0PSHnQ4jK8RblJmy/Hw
3NMIY1HlKxI4d3++hlz7/SVkIujgyeih1UU2rL8rTyXnRg3LT2zv7XxDPiYzRLxZvngqic/7GCWm
fUTfQQJnpNVPrcu+ZZxz8ywQo3uw3uKuEYZkhWuemoK7n585CXOB5b0n0ih5cNk9MOIqaiYjOJRK
0tzPRWx63wy9BscqRbejI9A2KFrUIdPIbBuJz7poJHaGdiM2lqk4BtqsuTmDvs/ZWV/o9nmUqPEM
8eG/L9qEkblVpSRAHIE34qNREJb0CRELF8x9phdZ32G0/qxnx1c7v2hI5JhdJreRta0+L39iwkDu
FaBrTOY+S1T/grWOXPD2zK8fnQXD//0Y11uygbXZjec/Qa4fjlhzoMzKRj2g9z0vyinEiyVXTCYO
NYSFFpUVMgmzfmymcTclAp6SBZm2Bt4MmX1qn/Q8d/dt2yR/WcL9rg9nP8sVh0/VNim/Z3frf5sR
Ypb8qbUc5AAj0GDiKROrtNUW99wLyPz6rFi5gk7IsQkJ5d3Qjv8C3GFe4tqGiOIxRffLOQUH3djM
AbrmE4MrvVMRAECjbB+gCG64pJytjHAfmuXXTITap1CMD2JmTy6qU6hB1rZQxpc/X8nGbxNHU1hY
d3GDzL2ksVhn/9NoSVQPYVJJ8C6z8qyXExvUecs44jbE5okE6ecUPePJtH7ZVvZxQJ8UxuXebkrk
fLHZA4qBjUTlyijqmQqSiVZjHpwK0EDsyOHUOtO3MXX1C7UCfko0KCvKt/wvh7r7Xh2LgtLjnmSr
4tnoY913i2DLoCQXxKLsDEsV+8bTCwj6VkiURzWNGH8gubp6AmgvS5muA5h94L2vunDvlXOisYjT
07J/o+t3kHaZ3qtnauu+SspnMVTea+zLTzDZ/Iflz3Igqn4y7lNdHL1oar80dKPrsSqy8yBVQvqP
QaDDLOFSUjsECMUhjdQUzvNcvR+wwvy7iY61pln7jatv766yorKcF8xAANtnFoiVKHKO52FJ6Pjh
NRmh+xmN0vaL4mnUDbJYgvjJBTd6vt9496mE1XUIwCc2jIREGA9Qs6yjJ7QM8Kp99kXUHfM47ve9
ryP4cU79VP4QveWdYTkS885axY6upv/YBlBLDIgnqIL0nY2q6TO2WnsexLPv+pC9LIoNRPvd42ij
hYwZWizydCHCfF9akPsSPfj154tWvvfg8CiROnpoUNwscq33x29iD2Vb9HMW5KJJl2mi35gQ5qt4
oMBquqBg0fl/X/zW2CAF+FqK3r/YnSVfBaPmumZHviE+QX6y0Lqs4FHFUFPasVzl+oehM7uTruFo
6605j2H+eLqYkalmeDmUhXxkq+vGB6iHxKiX43iFlRmdQNHSgoSk/U1iOEyudl3uk+V5X4kGPAoX
jBFaFSHqxiCBmnJ7B1EijwZwllBLDha2LDRfHcFMZTPBBE1Z3Br1tNOgcp71SBknYoi8+ZtYubAG
o9LasJl4gCfjXRbdUe/DacVNRe4yLLRLm8nLfUhfuIB2dF3UPM6N78Y45Mgg3WhdG741J9dlyfXP
n9PvyhZbmEK6LjBUz2Hj/m6dEbb+SO8WtWuUnvmaZzOytMnhDlyOGE8jQIzVxffQJux8nKzqxHMS
15eR5vscqGRcFwT2pa440aKqE6dnLROk71J+IOezYqDlofdJe+3DwAF1ThJXfm7RqxexESHExAOF
lW5HPA8522HXwqKMzWPDJU1bEgYPWikovhJH4ney8m0xEri0zDEMREZrQ7g2n2+fPpLl/mMAgdQZ
PaVF5cP5p543Ro3Nw/wtuhDjL2p/8f850ChSqS547vAGMq3432eOa3Yt+yngQ/fbOUaCvwv172ap
FwRZYK0RynnyUpP8rFn6CDHO2EmsZhuUVw01SOlaR7OW0JtMwYK+xgG+vOluBTogmSrmjxFF6+JR
qlzcjfe/p9L6OaVIudzw5NF4mo/cCosdu1HKgPllZK9fgL1tC6+86sRkPpRA+HwwszTgwES5CysE
QbvFSf1vv7p8BQIdNJb0eEFUmU40nWwBQDktkvoyJTYOE4hzl+joblFfc+OrO/rZDsvdgK2y6V4T
MnHQEDOS7QCI7eDKGJu7qn+2sBUTsqWsjGggn++T4EDj4Zy7Uj2y7C4ALzO48zIyKDim2udBchfo
KUQDNcwl2rLRxNNbHJZ2x6g2FXu1B5RYw4Oa6sNS/xas6R/vyl57osldhJEQtWorIrhBawbWsLq7
l4vehhaaupf4L8AweHWXkf/yZkR29kDKyuesVvLJ1zgrEGa9VQKmkkj8BzpX34rZz5A7bhU4kv2+
0fZDPjJe6HsO4LIRP++FmfM5ZKQPqDLjGukt458BdB0j2rmPnlsy0haNVz2LFkbNv/96XO3DkSXw
r3SsK+gMv5iDYfwYDf2AZzaA+hcSIjhzAcOxaegRCBi0/XgEBWTe61dNK43tJGwopsEYrUOPC2uz
XFTLy6LUWCrbXpYQdxd+qETKfypRA+pEXLbKZvPc1NcCFf6yPRIeAJ2q95j6Z/FmCGJ5XaS+pUj1
NatNdxcdgSQv78FkozpGjPsVS0m77qOBMMC4z47BIhyvtK9hNSD7nkUh6EuHDR32/OkX2nZAmLgO
mJxvxyjZB7AxLkzAgJpODem44+bPJ+FSIv6355TSEDoHoW2ZCNUM891AwM1qHGP4B7Zdadqk1Cjs
9UCJXzrrAwAJCbE4d04NI0k4D6r80KeAzZFwyrdcR8Q3Mlwi2e0czy8qbokOYn1toMmrotj8YFKt
r8GlLZcs8H55pvjHWi6dEcTnZUCpftbdDt1/FzL2RikJxHee6oNT4flTy+ifEkMFBEEsemutxEO0
SgNmTgPgUeYYHgL5dDQOSzXaDM7NzNlalCVptY1LxvIYTfhxY78ir0H3CQCNudGWP/EzdlCBR0Vm
RdPHtkPH6uaIIQ/1ZCKt0Zqf2aweWNxqy1dm0aIFTqXDFlF9+/MnIX7bsc8fhWlyA7JVcC2hz8XF
fypeE21ZoRukFya9a6w8iGtXv7PDK6TJ8CrJ/spzxzguPw/NOLoSJ4tEmJQvqg0iibFN40WdRHI2
STc+LBQU9E+/QoaHhyAY+g1sJNip84lRjx4PWyehLpqjWTnxSIMYE/HkD1CQnGx0vyx9d2N9uW+V
cB2gTc8Ehi2yPE4MDe0dsfW/ulbPzi4n+dUM2DR4SbrRE2AlYVe7H0FtN0NevimYdxsC1D06eu28
DEwn7CiuPcqrE9rbhon/JtFMlIrTOGfSzV5PCppV4X7qahVAsvB9VMxlcbIoMMMuPXit6sSBHMPN
ZJI+0P3o7H4khS6/mirtrstz5D4KzNrP+VR6m2yZmiAv/bn8Ydkn/W4R7ywv8ZBnx2W2oYAeX2CI
NVuC2OaxYYJ3fkay5ACVydoe0OgaiG5DdCF3X6aTOTuC/Irt6KPvBvTp7PxmSjYNjSH8nXl0KHvm
MjSA3la0fnOCOjutwyarUO0bPFXMJKY/QEIzZSyxmpKYnymhYcsYKjw03Qh9KvZu4UgUc4V27lDE
Rb8VRb9rGmhuy5yLMN56dz91Pbc7eKWI92E1+i95h7YYp/S+qykZXAfrE6dO+TnldLosOnnNAx6e
g52n32d7rAWa+HQvzEgkZOU7jMM2c2cwnpT9Ka4I+16cdcaADGexGDWjfEZsleIYH6wnJ0wEzLpG
+54WA0FEBJfTnhb8c4R9DpO637Ex+3G3Lun4jf7irDMWW/T/nGmu41qSA83QXcnx9e5MU13qgz5p
x13od5tFzJCZFlRB4sGPeWh+QlvuHP10grQC75v0IAj5pfaPU82niRc2Pna77GI2RdHw0JncaKxi
nK/GLz9LNh57m19TIR5qvYi+TFyiK0jFZxuK6BEjLcRPgUw+7KTFFjfzr3FmFqsEKch++VZrKvgW
DhlK7qwss9qgP92vVVZiw2FclrRkAXPd17bHAiKLgbsAf1vcCopH1fHuGmlCd9hPdBq7QiljlTVo
I/0gEM922Soefrl+Fqa0ziSfbNuqJUdvwUGQr4nNy9zMlSbLrKNqouZRmA2Xs97tnYadZDlbOay+
/ybSpH3UvZrV5oQxb9596YPN0NzWX50p616ZjJGxwXKBNZWjXiuFjjLWcxJmC6LUpwTzImYyJkBq
vyBwtA4zbVJR8C93W5fgmPu39IAee/ejaXNm5TLPQT0VnCw23Y9ljSk9oyI+ZEPGDmUa3UfJbVdm
VkFBzEnN7CV8WL7CDkpyQChHHkTo5e43RqvmiAWGQXVaw+o2dHSsA1MpKRJi7YkecSfrl8faEM6I
DhWiUsV24lFHD6Qhna2NRwQV29gAoRV6ufMAvryZwhK2rHpWEnofk4SfTdqNX/wSqvuYA6Ffmvcu
oANVdUHWMflXvI09dslZ7R2VCCbun73TMWeK+tTddYNHIMD8x7oHBOX+b7eduLwoXz0KjaYOsBl+
mDh/xKl3iSMomiovi39qjyYx3QNEnJveNSFlR2sS10giDtTddL+8OxAHrQ38MAgJOmlDMi142i8G
eSsuWIL6bX7sJ6dHadlaRAWAQo8ZOdOPb1NFSiNKuGTLQyJedTKwDnE3ytO9qE0HuCUMdeKfpJR8
M8oyXzkPQebho8iC0rgsdocBsYDvkpu6WMMNYdWbrhoJ5ZpvBzYH3THto6Mm/X0UqIdlfMcjXXtQ
NYu4xj4vIlB46xYZgMkDGnlEK7PggQy4o93qe2sMuWtjs3tEJdTu404VqMDTf14YTIblanJnzu9M
z+UqnmMkMQdWTWwxG2sOpNkjym3M8EnHpHKWY3TMcHif7bDXNpUzwMScnZXWYNzgW6SnZB6PZ2Fh
Xf5cE/zO9LDZArAocBkp2+I3tYFTZl4b4oheE80cvZSZT+plE+Y3Pk/tHEvxDcmHtkNpnbCocmGy
F9PZisboMHTyU222Jf92WZyZ5bVraQ7GoWpy7yrZRWHGY0sC64x0qfG81MR20CKadG9O5Wa3sjJx
xKbE7xV+CNSGqdMBXkcG8j3pKOYjfPFV8hhCh19Hg40gj4FPX/jal8IMv1t1EByozBDauLOMVqa/
Am7VUyrhl5kiuiZDb7waqU9Gu4sCsC3KJ8dPXrh81Nbq2vAIAKR/MMBJEdBrfe37/AtPqPYms5KN
E5RNPJiRY4ORV2RslQX5XEVbYfbLyQ3ksDgXuvdtxDoAryHRtqxdSEeEoHwthyJESsxXBnIigmV0
tVZlh/qdlOfR6urT1BEYxyW9XWp1M6te/vyh2u/1/p4tgHlYuoGMhBH9e5iV2XgSBEbB+2ZMkCyX
FpPAL9J4emtLO6JvDKey3saptYHyW2pbhU13toFhEto6AsAQ0WNvhvZLnpLbJtMO22Kbe2s4xtGu
nvVdYYccqDVHBCKz+gsT+WfXHYfb8odNcALrEH+MrSlYa+GEh0ajsUlCk8W/lhTomtdpqH9Ks5+L
foc8NFi0jdK3wujilec58wQzQvwOHXtVWOG4BwxTnvvCVMTaYX2zvEF+sjNxJo+T/9SUNxY3UTe5
18LM7DW+WfMLrNc9y2b1s5DTazmhcv7zu/ybvR6YIoMQzPXMKRxpvp+NC0ZMhS9i5gx2L4+Lh/eu
9RwmwgmbEtjM3dgbjzbZrz4gu6UiGLWLJ0bEYZNFQo8WamfaEz3D4738BFSofg6So04r9aJbYbBB
1gbs0+M0AZa04AETTfHfDMSX8mCuasLWRzJHlj4HoG58ZK1waAa3R5Pc98m1KPV8hWC93OsKcqln
hXPskGW+9bVZX0LHVneO/BDWK5GJgKvcUt98rBi5wCU2mBMldF71f3sH3++S2ECaLBZmpBX7LPH+
HbQNkQOCx6o5gfXfMIKUp+XF/n9fLd9aCEnzVVtkpGEO1qPf+f1spxse8V2Qroe7ZQc0EHacnr7e
17gF4OipccC3EWzDGxWVx4lushFlf14uueWlnh7AU5MTuex4Qj/Xn7ssTdcWU/bt/YeFYZaHroJ3
R7StJMoFj7iVcR753O6NsD7kwSmbFZSzmC1MYeZNlXwD/Z/9pY3+7WqbJTu2A3aJsRAj4PcDRW20
2esy7PjHKgdYpXqQCv+3PzXUvF/tNme9Nb9ErJbAJdKNosgCxu3J0xTV0SmkMV2lqTbc0IGhcBNk
rpuCVqefPASnDfc27n59o2yLx2ibpVfNJeCPdfiq8YeHZA4ywUeRPYSmB8AXpMTgO/oHr8ahGnM3
kCIDLzlyAbT7QDRxDU4f5WSqq1+MVxam4bccHzRRUSOWuQnudWN7SMsCFoVBKC528NZgJ3hUbhz/
RUNmvN978+bRMkmhA8Og8XXmC/E/ja/OhTJqigVjUoXgjGYJdd3UOQtfrp3Cc4Fc9oHcjYMcj1GT
YBjIag5OXYm9PVLTZA57QdGBQxryhl/RPA/J6J+icY5+yggGVg1+2s7vbt781maFafxloCzewzw8
/vkwXCn8EQUir3inRvKyGLVlBHRxGenYcqZAK7IwYLXMUS+5/7HtyUPwqVNukz7020oPs0MwNOOl
znTJ3DdCWdm65prnRnVwtYotbVOJB+Hl3dY1D38+HY3f7m3+va6E4onzFc3X+39vHYMvnAZGU1lO
VRa1jE2E99APhnZdviGVzLkRGoyDOM9+um01bvUGfDfiCYbLXoGMnWQOAsQSntShf1peXFIsTyFK
86XIJksW4Xk3Olstyp1dOkYxDDww8X/5Vd7vXOa33qPTQ+bOMtR6f+t5vllK3F3NOk3MJxkqn2BM
uhezM77aSXBzo/Lk+7PyGND8KhF6/yEQVHxxEGffMUdCIcy+TfheNkoxSokTTxzjFhvlMiLSHNjz
lf+3ze1ySf+3RfXmUZvpSNuT2NDt9/5Q6bWVTUformdzPpq8kyd+5IQfaOuqIzay0ptgi/mqAVqL
XnLIWAMMERXYYlNkAr7xuyh4NJ3h56II6wy7PJET7m0ZubHw89VLJvL8ott5cWv78eiBrVt3umXv
g1KzXrKkvfVsh4/hvPowSDP8Z8Cs2I3Xqgwu93agHDlw2hkZNr8YbeJBzyI9jLXJ50VEAae2uHCV
vXXAUQiqr4iyqQeeg/NLUxfufsyHH8B4621otGehqha3Yd7GWx8H+hog0nRNp2G6RuDSF1s1cVPP
tUts1X0mi5RKPSz1tR3AKHQUkNQ/X0CzXfU3uy5VgsMY1DaIDPtdTGhko0NgBbql+96uYyULniig
MPb7lYB/vTKMKXoLnfiQAUamWAyZmAcDN3jqkRK+dm3q84xktB2zY6SuVQBmvXe0wyLgib2UWIxF
wwxw9jPBkgda8eKatd630s7jJ8vKglUzNeXroGhn/CJJjo0d/9QHvz0kKI53vSIPDB/uzc+T72aB
XhB+LedEGD/ZdXedIj38JjMrZMSenPDYvEounA3pUNFLu2mQD+yAZIVPRqG09RAa5RtChQApEZ2e
Xc80XXyPFPBaFq6zJiBRw07PjZN5j1ZF6h5SUQbh3ddE6vYH2Db9Yyf1VyWDJ9EV5YfSqgziMkgo
S33J/BIoYB9l9h1gbbvUVj02xy22vQ+LSAi/a7J2awB2uM8WmiuMCOsGvgsKHB+9UyTlhXLffbbS
4A0IX/kCE/YxqBRi3ahAADST7ooeqadb1eu09sWWbid/zWyhnauSdsiHKbNWhZ8x9GDNplkoWTzJ
De74dbMTVeiecoMcudxT7mocU2vaqMK76QOWHCsjwCtpU/tlkFqIfgTEUT6bLwPeuEckNmJbamG1
dxPKEZNgpo3yAvsVSZhNoLdXfPEd92UynOaXWdxwQ4qxlt8Evxm5BfDUuHWrA9qf5lAUGnvCxT42
Gu4jXTLrrjR/XMTkuYUKl5kHtiiDjVdRhsShzXChQ5UgZWXYvq20zITYLfUbWeA06uCtKwlvrIyy
4WJPtNmD9b2auPAJ7ANqMNt3dT6FS4HQ6jC1CtNIg/EAR7ZTyqvA24D6U29OYiE4zd/yJp9TLcWD
M7/ly3/Rt+RKtBppCbKqXvKoeV1gSyTLRJuyyUHfNXPmpZDjyhpGcRCG5Eyel1p17PYkDLo/Cdjx
7/X0UlSTJPIV+sq5N7oGXzeyPJJC+ZUldsBcJMRPtPzWct77FcR9L5++U1pimzPiQZzGjO3fl0QL
Xym9m43vQhC6Szchz7kXT2d8emdk1T4YqmVmkMcuCFmrH7dW2jgU35BXcuZu27Lt42c5euc46cu3
SHOMLWhw0i0m66aFWHPimVjjCmKd/a73dyQH2ffGTSvNdZRL82YVaBK9OX3Kbutub1lljJHX1r6x
YKUDX87y2Kg/TizMn5YFHlFy6brwc/+SpFO05h4ClFU4t4WEOGTmo9f6Z9b3zGIqL3wJNeS6pioM
ZEfRy5KzJIYecIXD1NiaIx/0OrgtImRUHlQ+shgPooo1tLbkOUXCzh6tvIlJ7uPJeugBBTfk6N4o
yaHiTNaLhsf0o1Op24JdrzKTneI4mUyM2uERV4JztWWFPGuqgFLEQbfyVVl8zEiBTNKk+hxXKtwU
ldaAjwLqEzLC/4chmSZjuMdfE1/iYUJrzvwkmtwfWhKbLz5ud8YuZLPr43FybfXdNrUfTDrkJ3iH
wbrkeX/GU5pdYtgo+5TgpjXs/OSZCIfgPHrtazUDGP9t4NIhxZpVKJDJnQIL8RmKXr26D6xCzaN1
w67qCG7/doKDuXyVMNG0JdME2KPjThpcFlkXD/7OTioUY0HfXY2CdAqGaFsNg++X2owFLn3Wvyog
htVue+2jzx/2jfRO+UT8dSoqwQDM1C+VX73cfWtx45pHxMrncSYHjSlKuahzWqawWnRu3exzESfq
VKnEXPVmqz7QEH03a6/ZppEf/ONrApUG/OcBJWR/GV1Fhx4GZ22eQAZls8vJfnrVLK5JgJbayoTv
tLFq0j5xYlSHNnMnjAwpVLEUZJwia2fdWMSJ61MTEsMpcFvLXm0THfPqwmRIuHWsXpRbs86+9Jbm
r3Xmgw+106rb0I7+qpTZSU6NfNXL6NdANvPOG1S5XYgnuRP3u84JYBf5lflGr5ivZjDhxac4ToCR
0LbFuzbQPoi71wi96/cOg8k5yUkdjUqbqITBIDs5Ca5xI4KD1gMdRCZWb6MaHLobmz8tUqaZOnNw
BQVhlYt+zBmq4LBYN4BLEFDJ3+C4LjlwVQbKxEzjkwY21DDt+ClDeVKy0T/fQQQopr+zPAMrvejQ
+IjOWO4QFXhtcNWDKdp4vnt0GsP54Q7d2xAb3Dk0ShOLl6cIvQKzHLA1iknCSUv74BT02dvdRAKg
h7EAQ+llV5ey3SJS0bBI+46S7PtETrPue4gPLe/ljnvUikuGEzRvpv6BcUp7rQ3vuTPTy/LXR8yE
tcpg99LOiXEmFO7l8EnMMcASZq2XI6YPxa+c/RT6K8YNRKHysbM/FSQQDR99XVmvsffL1iYA5LN1
RotYsrZ9QwQ9BPBLEA1Fsstw1c1Ha44UxrdufQ95CprnrkJRHLpz4lXxmjute3bdYJ1N5UUvjGHX
D9H3LC61Hezxq8AefvBx8UgUiEdhhCsRk0FmsYXdlO68h63XXWANaybdGLGbXyph6T5p9ed+DmX0
YosVCqmqyiX72k6mn2i0VxW5bTWwo5XW6gZLpwSyesMmRgcQmyYh+QNDfqm8FCedkIIEq7kj6Oms
RxOvvcFcALWAYJZaiXAz4N7dBF0BHR95bGSTaT3uS9XHDDYNutQmhCnQB8G+Ek4PaaI4x6gF2ohF
q21pR5+wTEKCP04dGTpwnLyV9qNO2AgknRfuhojUc+YCaVbc8j77qSlscPXXwAke84hlvxoOHhxA
rbRuGMIrrfrqZNqDXhLxK8nzDZJHArXPntwj9z0qAkM8vz8rJ3y13NHe9lP7bUqQE2Xkaq2NNn3N
8mlN4lCKDrfsVnkFVIT4oazBE8L5dkqJvB6rZwcTpefsAZ1dtICBgI/oTLfxCpXGKleQV4tB8jjo
r4OAKCtrIJB1SgSb88PHirNuPZLHjJkc5k4zKqBI51hNLEHpuCOfG8QLjjmrsU/MsYONHPxw7ZIB
v+osXBlZrr+E2TpTVrA18FPuMVr/GBrjCCEDiepkd89pOj0JBiulE16iYfys5RUUsGAfOwnKKSRG
IRfNlLQTp696DAkJ0Qb949AVtwFQGfC+o9d5pBKXtORFBQtCXaJkfDXb5Bjo4uQk8vNoVhBn+P19
317X49zGU7gxRP4/bJ3ZcqPKtkW/iAh6yFf1kiVZcl9+Iexq6NtM2q+/A/a+t06cuC+UQMhlSyjJ
XGvOMcVvgLFrxqoQ1wL3psQiPqIp+FEq+7R1bf40NRrFMoVpwjsWTCZm2XUTUeWra/vQ9cX7wJ85
auLs6fWvCXChQBm9wi6tb6suequNkohFkrEmzLRra5QhHSSPjwVooJ61/Vp5FejK8Q4y+j2x1LVO
Qv/FifKvhh7+ZlS4lgWlqRWNZeQl3d3CQmuPAXVh8yBVedSJCutnMb+Ltr+xpnCFAuCn5WfNqspQ
TOR2eq5ull09ewEospbbyRSJF7vsmtWREv+ID/GasD675IoqgJVlDR5HTAcwQfbKtKNjP1azlsD4
8smpUHZfbyIzaFdUl8I19HyG21786VoXiFfL1dcb964wfxGG8p61J+E8mUivURUzja6AF67TDjEC
vVro6xpKB0ywcialVpe+y81VZzUDZAbInqZepVsjbqqDDNU50rRxX2r6Z7dIIgVALfzNjGbgOapr
baV8lao3snbubZH8NA3HXHeGJNFzfEg1IJ4MCgCKonJY1cxZhrZ7rWRInrnpfieJDjhRf6DyTBoZ
oCp8d30O1WEKrlbS8obmVQ6FpHr07JbPf2SBj+T2BpnnKRTmDwI20tWUOJfACAMuBdJtJCLgoL3K
DDwewvd4p6feunDRC/XB8BB4Jp4vMeg7EcXj1ugnDZxE/woTWcdzFf+OI42+qrsyquCIxuOoPLfA
M5oqRBzVm0uEOwZt+KJh6io+B5TcmCOr8dwPerRqnNqkrJOcI3zQ87XQ5GT4Rdd83Ba4JKoGhIFZ
p99enbx3Vb4zoBStDRw626xMbmk2RofWrV6I1QOnNjwb/LnbsZ1N0LEGow+8s6Zb/MERCUGOdmjq
5I8TiQ9YBVRx6WShBdgIlK6bzMbx64KZKRFg417/o5CvEQY5EcRrAHMXSfXMv9M+ncpo7rK+TOA4
Myfe63Qp11ME2QWL6Tl3shqb+K72M5/Y0mHFLAKJSwDEfTLVOsAfyyK8PPmlgY/RCmiL+2LYhdmz
3qNPMJvopDhXd7KRAd3z0S6N5w6AGD0LrHvWWF8dx99WVgdUz4ImVkfVazmV2zIverRneH2F89Mk
WHrrxKTRoBPTTsbPuoECohwvOQbkmK5blvErK8DLbNeU/qzGedF0wXScBdShDLINeZy6S8gL+ifM
czgtyqDPuYBj6zJZ8bs7oo9mBlocOjdu921tDBuK69GpeUmd7IWwjOLV1caXJGJkIUUkBrvPf6ic
bs+NHytA+lOKfrxkY/9buHxJFYjOdWxwYpc7G5syNpdK4W57x92MKIVOYC3pEqtuWlMEb/HsYY5j
qbJOEqwzfsRiwXNRivCukzlnxuiSjRhNcBFwz7HqtSnSkf+/QjTHH5PTHNzgpaEzLBCJAjQi7jR6
tO36D2y3HHIlyXdWizCej2pufHqrMujsEyQWuihJeaAQRkRgb6wFJpp51Q7VS1eovbqs2TLVJJoi
sA9obGAtQUsg30ffo0nJHnCOb4SRShLegUoFuLZ9mVYXWi8XbdK/SXsknrAkndPV/zhO+HMi8pXk
6pe+1s+OloN0H1jJRa9j5q39YnjKpflC347Bz472IBtgC5j5EyarjH4TIsXeto6szsZ10mfml0kr
yTcT7bV3GYQBdZ1MPyhO0oR26br0VKfC+YxJPtxGtOd2Zhre5WCH7xghqIXQAxYuTXy3rD9zfpld
4FjfkBy3Db8+Gh27IjsINrQ5UtqMzmiMvyMFSDwdntuAwllXDdWmIH5Y5MMHy8byXBcR7zx+AvRt
V2YV3mbMYXNWBpAo29DWqBfajZVWrISLj34q/Keu65JTY9gJJZFooBFjJldz3qQwezYTYZzz6Cgu
ovKjU1dHyIvYm6gAd0ncH9so8Q76nDLP8hsKCLMRtyCgIug72GS8p8JjAGK9s0URUxy1mNhLCOFj
Ds/G9+SlCFzA8gz1kLD1DbpbQOGV8d3NwVKtl+2NHt66aqHstZH7qZzsW4meIIcKAWLk7aBImnX5
c0rmpFGjT1e2mDnR2swPQGs2pPphDPtDnxfxBifrwRYFTFOHtZCRO/GOkqy8NJF8cWbcFe6aeF8U
mrmz5t1pqrbwktdRUDmvLP2Mi60i1mVW4r62aqwvjY+8ZHm2cST1gBBJsuuazmtKYBerPcs6hb47
4M9unC/XDE5h0NVvGnXTAxILgiYIfPpoGvI3Btf5ojDPsAbq7SyI8L0PzHtWzfxE4YR/iiwfn+wU
125sF+l2OT61N+qBA3YQ3HMu8DZq5MNvH4TkQx9oihqZa6+dDG5eBhrxwSKXixtiQJht4pY+MDUm
eY1bvQKnkTe3lm+wSbp3FVfFMRWI96Kp6t5tvyHniLvLsZyfzWX93PSad0N6ZL9I6ayXF00AVc+m
xz1reRH403anMO1tRnQZMHX76N5NeXNNdG2DiSkiQ55Dy/Ep+dLMiRLo/x0BRfHoqzY9CzNIqQz4
BsNAlUNQjow5Gz6c7svGVdkf5C/DCTHSv4dMs370pmg6/3PCfDyGT+hPmXf9e0grV0OsygcNSyaz
4PYHXFprTUZZeTCnTB1d3Wv49QlOHQnhYXVvIEvWi2/TRR8COii+dL5fPI7JjONj8PouvJB4yLx9
0xWkr6xTNva3YHoz6KAvJ2hDm65VXm1NK9Uuea3rh8Ckf951urxFnTatNTP0Pkvh7IkkaPdjmeus
AkDmtf3kXCbMqu+KMh6zQDTbEi2ktGk8iUx/9+TQ7inyCGA1+gC6x0Ao4gRwuSfSK1nFKNaPWXFy
ipxMzSZVL0K61i3Us30b6P2FK5w8EWt8iITQPxkNLep95LrTwzReTGFeluMm0aKbKRmyh6I38heh
tEd+tGSRjnAkD2S+Hqp4+jElzYssQ8J3M7FLaFqGYLRHvuRh+hWOnb2yK1/haCjTLT4TSDh+38G/
JwVXMMvvZ3+opVG3SRgjKWPk6oLvUduRlyKuvpOFu6RNegRbqNCAaTTHlILr2S4qrut8qn/JxF1N
pqX9MZV3rXVzPCt9dNZBT6VFZUFD7QYYQmYo8ew0LgHkNWrWinCyPdHhzS5uNMqSelsdaxr5x750
CF+PhmFXGn58d7TBXLVuYz4OkWivodUSBG17xceQef627EZnX6qq/GiN+tkx5WfTtofKa42XSTe0
VVaP6cmW83uqCvIAGi/fLc/Gub+zaaFQnkCqGwlCrv0uEs/c4od1SKPrzdHRa00wmg9ynMQ6wJa2
d1uq5m1d7UbkOe+s7mpPfTey9uYh1HqImUveEKCiH5yfAL5Dfp3hvLJeczZFON1MQYZZZ3T+a5c2
N543vlOt71ZaHTf3hiL1iYLOsC0aR30WBkzA+QyKYd46xYVz6TXXBvE7kcT9FoQqv4+jKyHYopqy
KXSBtmPpR/BYaobhvSQB4aYBDL3kEy42aWg3maqApnD5Zg+u9ah2Y5I3EWvKpDpMdvNi9rkYr60T
ZrsKehi6Ll/b5w5DFS7NMxwfjamCb/CXsBvoEQDtfk6X0GhH7ot0+lieKDDFjqMF/p8olrM2b2zl
aA/LRnHRyVXh+/PcMu822qiiA7TS1362BRde8e9Gmw3CiEkFZFcjTU8WevLllMU+/Pe85Vir8gcy
rPK3BssMHOWJDKvgS+I0SVjmbIU5EtQrYiJki5LekNDrI4Z785eyiqeu0Otvfyp/ab7TXEfSwzZp
MG4au9KYSVDm4Krtzv2eBR9opvlxXLod97H5YZVkITqdcCQwooAJtBy0LIu68kBSfOJV27DXXWAq
FVyV5WGDNugc2Z9ODTEvanv6Fl5987K+vvlqtsiazZ96PjQJBzlnlVpPo29GD8sZy7nAFtM9Xpdo
DbhHq7alYlkKH+faJcpfcSGZmxJh4641bPNUcUe9DqUsNpXRRJ8dn7TJZOW3VUJ788L+jbIKvQ+U
YOdMB/tid6bGIkrEH5qYHpdToW1ciypTH1PLde7GTnMhSMXbWBZu/86hWpjjcvoo+NEpN6SfA2ki
CEaEAA0PWSBVhCrKIQlfqpAu2XIKfOVz5sXWOwmJ/pa+IAKDvNMfx6qR6/kHIUAN3uDvPujSs1+7
QgJSBfu1U4lXfJFN7VjqK3OieBcQJnaUPdXcLiou7nx8KAprbU0+YUYaRmJHUr9LgF7SNuFdITJg
XHu2GrYpNvbtKEve4HnTUghOM2E94r6ynuLaGw7hV6DHHXk7XDSF1MoXatPli7JgkgvnedkZJFYo
Mls+/cqoj2OGZW9KkxiXZokObHm4bFCUxA8YO1bO4NKbCY3ssmyUH/z7aNm1pdjbhUhPWeViRKvz
kfuaRR8jQQCz6u2ie2URIdZlWKNQLNJiTWqfxRxDA1zGFPoHX5uSgGbfetTmtU6i2Xe6CsOKsh3Z
LxRPTrpBAn3Yq+zm1VsWqnxBFO1UmJeZPIZSGrdl0ycBMFRjIDVMpCZU1SyOzkVN3ayDTmo74mvK
Hf20bOicUvGZN5Yz4BFbDirPH3aOCp//nrI8Ws5bXoGh6H9PXvb/6+lld9m01BG3lQmYvCMD7cby
mTwXFe9KGZS3oB8SwToWk1wdgmPI54PLM7Wgc2E47XnZW44vr8dCMa5cM46QO/HjEmJFbm5L0SqL
m9fl0N8XZAm8oFoB8l2OadbwnFdoGrkL8obrzW0qKTznkbXVoVweMavBzAq71zym+N8N3a829eoP
u7WRA5L/ZgnxWim4pxUzHwTj4zWsdWsDnG0kccf61XQSNoQ/ooVOZ6ieU6/j2v7upyZjZA/MhyzN
guehlxbY2zldCk7oc2Z33NIl8AeWMkLFzXNdm/Uzq4+WctlAy2PejafgSeCAAgw3e9WCont2kUJG
AU1QzMrGJrWxizStdiaw51cfmg9mUCY/BU3QVeEgTCeYozxIUEZwI+LmQCRZ8kT0Ks0U1s+vmGR/
xBWVyqEJPmzQpnsVBO0+Lqf8B7mz+LHS7EuhKN6CPg1XXaazbsvN6DUo+6tOV/rLM3EGANxksQcH
+aYVU82vOX2B6DaeU2k+qWZkvqrIs1Lpp5HU7mccGCU5EKDmqrJSBG5p3YszRPlOtxDZLKmhU+0E
pwYH42zP0zdNxs2zm21Rejb9QgBfPSx7qU4CjUPZfRGKLIfCTpJ2X9aPdUfFgGpZee9Ht7iTN2Ls
/L6x1tHsuixEfiS8OdrFFrQeVUZzM3B+SJ0NOJJd47IU/q92LMKfrVd9NPS4XzLWTIeRtO495sDs
VeTT63KCP7Ml474sn0e+J0esn+F+rAha8XNxGQYz/Jk0rlxRNvLvoQlatmtG4usigqYxCxyWn+Gm
NZe3s/Ml5YImc1yCb01gHxbyB60PyjuAvmwtsyR99WrYXNgJHpZNZFrYNVT2oxgGUkOHeTHTUOPD
vpVpcPiQ4m69evZOm9AxZTy+cl9Ln0UmIUXBhDeKkeAE8wV8fT9/Pwu+/iP51tE87KfcluRQa69j
1HM1JGH8q0VnO5oT0mgfaUFkmHtiBfPXvsQwKiiRpaSEUo9i3WiJn0SscpuS4ESk7T5gQwuYMuRg
0Sb1I3IjIp0tYptjYckfqaGdJtjfL8qvskvpTly783FWpM8CNQK+ruoxJ/nwn82A+HkVZ6PY4awg
jEFpLbhCNT4umzqkDiMhDW65xx4lgsmnBPfVU13eJPMAoC3ZZ1c74t57FnmgufcnNZW4Lxsa5P0O
FWuy+XuMfIUT8JcXaBJ0gEqXNr87tMeAUDVyWFjgmSgVvLTwdoJOv2YOgIiV4IqqtBcKE/tGt8Fx
Wna9ZlU6Hpym/WikHl2jjGgZIFrMA6w8vXSKVX8X/eSWISmnjvK6PDLmR+S6hSuIDsYmHLSn0FPD
VahkuAa0LK7Lbty1DeUKUqjhCqwiLe8fHXoCjzInF8oFELsZuy7j82B3OTY02h9DuODzKWk5hWEh
FYP84Q3SuaAlP0mnDu651bhHOqv2mssQbrfmt5eSqBBsqI2YWTHVMZxI8RnxPOGr4p6veX1y1tuW
HhYgTErVEaD0inWqZiYWM70puVdF6Wx6W/0UaZhfm3H4nSVJ/EpxjDVQodD3TvW3AaV6jau+alrj
WgXOMzNtn59eTgG1fsdeW3VInFME0XqDYaRY64Ftb7KhRc6VaQegL8Wlrfr/3DT19NlB46sNo8n2
ml17wCSxGsoxbIZVZjk415eH4xT4Z7KAqlbnCWjRz8ConQd++QeZa3xanTM86WlP9Kzu/8F1UORw
4wgZaLtm2heRXVLGI8RHUeBTZJNv8eq4ZKew0SBInWC09iubZvtmeWI5pliI8i7PTy8nqlDHPLLs
B1aGrozSwx0RznCowsK8mARl0Ie0Bq77wbwsx1x86/8+mo/1mRTQIGxri6vQZnyZD/49p2QtpzeG
fvr7A/75KfNpUEOHk5HTjPn70uXZZZOO5MGJDgTUf7327w+gcduvgiFuAQ/zW/1/55kEzzUBUvF/
XjWfpqPlBkIAmwTfw/jP34ImqyfJlCWeU0uxs2VtXxQS3T2zm0cn1PpTTruENGettx68ALFVyNL3
YFiBuy2GtoePb6tjY1LMp42FOHNy09MQSoJqZQktCq7WNM08xpKxJtA8QDdp88aiyotK6puTIhOl
vuf4KVqhvXd2jJQhySBxDVUS7Jq2665e7OOKHOLTFBiBgXi9SGjj5PGeL8PIItoZt3nwuwMK8qjD
3r8vGxuzpqrb+uzWDs2daDOaYfdEA644E+P01vh6+yQ81ZMrqvCj9z+dIfnUcB4eMHEat7QhM9nG
K23klvvgtTb0InAkeCDPjHXxR9tW/snM7WTjj2m9tcUUg0dsNwDwkVIMzknKstky2llrw5TZ48wP
bCrcqKXqPP6/7t40db0Gu2kyC2/da160LwExcG1r2G/Z1PE5Ncp495LXBBg8wlbESak6VVY6HVnY
7005kiBsUCK19XGjprDcod5aewPyKYCpcuURimLasMxzbDC5NXZP7ggAvM6ok6Smr714MhT7rLXl
RtRViGy1tE/oalzWyjxbNSXEnrr4iOe9JoUlm4lwuzzXxj7yPIx61BGGMsPKNP02LQvD/rJrLtuU
kfe0bP5jH6wJg/38TBe39envruslHnlL8zOBPeQbCyLlusOe9ATwN3qqSMuk2CJv4Cmjp2zKhjPL
23+eW86Kms3kkwwWoHf7ZxMGZrsJWoJy/h5bHpEJ3J+Lpv+P46LFK+wtGy0g4rM0G1oQ//uT4iHM
mZk5aGlNOoVBFdb3sEN5EveFAcBaLx+KdwuQ93a58rq6ju99D240Hx7RKAVfkXyfLLv76aaUzyfL
czbOQHMb0HC5pQZCCxM02Sq0qqeYquhxHJLflgcNkrihewAj9J4MIU4TN9sFTLJWoRzHO629kbpl
G+2hB6SrvB/30q8KIFh8J8GKzfF5nX/Lx9i/VBUxCm2TP9Rl8TjhJT57cYOwNhmQNVskyHhlqbLN
clAf9X+fdrME/KsWRQ7wkABIEy/5u1l+DOSvBFTli46HB6A3oQHc8fak+MZ7v4qmHwgOWI961DJc
+G9NGPnoPDieJDR9tQBAl2XHKBDBLJ0TzAtTaLzmZCjswbdxD8PEpMwsXYU13V+zH7uVXmX4ezsa
E6Kop5NHk48ckltrFuZ2NKhkl6Exvg8U41aT6i2aUMWIeHg/x2S+mR7C8tH1IsJAOQuQobsn9AX7
8bwbY9VfGyBoyJUMvo3UlDsRaPJNGyg+KnyTqhgu8nuw9OEDU0z44PTwxnLPcD+Ua5FdhPbkDKzJ
fp0F1Jjp1YGKSbVHnCsOgUiGVYkAP6KX5ctDX3ooTNJu9q6OFjMsgwbEvMnrcIvDkrTGRvv3kN8b
0MCLs3DySl/1EzikeuqfFaqPY4vzGemXEAW9fyvBWsXaGoEG5/zdZHXabNOZS1A5tXHyAh1upFi2
OqZ7xvf58LLgXDaOwRST4EQa6RYhoQ45aXsrbc330MRaHMeYQ2wzad7pcC2HyShnzgB0fCHtxq7m
7mCSoqeawbtINNPHBbfr0C2lDSFv/3W8yG0wCv95eorihHJpcyqSbHpAlzs9LI/EGJGC12Zoncb8
IQAL+8/xPrGGB1hBVax9U45cTXwev8mv/wa0h9omT9/cDtpnVPnWNkmSgBtHcjD9NnmXWf+RSCAl
fjWpC+OgIhWFN355pLvlQF15oKSweDwHFc/cHhpzlnZSZoxDqoW9j6Eqv4Q9A7/N/IgaH17TOvbp
xIaCY1EZoVvmk0siPXswcp0UueXhlLhXSG85w8VhZOpBabOEtERsAI4aRvKu6h50l0GMof4otRlp
4LrZo0nGNLN4/05O3FcQGy0xw5L4dWMkXtCmu09Z/JS7+Y4JnXGMo3A4d3o1nJdHy2aYd/85Vvb5
WgRwj51moChUqkScWdv/u7EyJc4Z4ARaqdmu7upzlhMRNXuC3MC7RUmNRRr/wrGshz/JvLccL3L4
iQbeziDh1jpCcicI/KJ7k9i2bQprui6DAzNfohxyOgM6nv0TvHX4XsPKIqr4VlTtn8XOP9i8yVYz
CTLjxpd6zP0Hop5+MBW0YV2w1v/CoJQeE8f8AIKSnR1HAXAwRy4n0R1z1PW1runHJov3aWm+GpTQ
T6Xh+qfKDt5B4xIf5VvGNpY+vefeLfE7tTTghQI2g1fIQMq+GmgEFjbNyqYp0HnEgG80COfHiDhZ
I3yOGn045hqVvsQcD565Kgnc3SSREa+d1vzuu+S5T3y4k6RqEwF/tCQWaLvSz1wX5Hmb19zn3pZf
cXLMkh4uxU5vkOR4vrGbXCxVBkkyk0UkqqHNHOLhquUJxu9AmOvRNQ0ke98l80Dcs3dVEKUHo6tM
AGn1Cs4194eNmTJBKHyi6hu5GcqXvgKMPrmyZKYT/k6bUh0J+JQrR7ZypUJwJVjQVy2MzlXiF1+i
qTcjKvyR71MSevkqitwXPRy8bRv2+xZawSYzCdHJe3GMeu7aGkkp65AJ8ZhSe+5poviD/5Y5pVzr
eX6DuwdUPJbu2oqTeCOZHQFcIcwFfO95SnCsCz/hlhiIB3iylPgMnBzUKB7rUp82Ii4uMrGclVm+
ES7T70wgK3lB8TXJyclzK+ASaUXrvYHYFrvhmqSEpxKd8oYNf6NDzurQaftwDN1t0gnnrUhffX2u
gaPivuAib+9D2F5EZ29TC6inT97RtTQ+fKmK94quIzO1PKW1zy45cU8Kbfwl+iVi3zyiTSJ4xD5i
bHgeAMQA69nGtWjfE4kVirbnOs8RReaePtAv1i+OKMJjRSKnZSU7d6JgMBQmU+UmVIcw8txVIpm6
gkhrCY/fikli5CSElsYCCteM0sxYgAwXHjbGvAVoZiCOy3objnuB1BWL1lMWt2c9ofrfNflG1Szr
fRLIWyVfrbCs13U6gGBN6QXQ8ULLSiviAfvneiRGJo9ldqoj+5cXkqnClBzvTQ1BCK3yHuO/mba/
KYEfB9hS4aBfijL4o9OkWZW0/0k7HbbSoKoDvBRyMY3iGK4tcr7UWCOWHnSJ8B3CdY0zoKdm0aP6
rkpk+Lo9vqjBaki5r1Y2tiuXyeyKt4YMRDiETIL7tyYS2mYIksMYWdo1sai8Oas5fqH28LtJ3Hit
zw051iQq1E5LkBeH98YX2s5CPgilmjtSa3X4whXtMN+XW2QN5RO/Ryyey1G466ruxk0Xsx7yfDRh
iTyY4dQ8ji6QVeKcBtoMR6MT2QFLzDNlMnq/9q6MkMJ0ANlGjS4kKN9sldjqs2V+Zw3J1Z1c50ET
jFSI9s5FMac49+hSKhSBgQM2j1hegIhasGEi+MLy9xo4I27evm3PrV6PpyAWa1kWrMCJTjxjXYEX
nIijP7Rfg5YCXxlmnDgixyRmpU+uFlFmQVvsMt3r9o5tfBc0Vy6i5w+aiJfZpXaXvTCzjXVkXGIn
afSsolpqD95kXCcG48eYNmCQrURLNVVpWXnPkqZ4pAu4xjq/LWhEPGYl3hyjmbQLUIpVUSlBCaV1
Nr5ihtcocyIyNPmiXaguTj3Ina1ZSLGj8VW5VHWsnKDt4dnispgFm+M5zsvpPCQRzJO/+8ujbkq1
DdHW2j9P9Br6ZWUlNcxwZWwIqiXwa5JHw4r3smmmDdoPQPGSrGKEt9eAoeLsk+7jUuo6aa2LRUrY
e4MSzjFHLIDudpUPKfAJjXaoGRovIzrlqvXjFWN8nhFo0nZ4f/PMOwapTnuee/125Ga0MkSNNYrG
KhzrXRmLuUHjIlbCuCC9nd/14mTDs1scBUXj/6wlPk6XvORVUKVrF3njJqsCjTEgCKDLjYgw+rk+
ltZ0rRrgMQGhMU2RFNDcmuYmzMzaBEFjbzQIVsS0ZbcSkRNyCimvkzE9NnHjrEKMfSR2aPbZ9EHp
ayFl3iY6ypgxUHdF/IPhfW/NWarcBHfAyj86ne8HfSqE6S2dMnTceztSB8zq1SXr8NgTEYJRC1mW
zPkm13UjHwPPaB6DRF5Gzjqks7Yjz2I4Q363qRj3J+rgSNMlzG28WUSPC4bIkMEXZWRmk3pHliKe
O+dDoh1EW9OWJDEi82npIPxTqxmmrts2NWuEWlf1mfzu+mzqwU9MU+gkrJC1WmS/RISt7mkloQDl
bkpfz2UwYQxJkW9rzIMmREAqP2mDcQWWaO479Oi5Vvw0ACjsiNKErRSiA6VOjtAXPyCG4VMpPita
jTsqFLxlmYnOluXSqdWqX0GQe6xJhKK7JcR1corfrdFfRgr7d6r1iDgRN61a8iw2eTBkn0o5T349
Jgen9florMZ6YlBr1kVgZIcI9OzdYt0WCvcWO9XdjhpgZ4GpAZ1BxlMZGfV2nRSEURKtNu+5TV8/
qiH2kIzwLWhCcN6dJtGFRx7qpRrwgueB1lIhy6Es2tfm+NiWmXVZNk3TWRetqap1a4h8i3Xo3ydc
Wm30BOYTR7vaBR6z3OXkv69dHlk1hdTEglL+/700gsGCcL0oMbw61gU/E+rYv/+x15nX2oXBsrz4
P/5Lvv0mWbfuRtbh77go+i0Thm1Iss9Xk9jpykSg8aEEkBsJYmw22frrweztJwyO8daI7Pxmdqba
tZNOfSWEEQcWYJZlyVck8cODrq+gJePnGb33PvZ8xrucms6or4KCXh8+iSt6ICYfRtQ8RnwNlK1H
p9rOsalnWf4jL4BqOWgQH8w6oYCFjVZmoJyi6XnUM6ozqndOdaU/4IITj1Wvmy80aXWEso12WnYr
V4gNDshov+zWrgb6v8HVhnZgOOiz4DPEPHp2m/w3/fn+hSq8+eTk+zJ6GlM/e+nnTeWmf3ypdefl
kLR0tcV1nO08J7zXkCBzV+aU+Lo/YJmOLfEW66wOs1WlfsE0pqVWzb6CuCAeTPX6RmvVTda9d8LL
vbbKxrhroF8ygMtbuInZyq1lfksuAHWLjS/iYU/goX+PQnAIdaHNiUdYpCKYNlNWfIc9NoQ0qbp9
2TE565o9SZrbsDY/e6MpWafztemVfc0qtcs8KL8EK8tVmFd7GBcG8VK+dL987IIr1wvfvIA5Jfla
yBkD2tNoJeuKjM/cc35gDF9HjX+wzKh9zELVvzohgmWPJib6/mifedNhalOSScre3NQV5oGmZ+of
MOl9J+HyZmszhNJEhl5eCjt/olP0mLfNfphq1s3dIWnrTYJDqUynkzKid1cGn4bBDMgotWNZYlOW
/RXwCxhdNMxjKlcN3hA4XDtcvbeEjGs6wXeIxq+1KG9N+DRRPJUwxddTRsqFF5NLXMpHP8zupnlq
+TrDOPsDgOvIx/fdMkHOG6tZlYKxRLqsDOWhoAKU9Rbmhhu23Z1eaaesIeVyejKKaUM36ugFGzzD
cPMG3GcjzfE0QCkVdXeUI8wHKNUrPsTJPGtPKF5R7OE9SXOyHWWfna2RpYF+iXPgRaVfHRLT/aoB
b5Bi8Fz2FQQoD9OF37kEdRQ7iELXQXa3moqkyKbPUAXn6WfeV6wWnB+O9eQOxcGNTUTupctXzmBh
ZaztAR2Rp4Caus0q78RPfbogVz/WmfmK1Pi9jYFJYG7ZlTniuTb7ETr2zeiGE+3tN5sBc16cIPI5
x/Hct6t3hKFsa3x1viZvJNO4EuyWeOrVKmyLc6V5d9cTN8/UjtRS5rgB6pMO2Cpx7KqxpI480IVz
1SM+D3+o7gVgfdEPz7FNiUIf8eYFTOVr0ALarWfot/U9dWm8kd6EcyE79XH12jPnCppg+1Bk9m9Y
xSe+5KeO6AiyCB71hC5VRGIOzica1XH+UTJxRlz13GU1U66Olb5vcKvp9aOfUgqQmvNZ27QWbIIo
0IpBl6u5vdCunKXPEeUyr9bfvIKWsZqLgfP7RRVIrjK+Vqv/oeq8tttWoi37RRgDqRBeSZAEo0hF
2y8YluyDnAvx63sCurfd/YJDUscKJFDYtfdac5Wq+QfDM+CK30VO3GRdIHqzWH0YLO+Ugg3CKFHk
U+YOEv5lFre/J9U95lq8E1SAQ0x88iJS3Y4Wai0qm4Q1MbXaU4XVNmffHmbagaV0l7j6fSAKQ9jT
Ef4zdJYU90kYnJxfw2gdGQIo1vw8u/lna47vYyiOqOC2KTjbcTKvGBZ3FSPwsGP0RQIvH6bniu6A
fHcfTxaTCZO5T+MRYuvnEw7mQQXFOz5Um+76ENEyMbBxd6/cRIgnC8C//mJCO29blV1rrMO6TWff
6ZNPLIA74tRvdstX7UogWKHxiuWJ5Xz2ysjaNV32xGX+lXcsXBnjtDhiVJdcMzV+2JwutkU+Wec8
NaH7ox+B8sdsX4vy7nfqRhjNcTT6S1ebR01T/FJPLrZzZfd0FIMst3a6JH/I34WVG2dN/1MpvwRK
Qb/SWBubXvN0XYF59CV17bN2UvZOeCvnbI9C9FmIlsSNCdNl359dK/vJtAKRpREi3I+uo6W+Umfv
LQ0Oapsk7JBR/MfK+HPu8HbpaI1oGv9AeBRywRafyNGPlcVFWzdoL21m4waCaAL7FqEhJtCNLd5t
HaVGGBWcBfNr55SfKMM0PCrg//jo5U9CiE8NlrDSLc/iCxvRPqyGm8aNCedXnkU4KbguR0WiPLqU
xchIQfFMWcIzTYcfUz2jCS0PBnQwfDR3UYEuYqeH5CQ56GN8Rs6yd/L5FIb7fJhvVmDGWMlSPojo
VEhxUWvcCHbITQLsQdxtGGS8kgHMzpNp5eB8RXP0YYTJbXbpvI7/FVRKkPW2svlAVtGdizD8qwfB
Ph1TgIFaCEl6vAm4SlBgitFCG8H5Jmlt9DVAbqQ0JttXR9Ew8ue7+Vb1qMItVBLIg4mB5VIB3I0r
UGKhDp2z1g+/2bIgNNHkTs5B6ckouZulchoMAttgKi93GzUNfmiK9Jwca4ytvk8mjiObzp2VgW/k
3nIgvP0W6ik2OKX50bcAGe1X5FoPddRcSJhPaS8+DZJ7RQ8sAVbGpopSfB/NzzILHolFCYGIY2e0
4J5cRP+zjo7JzNtfQHluFYo4fP3ZTscjrXC3q9xxQ+PgWBB5Nhu/zUD8sYYGO2VrP5c0XLQR5R1U
uB96Nk7bhts77B4aV6a4j+bwEzEA3UJaZ5HePk+m9kMUFzbBzgZLd4j7JPeNmbOppykSM+y2y/Rm
WuKOMGJXFsMZ4Rr2dQnOhk6vXtIYhLvzmRxgKxwaKlvqquqX4qQ/HgDWye5RNLZdyA/tXjW91uTG
5TjZ7xR/J72yG/bU96Yo/puD+O5AstywyaASMKw3s8HmXHTapm7NZmPDcyjiW6wyNezZJzalu2vG
UfNhJXkTgbsHkTkHtimB50r9phNsMQYipdeY/i2i9k21ofkZEZ0aCiqcNDc1NmKcFPPBstTfahUS
567vUBtuY+wygmI8ZFoRpBtL0b2Q+lP+FLDxBApFY6CRkiKNhrAw9fVOIyS8H/othgQDVm6QVqQI
q7t2jA5t3O67hGErxqjUDndJnO6RDpvZPuXbJnyjmaR6oyEpoc12nZ7u0yY5EtLq5SYt8WnbRqj5
NYbh5DK1jN1TYTPxINe+zVGBS6QsxYFudTqDRDK5wbaVh/qPyHHNw8J7MEwSKjPpd7axa4lebFPy
FfQDWte9VgaHyP4s2DvFaKAtZNFjORz1gohPY95H8Rs/+5ICm2Hgs1eVaTeN4YOV8TSV/N0lJOrB
OgSacYCIw4qp79th2o8OYtvY3ldJuSdfa1eR9aRzO2sdzyinXVqORyDJfoZzt6eNkSfao+Ona4a5
j9AH4GTzssW93ih+K5DvtK8FvdyJ20eANp2m8DFMe8b8NHckAQ/cwUvD3g0pG94x9pkl7NTSRDAa
78Lq1jMFCYbkKFUoYLN2DJZGA96BEPcG27x9RhgBcgP0FioacD5Axo0h34FMJI3kqcIa9rEeHyvg
RoNVIRHrD5otPTOZ9kpsbQtYIlEBbJoTfKIR1dA1sOsn8qUOYw3l3VZ32Jv2E9oLwV6ZJCmvbW2a
wuDIyCUdm9EHn7FvdAQV0HBKYjOVwNkl+bYS8xJ8sTNJ1EposdjJLc7b3QwopdQtVMa2r3SEdyY6
/8WYDNy1QCJFexpD87wzVTZgGYTwMKZWj3d9O6D3UF+cJt8vXy9txXtW4tIDiY8155gpGJ6zyauU
7JoG9pEN3KG0bLzV82vYeYuVWzPOqjT8xYS7qKZ6b/l97CjxGSqSxj55UWce0qo8mkBNUokwn1CW
kBA7Nuin3s5IbYjBb20LQ/clFNmyL9kxtOfQzC9pb57LKvYXEiqQ9q+SvZXGyRup06ET4mBlo0fN
uESATQDCW2eXKqoXh9GtpVcL3YFoW9V3wNbWyjHvbU8VX2k6eWlFgqYiTinxF2PsHLl+vUH1W6U5
LTECKe+OM1LWOZvU+DMumpas2xdUneVgeSlGXV2UH23ZXnA3h/WvEfRywedmqNoun5UdEnQcUwo5
HYLP1G0Oi2GDHvksWj70Dp83CGCm/8sBF6WvlBmDrh7d7BJblRDncFwjzB1yHQ7MuH4x9zDhTVTq
DlKMfbXMElgSM9SrRJLnIHUCTxYgJk7sayOm56HtfzI0wmGzgJpWjvp6aDSxXyEcUpmjS4ZThJSM
6scw+E1Hlz9D7b9ihCWTmvMs0Hl0VWZD2gYPHuGowh9Q0FrVaoW97tQ8TCxqmzhotFNjgGQai7Oe
/0a3h6msBJPcT0F6Etn8iblw+kWzXnlyIrf0NBUIAmF2+E3oARzzSGGjI4fPEihGEo4bRra3aIk/
SJbDGmSO1wTr6wK+B7xes9676kUFMHAx+/CjHirjTdDWRqjseJoekh1tkke84qdWTPD61ETKuBSK
X7JVgFEtiXCZNr0Kc24YW2VqsbfklVEoKSnru7DG6NJ9nSHPu3/WZN1wtFLOITdG98SyhqEhv5hx
pJ5Ac7vcLjo6Mnl0oNgc98SBTN6KpSGPKfJZoHYr4LAo4AuCdKAAL+Niy+oDWF6DXrDCe204JbT2
l7gqBEvccmAjLn+sspBvafBvWzvzvqk+baSmaFWD9MAW/KlS2N/gRugOmBFNlgqG+AEt++/vlemw
e3O33rLFx3ggx4DagQOOY3TYPcN4luoMkI0pt8RaKKQn/O+hGLoJS3E2ph/ZwCa+lPlqzk5fwhyG
zNT5Muzqs2n02XKzaxlWA17zlKBztpkSUawsUOJB2u1ToXLX//6Fpp5SPJKnQJv+RnklbgnGy97B
2rT0bKKjJPRw5YyvyQ3ro/Uga4kFx2pHeBDA9TZDT54cwbdH3W26p+83Zmycv8J+czpCgiZTSahk
OJgPdvX9Vc9CHxpJcF4Pazp7Yce/xxjEstQW+lG8fFW/qTTzbsJCfLIepMkywezltD6rFwFTVVg3
E8+pvwI/V3JMha7zELThb5npteE9vskX0aT9rF275H4NalqbVYVhWGqyd+InNesP/fcrfT93OjUl
j2UM9+tX1t8JQOUDxF5MP4Mxz72fqDrCqnX2USKnG4bav71jN/40GMukVEUtD44RhaSrKjsLOeJt
xYfVdfbcjFF/XJ9ZofkV1fWAo0+OGAaN2msWJlZvmm/NVAd+HE/upbfqPzmZyof12XoQGplp3voQ
S3ntqWWz7ZwJa0BSGR8wccnsG/WDI8L+YeqPoRn1mysYtQIj6i+o9NlQ6FWN0zIEP04bf32d3/2o
BlgFR9rW2pRMT1HfIEH9/8g8nJvsYnWEiLgbsPFaerOfAoLO8LubKIiWw2CGzChkIlB6IYPBNRxI
L6p1g1AlXAvroR6wKuioS708IatF0wzWgKCmF57PMvEsAC8wrxpBOdPGz2UavqZF9KrIaA8CVfd7
euEH5Lf4L6uF6bMsPk2K+Mru6cORXcyFCtneX743Cp3+GLg9gx939GkxxG8NUeAsHu39G2+airnB
ukN7qOPNuTMVTfYm5K9Ns/zxcYCW3kk+4+WTnrWYwC7W2BuG7UNVavlzMSMaqPpQwd1ASJUREHPg
dNDIl16uPibmlemNcTXV8c/iwKdvNrxGEiOqRanudwMcgUa3aSxX61n5Rm6mvmdARAsfnt3UGsOh
UrpAEsLDgoGPinTX6D2ITAfhe/IM4/fUafN0iiEfc7MtcvTziXsK+vQpZsN+FIvh11gOQx2yzU5q
ougFIRMegTdYTpfKxlULWAUlru9x5ocYaYRNPY6172iWITeZ9iMmArB9XsPtnWKLLCcaD5pL/i4I
5C2SOvv8Tciy9Izkn6Zjz9EU9NXUIXhtO4sETG0aERPHsN8W9G439ZYv4/zDRaCsLjw8Q2cM25tJ
9m5Ezo0OU2PN8RWbdH0tOMmvLbarcyqRprSlWl7puRieSUN1k7vVpY7A5cEBVw+Lju5Sdfs0ljqt
FSSndsSlahqNpEekj9EOv4GLvSLL+ciR/52sWnGWPX791Xqdgf7BXhlATorg32nM/+oJfArBNclT
IkPQU81sP2XdyJ+e87Yd1MIszlVbuW+dU10sjdA3my1SaIDn121D9SUCSG9wgUURUp56TZ8ZaE0t
56BqmtwWI15VqOjqJ96NO29XQu8NZbCS3mMIh3PYPrlm+whV0Z2QbJFnlZro5ZanBbfoq06LzKYC
Uqv7NIz2cfmNk2oXTU2EGA3+gV6b9CWN5IXbDWq7ViolM6fWPjheqZf2kaBO5xovd3xDMWh4U5uh
iHbwumcyPKVQeQZQF2fIop7B9mjpbHGWZM5vxy7/Tq3bHtbPo8uy0u/hZdHaTKIjiMXOT1o+Ah15
SxugTF4/xUhrGMIszakp+dQGSR2/fLswAYZoVFF/5WwkjdEsq5Ou4vZA8JBdvj8scrGLEyxw+MPB
sB+H9BSmTnAUa0gNqXr9bgIKsbHGZXY918idMfme10etKxkLMnDU9X7YqK1CMGuT5vWplMZpLVfW
Q7WM6cI8/jC75cx2Y/eg9/KlRGKGc7+gAVo71iPOA2Mj8k76BcKvgLkMjL9iOtoqU8S1XDEzFzcm
I42MYnC78lW1XjMZqU4HO7MTtGUE62q1lWKYBFJZ2dbfBJciljZwWoIJ4lIjDFbgnMwhBBM2PQeV
9jGNTfKkVkTTOROI/tAgvFiGEwFwYe+vwCuntLVfKn3Qm2HoNWkwdrSHJn8Zifw8dZ2OusomjARL
LwpGR4f9EwXxszSpK5lRoN/GXTenPnkPiF/z+3pY05QWycJyjrp6/JVpGloCYqcPWD+nW50RcbEu
wt8Lqpq6AJYy9CLrejoC61P0AVnd0Ezf5/Mg3JzgQRfPtz78T7YCcMK/isQxpbSqcXWXAwLE4mL3
Sn8fyEs5rEvDN4etshCWoTYx7lMe8+eUcENqvTTv62t5PunHNGRo6dT3FXsAHJk44PWhUhHaqBEn
3jbpTWuEsZ1jLEugqq1n17SBFMSiODXJaD0HAeIA1rh7xISN4Mc687Us128h1in8tK7xEU4dUZHh
j5qL46UHJJEThLzPMqT+gnnPrkuAc6R0Wb0ZGd9Bm9Kfo1l2xzVDK2Uu7Y/bYnI/0YSFL2oxxGRh
lsgPYXJDGgs3XQ4WfhOSFn4FFGidpwGNyUJpsAdalIgH4r1IFPe6vuYCGbyOSWb4ZSRe1/ItArzM
ZpzCGlCBn7CMECMx3daPrYkztOgWbUG29WVzytM2uFmGYd+w6y2408jRf+SOSgrnUsKEIHrUICFo
hRbVk0pZuTeTBnG22Q/RTpBPgAWcAUVPeur/vtjQ4dEPcZ8CAFlXLrG80ijkCQuMHY81W1wmDClF
hDSLkSDSlawMve/Ke0LANAaOdrat13UJWg9dbLnbsWYAFk8awDiICUdp6fapUbSIZNeGZpxNI8XO
G6QjeDZfG/GFo0fu+nlRZyzZPBD91Gufpts1whZibLoxZnD+YjFGHdcfs34FSG6OnPHU6diyNjV0
PG60dXDSYkZvY0UOkKuoLyqBBGc9Tsy7LbW/UcwIwR/MJeKCLcYdDTEO/fG68tkobcAxOkF7EFJ/
hskbHMwJQf2aagSnqTuy1bAcb8gTlflhaR7pCz3W4iMWWKl6Yup3US1OIb64X2mpEIdgD8Ujp+Gx
nyeSM9QlsRl5LlOJZfmSw9DsQ7RBeP7qDtkSfJ55QsjjuCG5hmlWezkFEK2nOnvvRpzDdVXad12g
NdNHl/h5p7OAncBjIeYeJm0Es0V8xlNU3iSjhSM20SeEwPFtXR7MKvpaP7yoofUrIzPcU4i6dyX9
0aQlg0+LYlhm8sxU/h2YDTuIsL4LXTHvuv5fPANSWVimEy15ka1JY8svXOiZdq4BhoAIpA9nDQVd
rv59pezZiXae9CHDwxU350INXo3l3Qbuu604ba041O7WXH2G7DYvlupmeyNCucvJATFnua+th1JC
65dtEn/n4hBd/SAqpjuYNWR8mD57vdTudoKT9vvzGRsE0rnVPNIK2pPQIlivSgf+PwaIp0u0o4VN
wg3ZvBuq8uydUPn4bajnmUiq/r2xguQVtDX/uzpu9QEbQZGWHm4S5RFGX9HyqxLklp+IyD3jgFBv
5pwpnhZpBMfOlKYGaezZN/G2xFmlhdeybxPGHcJ5D9PhgYJlfo4S4eWhG/9m0ehK9WXdBBNF5tDl
yVUCXNEoojaaflmqltGYi4szsREESJupZ5tD9h6aBIGV71S32k8DAxUmFSZlSuO7Viro5TvNZbSa
N9VwS0j90+TjCPsw6vzDiF2vW4iRCgLMTZLMkMhDZuotGgD20hycWuPuabSPeFnb1gUONwZ5JnQT
tgQdaNeQwGN/HEaa3oqeeTmlMEjPfE9qgN9qXAWErkceGvITtzwxYBTpf83oEHxd05In8K4o/YIS
4xHPiq6JTgbW2wwGwc1JJK0yYd9HV9rc4gIs/GWgfuaRiftjyC+tlOaLfO2zkfCGvC7udpVsUwmp
Rn8Zu7AE/VeX1x6K9/c/bHMbruuyLOZWBNBB56Ooo1m9BTWZ0pnTo9GD/OCFuvJTUXuoJeGPSNX4
wDV8OTk4Hj9C/n+0qkA7Ro5V8NdGAVwvDlrBVK6YsrACLWCj2g/Sl7wQ4hn1jPXcljlYpxFsRLHc
v1C0ngKH1DkYO19lHcdvjps69yohKXB5lmjDUtVRonETZLYXiXfwnMuwXPxcnxVOZUADdVrCTvii
0Kx4W1f02lyzwP2C6Cgk2fP/WWlVjPAYlcfjmtLmNvNnB9orM/5mUfdcdqiOxurLXPjX1B0wdBim
XPoZeg1bV6xhmLn9agJsTJ+OPj5VczRhI1szhGbGQSTqHmtiJZAWdoknetntQxEpzy5X61rvyLD5
5U6u8dwCxti5zNh269NML1q4p0z5ADq5h9jNPzLVudd5PV25LsTrOLufyZQ21y6tot0EefpgNQ4f
Hk6K84Ra2DclWbNBHxon0U+vSEpyptbsjPC+LhihmAF4mF3aeGx3Vlhgl5n78tD0b82YVRfwBWd4
Ms0hXdpBk/hiSeDek+F4ykMlu8XoK/pR6W+N5vqC8BWfuzdDP0HzXcTRa5CI/JFmxg8xVAFKXjs8
qoo9fTgRcyeHqXOgT81WLO3IwJT6BREwuFWl983E0DdzMKGGExP/KPEbncRazUenHx2Goc+IzWr/
8gs7DwyU+aGO0nIXCySv6wIe2rr6yYTWhkttQYemK4wUWAXdnel5fWRxpsk45ellxiZ0MBKJWrmt
lswKvdzr9N/8XFdK+tNti1oE1SxA4PjEYlgDisjjE6XQSMvgKREETSYuttQOxY7VxMYHemPcqEuh
2DsxcQYtOmDGLn/LqvezVvb3Oc0BGnfMU9hW2dtGyeqjPiRMdjLj1kXR2ZipsdfzQrPAEq+hVUBu
d80sxFmjnY3QOXoOo7+JleiHUg2Kg86bh38PPA2E6nib6+K/tpzKczUXjT8HqjjrxfRuSiN7FGBi
9hp0HvA75nkMCfIpaACboc7tIQAn2QU56hbDfBiVnaKHgm4XG+ZvCovmUsxNe1kfKVZCRECj6lub
sHEvyTA2uoutHNEtfmj1iX87a+z6iMOrtlE1zzdTXkzlA8rezpkr/boWwpbdY8Gj76wvmzZj2Y46
Y5pAAqYfpNrF/NbqlGffS4cpeFND6HPMTsIPhy7Cpgh1Zmm5+ndtWFpt7Xf4e+kn18wbJblSAxWO
HBC6BBYfSSuUwzDChWiGOfGqGBDQmChlTz+2dU5YeLrMrT+Athon+Fx3QwI3X8HfwwIJzzW9QdU+
OgSu4PJ0kBDdBkDqu17Ng20hWtA0ZUdIooy67cC+pt0P+pK4t7R2jNIu93MnEpSUQ3JWuiJhu81k
kc7od5bwmJK6wDXyt5vcr5UEb7RAxnKVQnK2iV8L3kvHhIuv2smhwYYWg/reqeT4AhkcozNCk/85
kHEUM1UJP4sihVQJ7e1e4FfBi9CnsCOpD+KcHnbBwMgTNSrbtTZmE0O/oQKFD4veTwdcjC4R7cxA
eu5wMnuOSZBXHRD76/12zJs/SPX7J2PU0Ei3ZnDoQgjvounQVjewCxJiFLY52YadNyhl5LkMo7Z6
YTRPGWgQBhmkiTruBQEq9zm9SpJ255QoFwhTaalgWLCbtuz9sBsvUhEXRgiU3Ub/HNb2a4NoHD6e
c+nXOHi2xwI5p+Wb9Vdq2kAy3RJPKKumhhx+RL2Ss5dVLQGHoNdHkB6PaBiZ0zX9g9rvY+0ZWPhu
fXPoXxzEQAOf7t2onOE51ZXDTA7LO0V868lsYM/qdiBIlwNGWQfyINnNlmMczCzRXgXdqZO5lG9N
UfqW6Za7esa8oenxC4Ff9bGWuFCxKcnva4Czh7VdNazt+h2NlIBaZ9L/frcL9LH8kcU9dfRYjIB9
Z9LAWTbB1VrDe1FH94rB7kkvU1iQlHm7IFGZZFQx3sK5PGd29ru3F8BlnS+TzC44xqIFmqU3z4mU
8T1sMD8tW9CK/Epf0mHYKEMDm9bBDlwrClNUi414oITxiX6D9tCkymtVcyUKSz3BmtuuhV5fOvJo
Qflvxka84O1FsRkbm7Erpr3etJ9uQX5Ag/2i7UkPTQBXMECthmtrOLSHbFP40DoZN+TNjtlI8AuI
5WdE5aNpjEjcsPxgs/k341a7mebZOE3xaNzCxLibMm5PqZY4u9pkZwDjDXHuUu7OdXehVWy81YFi
3ZLsgeK425DIp9yzmX5NoyDE1SqsPEVFZplO4vXNIpXWscSb1Jy5x/pRvGi5nnqR3cc/UptNNsBA
5+RInL4TCNDIrsrtdzMpytGCC4dmld6QJx2QyumrWRIeXZd5dtR3i4sDV8Y8aF8MV/NXTVHKaxcK
50CayXAk3monU3K4IzUq7kBxkIrEuKalhmva5L4aoNpztPKXXuTx8/fPRIi3U0sXDip833MEa+KJ
+jt9W1CJellc10pZSzNwkWORen3mxSPiBUXFyrnubsqikTvFUB2mN/Qy7VhBjce2zFuftp35lHbp
HysH1OnYinWVcysfSCn/c4+1p/SypMLO5Lu+kr8hFGFvMD8AS4NCWB6AgiZwYr7I1FCuWmm4M/II
xkIysiDPsWMMP+1lT75eDmFeZ/AXlsacURbYLFLXfity9Rd2WOsP+hcoUcJ5tadW7JFNTkRa0cpe
Dw0YbJiS9rDJBew+5Aqd/jEXKpnRICue82w8diHVmQiGH+vZqUUpUybSvg/rmp3KtqG0narvp3BH
6VNW4LEJkoVhj2GHd+fVSIKd2WFST53hg++ZEErb0O9nvTxFcfKbbAq5JexC20fL3lxdonQp/OVG
uKI8wNuc25tpxuypSUdwi+jasCd9qo2YDpo1/kkqXZyRhkYvqVsNRBvBsFWU57iLmi/YYc9KPzRf
Ew8G4nK3bQzgpKiI74buy9jTknvXmulajPPGENJ4Y3CLXs5SeU2RI+CmwdM69mVIstZ2hZDs/GZ8
91tnmLWzZtKfWB/xFpLaEhefNasAHRAUIf9mxkNaVFiwIACptRi9SeRY/hsiOqJwRftF90koJSEI
IOWbFCVWkeKQXVpwa/ctGVHlbFpzHrG9EONawYaAadpavgLm9TxJtQBzL2g+T3TOSyKDOjC6uwY7
KiJXpabhNTyHywVSiVoy6MgaP5kqLJakWQaE3RpnMxhzf8IuAEmd2azF9n29NKuqKRatiouPTvQX
mFHwyLgFD5cKMrhmWefW0LGuqdr539m1DkrIjHtqKicGFVkGLE5mxmkOa3yLDyz24qoiozROxr+D
xcqz7p6pFZ0Ne6v60KVasVex+HiR+wJQy/iKXxEsiT8OZqmYFAOhJ9bBSYX5YsH3OOuVhBu97Iih
EJd7VOQuHjfM3Ng1kKquMzhwTEctqf5i/WxeVVXbMktyHuszbjcz0AbgeOtTstujPQArdYcIrge+
TfMHGFH7wDoifGHRlg5F0pO9Y5IeHbudAZCK4NT/e29bHzFjxw6wLogj+dRrZ2rtUVFRyks3VN8v
ra+niKi2suvJY7AU+/zvYKUVCvm2/qCsjviDebZ+sVN/i/nnWrioRQge3VUSnEJmcFp3qPij43OD
EnTdqoLEwyNLne7pUJgvRUCeXdqnxUtV9jTjORHMIzGf/XYdef07xGnrZRHgf6FSr0Hh3XSqHv+o
apAHrYopPZW6+TS2usC/EH/h9dMIYxegooiHCqRDXKuCwZCdyfJZA22OYHtE+i6y1KcUnOOHOjjt
EYCih1x7QjftQLuSY3NPolE+9fH93yvry/OAVaocuTHS2e89I2aO1mhsOZiIIGo2hOlbQ6fuzco1
fRdtlpcKCSLCRhBg4OPx4PxAeSwTiHLdoOVP2oNZasvvQrndLI8au86frJe0MO0rIbbY+ErdKzAe
o3hBeUyTzLxGCnCbxLLmX6VFfRyKNjgZCklp661hVUiQN5NyS8jymv6NLWtfY+ftu7HdPHBIF/sx
DxOPUw0RSxLKw5w59EW6kLohCsAqLad1U0amZ0WWsV+Tu1qTc6Y2w0/3bb1UTKJItD0reYhOneh5
pcjLhyOqbSkgoq93TOkw4S1t8HLEjODLHJKrMrjyoSll/c5qP8Hp3IwtnQBTGOKlEnTzgPQA+bJU
wSC+HCvGh71z0VNSgtkKOZd/T+MKeixxAdoW9hKhOuslLsmqOa6qg5q/+gRD6gbKrLm0yVhdEPnP
A9HYCQjJkngYmicDH3oUZRr91K59Wjdutjv2v+1SpZSX7m00Opzhy2LTLYtPZ6GG7duK8VlggVyt
LbyqorQZYYrkGQ8XBFFZolnnmVUH4DzD87pUteu3WA4ZLUC8bHAm1y9MTE4wz6rR39FgeaK3ID1Z
FgnfdrkhFpgiWbW50nsnwPAuCuxjjnx39C5ndoJtqymNZ5jANIKSGT34krRMuOWhsObukgqaPpnN
dG6ma0VpwcBS69nmt22X3Epml7g78QbDBqLsAjQRPelBzpYvaqFgo/v81wbP4vlnKX/WJu9gswR9
qFP1C5XSeM4SIa9BF9CGS5GS0RwgW6tRKSQm+R5GtJLC/paMZf6q6ipCiBhSObs9uP9Ce4pjNXmu
UYq4+fTokinzCX9i/B3rqNrYdl1Lu01OWmjVOzds9SdT7z+iIcHxkvfVtcvTF8s2ZjSAz8kyyKGP
WD8VT4ijXf5kegAovM/fmqmlTCrhXl9m+6fUEXMJSeZTtK6iwqh/2zjem0i36M4S/jkmyOMNvcVp
XpVvSzuxtMPxlfFgv51a7ROFCHqRdaEakQiNiNaJbeLaja5190J9BatxNo9JH/wlWjL+3mEGhOkA
sUOVH3JzWRVfYYL6GMKOeZ1lD/gtZZygTA4mMqahhYV8wZFJfDDnOuRXMV/+p+Bibpa3C6Jj+d+4
3cp90TA9B8E5Xr8X/EKz08eYzNVRJ75yE2RldjQXhsHas64wWRPlmMbb9TV9+ZOnmbHnoAlnv3bw
lRxDWaRM1NC1RkOfJbaRlnpImu47jG7deFLr59imKiKTVcRxA3r/Zy2kKQGOBWKHDdq91vPPrFQg
5Hc0uwJ0on3gNo95DqEZ5rHcmcuuaW4j/bw+yrJuZlpFdGnNdOXS07aIDelLzeIq0ESs+T3S6CKr
noJlPrP2WPg/HabwCaFU0EADZuV6esvL6mU973TA7JswHLpNtkR/sbH0uRIGdlg8C6KOaI8KCOoq
AgkDpzyk8fyu2k15U40Wd09ZVYjJ0wwcWcpAQ2NskYCB3QSrnsXGjrk+qgz8woHhHkgOsXCXVqbv
FCpVYy9uZW3Pz2gSQDxOV8jG8RZOSvXR4O/fB2aOWD7IASfYxUQgH3KN9RBbmgbdbja8f69FOJFt
c/LWKQWxwjZLrDrDk9cClcDxjAFTOyt0OIImIYiNDM31C+tTN6BJQk20KvhcyMWsA3g4enHC0Ql7
aDk4jJK+H61PLSP/CULBPfx7PYisdJvMSnaYJCZ2HMvBgeruRC0enEyAUme4z+wCSCe4kkdbbSeR
/iIMVN7WK2t5JgjMO9tG9z11mhAbna3KZcVXANgqY5TChZ/DK3ao0IcG+SonUUReECFYnnGnxD26
fItB2YUxDZHhS9BSS8TMVgNFiBdmWQN7fXjjkqr8kCEq0kt+4mHAZr9fhYck1+qQjW2t3tWF2TxG
7dQGMfmSy7cKUqbPYZsiQLTDJ3skYoTPM56y7h1TQHV2Csdfdx+282ImfUX8HknbMjDOws7CuyW7
6ILk2dxUldlDEwoS/GsEllUGwoO26WDUpOmfPgGhDOBGwICF8byMQeIQiwrwjuHY0VY/Vxr+1+j/
cHUeS24r2xL9IkTAmym9bS91qycIWXhT8MDXv1UF3asXd8IgKR2dbhKo2rV35krY5pvZEeMJWmZJ
B5KHsgqMy0A7vfCnF7WMAKJ5SdE8J/A6774ImfxFFuGb6Hmjg6frpNM3fkKEkImateb00tFV696S
LEjIBqZojWYwCmlgbKdQ1N+0AB9MzXUxo0i919ZwjOLaB+N8j8wmeFO5UHam/+nljdyRlHIOmwGx
tl12p9S1s6NjJv5L5412dl9sStlpquu7aWs1mAvD+5zq6B3q86O6iLUueEQylG2m8R7G2fzhl6V5
ThdMoGPk6d/4qb6i3/nVJD4O9yBCoMi18e8hT90R/4VNtFpMI7lP5o85yX+rr9IVFX3V3G5PehK6
j5qj5zD/hH8B/e1saRzMV2YwuBF3ICiq57JqJIfIwEs59kShUdcQ2SF+mOFSfh/GN7qDxg9M8hye
MzejR5QuD04RA6HlOPZAtkp4UveWbmEd8FuSsNRLR1bukMWe59AEIkMiysY2xvhxKkjg3AykyFxz
tmyhNd4xhiW+gZDFjpnXv+STFsTEE6tJsvH6TJxaMou3ZAvJKGei96okObd6pP32f/p2it5l1H7L
9xyUNxvXdpJXtMynjD3i2QakKfN7ZawBKQ1hww2ovsreIqYhte0/VHgluJbfEZigTfkUxvTGt3ky
UZKANthVbvxz8grnW1iW7HEgAiBnDMc1Pqx1ikfhGriXOz5pv+6ZH/nZIREZPBgLR5URs+aPXJng
jDFEaePdDKUEKRphCTKpuaDjS4B6TDRsihglvVY5l3T0+ksdCNxLgGUCkx9SOCmhwUJ8Dc0OkQJe
UmYh2b3lvnt06jBkLG79Zl3oT0nlYfGSY8DcNDws4TG3k52eOUn5D5jp9J2jZeXLgIuxl3oDtbmq
vkYNwWhvgB/i69ea82KPzxqZP/16moHoJPJU/wxNS3tsNetRM7Jgb/oNMzlOZnk1D9/rYi5N+iFd
+X0sHJn5ozvVC+uDuVbhHtCIm+E6ZMiFv6I6/RrhTLnEFj1CSrDuGRliKW/+5TsZSeWmsBm9JUn4
J8bE/BpOckbhsiUrGQ/nCiWQXvDB3XVtwoLXkn02o/aj5W29k58+70cXVp1Km6ZexgPC7mM71ZZk
CfctpOv9tB6XVDywz5w5QgI12xv4pO5xiRjN+rFl7ckEYxGqQgRHFYzFzsAuG9WMkDTDDB77ZZsG
HK0Ea9hm9If5feii+ghpFW98N5lbtQ2RqJoyy//Pg9qkPGRketzeNUGLVuvj8WBosMM2ph8F13UJ
hzGUrMJgeML45mYw+pmI7vOUkBUXkSyj2hUAxLy7b2Elkc0LNTVDDPoZZLVzXFXGblGdAw0IsBGD
ZWECmB3dJInRLNi/hrnvLgUJp5sAMF7NOIa8ETtxDqSec4wH5/kEdwirKYOyh/VyBmGQHJcMZVOZ
+s7XZkRr5+nxfFKHnoJVf1P12LRLUjQq0mi/4sDItnFC+nSmkZODBJeEIHKxDFlxiA6Ym4vaW2be
ciKF4rQrBRnNqd/2Z44N7ibwdYjZZYClM3pejwn8SOTr0fF/Qt8SPcXf1cqaNll9oaGCABGFydO4
xOEuh6RFbM/iXZCvsfBpKAXcAT9aoxRdogDuvBDkutEDWvae67Qv+Ej9x5DEDQvN1CBjQhmDLqTb
1swIfAAjMJRS6wspCE8xp134ER7JJsUo8VMe6DgkXnSc1NeB0dk+VoSUrFLwQQx7Ta+6Q7O0+ksq
f13m2kWDPpk5aObdTLETPs5T7BlXpxPZjVjvM8DW8OQY1s9uiQWWvAlvNx2A4abHnNFe/Dh7qhOj
IWwixhRLUo5VV/4tnfv8Hiadzhk8qz8TEjNyvySLNB4/1a8pjfyPJOgcsk7M2/W7ZRxi1wsy63ig
FSzbV93M2duvSasIE/8j6OziI9XLk2eTFyXCXt+tn9Cq/raDHPyYr2FUtHtkfhq9qEnpcsyy2aph
kiknSurZ/7wMOn5yAks/AUSC+vGdFFuFaZV7NcPLY/KTPJtu1T+FtCZDcsmaPEfDKO4Tx0by/EwB
vMPXuAz4TrUkdh5Nl1hnWfC7GXFkQzBjdSnDel8A3dg5MtXUkw912r+3QmAPtwi3xq9QXhjSbGkj
4hPAx7GWaP+zIU81oIp93+nNwTPy/jiUiXNeP5F1l5haagn5OVIrPPdOk1/xot81bcreojl5AXY9
v49j/bNgGhzEw2slRxJiDKU7l7AZGwuekgeBVfeewgX/MqQa0oKlZIi87wgjaf5NCTz+uT+YYmdH
QRxbmfbNWi0u0qE1Wi7CIetJSYp15CfwezDhjEHeb+vFsdEav6gDcBqIk+fAzoA98ZiBuX+0OyfY
lkQYMIYQz2aYpjfy94hFTuqKOBqADa2NRUWVfYZFYi3Ae4BRyhujmRiSa7/5YWaiAoPaM5mzg3ZX
LdlCMdZ7XF6aj7KiOY9LXhwHBweX54Mhzk1kxnIAZboITF2L6jWtLA3XGxAd0MSEg1X2C5Tk7mHu
6Q201G4lEXFpVmAU1jMgu9JHs7bq68jfO/pA/UZo3212WjIj6u9aHRYvoa07t1GyyUfmuX97Z0nD
EKivFxAoIiECl7VrqzTadhF6R9Yl6zxNfG2LVzqv2DqCXZFb42Gr+RMZzpNT/EzJxm5Al3ZVqz9Y
OMpBykV0zLRGdDvVl4RdsA/ZlRhWI/reqMbksNx91AHZnS4jqikRoNMfc47vUvnJIG5Lp3xfDuy/
hqhfKmGZd+Hm34i1qb8xR0PR46L+a1v0o1lO8er53QvHX/0zWO5o3aVsC/Ct2kfdtG9fWOSyfPxZ
hfh2o7Kv34up5a42yuCUlUZ4XVcuBIsfSbY8uRqlF+0OsFKmdu16mNLAD1CmTcVxotB0L9ZIdgjn
VGXjGQbMONNsFtshYwU/tBYTdrvSTSJT8QwwuP3jaf09cLr5mcRRQv3m+Es8zsYFfXt2LzXp+zAa
UJuyxS4G1+Z8MX2zywn/eVDRhivQLW8WiObo0xyQ2W7W7kcsUVtX3tSaO83Hhe4KpmleZm1xA4yM
Cx08zW3CML+1mVUyWGYa6YLafNJDCAJEdvNvypNHL/fUD69ZiEX1fBg3gqDMfkl+MqMEIPLft0A1
XUf4mqjcmoJ8kHCkfyWITCV367yeP2JIQunAFDj3oCyrmUK6oEFg0lbatNbrIUAQxwC4hUBSgtnD
+FdrjX9r4+RPwAL/toRkqjXgiCvU7m9Vll8oGaKLuvvTUVJDBiIFjMZ7a9EWX9YbBFEPSnuOXWAA
L0uVe2+qIQKTgmC25HWMWSsNkl2ItGvpnjs6DPwpGY9LZydPmqeHj+vUerJT56QsEgs1HxBD2yaI
R2cuWerRwdWadG0P+LJH8D+NAo4hz2u/MrY8/4wM4dFexvBZPfD3vaMgBArM8Ig9Tc3VBq77jbL0
ce8kmwLwzSUo/qhBcjuwPTfYw8XA9TKW3QUIPNOlaWz2pKhzNE2M11ivspOfpiXc0XYGTzqfVblh
40mAs4sSM0yJySkD1oGSY3ZOFQVebmzWLVm19NUDV5ogP5qiUJUbDiln3JRM2tbO9qSNT0MEtQtL
sjNKI4KOSh2H/rRXtrvtwNGP8Uv/g3DorzqJz4udDbd8KlryR8cjZMXNKv1xS3biAY/+XBOCCcXg
K1M6vE5ydohXzQJIVjHZkfPEaPG6Tavj+cIF9lHG7nAfBbJbrSJ12G41ShDA2gAHpnlCNp7Ee11+
Z+qhzag16aVDxpHXe6hZyRNw2phOGFMrAFGMnUIr3eTy5GkMWn3TwjNLlHfBCOpd1DP1EBjT35dG
oMEkl3+q3qsrAn29ug12ZRPnWN5hWF/WXpU3gPa19ZKULHljISPD3F3iaSae072kdXxdahu/x8i8
M+0Q7FizZxxbw08hZ6OwWmdATpEjrfcMKDup/hPv4XpI0PJcPJR5d1NrW+7tEMORnGKSjFp2lH9D
CH0wydAtr0+7lENFB2tmN8TayekBCf17gE7DAV3HmmIVg2B78fAnchKZLP8THj/LQWQknwhM+nPb
5UT7ho6xg6szVcfSOzvmW2AO8w9WxzRK2QnoyHHkMkiJC/TsUHldevdIJtlRvM4/rHHnttP3iK31
pBQV/8Zai4c0JAmQ+4cd4GY94L5GqzW8t0RqLOjWXlrKztcmLgiYTYPTWn+65Axhmh+iu9LEWlX7
WkXs6Zn05BUAGNYDBkFHuA6kiDaIPG0vergbo9k/N+aIP07nRBNUKGJDmoWbZbDSYw3MXo1kB5tv
pM9I7VqqlNYsPev9YprRNbExb6lnk3w50049xYF1Uu/j/Q+J62TzJ6PcMo4opUaaINBf6spsb6qE
rwp62G7Z7tbaNq0WQagOxnj+Cw8PXvAfS7BsbxvFWSuGfe0XGVJO+mlK1F3aDBzSBXsf3w61O3RW
MCRonNPK/VzvjjzATkpOgrq51G2W2hYZznnCqISP/ESRTnObTs62zEbrRoV8LxK3YUo60Ykjx8+5
u+mHgYQD8zba4QgerA8g+t8ZzAQFmYfOcE7m5jfmhvmgTLZYHQA7yOJhsKp0q+bvdeIEjwl5Hgyz
zWyr184rhPkERy1aUxVb0kHbuZEz/0CPq48A3oDdRpyqnXSOzftsQB5kkgOOaY8zCN0icuTAName
nevnP7Bb1WebOciReCdmqGrS0noEF1rhtJnycf5gTX4PfCaaubaQBZeTYqMPhbtbvJjf2pDqqHUf
QD/9qkpNte3gDaXopiBxLZJ31YRRzRvD2RkI12hGxuqw0N3GaJ7rxPyKkTw7t4swz+OEYS2K2vJR
tWQQigmq9/lugZP7tGxUVlrpx68DU8RD2jgDCASp7SgmjK5eO7wVAWD4wOYUOLTiKXKIquS7ae+h
H5OQkwkYSplX7VEEtVtHGyoizAFzEgiLQA/LCVS93p/mj5R8TvnNbFieGRX2PsGZbUy4pzGc23yY
PyMz/hmkQXGzymxtG//rDDvdQFPNDQVRrHi2OHAvsL/fEIadxDTEdxhWyP6Z4G6bqazfgXgCrsT1
c5w8SL04olB16TY+EPhMfruQpp6l7PeVf440UT9l9gQfu8STHzTdgtoHv9Xf4y+NgIOmG8NxcdDA
UX0wGfSbTVmk3VtZmDsjNeoLPo/iqco5nq813FwsfImT81pagTi6s13vwjb7XhF4CwdQK55s1+Jb
SzoKRV8jX7ilGvdAC7w48CQoSGhVqBvJTiuxm6ySmDQMEG9d0RKQzmAGjActjEiMv4QFDkL1Amvd
/RAppyAUAkt5QDe41aAX3FoDGW9k9sPBcVF6qJdVZ9iIodJNl1Daq6Hsklfes8yjV+dwdD6YJU3j
Qe3zSwbHmaEpugVO7gZBEbnUyXZxMe1YdSGOIR0hPGI4dKKH5CAcEqnbKL3ZUs9X2G1/MhZGejsj
2ilR3SicHr9AZd3aeUIYIJvjiVkTBVR+aoFWnYRcdWAMenclBI7lcqT1MBDxd35X7wc3eEMNjFt0
gy6WAen65yyQb0vfuVgFyiT1gZIk1uJRbk42cpy/FfYcvZoRaOw4x88p4lm7z0mHEKkjLfTueZMH
l6nl5ABvf1+TrHZT83M1ThfV3G09zhpgNhlVtj7QaaSMw9msbQyITu6A6TJAcskfXY0H1Uqaee27
Xnpvbpy0N73oY4YbFUbzYOoOletOL9Ws1+SKRfW3ybH+Plvfm+z4EJumA2h3ma8lRZWXBjjMEIww
Ufrkpo92QC+96zghnon06GMt7KaqbGX227SL2SpuZCEM+yRm/tDKsYRPRssxZbHbTpA/6bZJbVsV
FNZWdSz8IVooauIIFV74Tk5U/mVAk+/Zhf+BawUAiwMGeWxa6+6Q+rcxRBG9Sjk0NLn6Ozyf+JEx
if41wjeMFtJE4jiJNz9L8ajXQGFoMF67gDEdoOxNWBHuFUggwRA34YXv76jRpL9rNCEAY3QgWmpE
i/99qBP/78sIfc4ByYO50+krE6JGJNLgwcBTG4rRh9OehmG5DbCf7UUGKQu/+eKdvAitpDLM+IA4
WQQ8cLuN+4Jftin0VzW3SCNM96hHdr0BGVZmJt7bqvf0HT1uGUZuY/Sy+vh1MaNgs5riWxMN5TTT
XEstALWF/4rwd6TrmlBQFQG2xrHx+jvU8slLraOWk7qWl4McBcDwOwo8QttZCs1GEQQrt6NqmlcM
94St1YJDtmQOcPbIXooJsRESh2AZwXLS2lIPrTQPz6aLXUC6cenXCty4XbRfW0PUsBew5hTCU+rg
WLGQ2aqXvtPOp69WglJTydWRpG2EDapjPUt48dgcfY6tfEtjdRV9+RkI96624GEIfiAed84dxyKs
ndmBzxVd4RSPqA2IOVKFkaqH1DOvYF8fJ3/YWG236cxvPp39z4BW1n7Weufc6wV5LgloQRJXmgM3
Db0eEr52Cz5HBLsQT+bxXW246kL2Yq/YkyGTbDJCJJlpmvb32udQmi7Po2VeOW0Ub/W8eDfHK366
TRffmYnHe+E7MCOtbgAAnW8ZHUWERA4sSpVE2YSE0TYopBwGyfI+L+v2h6b5tKzkq8YXKOLztD/0
oDyx84ccXILI+sJatq9q56yUD8xLkq8WzaptpMHtbn10lZwgrgsJMWtnKOcVdlsTlt9phYXQAXTJ
7iDNx29IYpFt18z1/Yeu/616hOqhcqJ7SuIamsK6OFd6Ul/TYWlAZAzfVdEYuFZ7rUfnZ8hNuF1L
UNZfhtQ4U7YEMrsPtP/3JCNKH2lUga3gBlPP/j2Y2MVJRsLapJWz9dRBD9uSCegfEikMbg0G9jhw
J5pd/ykrnaUzv1gLp+DpzxiW87MGN+aU+DqpS235rg8D7FDOxzfLAQCzFEZ17RLvy9gM5iUviG4P
TU43SH+/YTrilKkbv+KYjnjSMqawCCI7e0THv+CoOmsudE7s26RwiIQWHBCGTZQtfCFy2hLptGCV
a8f1QKwxLdBfhrmqnvzA3qpXBZ2mW2iY9UmtO25JG9wWAJXwJT/wgR8XUZtn1YSarOYvLUC97C/r
tWGgcVN2UUHAwq6b6UBNM7fyfgj6fBf5DsbRJBZkMGv1N8Id7F3AzngeCiKJowDzzrrPoIb/+u+s
T8RPJTaJLX4NSM2OjYUhrTCj30I6W9VDnE76RQ0gsdojTYKgmTbalykf4kNvAoPtnGk/Gq3/rCMK
pitS53+Fy5WubbTADb7VdkKrJ6nDb6Onn42qBYfXJrcGWvyXfvq+Tu90RAjV4nZ/WuDjekDbWqtr
7U4kD3JlY3Yf2+SrKuQgjccnj0ymjRjdAMd+dmpsBKuC1hUMC1huRbFVnTtWTxpUMlSbM3owsjb3
OkmCZRGBUkjZxYo+3+sjGkpJMHHkKUORVJYJbuBigz3oMrSGkZ0hSVB3m/D3thF8S7KxhtM7Gvtp
aqbjiPbsHoVFcCdqmkkluCdPmALDTRNdc4QgHMrRo0RmMZ6VW4NFk4wTi8aDRQkSjMVHM9bWF0/U
Zy0y3ffE825RaDm/sDPfyrYnl8n0dkOUNrupeIc6vbPxkd11+TPFHogVJ/MZOsmXmT5IzdNODSWD
rkPKh73y5mtLB3cin8/03x3hVl8aiwlfO/ZPJolk+MZcf23KdBmqo8Sgq4ZsFYrOf+bTqjuuhlT0
hPdxrJ+J5apBiRtgBLSgPq5nCNfkSktIVz8J07RQv0lbNkeejTK5Em9hkrzCJ1vECOP/DiZoW+Cf
y8qnwQ6afeyQtble8lW1HFGOwvGRIrTEscoHt2EuPQfELMr2L3swv26FaWlsHiEIgtIhDu4h1+vu
5ElFcXGNLA++shQWu5nGDppglAmlOsQhW57UkpmOdj765h4YKSVnY6K/HQTzm8WCwBoHQO5IWBID
x2HoBhOAYtts3JvRdBeD9tNJyZX/qZczodOX8e2ETdJKIz7r0N+tH402joisvZRM+Xjsr0HdGYe1
DHJnMClMpfJT5ciApGkucdEFnfZKKdNu/98sl+Rs0vhosqArjq7mZNiP6kE4M4pvA2a7ejng7Spc
t77NikRClUeeRuq9h0uN3blDPHoq7adaN+3jv4aEelZjkdsYM5oy1elVMwOdE5CY+P8pOebE2Wa/
Vnyaq6fbf38vz2BdhF5xVtdKnPGjtwYRMA0YnTZE9m1bWfYmNHfXJdSYLZs8tDua4zqduHf1LOuG
Bk8hAUajNITPuoHS0bOsJ/VgDaBa8zIMnY/EyKOdlrs508P6HZ86qBvbSOPbkHTxbczsPzlILGPX
53pz1fE1bAPqrWcyLK03NfbwBfoclpKr8PPqUDmleU07GdFAP45WifnuxHH3JcsSjixTYr5l7fTW
Sw0ibahhn0UjxxhC6OOtrwHjq9pIXH0RB/62yHwI5D7CW6OOXqQf/IHxX/GWli9lC3q9NMPhY7RQ
is6Qt9Zn6j06tcNmlO+tz/RsNxrgi2G7pqTH3tYpKqJWojbpkHGITkOOIeZA8H0S3pvBsTfklpFh
rkX9rZ38txbSz7kzYwPS+H+ctuqZQ1ArZSVAWZP0pSjuh9eWcNQnJxHrK9cqxZaT0jwjc2GvQ/yR
gSdVncOmxTY+m0hw1BFIdNw3jFDCnbpO7bmi7JR/51YZU6nlyNS1hyAV4DA7FEIIx3/rnVd+bVFV
c0bqZ6ah82+jFHC3pIW8D2FydAuVvRgwPsLzSGkFLfWuzpb3JUDPjkCuftFj5BFxSkypR7eDqStK
aabC0aGZULd5VsT8TC4RXmt9duryYNcHF7dAKt4kXdTiRKBqa0ghsFoGgkoCmEYIltQ+3lp2eSlB
90PmXarihPEOKy1bsA0g52zZheutWBQsX7BRLPOjG52a2bmkc0Oi5C/OlDMsSSfTn6zL+rFEPZMC
KuD5UAjYhEYnzMMS2cLfpI7tPDT1T/xACZOYNnmq5bM2IFjCLTZOZJgHNcKZgcRspA7uZhmhtetS
BBd/RDMgf3QE8anyYIvekTAaJZUyFljXqTcc84L82DYByf+PKtdok4ffAqcheZtMPaLzIHOGmznN
riWyVRrHPT9Vu/xg7kpHqYmnj4xohHhKz+sKsJIZTBzkFLVQzwxs3oekB4DJlO8LW9i8q+pOexgm
wzlmnr9nm5S8LZSy6qFI8Yu0cNzPdvPRVpz4bNns8iOX/GB1RKTO4WQS14RwV/On5PA1RBJu89kv
duZ/Jw1xFlfbJYu9Yy1MjLHCsSF3i4nJTf8ltoxvWupNT+7o/mIN2/DH0yvHQoZzMaEwLdEtkRZN
r3q02BfCKV5q+hbXwRue1TBWyDwp9SwTR2YDOKOwmw++jsgv1q5qVp3MTrxNSStauxnksJ6qdHTg
oQBjGsuWgmNc4KlnAmoYM2OpzjKtvrurVwHZgmijpYoJ06e1HYOyhA3mUb7KE1/Z+YRXRPOBuezT
OHv1t8SOXLKTCE5ybNZJpXmOjAEmEjFzWZGRXqKGLb4XBDfT8m/AYKpPV7fJ5olATwvbBLdOf/Mc
STimqzfvpouNeqUsptqn6ty19PTBWmlbVWibs5M+VT39hrF/KPu4/VWb7YPOgO3D8BHo+ulWTSpr
PatPgqke+yz94Ck1pl0o1fqpl9gbo7Tuwopozdh2WgOiNdtHq/BPk+9w5IvSX6vyBAwXzIG0vaxy
+0D87EnffJiac6Jp8e0faw0sznjjFgqOwTK9Uue2RPMRql45FcOl1sBnZ0YRxSmkmtnwyBvnrX/v
Z+ZtTgJxoFk07R2TiFuNtvnOR0L5q+707MyEdzwZaf5eRYv7kpA0tDf7HOkX9UPI7UZp25qh/42e
K9zdIfG/4eNF/tVQns7pa5uNy9HogOuaDLeBzPjnakFxYKT6lWE+qPl+6l5UJziFA8b8aZsw37kv
PiiBxKP41Vy+hDqnNvQMCY/3pq9lDPlGIlF6ox6Y58IBxeAQ4T7rlteBL/kpNtw9oQ3LaxzyVi1F
QNGC+RwwUMN22yS3iPX89D/PxokUgbGWpLEu1hk34qnqMaNf05iw4tyl0dbqg3eTJXor3P4P094j
rURS4LAaHuzJw1MJyu9dN5HeCDwQP8fAP1hpon16ZTpDxOFqDmb6yX3FoWruAbO4hmtfRqxMG5RO
4rF3dGcrxor0dTVWXnQbI6JU6nQGHaA4zJyTahnEk/dWo97bDmbTnxfHHe8eILmx839YJX097js7
CsJdBjP7GjdwaGsNB54IUdjrxVeSFj7a0Xvwh+mnOj/0FfnWRTlLOSFFLyILyeBuGK5y+z3kMzzy
/y5bvcvFRVqF2PoGyRhdGtavbTO021RDv64hV1eDP/wRxXn0fjjYaoksMe1LJOgCe2bpAP90LXAz
oCjU8LJgl2fgcsVA/uJTcK2SFChZDprtbjhqMcypOqj1XTSO4ptNzcJQ4ovu581VLZlolFJi1fxh
H38PPHTcqomfgVDZ1zFiWHxGzEps7U4YfJhtZ5oDhyHtxM5CwP9i2FaHbr0yvpRzj1Qc6TH8uDoy
SQ9PJ/vRbmhal4OTbbIxx3RA/xmDBk2sJn/lknDOeIPbp3lHwkwAvAGcdY7bn3lpcAQWvnIbowiu
AnfqRzNnFibtBGsS2yoyu+HraC3Wk99b0DSqDPsO/81a9ZIyR0ohv5p62ftiuCA5u2p2EmKEd7+p
5VO1LSyZkiTEcQHyjQEPWmcoOCdYtlkfOiIHN7btnrO5JojCCOgByvafKmgdj9NhTzNJzcsKw/g1
BZVz6EP/QSmIk2r+wOjhPccJ3lwJVxjmjvNHPK/zeXdqEdkU3Zc+i2R/O5GIU7AsQ2P8LUKTAb5x
VEzv1U1dF4DUH2vfK3cetuw3U2te4mj4naWOhEhSi1EMdWAeip+0gvvpcylGkMB/ijE8dG7vsZZX
D01MQhAdnk3QZuAYekNAgpeLah+4r6NZPTuqDoOwQIxSLFd92C9JGT4wnU3wFFgYZRIvO+a2dvJf
Fy/TALNP7a9JjFhaOoOZbZVZGcgo7Ysz9G9JboZnv+uBgTkpzGxVZ9gZZ2rOGuGVExn+vdS4qwej
b0O6wDnhoVm0/Kr59+527o3nuI9+zf3skGDH8duK5uIn6HOnKYg7SJigGDgygJFGCJD9ojw1lvkb
MVP/8O999RJz75dSy4CJSOmUerCz5etc2dr6Vuh21rbuyKeKxjIn0brMD3bU0SUfNSc5AgNA9U/H
M/YqIO4UHGrEFn8n9v5SJD69LFX5UdU7NztzaJRCZoyqD4sEsKPst42u04EytyVXjmcjOIgzxSdm
a8xnBGKgkWm6AVdrApmi7H+YRcZlUxnRyZznj/XcqzbtyraqXRTN75XpiR9kPKqix6ht4iOWGQa6
PNS3MXANtwXoRXaIeeDy61aT/r/DW5p64aFty7tYpvrqlt4Vg/p56IFAGhpNIngBTNEGjejFkWUe
yx09jkbk1S6o4xfU/c1dl413G82WkdE4GfzIYpkxyQco3V9dNn1j78AuE8DWVTed7iTL3SDXBQoz
Gjjlh4WWlaHJ46uX2vcAcFMW/GkZv8mpTvcSQD5BkR6fLD/VZMhM+qaJ5EmPmwlbW4t0QNfm20Bq
50ZVHMOA9hZUHB2qnqoXf1hxZtxWbel2G4fSNPSdG9B+WgS1hz5rzjH1ivmGFGvnwk14QEHylZMm
YtlIBmVy+EU4ha3jBKlNbHWXsrhvnW+2GEe5zBMp4em0z5WDUR/N7qHSMbF3BunhLGyvCMQZi9UF
XUqJVfCxPm843n+gFsWIPzzOZD8RRwZGFhyevydAZ3qthmAdrGFUOKcEdJ7xnic7qHauVLRU0EVQ
yi62huF6ZiLiBNHDQOvwbImGvXX0jBO+8ui0yn1pWp36mVw9tUUlC6dAAyjrKYelCzM1y1/6cnm2
ehOjX46pLy3NR5Pu+JVRMb4Uh0SxzHB/tImZ4KBj51KDuDHUzWtn59exsferomms6eAMiTM9lEbj
7kIXdWxNPIcq8JLG3wp36r6GeX4x49o7BmM971SBzvlzO1pY0Lm+fvnGdC9La/lF27f60UbWn47B
21VNMZB0WJd6cquNRjTYpk3Gn0EvGTdm/Sxo19+V4DAE24ycopueUoMkdzUAmErARAaCyZ1twVaN
u+oUcgUq84uP8eMCmwB6h+WO4LlT6xDJZ6XOPawk4zka220feMFpcvLkuXTpZMlDE8ruN8VKahhf
lE6ZX8HLORs9S2yCnZz8nDR2fcprj9ifhijVtUFDmbGtDJsAnEovDmrdn1MU23h4bAgBkc6ClLo7
vcV76icIB6ICWCbh1U/sPTH+bH24KD8WKkd0ZgkUedv3jnCM4x9Dqi+o3sf2OIcDi79n9r9ZEx69
ukIsFpflvtAgcf5bBJCeIntZlnBXYebZ+yRjnBILUjyWhPlzpvdmO3iO0GaY+4yr9V4GTb1xBlre
XKfpWR+sbhMibjuZ2IuYKUkM7oi4XFA8U5vHnCoADCn5XOVG7XUVws5o5vuO8DGaR/ZLyxGEE2L3
ucysCVs9RHreQPg/crVyptFiGh8od265DACMyY27uSJngjGR1SVfWSGsKtcj3R4z0VNltfGPuRv8
DVay7hJUy311pkfFJ6AL/LRkGv2VZjeZ+Vg0ZBFO3nwxM0LgLCWY0sZJvGqpZaLGa/qnFa2rehcG
ovIGL/PRGoqepr6Rv2Lnfq5Kg+ylxnzt7Y5iSFonRiDLqeTZcF7RuXMrfhf1Uj6oZz2Yqn2iobGL
SyN71krL3/AbpL+K7ofZivjK5oGgom7o5ORhdvOavsG+IRVdxON8ddAL7xNLj9aP1yqj7frpiiCc
HqLwQQyMJ9KqHgGHI1Qxhgm1YpV+KWMdXAbEGyMa0JTIcYQiTqI5pPiMyCKShv0mZvyc1JO3aiGZ
BVeXoew+1HdpGEKGQSN83Hjc/6eI3RnPA2eqxV/ccZci+OZywwnNvrhd37PRIzZIUR5dIBoKEJ+f
abOGh6Gu47cxt4rNHKa/ychL3oZep/usI9zfiyj+XI9/RPiGe/6tk11lBv4jZsRDNOLoUacrzb1h
bQGxORLL4w3c6dtUF8e6I22vdczwShumfAO6SrR6iAWxTNJb3JNhZmLdZZgi5isxDI/oqRamUOCw
/7qqeyJalzqwLrQr8BjbtPf9LvurI86M7NjK2WaEU23nEP+1Ve2ytWcGnQsACGNkEw9hr0XFpmvS
jqBBHrS0CG+I+E6u1Jqpt5Z0+QUUwUCalT2q7Yxpa/qkXuWQZNexGyqfcZ1r1lHE4FlGYCijh6iY
hpb5XHEbYB10erqpaRvqL2qcpLvRbyvW/o+wM1tuG9uy7a+cOM+FKPRNRdV9APtGlERJVsovCFvO
RN/3+Poae8Pn+mbWjayHZBC00xJJYGPtteYcMz42QWnfsjzUMXzxRnN7ePEcxOb68MVNDe8mtbEs
Cd5jNozvVYXbFpOv5696NrpH1rVVrkFQLaug+mdL3lv6S4lagh7lkn12lXZg9JU9KFPQX4fBuk+k
q/xuQskJuuGVKxyZRD18QC4qDssIoStKi4PSTNwU+HZ9fdTT57myZ7K07KO8vcqHMU5Q1FS4PtPy
29xpjS/LCARHqC6lnjrhLJOiVDXDDk/erjtumg7tnZQ78B0yP6X086NYgyImmpzyQX6JmkYPsFK1
mrw4/NRDrAGckRyFrEcTJ4G68kGfPOzoSfkxminMVSGtcRBREGoxUxBgvlDUHKtTEsP9V+J4PxV0
h6RhF0odOSdyK+6oSb2lRxen83mdtNEiJi4GmXUJEWgVgkRdhncY0Dy7KoHeFlhy+eAQbwXFnHbg
UHV/hIL0k0SJQkLbPO89Qfopl+4zMrZWabU4OxDvWwCNdw73QpBrbrRzazpCeQfOA2Yiv2jjOdfY
Inuuqwq28mEaf1/a5a0+hGmbfSv79pMhRPVtCapb7/0utSVjF2cXM48FaNDTrokTsp9RPEzEq8Cn
moutgUflEiq59aC8SYmCfJCSFgJPEbc6RN+V4HW3yRy6zzTrsRqT840ljHs7qugXoioX7hQzl3vp
Xcopi0m5Vq9kq5hf6iz8HO3w0Yjd7qrSxj7Fy/RDys3lfi0iLs3X0TKcpGikNUobU00/bBtY9VK/
hGAhOCRAlfzYCZPvIUGzSHoFxAbOWJ0hjbD6bWqTZGkoy3VMUuMpHNQFI07+iVLRupRh/iBdHUt+
lw3klLGeGryzuM6HVuzrNIe7YmXkxdrH1AKSalKLnrjsD3hoZpAPCJfqVICiYu1tIf1sZbVvpJV6
KA+08+cXXXfAocXOvc+HY1954V2rteA89lEODamMd4Y3N5xcRIDkI7u4cB6/IfYHM6PU36Y0vCRj
DVpBTOzL2dKIg6TCl0VTQbfWR0XfIZ4iLmrVlemVe5dzGdPEeAMhiOGsVfkaau9r2C8ZXnChyGlx
VhSpaV4rOiUHN6lxqshBSqh2F70b6PGCySAjKouPxVjbG1pGGnFlk3WeFvLIMDsAG8hZtuoZ4T0K
OhEENCfPC0M2nN6tc2pF0EbtYW735dNQBM3kg0knJyeeyFfz5Ds3Fno9xBY1AalCLA3KF9Ps2bqP
9BblYezyCTtEKdqiFqdiQDt+lW8QodOPLJiT3YDaa7XemYIut3ZEya4etqNFzJWjzo9BYIp3FCUB
YchAx2RtkWnAqecabR8UMpfEklBpQUDqkbFHw5vuZD3aEZUagC7yPdrrR3k6lhPNlvWnLE6j7Vzy
ckWHOlHS4FlbkEDbtv2ZkyHxHClLK6wb3pakPW83tOnC526g96urxzkrscqYyzFG/HVsPbUE60fg
VaijOPMGXITywUUXuz779Zoj/jQdMWVUkKS2v/4AfNWRnMZLN80lXgH7PkrtQJxRB4hDuR4DxTQI
orVZHLHO34D2lS5+cpb6xjW+DUah3DW4UX6hqQwbrfwJshQI0JxaRbEtatUJ/3FJ0uq1SFSEGHH9
toj9K2IlVeBHEeqLQ43NQuMmDd3ceqajTOgO9NBN2JOmoC/VJ+X4uA/zNv2CUi4FipgCHSh1hcEW
SPF5Px7tual/pELjoqGj8dFv7iHFWb8VOvxE2dRx+rzZLxkilWo2UdRSWRyjrlveMty0n0PX0UoJ
PKytGJ2SSGvvyxAzVAaNftZRxm8inbG6RwYChiwbRSTF1UM9nWWnEDi1fi1z+4tsZwZt+6MMHEek
UTE9q4bgqXS5lQ0NOwtzapxTPueEGNG/i9wQyMNiTU+QIetzG6eZrxhQ6GnFPKc5Hy/4m5PW6T5D
teHDUkFmB3MzoJwFcCdXEApG4xqgFXru4Sn6Td+5bKQZg8qlqSsZVWVpdP8146lGbjmjkk770E6n
BytC8TPo6SpoEgkqjyoUUrObemTL3nRYeuetdpX+sNr+8Lg/DAh4H0ezumRVE7zIB/A6d6TH0U0e
KbAEwE0CQuq8RHmpwa38VHXaSdL7Wuc4zxXWdyXzqo8cj83Pa7EEG9oS11VzmwpHtI+cOgp5SeK+
0zCATFxQXBrAvG2Gt+/rVINs7Ai1zntnL/Xgv3ALTYcQcxWPgVX4moD3etUJAm5Ndf65KuWkvP7S
M8hndALq0rtaFjEragK5Puzj5qXVYOw1M6Kcptbrl8TDilx5yqvqmu49hyUp9HB1TYajiYlmbQsj
+Gz3A9XplgAyQZTttMMSJ8el1b2voQIWke124Vd6MwL8FI7OJo6XfVOjSSCuEHu1WjsYuVXtmBdF
z44pKBhoF9HB673p5tKgRP0dU2cJr9hSiKgtcrAyc+wWP+Za9I2mzQ5FhOA2pzZGICTsRrTuRrQW
0eyDhq4ekbJQUwI3lsDjyWEK3Lc4vlCalsVm/jSrZr5nwXQnuOZlFbL1pAFX9XgH4EBE2siImkTm
u02j61np6F2tvfnU7EiZDqzuoobFF11x6axYTrHJR/RuTh6au4j94jNs5BASmUIIq9vlZGjx866R
03yz5qY4yCPVU+ng5BkdWHk8EJy47aFlbujRzVf5xya2ckvI4uerszjWIWa2meT5sYrN47CciIgE
L615urtfgibdyrK5b5VtVFh70N5wtfQ53EbgZU+pR9TTbDw6A2MPdrxZfenxvMndsZx2/3qQr43Q
EUBzN3f5eikmBW21KGe9Zd+V9YxYandId63JJMCPehtbvwftdD3Ok/FzatM/goK0trUi4rd8tZ1e
P0el3ZyLuo6uJHuwn+krE4e4EW9bo//Ccqe/WHb6tcF/5ufY5q5SkG8YKOuTfxEHrYgulr0AsBWW
WN1yf5T6QkI3Q4xtFBgQdikSX9fidKg4S5fAPqh2DvAbV/bZCIz2lmEO2QIliohnUnsyFkNruyBr
vcR9RvBuShbq2vgIlYYNu57aPrfyz94bPuY6S3eWEXgAa7tbSJTXi7PE7mFUyRggBPgcapr9TpDH
KTFz42EEx/LLyKIqcKWn/D6KLI+FkR7/VTdGjvhQZE0RJFhZXQxTljB6egooUl1DjiF1RSFhdFNs
bMysIqTLdd65ZSorU/CXPgfxMbeJfsmRMYirxulJWzFD+K62U/+ABkf5YyqLvpHAovXvdCANMZNV
u7EGic1AwXg3nAifRejsO9cwHrP6CvXBh+GeUByTrNb5g1H11/WpCpPS106hy45rVQDodh7wvYpJ
r4obXM5bg0FxzrRjQMTSQHQMxdt7Lp0cGZLiQdM7tmlsr4e2yEyBZYvjG6vuzsmTj6xDG3kwIPEc
JTQSQSs9dZnjYtXGi6vMynWC1nCH//C9kcYHkWqOneHkTMNmFaGSk7AQ74sIjzED6icC3ap9orIf
YrRKldJN0UaazHQjxDMknyaVsu0J97rNA+hx8OZATKW4OPi6NqyahigRmD+PwTQA0DHD8o60rbzR
MzzJo0W8lIScbWFQXkpr+D3iHtyZtPzEzq5yqsyvtUnn17GZVlZkoeRDZEHZwq9BqIl8CFys48RY
Wbtfr9GTTkmnwBsyuFa57RGIHVt6BLt1H1aHTBVHC6lmrYGeKtOv0tE31pm9aR3w3QVCoYciX3A0
ICl+KxB/JHb0NGmP610Uncgh1dPptkw9U/c6z25pAnCej+mszZ27L5YlP1uo/U4Gic/SR4ssgnxG
APPQTsTaPCdKfCAgm0mp6bmPnoEAM/JCTkzhZy0y+COeFZhnc7FYptWWJoDQu0ahsmytlAA4zowf
ZkAWiTyLkP5csr61d2UwkUMrPMNaKTK47azH7Zwi+y1076xrbNDMxmvJbE3VncCj0hrT0CWJZ+Vi
XpO80nZZBTWD3rT+hPgXLCGwRn9mNvsRF/lT7kwHeV2V8ayjRBbqOjVgp4DMg9slXJhEGV8NO1ef
45DeE6fyoqVfCaR0ttFsg6E3fkhBNSKufV9jwquM0ICPJggLkzk+JQ6WEwnk9jyMuolyzVqcz+s1
ypfR+7LSD4ihvtgzWdj1lJOcTS92sOL4ezJ1qEDTPbkUj+GQEBMk5flNhqmsGG+T23gPDPLLG6Da
G+DP8kmh4b379UwZOwT0JgSrVdbi6cxpvb4mBLwy1MNkky0qRV21jo53XaCyTGTQ25F1dXsHzqVn
2OeZXdOThS6NiYx1T7yye6Il3D0FgEJOGWud71DsSUWHA7zriN7G2RVlN63FHg1NMMKLFxPzohLR
a1k/wMdxxxn74Kk3ylclqS029Pl8LNXlN8AG9b5GqEWCbhHu3IAlRdGAUEhTWNDmCOM8yClVXuzD
DEc8mX03b0newzFWnjE254eoUueboUEbxkLw3cH26iNw5mTFqYFfkuVswMI8R09qnf7gRoVQwZqt
V5Dr44bmbwZDW7FeR9/4ZpfFmxzKW6rbHVgrg0NXt6yU8MWPOVOk/drhQYbO7CbzjvA2pw8tNl9a
u6pSclXRp9QxjUH072mxkKekTcoOyuF0AVoN12dpH/PwK82Y5iAnCp7+gl8MOprOvkO2dx0SYzpz
YKrWDMZDQ71CjiuX50VHDlD/3NqETvhH4eb5Y4nRzx41Ag4xeOGZNsd4NYm4XKJeE+7z3rMeOtAI
z5UJbRIG8Jd1OYlDEk6EjUKe1GONaIChVX2sXQIKUawa/O/ReCG2JN+kIsNgZHtFlvJ8rwyFWYmY
QGpMxs8dnyFhMuzGGUJkB89uU/wwXneJxxp5w+DQSl9gNHECJIcR2iM6UGKVIxFoz8YqUsiD7pun
MFY+XKG4KRiM7Z0lrI5pkrOzHpfhIrdg9fcKDNnGEysx6471oqTIVrTG9Mg9qclyXnTmlXbfbPQM
w0xbLj1m3wzPsduN7QOj5hZKUUHrwDjJA/kyu0FtXw9A/hzR95Aje01TkN9iE5YvxUb9PC0YnCbS
I05dACXCti5FAXvSrlDOjkIB+OtBB1TmM3rLD6Yp5DxQK06yZZeDBdu39WhsQkIlfKRh5JcFVfBI
WdZfoy7fMxbXyCbVra0VkBiqigZYKvInOnCqCFdBCQwLIackYu1XtbGpIYKa3a+qHY/H9W5Nbg/m
3ODRilRIh+yTt/KnE5OD1kBeVbJFpFio3iTGoNAJ9qm7WYMFWr6WfT2GfL4kNktf6E9jRJOEG81e
TMr9EIirR8QoewwcWoOh2v/C0phgIHDA6JjZrdeiZJmVJxetLUEWRthIbNK8YZXOns3JvdOtUF5F
bUlJ6leCYUOcaEU/lfeuDFP1KJ/VC8Ijczx0qdas3h5p8Okgd8DWrn9bsa8U5QlFfzX/pqdoymh5
7EEMak8hhAuf/3P+jDBirn16vpR6il6qpVf2JGH6WMMXxeD6ZabzEoYD5fR0xfwwPXehFmCtXjjn
SxGaTRyS/Mg8l8w7CeNgJk2mI1wUOJ9DeJiEF9TB03JiVaBcmoPcF7yJs0rxPmStclurjYn24oTP
YugI+pRiPPmgwaffw8PCDdOq9rlXNFAAsx191E2FGKD2forM8zZqHvNMnbeg5ZwdreITmmEYfT3w
A+AAGVsXhcAT8ZLjxT3zBjGMUyZjeCpzLg4UuPEJ5BD0EdrsVURyMn2sB9l5jyzgB+vpFSv2LEDF
xXaZVJsUVigGtKrALHi0th9IdTaU9k6R35xte/hj7YVpiuntsyu0GtUHeQrnNeiT362i0f2uc80b
LkjzZgQVsW0TsYjS5OiY2fdU6xJ0n2PA1n/8rkEGvhdEpIQ+VpwZiSz946Imi0GLFxg3JYJ7rceP
JG+ThjL8NAQzQoN/ZXg/+VPBwO0FCNRGdm8JRqUaQ1p7kEy42bY92nNFSS+WFRt8cIzQbCgOclZO
vQXUUl4xCnXT+i+kIu5pqBnauHiU2bvo7pOmgF+U6h3Jv4Xx+BaJ7r1KDsrKTskbpIGTS8haM8yv
teEIQmLqkgon9wlCozsvBqooOdWfadvfkoXybYQAXJbuo5yf2A2S09hOEEKImUrsDPeCzddF61z9
UHum7vNyvE0o19N9QsbvJve0V6O2gofO6PNXwhUBj3vjfYCXhtuEGb6UcS1ss0gNWp7apKO4bPPp
GKhzcgtT8y6XQ93FVUGXBNyNqHF6RSWzlLzdbcAG/YHUwJ5r7pnaz9lHla1dMhw6F7oEmFXkp4dH
6aiLGCWPTQMLhAYFtdIvrlJXPpLBRkTbMekvx29TSyA8l8uTbBG3gIFxZQKgqZVdOlklVoOmPsfa
QF1NPAMBSQOoQLc17lOYjUi/hgcnwukbmDqm6jHHwLKqTL1yeiQqQAk150kPEE70hLqf46SEFj5k
N9WB39PoxsIMeiq3ivKHgvCLGDjr+7pidFCSxLee7ru+Cq/sN49zaIan0WIQJlM0CBQfVgVXKlQq
fMLmGr8cKJ89s/23pnEekD33z6G7qG+19yWgj3Rav3+ivoPD2tYdxuwo110NUOeFaORo2ziOvZVr
rwz4HqrxIhtBNr5Vfxg/Sj2L9l5st+dFDeGQgOvbKDT975CPQKHkhbOVh95EOjsj85rPMgFgLb5L
uW2ESzIfcoqih2xT4Z/9QC8cnyo0ODsrMPIXdVnA6Hg6AR6Wu5WDBozAJxTU2I2rAm4TZPiNLZzZ
zWJOJ8k40xYVkE/avPaTDVVjYogXu837UmvGw0wVhBT0ZqEDOUBSnnx5KB8UE/heghhCz+b55IC7
OkS1O+/B8ILQqOfcLyst+WGzHQznbvxQST9iivFYzMRIT6JQHcSDYyfTWa+G91gUsEsRBdcB/4b1
fw1T0j9lOjGzSkSNcVVkzwwvvsl2n7Z0AtzuXWkS2sdCHZ1jzJhwX5TkfjczzpLYWe6OUXGfAUsi
HUZ25TzGGnvcxWMbLHvrqjkR3Snve11Kj9Oe4X52NXcJKB9++EGf1bN9O1Jjkb8C6w9l5Xs+gSur
IWfv9RhBPqGgoWmbt5J+xr6lYy2UzNUmbpRrSX/8R9+XL1PkARmrYuj/JhE3uQ6HKsZzEAdFdeui
kJaW4dpXT9eDOwTMO8lR+ae2lO/xdp3lExqDI7P88JDOP6PcM256bM9+JXLfFtUaNmByvibhXG/l
lN5VsM93RnjvWk68TFu+YSqstlPkEtQ6Zfp2vSXrWhzs5GQyHUio6GN0XWJO6c3G9Ag91m9I4tnU
wlFHPnh+6uRhOL0bEV3iWaxPGQBkLLC9cgjNBOa115yk9TfF5+vXubfclKXakYH8kZe4REkL+rqg
fI67+K72wyPAGh2ZH4WHzdhWhFCFD3nLtJHE7XYvgxUGIyWVPMyBTXlk0jAr0S5Rn1RHxywvgx3q
J7PGByuoX3UG5IlUFv1szYtv26bxR5o0z1IjCycErmXheKfCsUF5Zbr6iDGbnDlspClr7VFGvRQN
wPMuKtQ98mLNNwhE9TWpHSC5vTqUTkgmYlVzu5+XXdMO9n6Mja2sk2uTBjXIcgv1Ep0ycLhvHrQN
31bymulOT2USIsECWAVXLLRmsvJSWv8Wr1t0Me1Ga57HFpJOayUQdMBnb8m66k4GlXqSpmhDcprB
pUWr3VPyZ89QSO0yXEa/akRKo0PWnS601dMwEPsuDucgSAkAo9ih9dA0pyYpy60V2wjk3dcmzugi
amjyRHKr0rvoJqogYmDiRN9tAj2qABhw39Exl25hiyihTYn3XzhBDTMo7+SAop0PAVxqhLC9ZxTT
RzWgf4QQLHy3IypJwegMW7ijxUxm1mSDKYUbmxxT08LPAzFS2Qxlr3GfYs9cxd1JnP1lkjL1mQ3t
likNYXUhxvgkHL09JOVuPyvVj1Ezb8FA8hE8DaxAAeRLX3PIhikcTAn5MFF69VDampem7dztOmtc
gYs4rDLk3FNxBmEz702nuiujGfMbLQm956jbpDN5Hza/8NbEGLIb6mnhKkQ14hEqu11vN45WVG9u
E1wLi3mRnS1QKQSwFbN55JtLqnxEeblPFtN5BS40nYIJEVxvcg5ork7MbiLakMlL0zvGCf/WoRX6
XtcMQFmWRrStVfYHNHDIh0LU8xDh3T2HYf6bxA1NBX+jcQqyUIUspJ4tugETCxnL0FVtIIgMFB0r
DTlzunRfeB4JmbaKfG98CyxTzNr6+hHLSf41BX8hR7SRmcx7STJUGYgBM0OWb3sVrXg9xl2iVf3G
s/n3BRcHq5u/kIXiFdDJ5Hy6rZvhnGem2MBMzbkcqmRf1Au9/TJHwotO2kbuBYO6zK7ssr5J4hK6
UdO344ZatDBG4iTH71GSH5YlcR8aQDGXoeQUmtWxv5s1zCNogMGxjcmrHLIw8OVVZkWhsemsuPLV
0n7HF2j/oJQ7KcryjUk9agsCyk9Nbbi7QgCklTTdWs3yUFkqYUHupJ8iRMqb2sl/H8xBf0N8gl2l
YSI6hMTI2U1G8SgE6nnBEo8h/+uqZBx6NlJkRzy23fSwDj3RiPa7YPK2bR5E5yKe+w1iir1cPfNM
/+4s0a0cW+sVplpx6AA2b+Vh0o9gbcEP+Z3L/MVLXD4PgSWRI0/8myFwc5PNnBUnB31igFg2oQkM
JuouNBRJByLR9Tk08ksxKkhJxFFcdSVvmJRK0HWGrop4QYFxcYPxZpcOwi/PepmNUH2WtrRUYbcb
J0v+qSD9HgB6kPz+ICNpwe0uD8zOsZVzabhZ377JZ+1kLk/RwtplOnPvK0WnbGL7MzGW8GDbc0VK
lpjZzwUJ77KQZaYuo6s6ED5H4G2Ev6G23+lpS5qyqdNIaZ1xF6adc/S0ZHlBIHs3onG6jXqGRyU3
zw7D8YdKdTUKIzHLm3DcH9eYZuYbcelztqJ4IzVvq08Q5QNOlUNEH2dMIsKkxImLfLKixUYArGJh
RBBzlqIlGC4c+vSClgCnt25dHdV7DDG2PIXJUjNhM2B2W9BF5FmakHWxYy//VpMncM4yNMLkELcP
jmq8ck0yNunG7yT8afcqQuuPXNYmLhkMAHzHmO9galT1DcRBv5PaBfgl4d7oinEbl5X7EFA/Q0Aa
kotDvlbSMgiX94VKCc7WAvQ1HDFROwSObYrMeDLgof/WOxc1GuFOAFM5B3H9PReUxBG1pTWcmcsN
UPhurjOyzzV0nbN7UbYObdr9KllsmpYb45Cc0hYytngSqiVjk3l8oo4zqaBNEhR755ZO8La72ruV
uAq3SjRRbFeM+C447RgwsCHwW0ktUtyaluUybcuMzB7pQoI+1gG+ca8ASUXsMV4lqRGsG2YMsv+n
aHl+Nm018h1FXd60NiMUUnlQ+0fXHspzTZfjVs5I74FkbBK9GN/kMxRnSGQmgESppsXXsZmeV52M
kqj5tcgjDDaqmzwqSnEIO2NgfS3SRzHnURdB8pkdu95nmIA2g5Kjqqy2jVWMn24ZEfwRCBZ6O3HB
udNzsmBeCozQ3tCmSw9xPQcvwAF266gyQHE+DA9prfUfLKXKgTFOBvvXvbHKouoei+oIeYOxZRie
ZAnbqjSKAu71h3j2LmB/dSaGjKmMgsYghaNCWdvgEBgJe5c+1Am4KfWLvjLDoGK/DHon9M/ak55S
wIs8OBViJjoVb+jYtgP4q3qSTHsnfqFxmO7MElNV31UvxHgbfyj0vvivIEItY8CspOaTQsq4r7tm
9VFFTrZzYRefZJOfmw8kEwsCjtNRippW/WwTMbzN5WSGJWBiyxs+BXb4ZRJ0MCjJzaYBDzuClTm1
NhlESq1rfoWESiLMZhEhZph2i3ZA37ZzE2yroUDe3jv3tWIpAcsp5ISkSJEfXPejT/gnh2aO4VTS
lVx6wAzcUGM/ztldOTgHX2bqSEq65RudIQtPEYkeoul6DTwn9lsln8+1sPyLmuCstvM3q7Jxz5Fu
IVsDY+e0j1nLhmdoTajzohJ2k7K4wSjeQgSjF23F+kVxlgpBJmrshARGrsXlpbPN5rFgJLYlCHfZ
1QMdtLL6sCy0S7mumdu467Inq33FqAnWo25n3GAMJTy9eVMYux0aknBSd0ACPhRXZ1aDc0QKmq+b
bsOZAWRcGjYKN2vXw2S5J2SaPK3oiiL0dn2QICxqtV0v4PdiWYiGkiJ2dj/i2W0R1WrjVhnyEL13
c6EzoTxkRd/dSwclnT2EV/wn6mFY5h+0VNQMy4CYCq2mCVHwpV2Rn6fUCB7Hpjm7xoZZU576CDzb
vtO/1XH9pRcErHoYL62lOS91UKFWto/jXDGMF2P6TMsOAY7CTWsM9TV1m+rCxNTdE2+g7jpoPMgT
pvYa9GO3GYQdVYMLDa5rq81F8q7Z2heP8dNnP3lIOMAHFpl1jUUXJxQP7kxio1Lo2zJCQ1u5rfnY
RPzUJQ2/QiWyD+tqh9m+O9Qj5ALaEJmgMCZ3CoC8b9Vjjj4BTznNXSePjTeToAcfxfh1EPQ9p6LR
KM88x3hfnOI5cLMa8rnoY2C2pKOeVxAMhEMsbFTrHDvKLdXeaGM4TxI0MapYVNqcemhSmvZANxE5
nRyTqznU66HYkNGSHlKhSUl+d3CK76cBS/D6I+yYSK1pKWihikThoTD7Yxo0v0nA2EBDGBprMe2q
0agRaQ5AyewK6Ztg1NVxpMJVMo7oA5tnBTbtTqnaGQ0Q0N2VV1VmyNTr7IK1vj+GDUASz2zekaMj
qcN4D3Kzp9NQj9y0TDM9tpb3Jezz36XtTNMNkhnc0qIB5dHiDxGRRvq9DohWdhQU6kyqeqCi6OBc
izSNoEqLh0xz33XF/i7VlU3u7mvUfzViuFPNJIRWs+U9ynUCtWy3RaGWM1kpaB+jGWEtLV4NkyTq
pGY4LTaPC+KMlauY2WFFvw1eVKfgvkA/Iq2w4ygi53IERU3XfYPVR/Ifafcr7gjVCSMHLKy5MTGF
FFtQ8aAp0cbmWvwSmI6fPYSt5nxzFO6gfdogA8TT7us4Ug0/C1m4VB0ebB0Z829Np70v/HaFghFN
2+OiWR7WVrRjueGdUyT/yThnXu4KTI75XUVuymZGGFL11tmERBw+6E3NJNfor2qsHWqcPh3SRD1m
zNV6m4hqcZp/06zJ8P/5j3//P//5Of1H+HsJvW8Oy+IfRQ/ILy669r/+aXr//Ee1vnz68V//RKZt
mKrmqLZtubatGpbNn39+u8dFyN/W/o0s9Il0UESY49h98ukFL6bZeqfAchx/jmvlhfto95I72wkN
RrMZiZxFBcvOESOQQBIE7sF0VZoHZds+o1hsntkKojnVnRNWq/zelLG2t5GXsRVdyJd1cYZIJzcg
+dKX5kiGru6W3rhfaVb7rrX2Qd4aQWHkR48+M+TGKYNZUrhnqyqKY1kC3iRQZjm7SWizxcZxNFCz
il2bPcFD8pRiOq0w2NobS+QtAfH0nfEjxXn59PcfoPh8/vr5cY9ULUNF5Gap6p8/Px0BmwLIwQYw
xE1iCfCtzjh/6IbMFg3fz7//abr7//txnurppmephm6Ir/P/+brsZdQZ5OC6WgcCbMo/47kS2Wcm
oQyGuTyOM9tvxX5lzsByaIeCZJwdSiwW+3a7ZuGA+gC+lVTXtMx/By9FJrnot8NdfF1GeDTySEc5
bbnR4s8RF8qSx/NTo4ftLquJ2vz7d2VYf31XrqtbnmOZDmeNZmrGn99VptSzFrH923rcucVgAZsv
HiPdnI+yoFSz5QeBz+aJ2KKzVQSECcbKcugxZqD8mwbfMYPiFlvJ93V7G7cY6V0yV7Z12UUgOwPy
xFmwiEWRV90E6nLMcVeRCG9spWA3d7BuDu4XL0RiOkeLcGv+ixnDPbV5CiBDzdv/5Y2Ls+NPZw9v
3LG5Bm3d0jxX0//8xiHMGYYz0IFI7OZ3+VatRH/JS3e51hkes8bC9eJUwXixmlfToQmaZnvbIEW0
tFl0hlRdLoN4ramafK9HU/achwRoJGO4x+BITF8cHUGj9o+eFttnh5kvVXzqfBni6dkM6CtV4UFn
4hIBowibw9+/PUf8+n96ewaLAEQIxBuGRhPK/PPbW6AcL21uBBtQW+ZZCn4I2Jgv8pmLUGBrW0Ai
pXHHzba653pP2YAC2p2iZgtHKbhRJIAxjaoO3SOHpUb0U57BzpSzsb8A3D0SNv26qpVmN0/cPX+R
5idT/wN1S3tRsqJB+V+YGxiw+IsUzQPJzA0A1TApooZyWgcIRnnQRP02KsaFqN0FqIb9ZiE2Ee0c
fNyKl5E0jyhStpblQxp+K6X8xPPeoWFnG7CbyWGNmxrrmH7FVB9D+zut+FQ91EUWk1X3GaV05htL
qffMtzSYKUIO48Js3Wgp6ZpS3t6HCHNoZNcXeSifze3/spKZ/2NtcT0yI/EtkBGoOupfT8Z4IQ2o
HvOObRBZRmGUTc91GL7JKa5rEayw7KMkWg5VpaXvqolhrzKGZ7vI7o2UW+j5xRzQmZCGAi5Cjy+5
UWebWm8+foFFvYHAVM9otjIrK4vNV1YeqhC8PtI6z8wrPhvsXgy1SX/yqklcBxskYrnIHp4eaiV9
kW5LaClD2SXvXR+yulfLu9cED3VGHlDVgOIOxHa0Yoh4HCsS5RQT2e3fn9+289fz2/XA5HMD1VmJ
EUNqfz6/2exZVBHLALNA0EiiqocHiGzKnxtzuMsHZdIUv0GXfpSH4EiWp0L/Mi4nCQxHwha/CDAS
xWT3AD+afPOWFOtWjW7yYfQaE4Oqmm9NQ6mv5YSIx80djzAw04Z9LR4sb/BBwxeQ3ZrgeR3yoSFf
VosvRW2+adK632tt5+1a3RzhmEWZn8ZYNcs6iX0m183XVK0f4LFditJsbxhPqnetvDnqkn+xlyfi
m8anvhDvT0BYl3pkj6f15aWoyBOdREWmM3LZKo3OdxtP+VMbRqC6lwaOi5Cm4SPaR7TarnPattjc
0gmcenvUuvL091+Kpv3PksZmLeUm6Tm652h/LWlq0mbVlLxlGN7zSAgyXjJNd9ipdNkmT6ovgxLg
RjeNs4Plbrt6ppNRBcYUIsCVdhuMdUQS1uQk5sb4vJ7eiYd6RpgIrfirIckILnbNK3ZK3+6DezVM
2TGH6Nf5dpuw12cDL9eoIjOnDSqNdO8WQ3uccL36rqQozRppl4sdqEd9jhQ2YtZ8SAbPeJIPY0Va
RxDqG5nMKeflRgMsNs9q95AZy6s9Ofmj1On+N3PnsRy50l3rV1H8c5wLJBIuQtKgDMoXXRXZ3RME
2yHhvX16fWC3pHvOrys3upMKVhebpghk5t57rW81w3iDxJD5rln/NqATeTFiDa5/h+nqIdbQfGaT
cBIivxy7SzZNN+KZ4oC088woANIT3H718bSkv9WMV1lyQ/Ial0pZ9iljq4/xcT7QiqdwMTlwQ2Xt
ehANH3hNxmvW+dcKWNvtdzBpGO8oy37h1dPlaWKYDw6F4kGldnOvhY7G3Bk/NUbYHqw2Xf3avgs6
J3aua2Jl9e50LJP0Ec6QfuCES3TAksHUI4jZfBweDaebD4ridu0URvlYGlBNVG9d6Fa+fpRAHxGb
1lLV/jLZkZtpHnpZHL0P304T5PrOCNTXyEnfunlCYrxgCGLz7T+/LJ2/O+NI19SFa3BEdDhqe3/Z
6oEKu1RqeA+z1ICkVzY0Hub+joINywbYJMgaOLzEGO30RQYW12DEeocgBhSJ5qLuUi4+IM0OVs5s
rAfNiB9mZqKXoJYMdZL2mFHsHD8++niQ2C52fRdnKCMY44fBjClteSht7/dHkU29rSezcQtjuMrq
EKdOebZaaN5h70GzHbPq0ci67mA7imW0Zw6IktDF2AT2rHFRdXxUgK2uLtBiaWHgTPZb4TUIH9Wr
tQi4PiRbOHA6b34O+2YJ4HK5avIxPGZQkWZnJi7Ti94RckzFzq3r6nftjg500ezOMeMzALDcwLqv
MwNZp03sbSdRQLMFsYS9aMLV001PEKC8YxQk5X9RIpl/ty9KtNWmlJYjPd02nb+cYrpMjiVIcHgZ
sSnPukUQy6R+6giK/LKERxYlcXgqWCgQ1hGT65GT+GCOTMahKTAp7WsC3pfyDY42tjyvcPcfTxdr
iTII4rPaITiZjrgoGfkfh46Me+Rap/UKs491csvBOiFwLm4z8bi+ZabnOYcS6HB0BBU8+dSO7aOK
7Whb2k37jP6eK6lX1X/xRrjLL/qn45yFut7RpXA8lx1P/uUSTpiKIPMi8OpXE9dmT15nbMfnQMWU
x8s4spKMUBXke25dVT3KZgpQBYN7ntP8CJ3/KVqaQ8m8o/npwT5f4jUpC4Z9URuSBDJY7kRAx+uo
cqMHMZvdxdIc7KjM3VRah68zW8saJQydx+UjsqttWowNOt1FQiaBIhHtfpjJaHtEw4+0r9S9nWga
tBJlhFIPTEGfwhqYirbyVRdEfhOX23DKcSe3DInt7KmPHP25QUkbCMO+kla4STXsTWHwTEZdeWlc
RRsWQj4BfhYHopCsIi+7TWVurfOWzvLShbEEOXKl3WsUIH1wouCiF4550S2qy8c5Jwi0r1Agx0NC
RvLqY2anDVkHoS57Gk2E0oT8BPuP2VQ95EvEjF2QrbhxjOBLVIXulTOD+6sa+T9/agY0H82Bb0U5
QcNR7V+e/vPuR3F9z340/7j8r3/7rD//n3++vPi3//QT9tvn7V8/4U9fkG/7+8favLfvf3qyhQZP
nFP3A5vQj6ZL23/tZiyf+d998R9+fHwV3vUf//S3b9j/2uWrhVGR/+33S0v3Qwiu4H/rlixf//eL
y1vwT3974S16/7vP//HetPRRxB+my9iQFZ2JGmpmlvvhx/KKaf3hGI5nsPpZHiFjHncRQamt4iXn
D9PwDNOxHFNIYbisNACEP17i6xm67eom9TZ3mOf87V9/78dft+Cvv9R/3NXB57vci/9+rzqChrxl
28sPYXjScdy/9CUyYtmYiQQCqc9DOVfmoZrdE+2CxGeMoZ9abQLdMQxIU8rmgpU3ZBThPNVgFOzQ
tF+gcWvnmNuOCSGj57Z2X6GnwJyMxtoHVuK+TtxMa6ur/BBD/I5MIOdVAGvryai4KpLkXz3A+QVy
7VuSGMGzPca7vCseMK2GT02uzIseedlKCWW9yrlki+HItvl4yghY+ejeok2UdA+p15iv5cLyazLk
zUlsm69Tpv+IrWK6frxIS3njaMbgW+gjYQXGzc3he5eZNF7Jfu0frLH45Ia18ZrpsjxNDkynjwe3
0ouTFs2sEPEYbYdGzK8M6YttoQ0G93esv+oWtFx00O5RLIBzXdS3PKm/W7M3QfbqpldPs/0YPtCz
Jub5HrYcgEyPAdz8HkXoaoVZXGTZDq9lJ5pLZDG4/P0UtTHZZktHXTm72oamg4cclXuAmaTj7/Bg
BuoV1VREFxbBzcfv7TFkWbUiN08FhMS1CVTgNAj3pTKS5BFbrni1vHcOxNm99kr5HEMTZagtXlOC
swNvph3rMGTqxKC/llNVHEuJoOTj90TYzry56eS2SdrhoWyMN9rc+iZVCHjC2J3w1UOrlUrASFh+
70lSxETW/JB3ZrMPhSE2ocMpBl3rGRv5F1ca6t55L3gdilcrRJ3kVsb+41kbe/FGs71wCyTqDSs4
J7WYzI/SwnTUzW3+aveOedSVSZb68pRO6hcyfWeojADP6JOnr3Rwyl1ap83WGLLstTA4E1ikN/nR
YKWvQbbzkJVsckyZRJTwh6kI/duSW5qUuK6IcZ7uc+BO+OMHE6asvSOLZ8Jj3IX+JGgef3yGm8K8
02z7kbIZx4OejXfpZfGOigxsjm0NdznRDWcCYW4+ntKX4PBfIazKRzas0rK6e1wpCAQOGVD2lPX3
km7qMa3JUPh4anvFXeqU1r2+pE3pEOCYtTvnqVuOTO3c3qnWEI8kLSmOPJuZV2myMc566VzRVTX3
1MQKXtFTZ1fgRN1gxGtjoegofHPrPL835aujNx4RhGiTQCy95LnK7rRVj16mKEU/nsXNu5FRfxJS
RfWe3HON9AgzyPLTx9NszJw1UgV7P8VOci8J/dkOmpLbaaDENpzo3nLs2tk5gFf8MvHdHkPj4LER
IgLmVZEJSj5nfHF6a0MDUN3DMqUQaMmM1QouExq8L575/ddLxIs81ZP0u9Sj8xs1z2aNLj2uvbuZ
mKSmL8/KgU58lyJygXgdPXGW2BlI7DaIXrWdg6LqZtOQ95XLzRR1Q3DzCv4MmcQpIdpOPYW2uSsS
OzibEuml8Dz3FsxF+YTR29dKsMeVSNybND4DTU4exTz5sRvYqKEo1l1bXNXybIq5I+COjcePF9uQ
daj1uKpae6GVWtatTJl4Z3OHlZ7XxsRNb0kaI+UV/Qt64/T28U8tKsW2HiL8/VVyQ7dZrc2AaDGh
ieRGdjdIIH6/GDjZ2pyz/pbyQ0YJv7vD2glcB1RWRzxJl+kvQaq620BIySrI3OFsN/VLBsP2iu+e
ORer6w7da+YbUWltMLQAe8j7pzqPb1EbfKrzhSMEy0AUsbxPqF+sodp5Yz9iWfDkPemfTTeYbziR
5T1H6k05c+tKWT0NCmmoIgsj4nKm1XkXaxuq/Z7kKXc7xJXrN2WsHZUas0ubMrPsdf2o6JjfZZlF
zBEJ74uexzxvn0fNhQBS1LvATuMj2oESwxEP0EPRUg9DDC3Cyo5FE+XHj48cF5tVaSVHQ+HkmhIH
BfbykcE6/esjJMLioBtQMpd/dyt7OAj8445Ik3OKFkNoqTq6SZ/QD48uHdD3Q95JYgH64NKVkQ5P
Y1BnKT/rQ43fwMmeiCxtTqBK791gDI9heoijKX/K0mApzCK5yfQSbvzy0FWWTjsvWpf6Qil2wgrT
fTMcaknJhVoI0zEiSVR1+QE+GC6ktnmIJ4ecCF0E2y7hbU7baTz2hA6vFGEhDCkbrT1Zy8NQiPYk
pyV75+N5tfxqWj/vLAsFe2i4jI/okL2hlEFAUyCvKcIieehE+2OoVl48JG9BrHvXPsUZnhpD94a8
K2cxR26bREH31pX+mGT92piqftcjIRxEHD/0GVPSGvR5G5ICowULT6oY5bRlNI+5YJiiy1y72K6S
rtznWXH7+CcgIWAGUBFviqCXx39/cPsaIVxpqK2cI7BhjFSQy9v6A/NSMr9RnEagM98RMgYb6rTo
REr09EzL+kfci/ndbNFsZEE97cIR+W4V94sHkdQcdtfsYtqVhzqiNEgwGpm6y+xCERYFkSS4kLpz
R9AYwTMFQl4jd9IL2brEqpfNqSsLvKjCTIqDXZEQ0pYDC25j+oQTFJvec8I98p1TmrP4L4y2T1ja
166M9XfqUX2jhn48kUmHzDdhKFqXoMhU5d2T7jnhb7mc57v7MMf9Whrj2rXj8KbyYFhNcLS/NHr7
SpIP+dpS+46l1p5NuvathKHbvA114LGS2WqbTzjpHN6Mz0UxwXEgxfLsFh5q5IHRQdk09QN9OSKR
GPBEhbGIFjv90W7YSGEIVbcREsrara3hzWiPGMC+VU3tvlt0nl2YVnjOs3dyUahq6Ps8tGKwDxRA
oNOnqHjJJ0o88irNb9xSQEvfsVDhYsSrgq7Fcgho+JriAJyGZA9TeRvllM/p0JFs2m2xCN8wj0Ix
n8EKYcpeS+zRq8GC46DpOP5hwEXb2o6XWbBNuoAF0ZVxMVwJIlINzAJWfNbqolyzZp9CO/qamqjB
xcCI3+6jjDkvKZzMfDCJt9mONsMmhz+x1VKCiI3qmGotx6E0/STSEQ++SJ+aGJWZOa7oXBc7u8oI
2dR+2mSPr60+fUav9iVtwp+0Ie4wGk9tZ7/ZtZ7vCEAbVpIm3FRL3qX0oZG1r0Xd2bKfcjS8KyHG
l0k53xA6DiutnMK116cXd256CCOEFjg5fy1tdt+G3qL2TNdYxCVdjsHynSLkpDaT86fcOd9Bx8D2
mpZ72SYn/M/ZZqhRKCWkdjwKAotqKOlZwFGgj+QvOrw7SGBrXVoeBnOZM4v3YeAcwAGkPnQZeUVz
CEqzUzQnUfrEnDFUctWXh4+PRi82CdAUE9IYjg6xpyVXEybl1dWN5NoEctjobm+u57hujuQjbQIs
UsdY1pxEpuDRqWm9soT4/YjPSQubHa2sjSkNbQMeWQcWEBtPchje2AmMTdWR4ipj7i5VNEx6Whmf
fz3QhS4TM/PjUBTHqWl/P3w8DfMEGuHohJvYSoojMUshMxlSzLHx7SdjlluziuvVaCFD0pZGEqbT
q4QWl2GsXjmhrvsFSJwe1upq1L8trag1sqRPs+gW2aVbP9ftlXQWcBWi67ZRb89HsDNdl+F3sYmE
TkzCZSoVXqvMRvRghGLrokfesFZka6UZyO/tp7pDriSny6hm8nPsQu7DssLNDPzX7x2drzuz5TZD
LUk0im4mvtyDwxDGZWixJuQiRWs1kKxnRkcvJAljxOglVAR9mCWymAU8MpJKhslM8TwdpbCri2jQ
zw8FwEO7tfQtABm6zm3gz5H8pjLaatqoZcdgusbKei+lSTJrMlwbN6ienaQ5WdYpMJJpG1ajvUK3
IR8SYP5D0eaHMO5Q68MjXQZ0Twl7/QG/JvxNLtSVDYgnJU5vMktwIL3gPW4M4wxvrd5IOcUQvpcM
95rCjj45pPMZYHDaZlyhkk0L0vNBzoO2oQfEAaQmu50ZG8KS8JHgTcJf6Bexri+YkzZ4tSA8tgR/
P7rNeOTrsv3OObIGlRBLC/JV1aph+2dHUPrkhzpaWGHloImUA9HFZKIkUB5vp8oCIsysmwEKmZ69
kT9UzF58y9CqdZqKYzg72dqZxYZmW3eOQudbZ/bGiSgqa9tHWrNSmaDQyuo7wibjaJNtjABgwXJ2
+O7Zm+JTHSBUbXrDN+E3rS1ydVGul/BHl8M0TpC9ZdyYx4D5mMPPtpW8QIC0cE0wB5yHVm4ZrPan
shRByVUDUjRa7v5JIzFDowtF7tAlgp116tC1TAHHApJeYbdoAUbhBipIWdQbo+3abRB0BmCuhimq
QkxSh9F+KkHXqCiwViGc8S2+5nYP7/CaZDa7Ek6bbVwuFENFNG06j+vIDfsDBy49e0iyGUzU8gCZ
gbZ8ofd+GVL7Kpol6xLSCU0/4DA0GegNajANytS+kHA077Sp/OrOySdkMMlBA8uE4nTudnobWg+6
pz4DoIsOLdGqUB7MYcH9NmuR9NeIefIeCbE6fzxojIIVIrWdRgscoCWt+yIj6sbAD+dpyjjmstB8
2MvXthMMH3JGbEcvwkpC9ZOkiKIaV0JeCF1/qjvFFAHLfxxCXOP9v8gZpCybfb5O0FdvDBRDbZbk
z5kW3DI25i3+LaT+GsYBnKBXa2rs9SLN2LPMV/4gxpumdDK9aRE/srlecb6dx4FeemdKvFe1+7Wv
MkTmAaULFMYV0+i1Xo3Js62NfrRYOJ3cuXBEnB/LKj5VkVagSDO3pLcpWirT0cXafWFfDH1mV6Sl
Q203ZbWee7zAXtJeZw4wO6T004mrlIhYdQUAcI2rPtlXU+HbQ8gxchT9xshg/TXcM8LwSGTlxtlB
H9i6YrQOFYciBGEojJc10y2fEqMEduRhFwJg4HN8r6DBz5yGRfhCGRW/zBUqIZNtSaHkoGChZ1NQ
UdLHKEV7z4YJRTOV265V6XUc8CS68fIjxIeK2nwFJCv2e8XoVu/pSDDBq5Yxer2Vg4V88wmAovFg
lfKFYFb7lOjul1GbEzyoeY/8AQXbTJigkTT2IzNN79wk4lAFR6Oj8A1bjYPgmBynsj6XkwDmldaF
32EcX2G2huWZHIoCgkVesle4L3Tv7bWdcDLUBsiKKs4xBpSZfi7c4IWckHKrTZRqvPnxITbyTZME
6PUmEG0GEQWrOC4fHd6Vx5gD/yWrmIY2AOnY7RGkqHq4liN2maCMN6OFmV1Zvm6TlBs1EtxLS24P
WX9nQTqyHzXjsPrA3MRR45OrXR01sg2xiE77NkFqHFrpEUx+TYacmaxa6RJ9y097arIHD/LK0ekY
BRUye6pTjSSEDsK0nYq1jlMSWLy9b+khXCrT/jwp8d6m9PWClCRcJxx+uoUxbM2+/OFq46afTXmq
IJoKCzhSSNOrRCxHAeCsmzTxG+zix37q3xaRwZ7B7Dcj7nYm8pOdnkefs1F/zLPG4jaKCaEIC+Pq
5Kjv4qG+zhMXt3CeOPLf2lD72kO5hC0xhk/dgPUIKUBlKCxtZaaBM9Te64iDZs0dVVlxxKWv3Je6
NUEUTGiTU3JUT1mdeGSOOA4j30DbkIaDvVH7PqLluZIJ+/vh2W5Bq9i1vaQZZO6zDEvjqZGPWGQJ
nhol3kwnzq6tjryyIRv2YLryMQfOpGBCrFCf0cdp1F3DtQCenUSv8WCXn9zGfWfZMdZT3WyK2Hms
C9m+T/UmqNr0tQJvtIq0hzj3djAnp03Z2fccQB4hGZQxqT8avbuxnOaetXPJ6Ghw/bbkfAS4TiRA
9c3QdfzOnXf1Nm6F9qnNtxo4kZ3rxbcmGv3MjPQXAwoZs7ES5pXe/IwL8dpn/JSlAVKP/TusvXBf
9S6VRFegLXV2EU7Flc58Yc3ouPEt8mu2tRGfuY5wmtDX8lC1sSSRr0leuDeiqUdGu6WXxV+KcTLM
ie5eigl40RB+8QJz2OO/AZqp7xnW5jBkxJcZAe4qTQx0NwJdHnY5TXjA83omHOBwTqrluFmRqNdk
/aI067ABVgUNjdZg7TTPpYlQURstP4zVvWVEshYBW5PGYg73OEFJPKz6rizXetmn665Of6D0eSGH
ZeJ7TDixOKaJzBH+0EtrRfXXeFiNQet9zkKEmHQWL4V3MIRE7z5ctHg60RLtDt68dkV0n8eKFnBS
TMgakJYNkh6Uje8ZxpDcBEZGiN0kbbTUdIs1MBtJZ3AW0Hi3h847l3Nuv2XaczUHr+bcOzs9bT+F
mC/XAAHjzQxKeBYGZlRBY3VCCWz2n2H2fZspv9YNoykiX1ZDYp1pAccB7Hot0+017bZmZQL1hl0I
PqI/WZol9pajv1RuBaLFG9EElF+aEnSMlhtH5E4vUM5/DBpLfdaCFZOxh81t1tD/U6S6/O/IED9i
m864OZyVcpB8pC6DyXo62rULZRuXf2NWM1kj2m7Q8w5ATA01OjI+AfAptkyV1cpK07VhhlSSDouE
izsx5MCWDQy7EnIgfDId2q0qwy/DVH3vWqtb1fUoV4ywV07VfpYdJrJQpJKYN266IlpQa6y/BJB0
iGuqy6SXnE1xMbPxk5wx44/Q7fyJeWp5TIgSWjWScHYobUZvQxMALAQR6S1XXr+h4f+N0Imr3tH8
xsIxrdVATCMYBmgHZKfStaRQiIC/YdCDj/IIFtA5l3Z2nJ3y2ABAOrAY6VTTLpnHtfCFXbPLeBom
/O5gmO58sBEopjhJ+pCj45TS9kgQoPYJ1sl6Pjf6tA7NOnvbARnaTHZy8tJBI/eaWKO6V+TOgJpu
clbU2iNtgCvzbZS0kDjXIdZruxc9EwsTBmozXYQez35fb21tSDdjGjwlau8qhaiZnDjVsABnsDXp
0hodRyFiHkMzxrNgPeMBrlcJqURkP3O8BjC6x/tUvOB2IiC8zsTagH0aLCbbWetDcITpQxnW70Ps
mfulkuqq/BSlZfzUae6PtrKcY9A731DgoW2G/wcUmwBORkajJczNhEfXTy2S1Ce3RIvZq3kzRYSb
kfKxbUqu9zbPXb4TODPCH7Ik4bYuCxLm5tTPw7b0BS3Kld50u9JN2LtE6UDza96lU7+OgtdbrRNr
7JSw18J+YRzHG52gM/xoLgDETO5dy3nPg0yseq+0ToNZv6nAvrcFkwOH5jkRs/0vwiw6/ANWY8Ii
LI1e0UOTuzXno1FdsYliS+LvOCGbdHId4lvrcZLKUWhZS3K5U6x0D8GikyTrNCEjB2ttsEoka2TF
H207ZgQ28s4D+44KOlEifVTas/K8H9BnWCMESarhNJ21qmleo+9xM3GL5RqmU7vT1lRSvKNzC+B8
tvO9nJLqJRLpflHkJriNP09Fh1ejbi0QDfI8KxqAFe0qugcWYC+R0GZGPhZVXbbTQ0/uhhmjz2JS
0BLXo4m53GtthWFAhCd332OZPIYpSB1m6spPshvFezGZ+7HGnhsHJpb/JvWQfrMntNiavCGfV93C
KqJyLKDzd1uj6OxVSkCt3yFzq1/oN+vMrRJ19Fz70MT2uEQpIXyj0RAP46MrHg2TIrsKK8933Uat
2y6zfSi5Eet5l+1JymH3QLC+p7PwI1SAWNh0MEsU89W2cZEXg7sKCTDG7uzSdJE56QbWftLFVrmO
vkLRWKMnRXLbtxRYhJIUJ3tOvsnImWADGms8X7nfhCQTzriKOS8SFyabL3WuPzq5pt1TrRHYFL3P
VZto3DaOIN3VtI4AuktNH17yYkDAroV+G3XWqtFc8yVFAfZEP3s959PbNEICgW+Tbapa/zEQLs+p
plt1XCIOYuEtiBlromeMlqC/elGx7Sajom3PoLWA7BS7g8GFb/qNDEKYq8jxG7gZzF7eoncCaaaV
pTv2nhYu3UtZfypwUq3zxjsXZqtOYZkxFAumlYdjh4GZU62nkMD0du7PuJZ3KHnkPmDcsxopi7v0
c7jMy6ooeHKqbrrkukf53xDISNbWO5kwmzgaTFDTTU1p2O+dpDN9Z8BNAXJGRiCku16gR+mnjRlg
5VQJRM5oOnLOxD0TclGBef7epxlNDjWcWw51Lt7ginh2OPn4LnB1PgMcNddTVz1bjZNvkbVBQojb
N1UYpyprZs7+Hl+5YFStKn6fBgkTkC6ua5tCKJ5KbsR2UX60lyTBU59g2uEyZpC8sG+Fpj8CE1lP
2ve8lJ8LWKLM7ulP2PmpZG1acQatubELDKG19YXo1Z+5h9hMFeJ5Qp3kW0l7tvhW6xH76HPuBM1+
WFp7HfheCtrPSRxxeO1TmuiiwTGGp9zEP+Q0Aw0n5F8phOQ0woVFVehj/I9WLsVDHu71yGrZ3hud
K4E7ahgqMmbtYJ9bRA72ds5QwT72KtrXLW6ipinCg16mMREMTrypJhIANQ9DkVUa9x6b/ikCEAub
75xGePEjD+9vnOebnC1vGxCUqbXTvOstPFgJ6AHEMluXc0dqf65NGtshweglqpdzPPEDsaZxth1t
YwWpqgw9+4Q1z1m1gdp7HIlXpnLQRM6tuW1s5Fhtp/9MAUOsQFGFO3zILJIhzqYIT7ZDTA9/+Rnw
LFMc01w53KPMjhlAzPxWyCU2niDRN7JqED96PsOl01e22dcb1Ve7WDb04sGXJ6xKmsWQUVBmhfKS
uGZ29Cqqobqa12xOzr4S1XX2aKF2JXtmWARHbDxOy8ZDAm1X688M64a9mcafaw6Ua5Fz1KCKIAd5
xrhiVkHPbdu0u5xp+7oDb24Io1rJ3vk66tVeDgXz0Jk4NwX1lCvdE4zS2XCzMbglxkkSPv9EsM91
qIrnoQKgZeOfly4RtAZrLGex4DEd8k1SpMC3tOJJZ0h4rZoQipzXHVwgs6CnYmsjwqtKVbhJy9Be
e7PozylPV+mU3mok8rcGCoQ0yGSyrPILUjVyIJONR01I35zwP2zT9K0ENsAxfBAu6GDYIsbKcsLr
UJjePum4MhKuht24aOG7EDB5pRFza8+3rKlAVynnYdShmOE7pJLP3E2dhvduFhG8iBKlsWNu6bYd
UGaH50iRNUW/HrrWXF7KVvukSmRQ2czhLEpo5csmW+P9lOsxnO9ZVsW+5mp3IwTsqyrrveMguA5a
72YtIJBqbk+9nttQIerjMEsAlw7JENh4c0MFG5uOf1hz55s9J5jWq86eNj6E9AcbBR+mn8b1MIXJ
A42LVej2zdIwv9LAus0uJ+xgSN+miXOdAdnzwMToUrX8TvZk7aZpwBrgkBERgWnbltCOvar+gnVq
uUu8YGvCs4vBLG1Dkb3qAWA+BaMC9EB+1GeK3Up3kNtW8Q2Ndbb0ptqHEf/YxNnd1UrytrLH7i0H
Fxq1prUfu/KLSrF5qnB89rycAMsh2IYxIJPaUuOzginCj5ORO8/Y2hbHkTAKEBpwdTX7zWwn7mbR
T2uoQSYHkHwtM0Il5incZh8+rJhwysqJaCUp96DEzF4c0qrRKjD5+kjOLx3SyI0/xdK8DShRKH5G
VMUD7Gu99CQQOfUotBJ8JPst3SSzmIOvhoVGAH6AtrNpwrGIUK0qWAfwNt11KqG9a2l5cu38gFsM
z6NGxyrEvD6hX6/0BycelJ/b7gj43x7OXthxTCAOg5OEQoMkTGMPq4wOpat9tj2n8T0WOH22yVOx
QWB2NN/S2rHOzPT3whtgYCG3WxFOnvOadpgiC2RRtbg3Pf2b4zavIVaytaYKpNm5u4tygGIGs16O
RPNnBg7hcTRSeDKdSc+5fBmdMVoFOrqPqWzeuiUNgsbcTWp1SCuv+RR2yUvphEdnGs6Aog6aM3lr
tgccrS5Iktq2fiAK+2lSSA6BOBpjcDFobJ/buLvPelzsw7HdukZiLpE+5rmuQ+1oy2wXYrnzCqO4
18bSSMpeUiO8zTLvtm0pGUJUyYvuDW+kHDD+kfl8qPvY2OEgYY6fpbt4GRT1saeWQdoCDde8TxrV
AEfKPe1p/WeHd26eKyDNKR8ocofpY74WDWCIuoP0Yj5npPI1YptnekzcfA68T/DGWeCgWShOQzDr
Jy4thoIepk349KXlvgcIRTdDMs60+PNN4HnvWL+qLc34J8+9SEN+10zvi+YZmM750jZJWL1p7slB
+9nkLbOvZHon2vAlS1rYVLZfZNVXOdoMHI1B7sa7F0C+TG2xFQrMfolkWNX6uCsCis/G/Tmyzfmz
G17boNogoj8EdkEXkb7ruqbX7MaJdyJrdzXh3C6fZdAcCMDJPofe4LNpccjv7V3PZkQsuPhcOsDf
tb4I16EmvmRidndd5a1yTtMATfWnOgYg6QBShJFA8xnQrLGu7Dw/DEPumyKaVtU836w0OQE56kg2
sGc/0dRjqRh5FotGrlLJSwYq5dBWeXSLS+9TpNsPNJ775yqyCn/GX7lxG+diM4thNswl5XRXlpUJ
XGFgoUoO3UfLnfutnSc7L2j1Y5cP1lnJFwAnAAdJeKTRGp76qQpOQ1YIVqCBI7bSvw1JvOD6JQbm
EDlsbTGNJALPiUH7Stq/Oh2b08dDko/2r4+IMrcPhOdSuUZglLp6R2LAxuiXLEWNaMc6ly8c1Xxn
ESOoqr14L4iosgfDiuWFkoKm+vDSeGFGLT3X1w+F5v9Iw/ofqU//pGb9X4tc/z/UsBqW0LEl/b9V
rIeWuqj8hwOJPPn3/1vN+vt//tKzotj8w/UETVmJQ1v/MM380rMa0v4Dq7bEIWwJjOiLPP63nlVa
f1gWRyeEsExugaPhxPmtZ5XyD0aN0mEZ/i2D/Z/oWQ16vX/Ws3qmhViCb6bruutKIf5ifC2nLK8L
LbXvtWV8Z0x/sWLrRuZ0Q15NRvuNVZjp+ZIa6KqLsOOfiGWCg44ILESl1aWsuUXqByo7t3oB/wb/
QZgcpd7OPrl1T0ArtA2TzG3H4nGp56sTlAaKElh24I1WYyue7MaBgte6Llc1AkYAQGzHGOExJUAc
n7VdJil4+poIiyKf90EDt72fDM6aun6ACClGiADKuaLh2YE1odBghlwmyU3O2bnpOXY76dhsaNk8
OATVcLZ+/BfmzmQ5biTbtl+EMgccjmYafceeoihOYJIoom8d/de/BVXZNZHKJ1nd0Z3IMs0yFQiE
A378nL3XDn1/OmdGcR4U4FEh79wqgWIy2Heius8jM91ZZfoNKOA5ITVLkmbvxf7tZMYh2AEEQ74H
/WMKOWd7X8xe3pmdfU9X0mTT1NU2MrtDA45/ZQNj7obqFjPbXZgl37oye5lRYPblfDt5qGU9vCFL
/kpTsqubJmPbMAm+K01Jn1HsFnEEdC85BKQeklyxYXNfOQ6iBahpVh1+Moi8lMlzSTdy5VYerXLj
K0CGo91lb4l+ptcK0aJ4SIR9Hc/hzjKQKBgDEh7zKC39eWoqxilEUW8q2zkFVnlVlrHa5HX6LTa9
Rz3ZhzxishVND8LiakftXAfEuJqhcoBjqy+yoOVkMk3RWOsN9RWl5IthW94mkvGbP+LlKKIXDM43
bgkzELUFuFASu7BfMbgTq8R0aYGM4imeUsDq8wts1sfOIZDSnP2N7bhvQeh9iWL5jKfzLbCQN8Ro
+xoYy0n0Uib0rKde63Xu4LA3ryLsYQySyEiAcLca7OQ1JIp91aSf0DMWK0ImqxuTZTv6N2AKvwUu
BTOYmls6UBgLW0FmXjJeR3Ytdm3pXSdIR0GjUNLiUF+1IfHyoawhQnjlKoGMAXR+ak7aqYA0AP3r
gyNes3njofEkM42eKopF2s8OzVWGsyAdAXuIIf5eDD650YhjsEORoCqtOx/7Bllbw8ab4xfde9e1
dMWhMqItmeHN0V8OdthrKdxXIFDSrcnIYM3IquaqMRjbg/xMKJHSybRHU25oENetMMn90S74VSvG
wTQc2IjmdeC0AhVItZZEptYcDlGNxq9GZt/Rrz/BvAYwwTAigoWNfvStMKI38Ak/ukNcDdYaMeCm
c3rmhqO3kTl3W4d0IYjSCl3oRh7DrZUZoY5oR2b8mL0aAte2Uzt/GxTwCp4cpAXMnFc0Yi9enL2B
4blbqpICirWI5nUIMorGzXGaG1SoTUKnEAWyn53GIGHiEY2HnFwVXlk0u/sexSNVANmHNuBkfYOh
J0kEJ4Xpqfcie9+XhsdTAcLlUeqKmUvBxCQENMX4Pd05YRGs3ejeLzUEBv7zbOKEizf3Je/dx1Jw
X2cxPAUGCT3tBgFBtDHq4i4+0B4CTDsWj7onIkfFr1ns8ip0rnvlyWOkvcOMNSyqIufW9b46xFOB
sGAMU3kNQ5fKvhsc0gJRHRyZCd2lZfLa28e2JYmK49Fh0M69IDflYAgmgVi3yxr5PzefI7C4cCrf
ty3mScdNK+bxe84FjwCJrW2DWowwcL11HT6misvbaDoHALWozyH+ZQUMHpADTWXCQxlY6nUTX7vt
tK0m88nHhEhnJHgM6uRbOqDg7DWeAp6ZMuGHcEsKHawgp58LRgh/mzT2E1vdnWFC76g9xk2osc/E
f92KoQcvLNcyhX0bc1puR/UlaNEnJEvPZyiOAbieFcNVYmVb3gFqVHu/SO4lhyC365DaAKFTJm/j
su1+aEev3Savtn7uHYVX3qqSqzLK4rYfy2FbK6Ijp2I1RuUFzN/znDjXFgt3xWH1+SDbgQin3uHo
U6pDSQt+JG5q1bcF+ehz+VLr+QmGwC4dxTVtzKegZauYBgIM3NZfOX3jr+O2IICIT/AcmjuIxFEu
tEwMEptwNmhXBrl+YB4csDGEreSMThexdGTnn4ycEXxVSCZnSkDTjJjrftaqm04tMl3PoLGFHiFF
/UH6iKe2GdZ6LTDLAx5sRHcVwhidK87PHHgesbzeYnJfLQaEPOxehe9eU/2CnR6WIQjQuDARTOBq
krqsEkCUxGW86VAmWwwN0l6t04YcharDxc16R5aTr2sUCsR2BgadHHrAIdEf6ODCNZEaA3MVUW5k
1jarxi2TTalzhkL0zBi4eZvJNm+mMHbWjeAJM1d2Uz7Bz7bWcVxtpogpQ9/Mn2Jt3jt1xLQuSXcq
HMGKghyyBa8uKgp3qL4ArLmYw7Wto60e25c8WpZZD/NogHjd00+Fr7UOdgGysA1Nu2LlqOa2NI1m
LQyhV65s3oRnHXPDVWtSfx9r8n9Y+gTZi45IkdDSu6AW/nFMHlqLAXJVRSfpVrxR+L91VgY7EXBm
IM0dntIK/QyN4rp5JlT52YTZ4ljzxu241lh2PLQFuStT8eA2Vb1CcRbjxOxvXCYBSA9HHp/sc5Fz
DI7psOYoKpQYra0R08XRvd6Not25vf3gESrnpc4jnQyI/zPbn1tAH2qJPWTpRlXwFf3pG5aJZFVC
rdqg5QNA9c2teoZ6rvJXCIHPo+McrWVZi1nRSHIfA8yi20kVN1pnxSqd02+j1FdmwraV29wcy/+q
QyIEMEftnZm/NoL3B2BP7otoegri5A038UtfTp+U+1yNDI6yAgNOP1yN9PjMxOhX2OcihqQ5/ZFh
V0bZhaV2qXP+UirVa4rZMz176iTyvht/YYnimHE3BX3yzrf03m+9pUWOqiJ9Esb8VGls4OQsIHjK
iBaPZyBP4nFSQOJHexeY0I9oMl/Ygd2jYRIVyqG02weCtehNHm1YYpg4b7bJVs+M1CFzskJKd8Xk
1juoND5UyWASZsi50ddEmix9stHLDnbV40iZA2C5ETPDcNoi0uO9ZItrVIMWfaN14YwR51+1jcUy
2Gb7ZHwNf66iSEwUCF3jJMLqgRTJF0/ad523TeqAMD5d26SdRgw+/ZB10+p1aBPDag0bc2DfU3Nq
bwC8X4vAVBvDbQ9soisSqr01+4zc14oXiTNtrTZhCmUYtFCprQpLPdThMfSXmaMDhzdL34auohvX
7HFkMw/qWk6dqmGoxyx+cCx5qoLspXqTQxASSkjMY1wZB7Jgmo1TJxtFluHGdBGSOf4nM6IF3872
XapetU3QT2wF8iCRdmb6vuMdEULeXhcGHzHIFlu485jKbd90Nzb7+pjR7rVMqsI6XVM8Hlq7PM59
8TDbJYHd6UtlSnpaaOHCykNJGn/DDarX0HPXwmk3ST09Ga1DmdVfJWM9bZLD2I90EqXbrijz+hU+
2XQj3G+N87yEmeczvpU4YXtrPeOHqMlMVvShs9A9Fn72oobmuU/uhlJ/c+HF+iCCwLa/cuh5RUHN
lpMNejPp7PuAtr+MhwUfG/lg54kP8mMe6mAsbrMUA5Y17juiOdosXbdCUOASd7TVk3TJMqzx32om
Sr5j/FBlcvQGApTA5FqvhjDaXZ2jhMzy/IWHF84dDXIJQAmhRRS+GvSdIflWj0jbXlQVlWi5LWM1
jPqZOK1klebPbR68mPz2s2IRiJDBFv2upxGbfshHbOAznUoThTGy4mcFodBLxAj49t5IcesWZng2
arYwWzXfe1bJ3lH9LdNdRZsU5zg7rlLpazaGbxO89LYNX8EW8PXgvAXmnZXxTqjb5C2PkFsBwD20
EXeldoRaHz/bY3C7PFcBJ43A8XghYJ1hc6gMBupzvYIoEnzryQVjtovyQ9Ys3gzCwFB8I4ILI/2P
wI8jDL/J28+bbWT9UXs0uk2iBdeEeBed+6lbxG/C/gLaN8GiFGdYN3h9+bnxSLoR5blgdiuS86yW
n8Gh7MCFz3NcxQRUIgQPBzaJgmzAlXAa5r3V+DhMxaeKV+imqUHb9I4KGAiKZCcmxlrFU2Yh46+6
Jt5bAzJmcegLUK921HPoNJOX+gI2ctiUBiVXUpORq+GZR5Tb40Sc7szrK3YrIJbs7oS4GMEaKci8
D6J4YLbgPwTD2tfnvr2QgBQiHM1uKQjsjRDmGq9oj1GEYluSL55C0FnR6D93rnldFYweG999DLPi
7EUvbaz0imftyqKK4aa8Zq393a6v3E5u59qVe0omDNuIjEL0UZuwpcBWdnrXml2EuY6h1xja33U9
TNtl9193enwCgrsjCGXaIblrNmVaXZre8YiX0c95UT+Tonbve8lTSIudARElY12/Team9DjSwX0A
CYHEDmt3F36tLPY4ymVnlZb+48BYAda84HW8S5KB2xb3zzVSR8MV4dbKMgLl5yfVHRnLq03Sly8J
YxyCIPSafsc+TSUtU2rtvghf41Q/FyP1noebj/sE0K4e75k2zQybOYQXscU2qZCDkVCYbi1NoJXj
rNgzJI7V6mkKkFl3DtVbDOl4bUjQd0nPH/ViGeJsYLNvJzY2MAIG872Bhn+EkzXUMJGwDdyJxN0F
jvs8qmHYQwF5GcrpeYFpOEVA+BTnejyZ0LREFjHDfBh872uMeCfG/ZVrdpU4WvZoSbazmz2HRnHJ
cpBzY6sIHwzGNZ4c8oRao1yHJhMIYscfcq95y2N3b9rGl6nhRdDatcFU8NVaKjZHhq9llb502rya
Wvmj8fGGCiftt3kTepshc++Iqn5pJSHRZY5MhzkDP+lVVPhIjcYl5zQAROa2cNsr0INOgWc2lsci
zBr8GPv5G0VjE9OjHqwlZIZ8UIZcFXn2bDUrDeR9diewmEhTUW62rHGdbrLAprJadvIipJcLvuVT
SCM+j9SbY2Lg6wmpaToEAbYe97RWn2xg61TwFJTDSGWQwUuxvZBAwNmw13nPfxg2X0o2yDUnOWiI
U/jZj3yOWFCykYeYF8QAW7dji4+yuzlsHjgPnfzJfTQz86aF8mqbFHIphLKYZnlskXNRluaagM9P
DBLGs9Q3IwA5BP8oOFHniTvP9069Yf9vXP9/7Zh+jtO4+vEaf/3o6n/XV/0nLsD/wZappeA0/f8b
pk/xj7b4mv/aKv35f/ynUSr8fy29UN9TEM0w8dOI/E+jVFj/oo1qCc8xPRMqFKjA/zRKLQktwPOk
MD3blw6Cp/9plHr/4j+EHvBfuP3fIwiBySgTwYcDdUCBleEf31Ooul5GQYfP7ZhWKl4PSf6AKvY+
UNmn3OKN9Mu9+A9q4FdgJJf2Dizw709zXMc2JWw6+AbvPw3zBbr2evCPrhk+WB3MW3qBNFido0Q8
EVjT4zwUF1Shn0rbfBqbe9lN53k0D3OIla1Bv6BPEXmsCchTfypuOpuoMESgY7srLDhrVdP7uyi1
ITP8z2/4D9e9XNYvPIR/X7br+jacLvrY5kceQl37qc65bFn13wdd3QIFQTgmj04bbcPCuh1d6q6B
4fefP/fnX/zhg33P44RHRKmEF7GAGn4hNkrD6EqNCPgo2gHwqfto9HrcEHP2dQi6U0PrksiRtD34
fpz9hU/2gYS1rAwHFJbrMiGiiIXv+f6z69Il5qK2u5OXGbiKVEZ6sVMN+7yYX+vIty7eWOItDUC6
BGn00pAr8FBBDjs5dfZKUml5FlZrrGLe29D7QKpXkkpqCr9OuUwvf75RPzv472+UA1yHdcVlc8SD
gPHuRhl0SFpnnqCY96Z/+glDzLL2zbe/m06e7KI6Vyd/FvaJ9cfsznBvUsuAnNAx2IwS98Huu85Y
WU7ocoKEl9Tk5XdHIR9M2ChjgovOadEenX6o7pEM7fH60uK1g3OpZwR7Vg4UqVWPjVmI+798s+UB
/PjNmJtY/BgsA9v68DMYiapnTL3tCaWRscutMLyrrerRD+2VP9U2dXEf7krMbMrLYPMmc/+YLAWb
JN1z0zYM4MnJulhmcAuDwD36bnMs0qB+LHD70CIKpytMnN1tungMumCSpz9fv/n7I88Lz3NYQ4IB
jGUvXKBflnBQZpZbO1Z7knm17sjSe0ixxa9rfhF0L4ig5y69Dsei3+edn11V3QDlKmmmtR8Hziow
Gv/y848+6P/2dC1Pz4dbC4bTZJVL5k8Mrt5fWtNn5DSXFn7KmJNEWW59jJUoSsYz/MylwEFnV4WI
X1D0n8cZsI7lZ911gFf2L5fy82F6fymedBzLE1IAM7XMD3epIrpCk7tbnroxo0qRxCiMLXEXvBbU
GS85ehONe1XhH68t6k6OIdZudIXNDCBq8HEH25/JumZZziTLNPZJNqzeXIcEzYzrCEHDAzzX+rEG
5JFXL0CeSYswgvCzQeF/8KcsuPLJPlDJ+Ix9wXmsZUL+uR9Pl0FE8W6WlLUBYinKUsTHqCM51rjd
D9Uzf2/IhN/4JhOpJtfVvvfjh7YI1aNVIqkP3aTbBLrKL2jsSYOdkvOk5uExCBtmDI1vPM3GcKRl
jiW8SeOdpWjdE2M2HHNrtE8ZgPW/vNn+4WVB18I3hbAlL1VPLEv2lyVpd4ozUtU2p7Z3GpQTQQJU
C1En4Kf20i2CLYshOKp/md9gMBnOPt2rbaWM8EtC8V3bZfvUZcFaOyPiZBEXTwXngF1YuTjY+35c
Aybv9jy36rmvA5avKzdRCKbfNCvnmLbluKgDEPuPkp4nEObNn585f3knfFxNiifOtNivFDDD91+w
G5Ne9b5Xnxw16j00iXFngA7cpe74zW3lZ96g6HZG+NZQYzD6NdGNqhOOlGWWHRXuHcy1w3p0XHXw
8cdcO1dyAUfGRPAEBL5OskXko+p436VozzuPxDOiF6J94uldIaTGNq1Dmku0Psoq9q5Kfd+27lc4
KgtPyLiYzDeXyem8hn3kUOlWxY7nGysXN3MbRFgp/DYbSaii/xjjcipa6X2rFUpRc2aiynAjPU9A
eNe2TDRse17PPFjnMk0enTG39qMS3gHL+KMBCQgAmCgPST4jx8nQnxRlWB1tAe0V3Ln3XKChYMAH
9SweY/pzpb0jmscjgumhDD21Gds63TiVuoKfq88cMekaz7K8rkUabk0kNQxH3D1xjMkuN0pFBoH0
LgWoG4Ah6mEiDjMij3I9LVgxmA0/vJncO0wzdCKiIP3LdmH/w0/PT24pz3OkY9K4eP/Th91Ye0Nf
tCcX5Ple1k2GwZiDyNTJ4VQHtbVxdK+YLcN6KWRdbwkcY3AweMPRs5awMvidtE2iVdTC1gNWs5pq
YGFWJqNL2bI0FqH3zZD0d6mT3riDW37SE8EsMq3IAMgcspI4W5G2u6p74RyNGFSaOejh4NS059J+
nf0YUr+/szqJGbcmA0zAEB24lG3ulcH5z0+C+fvuicKTCgqQsAmI7yPOM83igWcgr/A9lXPEyyhO
Nz2isEK46qv0UfTMcbalvlNruYz/dI6ovdV+yTCZtizdqL88mz/363fPJi9l+F7CMiUPJ2X3+x8I
kFKrwtJXx2V4Uqt8C/qOEclcXKxJrEvu9Sznkz3CRA1LilyysChBosk4SSZ4M3wO3z0ZTkUkMn1Z
K8j2sRPu/nzbPta77NMUfygwwE2ZHp3S99eYzHrRKg7qqG1ZXbS3eAaaigAfujZVm6p1aWffwy6+
1jN8vT9/tnpPTFzqTm/ZBz2mJI7jUvK8/3Bm06mn7FBTd5b66JX5kXAHLDxZ355RSQw7GwfhPvfz
/lZ2qAicJQbHtt8aSaOF2LLLJK15NUSQQHhto51ozfqFjIA6TF/A5DFa6yl1ioCcmo5M2G1d4mMf
cfbTwzsP7iTvRdOHK1IEb8u8KE4RrbKLEcagmzq62ehUdzIJ3A0Nl/bSjulIhMdIOLkYywMZCc3j
6JYFmmMVXLcKq1WkhF6L1KBZWBf5VU1y59aa6T+2KO9QZfYJzsEUVIWIp3O5AElLbX9mQ0FRBtjp
aPohoSJyWbV/vtPW72c/1iGwAWkJS4KFt97faQ8Zp59anT4Rqpo/cg3jwTPDYFcM+Y+o6JsrEsfT
FYei+bWqECsDbLLQwG5VR9szGKFOF0gftxR3jM3L4tARDPFprKWHPne4kiSfPbRvyo6qJ8cPPmd5
AdMApAsttrp++st3WWq1d48Vk2dTODxPKIckr7/338VArYjdVuhT2DGhQmgEb4bM5cfOqJsT+h65
0lrxr4Ph3MfRc8H08I6OMeToqOnOttkXBxniOSF68vMgA6alULcPjGXe/GU7Gst+MzaJu//zZZsf
lEmYRij3wIOS8aNM0/6oTPJ0VeZeaKnjBIrEpiVdRRd6eO5BNQj7ciJ/wSM92MOYwhp2wn3tko8z
hz+iiJ4W6MsvRZFmK+nXm7Lr8vu+tdO/rJJ/eBcAAOR15ZpQTC21vGF/KZbysJ11aaCOxox4rWW8
y4S/ZzTw6mThvmfLiGFXEoXzlxOd+fEH5TXJ+3oRbtk2nZKfd+6XzxWUIGPc8p6MrCw/RV53sayW
WIkiQ2HoZ2dDRO2hzsNq7ZKsqJr+tqKt8t9+eVMiCF5CBejLcAc+rCp4ILgmyng+2vG8Lyf7R5hC
nCkHsgNVbIotenptIzaNgv7uzyvjt4XBYiBagwOf5dLi+Xg2sWctRVb34zEJVbqzW30JFTiDSDUu
44cw2JgO+SJ//syfSP1fHyKXzpOyTMHo27Od3xitARScWUQaBmoKVh7j7sFPupq12Bfb0ZH+1lMR
vOHYILZjeKvzcbpgYX2sHS/dkglxGTL1Es2dcSVNLL5sDuYdU+HpIfDUNwipTK7TKXqi1prWDTvz
SVvO8Jfv8O+F8euXgJK87PcElKEphJj54cBcDrU3D37QHLBy302V+yTtBavhjNgPPI1SKRpiIoJ7
7+jppLih95FTY8YjJ5uCkAS7+Frl4IIZKl0HicSTSdRP1kbkvofBORBefR2a/FFF3zpHZIhSk/ps
Gf3V6MbOLdOHbqVK/ZhMVnGhqUu6qlBYuei+n2ECYqBX/iOwQ8aj35E8rASd9Stdjc7JVMXnofLT
kzU1wJZD80pbHOaQ0oxPnhecYyN7EDZd+SbRxSEIcrlFUjd+qsOHzg3jBw0HGuqKXGvmzPfYohaO
CnKGsXMiwOuGvSfsRu26LrklrH3Y+byyNxzYCHRqOoMfmZx0TXC6jbdtmxKhkdnZvVfZiJP9MDrg
9GjXLMaMdratzr0Xks7WTUfOfTyCcYkAIOIsOFfTshFMzFfF4tXRprhJ2FQQDcTiEo5QLUbD1fuK
6pzAPO/SEb92Df3s89QprqKKm6tYhJAaU8Wsab5LJHp3laI/q+LYvLIUXHCUX4eW/w9sFRb9uutv
Yxl9nq3m64SjHvtsnZxM5hB5FNu8upMbc4ATkCG5WeVWrKjOjb+8KD5upZ6JktVy2UotFt1v24/T
OX4xlU158MQMDgXmNFZUYGcRIn5Ipf/lc7p8mo+MBDorTRV0te/fyYqITdNpquLAgLnhmz4TXDN/
KVdgn6wjAvp4k2KOoT9AdMGEwFWY9lVQyXXqhhNWEQZBtms1uD4ipNptzeTEhMvcgx7Lq6xiDCgN
fGVLapp2byO7VH/5Ah9LPI+Oi+9Kk+6LRbH3sfCg14YKAWffAdlOyimgi08qwS5b1SiFpl62K5GQ
MI/QV/5lw13uzPuXA5/sC+RZtDb/oakZ8lyGCUGHJRAj5FU7O6r/Ujybv68FyL1y+Y4McgkT+LBp
mLlCuUJoG45w4AvumB0gThTIVGrG5Fj1d3ij5lJ6Rx0AiEEfnR9QAfm3KGIQ2xdVd9cEAFUUWZBm
Mjz/ee38w62nS+pAkgfza9nuh7dj31Z55KeqO1Rz9MU12vIcMHOqIaAUveyuFTHsGz2Sn/fnj/3t
IMbt4LazbD2XRu1vZURlzpHTmGZ/cGbnyumx5PAdUc8E7dZXQ7pqxumsLJjveI8WDcVqloN/yBPP
WhdJ+Lem5G/LwDKZwNg2NAbLBrz7ofOnRugKrqthzyZqWOtWb4GdBbfs5Rb6yKLY32QNoe95k22y
1B6Yq5LdYpimooYHFc4ddP7ySPx2LvS4JPZdumTL4V39zNr6pd5pEMZAd8+IMwnjaF9hq9yFUXef
2e2hdcJ8Q+Fb7AGkSSUuNEp3CpvxHVOAaaNloNfOddyaBRREoqgZStT9LsC2t47RkPzlp/xYEPK4
cj4jIGNZ4ot2//3LJymjvJqSvD4YmXtjOm9VxSaXmbUmXBdLfr3tyVHfDM7XP68glF6//2rMXuDo
c3s4PHsfT4YWWk5lTA7MmowEh9LHKKrAu5xRsKVnu0koWTzzFHV5eJ25TojgcQivK51teU6LtWgx
609RSPNZm3etH9MYGoz5QAZ8dRvMS6pyrs75JI110jTGIfE6de1FI1WmYAeNYOVgHUdKn7TuoZ0y
DZruBC0FiFqdMEDWnbtThq92Ruv9iM3cBITmIP6UQX2MpB2DxiOOUHtkOJT222Rjzk9saJW0vC7e
hNCtS17boSvXhCFfCsBWeIWWbrlAdpQl98OYi7XJ4OVz3IPTQUnwBS4SbXLApCRYAkVgfKFBraCf
up3GoUBsEIevndpRBCwspOSltXF4h2PfPOgExIa9NB6m3OH9JCr9rGl561qqo+IvXBfoye5Ubqfr
sQk6fKv8a2im8V0dIZ9HD1oSxKjtNUIPeaCPLk/DQPxf4xpXc9zNN6XdWGdAVTTrJhWh7gd8yWPf
3xh+d/cTX1y1yIeTHsNRZLfnlmMYVLVc3Js5g/nAdrxTOBrd3VTcGn6urlBJuKc2B7o5dKvYIms4
d+vyBtVDedNOQCo5MK+pcPDRzaK6c9AweF77rYzI2QvT2ARWROIAAyogXwG08nQyjTNX9Zbn1huk
AePsC2N8qBpBWZVNVzGirVU+B/6mOlatG7xMvFH4yUV/KFpQjdpSEBmzYLiVC5VMKvs6HRwcW17Z
kGNtI6MIPTzkNLVOVa7jravjYV06LvZ41c37MKLtOKQ9lwoAljDOubiqfEp8pzL8bWeq23HBiRVx
os4GVBuq9ZLwb1TpP7HHlcMwp+WGoaztDz9/ask5PJrr5Gsgkbc6Tr31MJHfB8sfTZWsIWUEJ8vU
Z8vz1XnuRLYdMuTsFac/mpuo0WbT26layEt76GcX0yCDBEgaYp9CjEc5Lq8kyB3OH3501Zb9v+Xc
JC/vZOjKT3Q4gU/Z4jM6EnEqGK0p3qTYtJ8JwKweUHAm6yCW/VboZtoyZfCpmb30OE9BeYRRCWoV
t8FucjKTww7amqkUd9E0+DdWlCHoK81vAybDn8cOJN1oM5wgwc47Zjfo6CG2oTNZeeC/9mVv09dJ
i2TfCRwZVR+aX8T0krbfLPCNL/A3hw2pk4vvVmNHBFTM7XduSNj1SMUu5W1Wjt/SvmX2rHN/74yI
rBE8I0rG7VwC8dkHE1xip+lwOdi2QP6XJZtk5DQsywCvdTTArjM+0WXtboSGEKzySm4jgbsDmb6x
CVxjOo9xNZ8jeEko0CQ7jaetdUOj72q0QAOYqj40lvfCaMG84+XGvMUjhqkXk/NQ1F9FOCGL8510
TzRwbzkPnaX9k56TU2+Z1yN5Lg/FnIgbtpxp1cZOdZoLZLi0QxYb4WbmwHPCK7Wigz9sp8Qbz43u
gqt0svmjJb4HK1F7EEZn3srqrvOrYp+ThOkQJBJh4RuyobxEqXFn+JO9L8bh0899sgScfrRx6sJC
19KdaGMBUcx7v97ppmoPHUF8OzPzoSJZSPqWjA2VdDtwz+ZJTMFNHQLZA5B3LF26jKKejFVvp85Z
tpnBNMDUp95MyfcJkbRhWb6b576+9iUIAhA03s6GNb8o1aCG0KU8esDgo1hfYIcgBR57fT9Y4aaB
F/Ja+8mPwkVeCeh/uBGi2ZEsI56snLaqqPtjBvBiwyb9aIxa7YepdTZO3jSApmZ1GrxInSwYjEi6
AEba4Y09C6ZZRAeRvWEl9abHcHbOZmLNi2qU15Bjev7ertpYUqfXjL/44imvFmlIcx9XUXgiobxa
sSkk91kfYgALKn89BM7BR9Tz1E9caSKAkk6opM7wr5MKsWVGRirbB66BxvdpweWfKlFFn0zw3yNo
jdWYaH1mq3Q2vYrvuCXu1RTI+lQV5ndBZFBDyMzAEnBmQgS6YFFtQpdIiIzCgwPFQBUucAyKDwwI
VbkTKeW419TVVZjVNfGby/AsNhB8lkl/3cAxP0dY4MtyKB8IWLiJyiq8/vlvAt//ro6u6qked5HM
s1vUnyvNgj7Hs/nWUtvcQ1Os0fRzPyqnxeikg249Dzi1BLVpXtsgw0IsIrHVy3OY+zceZKWbiiTS
dWEP+VEblb110/pk9cOpE7DizRTrwRRxFHS1eix7srJNbPyHROZiY2qLFN2xIdeSXfPaL6ri3Pc1
84/+bMuyfcS32FxiYzpFsruVEaN17k230nWY3ZmF/tTURn0FjXZRiAXhmlml/Kz6DmDqELv7ifnP
wbDqhRZd3UMaFvdEmfabfqi/tFmY30A76q6wWm91FK2R+48vi5aZwPjhUhWgBx3WyqI6Q18dog8W
+Q7PBko0Nw+uQXF+q1vvKYKcdeGA/VUNkXc/anbtua1WWMD6W1OkLOv+PkutRX1MEz8QyZ1ZhfUq
S5BSxh3JqsTLonkTE8q/2Lqf5sS88Uvx5LO+TzERetekSANdKjqCt/Ak3CPhda80Co5ZmP01CujO
xniVIk7Yjz27bF3d9mQ1k98NlzSde4x+k43Ish5BneEgitN52I+z8d1jhzr4hOyuciQuV/5gGlcJ
4FSKY1CLY5oeFSjjlFLlqmBn5pVvxzwrZzIciwiwlFdFj16egg9cAiGnrnEYNi5uelBF61gXMVOl
zNyBs7bBmY8/Sqe2b9sSN0RnWqRZI3Vt6bmvVSTB5/b18IXjKkN1PmtFXdp9qS2GwC4x2WPKetD2
pgqS/0fSmS03qmRR9IuISGZ4lYRmWbblsV4ID1WMCcmc8PW9dPvlRt/q7gpbgswz7L12vcV4nu8S
12DYCtAZutm5sO1+h4OuHMvXuKcenRaWpEbPSFQF/cFlZHwK3MpapXI8M9ArojkjD4BJNKr8Pm12
XoZ+MslQ0ZL2zjPW9s6TFTpv6X8US/Ofv2wSM0M9K+ctXBpIDX5GvCcRwpEVzC+xysorwQ/9vl7Y
EuSqfWP+1vx1lhweC38/JpHqG9hbszYkRDX+AqirEhBGTSayFDpqrNi9gLeD+mS6b2YI1cVdEzA0
nIhg21Sg2E/hv8C4hyMGJj+lqL+60Gs2YVNDhHLj7Nj3OaR7N4mUaTanqYH/M9f/vAJgtY4nudNq
mGlwE5iwisVbnQ/QVAbzkOdABqriD/JMdz3PlDh9grjWMoZz3Hn/ehE/LSYFRHNJlkw8A4kazwtx
Ah4oI6DKwXjLumK8DZhZY1w3ySJJ+3KN6RKj4QdZ3RKYdBfCerx3qZTbMWeeyQ6hjExAoozSsvzU
ewHZdaELvSnQYKgFGcnM6eUG2bI8OzkOQPGiuZiPGuw1jsNGHM3lvRzcczdj6ES2AjOLv1LFUCXi
3N12IVISWeg/JNuUUQ1IgAwf/JG1AJS8aPfsBqBQHew1on8YqgbUqphA4CzN1ivr+TpU4z+PSCqW
gM4K7QPC2nu0G82HGEbGk57RRHSfj258j5SJ+csA9pY7KIDLGmWx+JNMRD/5RszxwzdkmdX8mJcn
bDhtZPJVPXRRHHr1S9UqdmpV9g2wXlwnoTHMwroQ6l+NVe2l5c060isxhhDLdBmMMN21I/xmoCov
tRlbEGwXhkROkB8rY1J4h8e7jMQptvFcf4WyC64N8X2rYCnlgaQYfevHngFmM5rrou5IPe8T/5w2
AX6fDkZZIMCCdeBPTvnQvSAOCp6UgvjEiYUVxAz+EhnSfw3jBDqi47oK1LRNsx5uIUMO6NHqGlvo
nxtrfoeq9Rh07LEy32q2qrN8/j/xfPJok+Mq/2XIHX+X5UC2DvW6q/rkqWIxj2A3MXYs+SlnQYFG
Qcq802maJ4dzSmWj2CiVF8dhNCFMYgU1DRK6PDH9VWFC1xmYr7A2+IWZSB+Y98yPwSTF0YprsfJV
2J+1aSATgAN5aT1b7mpnrh/aopy3nsRD2PZou9GXrRMPQ3huZ88zuQqGP1ig1Qhuq7N8L2ntXvQI
YR7Pyjd+SqwnzaI2Nl3X02RiVHL6eeNPzSZuR2c7Lz2z3QlEYNPH+M7HVZqb6O8JMDghRshOlZPs
sxCr8RTPmM99yPINQ3WMu631vkwpy4elvS5TEK9Kw2PoH/IzloH/R7jF+On3E2C/bs53Nc+rH0vz
WeO2RkaQPGo0BYT2zdsyFkfD8D8YSwTwn8zNAIfipFWXroISQ9JIcJux4PDwFpJzZD/bD5R/OZ0I
J8tAAUloEDq32N11fnMdHRpeMel009Vdevb898EvYhrZon60vHS+QwqHi5ydkc9qWJMzwPFjBc4b
PvRdULrpV1MnlBRED0WYGP8oKy9fp4KzEKALiLx8iSPl6HxrWhk205lppCKRASeg6R+RtT7P9yTr
KUYSlrU6P0BDW7b52FjUwxC1URtdqw7OC5luFUSU+YFXEyeL2/VRXkzqXfSSqgM/ysgKZ+90mcuS
Ihg2nfQvWcKXX4GF3IyF9w23NeECsoB0emn1nQJgyqYZ742O9/+dirZNvywy6wqpGcy/nuc1Ek3a
RAPcnDmf7eRkyqZ6xL7WEN8Udrtk6h7atjGfTG3094g4+zJo9uf+TJ80sTbZcRljQOmyv9Q81SYx
FHFFTLUjrLacnOT7hNmIiH8paeE00UD36aFkBjD30zff38bK4n+O0T2LiusaiwbFmKI9ZgkPt58I
bIS1x7zrk13p93KvfADCrjXvBgNvCzsmvZ1J6NjYeQX+06vGq5SwzdCoPCZDjTLHCNuTl2Qnk4Zz
kQR31AFs+2oSrKm6ZVqPy5xvUet8K4kgyJquVkOx3KfajNzAlywKNHboZn5oXaN8mH0JL3aGODAA
IoRvzvgcOt0FBcHh/7eEDcDGAMU0s7vfdhgvI8CsXI6W7a5cCa+fmctprkeTTWwHXAp9CW/8hpiZ
4blhz4H/r9rpLrTeJZuzbnlg0iP3ttKn+7kOZM1dZ5UZIB9oCKKg24KLUkcdsak724GcxCDKt3V4
Qmj0UtI/fhS+iKgoeGTpws8ZVLCV2VbzwXWwBTKgKbeAk8iOievgOQ+ny3QPjkyq1NupBG1ur/h2
fdQ2OTf1St7nmnEbugxorPSp8UJAMdhO4glXV53V6zqN99ynX9kYJldIb8OpbSHv+TRSH/nioMoQ
3s9snYqw9B9yq8VHvqgzrzZjE519ZjnKbmr3g0vii5GAy2+Q+BnWsO24hsa1wDXlN+0NLZqDcHZ5
s+8RFmVHPO3Eybe0Fow0I117tWEc7EYiG+w5Zka4YSM+/nqum21bLI++mF5mahfqnWyMjAkge+Hi
9xrl+Kwwsr+yN4PXOsZ/rKY0XuuhW06V4CKrsooACNd/a4WL6s3RCgOfDN6mitMBXVq3+++/jcMa
kBeP56lEeB7iun+wyK96zNIDiLh7eJ3nY6WxA77wAGQWSTMPsZFbxzwcXxwUhue8dL2zQVnoGuOx
5NU/alcJzIw5JAU2f9u4nwkRa6tTPY0nG7b8c7N4/7zEnI45HrdN3kNbTRtEJklaD5/Lt6jsH6XT
8Xuq4r/DyGxn8jt7E9jEB9XYJnN4S20neatG0GaU5Gh3Rtw1GP2HfTr6QDA6E+yszw2iTchG8E8P
hetmJw/D6R68c7ISXsLTXRjGSVbADj17SG+dW0tYzEQsNMp6TtJwwLt//0+uf5NTDBmcJsxtwXwB
hnnHTx61WYb92C7HrfZCYNnS28zkqvHpUeAvHuxcOTgU/llVX4JkX1vC3U5pHtx61rLsDHvzlx9u
bVSgrYdWjftOgFRC09kcefGN5wD7o++2xtfY4YZDWhmgUqt5UuP8oYDyiJ2xLj7Ju4QVr4ccymgn
3sP408O3RJNR2utMh8vTaNA4BKNR7dxg1aIAPfMoEAFSW4SuM8gyVRu8aCfU167p/wJ6p4DD7f+c
NNWGQlX8DWf31tMJ3u8LffFk40VJYuptl+X2a460JmpN/35sOQObe7oc1JP/ip4RgJGgGrWmcD7M
TlhFFIsVWsHwVvYm+7e+pa6ckalo0zU2qWAxw/o13Ddl11/yDImklZyHgYMxXLpXfrnTZMbq6NLC
XsMSMWJbfpiVkZ34pVZDkjDKmP23cmxh0xRjdfZ4JYdpZ9Xep7QZCGQ0Hs/kl9GemKHFkKI9SLgx
+z5BAFTXX4lZZ68j4VCkw+Cx0oVR7o0sZUMSezj0u+Qlxj0vXaLtMucptwTgXipNztDiLS6LbxKW
WCBn6bzn23znT+BCMKoWfrUwt5C8lYVYhz7UXc8HLKwn3NYkcD1phlarBEJvVMaz+dQytX4onazf
a5fnpGt7IvLKyj1TVNXP3ZR/hSRnb1Fa2piqbL1H6LYe+juIi8HCNu9c/9z1IKdLGMrg5iJ+vvRk
ia2NlW6NIlG/CS5ELyaxe7ZbA3riMJw8C9VdYAxkwxWtPjleCSWQzPgteRXZi4J+siI40//Jwday
ywPlrBNvZw3Bdwjk5LVbYjj3RVxxM9vJw2h148ayVP5opf5noLjwcS77L4X0uXHHbzSJ+bO/lMVz
QlkULQpcpRW+Sb+avkAF/PH1kt2EP3rHvgnT6L8/N/0FEq6wX4jO27tA1bfu7NgQ7CayJ0KP73Aq
05+2bQlp1HDsPFoHjNjB3p+sAQhd8O+//wE++zfk8tskVP4t43PbJM4QXCskb/uB0PbDlBTLpUSo
GxUcnC+J0evVAJD/B09tJKfG/u05FSfyYwwtCC6Y0oKBr2v/OC5fcmdNDapvfh9+8uRxXgIoH7Uy
f7eEIdc7N5uSs1Ol5IegUTjUS/fNND/9BEY5R6XfMm6tWXEsZcsEEbBnLqyvNEzFphCZeTL6DuCK
YvwP7cN/Jxh7mwwcYDhK45us63BnGMa4txY7uVXUfgxACBuYspB1rWd9gMcfImAh84mEw/BB+tpc
5/LDVgrXtBolk4xh+HJ6G3ZeavwSC0BoU2WnRFGdQn8MMsD07sqTdXcZCbuPQJJc4rDpXrw0QV4o
l2TDs1D+EUH3TarvalJD/qTYFh/z2hsjq+hBDF1aqZLvoMqIEJikzbRvsUg/6Z7Swbxl2Dnf60x1
R98FSJHc/3UKDJ6QUXQ7S50zKNuP9SLEk/AfbbMBUnv/Fz+vzK0ZTP2mKrX54hS9iQkbunfVQ1sq
zBYOp3Obc6YVtQiGk2H/qq53GBUN4ZEPql6nIjchSZnVqevC7qpasKoZe+Yfl2SeiuNgVF52rgl7
vLl985iNbftgeGW5HUfD2AJtszZ3XItzB6rfk0QqbPyrJGRMAQepvldX30QEAMd2s37TLp7c5Z3V
b8EFsNhovPhRqarZx+aUYWgwunUOFAoXpk6PmuXboU454JWcU3TYDWV0CszTnXY5ffMrsp0Nblaq
dTZZO+X29qcmlCVlt3XohpD5PlWltwniotiK1AWcFdjlZQhwTJuWunSlCpiGQc2Tvje+MsUGXJO1
Ap6K79E4VvYbHbqbVvwVvXR2zf3YT3TqbczMsHfhkpiPwL3ukVnMkfRiDZ8o6r1cTV9+QEMp/Lo8
pmXc3CBWfomh1lifoU0wURbboUclbFvG/JJnFLZmx7awcpwFr1zK/M6xh8MUU6eaEFm3PQ6cK02Z
e1W+8vfBqO6lLQHVi9NHNSpCSOWfYRuIPVUwBIaZwsQuEuym1fhqZ42zr/N71R3H4YtvoHzSxtfc
hqS6trZ4m0hV6YJlo+dxODil6q7s7WBLJJRGWRGcTDfOLwY/1tHHGAvIaNmXQqZ4aubpuc2/dJl4
B8ps3r/JKBgbPSRFry6QBjMoGQ4eERNkfEcVQAZXg7y5t9zNzMAyMrPJjMIZ4uNd0xMkhLS50C63
HfiOPcjhbwYW5ckdHLVm6yLA9hvXZu4JGALecfxPeypZSiSVDLezCGKC8RwXUXEw7vDlPJeLhYor
aK7/mQAIdAXFXYfseuPyynyzRp2bdhsXADCZZ8RNmRgZ4GZs0Og8J7Gczv6UujTYIUynzJpwC9kt
nAAp8wtKu12Q3E+ROT+WfSayCP7VNv+FQ5U9tZj/Xsk3OKqGd60t2eohALBJp4M852AdgfMPBCl3
/fxdQ7nogbGjDayO+NF+63C+DCZ5H0HmkzgydNdKMWesw+HR84jBKbQ9n4lbwK8+Td6msOTnHSu8
s7cNVRgE7H7Ywjr90/e2+uiW/qfS4xUACWE5bKhIbJgn2pp8YK9q2Q9dvlwzQ7lPGlzVwV/cFyRb
T2Is2n1omxdP2d5tREO7VqL5HOLWjHrsrkeHhnHV9uSoxEbT4EQrXtn45f/cYFpnpTe8IQy8Llw3
9/F88+LUAEq90fcuZVrqQ8oDsTe7PH7AXU8y6JhFYcMCAWWyRzpviOOPDTmrKIJMlPsj7bR49fKC
vDDk2VsyfjcsC+Aa5UlXnFqn5ho0vdeQjSADHGMjpS3PkvXJps2B8Ht/THtpvuH/B3CsK/loW7qF
qrdgK8Gr49lLfvJl+zAGbHrqEoRtmnQhxT0utf/+MbIsXXRHNmzJ64vACBUTI6xDWTfuhezbFVTX
fn6r7cLHyMUM0ymLVZomw65tEna591eqixuA3w1xTTbpcg+5IL8l2DmWBAGseijnC8uQfgEm3KYu
TjoSh0B42/NLmYr1hGnpXTUzGKShvWVz+tg3XvfICFjhvhhZUnmJ9RrEUVGCB5RTzwNL9tC2tE0V
1SyNlrC/2aHVv/QuHscg86KZwdCLAYEL8HXxbnVT+dqgU18pY5oODRnVtaFfRVvZr67VOSdjDM4T
j7pIhP2kqoKavem7g+T3Qq1ICGSycVLtXkRO2hF01SBqOb5W/7140m30g+5Q3nthdpVJoJ9bKD2q
dSNRehxxIbEQ3QxOgeHxLShkeyAmjM2CY312mOHK2TVvwk0QXHqyAGGWZycXqNC6CEKHSLbZPAKM
5/EiO1WOvBcY/WOwM/YMgt2Bg5W1NRFNrCkCNby6oMjCWcUItazwXJgd0T13FjA07WKpm3tVOz8b
hJb/MaAXQvhou9PMsUZ82lyv9BgWp2SS5amSd76NB05DPted7xIB9hAgsjqSOU6STa30tG6Lxtz6
XnMKpZ9dCKjYs9YCmOh4GJiEWPAHkB8werX5msBf9VuzZQ+lb7FIoCzFZDYkwydMOWqPYHbJ2LDb
M9EkiB2q0Afz5mvcfsNw4SbWq0CdMbwU2iFWnS3e1jRQGngYfdDyQz6fgvpUB7dxYqAwnHJLz4Qi
FjQHphliNcXdAB0JApvVWNd5rPWqSKzmjYECFYKfHdyZ9zZPvmefHh8+zbxp7eUDN7k6CCcwT0AT
8xWLm/juqGivwcWezG/DIBQyQwRzLNAjPKAz2FpwaUBjEt053Rf7AzpFe7L6qLDdp5Ezcpt6DihB
efrvdM8GYa8dWa9HEeL8qFR7SMDlWUVTPwyJPus0C5791iUHD6ULC7K42jgtN6tsZfgk7E6enFiM
u7j+2zDXe6TcytZMNfck3K07F7G7Ug6kqDIOt30MOreodcvXFnzktiufdIJKV7bZ0xKnm8YjmZGP
wxw93rUqw+lXeRzJ5Zed/8RDaT47hoZZQtL7zbb8NyS3O3qV+XGQhn60nMBbc5DOx6G0aC6qJN8Q
rBKslAMAnErnoaFI+/bz9G+Pg3bt5ZWIPLMOr//9o9HhwQrDyMP9MGmbUBCHwBFTx+PVrKR/3wu1
T3Vy6cjFeAphEhylbv9qJGlRnZMulc5igIKhGD2q8jAk/RdJvQyZ+VzZnMSPY96HRHaxjCgLhkd9
2BwplRw57k2aZKMsbKiQghAdItE8427sS6Jhph2YUwxYvfla5PKlMthmgqsixjRWwNJVuMoLavaE
YEmE1uQ74tWOXf2bx09tf09pNgDSd3GUZ81Dcy8++/B9lDN9qEd+EIk/n33/uEwZWgpaiFYxDyQr
F6Uc3EUWUOgmNBCSqv1NiKdEY9rBdOuY8Hv3/JoqHhX7zPrqLSpCddByabXHmYXdKiEUO+LjJBSS
nHQMlLeciQljz9K5Ms40h/4XzjfjksEfYTsan4yE852ZcNKW7nSL7e7d8fRv/F9UAjYOrpV70JYR
Ea48MUWGvOxKGJnJ8AIXsYrK7n7KOLwz7R3l4g8HBj/tmocAK322cL70rxRY3iocQPHl2HK3IcIn
t7oz9qTO17CTGAKzeckIU/B59gwewK2L5gDJy8XpB1QQnn1MMiCxWc2WsyrSw9z5vxUxQwRrXZvm
Rc49JLq5do+ePgltni2eoLBoCWW8M4saFVV1KZCfOA9LDwlSjyD2WIclcsEqTBDKajyMenmmZhw3
4fzTEXuxgTP4PQRViVM4o0bIM7XzGXmz6g6jhUh00pqbLwlZ08bPhuVeRvcPcAr5fqjAkCnAGlwy
D6YuZBs9oL1bDqUzpGddQwGclneRWgcQauVmAa24ht6pJcNJv8Pbat76gHKkQlfakxCKlts/prVM
ac9QclapSbp0Ds5sMp2B+JMKiQn4LfZfqxDsJnMCkhnople9a6Z7X5Rv5lDfRAvfqrXqIQKxRI9b
V922hGbdO4NJpNJq9O5hpAvStdKg/7QnWPaYJjnl/BriXHXpk+ppcu6psFr91ZIQL58JB1nSTCbw
UIVGvlYMvtZ2lz0lk3halJseDAvafKflNsWkRmkT3MIgOefh55RYYs3OjYmUlz51CVx111y4LZOf
sUBI086AU8OdNXEENg2BrxYcLxmbF4w4f+5u7yRJjgyF4ORYcJLy2HweCtYGpfo30FkfO5vAaltG
Q0PYZD3aHTSx9Eogu6ZaHL4ltoo7ODaFX7qFtGjues95Uk38rO9fbhx4lGKuJ4i0n5sVM6cYcC7V
iENE1FQXQJVBKJo2JH1dfQhtPVQMTdiXOQcjTv8AtvsHVSfbVxgeqxLZPyNlqE70jiLMcaN5+khw
rFEABJmDu4R5bjaY/hH4mgjaK60f/DKPVJlmUTrCK3NAs6ZB7IO/HH79wiH1qaTgl6MgBc5P4Tcm
bKVLmCJQIG5O0eJgaEkSWwb2Etm/aexRXo2Ud3h4GaYn/Q8Zlxu/G2DPkge6bs1mPXoK3qX9SRnM
CHMS6dpKxD9hhhDdmoHe331U8zBG4bhcSw/CWDUGH04SYpI1m1/XYqyW1xNLywaYv4WtbcLnuJFT
na+80fuXzqPYhlXz0Mkf3jQiZSsP9agw1pnf/2WLzbY9SPTeq7pPL5PJtgnVh+bZQC57SUeW0ql2
vMghwX7VswqNeBPv3wMghvQ3NfW0rdL0MKr7bRSr397+YgpwqYsYxrUMLknqvxIEBN2rnp8a4hHY
zm/bQaRIJIjZ6Q0zynR/jYvhjeTGNWQKuSnhynTZ8tclYxZ9NnIC3MJB++AH8afhBmdRmP0my/h6
Y88+d0lWrCqkhxGua5sdm8dsNhRrxbKaxMomsqKA5ApkoxT4NNr/Gkc1R5+njSOEoL22ys+zwx2R
5p4NJVG/mVP6K1X2XLqJjgYnBkec2Z+SIiNKSlI0nMXbiDmjMLD+WT6oT534SeTHJ1LJg/TDc+tP
/AXNtsz0d9jk+7EuEc2OHktsY8k3HZzIrlNc/ESLFNRHfMW6itjy8nPUuyKD4rGEUYP8FiM7Jmsz
fS6MCqkuC4az031DGHCYCBHKGX50qYvqeGQ67JmoUWz1WTf5tAPdyzGUG1sShFbgQlgpCHYiYc8v
lDu7HuofQRxIcbXALUO6kaqbB1PgWg81xy0lZWgr4Gs9yTxzZ+1EHjz1efA6dwSlmg6RSRMPvUUi
m98Zv0rVe2a2rGLzGTAhu2kxMixtF0KMza8RlrRwCrm17x7loqrDTSjV3juSGhawQQ3IauGsCf5i
orow4Nw5dyOEYxNPYmfmzh/yYxtbr3S49ro0mj8L41oZB2LNp7afCBQAXUemiIUqxZihI3PcEc00
sL6Ej8mrRhdd4dDvu4WFMCBG43mg89nc5dsrOH0Sp1AxbzOafgRt5FeCQlmX7EsvjZfu65qjzgZV
yQBg3FQNPWOgiXIN7WVXpvRp0+w1nP/00bzmodneo1WdIpJFQI0EN4yOkhyIsrtCsvYhZ6xrfT+9
TTiH/Z06SeoF6U/iyYSmfZd2jZC80SqEPmvrJf4n8BBPeB+3maxI6hSaAM8Jz1Igyi2xJ9TMlxan
64qoPAi7glgOAh8JSO4OQybEPhQcmsBI09XQc+GmjfMb5nm5IcMsI6ErPHW+h4Y2M+5UpFvMOm1O
6pMOWxQj4/hjkS8SuUX8hjjNWTcNEg7w4MOd+LpDZ0+xvywlWXxkU3TNFwEdzXm25I/vW5zD8qZb
S1xI0gjaQpPvUZxHcxGbfnAJ7mw99MB1cNHavrCgeg2zRUQ5EOhKpx+kvPlnzyKCyliQNBDQGSfu
C0MrfdcS/AtF0x0LSv2o7gQocGaW7DhzcysFC2QMhWI9ZG2FjhgvbGeWOz4zgsKCZzJzrn1G8qVl
7Jew25fAMRndxd/zf3/qhKQ8W3Ap0HnUwwu1TrBRffZsmczAJFFMdmITNayu04SaW1N/mWPvgpcw
1tLojQeGemwsWTI65qOfUGulAfFyqWhgwtXBizOhBec8y9qAxONMtpHfkJdUxBTOcoBFS+28KKIt
Rz2+aDFku8Z5MFtDbY2OC0Cr4uAA1SDupETVTVAIa3+1hwPqrftKn0fmeevMKQF4YixYGfTTGGF7
VDBmu40JkQO3jUJAdwVrxFM7LXrjZs3fbBZ7M3AD5k1PSzATUK9j8Vjihuwd9VhoH1MjF3tZNSRb
AxOIM5+5vYlEXw7RAP4InqaBASA3CDXoQL9iEBtGh+0/2ikwxhu0LXzNfXmEkLeQoeMwjyN2dJ03
/UhFhmdGdCGy8v40pYPxMRFnvjgPQRWAsl0a5IoWGER7IZs85mGBMDKfhpZOvtMHPngndtJIANou
3IogxcbX697PPoypvfa5o/bNfb9X3kqCiSKpGgXNiHG+mtOd3YfEx/jYisyg/i1m5aFk245Z8VYk
7HDhaEZ+ahEovMjjQOyIOS8Uhq73sTjWEE2AdyFI5l9EoglE3myNrNL58n2uHSyyCSuQ4LHr35Zl
ocvnWajZaTFS3GPJW/VSfsTKeESV9YJW68nsG0m1+p8QrQgiPbL1x5/5lvfWM0om/OcjzpmmhJTV
Jx1QcVEhVSYMDTQ4eNjuZ8kY2CmwvesxkGsVQhY3kvkqZ7QUqQV7CxZK1AeMYxPrkOUhO+W6IGQn
cJ6k2b3K0LmmVputl9knzvNvodOviodjJaV2dhzkBy27Yv0ZOI5x4CLEo6sKfz97IYHD4y5Z7HCX
gstZo8wiqu/RbFkZVhkqobEu5Ep68/JAVDrn4Nb15jtAfqguFdhOaVUvifdDBoNzbDV7k6ppmCPS
mNqquUJ8QQZXXZ0w/ds4LUIZeoLJxZOj6hvWn6PTqX03kotY4aeI0mX6k+DOmH2NQHnubuGQce9r
H7t/4yMSK3YzVGTIci8mmtyNI92X1keOKVlJDQaImWABhngP6/Ys5Fm6Xw82p3fbTH+Q8G1R76Zw
YdIkmh4Xdv/UnfZF7sbZTjZDmb1Lv+euSIuRdXlA4xuDhJnt2N7FynpK/eJFcA+sF4YmskjlKV9m
FITUAbPFs+2YmlIGkighAHKD+YEcKLJnwyoDfhxWD0XivFkO7ge3rjesGJeVbeUp4krEjUsYRFWX
OhuftcqNwSrvHjrJIHsSxnRii+7z/gC9l48QLsVjwCOq/FCvLdFcoDTXh666MlN+W1Rzzo36p3d8
hzTW5bl35I0Jn73xSoJhc2fB2l7T7iJ4jWI/vtV+RGpds/IBQlEavMQ14k3swRiM2mMgVX3Mmicu
RdIg77qotrqEJvVOVzKkbaxRrGp3ecL7tIdoUG983JCpXw8P9JWDXev1QfEmAz+vNrMUO9V76mS3
vClDCxspjb8mqjXagc+O1QM9euMj4QQ/oRqgxV5YcsHm55BF056dHPNmZZL1nIWbmuro3Jw9MvGc
poxv9rg0z0WjSCj0EaOI6RNJviqwbbCaDt+W0Dzl5I6Q5RCiRaIhVxSJBTgb2JnUDDZI4fsh7caF
sx00R2u+VNtsvJIA2KFTmI8Wb01TlsZKBD6a/sTZdGDhtr5JzOVig5y3KXBRLyBl71glzeKnyxiF
tD2jb6T3sc0CM9V6T2CG9UC653DI3eQ3rtQb1AnFYjvHdkMexq5IiNJelo0bejydYsFthyxxcVp7
JzJ1C0L53lS1EWEVgJY/EjI3mea50FC/RHFpxqykSbkLOkQ0qflSMjbjbCcCYIofJTtkm8j7jWvQ
LE1ajNBPAmMTxhLorhKkki1yPVqk3ITzHwKmbjAXSVNtxICan2+9bs3w2ldhsWaexArOYmyJFtiZ
hY0rp/1I23JeGTaXRqfdIqo3RePoTZc15Tp1SJSvkntAhjxrGT6GxXgw0bBH5hDuUWTUILVWSG9S
zr4MTL/lRMCpKAoEBNiup5OLMYQlFrqmkMrL7rWzVtzO6ypgAEKKXs6qBNrKZCTpg8MpWwuDmmpl
Dff4yMlSZLgZ3mrJKdmRIJFMpcuDkfCW1rv43g1DvMpfFjd4GxOPkVccUWlu2eP+gHM5Nmn/jL/N
euyRyhZ5Tx7nUJFhUQCDqvt3JUNATGm2W/JMbOKZWObAMyLTWI71wAslioDpchpD+k+CtRf7j1k2
lEi7UBKhY8G3D3vNIZMFJWqVRcLY657GfmL5scqH1I5qv4bERf1YaGSSqnzvS+oSq+3R0nrdzi6X
54HihKvVSqJqghzsaJrGuPgs8FpSdJs70nMG4g8ZzPh+vx0K3Hd2fJ+pTY0ApBJ8aNR/rciuMzOz
kfJys2j6kdBhxZjd0yzvz0L2CJzjiZWd+kGom6w6wicvM0Fi/WAzrfHsWyLuuKLURuWbU+iUgsg1
po04zNE+9TPdCwqM0M6PtnFjmiWZNflvyCOM9ZyVZ0dwBHQp4ddDTAJtMxF7N9TFtvgfR+e1HCuy
BdEvIgJTuNeGtjIt714IHUmDh6KgcF9/F/dlImaO4oykxtTOnbky44idqxePTvEzRakjKHdmJJM8
Sl1/T4KNHr64vduRg6RlIqGU1MVaw762xXf4NrrDZe2a4kod2Wft8oEJb407BmDAjxS7juatncpx
Ryq1j02NDUPjzgjaV9Mji4XmLs6UMPGId7KT8Kb2zvTDXemv6k5DfNdYU4qeFUwaLNAynQdDmNlZ
tsMjr681GgVHJVtzb9PbqEf3s2w6Yz/UUxRkGB1E+G82SSc7kFvRYxk45u1lwtWwJxkx7Cp7zhED
aH1xhxX3wHu3wEAGHnHpUqzQGpsQKIivMiVHWkqesayJFsiPx0FS8dSr5l5yAMG1Svy/Nfj/FJS7
1cKCy108N1Vw6aXMOUdzz3isNTHUPMzlxHYcN8261QzpygdKI+98KR/JKnIACTjZA9joh/EhXfqP
ZXvj58zPpXEBUPDQPAVdIK4AFAxsNDwMTJx9q5hxpQCIMM2JaCRLfH7OLaKKH87Q8l1b1j/HX8dL
kiI1BLk8NLJruR94NlkeeMPW7b+t7hsoDJVdyfTTLs097IRhp5cHv+rhAFX1W7HCXR9DB4MssHDm
dLqhPR7qI2fSLmweA6VzFPNMXsb5DfEYDYOeHYQiOO8zg5YZbuKQpPPdajz6D2BEO077rJrVjuZq
Jfiou0uyLFU8LfltKnP3XK3GwSEZQomH8bOm/7dBWHxAPQkUyalx7HOipoQT+hyydLKijuIts9rp
pq2SMub59kvTxdiGl1Av4w7iS253d1YL/V6SnOOO72JDBSGrQuTy0hAxWpKApO08uaX0eLJfdFIH
+8kN6bkVJ9cQp4YGZGAdDXeQrzApDSTnCF5xQoRJXhfeLc41lA6FB0uO+OzqgMfK/0GNhZYR5qoD
bpH7lLUgvRWM6NJ6zx32bmEfnnVhv1DZs/cNkOV+Vue3lH19c/BApujEcLvq+oW9CTIEp9bKRCDv
JL33I+86EBlvpe6/O2SvtZ+yXZilcE5K9b49raiph/ve2HKvdPdqWzah54FvB2jd0eZgfGj7EPNx
mt0BFOuOeUeDhs41Tbe0GM1hUUYTwNm2ocO0EzlS5OIiKXuI/yudIu1Ux0nT/ebzdLNmfcC9HLk5
u0at+iTK7eIejau+LASbg8L56M2GcnIamiyLzR0t7Xve94DccJsr8Pycr96r5YU9VHdyZlpfumes
hUz+6C7mSkvc0EEdn+qfpmnorOTY2hMNbBJVohDkO+xe1rWYZ8EWj6ak0mafh4L9MDa/CvYVZA7u
TxzHPzNtAgNbP5j51/JQydUl+k+hkC84VczCj8wlfK0B2R3srFN48alRm4wNqRYwGCVZBKw4xxZN
j0ltmjfsB6O5Mb0rvXDWrl+UH3Xl9IOVULFJDW7LsHtidNP4CM5qnKabtFvY7SK7zWnyz7SLAVGB
am2DsXrmRUuH2X/IqcTfBmqhSBC0bDDah7Zq2mgo5/9YMVoHb0n/CuxIhssK0erGgGXkiI9PWNFK
VpR6PR6uy786L1i3roT+kuWJyYNcN2tI5Lov9mGs/GYahURCXAMFvGvPA26svdnYx6xJz/PUIfER
aIRwQorlBBMh59/5DCoAmQeLuYrLzPzClSiO2OUX6OuX0pKf2GJA8ifZftS8aj1MGzyH1xOkKOJ6
C11qGUtYDdHizhrGk7D9Ow9P2G7SJdlJi1U5bW4o9DbQt7n5j6K8gZ6pmQIWTbbBhFvvB7y0p9nq
TzPdAp1Vfefs2yUrA053vLBtcMbHJJzWA8S6GQ8ssvaO9EId0bbc7fBbk05py9MmMoZ1aZ6q0lr2
E0qYsaYPhOw/PBSes2mbr6Yr94PdIWKT2/JJm8fbcvxoJNanX/1bhVfeAef343T69TlwxdUrEyCs
XiwtsPNtBmZ3ziKYOmcrZ47l6PMXLOxpaq7yHXZnXitiOk2D35zSVt+uRS/jrsLEbxu0t/Dwavez
Q79KKQaa6tzmLxVDcJGVdWPXmLF6ihz2uXMST/DOltu8Mn7seYwd6hcx51rPmGd/gEUNpxUOeO/X
iN/ZnvNVrxu0ds0mtpIZ3WHm98QSYw7QzopQl3iJxZEQKaWISZqQuqgQlsuvumf7UFYBH29r/MOT
g6q4/Se5MiA6Y/pOfceIp4IGpilsV37k5TTTfbtFK1OCGnypMrR3ncZL2WN09u12OiEASupSyKZY
jEw1J7tTXgLrzreJSrr9PvUeE5yzl2Zh8b+tyKpfJMCe5IzJwgOhlODnnqsZgMba4Cv3kC4Vowq9
4ZcFHwyvnohvpHCQEAx8ySO+2nHO30VroQ1qvg/PAFdQNI/0z8lj1mcTqeutcmTUFOjU4bOBLsJh
awO9d7dKzPURQi9basvdU2z34A1hStkfxns/dY6pxsm8BP4tpvFbrIwZ/k/jp0BIObnDfHUN9K/E
688UG2FI4hSTAUhA/5k+uNfWY50wKprTFUQbzhRK5444/l+7d59HFPbxdeCXIk6E6Ny9mlv/GE68
Qiy2+LxmSRDACY457uN/lwcYlKBaHie34+RMyHb/BnyKUX0BwgK8lbGKF5543CLHwVT9GzU4WW8z
NXJZtI5Ld6RgOib8i1jX2vGYktUoTyEBDXIgLVjvRXgb/MUCZYfvaOyEYITyedNQ2ZJDfmVTM7Gu
oltJ4ei0h/YpWVLFsvMWc+RpzYwwBhfpRebIbl5UEMKq6tkJ5YovfHnSa1YfkvXeGuRfbxbY1fv0
rHCfGWI7QttQckNJYU75XWmH1bVZXUzoEHtrGrnRJYX1XMUHs7PuinX6YP0W0WIVxrPLP1bgw5RP
MR95Zb/rxsxhOBzA93tnQoh/ld/SOUb6i3vkJWy9D5M6E6l5tRQ+DfDupHkcpv0pVKLfa9m7DCPq
cZp6wrPObDMxC8SYjKKZzoDWTCCXng3+tgD4DUV96Y3KOBg3ffPLxcK5tLT+FTb2mrb7dkJxybIh
5oSko4E08UbXqXdkOzj0Ssw5fGEVVYuIQ6dfD2lhwO4ykRMVRTSVSdNx1UWQq2N3PqowI3Xv9B8E
yL6b3LiIVLNo13jPyXzolmmXVY+vMmB8PpuUcEifu4VW96Wr3rSpljhDRBIc9CMrMVJ4ohD8WRL6
E7koemkUtwCfZuMA+jGCCMWYiVdXxxWGBZ5IGNmT/Eg66+x7rWT8FZx5e3003YXim8q7isFEzOJ+
TbEPmU4CDRvZlaD38A1UO2VvILb69+1kDlGtC+p9Y5A9uiRa8kQMyn9Bp2ijNOoxFn2J4m1DZcsd
zE+1tcd1zVmn4kCZb34bNR4JSvzLLI9X9zCbN3KEV7TgIh4m2sfddR3idiWDSKFIj1PFnXY20BKO
+Bhag5VgTsDj/FRYumFn9lMwtKQVXy5JH+282jVOtpTJqU+LvSYWyDsofwCTUZ+mQN7QbShuGg7I
zLU8+1nd2t5LKPLkNmVXEvomdXs9uJBcLstuGjaAlcuhx56n4BwankXOAPP2hggw8ovvZT+9z6nW
ks3vZGLmnIT5resQbFobRIJp/mzhbyiX4MEKgp+SMwqUxBewFjgWVC4iWEm3otP9gaf7hsctChID
1PPM/Jad8RUY4eJWN4UzPvZDHYtpaO/RdsdIpMm6pxn0mqVHurpjdmHfVYdFtS4pj6JAq6YzZ6Va
NVzp4i5GjTtv+sQfQZGcpI5RdP7TOrOvWZW8USZqbNcLKixNltbByOFSY56klxRBhgw4yf5bpfnG
UqO4khnAVVEuYVyRMK7wNwMboaVKdRgV1RygOZP9wAOWHcMKdl7OfE65Kz9qNZxVmSFXmM53GWoV
N1PxmvAtRNVkNBHHvNdBI3cu+fIYjILIvkqieqkfKj0ujyJ1Se3wxo5MB2mUrrSd8iaeek796ARh
T08o/jOHb7odpnuW5qBGBG04ViX9PR6dV29LsC8GqrhpENIUxTdIrn9NaJ98kb8bqQlqbnIulhV8
dZChwJ/IE4P5sW9lcLF8QyIrUn05EL/n13putfeWlxaygGVCIJzYcHZy67lZ3Vh0cNgLl738Ouw7
ICmyCtgAVla+G/EdE1D8bNmfxCQ+drleEOtr+5U/dmFOg+cwW+97RJ6PeljOtgcN1vOWI1Piq8hB
T0yGdYObiv0swkA0WATiUu2JCALRcxsO74klnn0npepTsRRowQT088gLn5QcWC7M6sPUfiUy/a8e
CInm65MDleakMk7gU5Xsw36s4qG0MZ+AGsJH+4MWjSWzysjUlsa4A/C/RM5S97F/dRKMLcFCd4ZN
8pLPZk3muHXM9DSl4uT37INX/UYVWoLAgUUm0W4Zuyu8Y11SzpnTaUWWgHJGcepK/94veJFi+cpY
P0nM2LriFFOmEwpYMrIV9l7GqtuTOg0sjG7seOMaTkIkOo6GOYsuzh57nEJELQMGwMSydzb7TXZm
7H3WvMlot8e9yskmHnPmmZHQ5l1eI3a4YBKwpLiXMex/kc1LwBsoS2354i5rd+QwLW5L96qcsKYT
z+FZ5yYdraHqxsjtl2KYQzLl84AdhDBDZrQv6cT6IZhArdFSGRHa++6tPOaAAnI5MYCzq/fFS2kw
CJh02uwXdvN1DFFrStt7DGph3mVr8+PaWp0yiUJU4feCv5F1yFl5P/oRIYyjGrBr6dWmkBX5HdgN
MePOXCN0JDw9splPgvE2ASMiGuBredX91YG8d1Lzaw14VzZueZOkUFJdG4E+yf4f5bwfLNHxnS7o
jPjcF0PcpSq9C5KCPkINtFqjZrbuyOy+eMzzvLQuRQf9PFQnY7TGS2Yn+AZE/lDW05Nc1XS2Nc/i
gkrBafa5tFrnqcciw06ECEZAi3cbopt4QOtsusILzO17STh5nojJSjXfkwa+LfslamqpzwC3gX6J
28LxsAOyzEbGCsdftdlwlhEXp6vbA3jyhzEY4R0486E0sCtt/abBZCzcAdmvhmbV1u45KYtkr/Ms
OExM+ywsmSyCfN6HnNubcQ+m+Fob8jf08mXXp77BGo30fWUE0HPYYLNjQvsg40NnF+JinSOUgaXc
D8sHBAcGiq4mIFlb76I41wPV6aUbnjSHIVIC85fA4uDl4LcADLBwnw+BLP6R6bpvvYWv3/4BYv22
gAKLdOVRt+6FN7x+Ww1QoBk280U+M1umHzmIzagqzO5YQYWMfPkKr2uOLEbkvY1KrnjowrK/hpAB
4Rbxy6zwdAGP30loCTFWwWxPIWZMjLg5AC1/oNf+EUIgBp7gvaFdw50lu+UJZxdJsrFjGe/SNzL5
9IBxNsOkxyGrIc6PygxRJ4C01WSgUagXz1ku76zatLlXhkcPr2amzedgKw1nSirn5h0HOOXgYHJq
69IOxd9srYplU/pWGfmbYXFu8pNuvbFYF+9CU/qHsNX0JLf97zqKq8rnF7+bDcB22WezzMewU+vO
E/QICqybu9LETBTAWaPCMfwnJSeuDpjvris43fMsss6jksBBwKMTEzQJjBm7ZqN86G7+qOe+3bsW
sB2eQYepwuy05m8ULXCeMglj5QV8BXMNjys4PKJHUQUrDRWJZHw+/ecXzoH9XhPjJC72DTYclFJe
k03+POvwIwiMj67uHqj11rFb9HU0ifFPiuFFkVIISvs5w5kcz554GG2N563NGS+avqDgg39zgmI/
odWwXupPCoZeVDukw6u0Ar+l0heese1uKLczifTsOOXmMxVA3ZkryMjKBsQXh9lx4WfKRxyAWdX+
imeVY1IBcpnsflwouSyb+liEEK28jDNtaO/pVb5ijnkcNwyaAX5wZyE6R05QOU8VDn+qEXGyrNDL
5GgwlCoCsk2AvcqcPNbu801qMiAlQ/GxLjlLLJOCIgchZxDLgS1hEPMieTbq4loXm8urbLB7ph9t
lj0xLHHD2k11xkf5WHY4TsnjRVymFZrQYMdLXvPZ7Md2bGC/m99ph92Vmt0OUc248o38GHL98eAZ
FH7wMAfzJ5ZDVlHspqzJdhln0dikwkCDtZtNc2Zf5RxriYtjsAqGBIQJT99a7qZaJT1FwHgrdtJN
0l2izM9kE2vpJ743csY+jdHypAef/tG0SSl/ZcGGA0y4U382mBlJB6V8L1hGe/xBY8PdbZJ0JgZr
b7y9ioB11C7ezETEbjuwa/6emYiW/m2QZSkNzN46i05XKgDNhFf9qgrSf/rOrdt/mW3zWDLG74B+
8l3RDgMJoTthankDeP7QORxdzbD6VDmrSrfx7gYMWMfcDm6znCmlXjUrJAWckVwagZOVPddqHNdw
u1QkJH+14eYKUoFyGD96z3yhbQTMGYICml2Ak6yZoyUrSYaRAYnqNl0Oy0PiZjhcMhJECyItXBqD
jFmwEhat71Cvkzplca4fXFkXxzVlyBPK5y5zQVQD8ohpsbwzlIt/go17d24sikrrgtMlL/qT23Cn
g5q8WxiOpSE2sAZ5MTRr42VklJZYWlmCkCrnIRkh/mAnXy4C5vDK/TGQkQX9HtB6I7+cJQ325Yyx
J8uyd9IafHYuyaCcHe+k2uzg1mO674vbgiPLwcudZz8r1h0fs7Bf8k69VgBOETh5S86ND9iTeB6w
g4KqVzOlJJi2qh7gFfbu4QMKYOsaK8lo1G+/g0g3Okc76GlmWOWnPS3fdlav3DmS5+rEdCKnv1yz
siVg+1sxrsNt4Qoxh/mkgvLRmbsXZ+iyR+oMgE/bVHfnDtdVvleJKiJ6k0yMfOWv4/OyViG3Fs74
fQZgcN8UeRTm/M7q8IZD+fBCTjSuZPnSLDhdEy7RpBhfOFDwqeAi87fdl8gbhtJEHAb2NqyXmb9S
m70hZbPYs7aLQ9EgH6KqeMBcM3LSHoAKPXBeTDfdx7eeaJVl0AxQSwvJJslZgcdtS6PONj9bInm8
BGlSb14G7dGjBEEMU9nOXSwq3PAweetLCfCJ1rFzOvq/fA0Hezz2HtfpBO1/ty4Lwh0G8Kh29dGZ
07PsjD/pOe6RV8ngTZtR/Kvloc2w5e/TukeU610P0I18FLa6FlW+L9jORC4e/e3hfqExh6v1ttqS
IqG13NiLx2VTabw1s/HIb+y79E59Qo0u4t2071OMhojfiT9+ml1+9jE0dkn9FIY1a+pU76GZCY7Q
rDDGgrA1jkY9658St4p2QA6sTYiFy89OOnCgkDv1eQwLvMIWBonpxiB8eKiRrtnB8Qs38FLsAC4V
GGJH2r1Lhi8HwuNRzeho7M6vqY1NELKZLuXbwNviTDEDsiVNqJLmtaBnnsuCYr3zpvLHa4yfDIQN
LSOQYBw7O5Vd96rSUSBty8dEoiW7/XVd3BL4udiN5tBEmcvDCrkQ28gxwB5HdGSzHTXGihvDxIPH
Iw5NCJwsoEgqpRl1yUofwjX4TB38n7lGSG+psCeRCHejKMsHYW1wSu3uDHv5m4Au7BiIHnRxput1
W97bXxtveb96xSN4JzzhhXXfdXZ+N8JbDpMKc2WqCIa5RbPnDTmw04WzZn/lo/6UDm4Fd8L/sJr3
zlr/5H1CeKJ6axycP1VLexnWhijgUM/yZ9gbL63H0175yqDyicLGkmQmbyIRq7a9ydPpD+pGcVzq
6q1lcCwCbvnKma0Ysu6w83V5Q6Z/Qp5zkDWMcyn4GdnRWg2bIaoS0AKnngoouJHuN+exfKeNRbMj
pIaIn/y7bVlEpiHBx9V6Gjp/OQvP+PY814lTMweeIJsWnoS+0QXpKPw6gBYdjjk1lw1ein3X4k5C
Pb56huMReenfKmbcHWd/c49xlDrjMr0Nx/LBdtxnpzaOsIkVQisWhamjb6QHx0yXxN5IgBOM2AAp
GaPso6ARQRmMtiW4Y0TKh4SVYouWXYuk5EXT38z+CMuXmSUJ+fyccXq3lVEdSsgDsZtZN479rCDX
7ezCTw5itDGIDc61N1uKjLAmFtmwc0PQYvagDpTqGTGjFLaMEIWxFE+G5TEFSD7t1T5ATM/ZiiwE
krHhlZuM29F30xmwR0wPc0ToL3Sgs9LGMPaTlbyziYA2x2YSr4P7z15YzBTKhKNJ024iCW1yHqlT
9EZaBfTOaqNpKNOIxd6BksiawGFwFUX1NiRM0OkmqU7JtTe8q+l0N0GD4hkOn0ne5iTO1+tqFP1B
FQbSUhDM16ZCPZi5SBJnDQ80mWELlhTgenMSYyIWtH2jQrWiu59941Wahnmb5J5D3KBFmbRji7Xi
MOKiXYOQEt4xePHnHGsuAJBAQ7q1lf+U4N7cNch+sRqfgiVQRyoxH0pY9XXavPuF/sz9vZ+7NUQg
+eEjdBFq6Sj3xmJaUgJG1aIFhTuLZbvuV7eHfjliMck3+dpnHBkPkJ3Z/LgLF6Hb7FMwy5bt4dKk
ffWwro+ei1l6FZQWQJ5cojHETL0WEPGGfBvFJz+NQazcYqvJCaMZSJDd9D3lMxGC8tbGrbIrgLIf
zGGFKOJNp8UJiC4OsDpaoQ8WYFFkKXI7SH5MsOSFzLNfrg3G9cbeS4XW1YNOSYF2uRmsHMJhr4sq
Bs5OxT4YeBOViJu7lQ3ITTuAeMRPp+1ZHGxX/+T+dzrb4uo0Bj7p/EmEGKIqmzd0O4pzJ1xnn8zm
uw7G/EimuMHDZeL4PnrNgAnEIUrUln4c6kct848V4YwAhI+cToZy6TcHqv1Vde1Ce9J80Fj8iUbo
EvFQk3fJ17j2CXJJxsW0R+hZfVyRdBT5sIcHrUCDpn8saBtUDzaDS0+2Q+v101jC21V95ZpiMuy0
gci/Oiu7wBsjB4CwsVOVnZCd7MChMddEZgkXcMKkw3PgbDMKUI+xsCy0OcU6yHlqHhHR6gQI7Fif
/BKj8uSq8lIiQ2NblDuqXYkTWD918owBldwSITP11DZpd1gqeVw2V2rQ+VM0l/Vfny9vxvQsU+zd
Y8r/lUcIAcEC36/VQUkk5zfJ4SYb2VXx3vKicPR5hnK4AV6uC2iBncJPQIr4QGr4yci55bTPb85u
cBmHFidy4nh+bG9merVp3R6spSHgJ6pd96ZvmjYOjImeCPC9NOgxJjZstabustiz3Du9/Z8qtxX1
xkVk1U1zScY1KRkudoizPk+UnT9hV1cDOLQxTb9IuOFrKnBI12sT0x9VATyPghJvxpww1FTyHrp3
dZdaq4vhb4Ge52TGuejX9yBAElgIvTuqTSJHUnVuYsJI2ZRhNGlwSXjUYM7NYULOB2Ia92XWH5xk
s9QG5hAZCaIHpurx4DX6se4Fd3qAo7O4J2vo38ydd6s3hE1T2HE5jeN59Y3/ZEDwzVmQBHybgHa7
mcic4uryOPy/8ObNBmMcxKbNJFJhMKvlgbpCxdHI26PhdvdV4R2hx+OWTdMu8njIBJIVDLTGNibR
BiNlcN/leplN+30mTOFtZDLNSTiqMlK6HWmO3MjgY8IFJ2J8UD1/u22UcH6C7kWP+YNI1+IDQ8rz
7DfZf6WMKSSj+y9/KhKenSDwppskIF7ncQ7SAfQ46Xa3PrtrcFRlF2n3aLfklNymJ2sTtNMVt5IZ
weOc/428Vl0dsrOrx3s7NGTk2eiLXWF/+JZdkfDCwNAWnOmddbPzdA67F1VrZHYWya3M8pssqHWU
TOFnmRNOQhui6rXLzlbFo18VD6u12jvgZa+rLsM4yPORZyeb0AqXDz6O96bH1mXlikCwxc/t6qcC
3YFDxb3rkayE7TTs624vqUrbt4wKU99bNyvPdelXGptPWURjap5tB3WsZtFFig1DMFD/yC/2y+Q/
5cpl0PNgAkHl5aia7GajYcW5zJeEt5pweuIAmKv2XJZnK6l+QGU+8BjFgEpPZGlwHO+x3IrvFtV8
qS3nKI3yzSZ3fVZmeJtz9wOjQeBmh4jTt7vH+RetEBYitpCHFrgYGzebY5vh/tP1+AN1gV/TwO7H
t4tXlI2T3EDubN7EZbWst3rm5exlxZ4CcVZuF7dO/gKcvShOhoqHajm1fnrrJS48/zETJ9nAH08o
fqUz8TBmodqPeJ/oD03jGWUWZFoCOnzYyd4voyxBgHJbMZ1n+WTSArMLBnwrImHr6jPcYJHcrW5J
el5Mn51jsu/zDH4L/vtk+BZvxuqmm2eUqvDd7FjxGwUfmjV2x8zw+Hqed+nAk5eoiYFQAmbekGfD
KVfW9P5prZob3/ZpXk31TlkJg9L2D6GqzQ9Kj31ClnNfA5qVhMgBt0IbrnjEXIL5/xWkLQ52ZbKi
9w8+zLhDClYEMie1mGsyYJYbhouXdB7FCip2NFGGzDGduE5evHqAg4cBg/YtyPE1xAB/wqlZG/VL
2QNYyTFpk2L/s3Owop0i7B1CW2tNeVYiY/ZkbjPZqO/qIfxvBmbBhmE6BXvfNBm/yXGWye+kUCXa
bn1KcHUCy1VX+wigCh2tFi9hR3mQmvoH/ByKJ+dW4FtnVz+tMakuCRW9U4xIeMVBeSJ7Kk8DrEZh
oF9DmP4dIDTggvKIenyWtTgEDiam0g9BeLRIwp37VSr95mfmg691G1d9eGqySyLGc1HaLQJo8NhM
CGEm4m1iAsmy9nZtgAHgrOU6I2+SkHP8GmIiKVqAjcxRauM7V7DAR3pFyZk92oD8RqxcCPgFWmrI
saEGgJm2+4DcoSDsJnjh1OqtDTKHvOKn2HiAQQuM2hoz92YpposXlm40W+1Hsp6mPNAn36V7mOns
0JXhQ5ehAPBmhbQ/0lmowz5qpTD4u/KTV00XdfXq9GKlzhfhTH/XZ8aHg/XPQjvngxwY9jaboxz+
DITLF8G2yYcXvw9V6AHexTZctnhsAsPz8LoBOXfct8lOkYQn9i++E0wnMepLs0Xdxxrk5cEcV9Ye
cDgHazin5M13loeS1A8vjmBZywC8cf0GMOFgGfPAcm6lb7mxq81DTr9GrBN0aLgTKLbz+6Dae7p3
0XsGmAioun8dFn6kl5R0phc+25l9Cg333a/YpWVkD722xLjkynfLImmDPJdWy7SfLCL8SWY/1TPC
i1EU3xMNuJyq74yMj69JLmuR/iydFDvHzDAvFJjTK9bF5tYY4JhH2B/9PqzCu6n0SQlBSIj48O/Y
X7T3YUqZUcP+DLMn711vW8G2N7xMWUBDuW6AKyiAFgSf2Cyv0J+KEM22wISe8HrpawLsA57yaSCR
beCJGvX4l8MeO9KYWbBz35mW6n7LiY2CWV1tZyqg12REhWWdXku8TGPhnTh6nldBZk6KxIktAWdy
GPBcjoep87uYiD612bVFZMGtb3hCe9ppPnG53Tt4oyNoqZuGRycMAnEspubqrsFP7+AUmD0A5l0f
kPhrbkfaDcgx9Wxdk/Q6zDgiJ/WeFt0rtP7bJOVFGCbeJTRd0KVtRThE/QkslLwVjJNYh/4w5IkN
HWT9D+ceJwLiyTwGHaLjyxvOqgcEEIxNc9uToMwfVSqfaKmFZeThHNAc6SouGti59T6rbfJRNTp7
X6jTwgphDsgJZfNl6OXrVGuOdZy3EMs21AhYzx31rh6OGzxTJVnfo7fxn0PvpyxWVFtXb/91jHOZ
+ijy/RF4ErNgqM4Z0OqGgZKcy2Fa5j/IjaMiphTAYrdW6ERuM9PJHFLg3VEQO679vT9oappHAn6b
SCeRhquePYjtbM5CW74TxifWktL5NtI4XXFbl2DFMCVgI4MPi4NNAWCEqVoNKpYBfPMAJ7NZ+Kwl
iTDsXPZbg+RUUhbWd7IUKYesFCWbXTvENcyviassUpQ/hbRjiH31wTEnMvgEphV4/S3qmhzw1KK2
aUwsgvBMe6o5/5IhTw8kvT7rSpuxTW0eg3nxSS6gE857Q0RknxrmQ96vd46hQYbRKnpmSNzVJh2n
q/4vL6zyWBiqirxwujR1Xp4x8F0LMd7OoeZDSrY9fV9cAh/7r7U9GLduq11Y/qYSBlI2szQW4RPK
WxULtv+4EARcK7C+ua+2cOl1wG4UbGbWVp8AuBA9NZ+ygG8mZJ1OZu3RDzkjdAALtrDeScrwCYL7
SzKzydbOaSjmb9xyHKL9cwqstXLs92C1v/B3DFSzM963xo1lAbQRAjPJnLHRwnH9WVjGm1U3RD9W
eBKoduYhKP1rJikETlpyjVio31jnYK2fcZAYKn3whfNt1/N8jKXrHbTJ5edonx9wrW6HBgPsyI/S
KPYtkw2DqMUeLYP+dRn6v6xn7V0Nvz7pPTL66Qt/yu4dgzuABrbwLdlxm0gKbOjspwEnpTdNvjdQ
psqEQFyDD38VSwJCgyQllDyiRkxpueAGzV37KmrcKX3DJRxq59nJnbPXQONEKIe/OZPktb2FzQQO
5QmsbDiiXGDsNnbgEecdga9rCkyC9Kn+wgVzPzGq2Fnvgdyto0xZY+S4U7hnhabxZHEFa7bZllzI
95nPTrre1Kq4NwQbY8fL+0ht/IrNfWtX2Y03yud13Mx/fkszZc1vvWntg0foFMGcFuP3ojpVJHx3
4cr5tp+cK4sZHK8ht3/5FbrOO2vbt7oNtg3z2QQLUNkTttRhpmE99f6zHGRAPjpCa9x4Ybqk926K
rS1RwUlbA3dmajsHM3wqh2WIwgbROycOHinxWajxP44qUDwV3Tgbg4nKpFTBBsdTBhhiOA/r+BUM
LWrDvNx1Je0OFSfD0UD/W+a8imEoQ99CUtVe8tcEwa8oQ+5n9K8l2ANW+HNm/tCwRvNGDbE1UaA4
s4OFFohrwvH+1P8YO6/muq00i/4Vl54HPcA5iFPtfrg58zKHFxRFSsjpIOPXzwLdPWW7pzzjB5Uo
yuTVJYDzhb3XdtoDBKCfSRv7ZKo4zzroZ8QeOwNbcF/nz2GPXAxIKOxkP31l2ZzTNac2XBzg4jY4
1inemxyEMDeqBi0CgpcG7cAUvCBWw+0hWo89VvCcR+OH4P7YeGEfcPrJg84d42t77pUXnUBMM+qH
ZRaHRPrk5grww7lEjM/5sMc7di3nGqmRCF0DFnWa3+ekaN5ZnvYjZerCZa5wRjXOsmmg6xpqek/o
HsEacZETYmNVhINBE+Ihp/vr/MCOmewCi5CK1HmR2LhRMgaHciK3yylktu1H9zQxd1zoWgNnjaId
7GO7M/ATn2agKZIMpmNBRDkyTRrgESPd2yUyxoGdRM2/BJFA+JZGSh0aR746kClWpkzblSZnZaJT
16vRgzIX93uzC9MlqVJh/l7okskzzmymodeGfcKtDHlWoayYJ8073fm0nfgidMuAb4DFx/HTuSXG
M6UXN2MrIEQJmLf48M+kt2HWjdzk4NdijzxpQjQ3XLnTR8aQyXmEehQw8AjAk823bbEOkJEtkDex
+cC/E0MOWKu84XrtLeYlEQfuUHUcARNLoolrpOdIWJOa4C3HQKJYbTkaK0c/iIFS2yLrLbH6h44c
PWYCyMTZPz3iEt1lboJfK+zzjRIGC2Y1+w7r6NVg3NCRZnnAr7qKA//NhvIMK6O4ryqAVt6kM6SK
8se0kPgxWsXYmC7RL0kdGXr93htoE6zpkITUPl0BLsMIkA4FD+4EcrYVxbDyqjZdtCN9dimYSuTa
W6AmnSy0Uq2HkeeNxmiylfDjq6jmplX2qZp+OkJx3Zkh2VCj3gB85fvcD27srmIuBny39nIYhg+Q
IlsWmCfOVwb7wl+pqPwMeUiaIcrgXnPXaURkh6Mg2SMg2IsI+Z3ZEJCQya2BN38J3v2aaSzrjXhY
ROiEF2k2PbeKqyPsRnirWYs3E5dXHbOIFY7CTuT0uyaihTGkPSzJlTurBm2li7yfGOKTFJ1z1w0u
CyoZIhXCbSuAG3B++5cxG+6biFYgzYwcn2zo3ybFS6F3DxkBhTd26+L8Emo6cDRUPa8eSBVxA8kd
cwr0SVgXkTFn56wy6p3ApRQz6d5g1QxZJ0DP7oZyh4WN+41nDHtcOLhOFJ7ENOulyRVDsDVsifyB
klgjE9ZITGGW67x7TgZvMh4OFSZeHsV0dVnWs/FlfqRnKeY4qw2vIwNHYKn2qqetpe3xD0EVHpNW
YuapmlUThyWpHLPEaEBeYM1lyRgPJZIoUnuxxtKUsisvDEpp5iHJJhJDDUidkGKtJSZmAjTG8IIR
hQOIVHX8yDC+NitMlAHM0Ma4TycJT9UhR8wJ70R/1euiYdVNCAn27DjExIccOObca/Yoj2rWqRAs
k1noc++Bl/Gt6lGL+5Mlgy1RUPvIH02qpxhHUsreJurJ8isJwoYFtpj0OuJ8LLRD1g4XowCSOuJ7
KGySw7rOXTmNtdEnLiTCEx3U3Ih8bAy2WNI0OygPrkIba03FPj1MSTldzfjOajomdi5QJjcdnqUZ
Xoee8IPM7vaJS/4vI7ppwTy0WgQqesp81ryOZp+RmzZrP7HZqLtTBRwxWJMSBxCYEmdU432pjC1H
3ydmt++Ji3KomqDsmwY9XZ5eSGGPl9JksFLEByxy4BJhRuNISU+g0bZW4KkDarizY1kVNItmG5I9
zYnoI5BJUYQB+v2MmjW4pU9hhDkNF5NRt6k2xvhQO/mLNNybqCBKA+zhJTLy59hV9xjMT0kfkvcV
UwDOj7zYRH+XONXR98yfjampTZsNZPHoSxMD1xLxHGnnCB3WoCWyJQ9tvLlrxcyxU5JCJNO9TRU5
h7mY3OMuOFaEIiD7RcheKXcfg9DR8PujLkpXdhIN5zSuj4yI9xXj/1Vh0mRjcRCLOrO2ZH/3a9fF
pNMqmkwVHqf3AQnajvk+pzstfc5MYhBIPrJWonbBM1G5DI1Q4kPqh1vUJ7sYIMRuDjdZSqaAfRPi
hbJrIinqDjep2Z/10KjvqPoLWs30wa7JZ2ywVumlGk/QtkgY77p7tIqorUw0BVz+GIgz/dHVsTuV
HKwoetkBlPQZuRI0rAbwqra2Xnu+PevF9gbtBKJh+9hZfF1n0nBy2uKaiuKcMddcDJX4SU4HYQce
JXaZQOr1eSK03qnOZslo8FoyrWMT5yAunz2UKc4xTqV+VY4MAEKJgBzAFqy0CJWmN/DeAyh2S/2A
0fx7VI/3GdjaoRq/t4NzQn58HFMSBvlvYdkxQ6HAufqhuvg1rUym9GPLGJ5WcFbAiBGHa3cFFkH6
yhwiV7Nhc/BboV0B4zVCAl3UIAhdu33kNDt0I5etJj4jKjjhlPc1Ux+kJ+quDaptoeiJ86BYGcjL
vTisj80gETTIJN9bOGFYS8ltxnSkVVLfB9RkhXtsGC3S5BtwtilvuoGCp8XZuJpc67aPtt4UfSTU
2mwYkPfJ8lF5xyJ+MrM+XNk9Y3V7gOAiilhfBB1nTK5VTDsm9T0Q/U1W3rAK/HRa7SIj9bOwgHuq
HkpZQBIxIewUqFz7IQygdan16yglbW0Im4MFm3dRQzmh+KlenaH40HTnZz3hAchSjRpd9DjRved4
CqDroChnriSWUjCTKPVPXY8IDxglGm7iNvdW4b66Sf0jjz5Lt3igF35NG+vNlsVNziPMlTOAhg5u
aJ2TZlbhspPjc6dnP6fmqHnxos2MFw8DGzmstwG+tnmO8jQBn13klFqrgCCmyM8OgmNmWcopWWYT
mWNa2rRwuKdVq/sPPjv9MBAHxqEvKZoyJC8JpqJovEsh9tREJWcDP2eNPCkreYuNeUZT3g1IXBFa
Oveap3/WoqNCnLSHymkodUYkPFEdvRdpSNKA3Pg5XiNPpFu3qPRrYAba6SucyXPeMnesnxIDAW9p
AIKQeBYoQ9g5BjQvWeUfNVFf0pJ9G3ObgfErMsFr0jc/8dfxxEAIgWetOA9peluTc7pGZMBqwSAT
LxboMKXxFg3NeDKKn1oF18ucKHoJdsIPV8S7qbVaVOnIAs3JRxrsVF/ODIBEbvs4gGw8V6aDmLOc
246WlRrqwMTdk0rBrQL3ZhjKD78hqLwIXJtYDw95DM/YLb7+N1cZH75vAL8fEia7lk98DcnnVqAg
TGQ+6UElLtYxf+v7yTzJrCVn1VQRdlM73g0dUTgk4gWn3mjPZYzqEwIbKnOFSzGwP5PKQ/o0FOLY
gCkvlE3HIwoMi26lrYBIsEcj5u9sWbbau0RtszkJny26jXEIp8cwNWigpThZ6yEo1EH0zrZ3iXL2
e/zZY+m9ETRQlXQbkkIcug9nPTEVzcaQsB7TnPrAKNCzZ5ICI1MX19JuGSNzVuTBGWUikSEt0qHE
0z4gOLFzZqcnsHfoFuqZFvfwSzp++IQmWXLsNwiu77Uo2w/dRI3WAxsZYvngmPqeh56xGTl3tp0B
nz1fN4jTjm5rnCuK9zpyXzyPoWQT1efaUmifmGvH7LKXVhKTx2VEtKfm06zXB/fK9ijvDq57C/tO
3j6lg1vtGpmedLxSMHaSPezFZKujhZvihhiR1v6hN0a7aVCYM/mFEMps318OQfA++PGrU3KLNeX4
CVwiWARIM2BvKEwXTN8rGDjoLyNXoWAb02vN0Sci8810ueai8JJV7jvGxfuJu8ds06dINMzr/Ych
GxaiJpsmJOiLqeUWtZ0+s9DyLc6rTg0HMjiC6qX3UOtWbvCcEX+ADRRTaYAfgEYEiiDK/xj+iZbG
wTqOm4snTAwXyVwR6sj1lGR/ZY0l/XPGDpMr1lfOuQ8al6zQklVUJ+ji3IZHtYZzTd3hjOINbYDF
OEVxgX/qLhDcZCl5TPWUMk8Mm3U+41jvIVOnmz6yio1Bcb+HLN0VywEg6RVcAQ/Tqbw1OkbgGnCy
ltS9dZxqast4jV7gByDUC0rRJ+bId4a6TYIq23mdt6jQTLBwgP2RDdYLSZtJ4byluo5Zl06dd+tz
yJNxWWNAWI6GjxkhxLAxNeBtBeqcFIjMctJVuo6nW0Q+rJtzRntGdzTSS9aSPBTpxY7F7lvco3TI
UTYu8S2zYzUFJrSIvUbcoPoP8S+uwqfOb2G2xuoUuxY+PkbIDn56f0JZMhnKgINdP8t84A2bz4iU
AOG6QuZqiKn/7AEJTcnwip66vISuoTHA0bO1TyPhFN25Zk+2baySHyVgdxA3L5rvq2cvzZczo4/3
0mo3FSzRAxFJO/IO4l3aS9RtHmjKIH4aDZ22yDReZcCarxgri/UK8QJOXeyCQ2Vb3VumJaBaI1LJ
7KF4rvXpBWqmthCJfWriAFZLWPywuvID62e46V39CVkFZrV6p/N8WwizX1ahtgNYF9Jw6nCEeW+q
apPnzfepHfYwETUEj7AOm8HihsCKMaTB2UGbSAxcd0msq9/xJcOExavVIY+oKudZTgiSyoLZvM9K
fWHI6txkExENgcFwb3bWwHlBJ8Sm0U6bkxcal4KET1pkoDyqJzpLC62bgDiyNEVRl5qG2nUGuANZ
8ZRWwOiXyOhYCAbmmckQ/BnFQK3LPlmTHB3Krd5ht0iykYdGXHab0O3eTDUI+Kk5mDuTkLuYDgPb
Z3GTDc3bwAT4gGwbyY9l+AuFlmQLHia86iXDK+jk+JhG901DHlcQZHzs8bQRucf0GsDTxjdkDQcY
r0EoWWGk7EfM0mtWKU0fvrnyIavf5kSrfWVFjFpG7YhaFJZTu+37/NFgS77QAZMuI029inY8i0le
NdGfoqpexeG4F7H55vK2bnMteUf7Gp3NPDnKRhI4lyGfK2GPqgwmChaiHYaAi6bv/bi9mNTqQjJ4
bSUujSyR75n2ThbQTtIiGIC8pDQee50bcopnlT9XeODdB3SOjHo4AbyqR3XEotJEiXWJ0S7a5jMi
cebbRnBp0Y3DL2VBLcsSVaXFBKdPsYT0M4fHVO+aLH6gLfIJHq6fSyAPC2dABRTyXrHGvmkRThhm
Mp7zjpTRTgp00UyKgQ0128AX98Sk3+omWTH1VQ+g6nl4mRwmpDy1qnUOVNuS361Up0QhQhIVOsoJ
LMFb5i5vynOvVor5NRumn/1k3wcSoasGapL2gME/SblIGMEDIJQcoFXgjy7t6QwDXoPShD0Akx6D
iqHaeG1xDGJbIvbg5AlDCx5foeFcM7RwheObDpTol+U0U0XZ4mKcDsEumN8TnQk2vfVLqmysPnr5
ajBcQL8xZevBJgVdN2/HqK33pqvdTJN+71jVz8Gwz5HBytS1dWdTuB3p3nHw1I1jfBtN1bEFBdmk
TjybH7pNG3fB0Qa1vOxrRo8u0tCbaEQoFvkO27KYyGAzrmcKyLBRUohnR84p0v1ogNCm06h7JB9Y
CpBLkElqDOXFcJHYQrTgtoy0pF5D+XeZ9wFrJj1KKKCX8SP1b7hykHOuIq9+zgbDwbFNsZTj4Fw3
pb3BdgdsafLZueaPPFrDUxlTOWZBKw60O9SSEJR8k5xTxzkZk3GTa91LVk/7ICPQax47pBG6LgeK
GpUtgJ39KIoXxgNUq523GoEY7DrZinNAchBrfHUvLXnRYlBTZJD+sJnNwNuELopTjBsiv3JXx2tl
EXLv4MOB03JOe0IzAhYng/9aJuSrmGP9PUn6hzKmuB9d72fldDey59iQmvsx5kZ+vnhO6z2XpJ0I
QRC9rFn9R+6WFKRi208jqHEfiMcoyrNBjDuHfJDtIxW0177Uz9IY/RV7IZ6kIQOhoS4vjGTtU8iI
Y9m0Zndkq/AEEUdjIOKjVbXbF9EVOwDcyY1MVXRpY+bbmaa9pKmR7yhRdjHYzCODWmRqIXl9yVTG
t4jarrEruiu7vu7WtltzFU0OYJ4q3xCjI04Ev2N063+WpdttzcrF289xiSX0PRa2ftbSoKe0MpDm
i/GKqZOZl4eBm8nXInbNN8oPjx2boWg5BXVmETu3vcKnMULs7GrL2ag5pKbQP6qGlaynKBPQZPbb
kNRHrEVXIkcY88RMURpXjje+7qaHEodgMoXFCRfTrYew5URRxLzW0a3XdtK/c9hnMEK7UyWale26
zp0VZC6W4awi0EeqeYscwu+KrnZSmo9xg5B57GsUCdzpmQaNpnLal7YQyWMnKYEyEb0SHcPoM0ny
M8mIMfhKgKwirCCgw1i46thkqkpDlDAkYMfCsLqGE5oRLxPxmZSA7jBxZXZxeC2lY126aEqvpfAn
xi7Dzg+L9NrMf9RFItpAOg6W9mRwyJmY4qnncGLMHzqp1py0sG5OFutFno3zx5LSL7dFup8GMzmi
GU7ofGOCH2JbYCBq6AFGfx8SvHIsstw+uqIAI/D1269fROnCDCdzry9782T4o3+Yg46GPmWRKpnF
SVMasH9Sjd51/q2N0gR3MvNQEtxtmGBeiPILd4rGNsVM2U+1KVyK6Kn3XLEfwzbfhs0E+JhHORMK
v73RCXnH0pqyVCB35EblN0Ez2DeJ7lg3Tje+gdiT+yK5D7Eoulr6Wdvl8INx+UJ4Yf4kfTTI7EZh
Z4vopqeFPhAyM2GPxYdQYha+tbXsls72u1/CDrUmITZ1lHKx+MMNUPR3gKPei+Kd0Fp8uBiGmC86
r+H0ACSmuYSteMX3I3d6rXbwMIvDV9o556R/8ayKOxNEBYvu5bdf/vMff/8Y/iv4MRNloNrmv+Rt
di0ihNm/fnO//VL+9qf7z1+/Oa4rmGDQQnieBRNT100+//F+F5Ec/+s34z9MngxjqLXdDg6psyyc
UO0mWzDHbSIgEYG8862o5C6P49Nff2NL/7fvbBp8fwiswjQMT59f2e++sxuM7GcMygBZIiVykDdx
8k0Hx+pWzHV8tKDMbL1E+sd65GE4iXjnxqhAfYSCiexgWMzo2KS/1aaif7dz1PI2iqaMvQkLj7Od
hi+GSbYXOeCPKWy3Bc1G8ZhmUXChVALdBS0qhv0JtK3c9rK8ARwKNYP0i3U/t401V93WJ/SXzHC7
eOa03BZhVNzjq7TvGs/eWWrD/UanDfiSyTEZPY2v24ecZcbGrxOajBglvQu77PzXb50h/vzWSV0g
EzJ16blEs5veH986I27CPtaLchfht1qmbovFGRzcLP5dF5NqdjVdLnsIEg0tq9dPgSLqmOvKIH6h
Lv6PK8iYv9sfLiHp0I3YPM/oSWA92398NZFOO1O05AFDm2GbK9ji8aQSuyDRnmKOKOot0ia1KZnA
yqdgp2LeYooUBAmQD9HUXPK6pzsvCG2sWucMh5fWrdTrR6Np/d9e7X/+4YKvv26Aj6IcYdKHzZ8+
/Mf2R3F5RzL89/n/+p+/9cf/5x/n+83DX/6F3fpu/ee/8IcvyLf958tavTfvf/hgnaMtGG/bH2q8
+1G3afOvO3b+m//fT/7y4+urPIzlj1+/fSBJaeavFkRF/u2fn5pvccPmlv6fJ8L89f/5yfkt+PXb
Tfb+73/9x3vd/PrN8v7mSqIgPMPVuT2FLr/90v/4+oz4m67rNjkmrmd5nq1zSeRwYcNfvwn7b5I7
GoidDY7BY5T87Ze6aOdPGfbfbHR8whOGaTqOJb1v//pn//NB9dsP6n9/cJn6n+4CziuUuQ4vTfBi
XNOaP/+7B4iqJ1hqkW2taEKIIQxTpEa+uw7CID+0JP2iAwewUBqVuaurAW1NHT26kTUQYMBKrdUq
/UbXzE+lVfK9zfttn6Q7ojuTOzyRmKqd8NLEIpuXUghjKODI2Ipu+1S1t3FNasQr3Ez9OyYLVN52
tTcJF98TVXk3tbG6ZThALlHkYQfoQKP7ngX3QauwTA/TURftcwlGPyrq9jxV3toqLWA6Rnzsarc7
GYn4gcK9Pwc5hSIGlrVGQhqKJjd6D7OY+YA4aIDKL4XJ3jtV6JAy6evnloH9QpdwmkpOsGXXkwWC
wXqZB2F/EEn64CizXVRNgop3cJkGe2zGy0ne+BrhOWBu1oMpduBPPobCHFguJechyJLHMWQvPsA/
lG38vRYgB1K1Niv/w0TgsCLqkP7Zph+VLnlleXltdHpeTtZl4yK8xl+wKu9UzkJZ863bli0rvo0J
6qIdqV2uM69FE7zUSzB+qpHYM8v2OTWTjV2BUKqRNVrA75ZTTgDEUKO4zouJTd/rGIrs1CBr89wm
3NfNZ8k+fuvbZQvUxPzZlmYMtEjzl3rvHjyjCwBvVi3Dd/Csw4tv5aiV1WmM8qNth4c8xqwyuQmv
wc39Ve6U9IoQOlGDME3zowqJOXKVcThFcuCEmaroqjE2WWugoCcvqY41ngb6L2RFIgN6xEWw5ZDY
mqMRnEbXrhYarRkbZe9ouUPHnMJ5UES/2k1grJB4jHlIVlDlnRFadBk9RwwJYKbvbHIA1xhLbwPd
ZLdU4K4gI4fKKCR+Muj6KwMkb9kn7acy0njJj9RrG1I2A3ZSJPLCsa4lI7MhvFN22W0JE9CQEJWv
OvfwDfcQC2qvY9eDl12X5q1OseLqmbNUcULuJV6itu78gwcieOfr4igGw7yx/PrBjZHM8TNIYaco
1OooZyslrw6Zf4uk8763RRmc6No/Im1grU8s0KJr2AcqAiSgJ2L0CU1mrak/oOVLQ2Q5kPrpHxZW
vx5DG8G0XpzDAk+reo5MmLOlDpZSEu+Rt4h7RkqvrSnCjyKKEYc27mEsc8yqmXRXtLmXPDGeTMIO
Dl1r7umP5MJstPjF8olpNgu0gNqmbaECy7R4ZUtNwFNhUa/ZAJDwHYlla0AHHhrfWLDq0ak+bJio
GKY3OY1LVcMg8YZt0Y8OCt9APjZsR8oCgZXfyUfou10yW9I9NGVW0pxVUlnbgHYbiyVcrJXu7gdx
WyiZooqb+/ux8rdJKUsuQUcxPhT2OtG9PXook6SJYmPpvNQGiMopbxh7EbrNFKo+NSGzzgT6TSeh
/1drdozJslH4JDpn1gFaEetTtyPFiaFY8tAqNnP4vpAxp8OPwfHJEI6NM6PUYzS4uH8SJMxDGlK0
9PpDULBTZDqMWJUeo+8IoYjUHc0t10anfmpwYEQ1HJXS6q1da6R1SuvKSomQ0Xba9h5dIMCFJ2xQ
OgKmS+JL1GD5gLF8TvHrZcPCzQcWnKNwC0dKr5bM8WEmqcWFvzZoMTHmAU4O0JSTlSEQ4RgTCWSy
mHYzK8cmsG0bJI8akXb71I1LqnpR7EOK+RCJEG9XLu+SBIhloF5zqEFW+daBuONKCzMomA2rjIaZ
pRGQ/hZnkVpAB43XGFj2WquX8DOMdUVzdMxNlm+ASbet21xKu0f0Zk/jjHXMzl3Z5+csGeDEQS2Q
mrWR6Cg2ToXX3jPSFfWPvJhuKaHt7wxmUVv20G+ajsa8nPhuyhrte5QN937ADNZ5wpXenmpL3FvY
BDb0fyYiUDAMxUASAXJya2TJn6egpHHjWCjgQfjXgXJRJTg/Ko05kovQ7QgG790Ob35XGPwvrYLg
vP99oSddYQnLNYThOLaUwv1TrxCbNpoNLUAhSDQNCn6N1KDExK8T2NWNnbPMBQ9qndyZp4WHomF5
97Mah54fl7bEsEt68kw3SXnML377kPioVZDeAWuLHnqsK6gEV7ETZ5dp7MLDX798afzx5VOimuzI
ddsVvHQhnfmf97t6IbAwxcOvYm0OMYk0MYE4yGTL7KAGK4R36xbND2DWe8dJX6gfSsAY8+WRDJiD
0+9eMr2W/Y3DpHQJQRPBY+6fMzIaUUiCeNDBWSJgnzmtxL3iR7dk+Npg+uHYXzZIdd0Y+BSu7SRs
tn/9DzOtf/+HGWw9dYTz0qPAmj//u38YlVor2edHq17Hd+qn32WJhHTWDGDPC4BNxy5zFfQqFrcO
pHOYHUKsLTPK2KiNd63IjFXqROtKupgdbcJxiUg+B1WDDEVqbGvDilJoCnd55De7gt22O6DxLDCl
4yagAaHbYcndQEo2PPS74GZTzbLPClUhj4NUmznqg/4zUoazBsFnEfzDl23HbEuL5G8sYTwk44jg
dPYx4aj/6/dHCPvffvTMWmzH9TzPNTF9On8uFc0smSwGFUtWhS4O0+zShTkr30R5GtsdyA5s2cPd
bx8r88NWLepw7MBgQiuyhSs2v4xUcVy2GRGFgyKsMIcVvlY9So1T4WsPxHodywFkHLe9/cCUmnsg
6uCWsHfXjTF6rgleq1T4xrOXFUYSJ9uiEuMbiWliIsaI7SEEjErVNxi/i5twr8roOfZVtke3pBsL
Sw+bS0K2xb4M1GMV1M0lFRkUrCz2mUl78ioLWChaPY2g/oAC5rmjnyoeoacWptJCD7S7gm39sQmg
mCBvFUciUG8drIJz9gZ/BpvLaxgp8Ug74C5+4GfJjNxNyk1JdNa+IxiX4L+gXqW5h9La1xrqnRJn
2VSecP6rXc0c6tRkoKWIW0FPgQzxQHfY6gz0fYI5kNny1NAlc4/uqnTU3CBO2hMtbOL48hIgKVqR
9soNmpfBTQVf2zAnsUutQdt2gUKRGPor2yC3mWf7tCJRY9wYjVMfRYUdYs4XRgaQ3Gaa/ahZkP7s
IY1PM5cFzkhy+PrIU8yvXI9sxq8fU+fdRHXdbEkd85aYuPw75rXTqlDYk/OgZzadMnZwGLAtE8+d
MLkjCI0z57toOsQaY2Q9kUrVYVIrPsaumk5DMA07gwn4Sgv7u0pwwKUGNmc7gFUUk13g856UlmPt
fCshW4YSkjAfFgqISqq9E3f+yjLb/IFMWW3he6136xWcTt5U33yF42awAVduWFjrLLeOnN7WttC0
h0xPgn3hVi1mQoLbhm7RM8d96HLtnls2Oxpjkq2yijyXcNTafVQWVK1JDTPLlTZkmkQtetE/ZfE6
qzW8BX3RYXmA6RGwZiWafrhJ3OIdbEv/yYpRuwfFTmVTO9HZ6CdedoVaKIbNVA5Gctv1OeEKyJ4t
cr3WjlszXm61N+B33h12yeTohKjMBz8F2zqGzLlqhC9wWg5lCwaiQqYx9X14FG3JtYjoJkEp5vUh
SRC2VA/MX9+Qw2BiSFKSGz0XO6nLxdwMFV8qatqljXwcyIaJRLrBXY5rOn9iWCqoIDt/nYX+ebAs
/WC3IeK1Kc4gcFX+q+KdOf/2Z57F9MkPexTytaPvgs4zDyu9K8ejxiL/GBb6q1Y2uAHMo0pK586R
efjgC8nqFYWch4AM2WIEJx08HgAxZeuE0MnTkIcD1lxjOH/9zm1RwzOHfA2Took2GY8+cxDpmdrB
vAztjJ6JdI8jFetFqPLbEDar1eTmJSWCa6O63NnIrnlJm9r+wPl0X5RF8ZRIWCtglW9++5su4sWx
Cjws1G8uypx3wEj5OlaosxilZfdRTgBMRIJvqGsrSRSJh+fiNhuy+ra3Gu+se+M2CNJgn5YEgpSt
XlzU/Es1GN4pZx5apA6xFXVPQpSn7o0s0Ta5PtQr2yErXDPgFEypq58yr2SJ2gIUMlqbqmgCtZPY
vrFpR2+AVWxEPUGvCJ26IE4uyAbsnTmk5j6TrXbyq3mg1tTBXdNnQCGF4z37DcIpXZVvLNMAAXZX
8C/NXYFp9uqUzU9pj+KFBEB7jVco3fVTIF8IKtijFwoe2sibLpE31Iuvv5b7XrA2TK5SK+Oh7Y/C
2sP8YluLrzuaxv5qSK+/cvT2V9XNDm7k4/uvTyTCbPbIv19w3uEo9kj4QhKAKC/OFHYT6Y4XGx4o
bgOJqDCwXQQBhuTpP/9hN39ajVgmGMHqaw5S82ih1lzJuXSus0k/xniEt9MkrlggTTaoBK0yjS0I
TuYXbM00BZUY/vXbrz/9+lhB9l5zDM5hAPpyLFILm6TZ34jZowiWeWHzjAEYMmcJDt0eOKSG8N0k
BdBjv5MGLe/YwvJVBESLgV0oEHrBFAs4zNC7WAg2MEpM5zrLjkr41oxPwgiZpqW+EKox9lNhN49x
lx90iSUuEvq0hS4Im6sx6kuNMXb+gInhcLTgSRiQx69hbWFko3in5qauBhewbtXgnG09nbMW3Z+9
GdHz8FPYih5xswPm5jU334dyDvYNmrdEjsEZAVpwzkc339VFdRczPT3iEpFHpEfN3nWzQ9ybNvYS
zAGGLY+2h3+1IdJqqHMHAJRPPI2fb01iALbIMZqjgVsraue46HgjUlYUY1GZ2zYsA6Texg2xctWb
53NwM78mUAhhFy6JlFamt+mHxmRiGR9MbDHH8UnJalnNpGY/MvP7Ueg/6CKd49dHWe/1EDeBDQyE
G5+i3HbMnYezoW/bC/LW9iLpwDe6wc7x68OvT1gqvLGhlGzjvnZ2X794Nc9JgfLpDG6Wsc6j2zvG
Q+3du4NW3kYV5KuaXhyvgBNsc0EsWOk2O7cnYAGO0/dmZm1PyKnBrLLcdDgKq/Tatnn3yEUZrmeB
9sUO82qv4i9obEyahJPE90z6Qyh83cAeU2OURtu5q7wuW2ODuHMU+hGgZ3BV5l+6No42KuAlp9U5
8GzzkbRRdwVhFP0CAb8LWevdsQcNspBw5EmVC8qr7bv9njRjNvKsPLZ+1fYb3+7eRGIS4hEjHpMM
LWwdmXza2CQcjuHGraIYyYhtHa1uPzDrfHLZHWDYUm+OZWprj2rULP1j36n0xGSpTloW4H1dIFxD
Jz79N3Pntdy6smXZL0IFXMK8igQ9Kcpv6QWxneC9yQS+vgeoumefe7q6K6qf+oUhOogOadaac0xi
UyilmcP3DJIv9a1GaBdazJthtBH+dxHyNMNgM5+Ldam35yZ2mVpG31ynUsciMhOd1KvaXJJjKOXq
4zep/N0s7fZEIlkDNbE+QmGHVGUN8RMkFw/7WkKJhsXng4Eqxep8GqXQTvYiB0hvCCfwsxO9e5ev
neySEdLAd3M08J4lxL/pUuJVzYYLPfbh4iqDPWZFYnas8OQQS3EShV9sAPdCekl186FmGtiXnLOq
GlkfwsN7nWZhHty0RUo9sfWPbS/eA0eiIxcbck9jXa26AeOiIZo9kVjINszwWuJFof2kNafSV2cb
iXsMlfhn5Kv96HX9D3iBS/Wydl9MxSdaTSFhdD4xB2GftRu8ps1Fb2WH+EgutvyIlDE/xypnx/L7
NDyS9gJVM7nKvkOELyVzfohHaUwDZ9Z9Cmi49vU8haO+YCVLG3f17CCaR1Tt7EK3NHZx2dZX4dFH
ncys/IAsdCDXRa3A1Cw6oerVrnP5zV4iQYn0Elc6tQkhM+MeYkGJUjS0dh3tiGOSteO+Tw0QcJ0q
D+FYOXsdq/WxKPRkXzqWc5QLU5wGnwT2XKL1zg3CMeau/C5cNkVZqV5sC65prLduwFxbfk/1a1fj
H56bdjwIoYrH0XGyTaMIZ9WRbWarqWU3WQrOL8+PnYM+ITVGD0XfLJuelrp0EfbldxOJf5DT3Gez
pgVExPSP2rAsRetuh4QFAkKcGO+sQHFN1vlT7Oe4PZBr75nn822rOu+BHuHequKdIgnnko3Gdhqa
8akDgQRZXSKgtvj6DX5cn/2sTQ+y+pzrsf1WlcYDH9FHyND/oXEi3Emntd9sHJwrilCijOfT2Jn0
2kN/l/ZmMAAifDcMZsQ5LsdXuF8oWDTJFmfuxQ4xjE8SexHuEtf+ablI/zVtbg9stV+7SsT39NCT
wAMEtZ6ZzeZcACgnOPdAP+yliOofOsnK39JUWavSJPjKaqfohFiPUt88Qk4uGGmhWoBh6v1pRb3v
G+sY79lJ/S0Nh22dyvyta4yrGLz9VCTT9XYRzRL8glTEgMze6XZB3NQdXV8CBJQgwNwOKc65BLGI
1qevTIEm6uut59HraubDFDr+cVL9cyES88ExyG/SQpyZHXXtdSzdeQvAtVtnDYRY6NXzyrP6DmBI
s+u8qT+mpuzu65pw7XzeDZMz02ub3MugpeWaJiN+kLKfj14kxbWNsSfpFLp2fqe3J+DPz3wfVLlL
omHJrZ8+VAOhrpL9VkaY9ExXjZvIKU38OUZ6KoR7TPCWrfXMKU8k3KSHCAzMrob/G5TD0NMCJ1UK
DT3QxiF03lvTIxdlQnlKD7XfUleHFWaF9Q+cdAF0Kr2PnUernLSXThFo8d4SJPlWyTHCL+Pr61q6
v+0mhSqFeeneVKhrenuvUPDdUcHwn+xIAaIXYCUiwEsAvEb/hRAAHMVz8hxTJEKiB8s0YcZACK5O
9Uhp1mFEv+vLotrGovBenTphqzVbmDFp229lbLLxmVmvp5AFoVkQpxbqEZF0sHSzESJihceMLgYC
BalUAFH6TZU+4aoT7FRthIBRmUZ/7enhb12Gx2ObQm/TOOQKCeoxxshyHSYjuWIlDHOYL0Ne0UOP
a3/j2nCpulEZh3kElq+TUrLTTUX1YKbA2zjzt1Ly1kVS5q9R6qqVnMatcPh9xACzfb7miTBPDU8g
VZ9nDIvGz1F/1MrROtAxRV/h2f6hWC7SvtzoFswyXSuGoxxcglNdE02EiMd13uE1E44sEOTSBkdF
AjLGC4GhN8nknooCTUVXdw+jqB8qK02vpBjvhJuklyrr7lHJe+siIvGGkmF6iYwuvVDPlQeVxAz5
OQJ/Ay16ABt5WuG1t/dEVANPcyz1TDhBdw9O8Fy3gFqmjCZEOsZe0HAO7KNUVnBPKpDaQF0MvcXB
MflPg6XxfmN6wSjzP2K/9A55ZroHEh31dVTZqb3sNxTssnJFrDAgmGZ0QZHZ8xZiOvi92tJROBbW
azz7EsUr9qV8foQWbj1WmJJwL7TO1ocQvhL+1G5LcjKSUev2bTWGR1XQMcqYtbBbZvKCe6AIUg2w
OQC98TLa1FzrpsROPbfN2au6F4It1VNRpThfavdNJUV07jSImZ4FbpxShbo6e9nVxnVYLm5/EWYB
Rie3kr/dUWhNvGlGh+bO8jiMjca1ilR3UgjW3JzfUetFGZRuZE/x6KUX4VubWk7tAxpK8oNsGm2j
gLOF+kM+apOgclRgaENtlr/WufnQkej6s62JC9EHb3pyJfNFL9lmhxmtlSwlMkBL4UGqrHyqkIyt
WhFp35Sc3w0CaX6bmLXnWZRvLPxx5lQrp5ndnyUkLqasLr+WBF0faB0Thzz6MRCU8idNz/aX0psD
olTnW2z7hLehPDyxHgVYec1MZNNOFVvvStMgrSMFOoJvr17bFLBVXYtHaghUbu3ooiKRvJWW1x97
I0TPQwzXBRqtWvmdtvGtJv7e1Sad4bQnd9y17xFRJawMBW2guu9/opwNlJ507znS0CDsQbqzWfDv
LGkWL1mKxry1OKXK1M9fbEVHNZsMXGqiLl4UlIFpgZ2Udg8iK6/L16SjnBJh39mTpVe9slUlaLDv
yGwSerufa+B/VU2E0WyXBHPQwyR/Kn4i1KnHV8U6FQl/+Ohrvv1IO9jOLLYdGrAKf5EqkqMZWj8t
gkiwA5NLNWD74xPaJf34gB8gBDTQ7awK6BYNOxq4iO3TiOh6Ej9AT8JIKDTro68+u947g10kT0PZ
8PBsbNIMKrMOJ5CWLvxnYf8gzWU/7JseDXkIjC2a5E/bhta/GJkw4b6iFH0aM5wSzixBMg8+5dTo
vYDggLuoR35mIJ1qTrSJ750IphZ7rZ9l9hTNOLeiySZxgf2Bysh8gzgMCQusHcszrHEV9SeX1p/n
70GiIvuY3jW8sauuBbttshKeGv3ViMz7YfS+ld1rocPYSTKNVBvNM2+PKBNKfcy8tONhKkRFsjbE
cDcpX+C8A7DX4xdj0APfKNoCry5Y1IlWQJH0v23/N55lMjUcB8hvIW3K/QzGqbVWxeIFh2Mspp3Q
s8MSf54AVWC346wjP7/vWgGUUBIXNGZ20EwebpPavHp8Pnkon7sSRwhBPr+F6a9E6G3IlbBX4YDO
NuqTk1iELjS80PgX39ICljMNdXed909uC7VfvNFlph+KEF64zQU0084j9SJoF7gwBse1abBL67Ey
bKQqPsEm7lIKOoCp13XLUDi7qbxzJ0KZzeZMPNePuniAWGG3NEwl1r9tLkmlEDBnR+Txd9msHns9
o0nd5x/QaS4UFVXgECcHRtA4GrN77lxPgGEhSqPtqnZbRzRyaoEZNy6ixV9UfgjO4FR9oNwdVniE
XgyDmkedagNvjVc9dhCNUcY4eCASPPupeLWqKz3yInBK+AxG2Z9yqefrMrHHO39MMNp33toHtVWH
/EYwHEBSejDKosf94/4iueS3WJxyHZqLvmWD1CU44JSz6WL3kJfUvZXRw2zUcn556KZV4pRrk/OX
nitfXRy92YQErEqn/qREfTQ9LLFJRES4Tlpfr5OlmuFZY2A6V44KsgKqfCkbnErhj6RlAWi1JD7k
c/hhdPOTY9jlVunZRSSIBumfs7TT2bAK9WFkTLAVYAhdB32KqOUbsaWgHpONLnCo1iGdzcIt1pY9
O4RgW5ewdB+MDqlGOZBqOqJHK/G8q1rBNvUmwnkT+xg6KTXNKKAv9650cS9ajwTqkryAqqEMQIzf
XQpkB0oW9lXNusPGaK5LhGnSjA9zMhsUteF3ZhpLpnCwhqA11CvFg2RTFkeoSUhfbR88wyXGbcgx
55baF2YuF7w8+lu63ax+AN5jliDxgbiJJb4X65ZRYHkX2UVpTbtGfSGlpUCnMgz6JnQpMUCAaCKS
8STR1LFGOWKMmmdXzr8a2b567I/7iGZ8DziOJF0Kyaui7p4rs492wDTNldAgy9qOCxJHui+Wr33Y
wP/u6J8D22/DQ8cZVSZUquj0Mv0hpO1aGha2Pa51WBu2TSjoohyDPmHsC5aIK4ed9Kq3YDUu1hLP
wT3koUevJd0Crd0lev/TbhfhbTfYG+W2b9oEuNp13Zbmjc8+IIScoOkDy8Fy07n2Qy73lOf4pHNI
fwVJUCSTethv8D5b8VsyWJ+De3DjIVm7yj+Da94PrtfDRELLoRd4NKYOUUzi+lt9aCBpYIqQOPQP
o9IpIs0MEoRFkZSe4R0CxAjwat3XnNf4KpkjDOsz68pVlxg/Eg8rCU74aY2TvB3uNRydgRNP32Z3
fhqBOlzUcmHDkT5lUcz2y0lYlNMoHBfVS5qkpCSBHsEmwfjsIT+iav6kELmQYkbqCEw1orowfDck
WqL6zUiBysyVDcWB+ZjmRsWmyyNDY+o5SFUhMqUGvW1dTit7SqHH0rpRk5iCOuVLsiM4baaOrauq
djWG8ppwi6DSENSafQ9zu4q3qYltV2aLNyM/iJGZcaSItGoj9WAgNEynAZkPFPSALOmHxotfi871
d16pvkctpXlvmY7U6DzKCDOwbbK7Gsan1Bw/G7Apga09WFWJMEeD368mfscOGyUabVKUqKadMJBh
N6+wdG0Q+iDIBxYzTQAdIihvldmcSFclRkThgWqwfFsFLrCZdklAZgrT7MKloLe+MpYtRoF0K0wp
XeXep6lqcpVHSPxSH4LMzg6uvmCkEMnfxaL85ez07L3tdCjjM2bAPqdJkBWPHb8rFDgL80XUK21R
Ybp6vm0igtPiR+TQnN84sk/OAOyxRQk/2DGevigS2wlCSU4Bejf7gvEwTmg99LvMHeoDNuMgddpp
Z7XY9SCJYiVJOM0LFbBoQ1tRMegDrqBCN89MZuzPe02HWqObv/JcCNCAuYEOV21obkm6THqCWSHt
Dl4XuCNu/ShMUZqZapuApSZg8E6gWF+VVNGDoS/etWHGeqeZGo/O5kB4mCodN4TPTgmUkVUCHBgS
7d6GyTYYE1MVBVWzuIjXyMmYU6XS94Ubr5qiNILOoatmivhEW5E+y9ITE+m5wlZJYRqLMiC7YJzh
1CzjTQTHjM9KrsMEYC1ZFzBemYHGjvKKngJbdaZjaCX+2bMkiCYj2+m49EEU52+zo3vApkZ7435i
a4LwRKIFZZ0gtZr7oUoxJxBWAECsWsUuSxCARqU5ptTHq50V9r9d4dWQ1tDxJln1CUWKIBlhpJvZ
nn9ZI7oY0LM/ICD8jrwC1pfVvE5j+ObiVqU0mX0afjBm4GAlaDvia383DtpmSqeQk1Pix4V99Prp
OqppXVSOh0ksIoQJynpS6QQp29oPlwFi5c/Rs2gkhTTcrKuKnt2d2/OjE0lyIRKx2cnKeNcyQ60a
SsF1rPMz7hN5YWpoUB+z6cBaxV4FcyGZ06pUjwBlkNT3Kjr3EWZIO+u1d4dZmVi4arxHENRe7RFg
bOJSCi1NP7pnbkO+6FEx83gMiUj2qfFk+D53LEhyWxV4ZTXjmw1iAWArBO8PWWTm1uDsBPXN1Qh0
RWU6yZuaMvLPafQtoS74cAwPuK5XPZqJkT81ka6dpIm5/faaLDNjyerP8l5OWn60av0hDz30IR5A
LlYvFnFfOMhYwbSYU5L7nArCJWkLcqA89z2J5znwVQQ5Jq+yd2/c9Hr1Xaf6/ACl1Nv2LUgrX3bp
x4CAxMd2ewZW9ekt/TZM8FtJre98uyb08eumOdEFTSh6cbebun896nbtdjt9+a8n/rmJyuCWTqjz
t2Mtj9IpGp1vjzJxyOx9iZoSV+I201P/PLEh5sdp0HhdEHU5EjShtQUrzqx9wNfDFkjTj77fBdWk
z/QfBY4dPm0qyDDTjQ8F/OeiG1r1oAAdPShUocDLvL/d1MXkUCsQLWKaMaP99Z4GYW6HyHW/Xtrt
9uUm15XuuQl1gJvLi5TLI/722fCIkiCiryfdbndoXd5u+nPov54YA0wlSkY3VsMeaXn7kMbOhrEk
udw+D3f5uCO2IqyxaQDf3rJEk6m7PatfjpsRzXuGvzPEK/tfV79em0F39Hbv7TXcjq3rqAKXz/Tr
EdR66Xxx9ev5y723q3/ezPIItbRav56A+fbr6p9DhrQEwtDyz0kOzLsdinabOFr/UBM4omlDf7ld
0yM/2hcGGpSJFrcctnQMO2xNiX4tcHW2cfuA+KTYsHgk2mO5mi0XVGJIGTVF9HVbLjo8VE7L6lrE
4aozZ5JDSQRSG/wMLtUtnlL7RvPQOJVBf6Wz2TjylK8D6gkkqpbC/u3q7Y7BBLVr6zmr27/+J+dE
tO3gB37ddruDjVFOTYaUk9vV20ViAsnJ+g6B0fI/bv83DDPUGl5INMdyvNsdlSzUkp9W/O22rKmp
X9PoW92ednvwBD1nyw6GsMPlubcLj8iibaOQLrVT0/MNt1WyC0eS3W7Pux0/1axiB7kN5uFfz5Na
hUtnwJ375zbLb0cMpLb59dzbHVaPiZdIYB2o178+J2Hq9o5hb/p67u0Or3ZpmLmj/Ntzm5TOj0u/
5W//o2/1Yi+XbfGf/ytJ3d3XFiCoP/8jnaEFlSbEl9vjbncA4yaEx2dD9vW9Zugt9iyo6SD89b6s
dgj35hJo8uc2qlvpAd0qne/bZ9QrRBtdFH7+ObRu5v2BbsnvP8/iBJsIlfB//rnJpg1/YG3548/r
RGjuHYbZ+vhzk6VqUDtx//7n8LVsiyMRGm9/jgWMtMOKqL/+uamdcnXUHDw+f/1cKAvhPLTDpz+H
70LXPTqF/fjn8Fi5kSqH+tdP4vbFm1lcniy/u/45fNR03aloq/s/xyqzUZ1Sp7pAqQRRYZrs0lHk
cyo/5wR1PBvSOGj+MsHVk/ZMIuISbzfOSIK4s8rGcdWXebe/3Ruy1AqcVjc2t3trRODbFnfo+nav
7TrGgfnKYbzluXPvZ5dYM99ud46Nlz4abAEGo/dJh12ijouxe7o91GyGa9L75f3tofRnMLN3Sj/e
7syJDl+NlUXe3/IK44QqFd2/6Os1lKAE6ELjBb3d24bskKlZ0BleXkOCEeXeL/Xr7ZrvNO0TlWLY
J8trgHCyxpmXPZrLceFuvLWhyi+342D4g8qahubh9sw2hj9d+6nY3u6Fec9HMALnvt1roPLYO7EN
7Wv5p9TLJsB/6A1vVy32p1dZOF9H8kx7foZa+/USaL/vZq/Qvl5fGaafvVlm59s/SXuL0BnPcPa3
wzQmQXY+O77t7WoY2UQxaLR1b1eho5YHFkc0Hf7ze5vPMtS+366lcSMfuoSMkeWN3m5y61OP6ICV
3rzA1LRkPdCy/UAMde+YWMVUwfZV+ewGxtJkN9uaJymLeG+ZEO0m0JVrjZPkQId+iebtoiOWK+cZ
xoJBNChAeTCozvPtL62vjPXt6u1xt2fcrvbgdO+NnsaoETvPja7L54YoteXK7WAAU0+V63j3t0fj
QxnRF4rhON8OTTT3ujcmQV4QT1B0HKlGmmjzlqtG7UyHFmvO1+HmxHAvmhE93o6kaTpSA4S/y3HE
2P83CmRD/6eQ0zJs17ZNXeBLwphkL6bCv0ldiTduNXKF1XqykPpM3iBeVQpKkNjTlp996Bxbtzfg
7et4nYM0FKDMU6TmvVNNvwCWAnhI3Z9e3/anqKvMK+Fp8JuNAvEutLi0tvsdnidkNlI1b7A1foE6
ywnLJVPMmwaEHWNNfQBoI9TtDzF4YaCZnrUnTDJ+Lorp1cta73ufVtadxCZ1rzE3r0MrT9i+5EWg
g5K+B4dEH09N9kHJTz9OIXtpFQE5ZkvpqSSyUybQSmZ6f2R9TtleN3hhozufPDdBnpCOuJmN4R6M
wHQKrTrQHcnsncZiY885fARtOaX16MBClWidQrQXK7X1h7kMaVuwYyuH0Nw2HW12jaLwKccJGuij
bPeUbrz9ULjq7gaP57fsB1pF9m0Z24R59ajsTbKvWhvcNnp5uYmNVhKK0ZKlpZKOjN0uujrC03gb
FJly1zR3DRrTFSIu7c1HsYUjcdjkpQliPo1qdIB2jbYhNLWDGx1KANm/8GH9vql//0eGv//Kqvdv
1r//Z0fg/4eGP9PCSft/Nvzh8iAupUy6/t+Nf7enfRn/HIx6KOR94QguHc9FUP6X8c+2DW40kIJ7
lvCxAPyn8c82/8PFQ8zp6QlLoEX5Y/yzxH8YtoFRD3W67qDCd/4nxr9/+k0xlhue40Kn5FCGZ1v/
8JtCu5RSFyGbstZx1t3UUB02qXO4aazdh2m5MeCrmqWh7SYPGC4yvuhktCPkqDkc1mzuNp1VTxu3
LWBWkgZHfmvcrAig+9WYprb724f7X5km/mGwvr1aypoe9Ugq9b71D+l5DbFjACPrBw4NgK1WEt7g
d+bWacFOFo1pbM0ieh8FglbwBrB/E/RfBEMfwfFklNmLdmN6wEMFY8cOwfFLwwwRaJwrJ2NI6s0k
y+fUr52X1GZCoekyqzW66GI3Vv419YEC6FQd/hsDsv2/vSmHMqFh6rqFG4Qgp398BZmnM/TWUgRy
AK1syJ6WbyXzj0iJfJtOFoCiqZ5WMf6vFbp2+wC8JCQzMmJLbpiwoqyROOm6M+Ve1SOStrA7Evr1
PbWg2s1RYV7iHM01gF8Sr7Kh3Hkmy1Tdm/yrk2hvOAeHQ8rcSXseDWE/rzQfvKkfU3WMoMxDvJNY
GXVBRAPipmPdldNqKBk+jRkJls6Cwadb5iaGeG6xmqzHsFFrVbsIskiOd6fhYpr+u4tTbP1//znQ
W12+8L/ZpS3H1TlBhC0MUzg6lo1/n8LqQh+N1je7zYzCFY0XlXqtiLRt5KL61DN3R5RSdCGgxQgs
t46fwtaneuoW3jeztN5zWU2/U+HAE8xbskTEcAL9Rh8KQgkI93Xu8IkZVQ0XEmS+7sE3M0jcc03t
iURONFfBCIB67Vtlsp0HtEpQzwf7tbP7fA0rJd02Pl5TXwuPvZkl4HQnkpGH6KAbXnew5PiSDSqw
iiVe0AQfW+kKWOVYvyfe8r93lYcfZMhdLOCxLAj1qt19sdwmBuQjPRoBioAOxDIEznJxUNabsRT5
GkilfvBpRTteT6k0o3HZN/J1auYgEZMKGvDLm8rqghT84nHMkVx6jQM3IP90NZbVfANIjQS1bmdE
gUX9kN8RTH5qwL+dmPZi2RB2KmIK9vpEiRXTaZMcw+ZRr13kHwj2sa1Uv2uLA0eDG0Mzm/XAMccz
Xf7ucYjlR2PV43ry+AynzkJ8UCClQku76T16DxrI7c2ol6uqE8cyHj7tmLKNRsXbB+xUevbW1BNW
y5zD3uzso9J9nPsWxTdDcGDFOpISg4QB1Ix1YIu52VVYldYDU+WmxItbiFCeJH4by2iGQ9h22D/j
zTzS8Naq8CqIUiPixlvyspDE+ZULzTpBJRkOT2Jqmr0W0aLvs2efiC56BCvkbAhq+hwyrGnsaIXg
rePjaRuBCLK0AsyE7xHazjHOwsBygNJJvbOpdVcgrHG00m121YObaGJfC3IMVHTA0Jo8mBncvZqt
yM7rNYhb8cwgPcM2UaSK+ZqeBKMunlgikDyfa6/TgnWODGqUwp3fuqmUO0blazLZx1SGqNfIA9iU
yfgIIO/o1rSpGEHak1bi90WokEkqdroYgba4bClYwWqHLk4P5HSaqm1P9D4wYc/mY9e5MShXr9z0
RQKwhEB1Euq2hdWTgt5hPJphax/yGJGK6RIsQYsTyIgC2OkPwwe4KH6bUacfJJmtsDmafeT27rnU
aX5TG9k1gJovc1WExxZ4yei20TZUimCBKcM4lUS1cefDN143tOjxzRDN5UV0DxqLVTfBc1nmgoWb
LRIMqy0am4EpwcspVOuINZYwtdl2gxbyLbukEJdHVB1T3AKHrKZqn9DJB5Vo7Fu9pfi8YH1bvEog
vgBUg+uyL5VyF9mJ++xa4VvdWt5FCsaHeXSLTTYv1qciZCOaWAlbIH4eBo2PvRlVP+d4VhfEieN+
kB4inG7YAZt886VFo7R8BVVDgk5vaWx4SdypTA+RuASv5TFrrK2RjiCL9HnT1cnVHNGHVUW3QVod
78YSj3Aek3FqOufC6K5tZX0MvfOiJSoP2pgI8KThJaZYYdbFSL5fbXnfyKcAX9+EZw0NbFem24Gt
IkRjgvJQCR3dMEzWIR7UTU9zblVo+karsX+gjfBXhe8HLPopMi8KavAf8PKo9HKq++2GEBQ6pmGK
mAtzCaGAx3IgpIRsjfeJugaKlGRXR4B2dFu9VFi88NCjTiH+kQDS5qeHMPquJsSJ/wkcxnURL5TJ
d5e8QSLl4mnnFXQOK16Pbqf9FTYonk40MxjdaomQZzqx3iLerIbcRi/60yQPehsj2yTtyCCasJWr
BQFCgpGTXOySjEVMn8naAg93Kd2S+BXSCQe3qL+jPV7DYoculnTGqzYad9DnWCG1xnTGmvaZ5ex/
tLhUTBVCbuusqld6I9Fm931+4MsghkoWJO+hc0iT8IW+idxbtr3SCtifmopaSosz+XhaUa5S2KEn
wOflqYutk55k1s7At3NSOn5fx6zXvUdQtWGEZwultDOS74CopD3SKR0gQmkO8R7mS6ba+aHCEXe1
8viHOzvRui+yaeGFuxtC+qxNWmoJzXLMzZ591i1LXBXt1HvT8Ia7zvdpSrZz9TBixCMDKJvvFYP2
JQJKQC8xm04YUnExrpzQ1652R+1DmOrUEdZ8Hnz7Wz9Eaickh6SW8ediIoE5LRuMvjbfdGgYOW0m
+3PyNfuZND4R2Kgske3M9vPsthkOvZGBmPbDvlf8BvopGi8yFQ+OaGtqAlClmSzDYxMpFEZMEkIu
1cnyiDSsX88aFMacnKhzBuQvINhZ0uJ31Zb2Xoodu8kvnrfETsNSjVgentvOO5W18ZMuB8PoFL2S
HF2eG8PeVSnOf7z1UAyi7/zOymO6Z3NZg0IljMbVnZ8dQZlr2XR0IbZJ51hnbxI/9RyvMfSk5hBZ
ZkO/hL9uF2NSxhuGwRdBa+rgFjiZAmKIGMT1dJfR+Wzo86IX9vxd3QtGeC9OWNs1WWD5ifWGAvZB
algfC8N88avq0M5+fMjrmq1jnrz6dvhOFu+4ozu4El7vHG4XRZw7hyoeBQr6CYV+AzbW17sQ7XAM
hqfpfntaH92X6Qggxj/AzKUwE2MAoGRmHbUoUDWLohHUI2GMdaAGgSxSknKHv7AM5qbwNrFJvCIk
Q+B5sO+Jyu4GAO+NkNTXqT6eRnp21SBemkI/u0pmyLqx6DWFQzYTJeoQIO6JUPZ5nDx0ElwUPi3S
ulH6Gv9dce66iX5+HB7HeSDCejkvO24mibS7WuyFWbVOGCXnU9rRI7LnetNKerpZ7xxnpzPvCkNj
TyMRttJQeo+TKFmlSTxtgJqAEGa9ROd/gpw68K3GLQ1kVzRX1UPXNCAZB2IkJHn00XeDusIy4+0S
A3C1NrqsjMSqsBexoUlmlKNji+9Q+6UJg5mBewpAEFt85NcmWX58eq5GRI+ZoCsHW4kLnQhtjThK
co0URYP62TbI9hsiApUR+hyLBoeSm7+jHZ1Y3cOZ7yL0RFU4BF6JsCWJw19zNn2C3KX9a9EZn8bp
l4I5GCA8dyFwQiCzqV0MIGXOZYv0I2RVs8IK0AaDWx3DKSFryVATNDurxX2We0dXxoysxFiUuMju
XD+VK6kzozoIW3vsJHSTok0xFQ0eEq3a5GIsLqUqlrZSWZ5UXhd7rUv6A0OYtgU7sC3nCtNUmaI2
ob5GSADCGLO88hEi3wGfsjD/n9jpyEOBysnypKB04nwJmLv0NzG9aEnsTqKyQ68hzHOaeck5NfkF
KjxAaSpfqpigA9NQhD550AzJrF76nd+VHtkYPtp3u9vkEIJfPiLSH3cNFgXXFPbFdA2o571dH1UZ
/SxiTwuKiGJR7jaLdNUO14Q/3BFWUe6n3A/XnkewLVjv7lfvPaB/vouNVJxrWsabJHxtB+eubufu
GjfRztCzH0ORUX1yBecqmZsubhak9oSoUeDxXZ0gb8ccjqVyGACUpHxk0UrBtNRD5CebBx7y2YO8
kkWyI3dzuAdjWyNdYDYrYcSTNfZgeB6YbPtS1Hw3Cn3nloLSCyPj6NpWwG5VcJJpyLxMthejl2yR
sRobvRPYFKy+3elR9RAhiLbdkh1+7Asil/vzJAf9gAcRY2OF+DwPicfw2j5oUqDgoW/+In7BDRhW
lxAgAs69cfYC+nmQS2pWIxg9YV3bU4FPmtI8ZdwAL+OFdiWyX5OJDO1MhMVwxatHZaLkGaflHscx
GZF1EIvOuzPqQPqIJOvSkwcZs71JY/u59tt8C3zn6kWgLp0OJa8a2iWUyzymGLg2RjswRqnWuod/
vJ1T8daJIX+ZQouKvcmqdOD0dJKtpO7PkhMgJGsshrkSrWLKjswv9jGpU+ToFR/RVH/z+SZE82Oq
aI1WgOZNmTIqddfIkCQt8fGuzazwTsjJJaidkHhYuCrnabmYx2zNpknjHVcGI6jvrpU5J4FbUIrQ
i+otwtu9kxkUUTeXzfV2ERL42jIT3S+LJPiap9SqjzM78YcIRO65m4djgSDb6Z/LnBoEIp/fbFQf
u1n191AKjRe80y+SCux97o2oXKqeUBrdBpan9VdFtMwrRNw1tP4JI9LzIBPj6IMHRdhdbSKiWH4o
Njs20TnvvURCjv3wrUIutvG8yrugDY7W0i/9j6YdArc23F9pX3zC9IxfDG3hfk9ENNn5sokd8Xtg
IRF3+H/Tn3YiApP4qLH5X0SdSXPbSLdEfxEiMBaALeeZ1EDJ1gYhD415RlUB+PXvwG/xbRjdbrct
kQJwK2/myXFPcRf2Pyzf167Lzn6gFE86wgj4FChWVLO7z+Iy2Q4xDnN3bM0LV8659cvppAL1Hdli
ppyswTQ55Gi65fwRtCo9elXD8tNV0V25xffSRSPgbQ6dvGTygacRIw8OwmNQ+enZyhJ4sGLGg+LZ
8X7ow+ndMXu5jyrSpEwzG4W0ewBlDcp2VkDKHcqskJcFUWkvO2Rx8XcIrB8ArbPP0sTQnVLwtfcm
2e9sm+yjUcm9l3nBp1Yq3GnNc2YidprU0fDmYnRe9aJSwOTsEUYBjqa+p25s9FMqe/32KAd7PPhO
He4kTNAVRVPZphZT9MOh1JZPBSY0aU9EOJ/3yxPhodf1j2l+JNDe3sMxDW8trTAU48a7zBuffkM5
NFSvQwCriMR+t55IS8JB0m8aPvu5TPCVJnn/IRTFmHW4T4iB7+pK+wcppno7U11A8cxnQUvjKrDo
fq8W5Azg+PBaRuFfs++uQ2fNr9r1jUdjyY+J0uO8NT7pmUl3dMMnBx8+GFd8YB4pID6FMBffQM3Q
ZZ5CvuC9uxg590hK9kYueN/YsYOiR7d2zc+EJRgm0fqsVG+SSbhApR120dza+xwv+GoQXn2Mlbil
rWM/8EwiDZjGN51IzuukG1p9dLnJilzusJR/GyZTAGUHcd+nH76rT+TKLIickf3lQf+dWY//LgO7
WodNM6Mt0ABO3h33a9kMuwzZ791dYhB5gWMZTr270Q1xkNIhRjNk1H/nlqFxl3f2R5bPz7kf/LvM
so9I++wWe/MXDxRjE7sAwAMWPM8ZviToqWY6JnnsbCfDs5jQJTGrQQXHMhfz0xxP00jQZI6FvoH0
rF/L2DzKbF/1QfgUAIQh7etVSSnVU2jDe1VEr10cyuSbq+fQDvLqlyUG0nnOPmXk5IcoJXKDJJV/
pgW34taf2uO//+qY5p9kDozbv/9IZkUkRvZRceFL1xkuruFdTCMeP1TrDVc9mRXHrVl/RFzPp8a3
4Agt/zq2ot2bhQlA+JMj3vRJY8LS32MHzKJqZnA1D61lFG+OWSevlqWv/34X8ab01PLw2GiZzp95
EUx4THVx/Pc/9U79Tg+Hxy2l1O9Baf7/7wplC6ZnocEp4R4I4TofOhh/Qck4JKppPlzdf2hhcXz2
iXxklEFW00xnMcScbACgXZkKF1szATmgXwhW/nP0h2gfug0+d8VU20guZheRJLXvTJmIfgle6FzB
p5A4TzYwt+wthntKwCNGBd9GN0Mii45TkBySGpU28+/Y36IxtR+zSSEFxYs8uG0QbcRoIvjKkKAU
nVEeflY3ao0d0ddHB/hnnXLqonEM065HgWgQgl2Sc02MTboneniYMv3e5HfRtymxjqw9uBG7hp9p
aJFixdSyN+uJW03qAyjB+zd3eX6jTeJa+uIjc+t4rxQ5j6jpjK0EF8+KbY2r094Mhj+h/KTOY+ps
C0w6TRWJm25Y8PoH0TLQ2F1+lYBBcF2L5lFM/dccYh7Vcf1MKsbDnI8UEm1o4RHjI6xnh2R7rGOs
qxccmD8Tl0J6uze/pM+PdlAZzmbounY1AsFYDVx50+RgpjJoUyfmRhGRNHZxL49FNtNBcbI0/nKf
mPxZJH+NQfwxW9ImnZyjdUxb5NyRWF4CAVBEjwDGIiQngGg0Bp6dJC9PBsH/WlHJ0dB9SK8FafyK
MT2UffTShcm02YUBrR2IPi/2eOy1Ve6bAdrclF6TQOhNLA0XwB5FXga1OdmEJ9mEm7jpbXpODeub
iFK/xo12HhhoNnbY026a0ZtAu6Jkc8rTNqLgjOwN8948v2cycbayiz/QQV48EK2w26K/fg8jaUSR
C7geeHYasMkpGl4BPgazZmKrTov8lrsWisTcic1kcV+aPMJk8dfQJD/7Qq8bPnW6GNg2BuJesaFZ
MzGTa6yCHjBZeauDal8P2nolLLiuvCi7yDYetpNIh/fUNh7B8NNqU+ecj9N2WOD+Ksmc8zxzZiMI
uMnLosRRLn7Y1LFSZUuDKhaZcJ/bnbttvBGqFmHLxvC+ETr1zsABVjd2s6/LpF6NXV4zMeXNNhbp
37hojM0yeCbIP9tp2rO0mGh24TlFFvbk5IwMo4NOzB1nuDoJ69th6s4FWWmIfJicu6mkIMPuBzoq
GARoLiGqN2y6loprSncuRpAtxn5O92zBTsU8gQgiHJJ6hr2LB/tNpSGQu8yBKzfwcdGWw2GR2sQa
pQlGIrVPcQA0sqW1tCgFnhMLv2jaWO914JPzQD0ZEj2uMgNGZiboHzEn5+wO41/UqptR2ZR2hcG+
QZJNRfdaO3TTNlNPg1QTnCemupXpw8Py/WdsWc0+DuevgcFsKXSCRbSzrGdGBdhhrDRVt+AGqWSa
eJBoCgXMyIWXxRNsVfuXOCACYFLChPhmhAdd4Tvk5AHgY+sQbEI85YGWkf7J0+aia3jRBYC1dU+D
DvzmDejdlrhidy3oF14F9HCdDI59Gdt4wz5l7sBqmqt+QoqF+BT/CNXE5tyhIs4l+HaUFgnqOdjN
tjsexDzwU20Ux8Qxbk0EwFrTdhIAcV25Dg26wK1XuTnqS1AwUvP4IEJpqcPgduWhmQTbAN9xeJJR
NwUyZrhAbwEHonnv0CNsXzUnTbPTztL5i7byATxpfgesmu9Tl3a9KJsniofhby217waIf3JjZDQr
sZukehotoBhPGB8FQuJltjFwpVNmctoJPpyqMLbmlBADuHsoDsfa4uCQILq8A7IkxBndw0iWt1CX
r0MZeA+/Gaho8p2vhtvDVtMedVTd22jO07MBAW+UdCyCqeswANo7W+YmeR9+ycsk+hqPIh7mYexH
r/9moMVfN0SRfpO8Ufx0qJcsJ31csl041YwZOm2K13EQsKD68ExxBDxMn2OQ11jflq+KdWVRBsJH
dbIozlvFzrCDu0MC0WU7aArnl4VUu+4Siwy4qKNjCzZUdDMHZlsQ4srhfDt59xjB2QvF0mZsZHMU
LQmGyNE0AwyU2RSMxxQFB39LJhet4Ip0IROhfgaRph6G0O5VTpwARYQO1E5Zum1c/8twImwtiu/c
rGyiJeMHw1N3FyWR5cBnmtC5Z1wNnXzCl7y4Gp+Ws+A3xwxYXEy+RVYY6zu3/Dsa1i126p9DntJ2
XqEr1753gqvC2alzvuGwRr5u75ETQReFuObo9nfSwR8h1rpqG9TmgNvwutXpVfW1swmr7jqL+eG4
JrkVIgTbkqSaVVXtE+z/Vkbyt+fRXub7sl/TFUtl5iCd0+Q5+GUFtEBItxWN6sRNi2jrkzE1jfE1
9SDhZcMMUHF+Y4fEw7BuxHkqeaaOQr+lVhKckan1VjXzwZPuMSVXv+l48J7J1TAEBPpKGpBNJYVl
W9dlDcROykpa/2KD+OEBUL6Nbu1vVflD2ZYJQL04Fwu0e4S4UkoCyCwf9n0DMMayejyk5ERx5jTB
PisLGD+k5aHV8bCPq3ratnKGEIqD7m12Ue3oTl+q0aiVl/lGZ2iwc3CDTVrTkelZKJc8Seae9W+m
W47LI9pZbb6FgTh1UZkdZOyu40j6hHHme18qxjQzZw4ZxRYkEDer2juhQSHQ9duKlTuwpNKugmMP
h5FIljrklrjFIdk3nDkxpWcFzDeNM660MXQONCtCS9l6ac1oBNiR7VkcreTs/oV880eJ4N1QiL64
NX8PKrw1tmaCEEQbJtaVoaY0V9WI9M5AI5lrvHdO8hHHkGGx8fkrA19aWpJwpNzQ2Xgk2ya3NjZ1
LPVeuDeCXwBsBT6A0EMpwgxGNvfCBGTtGoU+Y+i2XjnIcGTfWqYmLHBpOf0M2x4fUrApJke+xTSs
RDWthdqv/gIbyE7C4sjDxABucO6PhoFYyxVMG4QVvHuaqER4ckJXvLVAMSfRsJ/zyKXOhNf8vP/C
jij4wnA6sytbE3+nSmU2Xvn6P8wg/TDy7CeJF8puhXrhQNjsPWnKUxkhRxasK0mrHIwkAZRR0biI
6Y0doFfCd/NwVbTGQTu/wboU/JnTAWAUWl4G4U659bEjpzNNTXtgsVSdK1E/MniQRAGbF7YVe7fP
1n4TllvAxazFcOvvvFl957Xj7+CfNlQuUOTYcJ4/EF0idLzksGgkax032MPhnzdRBpithoWkigrP
uWRQKfSWBz85Ma9PD5SXv2V+QSi0aPKDDGz+Z5k9JzWG760fsg6umz2An3ilfYvqAnaD+zCi3SnM
uQVkjHLd4KWXwnnCEXNWUtXfeEXiF2bYH3oO49fEicmFc6kEugqvxoiY5QU7y7smBmqO6/fh1qZA
wTAInzieQTFb1l/htCUc3ydvQ8z4MShjucfBPQaosPPsfFjLeMaxiaMDK8DLhAdxI20hKRcGON2z
GVklc9KtkxldeWmCh2kknr0h1go0PRXf0kf+rTvyt1GG6QDdlM5MZHm2d8b8VaO8fDgcNLhBAslu
xJZhsTp0IwBjY6yZqBs/JhA1ZOjLLlt2iLlPT49fozuOV4l7dFv/bdNyGy4LYtEEOe0wJcUahlPs
zZ6eKzH3PRgt6omy2m8eNPmQ+BwlUSROkcfEt++Akbr/SD+tZ0w4B8bM+szPKXmwEs2dHabUkbux
Rn8V1NCUWE6SWqjeMeS9YrR6YRRbpYztG9nLfkOKCG3/txgjmzGwqZmByl8Gth9wVhDKQVGuatv9
6Fl8ruIUENrIRqUGkkYlZQ95c76Foya3WiMsMql8tyx7j5MOftS5lWyDTC0FwdQrevKejE1zLOP6
0fHEPqjwAattvGg12IeJOxkFAtnBc0witT0hPMVhaHCcaxj5+F4LgGUNgsPBs2mZrulXM7qw2hBw
M69FdVA5tQVI9N7WFJ0NZTymuCWkjFANgJVcr1zhHJOPMGr3eF3mexbzBEQ1LmWqX2YYLVtQu8Nm
qqL/cIjGO3sgQifMD6Y2BkJc7Px18k8qNQkWWlbWIEeOPFMXTyzPD4DFW7821D5ViWLGn1fMLNUr
/bljQpaZaH0PuPCk+TEp3bMUPi4g98FN40ov0LAPc4M2dCunI4tZ/Rwn4W6UGCiL0jxhj0R+N+BB
xMmJuT5cGzgVz1ZDFIq1Ox+Anr5sbx8Mo32u58JHmE1ZzCbbdgKO49jNo3E08bjS97d9h0GpnJOr
lsLlmjU0Nb3m0q8k6uvcY5DqqGChmMunEZUakrCMfDjtPNRhBqM28UAYLUh5UHyk+I1O+8uJYfWM
1vITZTNCJp1F5x3Pf0eaJe8fbYWzd2n9ZSQvRcpYQEbQsKA0NDY+jmrYlIkP1CJMdoWg+S3q0zcd
iA8pYoBqONSQWly565ruEHiCm70DbSTN2h+hFfEZaiq6UpzYTc60n2cCcCd7a1AzoMcm65AvqnRf
EfGt/T7fUx3T3Uyn7m6lqP+zx0TtE8Gb1TqZ2gwMVmk9txda4MxXYdkHN9e/eRjys5VF30FkhavJ
RClJCqgNDTt9se6tlu388jcJlV9Do6Z6KR73fWEYR1lRUzb1wS/tLTpjb8tdj23Z0OGjN1gqhBij
jf5SVWDAxg7irQSGGs+fnU8eTI9/XVUQpHCSnTW2rNMI2m4cDibnzJje55k+x0EX17Gb1Koelr+J
u9k6zcRFOo5cL0/adTS7zzFTBCrBQwIPvw9tf5xjD1Smz6HWh3dUumOxE1k0HKW0Xzy5cSeCae4g
QYRiiteiA+nGJjwU+SMRAQB1y36dvTTZg2GT3ETEnxIqF11GyQ9jLowzXuE1Lc8M0NYi/2TmqjUE
HDnp8w4X/VseximWKt6t1pi3We5c+jQBNJSGm6KJqHPkWYvjdloKzdK/0TTZi2ANd7oKDzCfRsbE
hCEJI5KbkuXhZr6aoJKXPWHmlQkb9thkJcuOFoZpLqxNVfv+Ts1w1ewGamdoN+8pfEZ2n5wl44LW
ZWU56Bi2S0HefMh7k6ULF8NeDZV8T9x7zGMhHSgQ12h8J44buxYB8OwLvHeZGTOUUBrVZaDZfNh6
CW/NKk+8V9GjP7lFdvP9VOyVGem9GaUPJrl71S1YVZstPLHzB+iXc+0XsLRpOr331C1hvSHB2+Kg
4FShPnpJOHkjo/bmQk93gf6tEe5/2mxeVhL95Dz9+yXS0KGOn3WVcuna4s2qHGNfs/6I4YsFdeM8
fO6IMQeclRimfqutP0E1EMPtpbGiiMHk6b7U1mdHPdhHX6OrRI7lUwPFwga41mfsNfkbA/GLiDg7
gfw99naGyyLpk8ee4j0ey5S1i0w5HEiDfa+IdRoTjomghnfU/lYTNvW8D64juvfaLdOcmbZ/n+yw
5c8PhjVHmJo4iiI4i7kUE9e4Havsnms2k5aNd8dNUwdXRfYnpoZ45WcZdjp6cutWXVosWvhR1/Vw
dYs5WA8FPWfzjLuJszjqBlXHWxRuS4Z/yJL3p8EWHw11wxftJfsQJduPfVwH3KoyVNi16IFHKYPO
WJc2p6asyv0o+iflI9WW3qxXg57RfcnqitTyR95EEWIMvvMgxRmBS827Dhy5DhkN7ISfF879HPxG
fkXqy+8EdYoPl1GU7Og5T8v8nVLINztKt7GuncM0X800tuB1qh9GtCA22c1YIxJkl2bHwRneJ5aJ
xNFqCovpY6BXeze5Y79zIGjFnmvevQDUEMv6Xz6NNUUDhtDBNw/isfqEAHUOwUNz1LZX6ZxzipjT
kx0X6T4FAMQNKt07xLKneYKrSIH1elIOzOKueOZp6BPu7Cm6ZeT1ySCvLRBtK78EJDLH0D1y7ZBU
09N4bscF3u1ELW0gFs6D5aUJDQijJg2AtDB3m6jhYzHzPDmHhU9ipAgvI/3m+7qa4rPWzXAYY7kH
MAUWBM7TOm3tS0vpw15HbLtc2XzxpQbLpW8rGRyittgEuXbPhs/zNa7tz4En1y4TjnnWhfGfT9xs
JywkDXxm/zU4Z84wVpuzXF6CutxNi0OkSWv/qJr9/67w2cZlg1xCtfZHFaURiYvWOtsNTxVL5kfQ
iLgb5/IPvBe2kF16naw/FB2xHR/Dh8IAcv7fyzRmL0EgiRKypD6GA1XijKh8ilBw82Fm/lvKxZYX
JRJ7M4lowjDg4lJIs/8aB+SqiiZEDQfgeEHfmQGBCpPY8uB025MZ4+pUGQzq2gcVOFMluipUs6Ea
t4MPzX0FiMd6CJdEfRipbQRuQmIuOlo9baf8bG1Vm5AqrHwN5yWBFj62B9vHTdF2o7sJLCao2KnQ
K6fo5+DVf7SF8JFYabaLFtx3R0WNkce7VA5vZiYRHFwk5zIbODAHVCHgyFk7PSbixs/PgQmdqWJo
rEX/X6/i3y3IrO3s268WhxzglM2pTSa6gRu8MLL94usn290maD/Z/PSmbjGHxiiRmfXauZTZkP3G
Qpf2zcaYFi7AYDc38nx79AgK0EE6EIOu6vtIqQeNGI5qfrWguDLL+PZL3/ubQcLHuWLSPUKVaI2h
+RjYsQBT7r11nRxfc5cnuPNmWUxlU2+b0Alho4hGlL+BlQM4W0/mOP4lSk1l3c+QnDhaK/Ky4+iD
yy5j14VRtnPK8pO1AOTNzno1jIIK4agWn26aXNtiwhSsCHhPnbW8cXSFSZblG8vvKQctqmZXFtlp
budXw4yJyDgV3Zax9aCBuPWbkzkh0jf/GlyTUqOH5gWepsFh1UAsDPkfam8M9i8E83bVHIb4fiIc
S7Wz7yqOEMVC/IiSTe9Z4gqBhs1ZRWXdhGHqnIZMOVLX3L3xl9dW+O0N4gG5VRyxDFxg0CQHVtj7
2IItE5QjMBqH8+hsYQQWVg/cKQkKqIMtcnQc55ssIIQOUOGl0265M+gLORk9OwEZ1eM6010CI00v
6S27OBQ97BjlGvSEKQ5UCMPfo61tSo7aRxM60ZtLJws7xQ+kbefWDkZyDCwobrx9lovQNyO3H8pZ
VigD6S1Is+zVm8LpNfHwNGClv7d5+APwD74GuyNG2Fh6ZWpgGCNLw62V3rO00DeTHncg5uJJ/W9y
U5X5G4jLyhkhtEVFbW9449f2MOT7vJLhBW4c9glrLJmt52mLao9V1nOGLRJluOcL9iFU8V9JrJg8
OFhaNhk8AWmzhpCC39LFHjjRyYWCTNcl155bryERmdiwg+TSuTpD2izKPYXnm1l00SqsMZr4+Y9A
vOFjHTnbPztzuveBpQ8KMbfTfXoOfN84QZ7rVEzjEEhCr48vbTTbbDwQ3qkV2RhE59ZO3GNLGjGQ
hV61igj6n1xNA3oQwsiPuXeeUPHnNbMWF6CBOMw5nkVX61ypBJhBFAFn9oYcJpfVQo4WAiJp7l9c
9da5iPLVgUJgejOV5ABGEwgmjL7dFDIYAdTl46UcmavJcVMnaFFqsrxMk79POo9FxOxYKx8MtMFP
yCW0x+fMxXOsHZ1vxqAGc6SKlrqIVuwDj6+7NNxLn9fylPCuXKX1oSr6CEq3+4zszN4RXhjWailI
aDtuxxLP+KliDMVso3kcI+1ywoIsIX26oDKm8Hoiae4NLTUL1bzAFzj0qOSWDMEmb4r0dabz52Zj
w0ht30GT0D08YWtrWIlxC0NjPiW5/ZqP7TpUznj/9+Iv/6T94yjCattzf+aaZFDFHxjuwIdi5aHV
fe8PPsHhVN+9ye2ukxoWJ/baXuoZmhw3NBgzYEuauXjkXrmyDRl/zVZ4xGUaYfELol2qhEPNZ7dV
QcXFT43Wr1DC7iY7vsXncGK3v9xi6mI31tTgmlF89wfdkVY8KrhM9NVkPx0c61jztNrOFqcW2Tni
jF/pQSYkPdA6w2SaBkStWZHRxvkEpJ68501wrWu4OhD0fvq6qJBMUzR0TdHHyEr77JLbTy2M+Rao
8bVtcwKDPihQBeMVFJFVJuUEOY+eW2UXcKbKbno0Rbhs8c+Th6DPoSiF0G7llESAxOtKsfgnwTkS
FHtGVZfcNPIvJgv1hp6TbuyuFlgR3X1dDN0TTKMDtIGArodX+0aUh9KfkqpZ3BUDWz85fxYdhc8p
LKEnGmnHfrFPL9ncVM/YleT6saOvOteDo9GPyLPR04bEqHOSRCz/udkmXbkrwp7imEa4dENKwM2J
UFvP6dyd28JxjgZ7fh/4lUyEp5FV8cbnsLVxTYyWkQ2nA/vuhxXoD0nA9K3zy98ztdmrVlZEPa3w
xwIT8VkGv/YdFnt0bu+GXh4LMfzkxtpunHkYcNFkzd6VyQd5H6TYBmZ73knn1TJcuSY8C15aBy95
FQMFjexp1ysDVCacnIRpvo3Zos1LZ2rAo2jPo4gCFZC/tFZG7FDYhiUWz9Yuh+tXI8cOsLhc+sJh
708bxyQf0ZsD0Sov1j99BN5+9quzpXr7UgxNt6XdrNlafQtoD9PnxR2iZpOmsX2ghad3X2sj815j
/I47SkyZQmxY5eDmrykeO1LLbnfk3oYZRkF/JrmBTyGO97VvkeJR8bStO5t3w/FodoGDsnWBH0Ym
tuIu9byd6gOIKN5FsvzO8jj9ZkMxc2Vp624mCsyrU867CqRPU+M5sXO2TrP8XcWYpYp5fPdquqAb
/KIUPjibehbNO8/TMwSX4NAkFoCcOKPqmwPgpkn5TjmcDI9/L5bblodkxkRgjH1Bg7YU26hrnXPs
gLjOR6LzQcYEbg5u+qOWcN40dhCyPseg0U+ZFf2Vgri9siJ5ii0m8d4KsVBMNJGkUf8FKNA4zVgh
rmFrn5jei9dyecGBtTFtO/9qGEJnnpVcbeoX0lh00n6B8YjTE8wNcasG64MOR+Zna4IuyjJ/inNr
m+ao9mCjuDpGUOF1M1fg+A49VdC3GoF5XYeNe5xhRW+7KWByGZOndrEJqHT8KHJYOP0YlIcUf+aL
kTdEiBYwVTGG59CN7Y82v8dwgA+zwvdipdFtFrq4R8T2XnQ5aU4wgHiSEcfgQIfB3o1oFM/F+Onp
/o0/DKtU+paY5mc6OfUmwEn3AFPprerY4/ZVVUcLYYBjmnFLoki9SDmrl6b+UXMwOQiHbBmOiOk0
iPg/5tAUIr1p7YuS3FOX+NOGFBzwrDEKLiVF2ueMTdslKdNrFRHlFkYQvyhrjF/iAMRqPg+AeWDU
Yw4KMN7AGlXXwXnxlqov6sB2Jrd5zBYJ4fQMylRu+O80FHlcFSC2hHOSjlxIJy0hFRZwj38vucsx
RnJeXYlJn6bCq98rmeUvRi23E5xQvuM2IlPV1ttJx8FLVHBJRVFzcT00LXDDJM4ZvW+mMt0PGRE4
b+jr9v2MD34wS+yzah97OWTTFlCeQQjyDKdylSaduWWDKw7ChaPWL7tAqtBeGttJWOAxjiDa2meY
R8HG8vhmOuyAuyEeeW5ETX1ukMnYqFpg513fvlb1jtQ5tB4m75y7ycAp4ttLC1AwJQB/y0L5mFkx
Yu2kOzJt4aFhEaqDp1jmIqbUimykDec4KO1jEfsCM2f4k0YZ904LNYQ+j22skRvqwJ7CXJEWc/am
iMez384fIIiNawb1BSDXMcXocJuBNN4mO/juJ8s52Qjlx3zCRKZnLtyyJqKaGqW+s42G/jS7AbqC
Ye3NVJfXJDK/HNKLZP9ywd3F0des2/lt452BnQcPUgH7elY1VRgQ2gusGTj/TfuYc5I9K+iGGIjS
+SD6VO6lb924rVZfrelfAX3Je69b/5gRylwBUfV2rXDpxAni8B4L0oLJAMcZBt1GCTmiXI5/onqA
EmsbQIVbsqlIgJ+AjWxklxiL6CaAaX0m+EldX8QZlw4YOA+EWWcJo84t4k/Cq3yHhnV1Ko99YDnP
jz6hBDdyHfMrnSIab4X6LsGl4cCi/AyPIRe64GqIZLOmOKY2WAZScj86GL0p0uQXpfcp6uwQTvVm
7PW7UuF0s62hf0wyeMqpQhNvgbRVDe1WIndpMOe0cXS7kp/UbhRXXHf8TUJjKOg9yknJhRzoNzUJ
dHEwgNvVA3Lgi0UK/o0J4c1hDFyNVJ5z1KgD+HbizXUkkxs0/oudd+0xTbmVRpPcuQCuaKUpH01z
y2T+n44N/zQW4urackMTg/PUhUq3nfzuY+Rlu2pvZFyDm4qAoQMH7Pfu4u21SFst8AcWiqrZDq6I
tyh51sq0mZOCkMhswfHiK6igrpWcme8ObX13Gt/kitP1Z4hO/CsmULuQN5o3J+jzYyL14uOoPhzW
w9Bz5/Ee2ObWGz0Mo8WMJcYexH2xnlQ6yN8Gnf8nlQ0vbqCjZPPvH4fASC6Q6llnMZcsSIdd5Q8w
bwiyUE/CS+/IF8/D9iHdrqctVF3rACxWMjnTcZ4Wu4Jac3icX+0c+hyGaNKV9BXgKgheOgeF15U5
DBmP3wmqPbzE9fAMUag3kya6lIeXtkaaSOqfmTmIm6/AB4myCE9RYxAUbs23sqPwoRd5+PLvJVYk
5rq1KNP6h6do0NGlGx25axgvVjIC6a8z49dQ2CtLTBy4WUbrxj5yHAleyjCi+Z24laDg/adVqqV7
RroHqpOolEqaS5JEr20wv+fgY95sk5KJ0RiphiCdtfV7ObyoEVd1wHOWEpmHIsMek0I4krTBi4Gh
p2dP55p8jxr6hoiy/ImODZbSy7pVG/H2NbPpXgcOlKthiB55RcoEqUxS2u2Ne1xyu1x0/d3sOvfF
HZ5jknWAjozoSyQhV3GcZk+Z8mCzM6vc+IFbrTrHzC8YEReEiv2jCOVjAm79Wqguf42N4qvKPWDO
oX93yhry4Sc7yZ5Ejaj2ATbWd65Nc8O7aO1aO6ag1VX2U3JzPHAj8d4Fx5HlNrqLwSetytaunjXs
9NRkFKVtqvZMuREOIuRkmckPBjo4ZFq+0ZVr7fyi6G+O9L47PzKuZaXGuxjZFFmhokp8WCQwv+bO
YnbRlxHeCX+8iaqBRkw617N7dZuz1vjAUYrjDy0aOahhkoQz7fUzt2SeFmnkEXlP5pQybnYBiYEU
WZTt0e6b8paOqH9lQzsttWxxhLYN8KM8QyG8zCTnH27oIPhkr0Gw6wnB/AyxYrWO9Tec/eDCN3FB
9SiujWWwy+Vl5dgRKLjQ926i9fCHgvY/ZBzCLJHVbw0KzdBq82B3c3wiFNFclCGcI3aIYYdDIHz8
ezFVSYVKcSSy7JJJvPQmmoQ0k4QcCca4CZXtijV03lg4UDjalremDw9qcsqrR74XBGwOLJOm+Alv
zr73injbciplUOV+3qQ2y5m2fZAxP8jGd6/JIjBTSEU41OY8ZpVuuLd6tJ2cT2qr5JCeJugrzB7h
3uNaPBXUR4AZCOiDtZ6SM9XRUHb53gT+3m8UzfKaRTEEH//UuQ5WUGcRNqv+RoMkGEW62kOyAfvO
nuZ1G/X/x955LFeuXNv2VxTqQ5GJhG2ocbd3JDfJTdtB0MJ7j69/AyW9eEc8N+qE+k8NHlYVxe2A
zJVrzTmmDYrge+qkuVcSBUpfCFwVlq6TCuwSLln3VrkG0ISRr7SZO1Etbz0/M5dTCbcALOHwXrqb
oGRapUAckierrF1q9KhXfIvYXqb3sgLolOZME03nxq/6G+BW9Z4pUH5n2PGWNTREgauKm9HVx0VG
82UxZ3kgddaDS+enR7IM7CWjo2CDy14/wcpuljnXFidZDI2m0dyPudky3MxbqoPOua5iWd7llnVv
Zm1wjsT42AzCusnKjh9wGKRkc+vSE0zIKzMHYhqlHyNKYPYQI9pVbUcXGs0JWpHqWivLZ3xvagfe
l2iwMrxxAmiwNt24jbD65tI0RrAOQsIPAl0rj6mZVwQy0AFgkLPV4kQ7OGGrHaz5CzmGVHKzRRxJ
+GmyEnnyaE42oU6wiofOp7MVMN1YuzbnWBn+LV0AgXbCYdoCg1TXkx2XO4iQL7U+NMdfXyTnwuMU
o1ARBTd3nMN09vOEDQeZUcFkghRtw7rqO9J4CWdF1OUQUNSUU74zcxQYSdY2d01UY5DuSayoJ7JK
GF6CK7Hi6dpkIInFtLnodcgVr6li9kw1lxRNNPojaPAF4E+/MzyG1OaYrBgNAg6aHEVz3FT7QR/P
yUDjZAjYMWRuj8fKQtVulvb9lGvJKZL9o+/JapsEXFqZNB8EY9mTHVb//qLPf6y0djeVrbbL4QNV
eLcwPWoB/UUny25qxv/gEpZpPTqvrtNu8+LcOQorA69lkRfFkzDlzivQ5FYM/ej6uEuMeUw2tTZf
uL7/CX0+X7TMVe20UwsvpTdEx4QmMhTYxr5ktNvJsOS1jtAFa3hUk4TsElYEwBh64dO8CJ8aXd9x
riHqzvue+M3Lps7iFYfz9a8foUuFOLNMv+LHciL0RQUlM5yiZQO5i5XTXmklE0CMNv0yCEzSnmZD
61Bcoj59HBlucppy4HaCfc5b1Bk4zRdOhkx21K2d5zsbMiI/Zj2aEcenLPVenNy/sWabjjak65DY
V5rz7lMopzXmSfxL4wibf5he2rY8jUjC9yEdI9q1yToJuN0Ghv6LjovmOqRVkLFZoU1Z1k3wjAnw
RunlC5U0hY5PJVmuG4Jz9NB6JUD8oa2sKxp7h7ovVhH9W2pBaNd0sYQtvwOnucdY9ZIxZaGjMeMe
tItnF3eD0OEeFhonVq/dJhJRdi/Ndcc0CTnpg80SwdqKYV49GqR3BGN/oV9LC9H+dEpv2APsLhZF
2nPWL0J8ksgP10Zm8V0HiNo2Xtvu1u6tN9XRC6lKv1voTP5Rt2FiC8k0GQxy71vaOeZdKpN9E8+D
Nzog7nDS/OC9m7ijpgyHYZXlu54mwMIsdVQqz3VVvydx0q17E/u19PbcoT4gsPCDeKO1MRRPY0FU
t2kYFFaB/SADKi/QxTfK1276nogW3SsQOuhvkd2/BPSuORKxCrCLHEbHeAo7Bu9oMXiAudtW0TPa
5N74kREotrcZ4awsI4sZO9XU+kN3hkY3bVi6b6ykRXoeF+LQxaMBTiB6biJc6iIKqQ+rPl+1ESMk
k5krbj95F8fFlwseHXK3e5YW7Ec6+ehEOKpEIszvJxEAiFmPeGxvOTAyoGLu+iKBEqwUSTzLbBKP
zET9HRNcEuMnfxUmbTJ35rikwpQjdGm2MBFAfg3Y1TsQ/oyu/XWYydeiOYBdg37sE8Y90P1m7iNp
w2fOwuwCJuBh+6T57UqwOwCr53g7gSxpbeOcZv7GlcknvR5Mxdb4rYL6DdMg2wF/y/maMVY20xa6
myig+Jv/QhgO0k4DaZTHjZX8OkZ3qF3gEXylYfpswkTAdQKiMFjGwkUoq1OqVSig8vFhiJP7kdZA
yTAGlC7xC9NZD/0nONjFokqwDKsFto59XOb3ADXugSssfcSpvUDwhCryiU2d+QUNifFbtOoEP+LB
MIY9Ui0QsOO/fkVQcNYmg+cuQj4/8t9SYwKD6fo7MKvDCHbKUf4FpfdlVN03iZRbpqWcwHMmNC32
zDSuGQ01OYmG2P1rYa/j0ONclxsL3WQTnD69urxjxpIsTQvQfPYsy/E1nBAO68p+0aV2TAxtE2T9
fiCbtCjh0IsMGIKbnnW8xQvoHl/AEJ70JtqmDmhINb5b1JmUpvre6NJtbDFgSiXRb1OjVmjh3qNE
f9Pa/rMIjTuqYU6s5cXhME8zrWMF1ZydMtvXxBmOqoqva9Or4a5qL31t713lO0vdNPHX+OEFRxLH
rAKSTpZsal++8fta94vz3hdwmztFu51+/dot5yU68gHBB+4DZIAzu/La6cV16dssm84Gni2vdyBV
V91Df4L8YaxsLz4SHv1gSe3TK7LXVs8h1BOeGUloR/FhQJplFeZ7lmcXFbxiKDgiIH3wCuPTC7on
I9A2Sdrg+ayvfVrsNEH3HFj3lUo4x+oCVog9vMSe9U0uJBX0TD/vox3tbbEKApIYJtkczcF9NJrZ
4cxBM6+AYRBRy7negRlJSRYm7g239WfoM5IdjX7b9c6Ncz0pDA4Zzr7FHFy1dEh0YGKDC5H8nMV8
PDXs5GwO1a6dipNDxbj49WuDSN8LVaLVtohQQSf5ORW3XZrbgGHK73wYP/Jw7yayWrQuhmfPrq+I
k9rBFCOHxrc5PmcHw7kn/GIRiKacZavfWI1vKHXuYMtr6LDFS1OtojjfDGl2DUroGeoGmoR2HTkj
DZ+AuX61baW9GUgfQd2Mcpb6m9jhojmmuYbXviGezD9OJoHSpjprZJSVGYn3HpwOGmLBc1W9EOOw
Qsm7FpzJIsu6qTCvgc/eV7FzMpJuFTE3LHRm/eOD3rCCuCp/rh+1vr22BHMWkunWo50cGXAFS6fq
aNMxJilyfZ877Eq5Saqq6SQvjRfeTinTgXL6xFFHw8CMgjXUnw9n0h/oUr5XuVeRgMzZOmnkLGqk
T1DjBgAkgrjJPZOl6yxI8hjQFweXDFikKkBIRM1WYzbrjAlsKu9Q2rBXCgyaTo1v3irYENr0II30
LUpZ1ptkPeniYlbGFY2BnMDthVuClECHfxciY+JdyoS2A0D0iN8IXqLrvE3dTlZRs1RGBkqXofgC
Ad1btGbzioFxq/vPWPQHewBzEo0vvlDXsGZIq2b+PPRMCQ2B92vAMQeCskGkWEiW8l8Qh2VuYrJP
xC4xm1eVVQ9hFb1bI5IFhVKr1sN7jeDPwa2/Pdt9ExPKe4CWImkemBuc3bS4qaL8yQ6vIbetojzm
v8mzQpP8iPDrprKx/+b2dSOa+wLnSFN5LIMEcRVECtjBMQlBucn4LuaSaVtOL0ZT3zt4ZlZm8WAG
/dlCzYmn8DIoGy95d6MbGFv9Rt1R9rzrwFXSpuTGHu8JmqxUgOhteMVA6WMd3pZJ9jqlabUM0eAt
7azaRyADyoQMGmdy76mZHuiTsb8okM3kpC0cT9w3xoifTF5qhDaeNn2YQXyO04lsFuPVjeSDLiGC
0QGyao5ULqykhRLd7ThxTDIHEu1Mro3Ee+5vI9e4lK75qRBzLcJOsb4SV1CqD8u8UUG0V372IXzk
mX1dVRzOxgPifUwyOT3yMaNOFq4Bhanxly2dDk3XvxxzAH5Gf21OC34TwbIQ3QttEgSCjvGZl4+T
D5Vb2BczlVeNyY1oZ5d2sB8JwnqkVfMqR3Go5bgr6HIvDHinBbDRrg6/TUWuhR4kt50DJpRggYVe
qRe/JiqGLiMVCVkNw1ugmzu3AyyT6/5t4IM2ETzDWLuRbfM6auAjhFa+kmXYKdRong7ezw6Lm5Tx
gdVoz/iniVfC9E86bLyYbIu06flKtnXjKMmdKNLwA4MANaH2wSj8ttnqTv06BC7uJPeu4GrR2GAm
4WOJqNAco85p7eRJ0pDsNXYc00Zc6nf+DfHMZ6uKZh7L3hbOi57a9Kzc7hIoa6Xr48mCAcXYSn+s
Ld76CrZAYbloN2lo1egresA59Hq4JX0xrekPM7TA0A9iJMJGojPsrh9ogLxpZvNWlZj3lXifEJFN
ZfHdapTaPfnoS0YfWwSVrFZVDCQiLBbhkD4RDv0RZean1KwrwWIyjP11xXGai0Y7lxGJUyFhKW5c
XGGAXFZdccQbcjDa8qEvh3ffLDdthL/OmZA1NDkfUEPBbzKbTQ26LSgF7pKsu6JhfBcmmJctP1lk
EyQPWjvG1Pj8GEpTP/2uSgeLoEJUyeGiZif30+yZwDWqURPPpYjbU9IR7tlISt9+YGnWhiVtVOCB
cllm9P3TClyyUMW7aWbbciLMgQMIn3hc7XsXOlyJGJtRRrHEbvIRw2zqASsBJcb+OjYcaRq7+5D2
tq1JZKk09ztBXrPwcm4MYcMXar/cYkapR9pN1MtVAIV/aYNYWIj2MxCIRLqQVHkP2F/uknSJsStr
sThJ3Ue5bdk4v3Coa5JP3mo/5axDp49DNGEW340ZLwMj94gPXlxGp/sOdH6uwx0EocLZDn1DmgSZ
i4t+4p3pE+sYJO9+iYZmmpeJ+ZEHt8VWq933AXZRbzI/G+/b6VibJgQe+MWxeVUwf+0Ri6Jv9AcE
Epchxm2ZDniui1R9anVCF3JYa+jQFqrKn918zFGZMb6KJrGIjNrgFwe3XlveIagfeMN5qB5tEt32
uBHj/Gm/Q/G9njznzbUfmSm8NLnLPQDfixZ4v1BaEiDVFHjRIziX4bU5zSp0cZPgKVrpvs30Zic6
hlWGg2rQ1AhqB75toPzw0mQZ5IyjHQfBD5ohR5fHsBHvMvPvvLFCMcdJoQzSPRKCCMyvmHPa/Nuc
JSGw+jutqB91hw1yGGwkHU9KcxEbra3Iv/fKAe1w6p40diacPwc9Hx9B1G16qvosAvMAkNIw24dy
4qHl2D02KD+EScprLBtyqUT6MiBSbzowD132XGh5tOQsoxajbHY4uLlT9eKIfuM9MHFxpq0HD41q
qmuS1yQgF9z+KqLh1LrpdzmoO2ziz23bXeK4PPsmvnPP3U7artOQDsG5fQQ4c67C9DL2aHGyAmvf
yEUxmo8ZPTmveYyK4FqnwvetLabU0rfOFrpaLD4GTZPU+MrIh7Li7oKs5EtYEAOd0Ll2Wo87Df8h
dhao8d2CySaOVk1H5ZtFC6lFx2gKb3UbbWDxrAIuzdyMcG82YJJcouIRbi1wlhOlgwB4CYER2SvH
o3p6jL3kEb/y6F80nn2ju3dgsYDyK6ajZGUXaEXRVa/akeVgdBpm6y3Dus8QeIsddRsxRySlI9Lh
PL/JzADCQ3swxj0sQJTgwPPwaFJD24+147wMenyP5wj1oNnubd06OxFDH3RkQJ969z1k2enMBs09
PAGwfdmbbTSvHVEFWZCcGnu4mnr3urXHnRQ9ADR1y5t5jGHP0ElrnuOgvFhJc/bjfa0utHtvKBE+
dDcPyHdDr5l4xilOvq2J00hQv5pkOywKrgwXYPnIoDaBGAP24cZs87c8QRiJbHHhqWorDW4TMyPb
JpB4zRNlXtUmaTS2RQ9er/cADWO6R4OHWBAnbqcACvp2uKvyBwwnT1UeZbOD6WjofAp1A3sojbTN
aALHMZuqWHUq3CKoudMz68otMCCUPXFJJHPFOGGQyLSifYJA+ehJ8yaqCONy/CODitMwlDjuvPgL
6agI5drNHVoZ9t4CcxqiLRqD4owl9hX54MnEyliTvCVacV8649aY7UjRTgzqRADWwZP5FmfQgpTU
Xc1Dhg6H+mY6CRhIUCDOur5x4vxhwK5JhbKzh2w/4BqHaHuiu/8Sl2x4dcta5dyFBd926dGhmrFV
ZqCMi4Gg1tqSYU+5UGrSYAdaB2sIsQohuPWw4vepeT9UwzvilqOpY0JozGgBZmpcOEV47bJCQQpX
dLcUEhFyXWIkqM18CfsNDLseL6ZA7r6c5pUKZjCrnn1JbIKkRsVaOFj5Ie+db4EIizWbrUlEqLhH
ATOmNs1lqVU5oIiNpYAmVYpmP91chmakwvjBC5NzjeAr/jbv2WUt7+hX+GoAKzyr0cWz1jBNLHCd
arO1FpEgjlcrftZFvXfR5IxW8la5bKR1mX5Po3ykPQQG4L2Pneu4zw6mTUJIYW/75BIk404v50Ey
1BDpHVQTPfAWBtxgxqW1WcSTQO1DR7tuxudeJE8qde4Q9p0M6T+CfdpEfn4dZc1b6jPY0br2VXq4
D73SWzoW3YN9UIwn6UHta1X0FVTarZH0r6HwNnk3D8QqVZJGhUK4Q2oS0g4JFRVBEDofbb6zsga9
RH0n8Y1Z7maWLk9aiyq9eVKz3qonKClup12uk1+bhi8iNy5Oqr2buvEVEd5g5eVtU8zUKuantdz6
Fjl1zOk2mm5vKHG3kzM0i4aTbhDIdOeENVbz+hD+ag0VyyAmo5tPlcTLd0M6d0Emz55lXg9WcK7i
z7z2b0A/TfTxuEUnw3hGStj7yBcQMfVQDfpF2fn+ZgDitiyS7Zi6K1pVm8IZ2A5KGuHYUximV5fE
s1grYEuBK8b5I6Kbtm8fKjxHHOzqc9a164zSfWxu+gh77FAeUp/QWFzXSyIKJnxCgAKK5slCOY1z
HEjKgHAMtqSiDXGSA5l1UaptmU4F9EK0cyPqTwQhy5GzQJ0lBzdzNpbt30fGeFlT6V7iNj+FviCG
0n+DF7roHGfvOS9VWz/GATPOwgdfoNneYwSnqUjEdzFzMFTKZNRsy3tXHjGvvGQW+32avRsTUXB5
Hhx64BNIlOA/WyhpZir+cM7P0Feugkneghx5qmpx7TbGuY1fPC09+vUct0BIZ8y0OZTDbcSOZFls
mQ3D7nFCR86J+MGlgZ9kw0fMGGXh8VuRnSi6MeldGpGAJUT8PfTFzrLLXexR2goPYn901dXeMWW8
rpHsMdFA05Xx4QbaecSypCfJFbcuZbR6CHEjRKZ2mqLo2+57+qnvDC2+RAPpN53fDjrYLJHmOdNY
Qtq4fAz19ZiwpYHOwqJeDd/5jn39Ce7MUwghdWzltqs7WsXjuiO6OLLuEMwcEv2rDsgMSKujK6Nb
xYR1gOpoeMM5G/CFcWoifI5ufQEIKc9Z+up8+J4nKspJP0p4JSCvKKqSgIyrqm5AheDPhSd5UtFH
q9kPUZS/tYa6Cvpu/gzeSkyhObCrHoWDtMihbkBzoi4r6YEm+bHuupUdgQT0RfVt2trThHklIS9p
ADsE6OKeRsMd2OQXQNWiTE9NLJ9Cn66lpqlnN7iGO/zUV9aN3rQPgJryRWIJOJHewdZba9taM4eN
OMqFO1QkKoefRY1vGDjUeAplFOEnDjZZnHgwM0o87UJ9Z2aJKWwctm5lVw/I4b5aD+26hqGLbPSG
UMI8f43siRn7F/sBU77SQGA+R99mU9cfNaZDG4r1GlZBEdI4jGPqdjO6TB0G8KSHgyaDO6YHxUZL
34PW13ZR1zHVtm3OQSCE8ji9DI5X7gblLwuS5laiktW1pFNOYONVzbG/I25oW4VgjghH19ee2kUG
l40rkQVwwR5+fUnTRP/Xd7Jxk3XuIZyqZF8d2A0IkPapORueylK41bTsU+52KsbBxqqElHwoV4YW
aEd9/oK2wTvW7IVL4tBJV83G9lgNcXf89R39TTB1OnGUw5CwxeSNfTBeDWA1x7qYO3y+Ho0bjClv
UmcZEi750sNY4rmwy6PfFeXRSxKM9P/vzyV0IiIvoQPVcjhbo3kOQkDgSXdy2viGtKYnAWoHOfei
Y9yG8LiG7Eym50LF27zG+zBFvbbQJxYqC1mWiBBYyRh9sG1/9pp/isLhRRnEyiMKjJdjS9ieNjU3
JhRzfDKohFy0WrSsmuDGg/Rjqjg+0mDE3GwhWkwGtcyT2NsItzzFg3jy/eANryyd2Eo8trr7aDfA
olzzHg1WgnQIq64usqcUpCNDZ4ySujtrvQN5FdXvHoAJ4nnDmHOd9VUYB7SSYocSN6YlADIVnpkT
W++mRpR9jixxEZXf+GnEuk/VbeZM9wJKaijhPLVwUDK5NBpjH8uoXo2RsQax3i9tjVSxqSmxe3DT
GpP2iaTunQuHeDMv36AZaXdNUADv6CQto24u2wvYbTazx0xZ1xNbCZXdOxr4eyjzz72Cugjd6tUi
3TkZ2wu+awTavYA6lbERknpSWIhvjYGjWiSRzzN6pH0U7hkBftRle3YaRkiqH9rlurGco0CKEIBd
hRRyWxo58xfsvBGWX8jmL8WchD6za8IaUB1Pyc10WkmZuEPWnOIk2uvKf4fAnawIdVuPE/of/OXe
0RvclYVJe/Prc5WixXPrJCdZEMYeT7QVDjAzHAghMEqa4DNwxYwG1XYlOv1JVRtP4yQKQxTFq057
lb3AGMdT4axqZjMV6TZ00a+N8krzTCJZJ3kq2TzxFVHbYPdEXzkPCG1nbXr+ZaiHbiFt7yDM4RHw
YrmIapqEofuY1dal6PsXmXgPAFuSta7l26Dh7ZtaakA1APmmm0ujivF0QEdE89rXyv8id41GjRs9
lXVmr6wBqW1PZbgIWws2FegjRk57fKt05gL9JSEWmbcV/RvZ5R7sh5VWVc+J4MUVmIbblyQewYBG
xyAv6BXUzXeu9dFKdmLT6CVFZDoVWOn8qyLHPkIeLjy7NdGWZJw32oreZrOyi68IDiAnbQwnRcp7
Sdc+9OTaoHHOYY1tsSzDXUtrZClwV2BE9DEfNdTRQrvygulsZQ9RAH5uIvS0Q3AWJwVGdt6FFRt8
uhLwcdDvkQvZ9GhKExhDRFp/FH687kv/CAzJOsTlmoPrU9STkz7nwiICivfI+C4SIdOyDzdDxGw1
xrIN+2cXJRi9DHweucUwRXgpGUJRtLInNS7AZ9NSRRW8z4Pg5BjREdfzfZ3CSIekAB9acH6zyf5Z
hjbDVzRDDkDLzM1fkG/O3n1vRYH2UbjNh1O0NBjLDOLTcGQkqMFsovXj2MYu0vN9jy8LTCdzePri
DRPteQrAwo0XBikDHir1gdWe/Gcb6FWg1UhcyIvcdI3Y0DAhxsF0cWDUWUUv4EobMxgwiCpfkF+Q
yizDB9W+YOmud9NcwSOD2kYDnMcggbZFD2gNXDg+6O70YeeR2ERDNi2NlKOSgSqjW9Sj8jdOfQac
w3Q6Inw9p9RYaahlKJpTUDDIJlyiU5YInerNgJB3EWelvkGd4F/T20OSZfvEJrg54m4fsqFqp60e
TtHe1oKHesqNqyQSeD+FOiJQY/1MrW2Kz2RNCCc8j5kBMtBkW4/tr+aFA5RRkHPuj+9aEHcvY76r
SIknAdw5qdxiDyB/YafFI+HPNIMl5LNllBnjEfq9PJJL/Doy4j1arfkRRSWKWI0zXWejuvZ3k53X
y1bXcZI6nr91FcHQacKmyq6nVoUwGM6ELbHxmczmfJzsqoj0lI5oihB0/qPVEzFmNdbt3+d8of+f
wIRcv6nGuy+fpLu//+0LkUkz7j//+XdkYr/eISKm/K989da8/fsfr9/Sr3/+/f4NsMXf/qd6ew/f
/vR/+1cCk2n+w+J/LiAN05HCNOz/m8CkjH8YGHxtYRIlZEl7Tkf6dwKT0v8hEYZb0JmU4LaZc6Dg
ZDfBP/8urX8guhP0fk3Hkcqw7f8mgUnxcv4YYYPZSsGE+RX8Y2C3tOZ4oD+ksE1JG6Mt1tIlGVKv
BBWZxy6PoEXJZoLOaVg7ODMBgoyJ8WQQBleoezBu1Hpz7VT6tI/mPbzXqBwbPVoXWAfHSdvaQVif
R6TVxEHga51c403ocGcC4dfbIWyCk8BJ4vZ2uiqzkciDKBZXEffFFafo99gcjE08QMJoebR14gU3
JGL35z98UOd/pfT8LWvTcx5CM+WT/JE/9+uVm5ZhuYYk/Mh25n//wyvPqynJSxQ1S6MvYMu1DiXX
pBXn0faBuBccZd0skfssjE8pEwGAQB4kEwmoKAgHkN+cFWuR7Isxj7YgkCu6JF11Ung4lqXvjueQ
LtE8lT7+/nn/yGuan7ZN/cyFSWSKpRvEdv3xaSexX05x6OcA+8cr1RTyQBjSHiYKbqLYk3vLoLc8
JU64+P3jcpn+uFAMW9qO7pgW7jBL/xHX10Sk0yQk0SynURmb3mPli4kkkrZqr6Ie1be5/v0DzsFT
fwhX4oUaNrY54RjK4k74+YAQcpDwBfgCyiLC3Yy9obwNJBGqhUHP5fePJf/86ogic6UUACBcbF4/
bgNzcCKzjlAFhN4QHEQ65ldZPd56EnK4EefWWc9cbHZxLlCYgOnLiEtvOuvk9fpzG8FAi9NqV2sw
AhcFR0iiN8K/uF7//LnbtqFYPqRum4hGfzxDIgihb3tgDZqiiPaWVlpHRCoHo0MAlCLz2OR+eZ17
TvRXQY2sQj8+B0cYumFbjikVTp8fD9wVArVCyX3iqIVuDE9un2WXRrXpxabnFqjWOEvnxS80g06I
++Qh0l6YE3r1xshR24yEYMKDgFc0/7HtRHKnbHnx6+V//RFC64NaYMEetJSyftwYrrTdoK2BrNQo
OBnhp/mJO+OLw3O3Ei6Dezm64rbt15qVbsNEZbetxjyx4sB0lKTbbtLck3fNV4F1qI4aZ/P756f/
6X006KhIHdGPdMz5ov7PG5dTKIIXSbnvq/ao4+aj61K4+9wO9HU9687yOefJ92Y9Qiy+8rDzL55I
HzJtjDYWx/hrY/6CrBYgVlkRkuc2s0qhHfZprzgHFXGyRTuiDsDA1l2fbko5jh/kCRAtksb2xojp
b9Z+Wx7rbPiLMDQ5R539x93KJeK6UA9MaaIIlD9eXW6JwmWYAvSpNi/mcM/ptv6MPai1Rb32Ywza
yPC/Wp2jaRC/hmb6mJWedsEKc/r9+6z+l2diWoyXQPi7ipPpj4UKzSKTa7Bhy3hg33Ddw9QI94Bc
78KySQRTqwgIz7WTxbz4FLnZq8Hkj8mBRcdL23iBUWy9WMUk7s3SJlc999T9o5N018YUbQxUpXt9
VEiUs3o6YBLrzmAPS9RTWro2GMGmqsT1Yg1rN8Ztr1spfBLO5PvE0P/iTf/1Un686ZC7pZTK1V0b
Y8x/XlIjvVMdjmrKrJ054cgFtodgvvMsfzoCMdDutbr/atySOBlSEvMQ6Fxvy24P17E60Qz2lkIF
9r7S0xvD2ZMf5nGMBCI9RMadKUEy//6jsX7k5ek2In+2WqVjVLOxu/1YSkIPxyibRroE5H6LGzI6
yLi7k3U0zWBY77rrYp/YCMYm8DMvkKSIkwjnXMVsmrZieh5Gz3rJQY5vdNuiBxTKN/w2wb30GMR3
nrMJw8BmvIL+L5ng8BOizigoMYqrOo9x3BmWB86muikIXzm2SWMf6whRQsoh6Ak2bghhlE9wsOmT
NLEzkVyW1fDufHNT0edCmp/1F9+g8+8bTnGyRtcDC0c3pgkQkEQhLoCs4+wm6W5sAzg6He2DU1t3
HygeJAaSwrxtXOdz9gXcB8jnMGi6ezrYxb3TQzQR/T0YAwsNWfgX77z8U5lnirmQNN15EWf7+HFT
1JmJdSUMUkTeqbFPJw8L9WtI0ZKnXffeJbTKpdnTgobZhJ6goCga1Y0onLVMw68kBfCea0rtf39B
/Fw11Cw0FKzaUid7j6v4x6oBibgVgzFrQ6eSSI2cB2+VmGBuIMRxAF5sdYkqIx/N3TSNV6JZVOiS
v5j4l/QXuvffP50fW+z8bKinKDl0CUXW/PlsCK5uAmhKKDLQY23m5CjeMkb/1QYFwH6MtY+2s4rD
7x9Uzm/9H25iSn/dttkVIFy4QlGB/OdNbDphEoAACph7Sf/Wm4g1IawgWOuurx6U1r3lvR7tgirt
9mXmH935B/7iKfwohf/1FOYnoJsuS9PP2sJKfa5UQPjL8E0G/lU8FuLS28gf6dd2p6HI1tIKzFXH
+dkmTiPoRkbMv38OPy5QngJkTdsQ0jANavKf+wcag6on42nOTes/PcXK6ebtJynFw1/UCT+24fmB
TB3YNgunSUFl/LgTgjGUhV6huPQRLI9x/NgKBNcjeqGqIZBCuJQ19Qddk+v/+gValrSEqXh013Dn
tfEPx41eYFNhLaOhTeYUrkNeYQIedeXO3/3FQ/0vr9GBeOvwkc5ltPzxWAzYYIFCAiVszx+hA6XD
2ezNCF/CE6K9ZyBp+lVZR8YOvBWCVtJsr3OdHB8NhxwyXeZ7CoVNoJOn1Es13OLAdNyThRvgyqgH
NCyeb+/KvG/p2RBOpRkpM4rQXRYyVLdxAu2lNjCHGDAOQY8ce0rA0cdykJNrmJXOGsm8Yu7oO9dR
Gq8Lpe3sxkSpwkh00ddqmMP/4tcKlSBzM0xlTYGcNh7aY5y2+CdpCw8l+NJSsRSDxfAYD4HM8/wy
ea4t9CbYiroN8B2EpLG4NhNrutYKpqq/f5t/nBm4kgz2M/A0iFmYqlg/riQoG04RISkj3Mwlm7ce
bu3KAszhPKYOcaWuwBz/+0f8801icMVS4AJdZjP9eQ2FUxIMWUARI8sORHT/0KXtg+D73z/Mny8f
g7bCXM1JaRHQ/OOFRWFkFFnAtL+RCAfJcb/4VomdzGH6i+/OIEBJq/NrI0SI/ftH/tMKzFvqkD1t
C8XNya3ynzdJ2ApyeWKHaROBnQyaW2bjk3ftmHC7QlcXh74Ff9I4/4ez81pum2na7RWhCjmcijlJ
pIIl+QTliJwGwCBc/V4A/b+ypa/sqn1glUkikxj0dPeznn8NgO9ixumrtHXL8Hg+ejpT1nf7RdSb
JkKHvdMMOp6hkIonrG+6TZQyO9gNCoLc8SRaAEbiPCT9FwmP9G9PnZtwE75ZWJ//fiW0/3EpeCby
EHJdfmDO+1gJHI/iw/9BllPnGQ4liMiFK/aqgoHbaLv34M3VXapW6SkMaQKiv0Yux6mHmz4haxP5
lFqCkYJM51xA84T7JBvoqNUjuf37gepTkPnn88tEUKK75I4MElPvfy0ZOWJaRKkQSstODm0maQh2
oXQqGbwVQ73Fys1clkDJ6DBQwY1aWb9l+KuojfnfVuiPvQUIMB0jh/bgyKJYDI5OPX50mKUptr6d
lBQE9C2L2t4pVdvgH1HIx/uYy6xaSOUMz+NU3kXRVCfL1nOQSlI2ecIPYBfVOrZ8dvPEauRszX+M
Gx/vYtvica9ZJrMH0njvfmyAy91AhrTzJyMuSdzFLv/+f+5iG+aEPecKXBw/393FTVn0pKDaAH0n
0sQBucwwEDZ1tPxiigJBVsmXgeomBxVQ4b+eQB9+EzZJA5Oryvl9DPS7hg4qQyOtxlNmP51ipkb7
f5/ix2+O3xxcDKabBFHMgP4cLsAtRHVTmfjBjIFBDXmrUHzC7eqc0Zh/iMPm+99/6x+/ObC6zLem
zCzRtPvuksJ7pxu/8bybesSAVgFptTCtjvTCP4fgKfD986ZiAHZdW2Najbjz/Z4abMeiInZ9euHy
/CEX8hoO4pBzF4aduf77ef2PvUFKm7LUKoOu9T4EzTqAK5R/fRRNQ3dus1VRk2IL+2oS9mC88Pe9
6R9HW3JAeM4bxLuMbOZ0mX8LhZgiRsCyocDG9IehaGVg9XVrYZd0pojcFBeBr9Dah9+CV3Wf3vZR
+pVmilu79sWx1guyBk5+59BhhmK7/CY746g22bbwgvBklPmyT4eMMkht3xcNJdW/H/3HhyNHTC7f
IwnqaZb+7uB96lu+M1hcqyatVqoi0WZBJIUe3487NcSYXg36FsS/AQXf+Weo/r+unU1nH8G6plkf
Bg+josEt9BmsZNz6wGXVb3PQlgOFXsRetymVgH4AoT+oiTruMNvkjjeTryU9dGezRmrx96vx4ZdD
TljTHJN8Fo2oH5Ju2Np6Q2fTpmEU7S0XI1oq5LlWnnNwQhn/Yxb74ZHI5MS0HY/sJ79Ry5w+/+13
o4yJkCZ7u2nEeCaZAKHOQicZrI3kAfK4dVMO7r8u+PsygUFixeViuxRdCImIDf7caVtiPWkL9MxD
bZmvRVfWGBDF8ZH28G6VqfjIxSMZGLfNwm86OoY6DnjSud5LRefpsZJFfYjyR7yNztRLgguOL8Dl
onXZh/Yp62EYQaz+V41A+zCh46CpKzEEzz/V95McQF+1awcAj9oQladrdpfey5otbsvqwqPvnzJ9
6azLmJb4hvb13nhI0DP9IxP3YbTkIDzdNVxCVZPpyLvRUo1jlzkCYp7Oz8JT7PcX4KYAPD03/kcM
8r6KNX1J7AwfCn6EqvEhMPaZ0xfom/ybsQ3bXfuTPsfCpAF81KnBoDFTlj2Dzn2TdD8kVGYkF6aL
0Y+EsVs3NDLRcujmGJ3pI1IDM6uabaiGOaaC+iHgizoztDg3RdaSDAAjkIDq+awp5YQth96T5+Ud
rhwAYkpfBXNnv5phrt60TZI/hCPJKuZp2n6M6Y/6+82nfQi9+FlSsXCZEVC+sNRprPrthhiaUZRm
RA/CUDcmPW3YEGDCvOyZ+97ZQEr6MtPWQZJDf9RISDLBhV4L+iCv0+SiD9G5BIL292PS51j5j0cX
BzVNGzyqNwzx728Y/Na6XAE0RSdg0SBZdxe+a3/GPW7cCLdBo52Pt6S/A0xJbHppglA7lmti2PaM
QuliGuiLglbdRu1kMRKFxT3j7UuU06WS4tAIcP5Z2iJb9n3R4eWnNUsrhvhKJg1rA9v7mkC3uJBN
CXXixggDtG1WYwWvqN22xODsJeoC/Su/2m6bCUn7ffNgVl573yvKl2bs8mXt+1Ai4DXD0IF7HCjd
UlgVggDipdsK/MLClVQ4eDgD4pMeqA3d+Z5XmorWlR4JWN57mgVNmm0QjuHiZWwiyfQXN5wnRzml
TpPthAfItaO+Rc6+fvUNmd6qSaRvY2x6y7A5wf1Xzn2MsHeqOi3zksyyzi2k+9UNKRTaC0oZ7xtX
vYOLJL4vu6rDq9Ue9zh3eYeshFkF/+5GsdRPslNeWk2LLpKWl8vYBz+d9CjjYtynideuMbikyQZP
mbui7oKbMXb7dZOO+sIyYnenWuVzh5/PPgMkxWNEBnsXjjIGD/UABUeII9TfpzAlta7wlN8qBUDd
mqb6p7BGaTC0iMby5kfVC+uh1MGy6SVGm6aBT0urm8E+tJCfxl7iIALQwGKRrTjrBsZbI9JZ/NSL
XVHV9OiQgLqty+JI59sBZRAd5rZFs4ZVwAHCa3NlpJDT0lR5RDOFp1SGrMXBDr3MztiuWmtsE501
neP+0SvpIdMM5UTKYZ0EUCBqOpM3aDPcU+yCGxfFgBzX/dFiiIP2Op6aolUMJwg12jzujnGAq8Jo
WHdwM+HHOwCYAygxshkOUhVnJUxr7L07Y1Omlr2tQ+ZCKi2VNIbhlliQ+SI37BubLDS+KVUUPqph
wS8VGNWhrPwKIW8p74yo3/lB1C6cxhuxHTdcMKsuoAgHTh/toGvHF/FBpMMSd5fgQCNi9QmdKM7P
wQKmig1XYcAaIWjFtkrRfLmzohWzzLskRZSRAXv2EvunbYXFpam7CCnAHcQrqDe5+tOBhHhyk/EZ
OaLTSv8I67A+hVr/QFOOt6lbMODGqG6l6gwPeHbWqxReAdM0/+QPbgKTSHxWQg/bAYTuN0F1MqID
xQZ51mQgz5kAG1Sl9BCPLu6shgWZVPVo76o75Gx/H4g+RCaeS5WBzDIlU2YI7x+BNYFrH7cY8fi4
GARw2mmkqoA0qniAcRj/egR9TGWzv2le4DDrUinOT8fz21jsd2Op2sihscYhx+e1KlkuSYRi2GLr
JWADaAqASsbDHy1wvwirhN+jFX2iI1rSvJ5/+fvpf5gacTjEqDSImAzGxEx/Ho7r+FxdBtObxALg
Snt2AQkqhSGDQqbCeAC2hvry912+D88YbEk4ajoj0JQ8el/gLESHFNnHHaosswz7YNO7iXVp7Ak9
TFwdVm1JC+wY9U9/3+37L5rdEhVStqfqSFvE+w6WGEHcaDXsdmJsdKAIt3M87pI1v8/l/d939iFb
z948FT8cChCeSbnzXQwK31Fv6xDAkETfSOM6owqahEkGmcFec9HfjH2jIfUhCtYNUpOKBlj17wfx
/rudjsGwydZPzRgkzN4lLExYsj6IrF+P/SSxwpWBY7CJeGqpmUQCMhH/Sl9/CCnnnfLjtm2iFVJ0
735QUVw0hQ7BAtUOyVU/xmO9iLuVW9B1zyN3EVoJsCRIN24YZF/zqNzndP89/P3M39exjOkoKO3y
0yXh9HFeTL9gUFqTWA8joRjKgMBUnJkJHTeCsrlINpmniNuukNkxRYG3jocugkXZ0uRo4DudY9U+
tugKCte3/zEx/J/HxtdhT/kIbWqz//OWi6LId4eCFvx5zi5Ktz3bHaJM0T4WrntSvaQ6mFr2vc60
4imCB1+LHVTcfVgqyrMST8oWRekuf79i76er0wWbOiJMl98LtZV3v1dFEVqsVIDQSTOEJ7+lzwD2
w/CU4OyzTZwKg6O+XxJiQmQF9/z3nb+PT6edE5OTnTGn7Nr7vEISl21UFLiotB2l5yJjdhYUnvmP
C2/ac6/W7zEnX7FKwxynynSD5qh3d0QtaIsNi5Ed5QZDT1zuCzTqtpN8wUwGE4YfRlKFK5qQ45Nn
5D/QX6L0CvRX8mPfGmSQXt3eMre0185A02uI5bklx22NpZjo/OCkw6DMfexbhLIX4fgzSAsUvZWs
kDY6JFuZey7TqFPXZVh0N2AFnV3g0sQdWEW3cywVyQ64AJOgAzcgD/ShVmzz3o8RJGzwDixXUWZ2
C5zAJ/NT3QWFXKGyqPwTX+uNLIBqOXq9rbMfsY6NihFBxaCE+Q370XijjdqyMX33Jszzk990P5W8
lDAvzBdMOdotfiAHVK6vjToG0OblxqdpJHDpvDNsMD+ITdYI94KjnY0QUOu9pA/qANj6VRQ0FoUV
GLkxs29bS2zc7KVUzR9iKF8sq4CgHuNXaCiRArJc3DJarmCrlKvStSE6pfd2N9sdxJiZRP521Nyt
rEY831pSMo3EW9Sgc25b9u6q4Td0a3rxRoX1horHXdOLRde1XT2AeXiMIhQtW6/DHt1UtEtUDqB9
vXUzTmIvp1gVsH83g+t+tasAzrfx3R4RvVZefYtyEpsn0FHR4G317NaKIIip1BhHiSJdjTFV0TDx
rntSiKPaZwtfOhpGtR7p/xEXgNZziVS0jU8LZJZRu0s7Y4cBX/cptHD+gzvDyh1Q9SonNrZLdemY
tB147eQKhgRkHIEch2Zo3DiV2PYq+bwwdAkctQmlU/sPaUm064ci2oCYZBpuDoA2MnuV4wY+KkMG
yyoVGIKhXFObNN40bQaFO36ZMvHrPA+QjgZA6nXnKdM6A/1cr0AXDYOfTCww8MuLVymHaJEYgHaN
oMJ+w382TTx76FQFOQM6YxB2SKP7Fpjjq+6b9bEOx6XQIJqN9UQEtC+O+wX3cowxLcwPJhi8hhwG
UdlPaIjrhvtuOQL6xL2x9JfSg2Rhg+2jz4iUZY414UQdc1VwgpaU4yJLRb+NcPZaWtDZICtaizK/
S+BobRyaJJZNpD2rMQWeAia0Lp0UcFKKORz9dooR32b4iY1FmKOE6ZPFaIHJ9Aw4KlZb3iRm9TDY
6mZKFNzQAV9jZbOsmZgtuA0fUyaKHfnMqFAfMBu9iCK5szuC+ILbFhU3nmCh4q8M82Ra+oqTibjI
S5DQ3g760z5iMjfpiseRTFDTlhs7KeGd0y0itHRtWeET3TnU5aJeWXw1YVMvldzPF3qUW1u/UW4T
UK9r11J+6E7ypIh4PJvcya5IQvAH/dkp6x9+bncPaWB+7hjHUmauL0HerWXTfVf0AV4lSh1M2MQK
UzeBSwJEqqGCC4euBItaJ002XUHU3dIlAG5dK5sfCNscWpXCfplArV+24ausaig7RVwuKKFqsdpu
amErG5jJFKOtMDvX4QCAUfF+6KGqr7CdEhdnaF+qofwWtmGw9f1E3gipZSczWmeJihmYlcCqUczq
0ZHJFu8rWmfySsWMTEWC0qOWsZJW3WvtnU39EImTsHbdpNuLuaLmyObMDvWyi/ZyJ2WsLuxCeRFl
ai/60vB3STjWyB+JXpGCxlYYL/UaGg3KIDKgxYPWFJMxSEYtKTcW2uQLR2pWv0HLSBMmkxm0FIeC
YQXvR2aYRVvfaKJ/pL1/E+gx5lm0F+CmpPIclutKqs8ypfem7lsLomRiHZsU5YtQPbkfMnPrOXXz
tQuguafpVrdcG51sdgxr1/9kMWwhOnefrUzZ+oRmqo/yOtQ71GIDLknJUD1GqYA32+MbHAkDSzZS
2q/JRLTwO5OupbTqjga6hLLWvIMMR3xYQ1VC48NFcGh8oFEOCpe0mcJqt5ObKqSRyqqHam9Mfyqz
rPZO6qEsUdHaVKZT3ouSWbgRBaDN+BMIi5lA4FiHPvFuRe0nEeGS/jP1W//O1z1SDmFwmF9hL+3f
jSS2aJoU6FZCpbwwynanTAYklXllWurCrbEiVdZCdw7Y+bjbCLAPd1wZPEMzDhlp23TrOgj0vbyQ
N62rRic8moNn7FXXYx6UDyP1jIcJ6qJn8nuNG+HWaPTuqE1/5v91dt3BFPMieHZ2j5wqN4v12ydB
GOCROS0zv3ddMB3jcUON4dNv770tM29bmbfYNOJ2KJoeRsUfm5kXfvdegacJvZvpPrc8vAwwoCXI
aA7zHw9PPtj0hVbeADTn79tH8/9yJz+3Y1yisVHQOOddFpNOQvG4Qi4ykiDQvXI5YCR6nP9cP3eB
0WVt46/n97r/PtXSjsp4oFYb+KS7RC3zb6HKMJZEVnMpEpnseVrka03LvWcNH4NYM/NvShz0N0lA
011Gr8++4wm9hpauPxuA9rNpGzh3YBwlfPPiII/edX7crm077Z4xHDnM23AlFGZ7qP3LMNkYGPVn
10WN+dhpnbVPK25YfzQcmFdp/uLU3NuwRT5VA08Xs9EQpE/vg6ZFKlyowXZ+aVTKBRN382LDM7+g
LLrMb9MdEm3HKGOyno35i9Kg/pH+KUP2eR+PbnWqw+q+q4zwQaXa8ZD0EQXA2It2IaYvD7S0DKc8
d85CzRKwhH6EaiZO4SZPC8dWaZ0S2dLaxqt5I/SIJguRSoP4RF5yo1Wf9J8AXoofgWOjLwYy9mCD
QYRZ5wRgw+gWLfHgXApblJ9HiZBeC8ofQ4bDoGVmz3af5zS8Ni6McUIumWkmZgl98AnrsK/zZsPB
WXqBNXyxqmxctJaTnKMe+VUf6y7eHGZyHzk12COjyL/b+n7efFypAkjLaD1YsvbWlS6bfQHQ5Zbn
PxnoPlVfYWjs5+0zxF5qumSeVbC8PMulOAlPHdCl4aseRhOMXETXM/QwMbOrovwK1LFeiCFF8k+Y
stUSBTOiRPCDqaoQEaZXP7Z5jeRPoPssiRV9kSOSwyGWvgybjtJYzZ98xHjw1Gp1M3+qwMZax1GE
bGtaGIaJuTENn2T09NLJIWTQxdMs5nV7rTYPveCr9lQ7e+oMnvZ+NLzOHzbIZ86Blu3nNUm0yAce
CWDw2c78R7hPw9D7D/PSY9tupePFl3lLkOg/ZbYib+fPqgnDMPpoOub1QCQVKCYV/3oCkaPVyzoe
wu31IKrWXIX9pMCc9pRGtcA/ynV/nYAAidemnraYF8YtlRSLb9DnOS1sYNmHKEt8L2wgkhYqiZWT
xoS+YRPkR6yBsusfKijZkR7M6qboBfqSt2WsJHQQbE+LX99Vikssyhrux/+tPG9mXoKQMzu6sc4O
rh8rhbLukuTLbxu8/vdtnevrKqPpTqFOs5w/MXuPvX7Y3LRLiYf6GNfmbv707Tzml7+tDNNCbPOc
729a6+3TtwOdP5j/vJ1Lnrb2wiFrPoXPPFWn874ezNvSb5902njbFmqxBaN7G8V6hQFYYJwcNIqn
rrKBf0qXBhTk29FGgVXm72OD9rRGnGqv7sWmIeTZICwNbmqn6rCS+m9tvEgRotYZllNvn8wft7qx
8fCn2183UYHn3ul4cDlDDSrcm3Y9L6fW3AY1mgoQwO0U7f+37XkZZQxePSF4HAwJDa4yTdujTgfP
9SWiWmM1VpZcSLW6pbkP+JNVi0s51cUJqDHE0gjSh6oJFyMZBn8E35jSnXyZF4sDtNhtEh4lhbBw
UVX2vVuk7uH6skYAjH2JDjOQFeZNxrF4ys22B9c7bdJX9U9OSJ593tr8J8jDl6ZX0SbOmzQ6ibB0
CK9LXA8rsT8Hmu3ur0tgYvk1aEuwxfMmRRbgvyGGXy+rvv1B/NX8WpgyZUCIWBG7/neaXgk7DR5Z
/GsVvF4pk5Jj3r0dVdekKf7CurW77qUPmc0ipFN38yHNC5IVAH5kR93uemCaAmM7cDLxax3yWWCH
Wjf7bbuKRfG+YkJyfW++UHY1MvMh/71923aaSlIIo2tur9uWBnpTJ5fqljIvFcZWc3XmBsybrsdn
YZfGvK9DJTRfldigoggiLLtu8/oNNhXFUldGv7bJDBoDWhrjMVTlJzD/MZiLLlB32pvrfmxLJOAT
O23zdmyto2cL02j6zfXYupSIH45ts6nmfSP4A8JoCdyq/ttuH2BQ1el1urkeH34QHWTvINww7/u1
bwqjPK+GxGMSP/268PXB+64psYqaX9dhby7sXmqEhNM1qD2m2V7R9evrNls1o1WzGZr127EGwMGX
GZ2U61/H5hrxEvMyHAKn/eoaYpJGPbeNWy8yHs6bxlzlWnUwwibcYRvVXkZhNbcas/z5lRwasRkk
ne0tnN6TLrqNbQuQNJ5veCfzz5fM+TeQF8QF86X6MlhUQ1VvwLRKBUw0v5yWuK7f/d+n15eJtNyT
hdftvGo2rT+/FfBNvG1yfiviLdUd+1UJ+xXjbykuHqnaE9PSjTLtfV4eZXR0a+TOet6WvxedRSrC
0EFUp6kLP1K/bhd7jvoSV9I9Tdud9z6vP7/lR+Zve/9vxXmdeSkZOM5pWurtrWza/H8rXt/v8FUu
KMPi3ZdtNI0njxuJ8lJbOAJoIDHe3vIELhF9/MVD8T+kXXehptNdikAZb3sgCIVVaND68qf5tLWC
JEyJQ4SC2BPTLjfdVEJt2C5XfjpDi8ENE/Ys381H6w4ueH3V/+2ctHawT0Xl/d+3UhXXJX59SdNL
1Vd+u1Qy8y0qp8qvb7WblphezlfOD8RP32zTk6yIX7s6/kzRWl8PEKo3GgytCy5tX+j0BDkMogcf
1F0cYjoXZ67zGovslI26cVvE+IczjqLNV9TF2NsGtNzGwyUYpqNZqpd+UNIDSvkOmRHiQCtpFEht
oHqI45UjKpYJg13c44k2OU+O+inFJG05DEm8L3U7eg4Nb2E0ZfBZx3Z83dOFuplfKtbGwiWMpNgL
buXZTq0Tivxu57/SInakZaF47FwngTJiAgrRAZnHDgVYS2KpWfSjOIcOdqxOT2A/H1MbUIOMmj44
5W6SPJCYuDfC1lpHcU+CCNtPUIud9cnV0nSp6uZ4xlEi3/RNEu/aDH+qQYWUlaKdaunb4r/za+aU
v/5n6OlzYzfD5u2t+X+RqKZ5+7TGvJpRW6huQk+7uW6LanV//G2deQdJmlRHGsTe3r9uZn79tsb8
sqrMDgYIPsS/LfO2v+tezNzLN4C1P7+t/H7pt23rSkmyU6b7t1OcV6s86Hy/nUrmwEFxAy0GqPbf
ZXk75LerpLROvUscd/v+sN72+bZaJZyHclTczW8H+HbU1z2BBUpWptnjEjl9AfOf6+Jvh3zd14j/
Q9ft3zb/dlTvD7rsTYGy0vRX142++2KmHV33gR0ObS9D//3D6fy3yryFPBL2rkg+CRmdU2coXjWh
EwWqVXPO4izbymEYdnaV9rej2RKh2qbzqcwxO2oH+ZMTLOza/BFGWC6qTJGfoqLLV8xR1VMe1dW+
9Mnw9q7Z0HWlodLSi+7zCPy6rqLupw0QLc5884vRTbedZzb3pkuzDhKDGMO90jyOuKOs2kqMj3lP
XI1fQvN9wqHIaedhGH5yQ2hJHmlszBmG9i7TAneb06+KRR/31fzBvAiTnqdfRzypPM36u5WHaCws
f3gco8FcDfDHj/OOO+wI11bftffzYc0H2NghiV/2GQ/xoWps+Vmh4Lkwm6a5zKdIcaQC08Fp22OS
r2QijaeMogQuWvjIaRP/I5I/p+vmThdwyFVjGfVdd4v+ZNz1nZ9uC1NrzvPFr72keC364Hy9Sma8
tKsk+gZ9SYfF6GBVawDwARrnHerA9g4OhYq1dPLuoRWIpbFTjr5pbrScj3j6XqkZUHXguYi0I632
Aunc9c9Q9jhB+I2xI5GJKc4gVqqd57e5FgW70aOXBERHuaBpq//kqhhYt7LeuqGm3QHnRN4pGGPz
ZOQh6mNobjqiWUDAQevKHKnRimSfWBEh4UOveeJLWsSwg4X1GI4ER4npBSetw4bEkDxFc2kO22bo
6rUjcQK2GbD3PLA+0zhP+47iYmysKTib5jB5KkjGfBn56+hUrzDxyx+NMBYOsMANTYvpLkmNjKKv
Xp8sjATuIxMHapv+oTEOqlUMMOlk6YCCe+G5awBLBuJ53zhhIWOeor5a8UyMloEXq9sMY0v8/cx9
rxlPoWQ73AfJA/1N6TIbwWmX+XifV5Q0YuRyp32R+I96jysXBF/4bDnT0TYVn1RLeFwcfI68wQb6
h8bdlQ0InyZ5kkEcPAkYMkE2lA9l33yDQWItfcWrTyBkax60Rrlqg0IuxVA8NO5Q3SEUGnDHUtoN
5koC/XRATYjs66st0/w57yttiYKou63Ahy0sHbIEB6YAgGvsc59k6qJuZfDZRYCqtX71WOAftNY6
R+Ljwx+SSdpSuNbBRIN6MkQanAb7SD7WOM3v0Af2PXcAs8jpLbXLf2hRDc+0yMJDrlvF1uO6ngSR
z9pQZHJJ5bnxoEu2NZGkJpA54s7Yv1CUimLnFedD8W2sqqehcuST3qv0dMP/kvT6nNqyj0/V0Og7
LUJ+lLojMgQnSp5VnTCg80nj6uUxa4VytCylOxV22RMPPLogXm5MGBLPCXrwVZlgUq4QDt2XQIjQ
ZixGiqbPVabiY+2X1raIC+9ZJNGl7BT1EuZo0E3aZy2/GGBixjGuEeOJMrHEyxtuWtV0CnZxJEJP
ePQip1LivT7xfUgdg68GJfcc6rQNFYnztdYCshGVnq5Iu9KLD9l7awMfpS6ZaXeMEsqyrXzcqaQa
nmmfsj0JG1dFOHXpsKl3dH8LgtX/WsXOokoqFGEWIG3Xboyz2/fmtrSGCfCr5xikxVvdDL9XQ57c
5l5sL0ctwStHNZNNkIPMmC9RWQZUE/WgWGfTxWoUAg8hfRD2kro8hosU9UhbpHkz3qOFXFRD6r2i
Eldu7Ipi2Tj62QoJLt8hhm37MskuQeaVr6OckJZJJMigmfnREJhTCrPYg76KoeAfyXuveno68Eag
oBvimLsPsGMSRZktQl80Z0R77k4vcMu0GnttZGX6TDw1LjsgeExrnXtnCJ8TJr2f/Vi4C3Lg5dH4
430yoS9pU/g7tTRcdZlLeQ4Gke9ztUAyVxX1Enxitu5cIsIa1sJSddJmn8RWvvedqVs8APTY2vjj
GP1RVwNMU4bUwK3rSef2vfMqEqpl7jn7Ki+iO3TsK6EbSyXoVpqVZa9V78BILsp8bUwvm3K8yJEU
5ZgDJdKMut5Cq0q3YI/8i0KCuhjVZ6UfxOP8Jx0e7ZGQ0B0y51BO7o70SzDsJmTZqolADQJRYg5b
qY7cYrk7LBGsFqdx7MEz9uPe6UrjSLHJxQylcEGg+GBNO/+Zn06wGQLjE4IXHjh5lh1pcCDfVjrt
QmSluU7bwDwbLS24mp2vIqPoD7rQu0PZK92hDpPXoLBfSipArW3SW0nN7l5X3fgeCwZoo845Q0e6
G8sy3Fd2ZoOjVux76jZEAzZKWTkK5z7XywfdH8e7TpL6AcmdUBhAUoGjbUkNTmnuixgHNjsu1yay
9TVB+7ipvWBc4wui3kqD6U1njF8NGgwXpjk6d14tlKXIMSBt8vzFqsv6wrhPffN5dsYE5l8uVa3k
UmW6/jS/VHRtJykYB5PuPi89xj7IniJ06Wmk6HI2sEiihbDMgVgOYfhIVbq8ZMa4tALNv+fJ8dCM
VrLsgIDdK/6j6sTNXZjq/a0VKOSJ8YPlIbtTGLYOGuTctYV5xE3X0qeD44G7UNJgT2r2FuCz8xqV
/OBLUR1LPy/oYAX9F0g6Hy2I2HH0KNtqEm6K18F6HmLL/IwGUFshtGn2ll/WtFAbDEKlm+1p7TRW
DYWlm5he3XXMKL/CqNM5zH/6OEcMFn2KQkyz7U7cjRX0jaHS9bNf3xHSZZvaBRAPgEfe07qISULT
vRoaXt8daQewoLwk+IAA1i7Bmijn0dDWrdXkL0PBFM2AHLirNpzjuBvxc1uRmoYGaxdkGIJcP6Gu
0U52ESYk2Cm6mJlWHrTGGJYuhc4vKRXvtpLOygGvtYp7OscUrGnxONWjpeXVEUalvn0kTUEiSiPN
mPsCkxzIvkucg4q95TUG5jHqrhkL/MCBPGAaWsb3Vl/TtGzo+p0bMVhrbbcIoqH8nANeI2ChVkmq
95GLiRY2zLIdqvxkkzeKefQpryE5VzAdjQ1tZ9V1uuaBTKEF420auv1Hxy438ByUAwn28NalfkrF
18UoycsVON2xTx0eWtqQAFrqu54akCOK28IAZWyZh7l9NWjBZXo15+5Ow5sT5pD+stvAa7WDPzmn
dDoupX2eZNTggNcaybBpXT37bBeI1bx8oUweUWMIns8sOjpBm2bdfa16M8T7zhS3qlOGX3puaqK6
YFt34XgEj7jFpweoQQLoSa8t9bZMD0pTN1tcV8+Zk/n09qrWQjgVoJBYQ4xt6vmaJoJqn4RFso2t
5h7WXPBYVJq89VOteIzIlZK7cvq7zDZxQi4Udc9zNAe7m8BUdUNgGHovD4peo3wrKOQqVOyr0rxN
/GqtNgA6iwAySIxr176OLW8Dtw+GpxqWDFhuQ4VM8bEA7mlfaGobGTFj57oSn2nYHD8lbTmuyWDq
X8zM+Yp5xl2Q+AOlpS8ddp33jk+k4IaiXmlmUNzHDoV7m4QPnjcNPTBgD+1OSfc1GJLOTYaD1Wnx
qvft7hCTCl4XXvTFLWVxyuLEW+JgeYPxeL7sFKnsy8lkb7R9sNx2YFoUowZ70dJtgpmDU9/VAien
ug2dZdj2zQphZkw6wJAbGdDbYrv4Tgjpqd9dSYYbQ9izr5O1MSf0iQrwapU2+HYO3i6ux/4hyWkQ
00bccLpyMBZBLdqlQIhxF8roS1Eb5k42cDJMT3Y3Re64CymEsSloViqG0Dr6NN7dBMJsT1UhxSLD
dvEgfN9gaB7MLY7wzdlPFGuRhAEuD/VAcDWNTmmsGIumMnx7QRDqLYeQmtWo2eIBB4RbpcsD0irp
1L1K6QySZknIr98NBIEPfmqtOjVzH+3eWJNraJd6RwF7IFLZwRBLVpgueK+Dl18wJ/cWjmIPJ3o2
sFkSVggd1A3OKDb/H2PnteQ4kmXbX2mrd/RAi2vT/RAkqFUwVEa+wCJFQWt3qK+/C8juyqqcsZl5
oZGEIKgA93P2XvtadZp+NSfVXSVcVLEcTN/tghqO44wnsur5Otop88UGau1wHgL8XkYZTNu8uuFd
PRR6tuuQGH8SOj3rCRXnpiE+58gXra9HDhwk+pfEKwVU6rIngD6/8M0zGgeu9pkG0CNq1vEjMiUq
7+qcEq5yxlxrPkpdOtCvXbReTaYflebd4NT7rpMpb8tVGSAtrnsI9JVDfj21OA6+qS8YtgMfDGzQ
e+SCxDFORUeOm4yIdIZxcLK7+TqddgGMVgGBU2QdDSoJexVbiXHQFeQpFkW9M5LHz5306ldGI/ij
Yy+8KSJilqFNgvBlVAt14eZHOJWJNF68WGtOJEEnI5m9g5Oad2Rwwl2nzN0eGmnsyZnJDB8gCYBF
j7Be25QHbLHyMPQRc4D5XgHuiiGJOu8a7tW6JHH0MM2LFW/sDj8fpjR6tlz5N+S69IeAMcqfbn4+
B59yJjITy5omAjQsHVe4PLbW04ewEa6IZmMPQc8EJAd6awf2Ad6Hsk6KAUJ2H05+nFnONdE6jYvc
zYwCZQ9Oaqf0+KsnW1wKBP4hAe1HDRHVWq3Km4sjkAIFgFyZTHKttX3DDFaiR4mzkfSxkdWgzp08
krga3dxmZnRo8LhdCv6L+5oAj75tbygHu3NGVAYSmVxuE9kGEG1mQ2+i2K+g4nAjGfoqLabkbBKi
skoEmS1xjSAqh7R3BNA+c5Ln8qWFzj4LLpEzBp+1gqRbIz7pAhRnkE2jn5nDo1UMya52XXnCDucK
qA/cXW6SuO42Fr2xuXmanaq5PV3JEz43RhpVFsrT8jhDXJJVxNaCrtVZYATmJjK6703c8LCEcusr
PTUkzbNavHGJOBGZIE7Lw+UGhX21VlRSabXB2+qeKpHm5C1qHG7Ctude1EJkzcNE+pMKKnhhGRUA
61ZOiuQmtUcpfjxJ9ih2UTH6OZbEc+wR9mCkqB+NCoQb6TiDdXYI5LLkFNxK1EqVxRxb1OA/AToY
x+WeyIJiU0JCXx55Tm7+6/l5tV/X/eM5nSFQ/bAsTslbCFxZ7SAiY9/5ZRMuqv/DbpqIg0+0fqa8
zxv/X19+Ofxl157A/xUr6f6X110e/vLcsgHx9v8+crO2vXUWjhpI1H8f5bLJn97df7efn7tNm2o1
6AbsgT928MuulnX/9JpuBkaw77HfV2NxjU3b+EJcav+gmVn9aJUh87HcHn0rHTOSFxSahI3xRVTI
z6EeJheUWj1z9kZZLZvq0Te06srntCjAzKKGPDK9VG99Sp1qWSES3jENhfcqTdKTWz0yd4rrpc+B
V31eVmCcGpKGNGVP5UjahKj7aTOIWnmj1L5b1tCoC6xMrnjXKXQUxr6Iy6fcSb845doOXKxmMY7R
wtaMU5qUwaVC7fnj6MIoR+g7Re/UiZKNq/XRIYj64l4QSPHj8OpcPE96mb6YuZnuNDs0tlZeuS9a
LG/Li7vg7iFkNMOj8ILhYI65wQXfdt4nBp7LZ6OTTLBScAFf0rKtz5EyR4/MH2uSPnPyqT5Cq0h9
UXfyKBNKgK1CZtSPN5Z6h1ClZM/8imkcpVHiFaX7FBfxl2UFQ62/5/EonjQqUXvT8YzNxGj/zUn5
uc3fS96E6OAcR7nO4KFj0ddIn5ljfgTMjeYVQjL+1pnSBCcrbYwLPDfx46MBiLAeUL6+1xEXsKnV
ioPDX+oRqQnj3XlT6UVPSlW0Lzj1wl1Uqs5WWGJ6GZrgcdk3BU1K1XFlPepJ2R6UoSS4c5jG9yCI
1ssavYO2T6TdcAlNdOEwwPI1V/q1o8fjp87TVwVIt08BQpqNVzbaLuLy9UJU1gWtoPfhzBgzXkO/
EDwfIVWpu1WYRd6H4ugHI7a7V3jB2a61y2rbD2nyCX2/v6xQV3iGTX4tp9jmsyGX2kA3NrofqVW8
Mq5Kni1JncJzB9Q6/aR9tsV1WY5MO/JDVSTgiZPkngeCrviyYRyQE5Z67uMcTHRU+5y5wLxAr14y
XcrPDqHFG8vt+n02NPXzkEUvy3IPmSnudUGedzwpJ8LF+OfMb0J2UMzCwHkj+bvdNrkeIdpVtNfA
U/bLCi7J9lDcSveMD8W5qDEJGcvnwhdzzYJJvlCRs3ZOZBiMm9v8PWfMuWzphUKu5dDFJ6se3BN5
Vk9E3V6Kqsmf8kLJnuqJSBuFFM/98hC3aXAUevVtefTjxmZaltRTd/yxVRrFB9IDxwdV76wSyHLw
WASMrqp5n7HSNrs0JqxRNsa/XsJVkFApFYO9eQ1q9Aj/dUOsl70vz5nBXZZNfF+2MVvo1DI1J39Z
wcEB8yjjrz8P2Sp2GRx++v31cOR0Id6IGt3FQ5E99QgK7liCqM/n4q0SY3xMCqr3y8M8gR2j1TZ6
xXlpUDIazUo+1Ibm95ss7m4q8lfFiexrS7rIsudOopSlmzytl20Qt1TrVpAuu2yTCu0lVwDbtxZo
IKbT89lLvGFurs5FQ0bLshGGjXxr1Wa44ZQh3jLNyFZVqTJCn1+3tqxtmJTlUx2M3V1SgV42snEQ
HMOcDLJlI0cEkz9pqsbPg43CjrF2Der7vCxtzCsDkeq1NzXjWgfT52WlQVJBBzGqrpeHEezctSij
8cexB2DXiRbrb1YjmhfYlQ/LWrpdFlyomWnEH3GvT/S9/32Dn1U9T7KdzhbRVr6X8z6WpcuCn+st
98aC/7vsDWf9c0GmDcg4lsdyRLqcJWlEYvYfT/64WyvU46pM3//ccOYwUP6KLynMp1M4H1E6epLy
5nxIbVfGx1yOfkps7/Cn14vyNt9pVfr+88h/7IlaqOXjm2M498smljQBCiej+LEb3JLag5tSUCs0
WIkhrYR8nqIWerAhY6p9pzQM0Wuq1lDc1ZPtjdGZEo7N4NsMLg1XJH4CxHfAovsMbSlkoybYaYMc
38ySzE6zdF4GPTwYJfEQLcETa1WmhP5YobguN0HfEMxD7um2kajyf1mQprq2UVqLlKe/blG6uGUS
jmm1LKDwLq7Lrsy2VBA8lZQE5y2W55Z7GnhWPyhIif9lQUTnxYc4BDfor1t4CfmxsBlyHNt/2VU9
Im+L3ECuf+5+WaVoVIn51KG1OL+t5bnlZooCAviQtfi/LEi6yluVlWh+XaA0tbbCeqD5P/ey3KNq
x7kHrt7mlwXqgMGjDtz61wWaQPejNbDrf26xHAaGWwiemsZnP7/Bnx9ikOHTEZUtfixYli5bjCop
jlEzy4XmLX4uQIBGuaRFf/Sn5+ZV2tmAbUzG9OuCvum/OXYc7X/ZIEU1QTeGYOZ587jAJhVaEYI4
TgCPaHkz31OG7LGPMWZntkge+4CYH37G0aOXTKXvMYEjV0Ov/KAV3q0XCl0wpjI3qnqNTyCYdfO6
UPgeU8tbkafSJ2xau/VR3PmeWUy3jHmB32tWfwupifJqEdHtNf++rFbaW6+PE+u59S0sDJVX66sb
SljC3BIzv/WE2fg4wdJbP9HtJfg65tVIAPGSElaCXtl+IJzgqoQUCz0z9a643V2/F6Z9pc3hza9m
XQkXICqI8Rm+cEVhPUW9hl0WQc8JxmvYYpbwkqDHYjckmwyj3bVvuCLzLxJXrzMzlo7NtchpEQQZ
NIm+b8sNqXvFNQtFtSGsPuPVVOxmypBci9ZpNlk9Rlfcru3GM0flktW13PR26RFDNHQbysbOpc+m
fpOFmnXpE2fYeCFalZCIKJZG+iUUjboJvJjytjlpmyywBnyTrr4hLbTnHn14oyehzGmp2VBPfwWT
gAwoGuj4FuWrXhfqJZicj2WZg0j6lLmcssd5VbA00SEjHpYwKh5q0kt2lPfM9bIpYLN200sn3yxL
B9fz1gq1sS1+du0QZYQAQUE25+ppd1QHz35hrowBqs3hxs8PaRSRMN+rpOfND5mqzpY2Lzt7snZe
ijr73VIn67wsTOv4g1lpe1mWJY54FVUSXZdlhlLdp6hSd1oZp1uROcWmqlDko4GyOZNHLZRE27PG
hwD+2UMp7XiTaTS9/ryCUTTrtDS6I6qcf68eKxF3IW7tXYUw8Xk/y004Tg3ghIAW51B3+mpZ78eL
/bjFdPCVroC7XVYvl9fmsoubSqlzvo5KnmNAFuSfxPlHb7n3ChDncxlHw4FYMuKn5+frKZqDepJP
7SyE4k3hq/Ny512T9yhSsw9dMx2/B2uzVwChv9ghWMV5O9uYElxLbYENIbAfVSjCuNXYYKxyE9ev
0ZD/JsVlmvNOO0JuelP1jpbTy5vJsANrmF59CZPpsXLt8qV00m5nCeRjahGNb17EWHhZodOaVTVO
46XEa3nGTWORqlFUX4oRShxJsJ+q3hhgVXtUx+HuP/cq4eLzlmUTNljLZf8YFhlUgbTmfEK280cb
/3jtClrGmsyfns4PF7yqidErR6I60/eq+Qa4l1LWPxmItP769I+HfzwX1XNEaJHivJufCxWdfcz3
4j/ute2EXqf0KEfwPJHu+fDwy3oW74UqtLL9+fyP1/njaNpalxtjpB4S9wo7+LF4OYzlZl4xaEgE
s/A//WnhHztYntOguawVoyNs6r87lnIyxqMNEOXHyve2UK+jU5aP6nyTaRPtdTs/FUX6nSZtvKkt
k8ZWLagTZe2+NdALhG4G9IhZyRoopE9di4KgKsK7IRUBqndklqdE4X15rgKRtk7AO9KfU19ApQw9
07AAi5gWngfP+GYxh7jRXNR3ckqJzHJIVtOteq8Avdzm6CkQGMXExAZpv64wUa7hSL0MWpASaV98
9XLPPahTNFyKWDf2ZT89NigC1Ew7oSuhHFTZ6PusuOxxyJLWV4aZuhbMVj53DInSBi7nZJT9Tsb1
sVfg9kdpNz6Gol2Hkz7c8HsBbrbsexhrOl2vyIXJoSBsq+kuZjLfx3Et/DytNU6nIA0Sgjq2gSKT
rRHUBBLpWerLuMo2rqoMT32njBdQmmdFUlAX49jfNeMxzsjLlWZ0VTyvepViQBFcxPflEVF8yu/R
2Jg3csGHx4kI+5tWf0+gE56bLHom5lbZZwpRjIXQ03Uaetp72A2HfJhlZ3ZIBJWCxtSsw3bthGjM
Vd6eTxHgIVLd4bbcCCocF1ytl2iwynentF4RERBgNH3Wk9a6towmUdo67kFR1d6nAzbupqAyP2n2
tAGg+UpcsA0ZuI0DRpFBSrAW/JJ9Wve2z7X2ENFFPGIpKQn4DTrXr7CjPPRKFTyUGlBYapLmLnW5
NESMBZi0NxOoCPxkWY1nThjvEdSgtWlRQK3quYWNXAK/G12eygUeZWEJ/YpG/kyeEPFW8tkz7fSS
RI44DAXVoTJPL1xbt26qRJfKs5K7qlQvpZFkpzq+1sNT5HTxJ1zEgFbbw2BhDBBl+DvYFPDec3dW
6ydwz71Zn1R3U4RJ9SnXE3WfdFfaheE5i3hfhMfErymzqaM7lRBfPQ9vqatisWwMZWsNeb0u0rZ9
zKl/7hoZVPj/8a1JSZChKVHQtlyTgz5WT21r9Gskg8NbSL8PUsTKM8Pwu5ln3zVv0oCSKzahRmsA
gdkpH51gHdEk33d1QKYqMjEfD4TjL/CpfM4nyvD8zQ38nOp9bpbhYy2EHwdld5+fySR/PdWS7wlF
+bNC6eohHqWysVLrc19p6imriH3ji1Ai5CVVXoHbDBmxO5XFXiLF5SyolQ8arsarQXNZjcfyixv2
9kMHZeBQue2rp6TlpRWIiNoywIHc5Pm61yndGApz6KEL75rj5AcnctqtaYfRib4WYZuFkFvong/t
3P1uepezB4nxB6Wf3GOAeGkVCGjcjDLkron0fBfG9QD2h7LHiBn3Q83q18kdOlzsngFgpugveuRt
NE5wujLt0j5z3p1YubRx0sUP6hQQdKgdHPqcz/z+SbkGZkSjNsx2sSH7U6EW2S6c72Feyuj99tle
CfODEtIfWaFd7k9KX10tNRX7oJQ9gDPD2Q0Nk/msJVpRjZP+VsJHwncgi1VnxsmV7gxoDCQRiKB4
RbLvSBFJ++lQBqG3YtIPwpX2VIBNYCsQwDFC0FPqP+m4aiEPvERMDU3ZVkdjdvvF0P1Pg04hyXEz
92DCLCEzL293yeB+LbviJBgnnw21qVdi5hYV4r2P6r1W1gDzxOeCWFx/tLzu+mOcLK+Si/EtrIW2
zokuIQZwMvxUeO0+VCuxydr4HYt2f++qEzmQyTtCQG2nW4xwLXQRn3F6zX5Cm7kiMXPpoOt3Ymjs
FYIIsWWE/abRHbjXkfMpb7HUM1YRzPtzorRSZwQ3X1rPAdHopdaqb5o6KsfexEFPCtkGz6nyajf8
SLvUbEh9LN+UsbJenVh/txzEnypRhk2uGGsLXc+2MyLrqZ7F+4GXnB0Hgxat1ItUzMvQ5/rJsxU/
HruWHvCon0d033akfwaClW6IJZf7oO/Fio8h36k9WXFxVUQ7R1NjHAqdcWoyi5s8uYNbi84NgMWn
vD0OTts9a025h3FvrOj8YEyezOty4+X1yRW6dxzsOCHfUIdqP8X1TWECsXbwx+0dh/mnW/5OaPo3
2cVEIwT6F1BxwaN9SeiUm4qwnpabWORv5F2cdLI88EGiAhNNO32utfxZqDL2h1h39iCChW9EcbjV
Fnx87j4W3NsbY10cXLVL7qaGBDwyXOM97tSvTAXcL02fXgbXCJDtG78T2J5vQJKa6zko5z4o+TfV
RqvezmqWrC++tU00bvO+eaZmq6K2is4qluw9A+PsMMw1SS7M2h48Iy46r30xm8jaWBX/jShFD2So
lv4a2MYZ7oXyhSxJEolDGaMkQt35EFaphgRGi28gKYSSGJvcbqd17bY6fk4iHPSxyb+2KEEAnHmf
iI23/Nnl6jZ0HAdFpw/QW8OXePjWSE3sHZnUezzROyPy0jdTr7BrALrwEX5uxKzE6CIv8dEKQYOQ
+kFPm+x8sOy29XVapAixuJSqaXhpipRg7ynYa6nmIsENnIflr9SH5ks79lj5ZhsHVURYbswOqla5
5jJyD3aayHVI2P1TaiW7rAn0RzchZTOyGNgyVL7FuCAPY2u3tPjQByFkTc+dOqwk8w0sLxcFRvqn
0jC6VZkV6b2LY6BzIvQdym07iQuLcM9+NaTuUzZZ5cXTPX/hkLrUgJ+1okfalga3COmrlE3syyw7
xNSnU7L03onjjuktfUqb2jmEBhSuqaRKGnRqd2TkbT1khWXc63LItmE9tAdXhP0O5Ld4KKg5Puhx
nL9qnQgOmlolqz4h05nQza8wgZj0e79LraOwmNXblsP0LdmHe7gONO3c1n2rmguR7uU50g2f3l2P
Do+M+CEkTbB39CfoQ+ERf36ydUOgAWmsUWU0x+Y2kAmyHjsEyG4sqdd2lb3LEl3zKfBka0NRvB2h
ONC6kcch1HLW6KGLW5u7B0EcJTPnLtopugJIpE2yfT/PzCJVfXaROvozZvGpk8SFewfTNcJHYcvq
1dAJp3ApZHAyGhXFfs9N5x7h6Uujzw7qwlUDl2IzjNUs6dXxAJOJlVQNkjK3QNDT9v0aK3N69oqP
Jirql8Tomm2pwmVbbiKz1b5Zyi415pxRl9B7rDPFZpr/vFzohnViIoFZ/svLw65sTB/M3BG1cvbe
2s2a9pL1FFXOYfLgCwmlih9KJc4oDeIhUeSQvxEN/Nb1jfW9Jfw4w4m0Vrq2YgCtAoMcHdzh/Z/v
oPVBajRsySVo8VVxk/VKAv9mkhjW3Gm+Klv75V4BP9QKKT8kTvRkzJpXOrfKGgUlCppae7b7/sjk
xbsSu3rnZyZ9EXjNYwEFctIlPtokcE5MEcy9VIicpIbb7jxZ1nsSfL4hhI7vjkkDztR1i69FxHdm
v+6lzYG6iXzteDNbJBbZRmgK6d0WxQsn57s2BLK4ir57jBotcNt6Fyn56aNL/HhWXhDWOiCjSLV1
GOELrhr1QBan/Doem9Hs94GEfzh1hnZMAWNswyZ4MmeBbw8h+Yh6f9Xp5IWPwfRQlLb1FI/KcDWt
cV+NZKKFLYKIsgv1MzCohggixdnTVBGxF3wkoR76BlddYH+NdrNo6j44oey/tEFyzQgP3IIlVAhS
9pSrqJ9tDP6bKqzajVRNBPG9RUxmrD5HS/oGsxV3DUp1pjTawREnj7LuQ0d9px9GQcsrX8mMzLZ9
qpwFich+gS/pPclKn5nr+DWse/1hCsf6UQ8iCDSDlWy9EkjAEDnpayDlcHAahik5F15dh5opOMnm
vWN90nsKepLz+Ynmmn4ehg6VDwrsCXnIaydGEIAVJqWcJJ61lhtyn9pI34CNO3zH8IaiTrzItv9g
UN1fAbs5a+oA7paGlq8LJb2DivGe0iCimhEW+VdqgMZluYEfK09AzRGqcTEAjlRtW+w1iIUyZTep
AmlYaOLyRqXiAy7s0VnznGX0nyWjaIp6AUSwzHlVOlPZJFKkOxqcddCiqZ1vAsUBjduplh95g3yS
hGc0KAkuFDznQZZ2dvrkTZgNZYxRE75TmYT7RQHZRKVpHBmOWA+O4dZHL0vCveK4zGYGS+NP3Vn0
r71axJ+SsmGUVg9i1Rr6uEl0T4DuiMn+ccPzctMrxaeWhB5fj5sG/mM1voXKfKowq7PpDenVSgNj
o4vQObuCixmDn+lkVqL0JXQglIDusO6LIHphVvmpFHrhB3lhrfqmrl5bwg7XHhfdh0ro71MbxNfA
nOKrLcNh14/NRzxrpYskak+VUXkPYY/qJiyT+eeHjCdvlX43FhPetKG8kO1IYnmCyCTs4FnWkWav
655/79g+GtaTHLG36F5tPXKlz9aDjM0dZhqyTiiCml1xowU0PtotOSiujawstZ0bWJp1JoVyLzTN
V9qsPCecwjU12jO6RCrHRcc33UE/WgpsF/wnq0WqrFaZsjdjPlTXYsyYELP9OCf1jFYIoapBDhpp
QXQUqgHNyMi52jtTepJNsReSP9SEgHOTzkirIBw2xE1idjNGFO/9h6FWzlOTd/lDbvR4grmEvWNp
iNBRvaPJ+hqmOBE1E7dHgXfsXEBVXSsW/7dSQwhgVUPjl55BkDC1y7wuiVrqPlCxBFDeYuc6W6sO
qHle6sGYOFACHXPHomVNONHFGzG/YRbwSLwuW67fM35VVKRNpbCb6BOPNwQI+3KO/pJ6jgp8VkXT
IFu1EbaZygy1L8yruIKVBCobxrdQoJau04YhrckcIk+ae62qwZ7S3mUo+h4aDKBaBU/Eg8mw4Uj2
7y7WWlQD4XAmxyS4Q/nejN6gfOuPMhpvFqewV+DWcNGS1De6sH5Woj64GeX0RPsi8Ttqw5dk3A4l
wfJUgPrHXM2td2UaK5Ir0fymKjnBRdfIE4hjcosTGuXeM1EW3lW1SIDPApoGXH1WgaaFkNKKh1Fy
1un1rl7rqAoOLaMrzj3ZeDc6eqyqkoN6DnSkjc5kPdcVg5Jw8jjJK6PxMCTWsEZNZmylKsubE+hf
h6wfPyV6vHfTrENployfYiIUoVRGYCRtZhyLOnMyUYaD04TcQ1Ozq+PvcSTST6mSBBtcoSrQQ69c
lVbTworrMPBRMMIFVVh3LhrhDd/Q1iyYcAxkW0dBhz2re0dozgypVL6YQArWXjBnn+v4XWLrMyGV
zl5zVetBaqb61FCsATwzzJC5pgFiWBeflRL3E7EjYgtJ9VtjNvGb0VOjlvKtlDP1LEHMn7SRfHO1
wd0WJfCdMlfSFQpneycUl4wQXBtbyWvei+iR0wBtZ6/dqlo5XdvafG4ZqJR8zZ8pwxz70lk7QVkf
FYs6khZTFezJml+g3k0ES2Ey2q/BYJdHJS7tdaYp4XGYdPXBVMJk09L9v/apACfb1fNp1f06I/qd
qvK+t67zMGVkSg/RDGGOnvKOU7PXjBg5QvWoyyfHKYHajgRIL6dZJtYUlGr53lequIVG/Puk2+t8
eI0c6oO5E4nHzMLiLyfct0KAJtIyua3JTPVdOmF+FaTU/9zcvedjXq2bDoVTKdNiA1iCXo1S45iY
uqvlJdrOHtOBqbf3YsuaXoK0tqk66Idqmt7wzmLTBiBzDI36VeGqsMpdlBSlOyrXpHXNQ+tq0wp+
9DpNbWo7SmetytZ8TeMc8UZS1kxTXl0wOl8UoZ+7xr2FVb2MR+PDYGo76QzhcbkxnAb5kledCqsx
L4Yefx/6ugE5PswiGwLtEbMdy8iubsuNRrXW0JXq4gRIlpzQ3UDNC86NotbbIMKkYFemcgtQ+mxp
/EgQf2tdRPJdiGzlNfJBKK+OOtpPXjylz0V8MNLpQ4SRwbXboBZdx7e8jkofW0l7S53+UyiNeCMU
KVeIm6YrY61j3TTOOsf5NCEOuo2RMdz64MtgSYmNhcuQZqArYib84E0ln3JfV5ul3hIXDd2+ue+n
JJw6cc7EKy0EbtDYSX6OZNDCrkqmY2zb1xykBraTnI5yJvfL6Jir8DkVhjgWBnHkFX4pJlElpew2
/moPtr0rZyjfiLHIkNWXnAryuhG1xllJIYseuk0zxVsFLwRDOGtbk8yMUae3ToVBOdJ28mLjJHZ/
MvtNZTHKaFQdSM6Y+FmTBStqtc7di1J0E7STkLJTv1JHApQzIg4JvMqZEhXqUUmKXW/jrbKMMwgh
DTCdQ5q7VjKfG9x3VeEdp4O9mRDlb5hcpyedQniv8yfEsBD4Ie/4UdICXcWbyWhc/vPCeu4b+23Q
PfACGVeSfMKmH5LxCZHhPbQ5koxJwN4WILcYUW9wUwa7zmou+MSLp2wE1ad3eEeKcvzC4Bxnhlef
07jmB0uoJD2e9qktI/ODFgSYGAQK0F/i77gvAqwyagQHbNYMycB7hgaGS4xhSK3q+ZdYNFcYrdXv
ETJjvQnCRzTYyTpPK19vFPFRUE5eMRVLbm3gEOdFALpeP03egEmkdcx77VRfICFua8UKdqWWfbg5
HjEFSd09fJIz1rsNInmqYUvuEfCaGyz5SN6UksGjNMGvIHQjiuK1L/BvjZ2cNXhq8eClIMDbJv2W
RcaX2IiNUxSDondarttOE9Q7146mteu16cbTaHYw+gcNZFDtMYuXbhYQOW6r7RlywbcP9EPRj/VX
kne/GTCY3gundh6wn5arLAiIt2/a+BxMKd48LBGdGTl+Dg0F5pV8mBvKK1O1PdqmvXeyohbpCPL7
1lNWatTomBCbYQN0Syc91BiQLwKzI3rEukWd0mxjqjoPzACEaeEncN0OUXfdEFAs4oaCCqBrXSp8
X8wDXBm2h4aq0YOsYRQ9BMe2jL1D2YrwuNxY8EK29Oyic9UV9D3F6B3HuPKO2nyvlROauEYrNpzO
9YdqeJvABBw6NHpcNI3wOSvRLKs50Zro6Ic75Gt8HmbDeCaV7s4t0/EIr9hc61rOuFlBD2MmZnYS
7vA1bHHPBJ6Ja5aG/CT4gWQo72n+eKL1yUCb8AfZ8H1i84piJsKwkfpYOI7SG9Du59qtHbxkb48o
1hGjRZfUUjKqO85Rr72RNqNdrl1jcDYkq5d+w0BgpTScNHVdGgeT0Wut8K8vWtgFoWMadCjbz7rM
j0lrhE9WgoBNOpnijyKi5R9o4wYRuAVRG58pI1jQngQ1UtHRYj8p5MpyGQFylhH3lLnUPuqCF+Tf
/DKrwsFLqH6beodIMdqqlgoDZFIb0FF5TbMiKYctb+m70TinqhdcakPteyuABCZZMezUdkUHit9N
rGtgd3Bcqc57GhbKEebVvgsxVAw1f2saR53f5eH8X5ynoxFfngQo6Dbmxm6j76YqoJiVI2oEXEL/
S/DDf8Vwk51p0Gs3ddtyoF3+lX48qiNcCauAzDyfi/o2p3AdmUCwPdALo/hBFv6Pr8P/C7+Xtx9s
3/af/8njr2TTNsRAiF8e/nPn3/3/nLf4Y42/rv/P7ffy8pF/b//Hlc5Pm+dfV/jLTnnZfx3W+kN8
/OUBHNZYjI/yezPev7cyE8sB8AbmNf+vC//2fdnL81h9/8dvX0tZiHlvYVwWv/1r0f4b8fUGH+h/
/Hn//1o4v8N//AZ9LW5jGPE/dvbHFt8/WvGP3zTt75bn6kTd22ApLdOEEt3zA/rHb87fLX1GQ2P8
t/Adg1D+7W9F2YjoH78ZLDNVh7hqS1chSM/pIi1XyXmR+nco76YOncu0bBXC/m//PrK/fHU/v8q/
FTK/lTHwN47mF0y0rhmGiymOHKE5Luz/k3cmS3Ij2ZL9oUaJwQCYAVuHz3NEMCZuIBwxzzO+/h1n
1ZPOzEWJ9Lo3IWSSyfBwB2BmelWPasFr+Cs6v3FI2Md1jgCYtJz0bHc+CVNBCwxjH3Vp2hTOTSWP
9gm3eS5nQEV57LhniARA9VLr0D58hH959/7zGv/2mh6w7r8QpXlN/MDUDGmK08DL/7NCU7bxIqLe
qlZu0b2ahqUvhowSMivIoWXNdsqt2A2H5KAfrRpsphXtH//9NfyDp48Pw/5T/6fol3zcWP94W5Yo
LQPRadqGI2jhlt2uBC1eJ0Jx3m5owPLxuNKb1tY///v3RT2z/vHT00jrSlLPhJgtS0L5/fsnUoIV
ZUStfkRaPiFwpeseSudajS4/qAfEyVTpOTet+dm2zVsQzurG1ArhzB8fJKqhMb1jZZD4sKzuKxBC
ojUioL23ZzAeYdJoed92Ze/cksk6AdHKD0OCF0D30SMhsxxGt6I4Q49PttfuSysyNtISBrGM9GlK
SLtJs/v5QMfKJDM++9jcpkRsNiqcxdHOh9kHVSvX41Aau2aOX0XIlnrIwNrBn4C/2e7DJNtXQWcy
bFJiPXO8OmbZK72D1gvWSWvV259xLBlyyrbbqjgbUfMmgsa5tZ5K/CVmX7xb+Gb0n+F0lYxPY7aa
8NUAGdLpVvbIwp6cASbEHWYhc/mmJk0plOE7aRh9anxqBByDrTHwL2J9/ALvSm3s8o1IDrnfQJ5m
beBpUsU6IwN/KAZWMzMbppun1UspGoZsbJB2ToeLp1twzjD4Hp9Z204AXTG0KWI3xfjo2iGxU8ii
O5qZk/oEmR75fqQrzFe4AswdLdR+3olvY8MAEgbK2iX7ezAFkOxciOEmJ/XbJva8bZvlW9F35das
kj0byqAxnxOljOMAarlB59zlslrj5HHvJvyLrPO2oXBAT0/tJ+vbJTQ74zDRqUBnV9exOrmbmUrZ
3HFunlOLux10NXRZ8+ikhAmKlPEioGeY6G38ZLf9xtTjLp+esECVZwcB2EzkPTPH6WqJON23hb0O
E+S1jNf6ZaBl/FqNy2tLRfuXbhhS5IX6uwyouPVsULkjGIbGc8JtCSG0msNwF9QwDyIojI1mypFi
T7CLCh26GhB+ooWPIisOc9bhIlVoO/KRRI7u40DNDuoteINkTzFEcSmt5UpkvAALTkZ/IO1uEjwi
zTJTEjpOu6pNEYKckZLt2f0cLEpS2sHryEKZ+zqIWx9CVHSMbHHKSYmRAFu+V9FQvsIsxMc5Zo+O
z+zmClmvBAWf0LdX/ZQYp9Js2nXMFNDJmAwVKi3eq9opEESKbFu4IAaKLD1Vhj2uY6+imdODwUIl
DBUz5g3UcGYlTw0HMgJmvq4P9SSyKy6qeU0lEhXqiy3uTRd8ZjME5ZLSSOZRHN5TNptW3LzNA8zQ
xf7FwN2+0UlEOV3SH2rQDqvAoeN4LmomNuwLK3N4Q3+FoPJwhoWF8xQnRn414hYrgvUlF5Ks0+yN
23IOaHjq3ZURp7xrGbWrVlUxBFA/SxtJi7OqnTAoKyvn1Ju0UvCCt3KwukMEsSOPwvNjOLANq/6W
yjr2G+4Sms8shOpUEAxF9omCX9Q3dUcgY3eeqdOqNYNkYycGAormbIUP1U9NVfqRxWHVVqTe2uI3
I6DgJLI42wxRsRzbRogXu53frCX8YSXSvtucEmPMqL4zG+8qVH5RF08eLjx/Wui3Sr3lW+9i8RsQ
mwlDanVuRvOdPOElbI10Vw4991fh0Yaee1cDUtkWcT65MzdiDt4gkcA9nL3wIcKja5mzt+zMTr1U
eqnPi9OuKl0DLODHKb22u7o8N0y72Vg2P39kHCM8jyu0hvw4yGq8OmW7HgOXqWHmvBUzoZeZT+fZ
i2V9M+yJ+9kgjQc7xk4Kse3iCccsufU76ZVh61Vs6+o+Mq6d9bNTEsuYMzzGefGB/OSrMYzv7WCv
ByeejwVezo3rYVA2qu53atv6aua3ktHnyXIfPO+m2U2J1aGyvec9E4x2mE4WRCFfWAaDkS6ZtmqB
cGsg3yEJsrvsMjCAtXTyj875tZRp/Dq2P4qwFJeKGQdJO+gMk+d8UvYdnN3UXifM0w+Zyl77gDR3
lurdTH31puPaP00R+pgd8OAuWaGgAlU9OU8iRCW6qB0xDW2Goj0loWvuAXm1PkEhVWVfdUN7eLpE
xJdz86OH3uIPEYK/qipSTYClmsIqNpaFF6bQld4XNkwiO5FvwDzUThGgdgppX4YDqrO6SKaIyEfj
0SvIvSqvap56dMlVP2NwWB6MjiHgphMdVEs7OExuIw8yseqVrJsSDzVNQiTt3LWHqYUC44Xk0tBN
6zyIHmIm5PZIqZVdB5OfSgOGohj4F1Oj3gbS/cxikW2ESHMCkix/hvexhPk21qV5Nfojo7pqq7qS
Iixe5GJMBG5t/B+NVTyqNnEendTsiIO23XHDoucl1T2O3P42W1doODMZKqdZG2CC3yrTenV4JN3c
0tZbM1uqrUh2uZ1kXwMeiLvJVu7WNpav7tzUl8FsXW6BuINV04iLZ3svs6z0RZbid10kxmvc2BKT
BZj/yHxOjb66548v0SB+TmUMAWp25DoaifZX9fAFC9Tn3GvvQshUrnUd/Qo7u14PWZu/jGb7fWmI
+DnLEO9AqTzK81rDbwZ5oE4K/EEEZbrDpB2O1VbX2UDGPlgTYox3QWq9h5aLGRADFJxmyAu0PAEe
8a5pRScMp0T1fR4FJKIq+IVn6m1J29/l6FFo4Or59OfLvLRbYxzaYxWp+IjweDHnfjnao8Li2rqH
LFtizL+kgQb6kFVsv/7RTk3YD/hTCtoVIovn5zgCGXfL1xRbpVVJ0N9L2N6ahxLryCm7iEXukqvT
pM22QRrc1J1bXMP5ypHe3Q5x5m0b9isbug8kKRLyLVQJrxJLiDMXwfeIT2eZdUjQKTjXNbV+bh2t
BjlAGwkKKlKGYa+lTEAfhsUpbStE4y712KWL4VgB3vJZkgJbOvt5+WpCXjotMdTfyaavtAvdn2Mb
Z08ErVrURz4+VrFp72a63esmeyMt7nTf3JpNnBRGdV5GBa6qzd6Sur2k5NT8CcHi0Bhefu0H6gct
g12AoWBKpSDTSOOxa0znce9a/VNWWONFmKJgNYdMNPHSFngjG1SWgR8V062O+522qvpaKK042zcU
q6lcHSvT8PDljcNHG7UdIXytTrkikpxhEsQ8olJfY2h5lQGNBtHE3EKnEgObVb8nPfHCnsbMbRqP
ISxE6GjaysGUhsfZLINfzJAiNqmEDSnaIEGelMBI6uXmNo5YWfhRfvLAXkWmmL6VBSPnIg4S7lDE
gtFGBKgrxtHowK92pPLnJvHgOj+S/mgwSCdziYUReE/fy4smDbqXGtZAXjW//5TY2WZ1t7LW2JkK
lWHousXXqvkRF3Q7jFHYbkmoqvUQjfCMAm9t6b7kZ+y/OaVYeVlovACHLZ7soVnPTWiuPbuNbsqe
T4EzF+809ByzzmzBbwI7L7sYMFqs2H5T3+J29QfEt+6Ye/7Ynii1ECuZOfE7gYNVwqT8Fdlh5BUx
FrB6qmq4otc2RH76GkXyFKHvmR5HQiqEdwb12nThmvFTGtNB18TOk1oubTk9EeQd9oOR4u+xXICf
wv7eqVkfMJ+RnhrT8LXImx8hBLmfE0V7md7Pk1m8cJOT9VoqzHEPG5h0uu00KndPCSbMA7s8TR8q
9Aw6MbzkxUZKT+2M6Y+Wh6B21Yq6RH0sxGOgZMV7BxVq100Rj1kRiW05Vcte1FbDxs5u/Yd4eeXA
wEy00Wx6VbumLaq6cIK/W0MRnNwm8xcsAjtlQtUv5hfZTdbZKdlfBi48O5zQzi5JYushBDGM1+R/
Brzsvp1P5iFa3lWOfsacKmdvtEugZ2zB2qNZD1G+M/rsewBz5SjwplqYjQliSCwmXNDrJuzoPOqN
dstraf24qckTzNlLW/RbJ6pHvPLkxKR24EY4cES7ZczWXu0Za2Jt/Zlz/8b2+uKT0XvDQjSG62Rs
bSTgVBLDzBZA3PkNv2P8uuBd7iLKqgbUeNPNcFX0U3goZPhjFGl0WEy34V+OfmG2Us+V1juizZRJ
z6jmcEvDfRU/8GBz8pxWBjP+dka4YxopmJkTlvAZhlylq6NLnqVv+VAXG9KUNlNvWiIjK9wK+n79
EVNOPQ40uFrWBYbkuzsY1rnvRHUK6izZtI9INoWw7mYw4yspiCZcpfWrMZbGaZA6gRMkk/tEVwkz
6BfX6N5wC9jrmicNBU6pt8PK9Mn8RezaUQDseSD53GVItkM0p7AjOC9iHNi0NFhv3FrF91pMrQ/L
K1t3zENSq3Kvcsj7VdSWIwoifWwqRt2dpM8bUJIIGZy5hWbZcEOZPZDAXjuHMMSyGLXHCNH1aHTz
fozd8FbDZDvnxfLRzE52Raf9YYq62NdaLwBolmbtTpa+zTjQNnMgal/JP1XH+XfDSPH4ovvbKrcP
8ZC4BL6686jt/Nww+2bXhxW6ZT/DZhzXi4QpZ5rnNq+p2HGzaEXFAHAAFqecqpNVYwGqWproqEOZ
3ZvBnp9KaZD2VxRgRQldBLNeVS0gysYg3tU/qpnqKPMtnq3ho89r10Gd3MCeAN4TSGftjERZCxyR
EwfS7wmrnYkJN++HLzIu0w3dBNN5AmAxz3b8lGGr8MPkV71U7aYHMrJl2QIF2l0Jg8uDQoHaybgC
J8GJApxHat3NpIpo+sJKuZTjEQIKdzUnwBVRwOriwQm6NW0wb4BSmb4wRt6YIroKzBEvZK5+DhFM
yUxZAlxFTzGZLj8CIw+e2sDZSnwFu47GVcBNprOHdef3ZWyejb42MOsx1S/CyQ9DeBvxcqmcOjkE
lfkVi96zTeHjlTnrZ7HkzbkceGz2M05B3PdcrHMGJbTtfy32FO9UWe/nZHkkvRy2EOm8nLulYHRU
VAcSKcFT3k5P9Jwh/bONa8beYPFcxFEIgXQdtHBYYlG8M9BipoGzmstqPFlpWZwau/PQcoTzTdsh
YQEoiqw7X/I2JqhvUDyjA7v66LHq6Q/WLvGDahTTd/JBX+0C/KN2bOW7fY27j9gqKX3nMIwaa3Uy
f5auZo6YAHzDiW2eMqufwcMYwda6V1Ry7U1oi18UIpTvAUq5FjraLW3Do7GF7BoNrc3/56iz3Q3q
XCa/FR5CO5TEBVD8/ORR4MVnDT0WAWs7mvTcxGxdNqLtaBgkvLJCwV1XEsSUaxjPxIIXX4FVOALX
m7ZdEQaXssUFKqPxlqdpfIr4KbdcN9WKOhPvZCgmKzUn9C00RZrlpLoquxNrLIcs9vGw42yF+2ZB
8ZEQ5K5R2X0Gwupvy9yhjfY0GHTcSJZn5R+Yb6tNi0+DSeDUrEcvWu6tHgcfD1G0wsNKaqQvhu3Q
pvXGoRjrsMToSrmjUdykPqtxiA9eSwHEmIXljfFVeRsiZk8Grn/8fmA7O9I0bmVckik5VIk9nwll
rJg14101pO3L2sx2NBctRyjwoi2yjTFSOiIN+81VAxfPFJT3ZfoaNsnzkHBY11q9zhywL0Tx9EVE
6ckTtdiDSoWswnRxoPHsDsMC2FLhjrDAx/plCNNbPKYPe4eK31WBrDSXs7vG7JL5GBd6kLcNwODM
3afE8740S+F73ipus+QXp0sCJiK/NYGp/Ig2zXfxoEZZdH1leNSAZZbryQ0umm3XNsrS+oXZ7ri2
HhP8SPcpuZ9Rv/cx317TG7LKGoISC8mWQy+zkBZha/aVZ762Zkenk5lCs6yYYKVNatFq7XFON9sH
ffvxUvvpEemtcizy+Vf65NRzGX3kygrOlZG9ASNmbVDPkKG8c5gEGzp219bcRO+hLl+tha60hDwA
MM+2OY60mxGChJOVWpF9EMFzEjJb7fqoJrKf1HCxynCvZLvG/BW+j9guPb4109uoYGzkbQTWmrFo
4zdBZ+BQzVcYJtlaXyrDiu+YWuM7sZ4f8A/h2RtGdDbzw5KnwSUmp8EOLu0ZXFM0XXOP5uAa/VpW
H1bfoaAlDuAHHFeOc6lJAVyq5VddQP8xaJ12uM03SKMzYN72TqTVO9GyzDjXujzonmWzIAaUc7Jv
CG6s3NaTe82k61ZbJFGz3DostGcecwmlYLDBiUy85iEtyzdt1Dt4ICFH9yQ98SSbnkuH4va5jq9s
RaHFWNWpt5tnmVlE1ZCtSw4Kt0ZPrxhnursk/ruiDhMbb1G+OIvzw56AdQ4q9s566RKeBCUNkv2Z
JXg+9o14Tsk67FFVf7Nh9541MDqRLnhes6j2idGnT5Q/94smGmbYtF+l7nLCWujLzF2bw4L0ZgzT
2Vzs9pqjI8OjRQG3GT/vk1YLah9qWOxWXb/gFTzZlRc/j2F2hL4YX7GT0Ko03+FqypVRRnqXOx1c
G7s4tINaEIWksbaNEVBOLGI2NoTr+4dyV2iUbntuAeEQpPRxf1dsru2G1oMu2XhZH5/cXuinFpMB
cpjqEG8s+1xWEhxcrF513WXkOYOTFQD/NMHSfCnmmaCNHpCR52Ttwis5cVrBIG3qE7Z5eyv62mED
l7CD7mxxjlu33XAcyP3EwQUMNvnVBD9ziPPoLZsj5i32pNYRRzroUQtdQR4lda17KZzkYI9uwN0l
UAWLsdimHYEP03BWSZ9eHaWoDkpbvGFtfymXh2HLcA4edgcmkinVXHVDpCQKa9o9cHqKPjjY7dCv
RdOz5dOvYeQho8PS8bHMf46ceBj+9/Qn09SYE4oNFnszFEvrW00F409C9DLDr+BLAORlPJDjYKSA
Kr8SYj6H6apurFtJ3+gKt+a00eJIMDXcILuIVQ5Ph1gb5l57ikibZMMJt+yvYfP4KsPB8ieX9yI7
p3Ob+X1V/sCpe8afFYYZVN60wjLg3ZxCrW1P/MjA0lyMXCSrFEbpyhlxeIoFEl0QPVdEdfDVxds+
fB4Cj/04myFStt0eyApHEo/tQf4zyMiRkdAuo5jIQpb4ZOzCnWsVCKFxdmqckxyyxZ9NDURwidmY
1jFjMedteYxTMkl/e1xqnOAPnnbotvlhLMqjEqP9tVJWyPiq3VvaXmEYynexjciIc/RGLG48ReV9
LKHSpNW0V9ju6nB+XZqKanNzbLbdHK5FGVCPSg/pypA3zfBhN3F5+YyTesm7G5SQGLAf0rfpmAf8
ic26Jjq8j0d2egxGbkga9LKUbc4hun3iIVCs28FYh+4n3K9+hUTF30vG+dx6nWag72H8GI9AHeNV
NcTG1rSDd6OWZx7nPw2znPy8xmBhYxVLsuSKjxuAEVt3niPXnBn8aQ4ooRYtau8Mk8WsaYcX56b5
1ntjtepDr9vY2iBur7j/WE54d1jyzbTfxpxj8Xu01T6S7RsM9PLguOjrbXkRSemsuSrHExzqyqCS
hQctJgIBUE7+AZES0cD39OA5MIuoPILbDxMG9TMwHTtmcdr8TcvZKqqkeenC93xIXx44o23VdHI1
Lv21EoIxTotgbyrB1qFKGI4UfNZzcMspbe/pDXuO2hmMLvaYxriQGa6+hPEWB9JLHy3PAAh4Wg7F
D+QtShxr9UlhxdotH8byGX2ZIJjl4GR2aqaCrnyj7hUxN9evg8XymBfMixgr8G/PnbVtM7PgDRy/
YvmMV2bj6Z2Ru+tZD/Y5an4RHG2OCeHpteGVcp0MACYdDrCg9L7mbWWdwIzfJiZ7MdGLGz2Jn07R
7ApLiq25AE0cFvsYtOG1JBe2n8oAT3AE9M9l9ejhAm+HJPLzpK7WpaDcFIrkyjXnZDtNwieTsKWu
1YWrF+Y+tXfNhvc8uHuly0I0YLTE0vLGTBVyKDlJ7gkQVx29c96D9lUNFzWRWykUpW0gGsrHqSDY
TJVEA+vFweSCONUheU+2JfvSmD8izGqRMqctlvZ4JxqaDlDFXd9DtK2a5tQVQAEZ+eBFzyZIjIKN
XU6QssuN5RD3Np0B7bi3yix8HZB+xcLqYM4m/iFfhLFzckS/oN/Wn0ZeWsc5DegRHh29rqI6o0kw
vHvVSuS05jr5s7CW5mrWlnxKi9p3LJh2adHdhs47G3YjDq7goVuxnEcEAH0rcWG9D9Glr6OCKrLg
PEgS5MhqG44Da09mRETZ20P8x67FGk5EwRy2ymzp7m2+zJ32Ho06ZBa1eTLc9LW3nC8OtukDy5la
dZZMN6Ju7gIGwsEFw7gS4fLULlFBB0UeQQFeVqqdr14lgwuWsvglDnbxglrRJs9jPMRbwjNti9GS
j3xdWaFYmxM3JRn16tBM5Y8qDM+2mjKeeWH4XNdPXp35pi7cly7NKVzpXljcBaRMfHGZADwEsdtP
8/FzTvpmlWXsr0KbrN3jUweqhuFt31aj62d2CboUyv9i2ZRx83T01eNMSzplin9z95G8NJxrw33B
DTt7zGfzezKTg+lYcbaMUPXa1IIDfRs/q8RAFRjVtWwenjFUd4LzDT67MkLX7UNr5ZTkxWKng4EO
aJQNS/RhOx05LOVMu8RMOefX9X02GUVUUbcRxDuKok6P9HZ3a3jIjEBiHJ0TRwryMiyInsHaPyrx
xVOKgtSWVdzjHCdsAzpIz7sc8lE0XuNzBsGp2hZHSeiamXpOwNMbNjzQx21Udz9SuNBrQ/vJmx7N
+V4a9c8xY4SQDOPWhQrD7mDgAUehsBcc9Ew7KCRavwp41+x2cXi45BJPt3GI3oPAfhtDazkSaaGY
wZUvOQ3XgayTb4zDUfaULwahfaPoobLm2YUFnBYIs/vK5z5xN4XdpQ0dX045/PVc8kAPuvhqcsZd
OTKRJJdJdOTedDUwf6+ocl8OusAXMbLm+Ua71Bdmr8whiUNPYl92g09yBzBMmtscNCW82uydcjAL
yntnHqsx/m4BgM+HgE5NHnu+DpfvYSo2juX1G6+TlOx0HVdmyWxGZN/HwOhOaZAe4yx4TGelcS4f
XwRuCb9UIy0ZmhGswTyn5Ezsx9NUb826bf0kAteJwWTeRNhUqP2oXkJZIXnkcnkirxrIZdtblJ3H
0sYgoG0I+a53mANTc4MQ6Z3TMD1Hvbiawnyq04BqAu3I45R2P1mjs009cNTyhHqVFuSBHqvPyng8
c1KXkWcypCtGAQkVSIKNfZuEO2JMADWXcZPp5GeIKfRReW5s0my5F1a4HpqcPJJMvsQWHHVjOcJt
ecmNxCCAljnnnibivGSfk1OifHZrNoDTWwJHOAidi2vGYjNQO8MaWEasnAxYmszeYlF40aU9nrWn
vkhGh0RZo5U2qWSm21mvjCEcHxCXnqoe6zikVDP0j2rTsGz28kFU0fhudSWmW12yvKsqqN+KKN7I
lvxRT1nZHdt9cjTTUpEiD+6qKcVro/uPLkqznzqbbuS7x0OOv3FFAzfaJE6E459f/fkC6YcUaBIx
eKxIKW/0hJUi7r3upKCl7M1ZpZesbqNd3XnGFVOj3lgoAZwnPSRxBBLmEfk6K1V0qMo8OBIT7R4t
lBG1TDAR+Ruc/cr59ud3YxxBMbQJdrvdaXRz8cq3e9ckJq9hCREuLyWVnGS9IM7S4UrIzUg3Q2fm
e+YGM1Xo4fCWJYR+JzV9BxRjA1+Z67v2DKw8YKYriFaUgUfD9/LxhfY6De2Q3E4l7eEuH8EzIZV9
IJHAGEgW4JFGkGMkEvaYIMydGtLoJZinU9XGxXEcGg3b8PFL6rH4ZQf1ZdAcrRZPuWujzsjqFYZc
EwbRM/JiIC/SKa2L7iEF4yM5TlBubc8m4thm+gB7n65drw/e+4cpv5sy6xi1EXs8Br64E9RxCBmz
MEdzbrVwflAkEn4k1YLfq23ybWfN4QePF8bsvYli1HlAIMskOM7OV7fXFCWOk03kkPXxz29jbZlr
Z47rgxKNek5jdbIDjmBNk7xYKrHvBvEAqzOSD9srxQ5FxdiMako+jMf3iA0Wf85Pe6NjzqkRrghw
5x/Y94Nj6Ya2r7WZfSg3CdeZlaVHbKyWKEr+i/Qpvx5fJ110167RnHnwEn0AInM3bQhBuCqpztIJ
CLtudOlJlc1HSlA4cc3oubDm7ImStzeO6vKYFGzqJ64JOOUj1RGpE+PRKAf9UcywCWgJF2PImUZF
zXWYtNyUE48zBuHO3XZdzN51t6wJqzv3yCiBy8zyVPeuwwCltOlC9ZxVFFYzbWzT1XOyuz3m7Q63
2MVsW6YPMdXeuPgt5oWEJoY4WgWiMq66F80dozGiT2rDXXZBi1H5u6IyUoEHrCcmCuZ048Jk7L64
DxuN3BWijbbuaKW+EXq3yZzEKXqYoj062GaLYqZJitsg8QevuBiMA4aZd0M24tYoRU4FFB5omPg8
0wd0CgdbsEdCZ45lWtz//aXV7m12Vw0BCExBolhj5EKItY514kqS0x5Dixx+eu3FJ6vUZ8tmRdHP
vaHEaQiiwccOUGztEW3Asptu1Yrl01UMJzlYQEuB0LMpM5TnhjWZzOWw1aFl3v58kTqSN0PVL+TR
ehpjcogrQ+YXnP12TTjTxuMxH2ySFi8N88bUs8pzJvB3uRyYTC/PAX4pZ09AuWXgih1r2DUBxoOi
xPolJkveQERzGDc5487lXej4uUtsi9o7viy9eh0TAR8jT3ZF+M77kF2dJChvLum6W1aZDcRVeAWk
50ad/uApDUHwS6iD30vCYIfoFXjMZXm2EPVWtuWIbZOrtSypdq0qhiNGGdLRxBP38N+NjqxQ+Bj/
5vK0lScdfJYU8DqCaBV//uPbc1yED5/q/1FaFFUJOQyiovUFZk17oOEFcxdqkc8PORxVV9OPPuSX
stPWkWmy5gmEpTn3QJW1KixfjdL2/KDU+caucXA0EX640bfpAwvTnGbmKrhMsp1ufZpdiSwk2yKy
7stcz/6iPfEWtRxt7Sz5qrWsj639k5pOe5894K+1oYoVpPGUHq/K2is3b29paHSEG8SdTV6O0733
dmZpEDAdu3qvBvLoScNzSg+m8zaDdPDrUpNDeQPDRzLB6qsjW6AJIagr10RVvgZFvOsjMYH971mu
G7LJSk/Qhct9bi77QkbU2YdfTa5Ar69+4uVMdg4t8TaNKc+JS+k7LYG+nN841+tj7NnPIiEsLpiC
HFzScrOx4mCzbAkZZVtGHeFqaZcfLZroS8G4CiOpuy4YEdDpPYQXSSpiRSfDvSuiyI/ItQ75bOzt
cchOIYHGDU4L3tsliZ5qq0xXBjos+bu5IgST9seFq3/leXl4++/Xief84zKRTPddh58GqyPTTYkT
+q+XSWaHuOYd+g95IN0qOiGv2nCpvDEpxSnwDgmAKwNuUqN5tyD+PcU5T9DmcSCPsVXoCEgnk30Y
GoPFHxRGyfbL+GqYQXzM2pmBmhW1p6FlG5dWUcthJE/8alAORxraUA26rs9uvmTrrO23xQO2HkIz
2ImkhUpV94T7YA9ykeCaSVC1lfVEhcePLKk5MQ5f3GyAdzNjBJVAUU66lNHBNL2dBexjWgz8c3Gk
j8y6vrti1mddDN2OcHyyAgRF9RI4yH0xOVtG1niPQ2T8+YlCHOSiAJSo0WGSKHJ674b2Qh5jCYz6
s+Ej5PheZnvjIbpYZnnIbCRpStnGJwGKvjSrJ4jB7a7nkL20Q7CzRXKE9R+jtlvuJsAIQbDUCajE
EU+FS7iPk6aFMg5OJ7Mr9zNO+6e4fXipemQ712IsrU60T6HjhxWHy5e8AcP/5zL4j7n/P6bwf4QM
/vHb/78yB0Tx/nKjPDINf8scnH99/4an7K+Zgz//x78zB5b6l5JSuUIpYkySW2r8kziwnH+Z4N84
JLhKKY/R6f9NHNj/4nGslOthlcbI9fij/00cWP8StusJV1qWwhuk3f+nxIFjPm7Zvz75+SZ0Akh8
44IqIEZff7+lW27FkumOyZMaV2RknRhKRyv4EJdeL8Rn2dlnRnDTsTP5ZuL0awwD6S+vcj3mtjYD
ThVSbNuT7I2SdDqTV8CJMr2ZKadMTFHuEzooEX7bSjp6uopl06kmO1uzyU6FMoUtQrCJDhT8bsJ0
2sagSf30f5g7k97ItfSI/iIanHm5JZM5SymlhpS0ITRynodL8tf7sN0w2ga88Mbw5nXjvSqVKkXe
4YuIE4pxb2nVRxzxZ4TqdYHbsJEDLWXGkP8ZwnIDQ9MUv4P9sbVmWCeVkd2v1ggJM8PrAZuVhnF0
9WovXPKsRiHYY4wj/vr0ca2UOhL1cPE5kVl8zAgseAQGXyZ1qYPRYD5fi2w48LW7DUPtPLBSsMsV
WEJW1fiBlgyEHntA7Boo8VvynEF5tXyDNncIIpCuXwR7GkrYKdS1luNUE8eXzEWqnZc4v0ymhVfE
iPJHznvNxp3lQp2n8qEuXcABqDyRqobZKK1nNenDVw0b774oJnHrYtS4GJl0YvSNcYjV/qFR3F+9
bd6cpuTPMMu1ELG8s7T+zlxWDHUDI8WSjS/VidSUYf+iRYb7UhOB2kKSnh3G2cU4gE10qfiCNBhM
g/IFYuCR/e55VnH+uiXQSzJ9C9bB4lcb4u8JIMpmAVHpzQI4TDNSeQGmXo1f0sbuvBSYWVKnrtfg
NUGeNTHASbYMAgtPscqombLyv65Gruix/GC4ZenTZlUcHF39Hk2Gb/iWAEXAd9HV+ooRRvOxj3Vn
6mbyQ2Ga32OyTM9xUz7Hjoz2Vq6l+6FYvpC+jzgpYR/kyctMiMFbRdCzrJZmH2nVcIh0+SnGZA6W
LCruDEgXHmWMn1rJLXEJ2+Shx2Ac4MKo7uaMohHAn9S3CMzyqmv9lHOtnAt1Cj2ueAKDWz96eJvK
u8mweiY6CyS/ie69JFLvZ6U7Z9F8kKoKB08330lhFs+FsMPPnCgs2+EwqziEdXEeXAQZP8PocV9z
H7gbqG7dkJld/K4RFhU9xbSzHE6MFUJikIcprWZaUe3SiqqhKCVtnTIbPXaadCmIXbpdO4yA2FxT
O6ptZxD8sIoN9hP0OBTZfBKB1csFxIEwT9hM0s00smfSJzAcheXEp7TJ3kD5pgEe5q1uMD6IHI3r
QHSJpMu5NaGhSHSL4XdRSP2sAN+1GL9Dhy1fVV2kJ2uEq7BAg3B0hfTdJK+x7UAhKYx2ZywOokeE
OzpRwN4wKUkORonO4LT6LwDNAz+LTU8n4INlFZO/6Fn/VDWYjg2jGRha8XVcNaRW2px8aiL9Zobx
K/QixkPFbcvU++LdaHrwCkYTHVNO500/lMesSiy/1tycfALTX6O0r7h5PqYu+x7G1ZrJTDvPH7jc
J3jD5duQlIzwqGONOWaUy6V2pxdHWjjYmNbzhzrjhpzKAzyIT67MG7fuLoMK2UMXmABDdT/J2gIQ
wLlAtuLRof6gd1KCPgpFrbENewBLkuMXXUuCh9sMOhK/fpjK55Bz9IBwdZig7HtKNlDWK+dHvR71
TQFZgeML1hNpg+POrbm61+d8X/S1yYC35McyjSkxhCSj7GW4TV2XbCiUopDS0FYrwNs0Ef1xBkLq
2DYr3wItU7T2K8TKo5DM/LPaOaAWPDOUws6JY2ugI5wzec4gOtIfOVqDgIK7SJ0TGa+5rH+4XSJ2
pNo9fSJ7VceV1KjZa9r2B0tPrrRdvNQOpSKdMzHjphDXo8b1QgYEeYDyR0YsRb7r6bjCM2lER+xs
b6RJb+1oXwZbUvqldl9RWb00TXrWMvd5GNIvQTbOL2hmRWRZ31HBpZXXJhLzuaeozJNVUmCPLKm0
yPuXeDTms91Jg6te8di76cgQlaNz1bJeDgAAK5SeJkwfIzVDn159Y0BNPTmD6GnXQtisN6FgWk+T
MArc3s3nxGbk5RM9p4XzxPVl8LtUvvQSWGicWPzFBqpIBkIzuwqc21Yw1YRIWJKULmJc0ga/zHJv
dTvwYuEE8kbN5hfM5nHIJPWTxJ9K4PSw8NyztNN7I4tZMSntMmM+r0T9aCf1DXWWq5sy+OjKL6Lp
vma2qHCgmGQl/aoWn2J7c3vrk/Nw5uvE7KmGq0+ULPDw5u/mlBEnKMMdaOaaqXf/qI+utXFH59pl
KvGbODDljAI2pb+TyH5racIWr39Nh8eBse6RJaO4Wq6+y4YyhiM43EWtoZMOdJM92QiQHqaSbGoO
6UUot81EpeUEAKnB4zepr2pYZZsqG1FSbXGdnHb0ZUT2YY7VxzGNnlOrfnYVC8pkAurWOZPNfHDj
ck9Z1keqr/mUWD5qdnRP38gzpqbo0TLFgwlfyBs60hUyyX2QzyhQcbB0rhNUi0ZzKs4xvTT/shxF
cClwDpblzlKSt9pecF9qPaOidLobKEnxQqW1mcnogVXEjHdCZBXIKDRbeCY1hUWHzQq0oqlZh1a9
EebzI9LWWA3Xq/plLsGmsQ+SuPNMO4iLA8bVKzYsX7OUJ8cCb6d2c4Fbvhj2ycJpwiTrslHB2I50
zpmK8OzB3IbVsp/1hFCl5c+uAjT12W5vs3mtdaZNE95+arz6n5z5iLH6vpYKMFf+mfXpA8ZS0Idk
LCxoKIh2/VLgPGfIwr5twJmEO+4hGpOH+7VQ7dU2OknsYU3kR/YAZCXaZQoBAUvxJUQPPY+D1Io2
s3ZO4R2Pn8XIW0Ij4FQ+UAhFN8UNJBWwv5Ps6Q1uuLFltx57aR3pPogRug5HBJnFGxRMmn3F1s4k
o/uqcJDlM3eU/k9UT/g9PH0C2ZYi1zDiys3nuUBzyiISSFBdNC3lhyQ8ozn2EPQEuaMWDLZDgwQa
W+90vms+gtMkGPLqTOCPjcofgcIPhbXjddky1/XHSXizkm57nCdW8asyCciVB5neSVSLzNnYFBRO
zcCUzgksEHI5/oUXZiU+ZqNzYWcHrvdNzwbQPUZ0ZGTyYW4OvbXX68YTNWlNlNChJvpA+WFmLfuu
unZr3aVUdxoKftXgWqQLjI9BxThMS57vtD/ChvxVZaelGyB1xTsCbCvezNnSScPdz3gfu7e5wITc
EYSaNrn4IjWHKjNvlNzxB6l5PEeYRdkZK+Td5F7C+QWbQ2sjRY5T5ONMwt/4GCmnsHC2xPG80cJ5
ohf7CcYk20XgNN8aVNW44GcUf5n9ixhEUKE8M/Ndx94sh9JTDMsXDnHtOag5OqokjUnjelpxE/NX
wthQ6BFkot4f5UIIhpKhstvhvGR7wJA/pzzEfNwpUmJmMhav9hhgNN4ppuDpN7QLvBrpvRmtsNYV
9MX3ioCHctIR982m1A+dL2WwwNxqnukWANk506MSjq438zm1JCF7ABSJexAxFhyNCopp9sg2wQF7
Dc2ZtCX+Fb6yXRtP9lS/TWypQ07vBCufaMtdrvJEa+uZmO1zeEIfw4Vpe1rDMQXdChL+vmiHoz7+
jeVrnL2q+ms/v7sKLn+8nu5aWDMSj4yLbwfcMwMLh8DNZ4LgF3bE5kT3CHYTZ/PrTHRjFOldjE8n
kskxUcJdGhnf9EC89Vq/nfsw6GSmMXwdN1X0GVGSx21ox5PrNUO+HqY9SUVzYyIiQCI3gVZVX4mN
35lNy0kZkZqYloR4VlV8gzUVO6QsYXH72fCWgN+S+KuiWr5zx/SqmVRBeqpBNQHr8zoeLZA2vjC+
GVt4ukoppLsv3QvqGYIa3mebbiigaKq4C/kWcTV4ioIySjRmNQU45GQooqDHaDsucCEtRJG2+I2r
67C0e6qR2VP6XZFfYzf0ZQ3bq6q2bmxsrcI6Ts7oa6hQ4fK7QmTxLgpYL8y08oo43nxHWDnIi4xX
lztWdewofba1b9p2CaVmuxrf9Kxupxhyu+HsAHF5c9k+u3Xly4ny2uTWF+qDoz3PqeFLFk/V1raO
TDYjMcXiMiPIZvOIpzA9tCafW/gRLisQHhfUtMnm9ouYKFSbZtPAYZnnKUg5zFXAwCaj/qj66+LY
JOyqbZwR98o3g9LctEU7Gnq/U+cz5lP+0Mm32V0a8QwEYAOQr29CFEpKugtoe+qfOk3nlUXvqAlp
F5PCjeJzRg7MBkBVdNZjyH7qU31nrB/zYvxpCZb8ckb0W2XNaEw3ukW60Rkcsnx2oOXkzZtyOUxR
9IcC8qKAuM8XVIto4ONPHPuvxWfeAET15tzZcR+9ZhODR9ExjfMdrdjCiJ1ww1g/VsIxBKPeR1i5
e66qWzvrz11tvc/tH6knDAiuz3XlBOH6CTPuG0aSO2oauYJE91C1H4lg8kRwsWkrVjuylJkKSin6
6qXy4sLja8YOCxaCnKBgKhYcWdFTsvGqO+VzJ9D4FYclYHRawIxyZ9mjH1f6g04WY9s4SVCMNJGC
UOkB10SL+iRbl1GfGB/yNVOcDfKmutXOFcpJxWxF4ON+Jt4X9roeuDwOk6UHhdG9cAn7MlLrFkXa
sWrsA0OKH2XItnOrfxaGui11BWf9zBUrfCOsTeSb+lMupfnAZjtmftljlemGDZaQk4s3Pm2nOztM
eDC5R3GpSzE94L3euMrqfWz1lwnWcFS5W4w1NRkQO1P4q4S8tKqXcuVrqHHq6pJHlc1qPWiD+R4J
rLc5PFt+0nmeXEdV3rmdTdFp+qQU0P3JLacWV7svNhHPhv0FfmqXQT7hkOfj3j1OzFNdNJdKVa66
LKCN/o5C5ZhGlXgeHxdcGevwIKzWwoMCSA0F9JXuleofHcVeN5AkdMlSNuGha20E58z5HM0Oujqa
ZdxeoxBls6z4s0R8G2v8rEa3qeKI/6UI2iFPH1d+hhGk0GJfqZw3qI/7JcZfRQSJJSgufI3zrqJX
39bA+lFXW9WFWWgjLuK98KJ+eAx7qOnTT50nXls5XI07huQYvXAulGkbDEQnYrhHjvpJMMtLdP1T
4pEcNATdZP2bNb7hahcqpH4w5no9g5WlusXTu6jUa1GHu9YIIQ270VNIBtwGsVFz0/ZDy7yanf2g
SMMrTGLZdxopE5pu0w0BiB8QGjiAd1gANlH4Vxif6zlE0WlQCfv+qcheClYpzdoC0G0Kmrir8jr3
ysVNcMVW4wMY/yiMaJvjQDeqfPVdNyZHd3kxmg/XvqnxdYLFw5R6uZoIjWEnX3O8Q4NxHfNrCxjJ
fDa6X2Hd7HBrtfQm9W8OW4Zl34/FbhoC0lfwnF5SVr242ofzTat31KdXVEy3F/6MtDJeZxRcrEGB
gf23IX0TIXpUZ50Z+NRfsar4dflK6iiw1x4LcVLZPeqGR6QhSw1mMJvygBJare43WKQ2mFPwGIEf
xxgBgHHT0dZqmuW2KcOjVRDF685Oxz2L03nNUdUc5GUhINh/mcOfMBmTu+OWTBAhfSHoBdC+arbM
0gS57DBCWawbXLdXkiKvkkPNALYdbbxagkl9x1d2FEq9GfE/cbI8I++TZda7ey4nTyAJd275KnTJ
dCpQjaCznmuT3kOS8K3XsBFYDAJ1fROyDzBGEZj7RED4zJtalY/mYruXKH13w5qTd72JczCBA35h
Povuu0lyr+xDGrl+Sm1Gw/4kkH0wIBB0+psZsejUKf59kR/oduaFmzWfJPwmoZItV9Z26zW5Ga5p
81BRN7ksgrrNQPWhAasnGLVbnKgbKYJSg+6q18QROAR2NENUWJjLJOIakgSkTJYmRhdhk4U8lNoV
Kd/Ks8x+By4x9qzUvC0atsCOEg2I3lQ7gppOTi6VD5YEh12+6c1z6qBJNJmHq9uTBY7W/g36mjeI
s0pURxcb1dmPOmE21Z8UeIotZjZREIoYsb+weDZ7ZyWcPLbTmpahcyNHQ7EQ7F2QZRlB0JmCROtS
iXY/5RMpjfBdpRjcMXfxemykNntJP+thGzmo3Rhw8O1s24YwwkIbRvGtUgi6mqA6kggD9htKMRad
kkvglS+u0x3N0DiZvN3KiG7DUb/plEfcR49Mi6isn1lL4Y01G1Xl/1Wa1ICplJTJ0c9DKxQmXhPU
qcZIWNXbq2FYn1rLiIvIBaR/mlTtqTt0dvxSaRSoaBamqCxLX6kqwPNrsOyCIxH9gwNdaoVhtX3G
kzX1P8g7kd8b2bPpDJum42+VwGOEa1Kon5AZS9+h9yAwlBa87kTypyfTjaWHFFucqD9dCFDY79oe
b6zNhkiG/oBVlfFoW1N/miAVpjZZZMUcGNgn2yxUH2EaTY+wFJcDfJArxi0W7s8qzqliS9s3s8FP
MTf4KB1xl1FzzQUpyrdznF6YvV0dSF3e2FV2kE6QXWg8IMqtTOYvwgU3ZGith9Fmxh0mEb0SKzB7
nSiLqjxolBpEDWjWHAghxV4Wbu2pZJS74K3ha7QhhJWq2lAJhvUgxbPAaBmDjASSSjos8v4PJav/
jxQsDU7T/0zBevotf6PP/F8VKX39Hf+hSClgsBCehHBx+hoI/sZ/ilKKBuxqlYIgb1BU65orEemf
HCwNIcvVbN01VddxVXUVxf6pSmn6vxlsb46LluW4GmLW/0qV+q/AJywItmlbhqMJ9C0V6O1/k5k7
rWFiMyqPXHvqe01LXqZGKYIWNg+zTyD38cgO3Ehz35t1uM80dX1VSc6ilGpnXXgRDpq7gk3LMDEh
qQTyiJJo23/5RP8pgv4rGYsg2X+lQ/F9Onw+wgAS5aqOZrrrf/8X1wSW5SaTRILiSblL9O6hD5Np
mzXpOz4fBb9v+uXmuHhdTHZ1xFzH1d0at2YknwanqylsEGFQRMazNrT2Pu7zn3ywoy1WrpfWLF6S
viE1AavSGwpA0JUgZCb+UM8expz9wHVncaSUCOSLRasuwUZKO7tnM+/fizbZz1mnMQrrpEd9yElG
GYkDR8GSaIC7yIkE0i4bhDkteOWLuy62tt4SBXLnHUVZJfc0Z9sTi9p1NrZcDPpMD4u9wdjtSIcu
qb5Fy/0xV8c92JSnKnyIJMxRVVCAZOV8N2a5MVWL9fRuNOR1YSqLYGAmh1Ws8PpBqoGNjUKde/1c
tC1A36goOcLbOhOO5TE2ykcjgxJalvInt6f+bOAqxr2LLQeuhEf3cuerg11wAjODQQkjDKikJZK4
/SB6+bjMVrTrbdgVwDQ8UblUGQnNPmkqV55POl2jMwjcDXkYJxhrjAcsSCroBoLioT6t6eti53Qq
8Pf1H5AwmYEobsrAGmb54ta7sB/GFYrr3Pex+5Y51jETKFpGyeyxINmssxYmxdBsEmU8SSpS/UIC
lqoiG/PZEK8PyXejDHjGiPVHVCBWUXKP5ZlNmlwvt4GIE6ZyFAWPAAEmdNiq+WlwEEaWvk07A9wI
A2QbswGZ2fpvTpYPI6/2Gb78ddqm9Z0nB7hJZJK/7Lo0AnMZOF0Irr4UaYWcuNK63TcQvJN++NOs
8Tcyh527hG9YSbBqO869AjvCT/vyciBwvbdJMgRDyqgHl7ssFdMnBOkLaX3QNMXoJZl9+EHMPDRB
H0+FuVy6ZMm47Ifzrgfjfmyn5sWlaKapxJ5CPh7tqhEMH/AhW/oO6ZPhQEmyxmkpCJJdX/gkoFuU
BcgTgwQIq1MPFFUTR0jzNeYgoibRM21Aq3U3/bKh04bl/GKSoCCgMOyJb44ode1Np2ygrUblVFPi
mLblbdI8zYJ7XtK4B9XD9XuBXQQzD3MMas+4bjJfIKLjN1p70JNjP4KFNpac/1y7n+QMlE2rSBxm
7pZjRBzA6GJWNNwa6XLxyRaxc5aIJK1dYqyO3zK6bsw5B7hEnw/tGfemAhzEkb/MXq56NDEo1ToN
g9X1bn0INFWeZjgVXRbDkJ6brxWAVswNZ+QB54zZVW2gG80fMYetLco5EFzzEg21U53rLWkZynsH
gKmRDjwnvZuxchJHzn8LBtzZkNt3hvOl4pGKNO1jctWvgqoCD1c9I3mX69fY05CnzJUedNl45D5s
J/NWESZsj2H0iri8F2F7tV4So1QCWGV/9gCYWqtvujbdyEM9E1Hm3mYzSWQKEUKN4nx4Tdr56FRt
E6AQnkorkt6iTmdpdS/c+daxffreRPjJlzC55RTnzvSte+XIOxZO7QE4BjdGvWAwwUxvIPe2HXta
lYayCYrePltynClSnvgc9krI8oAZXG5bADkI4L8M/sLtmGkuGE5mQQsMm4iLSJMy3JwbiYNVjyE1
UAQ25vZPnKNzZbBT1fQV0n60a8cUMw4loRzXcOVlcbjOJd9ps/PkOPyp+qr05N3ZVnFwO6k5+g1A
cndwHT+3B8o5CrzVXBrCrj9XjXuIGMgvPQwoNan20p1pBWBrwkCN/zvEtoWyVrtGutPZazcxhqGc
OZtD8wpZwOY6yQ6XgWSWny21L7H78zo4t9LMjgPkNhfiO6Qml9fctA4DO0G8SVakXlyVl7BIJ4qJ
lhMIv6LngQrhGgRFoXIvoWWdTuyObgOsTB+6aw8PUSKIbLjOAR+z5ukD413bgAiQC+13kEzB45l2
SgaRNvNYgoMd0Q51MgFG5N/wJOvtPFnnJnpIOmi5HAk/LdNKj5Ua/UiTJpKSWUKVyAshYHNZsv0s
K+q8CN/Qz0iF+vxJJQbhGrcThLh5I13hoHdRFexDDv4tKPMMy3JlHVEYw9zmUOvBwDN9t2h00Nmq
ucla7ryNPPUu+OY5NBN/wXaxUfRD1rpXejHYLp9yUWHHI17qKVO3WyYz3rTzxOszQPugycuPR2x9
o5wfOEqcKWvnchiHNMyO7V0YGQb0MosCNf3FVYb4xDy2w1zQa/5AP5puu4yVIff2zGMbO0r9hfT3
LitJHwQizVcDwOAc3GUOtyDoz7xc8YbYDydzNyS3WqMOWjB5PRocUi92kZ6pXor3BpuGB7WlhR4J
gd7IHureDAmBW6afRtPTWNv+nM7pLg3bkVw2En7YdR0q9kg/RhX+hAb7pUFBWZu54QvAZkq+ACcq
5q5JR3PbOnhjogm5c1hAKy5TtknXmAkZbv1iFwUvb/HhNuOD4xA4SSXdiFZ5G+j0DWpqBtq+BPIg
uEMbxG7wqxWqR2QpRaIi6OqYytvsVITSdVQEJ2Gxs3hx1JySlSVlRp8KiHaSfhBbSV+XqnnNUlhy
cjb2mS6HoGumK6DoHJ6yFfvw67SNnfRo107SkRJI8vtyKL7apjd9nk0KOc30NeuXEbtg+avM2nKe
O/009ku6NcJ4lyildaaLgq5Ei36PUN9QMtV5jmowm4nd69I00T6F6uJ3pXFI9NQkzyH2ramlgcb9
rqu7x3/8g2Qik0vuk00yXUY5MXgZMeBFdvMjBKpUPjw04my58quHjjkjFJfD+g0Ne5q93V0I4Okf
7yQBCkzk7cxphGzCgkaGxx9SRAUZaPpqQ3I4pZpc2ukPnXFvOUcCxRS5kneR2atuwWjOjF3liurU
Aq9OlT/XCqejAodBG5bnJCw+ldq+2NNIkUgz+oYSBRIqgD/O+luLLOXFU3Us1Gbei1ZwKW94pfDP
Ppn6zqH4lDNr+JSuenQuGGk0GodJei+bAaviOBCXtB4G7DcPrme1DIOqSrJf99ROoBpHRnwfmaq+
aQpxpG/tbln4zZDZrU3mxA8prKNt7cLswk7lBLpeXHL4SgaVkR4j/08FDiAzIqwhLb5Ou1A2diH3
BaQID+rRWxbBFRV/jkM/YTr8VgUjzLURiHwEgfYB2MvGNpxnG4vQdLHs5mYkzmtPnZfkvTuEi/1N
O+t5mmaTSF3neksLdb7PtqW9cOGQ3R8zGXKNFwLR+1GwqVIYGwV1Yf8YQjI0pe4EspY3mXLypcrx
dy6iB5LqEbcQlh5rbh+NoXtKklTfCwPmO/HcvdoK5SImlIiCfqxIKwdyCCmNcxIGT9VTfpJTJBBP
81lvxRckP86xCoUNhRsjAkEOeaprjCJL70VR39NhEX0JUL11agywynBm2XD3E76sPycUq4xZwmN4
16h2TBjDUjZkpyEMdsxqI/czAekLqeoDvo1+R4ZRcqYepwDpFvwoYd9mxLoO84cNrbErxglU8FRV
eB8qJQipqXT9qGiiYEn4jgB3hkdwe9UeU8S6oKFAgVDwUsnkO+GnUtnmnZEwsh6i0i878a6pLlb7
pdphQN5Bwq6ho2EYUWPypDkKHO7osN+N4cbQ6+8K/XlfJWKm/gyoKPkQHzmfD6iTm7xm9svvNDrE
m1CHSqhFywGTSe7HEND8KZefY5xBpmAV4Nn9ZtEnpNqo7MQj3IlwfCM3MPv/+NeOpf6Q1yDNk12K
kTWV+4azF1J8pTgeLVLjz2U4/UUdoQLK/vBekVbJj5VrET5n1sYIiyEYjTjKRiVYHTBBLqlM2xBm
Z/nv0kclDzkmKtS/9/nzXJkxd7aSyBq0ZSLsUCPDuFuCVEbJrhhc4YMB/dZ6d/DogzBFxXQzP9aN
JW5FxAer1j7FMz3TS5xMaRaGIPSRXXVKZ8els2mDPZjk4AK9ZFaEB+WUdOA8oir5bQEMS8FhXHFx
nxB+34EyDb127O0t91DARvwcFJZFrEv8Is9erJNmN0duf7jluw/HVmAm1PiSXLUKckZ0Vqp95IBO
NC4Jx5EwO+c1Jz3QdPbCcGhGqHfCnTOdzXmRLy3nPa1DUVAiPJESrmSawtmsiS+n3XxXcO2LcUvW
dWL6M5N+nNp8BGW510OHCJpgNQOwSVwGXMi9msb2nTqXxUtcMoJX4147rCka4Eb2ayH9cmkxQDg6
EfGmencbYAXtxJ1XJz3fuDlo32jtfsVK8TTHf92EVBsTUzO7iwq1oLIUDaUYd6Ezfgipyp0xIxCM
yY1tGudmqRi42o9QUZ9rXjh/om/KHxuY/6FdTndsgBlwgdDeFbRIPcDK6T3ZG9+aVuuMM5ObnizP
pfKZYc7xiqr5qxNZ+WA5H22rChggR0HsIB+3hcJ3C6nAKxLN3ORmi4iUVtD9294ld/7X1zRdWk7+
Yi4cckHI4gocszuAFyXQprjYGPs6p+ag0mCuhSEo27AB+gA/L/TdaYT2GUFygtEXWdmVBNnFUewu
iLsp3wFv9vlAxbE1qH5xMDRyCuJvneovVR9uXcryGLuEqNdy9PqqJQfRWKlvj1z7WeTQKl9YVafH
VllPcM5I4qx7MtPxo02VTTfZ+q7T0j9d8o0oGHqRJBmVvCe4yGaEggtXlrMO/dyzeiKUZvw+TDw+
eUbdhI2C7reqfrChGWPUsI4Q0p2zYMmvLBUnEEJZbFr7EIBwaLVwj22OXNVtKjS5i+vyUulEhRMr
nO9WzzT4yA2PW+cZETNfpQzKIom8VhczLJiUi0a4UjfQmYHPtHvRo17ODdKUC50mdkiouLPebBeM
eBA+NeYe/Xdp5CceiV+FwIexsLRK9FL8e2kQEnKAXySnLYDD3lPBTCD3maehpfUKr3T/mK7PJbRR
rnoQ0ezuNeWsgysCCx9WZNJfKt/6ao7Qa9BgmcXRKHuMQtoeWJx2ckkf02Id75OL5ny2BKJNdLx0
TYXQ8Mn5QuBpZjQgUyUO+kma3DQqhXWYGJXNkYcbvvPDMOTBEiZpTgeEQ7wMh9rS8dKZuMIkbFkr
ua8yNsI+Lu4Wqv04epevzL2woDkAuEIOHZWDmFyRUYNMwqDDKbKPvnf/ihKjp8XhlRbi16odX0Sp
XDIOshyFistC+tJdarAK8MyKnErHMsKdbMt9l6gkYMzkozJK2L3YJfKCl0FzYbJlQ3Jo1xI6B2+y
X46kkxKRnSrKPL28qlf+d6Kf1Wj4Cp0a1LVC0Jr9EjFi/gVxZ3mEO+1t6mT7SYe4vObGaJekuCKv
joBxAe/M9alrJ3zMaXhymZeNayEcleClkR1NirkAXJmehhy/9LwHcT9+9xaXuWVYjahjO5LORZsF
cAb8UmxD1mEvGaEPtIpF0Y+h7KE0tA9dRj5NNfOLTd/hXnfne+5RbVEoQcpOLCS1s42yzSpGQWZd
o9/ay27UsGq60vgjiVrBoTFPKc4BQBYLDy5AON9F2Onb0l+WdeSUNPi89VXvacZL2Xz1PXKFYJyv
c6KMVPpxbHxYuC1oPrUuYZ2cU13wNrVP7E7jc18eYgyPZNsEzYz6l5I3YHwKEP2WIZ+EGZ8Yl+Ji
blG6WqFdK5K6Ksh9ylvcryoBAMI8uvDjOIKWMUcnWJFbyFqQRQAK9pLRF7s7+3QdzT6kBBySLoqX
SbhmAz0z91tteniYYX6cNctCQpU8B9QHG0izA6gev12wBBZxMmCKcu+lg4QYNxM6M1Y3WpBw4VEp
TIP7sxnvY8YzZAZTjfoaBwROX+3n1TY49G2/FjwhxrUasLycvqucdBgexp2BjSSyX2uzroJMw10H
TfJId0ADKR3nYbL8lRQcAao0b3YFJZ7ivpvWA73VBoL+1smEWuipWYtLC5tML3ugAxgcqU/VaYAd
DtgGUF62Tkill6wZ5BX2/PeP0FL62JNdQHUpVgsqLlPGyQhlAw3POZPDAc8rhk3yivhtKCvDQ2Zr
8UrcVhhIr3Y93cQF3tHRml+sDtab0vSIVBFFczi/m7w5tz0YR826xdglbM7GFp+/T4HvJ/2iMJAL
PeKayP1Nt40L7i3uWvlzqJsfbkEvnhZbN6XBiiAjkv1jDI0g/oxMk2MoPT395MI3lezPtHmjmPI0
2gfQzTh2bCrH7IxwHa9LZG1aq+N2QksMP/PtYsZ3Si+37OT5WyI4XaG5Rrx3P/aoMpYEs8C+XZPB
ZxmfvULnJ13MZpAtxgNMTw5qoGOn1KT0Bh+YQWXefbKWZw8stcJOPoUhbw019F4PdTeIUBn9VJnJ
DG4a0X7jDn5UFXyYRm/8mYNx0Zvuk41cOzdgF/6dvTPbcRxJs/S7zD0LJI1rA3MjktolX+VL3BAe
G/fNuPPp+6NXYyorJiMT3deNBByRmeGSu0QZzc5/zneM1sUca/ic4ihOKxiRjk6TsVQpvEkDChZZ
9HjzQ7cnmADZdFsKjEFtUtNBjphIJSFbV7SwCKM4fun4JFeAQiwBcihfbK2u7iMblqnFEpDLm4zZ
/OsKR26BVLpAKdBOhXDnJwPPqSRqq0qVsoaFpWwYVxaxAiPNHk/lknOOB9y2B2z9BlE83ggTVRHI
QZC2xkeDiUOo6S0cOE8oJWXquf2lmLUfYbHqUWb51c4CQcWAVqNKvLrKiE2yhLYdLlw8PeN/PHyM
6+nrcXwZvaOKdL5ez0eYOZE3YBtXUxIAM2hGXGc95gopX0z2mGEZAsTP4bNI4eoPXfHTSd3rbJvF
Rp8QNylQY14b4XXGb2K04MdnDhXcoAFa0O+BxaTFOuHqpJVz5QhmnB9vuFHsitkFp0/qVJsKlHoA
cuqOSNEeuR1RzGgB0K4WMdfygLHpW6HkOz6Rx8QUCFQ05plgw6Ou2fXJoG2iYor9wXBPxsTsCX4U
pbAyegst/To1ovdt+BkoHIhKGBCxaV0o1P1WzORlF8I9qHQEansRY6qsLmXePw7jWBGKTmqQourX
yWGzBAvhQEpyB+DvqumgORA8a6Ts0ikpL1vmZ91oHghIRPtJZVza1c5z26YUtDucRao2u0SF2LHX
4l4g3P1qf9U7uz0tLpRlWvW8Trew0BRfSUxFu1x0d2DgRR0/IHYv3jDk2C/YHCaGNE5RnCeXwm1e
tFy5uj0CzeCygFv4oQcS0zmh3yuqbTCZFFjjOuIg1Tcfac6cRCbPssT3ZY1t4Uldv0tVuw5sa4Zz
DXvezcku6LR3BA4z6H4RJ0nN7C4dKNeO5/bnUCOkzAuaql5tW4XcRd8bDnsHHT79ZKp+NYo70eXi
GvZ0Y8LwJp8VJ2cZLd9AeCRBaeQfeJyaO3ZCjAUxhakYOM2TU5jAIWvUUqswkj3cXLntmxFpEDZO
1MWb6QQP/ttgLjFqPuLJjN+V2xs4UFl+NaS67A2FejyyqDGcJW0IUz+tgSk0AAtNAWjLOEe4NjZF
OV9qXe383FRAEE4NJgl3eVqW7ltaaUE0xd0BQNKt62k6CGFc9FaPBVTcOekM29jJn2LFQtBR7P3S
TNDz2m/xMtKSnnKYBofrdV10SPJhKxzesrRrr1ndvmbMHj75VSpTMwcZb2P200NmiNqboBdt3PY7
Yyxg5Ysy7jAnZF7Wouxj1l7yVFLLroPxqfSeHUOIi4olqW3wxxY0fJNBxyHtcFTCA0ADA6XIW7um
pmaa++8sECSBqxEZg5NfWMrzXJaPBilyDsIJzn2jH+6mvNpVqtn6gp7zvWJP3xpnYihomfNeTMY3
PGtkl0YMgJinnS5JnlyXQhIt0mDnf1fhXPKDjJsJcd/LLOMl3CdljlsHAZNrfPwW3aM6gUoqq35j
K9zb3AIuVB/mdQAi4jpa43PTDt4gQT9gaZTMZlXM5bl4ae3sOLSjchT5fEqXzSDix1jRAGyvoXxZ
hhQufAdmRwJmcPzaTFHIs5Hxn3jQW3a5Sc7lYPX2dnhprOHOfsmUnsPDYqTJOWmsPtAzHLX9WmpZ
cF/x3BYOvpauoUscoadEVYajxINcRhZN9CWFR1gAdfeuQIm+i6LSH9xCQs4KK4w3FytBbGhdsnCY
5t37THW3rL3zs2sk0T0ll+cRvaZV+vG2NIp9h6P0SxrL5TVi1fQWXo8Nio+ytYu2eodvtCG0NH80
oC19IMTxqSwj7VFzum8zriRbY85X1WzdS7C5RjxsTYIeXjgmWGUH3LFl/9Wdm7t4MIaHamrnezXM
v4W4VN5EORikntQaeG+pe4RkmzNoIAOH9ztprHmHSFftRtGQH7SLY67vsNNYXxUHQcauy4I4Y9Fc
GVOoHsbzaq8SztipyWNW2u1PCNvvY2dXr6EGM00XoXGwhvrJzdVwr2EJApWYuBCIGbUaRMqfm5gi
yK7B5mxgNjwzSUk3LSWtLx3lp3ZkvCKdGndjhQGTeGDmN8zVBpselrSn4r2rjGKfDdLcJKufOtTX
iOig0IEkO2YMmYvIreff9TFqbjQ6rhb9kVW16pqbOnW4WFMI1XVa+Jk5uo9amtWPn3Rjx+W3kZTn
qbYS2AbtKwWjp61Dv95TwY0Rw6kBYEfm1HrEcm8UuAbXzDfTtDNC3d1IpwXxmeTY4589RtEnEPVi
d0tyiDTSFsug7dRFCFw5+YaN8MS51/nSk7flyJQcKBrLH1q6NCD0Yl7Ly337ZDo/NXieWFpja0u0
5qESTgcAWMOmpJRIQmqyMwsmNLHLnZmypGYDQJyLwXoVS8wHU8l+oumvxr91cMq5O+hkvVtWqLCD
daBxnCdt5PygNRSiq4niMfjsyJlpmceFnuBmum/RiQvywYelY/HJOsJNCkT/Yw2/l91s/9S7bGRr
LcVam2mHrAwX4q7FB3ZwPtlGlT+WdXZV43fZWcazW7rWFqzdM+FPJYij1L5rTVh/aojZa+qiqxtX
N67aagdtDX2bi5yEVgtuqu8GP+vVy4QxPAAXeNE5OZ0pO5mhay/HtBM1zT8oIV3nzbE0DnrNOd1p
4SFNov3etNGprbl/jFncbJsGxBnX7sEG3wDG6Wz0o+mn3TjsTBbV3MFI2/WXTOeXiaRzk077OBKU
vgBPPScp4Ya0nm46/outDRafZd54MzOc3pzo6A5Zbm4o5p22zDe4XJjO3cTddVleBnru5p6dc5qy
XJm+c86uZHFtU4eOcOeLQenqWiydHoAY3QTc0z20gRgE5lzuO+00TmHPGZEtQTaW7tM4bNFT5HYW
9Hg7lNT40p6fFiRtWVvwYWQ07rCIPdfE1XZSD78IOkWuLAeMrXLavGC/ZOd8ZJqhNIC+cmCfJ6uh
Yz1Vj5w43ol49Qej0ctdkSb3+tick0RzA2YeiScK64zPjOkLVkY3HjkKwhLzabvGICw0XgkHkzG/
YzAiinJEqNFR1hoHsyMVXmioYnkZ+llSxXu9VTqPPgFSOkJhLsNOh+MTtGUw2czn8TjSjgcirmqB
9WlHLSZ0oPO6Bf3UogDQqm7paVBZXXQp9WSv1kz/FSAnpcZO1urVR9pK6cti45OUcbYv05ERX74O
GQccFOywGPE+mlmBJDjBMp9q4efEFFiSoV9lzp1gzHLsERzNlg7R5pP8xM7xUpTc+kHfYwrH/0fS
k7/1yYayuzVv6JRrWr19ZIbIWxixYFHUWkMXjKojRydlO7otVVv8G+iS8p9fAA3hNGB3XjIjHSmL
Wy4WBRKcRcGbHavQJpGscOwhBDwQ0/XsONb59HbNQa6OnEj9IbQCnrlgtJjBlHWT+rhMsj5GiRRA
j+W6LXRM/MWLebRTVIpOcDX3jSmPJsMjBv5z/KJnVrzNlZbopVyf9/PJx6iSR9UZdg7zbT4mGJo1
EZ4Ms7KPzMk/3Kaqt7X5tbMEW39wo8bi7ltdEnGaU+wPCrFuMO5whIuRvOIISDEv7FNBJe1Gco/B
ZY2lUlW1iDtOyPFlyK+NplcHOCFe1NfxJbMXScSEnFhHW0SujMmDLkYg93NADCvatnM/BrIn3Oiq
NQyR2iVB5sPDY2yCrEjeJqCqKQzysaQKydbHfb8Sxwrz0rB5Qd0rKVFl7MsqNz/zo26NRqNIwEzr
cwLYeOPOELNpuvjZhSyFqNWQzNzwtS70pyqSyp1A0HxxGdEPyc3UlGLfWu6HhHuQRHlyzlRq3hSJ
OzpdLqpJWIKB1iPct4WKXA2tvFi3s9FtKVnG6a1qOLbaL7ZjcAebx1ticowgtOki0fQ4S/CUySV3
ttDhnxSZGReU5nmnyuW9GkwOdlrTHBiPdMzw8oExuw79ymzMQAe2lqDhjBqtQj1RSr/TTedAl/lj
wkt2QuFjhPfVrLLtIMBVd2G5Cx198q2SzpihkcPFrtWfkDjZwzlnoTj71s0YYnIK4Oe7zkXaBZmR
sssng5sv2Mxdm1MYwKMIqX98BsqX+kaWGYcxju8Nic23Q1fPbbCpnUFzS4YBn32HVyxzvNMbNLIF
UWcHpVkEvU0iWjeWYzmI6KwoCfMtwbqxIKxrspUn2MDRNqfiwO9mjf72qDWCtHYGbDcRiW/wQxbg
oQ2wG8yuQiGo6pTwYkBrelYCycwCWqT3bLjLmZFvCJlmDl0Wv0cjrLj0K/NHrZC3aO0UKShu4/sm
Mkyf+IHw08hFZu7NmRAv56CmI7tDCZ4RGNbJiusfsyAGOciOOxpbkJKRx4NSzWeyKw2lDrj4Rars
3VhF5rSSh3RS7rVspFZPT7W73Dk3abqfYW4egaTSDNBWqd+n2S3BQ3bsEPpWW5XDnggNAKoalctK
CESUO4tXhQbqE/0ImuDulIF+S9AZvbmIDw6v+Fbv8KaPjVl49GZQCDH79dCLe9q4+fx0BN9iIEwF
4IWFk9lBGxw8BrU9wavjorLXceMKZHATkxkZnHl7wlLW9Jk3DfVtMJ0lGKJwP1LSTYoDD74DgeGo
cRZHxbo2mGpQZUNO8YYC1VnzZObUL3o/Pjt5lV/a5BbWD+Szi0Bz1Gt4X4ZEU82rPlFG466ClyPl
dc7j1eqYol9GbAIdqEK7jmA7WyT7pc2J3dJgBBVj1kEHRU5NgjEtvRV0NUWst12hqQxvGVbX8V0X
R5xdNZNQms1tLVYWCKIDjdiKYR1sjUYRfSaNoE6ur4CF9EjMsbitZo6ycVk+lR2kupNBZGIbk3XQ
oQOXMUTLMKRah26pEzlQO1e/wivvzskUkVWB+owFUd0yhA6wBVOZI+bHXOFkV6Q0CaZaW17KWoAm
yV+JGNi+Gn43Wm3auwJBhAl8BRGsZ4Ej+TxwCt6OWA53ZkJMlMquLQwpHa4FmwQI9lt6tH4CfJZe
UobKPmucnV7TCwVz+aBnueGVI+hCeMr9vmAsiYkfpic5qLNODCVe6oOQ6IkqYzzP5Z1nw4iPpo0T
OGAa/LmlRwC3aq/VXGPT6BF8xLq7agaPmWIM2UXCtm8o3AhAhOHaYVD2o66u533LDXpKeqo+IvaW
qsq51czHquBoqBWcSoQDytOsHoZmxKtmpQzAGdA54eor5mU4NFrk6W55gd0Xvzy6plpgmCE9Pato
R8lA1MletNYL42/ZAH97CXveaWSeFhuYMRMr0aboLrSnr4N+c1zC2Sb5Xe76CqGqpOb0Sc1MrLvp
14jeLuLTVXuWjfE8MkJgmaCIx47lcyJZYJ3R5eYA1zCvGuPAYJPRIgWSfAgTrwRjCGW3sC5s2xkl
TWQizf5FlN15iYgIm0SIewP+GmXpngsHVEZotE3ys55mO2AT6ylWwmSfrckxrMtb4YY/Qat0eI64
ESbM8lB5OCM41JepjMl3Q2K8JlCfkYbMfQo8d+9kzhtUN+0J9jN3XvapqT6gCqw4j1lyrEvd6sHt
yYQwYtipbglHcO5qlor0jbLUdKvKVXPi9m+4pSDb2WG2bR97I2ahtnOxidY4DW18zHx5Ywm3+3qB
zc5KuL2O/UMiWu0wtMqHsdD3SKEXtcpGvaMxHYpDy9Eu4tNiYo6UxEAflrB6aYaFjI1DOr5gXGVN
tukpSjX4SaLiskCP5qahtuYpSga+m26lqF3eINhVR/qYn+jSUwGDY6tKtQcJ2mLfzcn3CVxtvEDQ
tVhZoCElHkvwctLo8IOvDSI3L7CUrV8WnDDT/vOPkNGCsIGDV3A8RO7MFa9nN7On7AfEPD/qsUwk
2SOW9ng9hEIbUN5oDgEZb5DujL6FDmFTQyoNuz0SYqRO7pU4rzlNvA4SJ6n1NZnke9iK+Wiq/X99
wXVCTVzYjaz3jiwYgNAd5IwpwOs6D2x9iOlfc9lYrF8AtbTHcHRRY61QR9oGpAzMwg63jojvUO2f
XYB1u6YhBp0rzGAVVR4/v3x+OyrAOvoaJ+Yc/A+laeXR+X9/5fNfq2pBsE1gPy9RxQTFfcR1xhwL
rUlxX7UQb2YV5ZhRWoxFNdUivYLRysaiUNPoY7bDh52uwb6wuLnFTB8YFWVgSBdufw2jZZ0tRfJN
oH/SG8zOSAGDnBzbxnhxeo4UYGIpFhiOBZ5HPS6I9sVvs0gAFyd9dyBsKgyxbPN8lGxG6gZ7R44+
U660K6MkJm3jsxPORfQM9qKagnje9a/MTrT97OCpQK7otvbI/dJp8yoIhWSA1TbPNPhZzBvJeaWR
QavCOJx6kC1b0VdgHyobn42YMDexnvuSkKo7lv2u7N+hJrDjtyC+dAN6jy0En0+FnU9oEhrO71vq
jKziZy0mZsVttZ1wuu6iUeNeMKSHuOjlj4EJBMDczcKZYVdqw0OswqnhijpWxtT7lVXSgl1CXtTD
nGMNEK4VsO/aRbQPHUnfRiv82XSVo6zvB5eDCl1UYBMdlR3cwlKh6brGyWA2tszZqDmKTMoYObyO
bKin3vXTIoLkmuIDbOHLomLkAdwZAqTOe1NbFVlG+rPYCSW+ZhIow2x3CyuBfarJTGQGcmedVoeP
3YRXwJKbEpBwGwPhV7L6rUzY8KnlOMGSqHdzUhsXs34wp7TYYdS5lQniZUaWhATxCJpVFSif9i3M
9bd5uHdKjTlpnfYPhpvSmEftyHry/9AKrX3McvQPkEzVSL+FzMbHWBDptwAaaILMYa4o73Gegh/T
WRx1zPmHoih+roIJw7v1Jjj3KxCt4sSZ9SCeaFnqx+W+12z2XjYLT1YOzXnlMmgJ8GN19dGAaUuB
tnUKNqv6njx5d23ID5ruvrZMnM/0qjBhk5AH22IbSVz0czbSqsv91KwhwUaKuo/4/GEbfotq6Oqt
AVnCGueXrlfEEbzmOU6N7EBCvi5PdYfySa/gXZNyl7ENA9dL1QQweR1giVB4U5DVZDCp+a7IgEYT
h7sspqiIYZiXJCiPcxaRlki4w44VEE3VJuASriMQ25c1Ceh0wMyOJ5H3qq45PdLAlM/OsqvlfF+M
Zox/DD/75y9cWgjCpUFPoslHBYDpoyE5vacDflTV7qz7KSpAoYNEyOZXsgpVJmcUzk3aoUlhRU2P
1ALi9sUOstEHCp5WX6grpu/MNakRCb+r4FqoX0ka30m6fVXrx1yDA4mez+PoFGtMy5Gs1QNW4q8Q
uIDWZjZJAhW7cqzc60AaMRUuJASKj8qtoRM3lbdKC9SD6ftqyLGsWf1rgS+BQ2r0lTD52sWtkQkx
mDTXVvagriFYTIclVZWL6ynjl2EgP6T23PdwvVu0PwQtd4oYlcPHO5zzV9YTLKnuThTn2kmMg7Yo
TwX2B2WAsFJNMP4U174XcERBTbbNqZptirl61Wev+b4wktnIZGLkpJk2EjUVWyMaHaHpYoLeUzjN
OQao78+KkrO169Ij87ezNXFh9cu8n+1wwg2b11vkaZJFUwfmUrm4SFArctXxKYGZUA1Hn+xZfog5
riUAqb0uUdaUPbFfJoGD+xEaJR+IHhNKQj0EuD4cY4v4cG2iS1Q0HOXg/jB6PtGDOp00di5oUaNx
ddibEdbIf04UX+yYMgg/UvB/mAUHz8REE6koXlmPQnGZAlZuDSKa6TZxUrFlKeM+F1rTFsBFeaX5
9fO79JjfKCdmCfQ68XKNo5QNpKXH++XDXmPHly53oiy/KAtppkpnP86OBYaXQCju+kJBaADTg6rg
Y913t33HBwC3tYYUOyEwhfhwrTdCUM0xM1voJUMV+ZQ49B5xLMBuRR+QshCbrChemygKSQsXXzQD
vj4GGcVT1GOlKMZ5NwluWPj1tZJjrErDnJdxNoV4jGc8WiMKWThF5yp+NAfJS8Mr7016V2/LXjyB
f38sx+SHxbCMojaMEkhAeEX3PbaBoOoRNSBFBqKuls2oY02eUm5BxUK9J5O3zawZydamUYGq6Afw
CZGfaXO4c4BEYoWq/JDC12AULIPzGy3TBAuY8gZmhdc5THDSrGiZVAfubOgVdz4oI2NzlIoiDmu+
26EE57GOnuaOvqaI+zu1bPkjGlcN+u1knwetoeSPMiOp6a9ClJzCceEiJf2oKL/bTjPZKtdm5go0
OD7kDHGHMXN3bSeQaGT/A2s1QCwr+eZIGomwsaWUBcX4mJT0oaaeiVkzEEPRYN500MrjWDwls7gI
Vb/nuYQF+7LuJW7DcX6jxR2CvTlWJ1dzHnAuyUMfQVpiVveoN8QRAHzWHlC/GGwuTswE4MQhTmas
j2l/onS5RhRJvxsRCIZZC7efSmQcdx3HOvGgFuuZmg6wHU2H7PGSMnDm8puQ1j196aS4szSg5ary
y958GvWYeamk0tTMpkurtxe9MF4NzMn7SoXFB02K/IN2t4a9LEtT/IkMoQrTARNORhdUr3E841bT
KFhnI905VyPnaC0lMVFkah0Uib92m3n52mvAw95HWHC2ihsPXFd4UxvFfBaGDeguJCe+YJ1SLXO5
j7WEMsJFnBvBPY6fEQ5JnBscq6+5yjXZCVUGY4zMeGyVhtexTvaA/MW9oarsd3SoOJOFqReP2uS6
lyockM/DZAuI1fW5ZiskaHmn2e6To8/mfhmWLR8h228zrq1ZiW+SKMcRERdNoODmGB0gWOU9F3GN
D4UFU5zwnE8bxWLJzFIUG5uDOBcQoxXbajmEqDM1S4b9E4Mi/Wz4zXC/8RiVGHbx8FNztAoeHXRG
J06ecJW8h6Dm91oVAPCYfVZmJD4i3DssHl5DAgADA9CuiD1ZHi5EjHIiYNp645mb4WqHQCE4CiJG
pll0Jr5FJpTdFpNvdMWa+3JaQwgTgkQe0e0NDT7egvnLNmv2AOoI5UAF8ui4uLmWGvluwtDK2baB
A9pqhCQqGuzajk+WGWK6NFaFYuEGC2Te+aLJcbjU1sPMHWBrJCx8xqR17N5F5OXj8t4pBsweLb/X
01H3x6Qiv34Fe1ucXXnmXJEeSixOZRe1u5WjOBO39N1IJMdUZi/WzOS2tWwRuI6snzs667N9rcV0
PWGtQNwW2bZpM4j6tJHXJnobu9vqVGFhCJbUaBgvRSEOAp1OY4WRLASxulEcjn7wTToaQatyoZKs
LCE8KsNOGa0vqtMUXldAZ8aScirJq4T429hFHEAf0FvRfLHbqQsW2/yRu521QqVBV4SuAQfJIpxQ
Vmc8RijyxKhxe8I2bwCWAQ+rLRDOXLsYWu+qSEE00uWzhSVi6KkLlKcMaiBwffrUXDKmrszSQ6Pq
TaBZx1yQHqlrGqqGmf1rJuY3Yn3yYVDMuyWzQ6/Xl9XDmJ66dbeBKYmZXsSnkl49X+Ou6qGd10cR
mba/IMcwvGdTHRvA22Owm5XA/pOAiQtGuUtcstSaWQ7+ojrr2N40tqYhOl5jI4gWAA6hPrS7mCEz
jtKngqHQrhVQ7BhPH1QRLUdazfYINxFaSY55PwxhpnZvdCZjC+/K1VLB69TFJVGTsPcSY5dxjD0b
bWYEdqmdoih+I5Wert2e+CU7m2AFGxxu8UV+0lbE+eefBGXxPXceT0xcVw0NcEoyXy3Wfr+E1sg5
sBguWJa9mv+cACh6NGL3Pu2OjZaMu7A9E3ri7mh1J+xW1o1kpOPFNHyaQrr7caHnjR5f1Y/KH1lO
KGGxsEW6kf0ahTb0+27cUxKVwVotn0dwtVm5m+bhNnMP9aXOaNfqXXBjTc4kvqUzObm3BvOrWSAN
VgyWEUHih9bU7lGtw9OihPGD2Un1YCnivY7Ebmm0cWvFNroCQCK1zFW2ypgL42LQjrmNmNs59PmI
KDyrWf7SiPphHIkwLobij+giPma4r6VpbVvqdQIrYgJjd21+mXFQ4zdAdyLug1gVJ5RsdbFfhqp7
Edq5p0n+nvTuCztYgefBeUvQVLAb4u5NI+U+nYTcuqq4s0JjucODj1AWRhFx7x4sjysf42XmqNOF
bzJbPwgrnY1h6C3TZwIO8eKpdsue0UiuSidfuI1x+R0WW32mV57lzTKu47hqoHghd9Am+IW1xMJc
wprbJMCzJjoEmnR5BXekXVB08UgTI7I1yiParAPLwtDVG3nT5zBTd/pSqI/MaE8j4smR3lk6L+g2
4q7wXnaa7dM9yJ6+WZkhna48TbqeoIizhOPj3/It/jzYzwO+qEAvrF05asWR/EBx7DKTElykD22K
97hQXlWTJAfhg7PNB6kz+Ya8MN9bMZE1dsyXApLvMe9m/TgU6CIcGcEdL2I65AzoMkvXj4VVPFm1
uLbWQwQyqxqdJ7ImHZ/6oYz1/TLBM3XTyCEpzK3DW2T9NvStyfL88TkCTMysOg4JUEhvHIk7TMvC
YDNHIP38P59faDCyoZJNr8CEq+PUdhXnbkCJ6O/8Mc1yQD0xwQt97FCQQAGTVmpZZFP7w2yK24i1
9AiJw1itn5H3+U2fj/T5JVkfswSeWMwO0/2ke6dWh4wRLTuTPj9MSF042VPETEXKfb3oezc1Hptx
ctE0eA834P+IHFjCJfLdPAlLHdfSm54h9/qKO6484SsodphJ6v3cfsymQJvPTZK+xq3Ei6wGhEO5
RgdrX65C0+eX0e556M8/0sHC2K46QZilBtgZouX0+WUJ1xUZn0CVGyhhlnyLLYxNLS21p1mSoGEl
Yo3BwXRSRU3iLe0OMHR2fOxoVRywCzaYqgxbsq1A/x9VrHNab3iil2u0rWk9w6YME7nAL+z62NT2
rR/mvVGuxRXLsA8XmAVVY+vbCLpj5i5JgA/tXFOztFFSAIdqVRKoITXIVfSGQ+B+4sTrKW77GM4W
kZfW2LZqQhUg+49hpNmXe+pGWxdMy1F1JLnB8WyChYhOPzSDO45qDEcslZtZkot0SP8wA/O7pNzD
oL7m0KAnHeF07nVuIhrBQDajnLlitoAboiJES2WdBDp4Ij+riSYM8LkFHJiTS/9N85is3CODeTft
kYcUbLJX8yn0Eq0fdlMf3WTO7CYl/8Z57rbYDh667LlI8vesRtqjbs91k9QfB7jJ1UgLQ6I/s/iQ
QMvfqo5U6xyzpczXU6MLV2vUOMy6eF1t/L2xFqqMrxcnqAdOBAI4T28Cn5jM5c5uxJtBKyai9nA2
udVuaS1S94pBs4gyCIqMujJokJjrmHwZc6IHM7dx2xpvkyM/pC0tf7RXtHGu3i9LeJuYPWYF1X6c
yCT7nIHwe4rxC6vDGyPwgWlbtEtHJieJvWATwLRnQMIKF2YSQGyotype0iFC3nLqmxsn3whxfDfM
jmQtd3xJjkAzYUZ24AtaLAmBbFExIrwTW92h8BIWtDlaVUC7kXXUnOQ5klG7ZcKPRabOO+yo3pwx
P6OqJToUWDM0MhKYX9C3+4nJPkMlZWnPGqPg7WrrofwmOobWgiw9WLwYMfebDSI3KU+rvXVuG+0V
HWy9dEktCOWloPLQm3P+7hDR9xnD2Dfoo0LY7c5qL+VhCttdo0u2J0Cs6Br0rNx6KCMnPKhFc2/Z
ZAqJ2ud7U2LWwHUNDRbPeQIaLUqvE1WSO7ColfeJZPnfYoqqLzs5P0JXrf6tZkIXFPX8HgP0/JGM
H///N/yTAoS4+g+2/a5qWKrOZ2FtfvhnM4WmOf/g/9q6ZRiqQdgf/s5/MYB06x8CM5dNUYRLL4Xm
8E1t1Xfx//0/uvYPh6ZD13VVU7imqf63mimsf6ulUHTGcoajOo7x70gdQRvAYrb1dG4dVNDKPMTw
/DIkq9Bs/nm1fJv+I/pR/QnA59/LbP71FL9Qe7RI77UslvmFsgWCBsjJeJDxFf3hlf5vPDrVHX9k
AiWJMiXpzKMjzm4U4s/k54PZ/PjrR19fhn+1dvzrZ197nP5AHGqxOgKQK/NLapFwzbHYXf/6gfV/
b4L61yNDi/rjI1ehk/PWztnFD7/M3pd20/lQfj3SdxuMsBs2mGxZgmD2n/q9OPz1k/7mt7F/4TxF
ve6wnY/zy2pqydHkGXr/zx75l1aTuGybxNF45LbuaLOsaidARIovf/3ov7lI7V/asvqBwmcnL2BM
xYS4QNmU7qkNb5n983/2+Ovz/uFdXha7qcgJcoWiyfbWe+2ekOEg8+7/+vHXV+FPriJ7/WT84fHx
Axj6GEf5BR3YJc8FOmt2p+1kzs9RKQ+IhROisPk374W5vp1/9nTr2/+Hp5uKylx0mXI68cZg8Bkh
8ZWqEX/xARf6c9AdhmcjeFS8bvNtCKLNAaTv5pWZmcdhZk9636co1kOE31x/7h/20y7cnINrwM3e
wzzh+8qh9iR/9EovDP76JfrdW/zLIuE0xNATl585dvBwWZ1xsaWyrYfyCbreP+F0v12I9HVN+LMX
5pe1wsxHyrAmngSgcnDH7/3F3VzedO95583bYHq5+p7i53+zMK3ctz99tl/WDstM8WAsPNtbd75L
vLOzucab73/9cunre/lnv8ovy4fRaHPek5PErb15c3Zsl6bzdHC36d2y21wJbHvhvjhDf3zuD9NO
P/2MtvHur59b+82C/isuzgrrUDplmF1epA8oyo+367Mtu9bnmtj72t/8jtpvrgnrl0VlwLKGK53n
OXHWCNzN9u7e2OyCeuMdj3/3Jv3ud/llaWmURiXLy3OoDyd782XhhSOWuSn3fIn8l/7vLr3fLPfW
L0uMC8+xEhyiL/7LG0/kbr5sIU549yW1PZvrk/f04Kd/8zutfMA/uzasX5abeuq1GCEnu/Te+g9t
00HLChCRjPDbzR2mZ96yHxt6H/klz971GrwHwNi91u/9gH9NN96wS/y/uVp+c6Va63//w2rk2Ghz
6Xq1+Plzs/n6Ndtvnw/ldT472/nvXt3ffNSsX1aP3J0Bpes8xynWN3612ZZ36Fvejl/vQ2MpS/+T
syvtbVRpur8IiX352mwGgx3bSZzkC0oyCTsGsxj49e/Bj17J09cYaWakO5Kv1E1v1dVVp84h5kB2
C9acmxsRZUZCFQRGjDKmvtLjdYqii8Dmgd9D6nQAKkPICgu0CZx1yc/Qy0WezairCI+QpO/8AlJI
qxa+nJt1YmQ9nmJhbnNRlgYi4MDMA8nvozwBCGWndzqn8wZzcieQhVtZqJPQu3Vs26LVOsgJJitE
42DXOT81Vpf172VhIWaPLGWWlABMHmnHp35pvKHQVO8cbPLI+PbeGReVg2Spo5kb9Xr13WwqFvQL
TFloMH9s4Yic06AaKP8SUUNbcwBEY1keT+1cP5QJQpkg+Nnw/vSls98lawHltKz6WQXAYSKjNALk
8LifOZsqUXaoAffZkE526OJmHusmzzimJDl6JwfMMkTQF8YjzJwUibJDF/U89u1kh0DS7F5cAMkm
g4DiT6+3GPL1gxylfnxK7dq7WD9eQQCOg1E/66G1ezzSGaMuUcYJZOUi6IPhy2mRF0JEPIhQFQSN
CSAgH3cwkareM38SZXBSdcziqsUQXytzcN/+gNVixbtvheNvwaumM1tU8xAAFozs8ITQyQbEwl74
pLlQDzZyT4bJWDIUc5NNm6XzuQT9C1gzg4/+j3Qc4F2hQvGde5n4Gt4fD3faIHccAYkyRhcg6yQQ
F+U+GG4gknuSQHAADlQ5SXYDpDaAIk8XJnbOoZEoM9MpJerySnQVgEMTKiG4Un4UPFf2YC06bdvj
4wHNWFeJMiEnZhxyiZsG1KwEcBsiZ/K44Zl9IVKvH26M6mxg2NyPtG0ZOMIpQwQzWmh8ZluLlKGA
XERYJUOV+UIPFOvEhAGOhBgaSB3YBf7t+ykT0Z3LKEVwHW8sHiyEHTixv4ZoXGh8ZhuJlF1gZCFv
4jbN/RDhtxMuLpn5FuqvbtyFIPh7PICZlRWpo4+EA8e1LPpAcbgP1nL3HGuHx03PfT515scE+OMJ
mOAnGgTarPNEYp+DQ1ODvB2wII874eZ6oc6zAilJpqzOcGWgb2P4qbv/OR45faO7qz/awiTNbST+
b3cpg34oq4QtnAsJHPoFUO9ypdkscMFjfVoKPsx4iCJ1kuNBrViVK+EvyTbohg3F3DuN5zyrBrFz
5+QhvUo6850cwOZFjMG+uIKzFISY8xFE6oBnQVWDew6dC+SVdUFmb8Ao66KDHAkxW08HlcfCXM49
+K4e8o2bAMhKF2kdukrJW+ZMbvf3EfVAnj+S1E42lTe9evGK1YzQerxH5h5mAmUI+LQDaZDYYI/A
7V77set4e+RRDEJMXXcbXV+tNGPpgpnZLFN08ta3BsmqzJ1B5OrjkQ8MHLEsZw+TQ94/A3JYek9w
0/a+c8UIlG3IUSvPn6dtj5qHQ0j2DTHNjfuyYv48nrOZ3Xi9yG9WSe0bfhQGrJKRflbkW/I3h8h8
3DQ/cwULlGEY2kiBlC6O04l8ZVZK/JxYoJ82QFVnPJGXdhuR3W9iP+6Nmw7pvZmiDASYTmRWmmZq
0E/Et3K9IBvirpaWe24haNsQ1tVUFjztrRMRLI443zIh7tk+PP7+62117/spu9A1IP/RIGjpn2Hh
mG3jGerv8x4UaByxRJ0jNfaz6PwQp9OJ4FZe7Y36JloB76a7SCnrf8Rdbcr2TrNPjinoEcHjYl0t
DX/6intfRxkOKHzHIog78XWAokMKTYjVfVkloHJnshwvn0hcIcQNNgDcv1ZQo7JdLQMoQZ4b1n08
QXPuMy3ILoDqBQWbReq/RbrVk589BFg3pLat5548da6Ht6Z+slaHTDfy49nibYi66Y/7njnrPGVY
hh4pq+RcIVKhFgYCoJyCVHLiSsz3v7VP2ZKgT7guqdnUr89eXbhBBxJGCKqJn4+bnzP7PGVFxP4C
tQCkxnyEPywfj47t3sY2esFZ3/1jF5SDwUaZNnYXdPH6un578x1nb357prmw+HP+79Xk39ipS9hc
AD/tUt/qDctx8Cpz//XLpxN/0zQ0n5ogSKbJ6QwEup61fU80nRDUJerRPxuQ6z15043Qg6lRZGBA
YA4tK7Mc+13nybAUlZydoenk3rR/yccsRGUsIk+INxnWSI6xo8fWwvJOk3Hn/F9t/E3rdVzzWT9i
kirT/7DAyAl/wTMXA7bX+OWd9q/S7TftR6iW+d/sIN7YW42xPhucYxjcVkK0jthPzvmIbQsIoUze
K8P5+rD83vCtvZPqBJLARF8V+icekQimO+CSxPI9maCgIoOxcVMj0A2FoOQL/o37+3hGri7TvS+m
bQJK4iQRiWK/dv3afPv4siwFSnuvxpRMWn+EJtkXX/bRvCCuBwQ+0c1PRPLNDZ4NAYnMhc+Y84uv
v99MXBdGpYgyAtxLF70xPgYT+SvdRNzghehHe8H+zXgJV7ty04mUonIbFQxX++FXujXqZ7Jws1xf
IPfmkTIcDAskwBBMhgNkht6FGGvwfm5apEy2FSIkjt0jYHAxLYeQb/0Ft3prPOHq4/T3UX8/ZgST
6mJdF6zBnNt6DTzeDDWqRU2V68katPpFl23fsZxmvX/qgZtVdFs0dkjh6ZA9WvKSpv1yb/yU+QFB
pDwCcnGd22uOKDR/TN01IyM0EwSLIe64f9d/f4c1Y4RGhWJvPVhY1tnNQzk1Ta20eT89eAzt23/e
PhP7iC1qup29ZLdnvDKOskos24YnVHOgh7ft1iHvJnzwxwdQmGuackkgc3auGREfj9IMBNr5vfGL
ypHJhP8wBCyetkK25OTn+p5F7gLUCHhzgCPP0lfQNFmawWkcd1aPpQIbTCKDDa6fVu9sCQaQ1WSy
Ojjwjwc55/8DaPCXVS/SiANl87Qdz4ZFnIaQZyQODku5kdn2Kc/jlILwPeLRPupQdL8iDqR1cMKQ
59GXLNTcFMl/D0FA2VgqNJgilF+bgWEjpgpzvXBerxvp3gJQ5iMu/v/2NmDiGVLrjo36cpIsHM+5
hANLPWJAbic3Uo8J8o2KIG/5hItvILqxWniAzb2SWOr8cw2bsG2KDoz1m9EZ1nNqO7ZtwoaXeLAu
TdPMYWGn32/MGnRP67af9tFbg04+euKdPDyKFwYxZ0jYae1vms9YNT0p9XTMX/2P50ofVyGJLPup
MuBChdt2/fg48NOk3Ftt6syXTMg3yeRl4o7trQ7RCzg6cNfMFCmngpjvGzwC4LNBsuPfuoR+499D
k6Wg1NRpAxhGa77haflBfmxiN9NlruPPaumRMXMWFY066yiySyFhjEm8mFvLgmODu22zK5YeyNOO
/e/cKRp11BMkwZJymAZSm4MOMmQdlkRHAfDyaZzZzIpGnXWIlxYihB5grnyFDL/PP0/28RtOjwdn
TNcV5/E2mHnrKxp16C/MeTwVGrrJDLwEyeT//e70JRDHjE0B+uvvJe/ZSgYj6zRT63WPY7/HRA3G
0pUxtw7UgQ+zJOaBhp7mCNUQT35NfkYdbmL+5BZLfdwPvSjQqPvrPMopn2pDPp3HtW8xJgyivhSS
momyQQLv77aHog2SszCt8WDj5g0/W/PZaY7HXh935NkhyPxO18eq+PnH1aYOfQdECnO5+hA+h+U2
jx5O+IIXMWPfAfb7ezQAVXct0qbToeN1/zQ9HFoDHfwuBZWnPXnn2E0owlvTyEldPSYJwhYj6B9y
8Zs9ffD1wtRMx+pe29SRPkHJqT1D+dZX+D8jEh9xjY0KWpgRItuPJ3/GH1ZU6kRLYA8C4KU8+bhe
O4OzWB3JvDdWV4hqP3fkCVGwdzYyPl+Wbqr7Jl5Rp3m8uUpaVIyCvWPqcJ0549tgfpem7QWHTblg
CK+R9nuzRh1vmMFazHn08PrmT+AshRhvho+91Xlbbu04huWL9mAWFuKtglt8mpXTOu7n+7vgbtzY
Wi06X3Nbg7IEWR6PoOqfhlp6wBqbX88/cI5Qo+lo9qL7NdcJZQpQ9zRExdTJ+vXtgzO2exR7ehv3
8Lt0gqbNdm86KXsgQchOhHb0CYEH2cYUnnSnIyR2iFlsPn9RIL9g1GbspkqZARTwiBJq20+gEUNl
ZfoCroTHe3wmPKbQ2Myq0sCtHJxO/hu2G6Dpu71Kfn6+TXF1tlfcwqU1gzpVJgzy7caOVQU1itm0
ELxdep3xHJJn4NcRsQiMEEFbxg31UH9BUHxhZcSZlaGxmywbJqhvwIyxduYlUFgiH6qtbZPneK+6
7KtGvqLvwNk/qTDYrJE7E/4q+qw9za0s0+7g6BqsoYP02VRsvEUdB/8n1IvF2MXMLaXQtoVpEimX
8H3ID4P5NkDBjHDSeFdQY86DbGRAFGAJdFlDcf8FdRKmJMvl4d8WnUa4gci5vKSQe0FC0Q036QaS
ysbXVvNBcrl5L0x3YRGuEaw7x0OmbHRRoyIuzs+J3zhGvvoC4BhGJ7YHK1iRn9xAsc7hsujmT2fu
XmfUjBYQPVS4EZ2t128wa6EJbKW+NJL7bwiFxralJ5WVuwyN46Uo6ttUt9/fD+4SrGjupqHBaiNo
88AejQVB5CXzwg3s4Veu//BOQVyUIxuVURDJhRu5dNPMGBQauaaIIaobK4yHWb1agWtt7dbqXe8T
yk8LJmvmXaTIlPFtL6BjbJhJmxJJa6AOkTeCSgwiltBaMaajnunqUl9zy0PZYWgMnXOhxnCQbj17
X9aPSDxo3/7zRqbsbzKiEl7u0b7xKhHsLh/hAguTFm1U8q4vxQPnnhA0vKyrzxAWgHggIkbRE2dJ
FuK5gfNMIAxEfiCLSl7A55Fv+YVdPRNGUiT1b7PcjXmWQRY8QVheNK2YgLrO8ddvFxNh+mdQaKDH
0txbHZCvGwCv17q4ypBw+13ahTP3M40+GwS+VipxskM+rudnsM7r3jvit6ieMuqFR+ycEaKhZxlK
pEFxgkldI44UbsKNspVdhFQ5rN7JSx3JdpfMxDUpdscG0SgzBVSmqnCe+uKhG8Mi5Y+YfmdARaAi
xJky/ycvI3ug3gX3TEYTpOQE+Oyl+Zwc93vdU95dMCgMENLoHrSoJpQgjMLoV3vZYYCFZMzvkzdY
pV76wWYJVDG7g4S/d5Bcg5yxZ5sESIeLKbuyG64qAjOvTfGiZ+dnfyTv3uTTARt+ZK33M2APttEu
bOA5v4JGoUFsG1SPObpHDYsr2qjNJJzhBE6/iu3AEgnhTB2cLS5jLF0z17vr3hxTpkatxiQcRnS5
PsGlcHlX/N9ffY/aeadyFJt8cVbplA6vo15yxRkk8LzePJw/zb0/GmcHc4NzHdtTIul9dPe1bnse
i7yIy9h6b+J9dzgk5EVHSZ+T2Cigf3zrz04WZcRQCxJDigxfXv0Cct45WKE9QdfR6rM2yOfnYnh6
JlSl0JC3JFEv3EWqE5+3I6f+LQGBrGDCAqO1Wit8niA+tXXc4P6sV4z1eHhzgREaCpcxFSr3p62I
JApAwP6H40n259INM3O0rn7mzdMsrDJVO/Vo3VhDYWKPtX/mEWrXn0wUBghmZv4qxiKeYzo9d/YY
jYqrIC84htNKvSLXl1lwBbwNC3dpqeplBvYLANnfx1ZK2UsRXkfT6h8ngvPyhfAueS/d3YIt4mds
u0jZohpIq6YFgxiOJk7lYEpWTZz9UTWcLY5ortum2W8OuTGsDktdzvjUImWMOLBsKByHLvvvwhGM
1ATONnX47Y9VWNbP+7s7vvx274+324wDJVLejVZmPR9IOa7OvK6e4hPIIbIuFxZyRzMZVryO/l6g
th94MBNkJ199qUzNQjIwd/1dZu94+0TeIMLmfYQuh6A/dEfXwM6BXME4NmblafZhZZ4cCIuRaH1A
AeHCARBm9qRCrSdoQxHOafFQTByQwpPARRn5b4qDUJvaFjJ1pHcgmGOWq8pAJcvK9ka8gbON5mou
lK9IZ2fuIph7BmutKNRKJ2cW6rBg+4Q7Pujb3EUcXDRIt+7XqYk6ky1oYIg8+cz2O2ceDuyq9FfT
a7xdh1uDtY3XpaN6hbzdOaoKtQ+YZjxlYJo5IcPzNugiYvKw7xcT9PCk/AO2eiKtOAKibd8OUbvG
k08PV76kJyvwdOne4HFm++dz8QRMl9C9r6EupyCIoDspYtvABg7maaNZmsX+7IHN02tPwVIkKwRa
48NqJS087efe2dSlwuVNx5Ytn/tDPJpydMhOEchooFmeP3PnpQq6GeNLV36BcVqNoj5L/Cw7EYYr
9Fo9NpALU6vnNAWL3cmXi4Waz7mACI1R5U4StLnSEtcIBHL+CNYXbmrzyFvgSLddd+k4zVlHatqY
RmjlZsQNmTKhDai+lU46Bnz+j44RjUBtIaCR5+0Jjy+bQRgHD3CI+5qx/uP8KOY36NMdcjTD7ZIf
OL2x7+w7Gn2KajlQHQjorg1TETUOUVoaYNXMDKHuToeyKMcFMzRjdmnkaRnyHASCYXabC3dML9w6
GfJmwUGai4fTgNMsiMUiLEcsvWFBwsv4gVuE98huKRw+9ySmEadQgjqDkmvqYM2+lk8g4TdAWPnj
1Ug6XxweyXlwLyzdhpMFurcmlMEGLwQoknN0Zrz5VmxWdujmNiKTyLY4qPB2dwBZHzXv8XU4OzTK
Iis5CwEyUMui+G/tj9YHZC8ssrfJedObn0tlRHM+3vUZcuOFKZCEEaIevaybjnzsQxtlhPXTUkJk
zme5FrrdNB+PUKNs6qn52uRB70gsVAo9739sOPUhsZlda9hPJQH7HUIxi8nJGet2BX3e9NoGEO0C
90niizvhsLZQrIi+RLy87Z+n4zv4s/TD40XiZ4w1DSMNFPYigNlt2uCJ1+AxDFpK82zBOqQrkM4a
zlHRRasy9hBC2oio0XYTcykvN/c2poGkAmhWVIXBMIOXDjji5HsL8CrCQeT8e438vxi7lIB0gKy8
0vT0w5/Hg57bM9fJuJnenkWkEypQiY+0rDLBSDxifhpLrc/cuDS8NI05CWTlOGWva4lsn3+Om82C
qZvZFtdNevPdScZBggzcLb5xMt9G4/u7N83HUzJjRGlAKcgOuUAq0HIAQi6AD8Fd9fG45TkzcH0R
3nz0oFyKgAtwrw32G4j8rchQ9iJyImCWhzum4pEbbiN/CaAw5wde46k33V20c5B04yXxJcJZFojy
yDo/Sk64YSxssdKRXR/0yYZmRXh+7kVjj5dOn+gAkhHG1ly4X+D49i4Loaa59PD15X3zOVlXcGWn
YPRTag24f279ocJB/fgKTdE5m+8KXGHZOqAS4w/k1Bf2yVzKnsandlwDkUcJk1BNwMEJwAvNQ+K+
LMH0ZrYLjU9t4xAKp2eMSmYZEGKCyu/78W65RpvvXFEcFX8Ui3MT8SHsUWkwK7jPiS44zOpssPp0
hWxlZwS3/Pr4vW3eAGozgWHVLUP9AM6G19/WrL1NjI4EVuf2bu6BvJ841ldHOlfz844kmw2kZnU4
wq5E3BJmVF+K18/ZlOv2v1lo0MtHhTBNOcIooo6S2Ym6gjVA00WWlnVuM10d1Js+MhHycmGLyWks
baX6SM9NVdWoYV91brFm8W8NU+0eCjvyBUdyllKzc9Gba9DgpmO1qcAdKrXTGUY5G8QvnjhjJFa/
ZnTyHTvJ58VASO9d0lcXoppLZCVz4amrV3bTrVzFSp5o6HbiDAHxqfkB1DOj40VbEg8KDs4nIN2M
sRSgmPHAr0ikm+5qIM86pusV7wKKWILa1dIGLXhuqjyI7x7v72kb39ve1NswhzYWtOIHxWOg3Aue
UvEIASw/AEdcxua8Xubg6srAuPO4t7kBUW+/DnICRarkk9xPgHC+KvRG0T3/W9vUcyUcyvLEQNnK
E0CilIOdrGkDlLuX//bpNJJUkmI5jMUeInkVhJkgFYgcd9iR8xnSyf80ABpLmqX1qAayMHq91u5O
YLMbu/QT07XQ/EwFgsJSmc5AYFMJPH69J/GA4F/A+lxCMqT4DqHUwsQ+z5vCBcoE0RL1xMxis1Sy
s8uDpAIZcu/lrKIL4IUf1JyMUGp7PF0zjiI7dXtzOLQKrHW82IOeS8BRhErwtmL6YyDUFvCaeiH1
x8f9zM7bdOfcdDTUFd/FLNt7sgCrJleOGkHDBSUpCI90FfheE4tHMRWkr1s74VpuYb3mxif83e2p
VrVcEqPBAw8uyo3WGg8ZdvBOBt1bBCKphcHx988/DTyFmgHexS166dQLGM3rk2agYlgCzaJWbjpg
UnedWk70lCyExlCUTJihEvQiDzWdU7qlt/kMtlKmQ1Sn5pRFXa+yHupK3lgoPr1GeuhmR/WgQJ0H
BfUWu3gO7rvDcCT/nthKGittCNAXKl85qFbleq1HX6kjv7HP55eFeb0f55UVyhpd4qS95ODW9i46
/xvLOutwZmzA6/IV43EX9/cH2O7+Hga4tOVLDgETr/POB2jEbFJjKQgw1zTl81RdG7Qi+IW8BFhh
1dAQF/zXpqcubw6TCFWXClScrCe6qdmBSAvMpgt7+f5VJtM8QkMdqFBp0VgPzB0rbn0cTRD9m48n
eyYbIdPgirYRNUhGKqzHbbvnyo79i536ocMNRPLzJ3YdHlUfLMePe5sbCWVxIAgO0vppaYOdrBdG
uU7fI7K0b6ZG/nvjyzSsopfPEMlsMJKyrMgp+WST58dfPeNxyjSaQgovAFMK+GxpO7yGe5A4oYox
fa7euv3Z/sccGoQA/t5BmXpqsjDHMsewEdDhes+RflIAYA7fWWgbLmymuSNAnV8u4URtiNELE7zE
UPHiszUjg+savuYJeqePZ2zuhqSGwgpCnmQCfApF/Gm6zYn5LLvt46bnnp0sNYAW1O8qpEzhDomQ
SoghWfqHS0rlKMlp7A9hVe7rlMWVn9a8kTKa+AFxKeR95ZTTEYFptoV4BuNF3ObrtFEDsOUG5bGB
YNY6EvPCEhUFKpNCgKhgUQgvEl/y4DjOi3UDjdFVy3S8y2pl8MVEAtzK82XMX5W2BN8vM4q2VA71
OwRY+p2qNoydosTpKco1aclVm4EqQVXo7y3CM2WcMeB19i4DdIGj8nW8/EhCZXUygkbCjpFAnC5B
HATCUbn8hy0HnYNWAsdGEO9BCSMUZSrtK5/0ZmUvKg6R9tJyl4U1n7MkNKAlFvlMqqZTwrqdB4r7
9hOSM5CRg1wRFK5ItKosxWj8pezP/T0m0/gVqG9A3XmyitFTCKRsunD7zB12GrLCQGC5SXKYEQHi
Lr/DKwSQq4pI0J78YCBBb/Q/4EV+vJfnvAMasoL6wzLLxhaGhSPx+uKLIPqFYqt7gaDq7vTc+IqT
Vvbjzu6nCWSaIinh++osVegreWp/soFUVlgvLb1w3/RK0+83l5/UspdLC54Xrxis6vP83G2Zfede
vLMCFmoClRR/KR4yEyaWadRJ1KnQaU9SeAftqXoFmpJ3h6hS9xOZzbqNBW4LDZ+LPaIkmQiKjLo8
QAeMsbKagEt0uWBrQDrFeAtJwRqC2jVnNUOWOgF/6nWQ6HFGxkFtrY/PqhV3HQf+fm6wlC7v10iy
LD3zr5nqO3cVXdyjZVUc5GwxeoYxlS6dgAQHbEcCUSBgzCf9ZyRgGbCfgDw7Hr/fN5vVodQPsfG7
Wy2Vg8zwPgDL+veagbMVcuQqPgGF84Z/5a7wEZt+naj0viw8//f4A6gACpsRC/c4+6iSzwP4BwjS
JC3505KlOO5MelumK4SqtJLAVT99ijFRF+ZEAlvAV0yUVWruMRHfT096SV7czgzIp7tyD6vdn8eH
YuYNJNOFQzxTgRUHKTKvPoEDSdolQgMF5h5ykYemBhd3eWDzQz2+Pu5uxkWh64cGKLHIvIjetAIS
L9ihl3IBtDBjDenSoRD3ghKF1Qi1e/DhIXR3xmODq4IFS3VFv9zbsNQJH8dIZUBEP21YlL9bHx8W
/qK0dj/RYUCTh9hYpffDbnXQ3Xdwde5+BfLHR4Rs9Xjmruf73gdM77wbEwOZRDWBjMb1A96wUdfg
k/DfpjojZ7+1fB8f9ezs9/a3vdlsvHfvaQPI7sEFnMvYPf6EmdicTBcgCUHFQKURnyCtRRcomhAV
79PmtN837qebkANo56bQ8hKydqZgBDTif4854AZeSQFAB4aeAYLbNz5QZ/+FQuOPrYNaTe8JLARP
5gsK0idrMTF7AtQ4fcefHFft41Fz7OS03Zl5ulKpL6E/GUn4CnA3adtwBQzWq2F8IFUGKt2vZ1ir
n589rAQoE1IkeSD9S7Zg4livP6wJ5RYZDqwZKqGxH1EquUEF/+/uxTWP9jdqWkGGCjomYu+BgN06
KBOxQmT7yPH9HZoTREa2yD0g7pgaqVG+9NvEhGCSefh9PLYrxPve0CgbqIJmq6hBzeytUWXpW771
4fsfhrGDFUQxDna584yRTezc038nlqXA+O4JHo8xtvyof/6PHhkCPVcS4ReQ/boH13VxSNYLG1+e
FvveN1IPy05WCijE4htf8W3TycPaY76OqMh+fsZsOc6H9fyzR+muZ35uzI29QX3or7Fb/eJj1lgs
48+FILu3YDFnQDcQwvh7U9ZJWURRnON7gHN5Xb+uP55rgpoSLODzPtV/sKj4CJOYv7v1lYDCBZ30
4/WaYbkFPfTffTNKyzMItWK93l7fjPXrKy7OV5QuTwboB3vtCdjOpyfUfmKfHda7A3YasD6PO587
/upk1G8s0IXV6iEbrp0D5DhZmw49gmxmA0iPsXtdmOA5B1SlTK2mxkxWQLbPq9qv4RIQjvE7Dfzw
8ZdSgTM8Rrld9BXBY0xyHuoi1uPhTVv+3jaj7GvCDRKXVJfYL97YJNXLHrseHOD88CeEltfjPu5n
VWWVehYCf9EJECDRPAbKKWYJ3UQd2LmOFLtkAUE087qla7XYvOu7vNY0T+AjEqcBJA0gWI+hlAHE
ipdYqaatfmeu6LqtBEAICAjymodo6VPgoUhk6YU3t/h0sRY/8n2ggL7Qk6JPqPUa8qEC58e2nQSn
jbP7RzyZj9diJlss00VagYaShAIi0Z74UfIkBW/w5jxpqZGLHe/GHXQb03CtRmaz1374VXhY6HbG
UaFrr/Bw1eB+B1OQErJ02lu9qyB6ZYSu1oA0A7pEllquxMAAm+NCj9P5vLdalNEIOpEJ2h4PujE0
2X3htcjNWCCk3Bej3oEwGZCcyhKeH/c2NzzKSERN2COnhVdp8aw+yRa7kN2e2dc05lIcOzEGreH0
toYY0nuDa1B6f/zFM4dSog6lWFZVB4938AJfNGOfs3szNcDH+G92haZ2hYZJm6nSMEwBcKPyU3Al
sSRe2E0zRovGutdFUUOdCN8OGhZdfW/c3ozM+Ph4YuYan36/sfftKJ8UdWqcdb9qvVkn+7O+9Iyd
O+c0pH3klSzuBzQef0L0vkXt7cvpbYDEj3fBMY9MaWE/zpgqGs0uXaqLNJTd4DUFP0Bou0wMSQgy
W4KuvAVlrafHczWziWhMexuqID3WSoSoN9IRQOQ1pEnNBGJJCzfH3FpQxyrhwzxVZbQ/WulKdUJA
dyGUuX/88TNnloauN8UYBwgaoPFqV1ZHKF2p4sJ9NPfd1K3KnqCgLA4J6520wWUZaV+UkS4rKviv
pX00JH+SVPnH7UqdYynUOj6PAjwW6ilcKQCc3pTnFYf8k1FlbLUWG0HRJfa0xJM+N23U6+TcAn6d
yN3ocfUOfEiEFT1J6Res9kzjNIY2UxkB4pzNCB1Qwazr01M/Bp5YtPbjJZ85FjRmtlPOeNEW2YCX
VbwCi8vTEtJuruHJgN8Yje7Cx/EoprCmO25Vec0i7GVq4M4tRuNj0zE6sXKFhru304YjCOCp1lIp
19xkT7/ffDSXxrJYSMng5QK0ppX+mxUrX5Oihctrrnnq8CoMlMOlGp/eZjWJVEVPupeGWZKamgFW
yteo0s3X19CEz7sczddu43CrEwmPCmo21GeItSeTtsfbd6VnDurrTRECp2cCBV1SfeZb0VbX7RKA
eW6Q1Elvyig7qyF2lIKKA5nExuONOtcsdaojJrooUozBNc64jp+Uf7PX/4G9FpKm1Qq+tjEQMvIj
Y7CQovaX4pszp4DGup7H83A6gXndU/najDX1mwnLzUXjnHNYLkzMjGWlEa2jguLVKEYXVaVX9vlY
ORFK+M4L9mFm2mncqpBKUS6naJ05bePxTU69dPy324YGrWpDGeTdZHoq1O2UJrtgMGfsA41YHU6p
IkYNmpUIFKqfRlsw0+PjPTi3mtT5LZqxGaEbPMBl795EXXlRrccNz3gN15f2zcnlm8vYjxUaLhzp
CFnoF0hxf2XmsPq35qkjGcjBkDIlmu8MWY93mllM9dvGkmc7Df+ORaYBpwIkynvozsM/hKonLzyV
dWs+/vC5taRv1iBkNeiCDN5wJgqqqXpd/s4Xzs3MV9OAUqQdMgGMv4On1WCrKwQolbILy3lFC96Z
ERpSmpaF2CbTmYwiY3T6I1JnoqQ3CMHkRvuVfMRv3OLiznnQNAw0bpMBHDMYSPwauHEPpKQCoTLI
yethpmcfA0BMCynnGVNDg0ExIFERpmHlJPNyFPJEm3gpDTOz1Ndk6s0RULoaAhtZCD+ngAL0BXXT
tWoHbWAPzWeaLyDDZ6zZdb1uOjkNsiCrIwPEFdOZcf0ZqLUlBrt/2qzX3OZN41mZDvwFohRgziiM
GOxuKNdacBzmJp46wEMdMzLLpaOn7tI1i53kMm5uVaeFozBj166Y7psvHy5Ip3dKMnr8+JGKUMJi
az3PP6MhfX48NbMHgjrIhaQUQt9jAPVgxqtcAUloYpy/coi0u6WuWhBtScylhPjMcGggp3DKsyDn
sZV4PTsgteRIC87CXJqaBnCO+chLHVTpvbiqScKsxDIk3PmtzdZ146otyufPISmbfSGvpOAQDr8L
0zezb2lgp1LIY3ThsLXOlkRQU/zSbNNeV9aQ/Nj3n2f9fNI5eHgLx3yut2leb7bDqGZNokVYrKI2
2TC0ztLJjuSFOZy56tip05vGi0wQBTHGUEaLBcSaDFa7zfaxxS6Fuea+frL3Nx1w50IA0dtp9PL2
pQ/x3HeLwXm8DnPfLvzddAj1ZaaOWtiogSGCCpo96YUpetIUxiUWjTqC9BAUkR93NndmaOCmemnV
VkJhiRcnRy6AyqD62UMo6sSuMKyOWxWDAUwsCXCtrPOhtbj4vBBkmLkarwmwmyk8jSetUs41cMod
qqklhGWqhezsjCGjMUv5ue+itDgjpM8ouZkCLGiIbROv5D7AnaVoVhpfKrsS6nHBtM3kteHN/71m
ZcHwgSBhM1/OmujWoNABlpdXdVQJtqTtOXgso5B4iTBopB44VDM0p+Yfo9gSjS1A8iLvLgHy3IGf
PQmQ37bLNYcyoY8RinCxlS4N8/7OlGjgQBieikhu0U9vad8FPKXS5GMIUywhL+fap0xCwmvdqayx
bmdP/hwTVPF2wF6CFWRYcttnF4oyDIAAFYnaYQjsb/gq2/FqUtvQJHLx5H9y3yUaGpB2ySUWusmb
1KGDY34u8cbOFI1IGmUXyr47ZWGhouhhw32dnxJj3FTP4ouiQmjn5HQ7xRTXiVlbJRBAYWydVou0
QtP9+V9HU6JpRmOmLQUlUBBlGT6U+FW4wNkr/ijCy/9xdh07sSxJ9ItKKm+25drQjgYauJsScKG8
9/X1c5J5I/FyOjslpF71IitdmIw4cSIYKzseT9l0zmaT87K6blc1Ou0PQHUn1xo+Fh8ih6zmd49M
jU7vZ2iFV+YTBs52mV95pX9bg15XNhqdr1/MSBkETcN8pVdz3Ayi6QzDKbZCO2s6u5o5oc3rnqtG
84tWgbEoqK+Bs7+ZnQCMy+BTWt1eAWto8v8PRZwNQd/3AobOz8NzZ78Onzw0A+Ms6eQ1GrWDV1bB
yAsYUdDx0OVlIhiags5Moxn53AcRZCFdL+tyazlTBh6txh/fb28Ja+KUeV/UbsomCxN/0XEHRS5o
mjVvSoY7KW+zScW46SG1JzQgvzSNDfghEOacxmOMRKNmUl68YIZGC7pVxJp8eSvAl49W+FDho6Zu
VaE34kruCSnHtjvwBIu1KCpoJoWVOWciuT+oPw23ynoA8ATL4ilt1viUWz83wVSrCQ47R6xl+jus
l3vJWZ4UXokj4/7T+eVMnqPY1DF/IbKXzpY3IkgDai5a87qfo9E55jIM5X7oMfzQ29EmXzep06zR
t8oN953dgIb/QT/XBUd7fr+Sr+hqOs8cojIOWEv9OwH4Iq6MypaOxlG8GM/B61yhldLgZIszD1yW
boao0BlmpW8KFN0oiCqlO1ND2d8+aQ7i8PdXgkiTA7Wt0C6pRG6zPttqAN93bHv4HKX8KkfG5+2P
MF5cGk34EyyZ3iU61lB3pj+E3VGxgEw1ZLjDbY2mw+k27mW0w9IXxTaMyk8naZOkyyoMAo56v/6e
0OiMcxu2clvoKqJbsW4DIWtrgmbHMg9mzTokSilMDcxUTPIkpZ2v1b/dk8B5P7DmTcl+MwnRfxMw
5lZFgMsWuE4tw+mgK5/mYEyDSsaU9VUPGmrVW0rEO2q/UW0e4o8xebr0aanl0cBJIziHZsPLc1XU
TmkpHElkbDlNPJuGuTx1Q0zmn4IRIDmUnDANQx3STLNTW1TqEAnTTvFzry0RIBZWSWrLe57xY32A
rOiHPxBMSxKLKT6gLVO+avuss4Wk1nd6q2R/E61ZNkEqG25dmRUKHeKQ44awfHO6NmoYx8TUR0FC
fFr2pB1pUSK7ndc+cHQJw1P7hiX+WJcpZaqoZ6G8m1fqSnJJ3ZW2tTa3dQjruCnLHmdTHoYTJm9+
LXa1Hl3I8O9GpmRXlRRFbTqMnG2kXYie8sP5dwNTsissXTeLUiTj2QhvVX4otuHz7ZGZR0mZbBPt
AaWgjuVd7yxuvm8d40U8gX/6PuPEWBk2my7NGeokM6QOH0Cfk03sKfvozC2bY8S6Nbq0RpC1UOlM
XBTLBqtY4rSKLb/I7x1KOOz8GT1jeQ9e1irI/z9uJNCwUVyTo7V6gF4B4rjr3kL39hkwbjtdWKOG
UdDoJRZRNG4LaBv6YoOE1eFVMrKGJzr159RFtejUGVOvXqq/YKR4ry6xn3PuD2tfiCv1Y/A4rLoe
RALQAY+4PisdBHs85cZykDRKUIdmmqIuwNgv0p2+v6sG+z1wn/8GfrhLLpIHVioeZQtLCujiGSXN
omUEjxcu6byVnfQp+urdIOQ2FWPw/Wo0mCxFT7E+g3+5sx7eCxQigBm2ciX0kHVluHrP0VGwHEW3
k9CpjxPa84yc2C1zZZR8N3mrqP0S4PRdRFjRk+eh3gqH6lBXdsorXGcFPGi4WQxWLzEl2yff5zN6
tEl2BL9/K7ydy+18+kgdEEaNd05juzIvR8G4eDSxqpLMU6jWuBxau07XoT0fe3Ot8oLGDJmhUWiB
HDaWqGH08KD5lT+th68Gz7Pb8s5wZmjoWV1JRlUNGFzeVq8Rag55jISMeiGNRpuNgzxMiYmRkVVB
b5Nz72iv0QZ9M7Zj6AIpu83QyiJBx74VOsrfSV7rjpvgQfGMzXxfrxFM/lJq29hVq2l0Uv/2alkH
RWkIC5QfgWFhTrU3v4lHY9WteF4h6wVNA9TUqBfqIMa9U+z+q37Gsy2LbaQS1uNrr0CTGmvU4Fz0
o+rzYCffrGtXXm00xerSaf1QpGSLvwY/cQTwjvb30y6IHFCibtpq2y5e7mn3eml/ZK6ZAFrovKeO
MTvKvpftc3UabF1xutaOOc4Sa4Np5wAUEZluYRP0vfQI6PjG8qaa49Gwxqa0xyS0YzcRtaWbjuVn
d3JpT5+/mzeNZJOFoRoSFZqp2eXr2EsWV0LpCK8/PWPmNJBtErqoaAvMHAVl0RHcWpfuiRcsYwgw
zfeYStM/MzfGyR9bcJwsqjvWv4yi0Ii2Sg+tpS5wxRR7adzilDudFw5OvuFVbLD2hvIIzCQQlIF8
AOEmCcxcwccT50wZvjXdYTxuk0jOBYw8TJJrji9B8RnF/qzy8hoMWjGNxrQN4Elo5B6esPJAOjeY
KwncD56xH++Gg8gLzLFWQfnxCriE1GXBKlBLEoa28Kz4xgOI454DP3uTVuGrfIzQ7u6TB3pmWBua
4dEs5GwoVXxPChc7sk6B0IL0xRfSV3lJna7n8fMwd48SZ5Tm94ZCPmReOgA2AIbqvtpNtLdeeQRh
jKXQALdQC//xZZPYluElG/seBGSCe9uWsLwZGtzWS2qtWcRVFr9UZ/yUX0fQiYjPw4HXyY4h2jS+
LZqN2kA5I7rdGJMjNqFTdoew5rw8Wc8VGuKGdkNqNpHRgV9qLyAxWhBeVO0aJuFB24p2xolRMfeJ
knA163PLaPAhze4G9OBcJWcAEoCp4Pkw31O+YgdpusahQd18SV7Rvdc9IOJXO/NR9uSvyjfA3dOV
9rCpL7lXwX2a7X6Trd4CQMyyg/QkHngVGt/4qWuToF4Ik1Bp8dJjElPjGpEtOj2I3UEGVnoJqIVz
07McU3H0COzW4p3ZOzxcMENB0AyPlRoZUzriGvZwqJB2aEDqx7nhxGpfWxJlzU1tTFWDeJ6kckM/
PSZH3R0fS6+946UnmZeD0gKxXg9aRG5hWR7Q/WrA68pAY2NlHeP5EU6PevpkFr/0IGhYXaQV/RTk
2CrrWPinevcWcvxK1pOKBtVNad0Vpo5lxMpdn2+ybJ9F58C6JMNmTGLHlHdR2tn9UDmNdlD0u0XG
k/FO1ba1us3ErZIvnDNj6DwacNeNzWzl3/v5pu+DlXzqfS2zeTkPxl2jQXZVHEcCFBFcMH1ez5rw
KiqWm7WJmwfCy+1Lxwgj0li7SRQiQW2JGMU2YeRuLiAkdZ74HNYMh4PG2alJKQeIE0ioKjD8+Fyv
c7s+SC94BZ/UF+mQnZMaFL/iKn2/vSCWoaOxdwaY2YHmxKYp4FtVXJT8K27uBOseyhB0Eb/8CuUn
FGWclLOCZeFtHXmLbey1w+JJ9x2a3TZPtz/CulyUPiiHVpPEBN9ALxsne+weQR0z2Nn69ugsXfD9
/4/4TZS1kSgTdROUDrrGeJKI6nL44YoTPNQBZ6O+22tcUWo0Am8whqIeyXHU5wbQ160KzZacivdy
ZYL/xqnBDdvp9kl8Kg/F3bx5FpzYGzbDu/4h3U9eh6Xby0vj64fCQUop+fwCOgzudrQdjzyQICva
RGP5eqGPB1R9SjvYLg2cTxdY53ulsdMFncvRx/ql3OSDE3nRE8/PZ20+DePTMkmWDPK6Umx0r8jt
AomCZW04Te2IPJAGy+egSRmlHiU9IXl/t16wWkA+PK6AULOzcwRbzDOIDHCaRsP4yqLWhJi8xDt3
PFQf+qrwm+cYqBprlbxJaDHBDc0w+pFpovrvkKM6LihYJsrEehjvk79K5epu/ghcJ7rFFeilCFP2
Pnjpxzz46alb8aSdoSRFytdo9SZaJBKNLDb5Zw+c3VG158247ngvVoaip/F9UTUUkVVjC+FUyOC6
KQe7cjhizpo8pUWaPkcNnIi39gsaIQSnzP32Cs2/6U6B/3ISt8Vr549HE2hVpziIPB4nhvKi4X1W
VYjNQJZUf0071a030gr8f5xFXTcqKo3kU4Ol7iWiVKJH0VvWzaFDjStnv8ih/r/CUmmcXldJQVfm
OGzjOOXO2ZjtD+098INTZwfvWcktd72+QSqN0xOXCZRNJHyO2Fu+KtbhfnD6x4lXHXr92FWaxAck
2XGH7r2IvY2o9Ajc6V5BtwDZ5VVLsY6AemboqTaCsh3jjzMqxpTIVuLjonyCf60LDM5ZsL5BibsZ
yF0Ddgu4eRm4ERKYv03pWxzLxHAUVBqqt8SdpSREBaeZrX+lb+laPma1038IbgGf+/Z1Yp0y5Sf0
aZ3XUoSPdOijgEqMEuYMHQ7k3yWnVBqI14eNPjQkHYvyPpRi2CJBz/N66TCslEqj8VIw3OoyuUTl
YV6Nju6k+/6j3Yi2yYu3MI74/4B5tVouaCkOH4eUSWirEv7AYB+rR/kogL0nwdMn28n8pmys75Fz
+uH0dGWdqJqE8yg+8u3kt2iqE9sByGuCVb79XL5wl13rreZVQLIumUnm8eN7ea8vRU9e48Gf7FQu
DiDc3vyR/iV23uW9hxiyTiP4YnX5R5Xo7bvRn+J0n1mxq+l3prKW413YdRy9y/oQLfRh1peWhNUI
5ugIwaovRFtO7gIJsD5lrZSW0+i8x8933OWKIqa5ZaQyHquAXO3eMRs/9BHl2864JdsSLR2VdfSK
hpmu4lqOKNvtsbAT9Io9PSuX6L70ZfSV/JUA08wz0txlS0TMAfp0thugipylOiRoo3B7+O+H1rVV
UgpCL+NFaQSiIDbLu7ipB898HXI44VHpdD5i4tnTcopdgwMFYugjmm5mjAe9Lch9NO/x4mvRydVA
DFjljM6SLiq8oMlWW3fG92bh7bUe/enC88Guu0iApP5bkIxxLntrxj4Zx9oWH2Qu2pPc3SsHQCP/
BlGeKmD/YYe34Radvze3D5axFTTET1ei1GhJiOIOgV3dlb7euA739TiRSoP5WrBkyALxfkYHjXIO
BnoYb+CQuvUp+cNDyrAUF43pkyQtCKYW0fZsk7iGlzWrGJQw5hkV63e9Yd/epO9H+bXNpyw8WH2q
0STP6HFrvQjHAczHfrNOd/JOQ68Mr9rzTBnj3tPQvbwZGj0hj92qtElnc7ezxRgeL6CXt5fCOm9K
jpXO6JKM+LvLblhc1RbtvnUaTlCXkWVXDcqJN6b/hVxTtFg03vXLdJeg62LiWnsV9muHCrBt+FAe
Ybjm7bQCIyVPP5GTuHZClEgrXWxmNTHQjZ+fjbtkA1Jk9amObf2l8dqdcjFBjXN7C1nuBg31yzpT
VqxvlziFv5f/GdBZxPKQAUNcguNSMqT9/wF/yj8upVUezaiz0+Gu6zmnxBqbsvVT0v0T6qiOzyK3
XzTj5tJM50Jh/LMpvTf8/ewf813l8Ei7WGOTlfzwTgZTFPOFSEXr1dvi7+A0F8X7XfhKpZF8fTEW
IKDF4PE6ROdu4ELlxk19jXNbGL4ITW0+W0ulCOQBIt/LHqlmD//MG+2LZ/dZhpkmOFfUatBApizv
ykvmiqobzgjvdu/mrrCNxFbX5XMnrOc1F+DOuj2UiJehhlQyufxZ9WgJqV1J28rixZsY2kmnpFhA
b8dwjjB4DcZJFHl0nrXlWWaW2NIwP3Ap/ZOKyWQbuT/S6rZ7N/Zg4ktfeU3pGKdNo/1KwazykngW
+n54fZFso3R1v7rwrDUjVKbSzNmJ3v2Ddgj2KVpwNaBsXuwCLM2Gm3/oL7k7rm8rOYYfQyP+TEMf
y5H4Bahj6P7OaB+65+pPYmuu6GqaOjtu8mgOiXNXfnU7kPyRWKoF+qw4QoWevrjW39trYNwmmjZ7
ChVzsch3CIOMsgZs8at+vz00a3uUf2skUNKVepBA6uTVItvxzpq5powhYDTQr6+sf65Q/fWOvCCv
RJp5/SnBncZF1EoCN1FICmVat5tTu0pX6BgzPt/eFEaIVaUJ42pR/Ac2VrmGZWevs9OK9uBWr/G8
CsJV/4pXA2Lin7c/982PcuUe0Zg+oepCFM7jfCEKZuV0J8Put/iimXs1Wvh+IMgwfsQp3s3VGxjC
0NE+34nr+Wjtm4Nwuj0JxkWgQX6yLAWBOWFXBbB/x+iNx4v2My4vje8L1S4wU5KV7FxlhwZyHdC2
QAvfnjVrcLKaHwY1Veq5G0k6TV6hCspOd0jsczwxhq2mAX6ZkLWqTg5FsaXkybjL7vR+FeUusLC3
587aceIB/pi72Q1BPhF8DaJt0jvagGlO9HR7aIbo0WA9Az3M/qswJr9w0x1Pa7NmTPTgjxmPuRTN
y4AtMUA6+mo4UmrzQA6MnJD6zT/9Y2yri/og6HFNRkd6CdfBPjqOKxX5BqTH1ugbuZXtYsVjKmeg
GdXvtus/vtaWpo6gFFYirsA3umqd+mlZmRfDM+67M+kd+AcpHM/cCq+3D4Rl72gEnir15ixMhoRy
vQXkuSvUT75Oh9hfjsVK3vLeLQxxoJF4VQcqF1SjI9rwJz0UfrpKc4fndrDGJv//2LJZlVp5njF2
c1JAV0dSrwqvbwdD1mgYHkj2oixMMTaIy7amG729zSseHS/LXihESH5MvAElZJYGGrKNboY+9GgP
78er0Y9f2xPP9WZ4SzQWrxOX0EQfVYJUhV+8bTzTrbwDqFxu3x6iEa7YBxqJN/VyuwwFVlDHkbP0
X+rQcHQQK+hHN1SeC3kBBwNmrqAXgC319uRHoZsDkb97Bo4DRZnJm3x8Chx0ItF99X06BLvZb9D8
uPRCP+NwUzDPiLLpVTxH0oL0O6JNnWu8GMjMTkC1p688aDTrhCiHXNeqbDQrfMDcj1+aXzsf2EPR
z+5vnxDr9UKD8aJZs3TEnxBYcdpLvJ4/F7yjpbOxUteBAy3sTCsesR1rs2hkXtGHQRkIWEuZoQKw
nRzhUAPtb2tP8/vCcQcY0k6D8xpTMAKR3OjU7jbg0ELKBqd/e7MY1omG5olCgGxlBV1YA1Z64Nlr
hnH6dq5+iLmgoXOKHEKlWy/o+/PyZp5vz/ZbeV6RPhp+1+kBimslk4iIENv1J/Ji0ux8SC/xulw1
qCL6O53Nj1C2h1VwaFx1O9jaCiWCTjvb5dty1A/KK8hiQmf6elA28uwIPnhdhn3BmSBr4ZQLnypK
NfQpAXfLCHxa+2zNu2msSyD/W3OO7SiKFSloyXIn9wwADJQL773PGpuS+EywDCEsMTbcqwEMmc2b
6PKSdKwdoYRd7cJeD77h7m597lCHkXm37wJj0jTCbqknxcwX3FzpKPnGOfMHJ+AIxbdvduWa0Rg7
sHBkXYBc2W5yA0B1QvR/EZzuaE6ude5X6hbJicQ29PWg4OGB3hpf8WZYS06yNx7ic3vIt0Zu54Jt
zevg7/zRHFI/OIRolAPKm9TTh9UIzGYK0MHG/COg5v32hjB2msbjDdISDUGDDcGL5Uk5lCcQSd8e
mRWCpcF4bVM0IHXD0PlXgjZKoYu6D+nDBPe4/Fot6yJZ6x+NM78n6JNjf+Fqgv+AV3XAWhblMgxt
vgyRgctpvKCm4XHAlz9vL4sV56fxeWLXm3EyYujRMXzhAeAQYOoNIBGK1bDiRZFZ95RSCVmTxGGi
4CPxAYrH07ahwzN0RIauXVNKJ2jKPFYZAcld6jdtbW5Ji618N+x5IVLW1Cm9sIht1utEm7WegpIJ
5A3SAMH927vP8DO/LeoPGzGh4cDcZrBqhjSg7Z4Zl3ZTBc/SOIFWXRKApVYme9Dap199jsbiIcil
alODtSh2AYl1jMZW3VduxRDrLtE4usQMmrYn42t2fV886q58GjcJmACye15WmHEcNG5O0ku1r0m2
bt6G69RB6zl0Wr29Owwho9FyJvjULdCBw27tUi918tMv1T8NkItLIUtUckWhRmPUh6HVJ8cRZ02Z
erIbrSgV04QNn/z5Yv3RHB6igLXNlMDmVRQ3HdEKcOlkz/KQ78ldnmfEGpwS2SxvolYkiLTosQWR
y7Ll1yZ8R8SuqAOREleQz5pCqcI5Gl6GdDcI2yVyg9ke0cYbqbOP8o91kBCcSyc7a5/lcL2AbTix
9cfgITvPm8pFzY+41UUnDlxhWklpile+/EdwcyDYxIfR7zpfAvB/ftanuxy9/OzoIb7T3elQwdlK
33l1SKyDpTyGFkxSY2phGc1ySbFRii8Gf+VI4Vx1Rt5VoQF0xqSneUGMGbq35u5yROGkLZytfXEI
HpB5nTc8QuDrC1FoNF2bJdEMdmegD4vTQlKuPODE9TeoQsPnNDQsLBfitMdnnApHnq7rY4UGzdVl
JpWqhNmiFtwj3HnlTnR7DhSMNWPKiI96PS2pCIdK6HI3KU6GJvu3Ndd1gVJoNrteC8twIUqRcLAY
fusvHq8ohTU0pQiCZlbT1MKO3AH+tQ09afu7Km7kdf/tzFeLXHYteR+hFF6yzU33VXg8K8EImIMe
5t+D163Rzc0A+ZGO6tbwlzt5076DwQusUfG6dmufF01mBNIUGiI3K2YpGgSSLEdAY5Sr2u52kv0h
Kg7qrlY8OAa5I/+v1hQaJmdqeWAGgoX1INv/UPK6TDJOl+arU+sYnWgSnO7SO6qn2vEAMheePWUE
NRUa+9aQ/qEKOQR1n7/NLaqz4TILL7kHMsc/GojTYVtiWwC5lhN0dvv+K2GgwXCZbs5TQZyQ8au1
P0WQhPOenwztQPPZpRY6D07kGddeRC88A4ixR+kCd7tYw1PG3BKaSBY0bFexqbfBqXrXH3PLji6i
L9v5Ib7kkWM8Sq/FXl1P3u29Yl0rSrrjZCrzqoMSVdHLp+HWyDEiQgpNb2dGAqIUZKcQXY7t/pKC
bqB/UXsEf5XH21Nn7RYl4b1epUHQYuozoAXhPt00TrThSfV36OqavFH2V0EQw6jI1UX6S3lBXb+w
7nbxXeab6Iw1qjYCkvnoPA2FYyXugATVQdjUJ+Dd1i268TxKaPv4dDA4wXqGlNLQNz1fumEkYY/6
0q8+ijfUzaxub+L1KKRCY9+iZDRkMDTg8RQF/03dp4h0JuIm4VwwhvmnUXBamsEBIFNvdrH9qds8
Pk/WuOT/Hw+n2kxqWSOBj2aXAGylcLMK31G0KydP4950vW5E2cDIQ+bPMigdnEY+ZTXpyrYX/6rl
TpX82Q0HX8/2873hRmCZiDK3QY/l2NG7bSJ4vJJn1iIphaCFqtVUJEeDkhr3MzjyAISs+0RJ/ZyG
YjkR0bloPtjdndeJA4Biyb1B2fSwGMowmTGyukJ1jgv0gSetkC1uHI1r2sksrx0QJfhiW1eVBSD8
LnyTval1JLQhfTRC20TzHytyQAO6kfP1bflg7RSlBjKpAzc0uWad29rNu+oWW4OjvxhD01g3I9PU
Bt2mcQjlIfNP0ZoXE2R5JDTEbc4VIx8i6K5oQ94/A8gEQTukeSDOSwcnruzuzGtGwEgzKDTNndiY
SMHV5MDvG8B+ssiWNacKnDep2InPst3vgl1jm7/TJjol9aPZGF0HZw+F59NG38lcPlaGHtSJffyh
TtJRjmSD+P14R+9j8IftwpW2CiUuhxijXF2hwXBZYWRLbGKjxG287gDBqu2msMPdCAI9b3yvH4O7
ZIWGnPI2c7p7Lo/W9eiYQoPkFGs0zGTGLat2044QjImX7kv1lSfekXzXvV8RRxomZ4jxKIsVbtu4
Vdz5Nb1fHpccpLbJeGc6412NAnx3Vu1pXTxbkwfDqNSH2o8f1PNtEWXpHJ3SB3ocl0pBdtYE4QGQ
YYE/rK179Si6PEoF1u2gtICuEZY2AbdjdBRfA20DKWUrtjwKEIaap+FzpfK/rAZR88u24V46hoqh
MXNyqM9JS6JD5aVdxY6xitY88CXD+6LhclKaVP1E4gcEK0J4zJIMvKIBeonePlXWnlCSbo2WGiok
6gqyktR7Lk+3h2XtCCXnRRAIGRhLiV8qyXh1Wvt+o3Oe96wtoay1kluLonQQtd6RM/Rakx9xlqvg
lxtC2WyzN8ZE07Dh1odx92ygHs7+3ZbI/1Z9ozShdzQhBJL37aHdy675wUmiszaEEsw+mgqh7Mlm
L0gtfKB621ppDs8PYB0lLZRmKZRzi9GB/YFh25Ubdc1zixngH4UGwI1Dqgs9cf9Hx7wvvclPW3v+
6g+Rrz+Olo1oqOznFc6AB3tkVDYrNNwtmqQulBd8MbUt1RE/O9lTBTvciw/Cn37Xn5D2PlWb6aUY
CcnJlHrmeyU6t68AQ7/RiLgkSaYilbGVi2WPXuKPH+V958UvPD+WcVQ06d1cmsM4mTDbxeO4Ah/a
dtzwEmOsQCaNijPMYWoToptncMtPbo12BIAYOckb2kWoR9mvTVv6nfL4Zjj44STkg9iXQYBPNf5C
7twHPsF7/LO2iBLvMiuXuiVSOPjxneHUG7hOHAFnqFKatc7KhCjKB0xbs+XaGQ9J4fH4XYnavGL7
aYxc3CxgjyHBdlVF7MiM3Do9SzJPwlnXkpJwvCPiYYwwcUB9otPwGNpaY3cN4cW/v33xGbtOg+BS
wBLlacYXOldHxv+u3ISjrWx+NzhRiz+ui4K+UJJZ4UjVe/A7tD4aVV54wW/WxMn/P8YuUQdn5iS+
0u0KVzqj9hHMGLenzThTGvpmmv97/wpgORjvm+yhE75uD82aNWV9IwSpu4Vs97itbS0EDkJweTvy
DWy6chdpyJsxB5WmZQopB7GOi4vGK978ouMJKpm2Gvq96USyHe0bZ3TvR6/ywyfrj4L8J9JPsquA
GSGwNRTRPd9eKiuAREPkwloBIipEsH/T73vdKVJn9js0wag21Yve+iVIzL96AHfW6VMa22HulHCa
H/qdfhftOzd9KCs3Su01ZzaMNzONqmsLUQnjCpuDKP6MEvevxc18vMwc00tA+rIcFkfaa1v0qG6f
wEbgF3uLUxHKcs9pgjtRVuJSLZHiFht7cU3dGfBcXzx5rVzCh9vLYygKunGrGS9iidYosC+RW7jw
RPXNtMUbw5c4osw6TRpNl03gwkwU7N+8LR7LbZDYqWcMtvBilitr9DXpnKdoHAkcbeEFB/FZ691C
fxDq0E6Pfe2GzVo9qPPGdAQAYFa3V81wr2jUHel9HDUVNvYS6ecWyLXiUkl7jmb8Pp4r4kTj7crB
1BC4U+HNNjYgJ/iJ0V7f1l+KPxz1xM7RXPLdeoreQqdw2sgZXpsaBZuiW12yCiWv6N6FMiP0DvfG
TbMXOEETVryBhup1omKA+Q2Lnr30vtpkLsjzPNWffUT5kfvCPHxuRxOG4aQBfH0vFvrcYQu65kU1
TKeOWkcpelvlEqSxhIOG8mmWEKk1QWkWu2ALMPAZ5ArZHbpb8GiBv996186RciysLokiY8DNTVAQ
9InkjqP0yGsOmwl5JGndf87TqhKcFDWFYKHGmXnjfTbY8AT10hP+WrjpINnxowOAt8fn6L69047J
37Z3U9UOP+PEs5vZri56ZS8r0Td98T07K6bbH8uHJHWrZDWvu/u/dcB5ZH2boWvroZ4rSWvqkTHi
UC5ooWaqfq7fJTmSStKxPoSefALHVLBZVujdQ1g8oFdlc5Wi7BCo/dGJRj/p4UiD46n/ktaoykaq
9G3aT59JtO5RW+PeFk3WzaFePm0yxXI+oZJi8iU32JQnHnKCef8pn2iU0PlRGjFyW6A5QngPcjNH
3mirZQWYzVmGSc39v7cXwbDWNLYwq02hj0iwLbiP7ybb+qOveZlwBlBIobGFiRJLkkHyjg34zAAR
jdeZnyD/Wxz655hjghn6kYYCymBu+G/WpASvhwNb5/IgYQx7QyMBm6ZVBy3G7GdnvkhrzQuBQzJ9
jfPOYA1PuUnTvBRmnmN4IfTEN0AoQTzrjetlzzlY1sao/3Yehb7R45kgXUHWvq7vBwdFGaE7hpz3
Biv3/v1U++GcZmNQ1D2hySaC+Vy/Sbb82v5BUeVORbXj13hMfV4SkLVVlDYohkqdTPIkg30yL6GN
UvHXYZttf5kp+b6/P5ai9CIIGFMiyKTH8T7egMCct08MJfFtE36MHaHxXGXVmLt2RLcft93kHO3D
sio0zE+R2jwcv/1sJz9YxwAQVcMpUbbvT0+/0g000C8T5HDMA+gGUrugbkhStOSVoTH0Do3wK/t8
FNIRY6umA0ZZZ6kdlOg5tyfOuDA0xk9s6qLt0c4Q/Pvo+4hmDLGTZo68k0wQ4d/+BEu50XA/xRzM
tiZhVxDTtp5aeLG3rIYcjlD+IIKrjuPUs5ZCiTEerpWoEzHuncbtdvWWUPsR+qffhe9o0rsxyTTD
KDD+uA3PCnyGnrSO6j5v7xJDCdGMd5bVplpOMs8hIjbptrgLUJCb+78bnLK/YtouRmthcA3BMqfe
hqAk3oevPDAOa+6UERaKNG8jAo5EsxawRYIEOEZCoOHszHW9INPQPFMu1UQjgc3J13bTVnEqTnb2
+rRlGoonaMGoxSSeogOC33nDFmHM8hGQfK53Qvb3/50zmcbkSWNZCAppyQP6xTOIBR/BKxzbo1u6
2hdPJTO0m0xj9JY8FquamEeAmB+NdXpunY9aRlSo4nQtYu0TZX8NDQ6zWUHplxcVsguh8ruDxVPO
rD2ixLaNQ7FtSVRcRGGeADcbD2Lg4XeSY961v3J9ZJrZrre0RM6JgzJq/gTCMTQaAagzf+Ul/a6r
aJmG7mVFYIKtAuODCR/Do725w+PLYw1Nia4m6WNeE72Ath6e7Bnn2e0495+RGJdpqJ4Wtv/A3xsX
L4B5n+8Xy4UQVGcQzPRfyX3Mo31jrIKG66mK+A9STLH1LVqCoAaKZ8HILbwiYzRkb87FRuplbFCz
Q/f3zbC6rTJZMyb///BG0OhaEAKCqohDsFHWOzB52LzcFaN0RqYheUMhzfIU4r70TniwPjTgrK2P
YCsfg112Ilm4Jbd1AMytk+yKvnLhEWJcN5EyDdhTpKAaF2Lt56/lcVgLT7ML/sgTr6UqI2kj0wx1
VVClRkRQmYqtHds3mBo0/ZW9cQvehHhNaLOIPQYpI0z0vQx6+nX8Kwsn06x0SaNPhkUSmaBcKVC8
Z0dv3TZH7yXOdWBpWRrBFwlpLJoZUSFOszGe63OCJn/DpbvnRUiZX6AkXZz1AbVa3xe5eUFlBPpI
fxR35kd54kXgWcdP2em0ybolJZa09eLzsikePoytktr3v5IYGpVX1EGZmSRrlh7Gc7qzVoCjnG8P
zcg/yjQuz2wUrcyICwnEQYTGcGeR9OwF5EWEjET3qI3ewufj6EXGNtEYvV7/3zbNjuYjrvkB1ztz
FKeZOC9C1geIp/NDt9Tx//J/oyN6rR24H//h7Dp6I9eZ7S8SQGVpq9TZOW8Ejz1Wzlm//h363g/w
4202Ac/CwPSCpIpVxWLx1KkVaWdRqQrnvqmwiL2iVMJaHaFIAF0ecstZNsimbfrMVWSnRkdrL0a+
61F0O+c4SrYLbW3Y/0IIBrcBAM1Azl7U4psT+bEcdWpG6/apm0TRTelpnrwXeXfOnURhgXmjqpFw
oiU3eFa4iUH8+N5d1YHmxZ1jQmyvl/WWEzmZjEnr2YKWjDQ0A+THVT0ldV6r60gQOfEEz1hzJSdD
FlFnOwbRFryj0r7eiDI6nLFZMF5npCQyaUTfGU6MFPY3xa1/WSi8samwfmj/YEVxX1BPWj70SFgr
1+RB1N6Rt60s/A78avlCEsgk1fxmccwPA/7CJddT7SSDm/u/a/WosMA7pUn+rYshG+JX+y4or0QQ
Qp54mGh7JP/TmfhB8QsAOfKtMNY+/+ylsKC7dRplaaUHgLLpd2gWTZ6MzbwrXiavQCYK1fCvIiYa
nhNigXZ6OtXKPOLS0CPjuzEMZ6y9zJX3KHPon/rN9FBck6MqKkbmwB4UFnVXkUUbG5o8QhbcRjZ7
03kdzh8v2saefJv6WSZMmXCMmsXXad2aRmi1B6DNfXOH7hCnDjygosJgztFgsEZtF//iHhY325Zg
E+uCGYmS3yFPFBZah/ZZ/9ZHal+Ixq7kveqLSLI4esuC68JuAR0dzcSr908rCO7z9/fL/oIjEhZa
V/bVVJQUClJ8Ka66JTfIAfi1kK2DNzx7GMt1oxc9tnNxNcOJGtxus6B6TQJR6MjRl/+Q0KWmvVT0
EFhxKd+GaJCUPSiOiAeEt3zm+jysKFvMaBJjcclT8aS5IFSvn5prUa0Fp2hJYTvP2pW+pA1NP9YV
ze6A2L5oHAVUPYcO1E+omv60d+spv4pc0jsiOCVPmZg8tpk0RZLROpzqatiEKGioPOX5sjpxggq2
+6xRq/2iUhoHZb9uE5fyLlwemOfyWFI6acgtLUq/kb/oWfE1e2hBXgb9weyc2Q8PFhgfqj+CuWgE
cebWywLy1gJl6xPdFdy0HLI44K6WPdtXro1r5cUSzMIRFYvBW/SGaN2CSaYvsBAvoMhRPwXrp/7s
3Prpxv8IAgxJT5eYrl/7DrJvu1sFxxFIyi1XWH7PUSIWZldkfVOaI5RIcSOU2PV4mBdV8fKGZg5p
G0YXxgWWD17e/eqhwSz4kETXA95thwXWxWpajSmNYha8NGa38oceKLOr7YYXfa/8kd7GTfl32Qkf
H3l7wTyJK6qqq5MNOdFOVOjc5OfXwLx4VekIdpvjo1jEXbdacU6oyQ0+8TP6+miBoUqE5+PtBRNk
E9KVeiFj9AyV6oCIOirO+8tqynHdLAtdpSSWkmTYCH1wazRQL53n9jYXk+pxls7i7RSSh0NCmc9G
Ba/wVelqx1oTErnzRmcCbSNKjLmn+t8Hxu2QetEx82RRhx5eukKls/6w4LhcmlUuANVQHRSHn0AM
0G7lpyZoAZa6LH2O+2GRdwuZk0ii/BMmPXKiHXkWkf7zRmbMtyrL1NBUyL3c5YG6qYR9eDgK8x/Q
XaQYnUpR6SpaMKXXycYCeGz4nTtmIXRqGpJmpIq+uOHedKW9wDx5eqL8/51EV4km16icgUhD0HmI
34FvEewhx/RZtNvSTNkwFBhbd6LOkYjTop9I9tLcixJ/vK1kAuakDWuwHkAo9S68kUD0Lsrpc7aS
hbhJsVEYBt3KESnLGxCuPtZXMYqRLus2Ry4sWC23DL0MKfeB6igbNUg96Zu6RfTgxxueMc4h6//l
qkIleQsGhGYDZg4ryN9+hxRWWNwZEkzSPFALWtzSU68MJ/dFxkmN8ExowMLM8trKrVDH0IDeX6MM
cPM7iTOBcpO2lpbTkPIwesVXhKqltsVTnCj3zVMX5hDV8zYvihTDt96wUnL3Dd7gol8is5XvarMf
3lbv7alA/RJ8+Yt6yBFtTLuvy3LhWP/3G8WPkeV6WvRqgbizr2q/oCd964jyDTyZMLbZdnW06jWO
T0MPKtdKvMGT/Xp2KwH4jbN0FpGFUu0oSym5GVoxOIWfP1eBKLnGcSssIEuvrRSE95B3uiv2DS46
opwmRyYsCisrUyWf6MC9t3oxLUNF/empef7VZrJIrHWNzArV2jQn2LkahTKnfvp4eWzeyplDc1rK
tjQSjJ2hCWS1z9D/pPKi68uD8zJ335eqH2pYlnMYyTJ0RTmtqrs6/Z7sqkf9avJALSSQDscrskAs
A6/kdtV+O90+GI8Gyj/lfQOihMvfwNMZ5hyNKD9Ut2L45ArC95RAxPXP03Mmws0jUy6mf+reCz9+
zkHsKrpo8zaVMVF9tdW+ojGinrsdMK1y7Fa7R/XmskQ4C2eBV3Ki9s1MH1FxhpZB9zp4eHfwLo/N
WTkLueqVLpNzgpXjcSDzUfRuuv1V4kkCnD5v6fT3H/qYzHZHFIWeQq6Etf81N0Tgtb6j+zMHHIu5
ypMeUB8bLgD8HA/q8kze5evqHaifN9ufXuTKW++y+jRHzuhLX+XjsC932RblIaM3wleA8manVV51
0F7iwpGmxy7IbyI/DPTNAJqK4fmyeHnfz1h7N5mpNf7Dlxtu8AjmLsdf+lbCnMRVmqdANUC0la9+
84eISjd5KsGcwWqVgT5QgWB1wDA610aJybQTxYM8gTDW3a59usjfgabXfF13qIvyRVSrvLsUS9Km
KJJFJFqy3fl67KGRQLKpv6wPZRtZwpQax/kRxtInuYklk1Irqk6+U48g89rW7/MmFqDjzotHZlFa
slxmkU0vJ5WPZgz4gBldEC6r4vltlVmc1qjRYl96qCluHFSSM4BjxNxpopblHOnLLEqrjqZqkWia
C0m0VEG/WVyVNzZogDf9RvQyxRMPPTN+uJO4tYgm0UwC7lh/4nvzqvbXSnDunN9Z2WZMdZzqPmxp
bNg8dW4a5AcZANF4L6ok4y2dMddpHSK9tbCzlMMEBTyuvel+dT7ILC4L5Jh5ZQyQiv6hK059yBO3
Fl6xOCgbmUVlrXOUJFaJ0QdakFPv+gf93tosTzEQNq5+mxcI/w2nfm6OJS6lumt7euNcVlmuTjFH
trHoyiLBINC/oD6Ox3mXXxvegKILsB1vL8/B2xfGoI0hjEOFhhuVv6KsogQZfL/51dAsXCvsRn1e
aV7K2hT+RwXKUlNgyxxdZdFa3bKma0qpdmykGtatejfdhE676UQkejzBsxxrQNEa09j/Y2iUzUeV
XQktVEPH1n/J1ymz8K2ujlUjpOdMeMJ7C1oVDDtRXoAa1X9jA5lFaGWLVthl3EE+S7FNc3uDp3KR
TtKT6tzYjCHXsTblcddAYb70AxBmYeoZu/i5Oi6lU1wPptOqgqk4HptFY9l9WJZ9ja+Q7ovInSTw
rc/+fGpq/7J+cneZfuIPd0qaMDYL1BMf2wd5m9xKd+um2tm7TEIBp2AKnrQYC7bCpZGJDmnVFnkY
OulJNue/6gjGxz65mfT1GhUvb9mINrmtFMSGda83oaAJMM9IGMu2VKNOSYhIL/uidNryHchYrx4L
Qfx5/poiszitXhuKXgshu7yW/LWInVVHEVypOpklPFJpxHVG1Vi8Vr70s5Tb+ALtFG6mjY54tbpT
duhaYTnIn4dXS+GYcnB5q+g5d24y6iB/KEMqGYXVFBVuGeajCiaQEBWmsaiWljc4c3DbJTpwyHoN
NThax1CYXeQNS3//seawJZJCVgybh+1WVd/nQg6m/v6yQDiXaZnFZFkGWH+R1aWVmp5aOvk1iOr3
HdrPfSoopZ5fL0/DOYBYeFaMplFSr+IbVKf1wDl4fBR5QZ50GPPOSZRbql7i9MTLWjt3Tl59rrXo
/sEbnbFsI2sNyYigL22Id64JKw8zB0GmwPnxhmesF/RfU2JpEIsJPBkRFtnxfB6LyaqzeUqmBsuu
vRJcPc/modlEO3OPehrR0jl+m2VKixdTKyQJS9dBDm0r6DhrDQAU1E63zl7U/41MQUkBx8OxOK04
VnH/W/EtZF6dwQbPwCRvF7ChgjPIl9HpGdkml6x3lxWVU64us3CtodLbBM/lsDbAnFAai0bdX3gJ
QxnslVG54Q5FVVtrcoa7ets/Va/ZfXiw77Kb8CjdjgB29VeiGypHN1hetUEpM7k3CTw7WlrX+iNR
vRVtIS9/JsceWXQXxdjrCx18fAk31mv5nvsig+QpBnOz1u2+aAdDxtDdnB/mCI3FtBHUO2FN0A1j
kNqrrtWUtyopKkEIygmEWEDXapNoHlL6MW0caO2yH8tld1lOvKFZ+0eXLDCB4WMsBEFrCXa7WnAJ
5hytLHqrltZJGghG1sgpLm+mFKlSc9/jQn955Rwwjszit9JplJCVhlRUx7Sd6I9xKysOMdzqsUud
GS2CwSSBS+sINrZIc3+X2JRZaJelR8uSW5hVD5K9BQK70yIq+uQoFgvu6nN9DI0MQ+fIbS1SvtHM
Q9ybjpEepmhCc0dZIDqOcbBtRu3WzDr01oZXHpw1GHfm3VA5/a1gX5TzIQiL8YqGLFb7eYG2BlVE
u5vv1avkFO1Aev2WvwhRP7yPYCJ4S8+npBvwEaqDowvsiOtBvSufyH1xrHC7SQHBDkCX6MZ307Pg
yzjGwsK/lrEZcp3KDWeOHvnozlY/TCet8UDf8jQ9qLfGR3QtSjXwzji2JSkhlpmpJIVp3trP3R1o
0IH9yjun32SijpTfr0NnwkUWAFY1cWJHE+ZAKwONPo8qTyu6GCefE85r5VXdoIGkhXQyqN/WG+2P
6GzlBWUsPGyQtTy2UjQvyK7q634HGh60l76STsUNGCWEEqRO7MzX/QcYFg/tkmWYRXXUo/I1bKrH
3qle5H37ZqbeZaXguDkWF7ZWFSqJ0BrgOEk3ffWi58gJpejeW4pkxTkmNar/P6LjXrfySBsTvC77
km84k+Dmw4k6WEBYpMttbJcYFoRlgeHKB+R9KjzSCnsicYyFJV8zpGmM9TKCo1Saw2TikcwUHVoc
hLPMgsLMcYj7rsLiVSe56nfpBwje5thpNuQ6chvw1BMvEdwfOG5GY057o6ylOGoxlQ7AanHKnepe
9CTMIeyQWSxY3pZjGE0WAShppEy8DZrCLh7+kpv8CWWlurcabnzo7kXl57w9YU77uTKsiCT4mKhK
3Dl+IdPXZSvgKSkT569ZNcxGj4EHv/CNa1ExNUf4LCasjdpiyCqbHOX4rmwP+hSM5FXJrrPk4Vfr
ZnuQSvGsZkOKHbD6u3r9VJrR7bRfwX1kFhRWp1Nk2TlkktIuFpJj3Kwb83Y6itA+POEwt3F5ndYu
mzH+gkJktQDZS+qj69plwfAGpxv9w+sYRbF2I/gtjmmGvCGau3VF6s79jRWPjmk+XZ6Ed8SxELGh
UAjiHHyCdIiurI0KHuD8aTiiK5wrmIGj8SxOzI4VOWkVeKHRA+AqRROA9lHbaH+XxMX/zWw76b70
qhUCsfGmozHRD7HJahqblYZcT15kqFvUQqeLtNy7/DEcI2PxY4SQfi2yES9jE5iYIhtxD1qg9ktw
eXje2hkb7rREXUmM4SsZ/X6Wt2kRbDNHl1j0GB5MtAZHGDC1OW1KaekuuBrVyhWVcvLGp/H0D6E3
ddmaNU0RpuAeS3rwUEydE1Wjq2v7ahDdKL/hRWeiCZb1TEq6cMhLRH/6dbM3QG18Q/ayV71pnnRq
t6AywItT34MvL71CmRJo/d76Rggf4pkKCzJr1/bf2Uv5U9Iqt9GqAJcFJ4pJYHZKEGo4QZZpO2ah
QN14FywWfIYtC1NLx77VijfeJLfICtSHZNfoaHdbvkO/QzdGP+hlY0rCXCCncEBmWc+WKirzvkQ8
JW2N/Zi5FpBYAO8Mkd+Cl9nVtlJ6kD6j58s6z7lyKczpntSyYcthC/dQuP09Steeis/cJ6IbHS/O
ZaFqmVVEIDPRcC6iD0g0ESfut137pva1lxI0hhhsh6AqNVeectxhL38TL6xgUWxDW5BkzDEpemiC
JCFHk87mJN9FKFg5bHoQId2toz8sAjXhuI3v+vcf1meVOljHFhVeiQAvnzauFYkg5xzDZjFtcjT2
00AMPABdR4fws/bTAy4jAinRY/KMObOoNmtImrkPZ3gNtDdyE59WO91ULt69c8+8AwHKsUi8+mTu
jE4wJUfZWLhb0qykryrYU2aU3qxszfW5XvEAEB3GmTg2ktOXP40nNvrFP3aElHJlIj0KjECDphRT
eVzDcRNZ+cY0zUNfWoKN5xxH3+r3Y5rIVptajhacdebHPMXOkD2CDF/wDbzdodr2Y/AM3Io9mJ7w
jg+KMO1Bd4XN7elxdm7fGZOXJmkd6g4j5y/hI3Zbspzys9mg/5BdHUTkEjzZKP9/+XWmq0ZcQDYZ
2dX9PaF9rPKXy9vLMbhvX/NDNLVK1AWlvfApUetIcYPGXDeXR+bcCb/Pnh8jo1cCqW2wjR+XZHFS
WQ6kWPdCZdjmw7zNK+KlaRtUSIVfno5jDywizlSrAl1H4Tl6r76pNkPQ7B5FLAmcDWARcSrai7XZ
gLFXz3YBPRbEkxzTYvnH1NnM6pwSCQ9+0znTVe5ZurDHKIcyRGbBcIkGUHZMHbd1G38ixAMfQr29
Vq/tykH7lHvbbUFUvM126eJNjnJLtpf3gbPtLCcZqeIhG+g+oEfGLsXbJxqctu86aB1/5ylYkJvR
lJpqZZhAVTzwopebVpBj5mkQY8txZ2hkCTEwbcEzB92GvOT+52Wp8DSIMWG0qw0HNcZmgA4ZbyCi
GwnHsbHwtrUuknxqsOQDstV57xojWl7/0qCYCN5saq3v6EYCzXPXPIJ378Z+Fan+eS0hLKgthXJK
GZJduEn1n9kdOBU/BtTuirqqcQJcwiLbJNMANdsMeUeF91a4ulMH4NRd0Z5114laKp83X8Ki25ok
jcaICgj9BYNhBcOf06I562WFOb+zhOUem61+lHrKoy2jONhyzPdV2H+eKxyqpD88szFMKOCcMHa6
A1+8nDh4B6qc6eN91NBY5XfrZ45cu1YVtaOaOQdx7WRgHvtlx2DCYtvStsozucDQBDdAVCWG2+lB
RPHCEztjp/FkJUA8YOz6MwHXEQnmv5flwbn/ELZPaNllSldR72Jvq9o1dsZ9tZO303sayIVTftlf
5T5s3fxxvRFVtfH0kzHgPA6TKOowY+9J6Cfu1IWXAd18+XvOOzTyHyBbiD7iC/XCA90Ey9NFYKrz
XpiwOLZITq1JoYo/+eSxcTW8UCyBKF7juB0Ww0ZkqUgb6nZod6X4JgPlHvLUlTeI6Nh4YqF69dO0
utAiLSXB1h41UFN3gkOVZ7Isei3RBtyeJYUe5rS+d/XG68r9qEJHVGPPURaWYGwxo5UkNMSxrzXw
BKKhidAV8Hb0P+equrQ9lUkfSM4yO0hwOP2b6AGdY7EsfZhkJaWctRj9SZP81HCsFyF4/PyLD7GY
BHc/VUQrqUzQyuALOfX1+De9Wjda6xHndyyExGKMtAILQKF8G+no/JHc/IocRZLhvMcRFo+WhHUe
t1Rp5utyN37Ont27ip8+r5sJjDHptYkey5nspNvn0BHxoHC2g8WnJYWWDDk1X0veSC6e+hKnEVwo
OHrEsofVtirlLd0O0yFPYeNsCqT/DmUkiMZ5wzOmWzVpTfTvnTgup3q3nG40UDf+7hpNWOqwKmnn
MKFqOheo6xxdqXXeRV6NJ3PmrC3VBa3EaXBp/F0dOMxbUe0Yb2DGcsPG1gc1wqJ7b9qMoHz/Xd0V
YUnCsnEekX3GwIsrF+AyfO7Qj1DgKzk+nqUGQ7YKBTYyxp5cE0Q/4w5vDK0zCwsOOGk4YjImK9e9
TAaDintjBo6ym30TxXT2zSzQc84HsHA0W9G7qKZxJSK/rYkKZuuz2M2bQXRp4DSeJSwYrbL6qu5W
+IWnAe1p1rsanbIUv5s0R1n2xP8EiuPBKN3wXn1CkeMG9J9oA+bJyyZuIy83BPbGOSpZpBoAKqi8
pRFEj+DwChwQfy5HJhylZSFppmbIKATDuIO7+PqdJXzk5hyRLMQsLQxdmanSGl8JCLBn39reXl4y
b2TGgHNFk6ycBsvarfFlu9Z1fhX7l4fmpMAJSxcWtQ2xy5KODV7e0rMW528MKvLjEqAYMfdB5WX/
sgaBsNCyNkaPNG3GXG2goupEdszb8CU9zH79KPgantIwR/KUN5kp0fzwso/A84/cAnmxvPl+diYF
jF7Z5nl9WkSZBl7UxaLOsuh/sus9c4t7UoOnmfFUd2CsFcJK6M3ivxlEwgLPjMlASLpSmXmaO2ya
uwKlD2jV6qBafEblzGXBceTGAs0mSemtVMMsiqu81q4ucFU8CbEoM7kv26b+vuZ5yW31hleB9SnK
wfPdblLByzfHOFh8GRojELOSsHRj3/n9vYzeos39ZanwXPl/0GWTNSgaXX79oH90jxpaEn70T/l+
+vxlPKQzpj11/7txhBv98He8+7y8ck52j7DosaZJjMWee1opA7jKclVsrOPoF4F6Y31Ex8ZV9rQW
K9oNR9CkbFvRS75N131OXZkLslSadm+pyBfjXeDFxuudNq4+mR9LU/Lwmq+BabwB3vh+Wf70xrZv
fJMErbHr7MiR7cJrVICBzYMyPuht7eT5g4WGSvLkNMWHpuzt+SWbbsPMW/o72b6L5RPaT7ba367c
KsUfZTys+aMeB9O673Bj08A0vi7PSX2KsskPw4c5nVylO8n9HUlRwNupsCB05wkM+2DH+77D26q6
eENWbw2zdSXDX4yX0NhFKI7r8yBGrXPohetuXPa9cZjTY5vdoMf6DGp2O4iIm2dBCXRe4TeDn7fe
UgeN/JorJ025zcs/8upG1tMaA0TU75YOjGHDXhmboFRONrIrl7edc7axCDtr6aPCpM7igKad3ruI
wYPnHZiIJpJqpZpptkxPCqedjkbzIOG+c3nNvBOIBc4hQRlFakRHB6L2ZroLT7HbPA63yf45qh1p
dufKFX0Jx1mwADqY26ovKgRUOMQvcM8hnqgsnufrWOyc0lgDsuwIm8CxfWwSF/nEOOjQ/c8IEf1d
FhbnEsIC6aR+jOycBq/qh40X1/HP8FI8iLKiHO3R6Pb/TE7MVps2NAU1evYzUjZPv7zEsgg6Yg1l
nDTY4drqfXCVD04bNdusHvwp1vamPYm4LDiHJYufsy1AfFaqSoqBPobD0yo9mF2BtPdrVn2aiupU
I2qki/dUSl1z2l3eEw6bP2GRdbYFNFqqYOO12AXUR31BJflxOK4GYsDBo23pBBNRezvjXNkup7qc
69Wa4vOm/XqUCjhwe28dbkdPhPLi6jBj6WGk2mbdo/50eSKPCPjVY3FqD3m+Qfd0kTZw1IzF2dlK
blWWDjWjURP84FF0ceGcPSy+Tm1rRaslLD4sksrRevtK0pO/AtlzfCALsCtMZYkJvURXPnH1w3CX
uaBDvQP7WujV2Ob+rT2VIkvkmDlLwCZNeRQN1GB6L3bnT5SWO2PnxILrBO9TGDuv9GheUhMbUHox
qq9FKX1etMQC7PJqSUNdQ0lB9pQ+5N4wAcRauemV/ZVcr6+CfeDYAIuxG/ReS+eJTrKAlyM5FH+l
1bFv00O9ERHqcj+ECWKssl/DaMEcio7kdbEZ0R5CP2mBfCKH3x4XLMAuMvWmmTR4DbvZWZtqRs5/
3k9LoAXAWgnqWTnHHduPVF9ifTUyQFrLBxnMECptA+9f3giOirI4u46QxogVgFljtP4t/PaQ7eKt
6HWLo6EsSZuG7ihajkqkY1SHR1Vq/sZ2+ndMp98ZAAuua8PYjhcVUP2hzbyV4BrVHKtJEHrz1k7d
3o9TdI5m1ewHlFBmCxSzOGWJ5YTCAl9O8oeFyS0kK+IwRf3esjee6nv7bglUf8wcIScpx4mykDi5
tnuw+mH5OtreGG6zqfEkfT067+VGCWxP2iiyQIN4gmKyh0oGxM2Cp7qjaa9eloO4cUYFjyEkJOCc
MywcTtaWPBpnWm7SZdYJaWe8Q+kSccNy1q7NMJZeSqARvMlS00AJLes1kVDIBeBUt+mVEI3S2jF2
o7A1Y8eu5mTbZvPqXTYenpDZNIXdtHOqYGkaKRGT7JLx5XcDM+d3XljVsAwJAI2arW2NMg43UR5O
v9sxFiJnyubayWALOzYmOieaIDIgvTtloiQEp9KCsCg5Mx2t3mihEdLWG3fqdojcXnIj5aDe5nvD
CsIxUAfBFvCuHSxALja0yLDthTqwtvXGbgsy5wSpm0C+KlF/+90rB0W46FX15/LecD+P8QxqrNak
RpXV0Ubq8au9md7yAF2Jvazz6v36nnmflyfiGBaLlevMYkGra+r1SXwcCs1DDuYmzgZRGMrR3m+J
/vBwdtwQPZJbxA+rdadZyg4/bEq9Kx2jV/a1mZ+SqD00khGEfRL06urgpdlTEYhLWioieuF9JOM9
pLzQ5K4asIhd4jfHXz7wf8f4P74NJIEEgFYMSzvEWJ4FGr/Lm8ITGmPyyAt3TQwM49FUG+KWCcoI
pz4RQJO4qsXY/doMYRa3OBbC2+FK39aNP/VeeF9f1fvhj44uDNeaIKTgTcUC6ZA8B9y3xlR97kof
6WsL6o/JIeh22tzUj13ixfvm+VcyY3F1TZUSzaBfteg13MCzstxfHpgTvLDIOmVoJF23MHD3VAJ/
OwS1oz2L2g5wJcTYuR4bUkIm5MDm6T7r3pXsKw53ei47xiq7evKSNINjklNXTE607mzp6/JHcYI9
FllXoyOzoqG8GtxBKzpiP7cARwtyNLyhqVL/sAo70XUQNwBMvIJONL5P3HIvShHztoKxY5vYzVAP
GHoOyFOzydzxS9taAmXlOAm2t6cSW9GAyiXkhm+HDWj7fikOxpZrSUnGtcH9gDJwNy7ySIGIzY0n
DsaQu9SKh56W3aCi2IlmZ3VTh2x/c680bfxj9jEF3bQsQx79WiIV+hZrkSNpplOXX3OduDERhCFn
ifTpRPTzfihMFxVyP7Z0IlQu14CPhvtpduZtfKU/Deho4M17ElReFojorc65Vzoh1dwfE0ZqXRTm
ggkLsFKa5FpLHy5b1VlgFh2ZseYmX1q1jrDZ6I78nN9I98beBsQgsd2cAFumfOBtWgUZMygwRT72
XJBPp6Tq/ONj1CytpWXExxDdMVFQASoWf4zQffs3RCx0Asae47GsiQUW+ePQ3Zmx7aF80E0nEXjz
nLegozMmreuGJM0aRpe2irvTgP4SxfRU5mwCjI7MXMwVtam61cTIoyc7H6orQjedhcLQgRmLXqxy
Vc02pU2AV2/90Lfjs37UvvQtgK2Ptou7becgV7/RtqrhhKLPOeee6KyMsQ9TnmqSjGhd1u8mYKHb
6GEt7wR6Swc5IysWgZdFsWT0EqK0DIRv1mn1KLkiQe8nW5SKocI5NwNj5BpqlRtl6OhulKjI2CyG
o27zQzKicCrNPEMQOXE2/T+gvFG11LLDNGmFVoBoEV8YDy3ao/VaIaCc5c3AmHg32nnea5ihND7S
Etea4ZjhQQo9TAQHxtm8Knaaxee1YZjWoYLNaL0/8QcouY/AHdxPWxEl4bljg47PGPQU9hZiy+/x
7evkILnpu7QX5VV5gzP2HDeD3UoRxEP5RcGcbXmhszi20Pio9Z7TI8aq84wUMaHCafzmSr/W/Mo1
/SnIHka3uv/lAcGC9axVra3YoBaO0qcxMb0Or3aXTY3j71iMnqWjyy4VP1LDKMrcUvGICOk4Q7MQ
PbglXTFNemtAN0DjJgzqjf55edUcpWeReLqp5LRfJY3pGiA6iSd8pqB6cWY/WSAe0jhtWkYYuYeX
xhuPCfy7QUnRh9Rp0GtoPYlCbare52ZiDFdT4qw16TcYkm/KrdtZintZOhzXzOLxlGJp4olQ6Xhx
8CqK7r6v4OcWzNhpZkmlVRPww02u/jJKDrnqQMU8bCzUEaMpL1Lm+TseV73ffQRjuA2p8r43cc1R
hrtZX53YuiG/6UMBj8NC9Fojyc2lhYAmNBbCExtFSf8CO06HZg7jyFwTOyY99GfXO7KwLoATVbG4
vEHqTPBUY9hq8YdorxQHQ7vR4p1ioItX9Jx2old4zkQsQE+rLTUyI0zUevNxpH3V96ZfBaLGcBzD
ZeF5SJnW9WJg+HSHFMXD7Iselzk6zyLuxi4xl1LHwKMX+asr0sKzmTbsJ4u4I2GrAtuKcQsnDzrn
aXLnXXia0alj9M238U3U+pK3fvr7z7BZa4beaDCPjmqG0U1+Z0Usu1utJMOg5BhWcm5eheBr3i4y
tlmtcqovHUYlPrmdPfVBuZ0np3BAJvBmeXG6XffSpnbjx8uugDcdc8auo9EscAZQfif1Pq5EeAqe
yBlTbdukMtsKww7+ui12w/byann3RxZZp2lxa+QFxp1ap9rq1/kLcSlPf39At7pmk7hGkD+Vt6LH
OM5nsCC7Jbe1WFExneT0B90VRWVnHxKh+SysLrXqIltSjFvu9E/9Iw2glacR1WZgXtZ3l2XF2VkW
YrdUU18NCebAa6ifO4qw5IMT9v0HWJfmYWVJCPvMew05DrODiy/d6vnysnmjM8aalQUxNTp6t0cO
5UQDvlbYiZsTF7Courwcu279RyY4VgVBPE9JGIuNoyFCGxYIevDRmfnXwzKWWaGxS7IsGNZGSwYt
+A3KgqoeY5lTseZrRFeL0i6EpECL3lzeOJ5s/3NpTdfSpqdzvgPLqkC2HCVmMWD6XCl9TqlsFj8P
ZuS8RJUEnE1jAV8jmAcBMMPAEvjzEYEK1ssRAov1WvB6ZBcThkVBvBCEyxuUCufH+ZUAlDE29KCx
HbSf9i5vF08AjJ0VfdnbWYZBR089lI4miNE4FxMW0mW36jj1/3jM9D533mNfpLic6InFcFVmgTac
VBWIW99Hj9q97OPZeStkTeKNz9pbrEihZFY6LUAPnebNvlLxsm0+JZng6sDz+ixMaxnGqWz7Qj9G
7xrlHnKsp7/jPlyC+alHm9XL+8r7DMYMNfQ7VAjBJGiT0/kmKDXBJpYHiuJVryIt511XWKhWV5W6
arelTu9Xna/dKZvyoeqD6WShM1fulNvaMfOt/FeUOeTlSVgIV5wWuh1PmHByLbiswVUeTR9a222N
7W9DLxbKleQVqNcsiC4HB2HnaGBXqpxsdcjJ0vz1S9q3YKfeoQPQyXIFVvj9hH3m4sciurRqSmMj
xIeFj+Y18bvZiW6X13FbvKHgEcG28oJ2WPvWcHWQLdz9SkVUxvS1Uu7/j7MvaW4b2Ln9RaziPGw5
SrIsT7HjeMOKnYTzPPPXv0Pfe+s5iFr9lTZeeAG20AAa3Tg4EPIZ3zTs7AZNPPVNepI8UOOCyeny
FxhR4B/E19QVZVjjC4MntYHoF7gpc/vnGWcCRXrpYd4URa2ox1YByAs0+SBE/QOsJUaUrQUneWLu
C4kGibqUgtHiI+FDrDr6Ch/yQmknS2/Z7BWHOMbTe6MdrdVp89nONTtGc/Z3XlbOCM4UAxYP6tiJ
5qweY+DHzWjxw2yw9ZJTFWZJJyEizZppaZdBxBTA4mDOt1MqgrOv5Zg0Y3soAKxHE1VdCg36UYXW
MwTN06s5qM3Gn0feIcPIESkMTEOnPbiI8QPKY3zfBbnlA4m/2mXmXTZf1k/YzPrLgZuteSgMCyAg
tYAiS/SSqSdV7h1DWTgfYN1jKJFaYUqmCViqiOF6w8/iN6YEhbZ+23hmgIY6IP6UZb/sQ3XHuzix
NLaZwpdfpKqFOHeFJB7bfe6GeD7Z+iZ5nTZngc7IKSk2bEljED2VkJ5buEW2qRO91V4zgXYQESz0
+szveOCwz9v1mYBJydL6CRgDS+rEYxKG9cM8F40fJ9XgL5WAmQpxYWRunFv6SSxQwyykZNgl6zQF
pWCqqGot629JTG25SR8lQZWcptdmtyxC2VubTLCRdL90pjG7piHPdr8YIGyXWtmd21j3im6yfCUU
6qc6jMZAqZvGyWpQNkm92DnGKsxBOgO+IalbiDAi9Kg2Wb0XC7A7DggoXjzroVPl+upFWQmiIbkv
XdFIJW/Q4/imBdXDjR5mSPJ0BYmuKOLtTJlFsLmro1OYbfLNHDG3U0zXfKeMkulgKlC6F+pmCKax
SKHmvNpVubI+CXIHJn2ttOyuQ6YhK5l2WMVC9tcumvzLPsKwKJHceipNHqK0m1c85q4+RrfuMPXO
47FEMByQ1ueNTLTkroBwMBw5IWoivMDKEkxuPxlwfoNRQ/Dopr6KfjweRo2Ro9Nhbtk4zGIUQ7Bp
VnYtvoUi57A+L9ikpXlTmZMm1/v1OINfMc8xobBcOSiI88owaTEecme93rZwq5qiG9LjRRuWYBI/
G0C+8nKA4MJD71UQRty2x/OJhUmL7ihnZWrZQnLnCYANGB7Ixzj3V9aiSYjsV7HVih6iYXMBekS5
7yWsNW87+yX2RoXQr4Yyrdvk2p3wLPqCK/iXnZCRF5u0pJ4lgiBjtM+6sZ48wN0dea/eK4H6zqvx
MWK7SUvrwxSu8VKM69H6WFbHuKkC8BXVrY0GQXfLfALeb9n0/G9gN2mpXbYWIeknqOkFhQ+fR8bB
ch+S61RNnrWxNqzHOn8co1dl5uRQ58OfSavoGEWOZowcitdsxY88yxlhiryrLmtbKZlNLJe1tgBW
jOkFjS3fl08Z2MpEv3SkX5cNh2GTtHaOJhLF0DfXn8AqYXWAE2U4tznZP8OT6DQ2tU9GzZyxk/W+
ckT/mbNmlljioBgY0wvlZiAaSicCBsjxet1ZyiAOKpqxZBSbtuVgdZPbzi093m2cYdR07ppszIso
bueNdYepRvucY32M/NGk7DWt2hvmaOBUwE34ULt6kOyW06Daye10TO3le3mQXf2D98LJUhA5NaXQ
+q/m42/D7bhT8Pbua98uWyJrV4mD6nNa5O0W0TeuNc2rXF5h/5Np9kxAoTVyfZ1iZZggGYMX/OZN
Rf+tK+HN4Kf1nve2kLs/fkx7ebfrkLw19oJqtO7gqLr8sxhPJCYto+tqZ8nhf1x43IdpYFTgQqmc
codZoJ0t7EHLrLnK5Eg154sMRdLq+tJbua4U3XpMjNouhcwWxdVVhVt5/rj8kxhWYGwf/nKOqXFf
Y1IkbE6xX6Jde4MzcndZMive0ao6BlyhOhhDtBisGBFp/jLv1wPOmJ3A0w7j8c00iJMb66QJyfaJ
+qi4wBzkpdPeLOgxt7XnpnN4JCys85LOYFvkqhE6vVjRYJ9+q/HI7td+uwsbt9gvR3HHQzgwAgst
s4+DCnzYUq2YXaLshAceEIEllni6rJppNMgQKwf99xUkLpc3+LO35pwvEi83rCiOR72Gl4PcY6ce
xthOn6qPeSf+Gl82Xlp3tCsTx2j+c3myfshB970DM/XEeRRlmC6tvEv9rJrTjM+L6L7GZPKTuFM5
+TkjEaBV91w0FTQEQWOTV/+qDh9yZRdu/HZZb5txnlEbrbx35SoYcWcuxzpaQYFWOkvO65NgBSha
fZfyPl/FTbbyJDdgusyfFVs+lH6ZOfq9DBClcDuEtvh++Zecf5Y2KQlOXacRiiP4mvgnfTK+Zxhq
L482UEucY4S1w8S9gUNDX69U4prkb7yUhjfseZdR1iaQm646T+iZ2USDER638QyNM5Vh8B40GPaj
Ec/Q1FyPMHZyO/8yb3yP9rJfuB1vFATDn2n9rK+netYTcbPOIuBDZlgBm5bPCqlcInWB3HivH1K3
/46JarmtxnbiCpwdZS192+kvx83aSGutj/iEZc+Ah/Gmz7DEklPMbMwoluUFEe7P/IhJDRyKAcbp
SzkSemmaW91CsgFC1N/pS+RkPGpIpq6Jacsy3msF8BcgVx/38WBXILfUX0tPtE2embC8R/5b18P0
PxPXA/B93ph2i6EKlx2fJZqcKLpixqomID62roypeB+6f83wKMMyKRYkVgu1Sregrj/P/nt4HICH
39oiLq+b5ZdbIPtiftYsglpLhnTBFk7LveQttnmr3F8WzrAWiv/QFcwTsEZYy4sMFrvR4912WXKJ
zyy6UC7N9vAyOTkG/UhO5l9eMGMXKeZj7mrBlGYINuzpZ+jmP2VuZzHDISmXkiU1dT4vEC010jdF
HJ/mBaayrpyrEmsfifcM0Zj/536x+vO3yYt9+XV44kFaWWohR8NQjMPYhohR6R6v9u7ggoqak7Kw
tpK4ZBEWYzgjhT8mO8Gxghi3hctbydI3ccgpXYRpmSFYxWXkWeEUzM5LtWhT9aIKazFmaAGeXcyK
dXkNKYzgZ31e7r644UZlvTYYb/pZq8R89GYf7sydtS96m9dHcN5CrE+qrC+fmOoNrrrgE63b7jG8
Z7mzAuO++H6Nui3aG11kWodOM0gPixtjib3c6JzY4mVxDLXTzmhBzAVTaCE9DW+n/q0rK1uvOJ6z
eci/yadFG6FlKyvrtILs+ag/8TrvWEI3c/+ibKkbzLCvIXQM3yXMoa913sQZliq2/3+RvPT6NJYh
msRX9xPWxHGX8y5u0abmuVNmScWQ4KN8qE41bu+Ly2OzOO/i1mef6JcVZ/o0x5gv8onQA5sIALvX
OePn3fSL4DRSh7RMILhATvmd16nM0gQJHKIsoixaQerkCZjpgyGE7nUFA+vT+78sWCpmITTrTclI
U78XPo+MhLFk2pOsd1KWZ3EBnCVuZYFxuyHIuCCY7Xef8Q/ahVyWhSx1LTD7kviulXciumq1pLSX
6NAqhrcsH/VyEvNjbzScI4H1a7b/f9ESGKvQy9vhg42nfHSTHZ8iZ+VkJIwgSKd+ZGkmpCDAWNH1
ke3qXblDh/tDcR0ojHYgJ9Ns1YjiWw4o+dsU3p47do217i3OfNFJ2g84HBBgoRNM39V2iN/SwcQ0
neBy+D4v36SosySsGk3dnifbI8asOb1t3vVOw9HL+QBgquSMN/JkiYetiNC6YVBgiMJNzSG/PB9m
TQo164s+bQcVaslHrT+JaWn4clpbu8tKOW+IpkrurNY6GKakQ3q5xxOjO7mt8+uyZMYzAQWWhUWf
FQAnKZDc34ODBaV6N70db3kBgSV/2+Yv5iLpVSun+iYfjKYYpergYhno3D5qlnjiocPc93FqQnx4
G+2MXex+gMP2kXdeMGzxH6wYOGxntCQqqArNbgYKLTAte9cQXOA2RUFhwG0C2BFCeOctpxD8nznn
DYthLBQLpop9LyzbqsHvKgIhLe6TbzxeOpa+Sf6tSquR1m2pHJcgfADWEXcpJ/qlPVT+ZXNkaZw4
qBxLrapMkJ+cmpOKxYOidrV5q2dphhyo3VqacVVDOrrGYSvRfcxlVGZEFkrwlYOUrhsqiM52WaCi
RZn3GMYQTNFdAzg/gWyB4PAhu5n8+vGaOVywP4rpmhpTb8E+oIAd/T+KhuPbvHsaA85nUmYvsFS0
i9iG8jZo2lVHb6qP0ewU6UcDoHZ2St5a/HuP14Mbs9oN8+xl6V3Pa2Rl6Wz7/5egM6ESNaWCIR97
0djLLaBX0eBtmCEd5H2XDfV88mtS+q8q70qhElT5OLZodWyGDqR0jd54+rDy6mkMX6AgrzQWF3Wu
RPlYtGOyW9GIY8tJvXyTomJGoG5/d70lO23f8EpoLLUR5+4i3WwHUZKPuRR7UyZ7sVY4SrO46Sp4
l9XG6O836bV1EvRcbAZwo6Bc5ryhALkDBveEKqFkv4kvmHJUBc4UB2KCPj1eQDzLA7OZOvF7zA3P
azkXN2qT6SX6o0tAnKTxY+1HRnGKEymYBrtHeu1fC+KgV1zdmJu2Dhft2Ia31kd20F0Tw6Df6ptZ
Cv5Uf3hjyhm3dZNedkVt6fEKj+9Mnd+Zjpzb30an1vwZkDdeisBIbeiVtzS7RDVzsFh1VgiqjW/t
+H7ZGBjhmN53C1MomrbcKndWGnuhYqpgZpZq0xdasT1Gct0JvmCNuX/5c+fNW/8EOH6JCmVZzYqe
xfVt/9HvhdlWPN4LD0sycZx+ygw5i6L6dkJvnPFY+NflCDrl6V8w2W2ItiVv3FpaIHIhUqwVE4/I
FlmupwiCQTmDbic0PO8uK/l8XNTpG7Ha4u5uNf9dsXLgta4yxNK+wDGbkmXtIHbwooPF5c48n87o
9FlYnJKttw5iC9tI7DvLa9z8lN7yyuznDVynHYFyZsXlHMIu2mOOTMYIUu5rJUv0trFfjNnASOpB
qLHyjQrCcgb3mWfM53WCa8XfkqUiNJPYAl+m1SFkRV7kaR4uTnZqPsk3o8a5Wp83QPOzSPpl/UtY
dW2VFdWt5ReBEJQB7xn3vKWY9PmoStdxqCcIlg+J17l9cNmuWeslLh6XWqlqMsRuMye7W+3Auzie
30iTPh2pVWX0Zg/BetA5IwZtF37MuZOyVEGcvGuj0CoGiBY+kr3k/bmsCdZxQO6iWbh2fdZBKqZg
uLxWIMZS6buR0nYi2hggdOt4579mM5RLX4wSyVr7aBMr3G3N/9l+2V0JNKPMdVO1WqE1Q3T2OO90
F7Tcl9XLWjJxv0xVo2HeNq3dxr9mQbZfkQpdls3S8vb/L04XZWJiWQ1kGwCuiv6V6ba4WcoXsf1U
SksbQ6wZlG4FOBwvjWKtlzidaOWmJWzbB74CVwp4FWmWisklMwLydQn1ASo+VofxZkbPJM8qGDk7
nfOqCvkaNxpEg3f7vvQbF0RSt7xsgLVu4nlJ1RUiZgVXt5qt+dL3+iTveG+r5zWNlpK/tzDLwIMb
qevmf+t+8kdOBGKAwJB7/y1XN6sMdE4TdlA+xB/ZvvGzxJ6es2B+KRSbN3XxfHA2KOdcIshFrA5L
dYvZyajVKw6vGnY+1hkU/a70Kjo5KgguThZ3G1mrJV4olVMvDstc3eZ7xU324pVB1KBkciAg0FpV
h7IxddL+cV3qZfyDeK9rfe4zmEa5zxwTfFOXYxFLC8QJTZAELqDCqW5fQOiGZ96UU0RjWTI59Iq8
WC2rxpbpD++Dv3qXV3verw1KEBdiXkaMzqUtcpbugn6FD/2VRyPDkE2R7WaYlmJpQfZwWH0MzcHo
cr6aGRZMge1lPEhVmEDNAuBCV77uGBTNrq5KFM4g7b4tFjtqnBTlcrRLLnYXzLaW7upTnsML5Zvi
27RTbzD+secEFMbuUqR7OhSKpQMfBhMPXYXb8H8+5zUoK1yXqnW2ltCSguYyy47xqlkWbv/S2g+X
7Ydh7ZQWTgUqbLVy7LHy2jgVqF/s694HDQp4X2Yj6bv10zK3cWSzx3ssZamaOGiojL1RbNFkcSJ0
fvNIfM4fYihbkBNBS421LbDe6JR5oW/auXdd6m9Q+rcoSeKok7GLk5dgvCavDMtQBIW1j324tr2J
FQs7QE5vVP+ySbDEkqMxG/JpqXOs1rpb7Wzfci5WjCchg8LSxxLsg+pmEJktDY7w/jvHTM3s23Tk
EVkwnIXC0jUz1lr0SiNeQfIx8zrfCPLDcORFF4avUGx6qMWTLCwwvN7N3ck/8O4YjDhLAemyBtqY
XsbJ8GJYaGgx3dLGcFcefI2pd5KsxunGwKRjP43cSdAjWyLgCovdAprY4o3Fu2w1LOUQr5zlSMtL
AT9iaJzfeLMUrrw4A0/7t2MC1SLXsgK1i07izR4vhWKZOUlay0Tt5bjCUWEeto7HaXdZDwyxFGCu
ikk2I4tCEjXapb8MDu9ywBJM3DLOh3LpRlg3KDZGO24c3sWO8fRtUGy5sGbzgFiCs+tONdzSnW9C
bF6LAdt9baPwWkRAtEkv6ffR635NsnftL9pM6cv1LNNRSIgN/KLJi2xUYq5L4CjAvGqHXIq2o1h4
ne3OTW+uvIvQd1qM8uzWboDg5KSj1M0LK2cnMeKOQAeshqmmxeM6bnec8r4+qiFUke+MIwYbz3dt
YmuPeuQCFGDa5veuP0jOfPp12VgZTkufca1ZMlsxDJFCA1w4OrPHe0VjHKY68VlliLbRPxa29jCB
sV06FC5nySzJ1G3XvIzEQahuK9Aq+dHe+NNwQUIMddDH3FhH5/6QQvYGfemOkcNJshgBnr7mdqpS
JUINuS/tsbyXQNTav0jXJZ70KTe3clFYYsju991td39ldKQw3yLXzTGtIFbyS7c78u5sLA1vwe2L
yxe1JitVBLsIFySzoGR9GHjz0RmVXYNSuoVCsZhhC2PG3K8C80uD/D5+7R5VV39Vdu1usWxpsae9
epPdl4HAIYb+rAn9i/0yNHK6Lmu4YhQbFFUPTn+U9r1r+ak/efkPcEIEZufpvggXxsxZXgsVS4fk
pK3GOdGSzbeaU4X29JqbhzBOGEoI1yhNDRDi5rRTONpApd+gs+zNLKyr8B8GbXDpwk5WxM1Ui58y
jvJGBkMeL8VmKIW2twyJOK/g0N7etzLvQwhy73KEZJRoDdrfYuR50goWBMsPy5/xLrfNn8lDJtvN
ryfZLYPq6fJ3WOvfwt0XxxByHALLFiLqexVDIWOPEy4Z/cGYXf63YEku+loysf7wttDt5ef62iIx
uU99A5z1/YrQjHFyoLy2eQ0CrF9CXFzMTAwx2swT/Ve7bch54V5WkYoVn/E0SignmV03AUKNC1on
A3oqqPO9NuspJ29jnCsU3gdSFVm3eh3Vg6DL7A8k4DGXZoulEuKxWpJl8RQquLEeqp+5q8UOr2Gd
cbJQdJ/YFaBAilQ8KqHc5lin3I51dMPzMh7Wwslhm+uiYtUtxG+Ix9qrAx6EhHFVo+g+w2jKvJ6g
baDv/kjvaDS00Qst2hyrZ6ybksQZQpmGq4F1o1pvS4+Vy8NpMvRNieEMdYYNtlh3t2BmQnKod1UB
JDGPDpYRgSmub4xEuSgyrDvb6XvrcN20EIMi+jDmuh61TWzlWXihr4LaM4Kr3+gpri+J16pRBIgf
MP185do2axPJySqWKM42ognbxqOavh+93rkcSFgxXSH+2JURcPFbDpmdBjzyPpt71Qv3s5eCitGZ
voE3Krj8pU8w3JmYRenbijLTC6FDMER19rTe9bENRBF41mVXjuz0zfS1W3RMHuLX9qatXdW2cKCn
70rwjHZ3Q7CN0onheBjeyLkbsQyMOHShF1E7Zxh4DtjZHsRT/uXfyQieFAsYqeNYDynEZvbGWmY5
eGPg5M6MNnqDwgGtyehBsYLNao+1H/8CJyOKCOkfOXPKYNpfFzAoKlCcKmXNAWK7BVGmX7/rO15r
Ikszm3F/OddTy5rjadOMcdd1KBbKlt2/8aimGB5CsX5yKGlhAmYx1NGrx8kPK24RhKn17RD+su4x
VUZjNar6tgaTcXaMvwHn6YPvR3trXxpzJx55CTRLQcTLLbTk5XNc17fRz/GoecXeCniVHEawppC+
dG0Hq9YgWrFjEKcH6t3k6j24JC4bPSuMUPRev/xPvvzQvMgv4CLNPOW2bBzRjR+e1Y/rIB4GxeyJ
c6EaoYy9CG9lT3fLE09BDPuhIL1wXLKqDyFYsWc/89Q7XlrCErztyBfradbITPDSC3jYMXaKI16R
OPGLkQNSZJ4gCc3aRNjSovlTy9/0jpN+M+IixRaloSTI5YgFi4fOyY48nD5LDyQXjozK6oQeYqeD
dVcd8BrIu5+zJBP/NFRtimSlBGZwXwU4Uhze+yVLw8QfjTgvW6BSoYkKvmhZXqtwXioY7kgBRWK9
dRVNUIYF3o3mJXaAT17Ku/UP74LA+gB5dDIsAT0RKz7Q4g4+eDmmrtc/w6so8ozP1/UvJr1qw5gj
0cbJ6fT73+npz+UgwtjHf/BFXS/NsgSxYZDYo60deK8EjLhKEUblkEkAJkLw6Ba7LS2bA14BjpG8
U4TREG+FEAnHznaLl1NX8zLX+CEc8+frdLLp6ouqFykRREGF/BGDHIzbzK04EZvh5bT7rEuipYuy
T510z5LDG3TDqrBQnNGqmUqjlZBb2ZZf3mQBaGj36g4UUrxiKkvlxCvnuBUMM4K7WzbIjTGxAARZ
LXweCeJlnbMeoSnRZiFUvZlP+IIa9E/mfYmmIsNv9533rt+Xpv3RxRgR2z4IrtrZdWPzoIAsMyU+
WwH6Va3ofbkFSHw+Jp64R9Meb6gaSzjJdrO0m5JWgSEtDpLG3eCLtv54WV/n/RZjoP+2UWNSpQXc
ljVeOWJHvEtt3pXh/Jp1Ckwa0npMBATgW/UgBmihDyrZ5h0aLNnb/7841hoOsVUP0Ice6Ogx3MOG
gNHlmRBLJcRtmwHM27IJ6Vvjv/gUeyIn9J6P6zoddhmHmRnWDWxEf35VPcHDHOE9LwViqYSco200
N2Yaw+yXgwrqWg1IaN4bB0sfxGcXsFgOnQh9APwVSKeTcWVFV6dMnJOaa6OQQyENJmsliO6h4VmA
QpSa20mcgHA+4uiUhFNtZrXWCtihZq9ufcQTTXMEi4h72X1Yaiee2ayghVei7RdgnHoVoJnuwJt2
w4D26f/Algqwlo0NtnQblZRmjtCDDHHYz5Fj7YcDjySWEfT1fwBMSVGh7+QzYBqvo699lH59M7Xu
6rWchImxBRTMVI1WbZQplAR0hy//DlGl1nd4DODcrM+fhjqFLIH3E2XSAuItX9/nHm82G1P/JOld
zaHJsu0k0R0DrLCTt9rds+niXvfEawVgLZ147SILmhjXm/mgdl8frvRYCllqy2yw+k1siLRaeRAC
3rMLI4JRks46E1sTgHpc1J9ERweocEjsEw+MzIgzFLjUGIqcr9uqX0tX8IA921/2UZZc4qNtVLbK
sN2J5OA9smcn4kQWhu9T2FLVikKqbo4DSO+7/g0UU8HIux8yDINybWK8W2w0OWTPvuJKB164Yuzf
P9AlfVFDMYHY3q0eY3d0WtsEB+9lPTP493SKWwrVMZSqDKG2sJuHCcOuwMfj/1582e7f9dfeEfjd
OawfQnwz0vUuFjafl28xdaZ0f1utLQU8iBdL+8Qty7zvmmXLgzU7sUOf99DCMERKpKlgjrrZbGf0
a+qKPzJfvi6Ho8yZXSXn4ySmW69ZiVGDeHu9LmGhiKWqaBe9mSF49lfbOJU3tV07S8R5A2H5D/HL
SSimRG0hfTqUILhZD8/XcSLoFLuUYmLHXE+QLDo9yqjRs/K2enPQXRmpKENm1S1xK216EZGPh7tn
3iWCYSD/AJhqAbP5UvScSa+SvVHu8RbMMGjKjBkto6YkAvrkpKPp5jveuy1jBylCacRIbEMqtx45
JJ3p9+LIz5UZqqAcalVZrLqw9SNuHQeDy+21Zcklrp13ilBpMTShYYx3cqve8HTBEkyy5DBdtEzZ
Oh01ZGuCx2emZOydJv992QFBTl0O0yb4SQ/kbzyWTkZS9g9IYipNqxshtnXjb+Zb7Ki1Lb2lN9P3
y6cBa9nEu2VB0FSphXygHYFeuw54g9lzf2vDisP/uggmLh9bL97xTi/Geik+IovbfJ02Wx7d2Onx
EnRZDQw10/F5fV4onbSZxeoLhZMclNP4Z9qns8OLGQwfpLgIVR7rvLRg0PNr4UVB6+U7XtRgid5U
9eWanQ5xFVqb6Pqo+ZE94QjnZags0cQNxU7sE6GAWoSbzV9wKXvOflzWOGsjiSPmejYVydbSvfq5
a97x3iFZG0ncEFNl0XU9RVtxWPbafeQle+3QB9eKJ+9Hgi6pep9D/OobfnkHuhoAPttnHqyIpRTi
jZ059nna5gAJm6cVvMi66JS8qjxjLykGIlfSxpAtLL0/rjcdmkYyn7ds1uWUAiC0Vdb1poXs6FT9
bE6lvz6oH+3jsuN9gbGtFAgxTlbchhI+gETbL0AD17mLW7m8qcGMPJUCISah1JKlhPjqJQw2Owei
vHd41zHGrlI8RB5HVdrLcon32sgLbR6OnyWWOOcwxlkKGFGJ/rnELo4RJxSyxFLHbLuhbU2xxLta
fFdi1OVlf2epmDomGvI0sFGW8JzisXEezVcUkTgpKmvJxCvbME2aXsCSy32Fa/R14+rAjft3YM3M
YSr7SClxUUps3f5zWRGMxVLwQmmkS5yNn/rtd63NS6ZZYje9fzkFCiFeZSvBYg082a9c1TIcjyIV
5sws+17FarNTdFOAt+y+uAfs17+sC0ZMotPoGiMulEKEdNGR7AzvcmAg310WzdLH9v8v+liTqNGN
8FPNHTjfr/QOSkYky6Gqzx3ErrhrDS6PP5m1WuJ0ZZY2YlND7ILYFnJf4BnZLoUkyFICzp8BIWIb
QJ8E11sb8bhESJaqmjc1uCjZco14C13/4pd0Cj0oc6MYyxhGrPmPpXeVIVDUgRG1RlhsjjF5s13i
ZnxZLGOplA1IyHqhiXuInd3ESThBkiV085MvRjvJUd2nM/YLEwEDmUP2yBK6GcdXoVYyxOP8GRlA
mM/5+QyDpbwlZitVbbudaTJg9em1BktZS5YyAeOtDruq0ROOQbQBD9TCWi9xsMZS+gJV9s0KtvB4
rRWQU00AQN/C5MMShVJw+l+2LNZSiW/VcZPO6YSlKlthy+XFWpZYcpot5v83g9jZIu1Vq6WIghw4
i7YysNp838Z2dmW7vU4BBZY8jvowQLMAFAS1zbuYMrRAwQRtaq6YCYDlzq6023Lg67RAfGxcomxV
Nncw7ND9yctrGJ5LAQTmFAtxOEIHb4+87jvGiUCxAxjwphhGhIVuhYHYVX0eSoOlWOJgeSGF6yxC
cGMLzjMvx2VkjRQm0FmiIMQZssbkcQoKmO10xDhk7/KmsdRLHC2Ni3SoM6i33EsB74GCJZS4WRsK
Qjpseqjscbdwkpnzu6bR8r9QDT0ejmG1g1eAzKnldqGf3zWNlv+taKgU9Dds6Z1k56frrEyjRCR1
WaiFgVkt2yubE91GTsc5y1jrpX6m10MvKJv7+sVp8K2ryDI0WvKv4moRTQ1iJ09Hb8B1qYdGiUhk
ZdETxYJY8XPYxnU5qEaZSEoxlpp0S22T3WxLDg89eD7V12iZP+n0MMJEwi3iRhGww3iCRjvNFHPR
lKzNI/5mJf9LcsVDu8OoOE4qwnIO4nGrXhXWtF1RAAQ5VM5wzwu/jPXSyn5tYbxzKUNwfp+63Z7H
o3A+Qmi0kj9V0lDnxmekHLmOzBJKMscu0bss70OEnZ/rgddWy9AsLdlr9aIIS2lt3iZ62bHlPl0w
TI3yjABUW0pSjNX27vacE6IVYeuh4wV21sZtSvqS8YpFmEg9WOWRnPb2iXcWsbRBTrg07JJJzKAN
FYOn/i8klOdvwRot16NFUW2yFK9P1h1momKISXgl07NGi/Wl2VqNOQpbdibg8Wk9IFX3L5+eLHUQ
t5MlXUsU+VN06Wu4W17pz7Rgv4SNmvQmBJvBvMuBNb7SLGi1vkw7Q69WCJadApdsnl0wXj81Wq6f
TU1thO1RuHeTnZ/7oz2BQrq1eac/o2Kv0Yp9nZhSUuklmkJvMdhx+pPeJzf5XfQ7Osr3owdowFvZ
cWdiMnyT0o7oTaxFcldtHZzJIwYM3UVB9E2OuXd8lnzinG1uiGq9yc/vp2e8RPuqL/zID7x3RpZ4
6qV6sqapBV1FP0GJUZwKz3oOc6e5570Vsz5ArnyRns4lqpNb6+90Wm/kfXOMb8Qdb/oco81Do9V8
vSnbGmk69DM4GMc3OYuX3YDr7hQOtpHZ408QYwaXXZhpWMSHF11dynbCt/rKrnbCk4RLUZv4EeaV
oAn/YL2Iu/DE6zY8n8trtNxfdwDJFeWAx42b+XWYE6eYHdVV0KUwcGbhMeI+LfgDjaPFtTjiEOyr
j75zEkt6X0TOtZwR72jVP6pFKylmeDmm6uK8krnleZbg7f9fTqt1GyxvpAhLs4v3GVzMeYGJpY7t
/18Eq62hLVODFf/f4h1rH4kDN6WiJ10HsaufvhbPI2aayi7PfVnKIO7b9kLatiWU0Ztrv8uVZApq
MY3cXNIxokdJxesyfkpFMrVTjnkZ+M7gKbuOi+9lLZ+kuLWSqXqxHQWa3dj9LrSv1Qvx1FbrtWas
P5VeACtv2jyfYSSOlIRkKCXEgK30tXgj9x3z873u34dcjVKQhOjPzPphCo/tK4bM+JZdx3b0O/0p
28lRc/DXF35djmEMjVNCksKopFpUhvC4dIlTDyct7O1pKL3SvL/8AdbxTrlJZgujBbJ2DDGIS/O7
wDhF+/FP64iFLficT2zmcU5dxFOrrpyBwcePGBzLshcMNJ1cyUW0TzGhOLGXxG7n68IYpS0x1NFU
MS0mPPajZvfNEQhUDKJ4M2teFwTLoIgHy02tD6qCD4TR7CraDcYUcpbOCDz/QGxU0UqLuraOy2FD
dGXP0kP1xGu1ZyThFGij64UqNgWEb8Q24b7z56DhLZxlo8R568nS13WezePw0jzHjwA/c96FGIum
MBtRbnLJrAcTk9H7BPSh9ffqvuAYJWPRFGkjros4WDpk165gj+/mlWT+GsXaiGjebod0MTFwBZSZ
76AzeL/sRixtbL/ky3mXD9OS6hLUnO+BxPf7Q4URTpdFs5RBHHRdVz0O+9E8qofYx/yRay87lGUk
7ksrsQYIlv9knvZwLehPowQjlqWopixg+yw7Omx4CfGG19fGUob8t56NqswHQ5k2q1tRpBk93rMh
I7Wm9CJzW5kLKBtNzPJMguLBQvVj2rUOr6uNET/o9LAyx82qVyB+cTS/CSzPOtQBD4XFEE7hNQbo
jEx5hlLS/eINj8pb+JTdNd8vmx/Dsim+RpCkZFZjCA8fMDssEF/V3ZX9KxqF1nQLmFFSCbL1YH7C
kIPH/FR71Yh3Avnh/3H2HcuV48CyX8QIkADdFjTH6hh59YYhqbtpQe+//uXpFzeiL6Yp3tBiZqGY
AXEKhaoCkJUZrMkELf0AaWuCNJhUxITpe1eHHHPkztdp5Up4KT/L8JqeQUzAnG97c1Px/A1EnG7l
i0fhri3tglvKhCNpadbhYI72MSu49pT4xmP1au8jj5kriW2BNUmnUs5kyZwU09DZkG+rH+2z4mdP
nUNvTMK5yZnKtYuFh2ux+ri2sINlRpJM9JoJRJV9C2cIDYO79gq0NLBU/xaaOY2GUtnQLWNOa/Jo
O6/dxi65kJREszTJVUtgzg1QzOZ9jguWtWf3hVnLkJwMsD4rVDH0tAdM4vi+5jhLZ3mZTMTSp4wl
NcyR4yx/ynzUp8al9jQUwDHYaPM7lblZ4n4dJBbcVIbqlCRmEdHxMe06u+Ia39nXG/f02mXB0vDS
Fh5jrYbyDIwU7dA8vulccdejkl9L3kvDSxkW6FsRZyNmHz4Pv0GJZbxV1Enu0/OqAy1EaBm6U5aW
KGsTX1A/IwfMZ152qle7lxYYTMAr+L+TYtDNxMw7jD6qbpM4yjkNHfMwHkqvnrfxpXpYQxIvxTsZ
1KMmvdbMGr5U+8oZ2l378E65g1iUm60UO0tLIW3iMtDIIFR8oEVHtoByOWgv92RVd33RVNJOjtU5
VYMYnmRt5rOtckiQOsl7uKsStH0lq+11Cz9DBv6EQ5GPbYeKPtkZTk04joiuOJuXtTJoafybn/1V
bsJX1VIL/php9hm4qPID+0w8+/Fb21nmHqmCBnHUujmUD+TdyMut5mdbKP7uvh5/yY9kEhJjVJs4
FQ2inlNekGqUV8PRPdZtCld5W/nGQmSVYUIaiCNFHgkDZ+ecukPsJNZWwzkFgkTnccvOGjKqvdFa
LwrP9Srd21LclWFEaUr0IiX4bHZMDa6HXqTc4U4gBbcouIUT+hazX/n9GlfHLUT94/T+ZxZ/OUJQ
JkNZaaFxTHCknonPYrSWdGJtnZaGl8rtPFKUyZgwPFE3CXNinaehP+5KX0DQeCq4Et1NAbcCbhzW
XkqW7m/+NNv+9ZNKNGJGUR4bx6F0gqvdc3pQBG/3yl2ueODt770e4mOUrqSuhTuDPy761+emoS30
psJPnLMfWvcjC9fekhb2qIxOalMFJAQzBq5ftfv8WO3jEW33tuKtpviFqxsZp0TnIRiqGpaafie9
A4nsvdjQjcBqCKdePV0sGEiGLdmt3gdGFhlHZdAe5tE81dNKsF/IirL+Nkh9QloEuXW0wAH/k7qf
Wu0Ou7UGkiX7y1l9VtPWMDB6gOewZ+aNzpzx6nFVtnkhvvwHzmRUzKpu45Pc04/NUet5f/917Foy
uZTQLcIUUlAMXZwiP1g5rCzNV97LdtcRg2FQu4DgIGjx17sMloaWsnaRiKCzswKXTO/5OefkcQ3j
uDSwlK6D0VSNQMecs0fDSU7E/f21gf8d15gMatINwjS8o1lQfmeevl/rCv63Q7P/QJrMko7RGFoo
j8L73GeDE+4ai68x7C2kTSZjmzKSaJquKibEsCGAsy8tvKuXXrfr77TG+doy/941TJZbAv9aOXdz
ZB11PmzyXQRwvPamzus9vYs/QtqXUReZfdbejAQARh84YIrsoeiRj2A5JOHKsfbfjsNk+FOqkzHp
A1iqfVUP8ybZrjjOQgHJZABUp42JqCwMTB+qU3TWT1Ph9BxMGNfhsXuha4n35uD/zetMBkQ1ld2C
9AyfibcpZFLx5qJww48gH/A5bNeqyAX+CiYzn4B/pxQGw1emPWjEblLlpuESX/gBN49rYI2lTSHt
4cJgdaffloLsiVefb9z7lV9vvuWuMk4qg0gm1W7O1LqmPz2NW7C98vFpjSJu4ZWayYCpIOiLztAw
+QG3/uGv2uICrZ/WQWzsFl0j07FNvfkyrd7GLKy7TIRChJ3piYLvta5+bIut6YWQpQELlZK46uVr
m/37NoPJ0Ko4hTRXWsJm1I89CILsNS4+vh56Ia7K4KoGhUIVZRiaGXHvzIbqjkpXcJGoj19/YMGZ
ZBGn2S7HMTFgn9sjZ7yPN5Av59HT14MvzV5Ku3rTRgoIc5HRvXgDZssVH12yt5R4RzvMGOkxbLAB
N9eH6bSn1YuFhTgng6xKNaqGtMPYgwdE9aV1jPuvbbEUpmUlp1yPmKBAZR7FycBr3c66hMcS0Q4P
EGzlGwuTl9FWatmETLuFn9ti4qVgs/ZivTR5GW6VVV0fph2y2OS0fsrDbYMX8exdXeWaX9inMu5K
xaWpZhBMPbWcwRvucb/mpcyxf4TOWtPsknVuf//rYDJHs1G3PX5DGfPuGiCytSvqBAtnVCbjrCju
6qzGxOwnIPHVQw/+d9Cpu+SBUSc6dAdyjZWVemJhw8qKT3oSxoX2J1+eNQds0CUPd+XG/vm1ly5s
LZkvJRFNanYjbMSu9S4Y0F1TvK050dLMpW07dWYWmHOM1OITJ3HNzu92kbfKELK4CFLR3JZTRYIa
41deJ4DeS3zbmXXctSh31APQ6mnt7WkpzZtSBoYkWzcPLb40/NaBicB52vukz6Xxf9B9+/eJhckA
K9UEtbHIBvM47tAEu+I7CztAxlS10BoZG4pBB69ywo3qrcHBFgK9jKfKiT2ORYKBBf9oV9vyFkpn
mUJl6oa4nGaMWh5VXr+MDkWvl+Kv8ff9uTz8R00oc6mIvlbNxu7NYxRw/ZBpbnzFrdnr+EG3BE+h
L5OfvrKe19c2vGrgUR/Iyjosmeu26H9FogikROA9xw8DTgfSTN/rJWCGlG5DEMKm/c1nnj8uKxl8
aVPJ2Kqyn0s7+P9TNTzitQcbuivGJt2md2PG7d/WCu/Rkr9Lm3ee/8ckEQjg1/x9IeIY0j4t1dzI
RrCRw98VyITt0o24WNtVNqUF/5ThVnGtdlSbYG/jSp7FvnhKd1nK05+/v47FC7tVxl3NZhbGlGH2
uDJ2Sl74KzF+wSoyykrNeisOhGYixjcAg+h3T9Zp7fiwkD9kfFXVWNQsahNpnGe41fwML2s3Fwt7
RmYnCs0SEzd18zi7EZpZ1l6cl4whbcWOTCRWAmoe3Win+t01diZXff96AZeMIe3HjmZJ2E6GeTS5
jQNOtUuuK0u4sFtk9NSck3ZGu715bG5VxvZ705W2YF8IkQUZBh190GZs0r3BizWFrSVTSDtxzsdE
n2Z2O/aprn7qHeGuqQAsZWMZOFUNtGlGinkLSHeCsdO6jE71OPEEOiXhw9e2WXATGUA1Rv9j8PQQ
bPuPz8yLIz5evh58YaPLIKqAhCrRQxhnwsOT6pBvNmkxmago7FrTQB+neVS4jcbu710EM3bbon+l
r5AUZQPNKdylPJe3pwun88ff9Srj5ZI5pC2J20limAOG1zlzhJeuQsqX7ppkHJUmJrUOUthjdKcn
cULr9Bnn0qM498/xee10upAVmFTmCpoGoZrgI88K71Le3Ocf7fMI4VqFf89dpH1qdn0S6jrCSsGr
Pehvt2sY86VTngyqsupanaYYU1f95ld3rx/6bemRnBsgPF8pfZa+IWOrgqhPo2bCbmUbfRtuK0e/
t/h4p3prlcSC+8j4KnMUlJA/H3jv+bG6rHGaLiQgGVtldTW4tQ2YvT1au9nLN1+v5oK7yHRFZLZn
oM3g7QSUjMaF8X3gFf7168GX5izt1JxYU0ih2gqHLzbTKv3AkomlHVonhhErGfwkvVfuq51w12Rd
lwaWMmZd9aYiRkRCHRfxLX9fi1gL6UfGSE3oPLdbBjtMDvFuXXmrcmELiUFWaQoCUjS9+BOsFI4u
2zNk6+7W4CFL5pCyZgv5PVuLYA57a0AZyXS+hwdmMkiqZcVcgpDhlnFSRCaPHdYsveDOMkqKDWTs
KPihsb0brn5ouxTukRzJx7ccWsZF2SmUOifzNrxXbuvNmgL1UlSSyYvaUkkHq1HNY/Bkc7EP9uj3
f+2fW+d7kHQm6y2ZhI5tcotKYESPcHeWXrT7NRGJJZtL2zESGYlLFT74XJ36bXa+aK/vq9lmwcH/
g4WiVaY1EfZ64QX7mZcvOU4i+bcerJkMf+qLQmnUGTN/He7Q7e1DbW/7PSAgkyWWukorbfs2cVAj
8/YFj7Mr774LwUQmNgIW28iHFsEE7Gfbm/xguV/DRS7EaxnmlNhtZJs4QkH6KN28r014ybtlfqPI
Jrjmv8VrY2Phlv8a3vWexq0Pcf5mpJIBTqqdxHinRaQ6sH3MW74mrbl0/yADm6KJDSNTYREQ6BQO
ff3QkRdCze129AwhoNFRd19HloVVldFNUzWJMJzgiuBcOwTHJ9wzrfjLQhSXAUyj2jNtGOAvBUR3
hyPAd98rBP/Y7K86XGkyvdFuU77R6jAXRyr/a1ssOoxUw2r6aI1TAauXn7dW8wswy2/hzlgHAC+E
rD9nub+mPmYRi1LQ1xyfbwTa/ZZuIUvjsLUmnYXz8Z/f9dfwldpYrej/WAZQPu9rqywMKuOPilrV
cWmHQaHB6iYrvYsLbidDjiJgwRi5VTyQvOUNNidOO8nT1xNeOhnLSKPWmGa0yMPKw+95Ox8LJ38O
dpNvuB1K7u8dXmXMUZFCW2hsceNjbHTQ6Olo1Pl69gvbRiZMgsQEKamClHyL3kdyMFaWccH1ZJgR
S0MtswwYpfMGUOU0kODp3PFpLaUthHAilbBtait5qmB4ts/c1lvjPFuyhrQjIVA2z+UI52uc9sCA
lqcr67c0X+k0aekjJF5HzLe6B2B39Sy5NF+pdA3q3CzCxjKBCy725Jx55rfmS2WkUTcr6EUsMbC5
VQBBC9f6lf5tBypDjaqkz+zw5m46LjSos8ZRtrAHqQwxIoUS9iDpuh0bcxR/AJ/kW4NX/vwc+997
2aQyxsgQWj9B0RPZl7qKg16KlTzw7+BEZSqlWTciodzGzR+tZ7B3ZGBTWkteS2NLRatZ4347NTD2
jR/fAOAndtd2+L99j8qQIttKRTvclnL09QO7UAd3dV/HpCUnkXYhoGJkqG2MTP3g/8Ds8u/MQmXY
UNzUNO+s27CIGGvcFgu4X3BT/e9runKmbVzcJvujv9T+7H9091GDbnORc82f3PnXGm52QQCOyqAh
pRhmy+iBm7U/m/vaF0jpLQB12dk82J4OUA87lzy62vvB769rkK5/H0yojCTKSNqIecZHq+d5h5YA
5Q7KyC9r0JUF95RxQwNraFtXQJ3PfnEVm3kD/brHr51o4d2RynihxLbiFKg34zhmzvQ73Qc/65LT
F+NndmrcgPJwk9/bV+IC1DLkfEicpFrx3yWb3fz6r7pIB7YrS5XMOOYFtzaJa5U8+Aydtc7ahe0h
g4mUaESxbmH4aH6g6bWNro2xUictlKRUFljqZ7tjcw6jMbHRGtxJpjFPmueyhJ5O8DbogFwkL1Vr
rFhq6adIO13LQ2GYHT7XqHcFfdCS+1FZOWks7HYZYqT1Y1f2DPhvgnrXsn439nbFsZacVtrxY2/h
SXuwdZzV55gXT3RbHsDZd2L3jae6IePmXfneQFHm11q7xL+LKSojjnKaVgGOwvrRUkYUxYGa77PM
LrZtnYUnu8lweWyl1HzobaJ7vZ2kP1d+6q08+e/bPf0PIMkcgaLvAmD63DR25h0InD8HF62018wr
XlY+srBSMihJ6YgYulsrg3Wt/WmvedUPY6durdaBsuK4UXad4GvX1gtbU+aFarTeaoZQ0XH3To/Z
OXXErr+u9RwveLOMT8qJUZZZm6CHJvpBm5MtXrpuLScuNLxSGZGkCUUIARAhmgnbY7qlGgcb6ZmU
3LjY12pn+ekZV9oRT36tLMvS2ksltjZ2MSviFBsIbQ54fDf24y5THGMXA8KRfbcNkMoiTybExigr
8B3lQXm1oTU4o1cyuDRug/fLcyVWQs3SyksV+GQbSa2FM7hVXOF1OHMfbvfTYbdSMC9FThmtVDDR
MjXB+J2Dzjb9Lt7cGpDT2W2Z+/WKLEQBGaw02tFkDTigHBuPuvjC7ZIwdEK/S69ff2DBf2Xg0lTo
w6QQAhPtRvM6e5O5MvBCqSgDl8qazIg2GDjcRvVDsSOlN6or1fPS2Le//5Vsi1jrmwhkIccbPW9t
PRpbM7j/2h5LBr/Z6a+hWZOAVS/HtG/U2tHwrG5Af/DU5Lt67ZFxwSmNW0j86wtW3IO7D/UVnKb0
+/Q6uJE3MldtV1xmyStlsFIgqNqEGX5CD7m9cZsbe+1tcCFY62f6iucvWUnK4WprMTWO8QkIF7lQ
jwHVHk64Hd3qawCjJb+Utm5a9WBvVfCF9L4qn5L7WHv6eoEXMrmMXEoIRGuzEuZv3dKvAAFCcav0
K06/MGsZt1TikbeLDMw6+tlmr+kln1+/NWsZsUTTZjKDEgNX702Od28oI+2z7w5+M9VfHjlFtl2p
9R+TUNfqryDWdFO2wja34CoybiloBzppFgZvvAjY1LS/g68DbRivReGlD0g7diwsy0jHPx8Q+y45
tXwzbqxiv3aoWNivMhVUatFy7inG13nkVPpF997zzWoOWfIYKeMm4LOydIqFrR/D+kfxWGjvX3vM
klmkLVqXjUb67s+0qZvpd/X2ZnXoSlfW96KwzAWVtXFANAtTDzZz8qj5LHDKcPv17BcivC7V24o+
mmNMy+mYNbPecb3JoXmYaNVD3k7WZWYsdr7+0ELbDJUxTmEXVJNazQSBJnrU/UB3ym3y/lQ65PRb
d0zw7Y5vK5+6Tf4flbUMdaK6TrqxJOT2Br8VW8sNj9WROqG72ku2sOgy3qmZGhoFiUqOyZ8ntBGX
3vGj4a9dRyylFhn21Bh47ypuvyAH+v6SuTrY3Z6gIbxrnTUs+wKUiMoYKKNKmyJh+EbK22MzuPSQ
f0AN9YArslNwKH99vRgLDiYzSmmqrrOkxVdqF7hbHzwdK+l3aWBpQxe9yhhRMXDn9Tv0C68Kri7E
IRn9VBl6iI6rmqCFOsdDg7pHk90q8Gxp1lK6HYGHuHEz3YxeOdqbuVmF8i4EOBn5pNS0nXoNI1sb
HJyPa26yMKwMdqJmU0fpbcLGhm7N/fewsFSGOClmCuF5kDChdkI/6WZNOHFh7WSEE/CZObYmhu0c
NKu+ly1vjv1mVfUcu+3foUXGOqU2C6221aajiIrcsWrR7tLRKkDgHGjmW9hq/ZU0wozcPK0TsOy0
lN3rfQKCCd3O72eh2odWsU0eirjBDGk+68e4ocBGR+lMXNaols0hMzE0Xj21veE1sRU2fOzAV2EO
zRhz24iA6LdbOpNDqtIZgkdRC0rGvGnSe2sKbD8UCjWuoszqmeeaMsDARdk/tmoSv+qocGzPYiZ4
oVl4666tlOcwznAbBdLXbZXn4syKLviRJFqAPyZ6OWAQhAcS4xbEwaYzftsFMf3MHiwgZOJyzHeg
es+2EQqyU1jRxtg04Wi/VF1MNA+9ftE2s2mhOBbYSD9thv40L5lDEEfEbKIvaTTnuFxppnsrobWH
M0EYOUNnaZajGqZ1htovcHzVGAzuGOhjy3OLKpdWCUl8VFNiPTZFZNa8CNTmpHZjgBaWMIsuCdiO
hE/aPM2cqIhhoCgJyaYUc6xyMWQF6ONJDZaXiKr7Me7tnDOrHTQ8EWhR6qRTwTSeRZOi8dQUg81H
pY/uTT0lHOZGkR8Wk6POtuJabEhbN4szcRhoGG2IlpaRo4BcmAF2WKgftFXSQ26pkx8lNoyf5h2n
EA3dpMWQ/2ipNnzGjE1OnJmAuAkyOgUZx18RFImvSUNVZxRM54ndQOHRNNU3xQzS2ZktOp61qIR6
UGZRN0wNbRdkneb1adZ7kIIqfLT2Z06gDtNrats1hIFpV3mZ1sZ+MUwDFzYBel4tmGc3Yw/Glbao
3Rqok/3QKaHfh33sm8yoT1qvptemYTFHB1rnGZ0d7KEJblyCBJcWuGVunKQtUENMdnC2SmMGmXKr
l9dJH7XXvjKrHZ0r6k39NGxppViuMhQVZ/rt33NXqNueNtZp0jsScTGO7M0GppDXutUdWsPujiMZ
BmcuE+UwaOm4H8ykdmKGhWVWEXsoCSpv6LBobQBKlayt0GIKzMXs6JM2fohYU7xW71qdG2VHnaqO
CGdT82YnVpRtSA8WLxiFoKOxgsMeaKYV20grmQP0QO1MgrU86sFAFweZ+jMxK3FqIUTqKGpLOOoy
i4NJjm0i8BsnTjYn8xmNRFXrW7NIgJg17sKUbEwbKFGlcVPFdIbR9tWy3yqN5qp2s7d07RTW7aZt
sInVR1JUHp1ypxMqDyfGWdZv9TQ4m3p4TfJuQwXKgTH0ei0FD4oqRjcfY5fF1CWpydEgddFbuh0F
9OVRvAmRO6XSeXpWOaapeYypTpEn70YZcnOeuREnmaOWAp9RdnYa7zt96nmm4yE10z1Abi6qafPK
yuujwJHO7eMQmnBa9GoWg0/nIONN3CacqE3PSVt/xlW6qex8DxjkbqJAdRTaXpkqkOz21n1fWicF
VMdczRqfTJVrxYWntbVDm4c5At80Wkm7tHHGdHgwpsIt7OBNK6LOUxpx1CrzUmrFTzI19dkWwaeY
gk1hvncB/qe4ccsQDaOd2ARBM2Kzoi27bn8YZNoU/eTUiuKGHQieit/ZXL2Ms3ai5Eek/6rmj0Cj
bt6MbqqeKb0qWuYolubZ1e+sbNiVMDjG1KDHbwhMpypNrjPDS+oeIYeRt2GqNuEYIsT0BR/tiff2
oYv7TUwzN+q185yCeiWJHsoseIwtMm6Y0Oad3opjT9A3GyGSALZ3T3HOMSLwq5d57eaK7RohCjLF
8qcy4Zn1I+8yJws0h5T9uUlypPgh7HlF49orpvYVPYnOTOvG05XpeYg7J40o4lST3Se95SLwb9p4
4tDP8GcqwBFhPTSRuY/CYW+bILOuLb8q/EjzS7rNh10UFHfDHPlQCXb7LHxORzrwAEQv/VswJ26R
tx6ZL4G2LaLT2Myf2ph3PrhOK95MALwHvac3pynUuWIn7mzb6CdNn5Nk2/Y16OVshKDgoRRN4/da
nLrDZEechZ95ZF0HS+BCuvfLEdGoOVjlJYuOQIrv1OjTHp9GK7EQWI8xKH8EeckGcBM/TOQCd7EN
TtiuRGP51Lsl8nGU+Ta9hLbTJ1yzuFY9ZuRqFpqTg/Iu9NWq40XsdjXjdPjZaQ4euXmoPid1x9t6
11NoLSduAr666dhZO6XfDNnLlLq1OW0s3diDCosP4S+ReGA6KqeNTadNrFxD1Uv1z6K1HBq8Emtb
Ni2Plfexq5381myWdR+WOvp2Hm2S8aznMdejwsVz5qzHG6W+BMEPy34etNFniWA8NPunNgZvT6o9
iNb2KrV7ntSLrateYnljvhF46kdNoCXvMW6rdWujik1uUF6iozxKNuN707a+JjKeKrvchrC9hpw0
qEi6E4K+X1WPSnNfDE5k0V0RJNwu/cg8xIPl4FjosXY6ajQ6sNA41NjlPfutUJ0TkjqkH4/V+EK7
5kcw6g+FkvhFPu9ErWyzxGSOlZdgNVLzw4wrtwak0WA94pAkc0m+I+qlzNl2wM8WBv1lioekPiRa
4eG1F7CCFu7d2idLBx3XuaY7u73a7Jr1UJXVsfs0RFTd8ESCPjX9qKdHQ//RhDMvIAph2zu1vITW
o1lOKJQAlZ7izTSIp7mqf+jkrMQnZTjG+nXQg7e8OBILjs48Y7Y3CcUkI8U+JAiv6nwqdP2tTWzB
zQrlqQXC6yjTuF2djOhFWCGcqoGhKOiZRXIss/i9LNKDyKJfWoRARNp9Wc1OmKJomR3tbA1+Y7vI
FQO6e8zuHi9omwp0eZhlxdV7JPFQc4ZHWjsqpDOsLbqWNLpTa68yrvqvEFIpkzfWB83y7TR3zFbg
H8JzI+dmv9ONa8TO4U7bprnqBPOTIXYsgjB7H3Kh+lb4pJWeTXyj2hovZWx4QeDPkGqadjoid7lR
B6/HQ6rKlctM3idjE1VPWMeenpTE0/W9kmwJQabur4odeem4iUJnZhsr2YhPLXcig8eGU6a8e22v
DHhjqBMdjeSqk1+m9Rwn54K+VDubbZD7NEhPRTxnP3SnL3wLkKjYCyNvGHjVOKI+EEQ/0AeaO+Mz
2dtU8OQZCus8rpwi8on9oo4/YsUHs40muHGOFa65vfKqBluWIOb5CLpTwqfgaQKRjP4gxvuu2mUo
uz0mDvTZaPhgna3amc1NoBy70mlA9aNds+A+fqClM5ADe2nA5qEj+zrlDxFuE1Re9tEMPeS3Ijmm
08tAnTyzz0Z0oiNxGwXczvnB9NvJD9Nd1XD9pKv7qR34mKKamU4qArlAeK799OfcMk7obsRmgaxX
+Vhb5yEH2CWPdjhk8a49DDaCfItSVPBU87TIT8UvpGp1eDeHxynyY/Eri484krlGyU39juGnd7xG
JFDOk53wPBAg2VRyHhh3CnORmcL+kqpPgerR/ookwI5Jeh2zV1Psst4fez9DKZM4tb4zTT6dbfPV
0Ey3mx9S+qzPlWc2fGo9U+95ix6pVsFKK8q5VoG5z8XPuMGlSk1w3TXxRkQmR3XyWw0QQCtkAQRr
hrAB1+gH+jgalZeiqnGAHDiZY9rwMO9Pjd1EPAqTzsfLN2TUClhtmtuQk8bpEicEll2/r6+zGfBE
e+jeWeIBskzJLoQjWxGSQOQpwbaAIFayyZpdUB8iBfVo0XF26pIez2k4p00PRtvtgyLdAgGUImXD
ypGXC5eN/lCqT+ZvOFSCIPJR01erQ/i+kHQXaO/JYz19tpPiTle8UUQIqxP14nHfv5s4dBDSuvlj
NvQo5D6M00SvYv4oH2PC52f7kZgxeDHiOuaW3jmF+Sslh6k5YQMb2N/RodVUbmQIefth32uQ6Omd
ZHSGqOC1j/A4erTiehsFDqgexAb8VHyMOEkeFJwfIB3EVcFrk7jjwLt+Y3r2b/JW+Ho28QGXC6E3
5TwxAZcxhOlHMShfO8uY+fASbVl8RtGlCfFW2Q2fRwQzFe9qzG+w5TvLm/AEKaLXMb70gIu6Ckgs
evAWepTtqplT+gRahfQ4s22h59du9hUYjlbOlDiNkdxnloK6Ib4oNQ6WFzCgN1e9bSEeUJEP0Rbl
KRVayEthYpEHNcFhL69m1+hA35fZOaJFrm+GYdgZaZc7JOheQ6V7iqsB3etUrw8Fs34Gcar7LCz2
YdX/jIMc533MhJRT+DJMtcEblqVODcANt3AK3eCeaJcV1A1I3KJ3enLtuDKvdtRdh5herLB0oyTA
HV6SHi2AQX2LFim3U4SfVqg/ojGwHkZdSw+0JL+VALijECcOWy8/WDCdY/D1ep1hoLZqC/IZD/F9
n2UoKVuBa+zOnnnTK786LSuw4Gbs1EF2tDVV49pYCK4nFR6Wm5ec1U401c+KXsQDKpDxMe6a+iXO
gYIIjJT6ZtaBCDPBMXEMAggwRPmnyJQAp68xcESKCr5UYsG7kcVbpUKBMKGIzRPdMxqCoyUaypxQ
B/GJAHUI7eFybRF55ZR02IHmNpm7TR/gaViNXPDGvkxNj3Sah7j0KSlYKFQc8WyCU1cJinWmdryB
mwRWP2BPdc2vMh9Kng1ptrMT9djaeJnvo/5s2tOhDchPg2ku/hPCVRadFaO8xqkSO/pYBV4eg+gP
wDEnoijd88mzyuR3PeN8WUbPTaff4yR3yvWa8tGI4dBJkXi1lWfcsCdUEQR/r4ZTaAXP/4+zL1uO
W8e2/JWK8866AAkQZMetekgmmZNy0GBJ9gtDkmUQnAmC49f3yvTpvnaeY6u7Kk5E2U6JSYIY9l57
rbVVRdWiN/wOAptH0SFr89K03kObhrvhpB4xRwVK+BoH7Jz5KzMN7apt9b3ObYxgaeDWMhTOsmFz
GiaNvSDZUyfJm5UMe99qDqkelli3kevQVc2s5j3x4qhPu00l8P5THDVG3yQGjao6XgWxLbPFlMgV
mVu90Ewmm6rwQkKTCD2B1u3cfyMWdisLKYNuseIx+ZaNA8XywEKH5joaOQXxhaGQYGfe00j1I0ST
d4z3y7h2IzLjbIBpxQ0bdWSP9irrHBzgPd+Cg/GAfUmfXCaSW+7XS12TQ+70z2Ru7qzBWRQsfqA0
vxnHcgjQQlziLJbxxs/BpcrP23GXo5GUbm4rvz3KDo64mRWZugt6U4VUu2E5dsgA5sifG4mYiRwB
aznLLiX7usS+y2nhrqGBC1rf2bW5vWs7FtQ9IERDAS77/YrUfJk2cTDydum0STT6cSRgPtJPzmtW
Wp+zVD8JH8FtlaQHtKPbaY6WbgqGRjQLaVanweCNh9EyWTAn9dN4Dp7jNpza6YvbcLYlU4Lzs8EZ
x7yJIu5s7wTykpu5BX7Em+EkknlX9xka56kU6FW6yga4eGf1ZvZhxpwWAaUV3rz/khRD4CY94n7s
YLj1b6Zq/MAT6rlFgJbZ+ZES55gZtVGyNyu/qEgEzjDyJvCVTHqT93BPx8GXnsP0ynSPrMqxZsoM
4VS/0nGC7c8Re9OlXzNu+mXTJI9TUUctL+9N1mSLcaiQRcd01RV4M6wg33y33qoEXYjz9LHxxKov
yVNTNq8t8AeRIADjefU103LfVV631LK1jugIN9ywSsjgnFqoxrIW7dzJQE3WjardYpEU05uKkTOS
zI4jl4DVpcdIW3W3ajlXx9ZK2+OQeEsnKXY9TV7gRLfN7PLEHYQ8Krd1lObGIJrNXtjUo685Mq+y
gdeJqW7OYJJH+/2QormLkWaHTHZd2fxTmceomvcvXpJuJ1JuC6e7E0P9ae5G+5g7sKWp843D+0C0
ap2TYZt32UOa1eRulJO+J9a8bStErJ0bJg7ylZmCBTEhimySbtFLnQaAYnBWFibqkiLKSnkaimKH
LBFzEwFB4Plu9QLEwQ2sDobiC6Gn99wb9ak1sfdqSaTai0YDYfE60E5MOPrVN5zIq9bL+yCu51tW
wMm1aB41c7Al2e2JT2xbMroZE2qCeqih7ym3MnVPIPMWWDg8wmoOm4HJMGf0zplAlrRGsgI35NQ1
7bxAMh4ogL0p4twyUVHK8i8pzvculqj9jPnandtNbxodtWVX3EncdqSsUW9ghp5YCyrYM0ClU9om
N8SIDVXNjZ68bxlp0FOtqO8nw+2lHr07j5XP3uAs0UDuWI7ylFmIL1SlgyI2Jkj559q/66lc8Rie
KfkTS2Y0QGTtQvhVZI1VME16gYkUOLxaGqCiozjR+MkXnxR6tHomWcpxDPrJRJY2J7/2nlRVP6Q6
2dRo6Ta3ZSgc7IPNeN/n77mFHLbVa1gGLWzgqrrdWgpu8ezZ9WiUTfQwep+dxt9mrtlmEpFvle7L
1PpiZvkCOhf2dn/4QpG9lKYHvBvHr7TTJsrL+L3rHbLvVelF1Ek/FZVYUgsmJ+ukh5q4Puj4kTsx
yuXYkdDhiPSnLj9A0IeeR/upbo7wvsT2XQRzNod2iuijDr0Krv8qeZrFEO/9tHqcPET61B5Dt+yj
bBSI7+gyjw8a6SY5TGO+9L2Vgy62mXqn9o108yAt7gsknE1yn8X3hpz3/nKZzkPo6y1hVeD2TRQj
1/bJalZb4aYBtesNt4YN+gkGtvrctpuiT4JR+ZvaQrKSVGGCdSdjG4t5DprBXVgKMSJN/DD2550r
5mVsvzmdtywL66YkfO96cZDVTRCn8qksH9z4rUrfK0TchHSLLKvWU+PCPB4d4PJX44N4Up1Ytyvc
U16vynoDYLYb10l7GMmJF+sy3jJ1mJHfOpps0T9iO5QPiXxl/deujhdjaS+0jamTqOeKWBuiEAl0
S9E85vzJgrk+n72gGYHjYWloglZlSi+MdcfnB6uBDKX3Tqnfb6laV5S8qgITju+lvJHOu+x5kHkb
WOQGvOG7Emd3rNLFHPtV4MefuDYA8MR2wGFjFWLhmm9e+aXn5laTYpfTOCQolMCmaVchbS9cYPmW
OI3TudQA64mlcKd1XBRwtvaeerFz+Ep0AE6nNHSt7sauUkBKHaYv7OL1tKhEh15c3sIfkDjREa1L
8vsS0Jh2gbo71VLV3e0kUd2xSvQgm1lAmuzGUP9OqHTl9SsAcX66G+NtVemXhNKVA6sEBP7Oc5v3
AAjkMuFFWHjzQmJXm9yNX26g5rwH3F81/aMVR7m3ZwK7HQCHstmlunqu86yPlM2WNnDtpZCrbj6K
iXCMDjhLfrykzh1P7mmFVl+kGLEJTTsphhARWihosRlUGRgcDvOErIGVEXoKgF31KSP917x8Q1+f
wPPYOwHL1BQ41R2X+gGw3JB3OZOLiXtjYDd6EeszbIL9zWZ6wWPFN3P+UmbFa+cYHP16acYe86Tb
Nmi5YJF8IdX4SXnZoo4dZxtDkxSgkffOrmYMZwmcr4qrRzK8D3IvPAAmDdRh3ZeWAYhFSmPJFx6/
0/jzLAUgMNQTGJgxdNM4L/ZAzgPVc2BZU1RphJMFAVVdsG6JHfAra23ccccBVOBFz4dsmuqg7HkY
D2RrT+ONqzcO/q9zh6PkJfZkJwQAZpJnP4NeamwXXTpHFMGmryLTqACM9aB10rXvLKosqoutnpE3
p/ctm8M6Rm9rrja1uiOldRzbKjS+tzVSHnt8EqMsM+0rocIhm1dV6d55bZveKMI+c2N/G7JxZwtr
1yO7RsALP/E2Y4uK44ioET2ih17fh7W/5/7B8tKNyRK5GFPnLbX7z9iU1ULk423hO+quaXeqh7qz
O1G+TtIpbOviINqbgT9T+c6ah5HANbFZS6dHY7vHLt7IGhkGQiNlbURfRJ2MQ6sEciu9YeU68wMr
fI7gQMY1MKERTap62zsI0barUjZ+WCAajIa06wAQcB0w9H5/ZuCNDLvBE1irzYTHiUAaSW6dUaZi
UTUeSiQtpl6JHnGNW9+0KcqGte7RGZTk8aLskNuVQ84P1iQqgL+lhf60zQwwxY5H6z5OXd5/wMz7
FZ/lus9PmttU9W7ioIJtT8jjF/mD1wTlsfs8PdtTlN91m/YYF4v5gy/8VWn7is6omNuKLFZgVm/E
87zDIgYg+qHly68YJ84VnaL02SByD4/ToenMgDa+bMk2ZldFcXb7UY+HXxXPr6hSReeNxDkPmb8A
YvDJv2MbvcDk+ahB+K+G6IpcQSBJcOKmxRBhaOaFh6rFQ4yaQ7awP/B4+9UTXNGlSjRWmFSPb0hO
5qFdFCuJg2wBeki6+I/oMte2FrZOEjLY+AJ7Qj4j3UAMzRMAgjXa4q5//xW/YHRc+1u4Incm3/Fs
OG+BGRXwD/g4v+B72lfkxtJVQlfoJg6rw24FpR1atHz9/Q3/am5eW1tMHZXVOOPSZpl8PbdySpYo
OCGfOn1EuLpYKvwNZeza3KIsuFEgE9iwaZ9CFsitQIfp/rP9BNv2tbp1wNNcoJnaMd9NEWCzV//x
g2c7z/2/++KrZQ2cwkLF28cXL6sceBOEIArMzfwxRfwA45H/zPvHuTbBAPZnRooefFDaAwWPPrKo
+MWCuLa/GNKa4rtwWW+vNxmMabrI2ZLlR54jv7r81YqG+rsubfh53zhArZYdmBEw/bQjlKk+8uv5
1bS9WtFTkTm+XZVYcBA7uxvUU5fuB5sFPd/l37zbay+MkpeoxUlcmz5XAFTQnrB5R8Ej25RhLj/s
I/jLrzlvhz/SitVUNJ3AIGHrfst2kxs4cmHCtl1qOIZ8pLL+xau49sfgU5XHc49vSW7cbfZFv4pV
skZD7rvfL4Rf7N3XLhmMgHfRZLg8Ooy/p0uIGEK2dj7//uK/2kEuh/gPQ6R66cS2xtVRPN5VgSgW
5DgHaMv7CX1zf/8dv3qAq4WMJFtprfAVc+QGxTvd6kW9/2gd/GKWXvtkDJhItfClg0Z2APRPIkjW
yQcEzQsT8+9m6Xln+nFsNG0rV+Da6Ygo2S5ztvM0IsNG59N6GnhxRohDUxRJ1PXuvmuRFAAhDAx1
UHzwEqA+QLgWSvNh4ajYX1qtB2hHIbSV1F5MYEm0LLtze5Qh+rQIFS+Bt5gZFis+ejHPtYuCA58X
caenwCqySLsi7HNxJmQh+He6FManFeVBY7LPStGvzJ5pNDnGBaXDJYHTnUvCKv86thMS4RhZ8e/f
6C+4mpf19sPA2BPk9MzFwJAgQZseGrb/2Ql8maU/XLgFhbB3pLBvXMCMi8ztgF/AKnU550nz/TT+
r7fxf8n36vT9/bX//m/8/a2qJ61kYq7++u/Ve3V4Kd7b/z7/1v/9qZ9/59/r8C68/oGffh5X/fNb
ly/m5ae/hKVRZrrt3vV09952ublcG/d3/sn/1w//8X65ysNUv//rj7eqK835arACL//486PN13/9
Qc/tLv/rx+v/+eH5Cf/1x33VmeQfu0q/v/zlt95BdjhfgPzTt4nA0BIPHgnnZTC8Xz6x2T9dwpkH
zrMnPP/sA1JW2iT/+sPx/ulSm+EcI9RHH5izBUJ7/ip85PzTJsQhvuAOAxcKyrH/c3c/vZ3/eVv/
AC53qlRp2vOFfzoqYIyEW/Nxd0zAA8Hm5Oo44hl15WxZ8jQyd1xwnaZhA8vxcKwgepWOv5ZVu7dL
m4StAB+vHusFcWVg57lBvd+oYEhHZHjcHLJhVJHtgWKgzHEaPKxofzriqdRWGysBnwWfm1F+s2rT
7ROVLB093hUoLqwrX2VhImqzSlBSqKFVAVa+BTQW+yJZmYyOa8ufi33ifHRS/s3je8RmTBAOh0xy
4ar/sDJ0nbjCN1qeQKIsNx0FoOJIkO3cLnYjpMG99kI6A6lMMkW3LQUJqwRmNE1Gfwa0tXXA2Blt
ckSDVAvUBhdCa0uNH+zwVzLR80uivrDxhvAfpsu1fZZpqsSAQZufskoBcy+4EzEf5Dsol9Nt2ahP
vKpBHpUoG8d0XhC/SKOsn77NJLHCZJhfXL/QUOsBEusb9yMfngtx/3828vPtYeLYPhxXyfkP15T7
RI1oXma31Wmk/nTIeV+FYhxeKUHvjdaqJJTOsVxmOr6pMDhH1/Q7P6ZsW88leiJgExZQDO954dqH
ya7UKleoc1XtzVzX8qEezbIZynfWTn2QFOM3NwcFEVM6hcx/RA+U3ttqkLx2VhxyYl6Zab09iQlw
OXQYudMc6IhSYAF4HgGdmIvxVndyDNxJNCvCeiugPgg0UKPw3ZDJMvRnWQN08L79sC/8ufJ+XGlX
1gWXUfLhUm4LdLjy+V/a6RSx005dXeanUvf0IOLkRbTgpNhOm4H6MjUByhuokOi8WPM6dQAMieoR
9QITOVkODMyXIJ2aM286iw8DaipBik5Aa8+17uQIttvvb/cSSF+9VN8DQ9Nl2LfEX5oMtUSn0K63
5akqHIg8qb0cLOBtXdJHMxxP0eLNwnjndViAAL9TbAGS7kORxd9oTqt1530aauCXo8l3s8Dukso8
dN1BrcbzGLu9/8Qcmoa/v+mLDOanm3aIYGDOCiFc2yHXEpM5FX7NTaVOwimfrALsJNWn3m3rsHft
NvKhsKwwny1vl4UlvSOdmz6YWgPlzMtD7/ifuVWY8PIrHv4p5LKq101MazBDGztgpX5M5mJ+GcC2
cSbxkNe1Wg0Tu7GmYUklT3bF+d06HXDxuar2aSHDeG5hZCMw4/Q8zUuexsvSGeKFrtPioVUlCOvt
DWnc6bYRMAQePWjBNXi07exsvDGdg97N9AfjdNnWfh4nCq973yG263nCvXad4FbK1dgZ79jUpNqM
dKQH06dh688kHCbgl5T2eMXlUG0KIHcHWbtPFZn4zm4wDr9/aZdY8uebwX3YnkO577kOiAE/x4MF
1PDgccYo/dY9MuFhQJlEz5uOtGSDEqzicbytz/c5pTbdDJZ8VK4FCwvadxEaiLz9/9/OeVRwINo4
YXEu/3w7BgB0l1t8OE52iUXoW/vYSjQ2spxgw1VoV1KPdqBoawd9jElSSrwuC7WRhY8/rYwFcufv
b+nSmvdqhLDHMuZxKs4RwRXUETejJ63aG4/2APixIxVkDzMQAzvvk5XFkmblnXlhXqcCR/fwPq1M
/Tk9z/zUQgU0a3DOguBOJy53Yji3Aa2ywOKR6dUyr8/sSZOOKH7MZE2Tgn90fJ0D+qvbZ9TlPg4u
gvd7DQAVmFE1zjByFOcNgHlWaFmokmZDvuZtXIRpDsiaxmO+r0H9jRwvtIlpw1j1Dx8M5M8QFPZg
xwF92vFwSnloi3497ylHm6KKGXbMtJvewJsObliuzQaEMukhqzOxVi2B3Si8BXYFK1csAc5c1bG1
ql0eVAUbjmjpszQpKCDTDEp9isquN3rZJimqUNUJWo+k88GyknppK+6sHZUycIqdj4b057zs+4MI
B9QPx3WJTa+T44a0fjI0NjsK46YrX/l5OBvw/awR+5c/FuAGwo51qvS94zw0DTQVMi4AfOp6OU9l
8al0EtjkgOm84HVMN7aXDN8TgZ/ygB/PuwtIdvXWz8MM0zmGG0WM+/M6Ii68qiaq2BF3sdSxLBZg
FJt13/ADajBsq+NXdFasNoiI0UIL9NGiqsu9nPKjrufPWrPpdkSNfaoGJ9TtUIQ9L/1VM1f1TSIR
XKIFXnhZbExZKeQEZbywMzsJ5dB+8CiI0K/n709PcgUKdV5T9NkAymtRuM8yUVt4d34QHTg/53yX
F8qRH2DDIRSn7vXMxGaWak969tH2h/xUJdIN2YBsNk9ZAaVArCGfOoP7SfM6lPIZarb3y7+CKVQj
h4aoQiZpAd4j6Gcj1FxrIvVBxRkkYUMP/UdRr1I5LmVxLn35MQfDk1ebWtQv54W77hU5NKCA79Cv
XUcImtaj9J+N45wo7NhuGhGXuAbyaEi9PliUV2Zb3x8da5HgSMKxTa6dKtoUmrLeTZ0jsx3zKSX+
PVWULHqtQKqYFeJZYkikUb4PWqlfZR2Lg3GHNKx8yFVsMceLudQfydov9ZTr+YuEzUYi5iJsu44l
LG5Gu/R6diwF+iMNtfPJVJmEuMLmu9q7nWoX2p0CmjUFmfqpgfwObGMAPUPprJhVgxPfMWsrO0ag
tlhcYh8nm19zt0tPcauhxK89DRZ0mYceOAT1eRkMCqcKoTFs5HUzfA9KUzHoJdMOdMUeRFSOW0K8
J6T/mHoITkxx+v0eec5vr2c7clUYxPrU/ZvYYOY+H7jd0qOdg+qlptqLKjLcmIaoldMrswClduW2
KF/OLPEiIS/ypt4PacUPyqr8Zef6IAXA9jMEEerog7cSEIWa1dAnYQcm4o6y2QenIC7XXQzFpA1w
53Kepg2cgeWQ3dCyfruMGGxedoWwyoPbpLcut+oILlAfWVhfwParV43c12NIf13fx7P/vFXN3kwh
ccMjF/Vj2jdT4PukW08isQ7xXFlQVPASbUIrJ0I3qC+q895mi3Q3SGgXNUpAe5WKN2WJDagqyU7m
w6dcMy/sZxSIyTmQ6slwJt3REBqkF0Xh8lLX3gdWuc55P71+CMYZ4icuPLzB8w7zQyqb1/4MliC1
j5dUBm+LLabGKnZjOsgQPr0ELnaI56gWJcSjqYYB3F0cj9WG31ksm07wn4K0TMd0LZQrNmVbwB23
r1rQWOhd36E6XXRtGppMpVCoNC+uGYLGAQUoT+0zyzXtIYVBHpInKJ2WyOp/Py//mj8557MOcInD
bIHHPKfyPzwfRynPbsqcgjI+rySoKzs3h2jJKuw32nte4LkCZIep+D5TeSGWxORfphlrZuz7dlt5
QL1itKgyYM+MHU/2OSKtW6ty+Aev4m/Ca8fF6Yx8mDkI3K47p/ZuPUN5OeBW64HvqGH5yc5QIwSd
Kd91ceaDSVBi4Ar/frLAc8iIVIc8WTeNcj+6l78gHBg24TEY7RLX9dl1cu53tMvB/bARfFmRpmO3
GQmHBC/jm7jw95ASyig5B7OSZfM6s3W6TJTLwG2cAVrPcFrT2UgX41zGq7QSILexcUU7kn90o3+3
73gOd33cL0PT33Ps9sP79YEfSWtM6VG6z0ndqYjYqo4mThZm1t7t5R5xftId6YanucweoXf2b7vW
HsAz626T5uPA9a/hIhA2CgjwPO18yq+WlOh0J5zRno+OBTlGmjvQGsa1v9Kkz2BDpxpwLlzUlksf
PVcUQxJFCnq4oAjUyqE3bmYdyFnZK3tw+uj3C+LiefjzgsfdwQDeRabsQAZ9laiIgdZGlAxs2Dzu
wmJorKVfkvpz30uxyDtQwnGoNhH3OzeIm+rNAE0LzICctPAKsc3beDdKsC9NZ2pQhUowJEQWQSIO
27lhdJa8t9oojSHg9LIn2ArXn8eJ0INqoYfT4x72/MfGASGPaTgJOu0wrCXv3aiaoAyrWq/+fPmT
HCEb6B1bbZy00aHMtEBw+pYAeomSoqx2yC3XoqBuxDK9p24JSP2S7CX2CbJda2nhf4tUutZi0IAo
WdbtGwQVkeHbaYbIsX2IO9qvydyRCKzKQFI+QuGGra6hQ3ZSSXrr9wMF37eoP3uAvG/60nmoKHQ1
fW3yUMMUKqAMjBkq83Zh1UMKQjuKoZaaN6B6QYpR0Re4IollYzsrNMZwo8sr9tCddJFaNgspihCp
EpD3cEj9fv+abfSh+cvOzvCSsS4o1rDjXsN/edk3meyGP3f2uR6TQ0PWTAB84M2XloMn04m63ojS
xfkJwchSW6Dk9Vn97I1F6MKL5m5sIMNKpThIhz+zGId6d05UCcHRlHsVgcpCgm07jqARFwLa6bIu
wQVmbtBMbhJOW8VIcu/5doFRS46z8t9tR0CVYDVncXkjwIibICbpaLVp6+YFQhyUIJF9Vva+Rixz
6ix+hPoRgAK4bRsIpfudNPlaZs3BpGepl5IhuAc14DgvB7wJLVme9hS6qWKILL9FkpZJfwkXlG6f
TU29YWmeLprzVMmFBfGpiq1lMVYitLRrMB2y9GbU4NjrKl6Svp4QtDWvCgBcAFsDkNRF/jXJRb4Q
0nWCuczt1ZCB6ANSJgRZOn6/HKM2mYY3lkiJn+ckUqoB4cd/hbfCCTIMKOjtcTlmfljqwj2UwAA0
J2qPLYl2QSGL5oBi9ZJLnq1QpJJR2ZUnyas2rDwnCb/ffNFjgY0WfnP6VsMSbu0x9WbKftiP3Hu3
PLjqx2X5KTdka1xcuQXTDakoQLk8BxWw5i6Uh6C0oCt4Eshx2LvCwlK1868mhqsRa+STgOh84UDK
f7pgF/ZZL9ERvz/ZDGyoISEPRX8w8K9/tuPucejAis367t3zEZKCkgbkb3or5lRuIBb42gk/h3uE
LsMJY7sxjagWLoQpK6msOkzB3A5nAjK3R+ZNPbabhM3QcmfzIqsQ13pZSg8U3OEljk20RSxm/Nto
Lbu+wD3Nuga1EzTC0XwaSIa88Ly19rOhB9hU2HIq3uCRHUEdD1VICY3sGUy8rHWC+t+q9a3A5nW2
GpiHOp2LF5NTJAvnmW6hAxcunOvQkgpWqF56QJsOezOW44vr9eWulPWIMBT7pxnVys3j20mP46rP
NYTFGkrxCv410IfZPGygYtODWItOYFzRrXnFshs5I5iv29sOqCM5a8AMJXsIFcTt2PR+YHK3D7xB
sTBJCcS5lO+cI/BFK0oIZmFSxFubWOAeGgA4HenBAqbFY8PnOUhYXMHRoA8ZXBXCLh80mOdqOgji
dwt37CCfh2qOxgnIHCYD6xL+alC0NkNwDkMhmo9B0e8L0FspFLQnzy8SALrQF4Cd9+oUKUQvpk02
VpXnYdFC4dsxvuM12QN3AMhFECFUeZZFScbaJUZIhguZwJujOMOfPgFGKbhZa5wjEFEbvlM52WCW
0sBvQEu0WAcNBSdPZcr0bjReH15mYc2mIYpJ8mbHuJWszEDz8yEJBiJE7maT3jnJeHAAEK3Qw9tf
xuewUsZ9vNaeaUAYNNOhHvIbVBToofeP+Kr+waYMVVkUcQd3fmh8ARnqpp8hjbB8zPHzYyWtsaAJ
YCDPNuiEAfFk7HdPGQCQwDljm75K5TYzayepVSRH91nodAqGuXYiLKljLK39JWJk+DpQNZ0J0kV/
V2aErOVMN5epllIGp4CW7FQ8m1XKGVuqlHCYJzRiI4svVffsjxVoixJMzjMkZkPSGGUGkp3zxOdn
v2GoOTG1BXXGJbj/37ymCQ111U1Tpds2bZzlfC5xXOLLPkmxCAodr9qaomtVbD8m2Jo8q3tMsO4t
hlbivm82kJRV0N6LM1TQxSD6ZytisOsOlb+6bHaXFK8gclUTVWzhgXDQRbkftPiUNU29HwdU3eNR
xEEiFUiIzm1GgjGH3obX0/d3elmKcN0/FI6yVo1wxG1DGJpmduXT5bPBg7piQPunm3RKyNIt1Htj
Z/M+7eRurMnrCBcPUlfqvvcxBmWW6fuySPIAek52dODrtLzcadlZTlh6SNTAEFnGfTvvL5spaRVE
Q3mxvfwU3DlumtIb9iLmMxxWOr5jdv1EnJTfZpn/tRli4Hlp9Q4oPgJGCfeaUpGgt7W6mxMeXl5B
TuRr4VZwAPaL+uCPMcw8zqDlBctE0g4HGZlgBcR77ZEJU4eubcykqMjc97rh5Z5UcHjgoPETof8M
DpOE7mWVwUawM1HpsSK83K+fzPXKaIZSQUEfL9N1qNpTDWMOWpnmmc+i3atWAFucbRyk0/SJgKcR
jkW3tzluwgNp877jIFn3DiBu5BVPeYI+q+lU7+behsSMWWYVjzZydNviG6C2cqHIqUJP3yCxKN15
DegVY5PTEQo1e9oy7EjzTKZ1asa3quqAP6TFDHln8QrsE6v/nOCwxsDsIWdgOJ+n4py90MbTN2XC
dlNv7oScp61mMB/s4fchZAuTk9lD+RiNNlZt58Da3xdgtHYlRGglxIMis+61X0jYL4NTZBfDfmat
d2tZ4w5hhYZTMsPhOaJEzHsKpTZNntwqwXxJMJQnnlb7UvBvbQFd9CVIiodeLK2pGFcQRZbH0Xpk
dgYBBbZmLG6QuHmrbyFwTbBtCHuJ1sVZnrg7OPKwfRwjpiqGNN/aSmNc+ymUjDeRW80oe1tWtW6z
3AprnnVh1/rV8nzptOJJpAcL1Ot+ykIzjU9l7Mi7TBcb9FkJMuClm6Js7nIpnbVqMC0bLyhwegAV
16+x1v6elWgWyWG72fMZEbvqot47H4ikTTf2N8wpAf8ISDErVW97/b8JO4/luJFti34RIuCRmBZQ
nqyikURJkwxZeCS8+/q3AE5eqzuuJoxuRbcIl5nH7L1OFk6dnI5tJpxgJB06qco5V8aisKWX0EjX
9+LhUT5E6tXyi3bfUWvjRCNGnqNb41cySFtMsZYGXaJOxqcE++GPbvaOjaVnD4U1Pi8Kfyll8/mS
K5ZTb8hQgzhh94+GPyVXjGtAijJMFNQJnxo1BDWjUbFlrpuT2T+XVZM9TMo9bhkbigfM1gDKCyxN
ybftmNfr6jb7k30T3Q/2AjOQtECft3VN9nOOXF2GW8l+W3qIWMSTttwiez4Mkx/YMqfW9L4Nceit
/9bzx5Ws9UfHUS41ZMBDhp6Md5wQmCDH6deWaGxLb/FwcMVt1eyTNk9Opm714Th+dWOyHbH9cFJr
Z1T7uDSKcEn05LTtlnEyeGez0Z/9miTLqt2bUWVnjAr544rR0rGwBVGv5stIyM1ZjTTCrrHG03I9
LSIzbnNt/IT+bYAosjFY8jKT3p35lHCBKauRe9fvnAMhSzhU32aN01XEqtkT+3+UJZ313i8P28FV
g9c6TgWpQGVBwu6iNKxzokIyQNQVu2GgY7R1nvWuuySGUMGkT4wzl2N6nW0LdffaQVqXc56uko2l
AS+jDEgkUUe/hipnZWMjpUtu2CNHyFDV19y361NnFx/xk8xYG6Lq6EZTvFdVVFyLdrDCoVh6zhwj
eyipHUXGOD0m0RfHgnLlzv4Ysj1BKHD6L8STP+yJ006uTTSZyNMsC+fUaXfZxh8yAT8arcr0lFUQ
ghLMMbKqtMcov1RF05/MLPq1OFN1bu2i2E+Oa4aZy6KoUIsFWQE0QPrzTBe3hxS0pgxLzC6UL0MW
RGndoec4deNo3KKuutKhrUOqtKc5j4eXMdJ5U/Aiqlp1L744dXJnN1X2lqTGEIq6kgLnFr1hu3op
Brd4LG2ZHErZEKss2fdae1uMYthJetG3UWNRJJogARWnuAeakPlRfIlGqD8WOs2qBYqlRwTQW4BE
/V87tK53WNb+LLGIuVeJRla/9h/1qO/YsknmLWH8dErNOkV9be8qc1oO5nJxdat8HrrXetC1cCzG
X5JvCNBGTezucLr7hf9T0U6NUQCc9bFv31M3uoRuRgeso+u9t1GUhINjvhJRZYGvfPdEZN4ftzr9
aPAZMonOP7S5tRtooOyrspdHQg79VOmFIuIe4Y90znR1/OyYd6PapylFYXTP3cvi9QqoB86aoscq
jZQjPmZNm+8qy/TvqfA/bn0hw8q7UKTFeNlqD5C+kJk29pOej0FqFfzfszkwBApFGzvG65IvX4su
IQB3FL7a1n0YH7eMY0lekj4dj9hRUq7OPEZRFp2HdP6lzfGvfC58sHoFOxVWcz0SNH41qY6DtoSz
p5vvPSqBfHA3kJSuRYw6VMVwibJr21JC5Sl/icBFpJH9VnNFt96efnm29yGhd3jpCGNwT/o328+r
XWrp+lUW7ls9FeJIfQ5RjmVDunKUta8tXOYiYapxHye3RGXdTspful0hc9YrPSwd9clwPjf+Yckc
96Q1kYbX3nzxZIQTUC7VRy35GA/HUhTJW2y1ZTjKMn/taK8tvlO/bFFjS+tsN9r+g7GGA1EGsmsx
tSLcnrhD0+6WZQJnsMreM/bYSp+crrRvevyc+EN61aht7is7g3DWLjPK+N4Juzz+7guRHgERYqgc
fbq5kWHil67BMVdQM/Cfjuft2/Fk7gam6p3AaUz7ENs2tRhZR8dat35IDU5I5OCnUFH2vMBROCeK
ldCV5mfi1p4wgsb2JLyfzhzv3XxaXhZ6XZ5tqKeE76OxB5gBm8rEyb4lEyg3oWXZeSs+eGMPHjqB
nzcrvoSiAJAw22X5YMUiv/HQgliHGVZN2TMtqFho+hMbeoRUTTsQb1kkdCBcUKAQNcRZHhrCps4V
d3Uw1jyzLqmGi1lU302n8e/KkT8zG/fclvmOhf6q0qSlZmNHN1Jza5eKnsJldemmCb5habSnQmKw
lmnyWq12MseZb9hKMUfObblyimJMhoT9/eh8NQhcn6OXcYYKoGldd06oGdy2Vxi1TtDN5fzgDU90
+2Xo255zMPrsyyCcljHcaReMtk2rAhPy3vTWQlzl8X6WfEeaySiKRT3YfUk3sJ6ae5LdYOj9zFOR
vZp9+cXRfRnYc9ceaU4+1nNi3PTE/4aabwUrKChn+Wlxo2/0HLIPYvSHnVHvHTfpyAUwfPMAb1rn
Xt/PzyXdpT0QiLiZDbBME3KF3L90ZWtSKDE+Kbv9rrIlejYpZSAck7ehKDBMOCN7Ud5S8MiM5Ftm
y0tbmKAqsqF6bqMMgZHufh/tkRjJ5OSQ3fCRkjzvaxiXZzFFx7kD/eM7cfJYu7l3rvOc4ndUz2du
+zUyu3qvjbJ79Qu6JYcRJMe9zoFBYdu9Yoj+mQhANab70/Hyby7nhQ0d8Kuuf4azcKyU5f7sFvdb
I33xrFxtLzxZn/RUSw4Fi2q/VPFA4Sv/TOnTPyvUcewo+WcUl9mJvb5H9sxHlpgHZU/ZdSzy4tCl
HSRbrbD2mWFDGnOL8WrN9vtyalsNsk4bXR2UpId4TtD9e01xycrY36npGbtb/FMZk7WL5aE14uzc
ITa5p6gJ8SGO1ll3arIa8psPul7+XFLntLAjwtUA7lXwRO2494K5xmq3IDqn0tH9mpOI+5KzTnWq
+1av5ahOtOAMhvpBJsih6rFD2cFszksG4mwcpvy2mNZvOU/VKe9QA4jcB1mXR3dvTI190vf5g5dA
FMpnsEltP08/9UojZPLcnTk0/mkczaMkkM9RO9DRKUy+kt9LXj3NqfMxqZ3QjssskEUngwWJFmyL
neYmxb42te88GE4JShrw7oiW5+9egQ2eKEGLcB0zOWfvJvKiSYl/UZRpSIV41472S4e+4d7BCorz
8XOvcutIs3hERNl9KTu8+tIr9EeOJ5Bb8wGSCnydwmiwRHZUKtNlzyEc7XvZrlZJkmdGfjzORvNi
wyvdDzUMOZD1l8YxP6WFD2FSuqEsxvsSwS1TTfKxNouPTQGCZeyzObTkU91RjOotspWcYp+e3AY9
I4pwQe/0jZccrEZcWmGDX1QVqokxHKknB2lJl26BN9XHOaXDDAYPHva32cmLsDDyOGzoaztIsAKN
UnA45+RNtgbUPTdFkE9f24WlPXbVwINNHrXYAshKr9AN9Qkehw0BdhiwgVcsvmM5Lx/KyX/ylPar
aes4MFH7QwcqDkVjyGDgAAu1hV5YgyT6XMCywLX54A/O60S1ONAm0wiovPPtRojgqLbCfzSgFflv
uekfRRFZO3QP+i5ZU9e5rQ8i1Q2yDAHsZdZv/kz6arm/7BEb6iwBc8LN3smcrpbwp4Mbc2ZVpoFW
h6AsFbCW6abnJF3oCBoSm8zC2R6/ISI96Q19E42tx++bKqB2Uoa6N0JQcfwzEtTfdbzkUEbkEGqd
F1TMWL4utf2aVdCQKq8sg5wp4qGuFY9SUZFC1FccB2c6x1Nxj8QZ4x0qRQ+wboYRWQkknREj0kff
hoce+JYUoVDjh0L4v6kSUrJqYRP4vI8MlBdp3rmdTBqwoyWDvIATUEsEaEZNpCvkG69HHZZh/uAk
2bfFm3zYq7zjXhvuEYE92eqh5NMJfE2CbvIn+Hp6G7pO9tq29u/MwwkeGa/R0AZx59ZhrCef05mC
Quo/mfyXOyUic59YxocBReuudUsnLJr44OPddTun2c+6aSGHbsRJxEzLjrWEC7d5gi+RF3scOeVT
LROmUTlFMGZ6fuxMTYbzZyIJYIyGlx/bCWqVzF6jBb/jHM+fe5tIsCqJyqzF06B4Grv4hlk7A/sF
qjdx7I9q0kvKPGlCp6j9laftGYM3xLm2++0OQ3mavOFR86WFZl1dJlfhxXGXcCm4KQ84x2iKDKya
8SyK7O5ZSXWG5hG0ZQmaiXh+MhGHCxtKV6IlfMP1vI+X9ChtLtCgQHxRmvvDiNPhwqfwze7rRwfk
bwULE0hKcezH8uj4gx4A7rzonXnIqIIDEMU05bDckY33xwBVtx6m/nQ2SWD3kQkboHNVHywuhmVf
RN415a6q6tZlpn2WnI4nOt47amwHVwM2X+mQDxIGigExi79MLK1Q2i54NogNhezLU+q/atNI6tPm
0A8aL0T6S6zQnjUzuQ86CTsPM+i8MXkYYucOFRQ7azlf3aK/zv558dLvdWz+8HODxpzU4Rm5PyIj
/lXSrXHBcE1F5H+ocwUA08n9wHdhCaRpkj/ntbjMxvAls8zsNsLxQniWGkAHRlrKlaIB1wMyddQl
pULh92ZzTNxOPplJNz5p9FwUlb2W+TCnru0nqA/yMdWy+Jjnig2r4ivmWTAqr+jynayNaK9sK2Jq
QW5weFs/42mQ55qZO8FUQU9skQO0pvbqjJ3+QZnsniozzcdliC6uVYuTZifoyOZcPMhy/D5pqrgZ
+pdauj86rc4e2/lg0Pm5eMaQH2RR1aFPPeuU85SB/OSPmSdfF6Xn57m345VnE59Gu8HloMadgBtz
9JjijXBmTMIUxORTLGL0P0BZFrf5AmF7SQOWc746JnREx0I8bz+qSUVhH9v6wfdK//3PjNL+5S66
A1eVP2pk2YXJsAAaMSvnYfvhkbM/dJVMEMBL7zD6dX3Jbf9rCsb6gXLsHFQURUJ3orNX2jbwQKfT
yOLqZJd4I92+eU4peUfUhRqTxhxU0dFTyOTXUkGySArc5Ml0Nobvsd0PH+i2+WP2EuUKSMCqj82M
edxPmv8SdfMr6srz6hWAluMKcAcKPW/xO3JbCkgRexqQLWfpzI9CTd+aBk1aBSzNmkjIZmscHzXz
FcBIecQsATV3rfxvgutW7/yTRcqiUZjN+iUnj0reGoJqC5pVbYlTmThAATJkSaLtvgOpgSulqqNo
KuYupt70aHOaU2M2KJ8C1qDjWfjl8EnMyLphJoCvbp77lFnr62+g1PjqV0g8haOhOnTxkjktn3Gb
AXdI26BSsMroYAAQHNu72bTfe6cZLkPR7vLORAfuWLce7m1RUVqxHfVh035V0j+5TBx//x3TqP3y
hNbs9QFcbSbZPWIpPmwyKfRh1qOuJwiAqVFcfROPTON+KzTYTwDbLlI3n2w5wUIbSwB8aypU9rF6
FGg+33VotFK62AHOgwp9x9+UvNf7ooRu8JxNX0s6VqFP6edS5l1MUw9wdgRTnZNUDA+uz1+bUdYN
WjLUMJuX6eRowAWF1r6m2aLO/EN+rA1LO5Bw0ZanQdYv3tXpaVZR9IOa23QqDxBuopu3Lehw/kgn
Xy1nnZ6dtXa23ara12Xz5tcF9QAje+qhoAQufvidKzq+m/W2Vur3OeoN98ER/m30UQwmZdOQmyri
dLfPQsQ+Jfw52CM13wTqXJ15r8p+JqrOD1u3phIZbC2wm5YDwlNTGmd4e7WFJO7sbP2CFVKjICOc
Yz/TJx9jPDfFfBilq+4UjS5uF4nrSotdkjWSKf33mmc0CchpeQZVpBDZran7eWcmrjyMYEAtox/O
+Cbox7jjayEGIi6ofTt7XguVa8uCgZbCbK8yrYarZz2KRR0sw6svhjKZK9XL+ICSQz3GXv1h5Qm6
QOdejak8aKNnP3jWfOeJ+qxgH7RYvJjBZGW/7LhrDl0Ek3h7eJFndrulL5zjFNvR8/vTizNxL4v2
SV9IxaoktT46U3Ya1youfotbfNDoPXDQOPVDUnrVF3rv8VWr7fPo9NV1yqhmdPY4Hgu7tU+yQwBg
W8vBK4tpn0iX/Dl/r+hWNbosXX6s8/HTqPU+vTzy4fXbKRt1t6rp1zzoExBudOmp/LrtNstSimsy
18iSYMjVMlUUFjzMeb2B4QTcmoBoffCn9oHefPGoMyLUB//17DC9Ro+6+C6mfO+nNfUNEFuzv/Mh
F30Vav6YZry2UoumC8xqps2vOgWTePy5g9ZD7LtueNECj1dRyrrNNgktS48ieKKYNdrn9gRjukel
qXvPcvVcDS6FlVYLc6Z6UM45bK0wGCHW1Ujzt2l1ObENONeWR7Rr8rYKBCCcYBPlJg6Eh1Efwm2t
GimIocVpDrFErFK35mEUiTjH5ODSQ6o4odN7jSHIqnLMHlHDRoEVe7xYx0VBUEgOZlR8+7bzBIt5
sY5bRZ5SAlTTCYXX2pSqa/2NlkV72LR7I7HBblGlEW6fCcUeETI3sj9q7Mz036b0mOjTj1RTn9zC
+uwaTbKHpUr+5FUXsESMgxPTeyfUU4rmg6y7FZlu7KOcmyfJxmMb74khlm9WXuVBhuzGd2v3aHpz
c9zuOi1a1LDrEs/Lcjx5kfyqaQjQ1g+kN+x6ly1+9UDiWOxpGVRfvBz1RwRWuSdkeWUOAEFj/2KR
bZ6ydCyDKW68Pbal7x1P8VqZC69t0luXAvUwfDDIzTYxoJcYTdjrzV2VMmb6GT0QvlMXcZdF/g8M
HPHbKhGCmTQ62KIH2D2raNleijmIpJp2ka2WnVnpMtCFzlCQVYtRY3446xasx8J48qhjBTICd252
EX2B9R7n1FrLqB/KtnFCs/ETgGY1feEF6pq3in5ji9kSTlFEBx4lTW0+j9W21qIcnqarcrN0Jwez
QteZu6Ft0Ow1qEVTLZzUSRsA4HM7V6c1TlSPRjoJBdUiRw/ZUiGWSsOnkBtyP1Kgx/Kj0fygFdWD
dIbzdukRaFDC1ng+4oJS+6FI0Ak0GJ1MJzEgan3k/DJenYiOeexEZ4dCKSHUXO4HbdxXa7k9Aj+U
DaZxSqE/7TTjXdmMHOGH20xsoxRWt6ZOYphfNcoLIQQrb112+TkxtGlXzyVhXiLej3tfpG9LbRIg
UzZGp1UOF8xmDyZKhQDrxcAYg0UeKGrPu5K2+Lmk0IhLZ9eX1WsWiZxOLexK26+7j7LN7i1Vo6vf
ivTkaeqpj/XpKbftJ4FTOhXqra+W34bVUt8o3PHHUE4/uh4KOC2i3baEl6ZAs5PVPyY3s48+bYin
1LUhhVe0aOFPJgb06xKLiO8m3+Ia3YdWlRgOR5s+B2ja4L3DVaXsX9EjWq+dVYGUXexUBrXXz9Cp
BOjpNiHwWj+WwbT155blgaez/tD0TyjvjFteXimTtXfUbMmh2UvyI6hkntIfco5N6Ut42nXRHxun
dxkyCfgct4U4uVoL9tgceP2ciscesTCoJp/MTCzylEf6TcuY4Jq1DV1v8KUzncXJSq6ibWgtLt7N
lB6jXWOAgclsHzzp5keVj+KAYhIilQG/TzKk5KU2jR9eYbYhf290zun7BUnWeqciphwn5t9p5BdP
ekP91TFd2ljJ/DRW5vdRAJ82W4QlZS3heWYA4N6lLKrIXxCqAeZXqYPIZLSW0+KP+s1Yf1hd5+7i
l0inFC+y+DqmHBhR5A/7flXYT7KuvswL7QOzWcSHhczWEH36RhPD2kO0ZY4GS3aPHKl+jZupgdtI
2teyetP4sznmfdi6Bfny5mcEWxDMMslDT+MBdUWLuKeeocAjz1e1A9C2X0fEuO0Zk8EeZTPdJ2s+
TR2/q0C3s+ki0vYHc3PVqe7pkuS0LM5efqnRjJ2cKHXCSbTG3rPQyUSqs4NcVUUYcbAA6vQZFxzb
ztFc6Lg4ijwVcEMgJ2JRlIBXYQ6vRoxzzzJTK9ArQelzSSJUIc1NG9pP21FkyiEPgAwzqTedT+Uy
ices2nv+RL9E/5TYFW0O2Z7HqqMnv8a0Ruc8qtSIdmoY0nUWRbXrGXBXuoS3UMrVBbTCbVqGK/RR
+32PQxhGk9NKfmrJIJ7dEqRdHmvtzZXimzOW9yEC303v7G0GrfmECvU6W/Y1VfKJG81QRDGErm+N
G8VFhjIT8tFpZ+cl2WW4T3qsPHrFHfcPOJFxwGh5z6WGzoG59iZLkJfe8g3e/Lpyrk3dZoGIKIhE
+FuZB0Ox1YEC6ZbZmXYfsinN+8jHmh1pSK4siGqN5Agh8anRJS6Y3aHHdUYwar12lqafzd4KlZve
ilLTjm5HgWTIjPqI4ObHUkvk/upSF15FH6P+tPVgY8uOg8qzIR0XmEXTstXOU8JRWCPavLiEuwFV
U/LKTV4BCuAKmbWop/jVjh0fc+mxbJVPDrtchOG/WfqgAxZEzwCbldhaNWd3Fu+/agumfVDyiIbq
Y1XAYwNDSAjEm11hs8OodSdjgU2qmedSuvY11xGDIBG6eV+3BE5VoZYX9pG2Hdz2NWqhnsDAx5kh
Ahrk5MFtSJvZ5e3B/DQojMm4REjGZBIHsTcXp1zl084DGEhy8lyrQV7dSPtq+HKdJ1MOHx0zMnZ1
D1q+Hg2yjUp34eGzWBIHVOx2A4VKpwcSoHdtsBSufpw8s2ZGid+fNOVZx9GxPTxwKqiVlh/cIofI
Tx2WFUlGmjttH7iG8u+8vXDGI3jdmuap0JKzi5lgVUlph0gf3to1w9uC5Npb9JPlPMIYwc8rOhMh
hzXgcwYJn4JOigi6fA9QXu4wTCCNqjNQcovwZHhparM8p/2InmWg36iomI2fOiNyT61gEgZT0lFp
dN3D2JPJ5XUHDjKWxWGs8+iRT8iGVI5qzHmQkzzTIRsfFsZR3QfB5sQG3UYlXEMGfIWtFwc5U08u
lW/iVyWqtA2YhpVEKD3qzINaEjt9TnQrYAPsjrzeI8iDi5PU0TVOQQCnzK5p7W66I1GJMlpCyo1/
RJXIQ0XafIkBwHuZpV/SuqXIWzWP0WQ+aAMje7B7f5GGQWVkYqScO5Tf3Hj6uZgDo318yLmzxxKT
1OiZzSI9xk63et0e5zr6Ahk0e2jdLIx8rzgVC19276qTzVJ7t0/D+j2Sn1GvrpEO1tqIdioSKD0Q
kjI+osBcdaOwiSrCfioLJV62PA6QNFh0eri2s0ps4uoTY7m86zTN6uyKkSab8SIxagfWMDoo32KD
KAMvqkkAcUpM+iuoUx42BQTsvgL8IYetgZjs5I9A3aLambmq1CUqRuFpKYOGnEUtJ0t8cBH9K2cO
EmWM8hQmcpupJOeU8QfWJL+WjPoIE5N0xawihVSeYVrNfowU62aZuoNr5umhMas7uatPtcMASaPi
44ReDRP0V1nHMvybqPzfknKs8kI4wrAcwB9/mDPrjshmVp1x3xSHWRrJu26k2CgvQ47YtBtI3IRO
QaI2yIDNKDptqgOjybyjyCk8j7Iw0ETvnLJ1rrzQne1F1Zs7m2/9EGsvnZ4YeMdKCjF0zFKC9Mz6
i2HkP1xbuFmE7lmO7RqW96dhpJ8aKj1Vttx1c/EQt3uw0hNVPUY12Q+0H+rNES0P1LKyGtRjm6ZM
bmzg1tbdZJ8sGZmHubOmLy3Ths4nwSAPkln5u/fSu4TD8U3TGHnhaFP8Ng9KD8w0/Yu03/gnp2t1
PsJegQhjer5n4DS3/ml5SRp/HHqpiXfLVmlJFcpGkpsakIHT0oeMu7Z78SwsaARAMMiGgR6ZXf3V
Yb7+pn96STxfGK7p6xbeNtP7w2E+tO2QVkWk3bfsUGM6wKeSxtBswdtkRl+NhIMRYTrjJHdaRhRQ
GBMVFdLVq/AmuhYTglNwroEbIdVumq95QnUsc6dVGdQFw2rSgTkgdrVnnxzdaV//9/e80SL/df2O
ra/GN8O0zNVc9P/MQ+Tq1Hm6hQk3VrWf2T/vsqqtnTAn57QFHNR2whj5MFUINk8/1rT9luUbGEAh
T3kXzXF+RpXOkKPWftMbQhgzjP2Suex9nx5K781vBlh9o5x3XiwTphktGWR8dqkyZbpGYRjlfkS5
e45UCuCernrYpB1ZSyn+Aq35N5rDEjrFFowQrsDLbq1++/93szIHaDV6tX2nA0TOh8r4NqbLZVkT
4S3W216ihKpD4cA4Z2BM935SMeyEuT6roL6kf7zvx+Vswbu/lj6mC0Ylvo5l/Mt1fm75iN4Jdf7L
S/o3BwAksqF7hiUo0Pp/TgylkmnmnTAthixZ+r5OktBT2ObRmb5a9G52skNN7Vg+01Lq/pAWabsf
GRh8zhOkY7P7aRN+zPyn59KkT+nYjG6xMVqdo+OWzDUOCp921ZbAEA/ePSNbWtkaBW8tMen+GPKB
gAc4zJq/Ol6j7ck5/+p9/887Bdeg+7hKff9PhoSyab3HBQ2Ulk0+cBLEVHO1/DRTqMRiWCwyI2yh
6Sj3YuVva/Z4iAyw3a2jQMe6NUMdp5EyC5seulivDrYgaBOzUuW1Qz9DtJXTp+zpgfzlLf17U+It
OeARMLS43MEfXxcsosotNfzUeLYfdJVQZGyYz5LPYFD6fC3V9GPxkMEZ3HcJAxog5Qa+3ZKorybC
SPVhqkNcRzrjPKRtHggGgwbMnZAoE3Nyl9xiPpL9parq30irmEna4Cos8WAfMPlbu+3rq238Ygrn
TTv6ly0I/d83+R9mUqE7Jo5IR7ccB87AP5fQSvgYIy0xkX93VFuWuv9i5Fm0x0HFeKLFlld7CM3o
EremeIpWwz2jeBTtu6NaKuSVfdZcms5xwlFPPkYpg9pKplwABBbTX47q/zgkBO9h3dRYPJan/3FU
a/pg0AnB/ZXkLOGs55FhhhvQVsBqZteuLprNaWfWc89+RzPchxAdRqOu/oIh2aCF/9xkuRLhOD6E
AlBU4g+b9GjW5qINOT40A/FcPCW/O7+1Hq1D1ULmc3JD4ENjWoDFpKSG1tI140Cui/O2/but0Bi2
2PyNKruBRP+8KsyZfK2m7vu2+8fzwZGFw6NkVxk8Cr7FKjNGqGxMyXJCeu9CpGepGaUXotm3iTzH
GqSHzepy6PnOcfNT9Vgc8fdlodJ60Au1d4TUMD2aDYpJpYvfWNaxixCH/CWC+a8HysBoh7e6Yklc
/Y9TiyBPOfrYuvdV749s9zLoK92QWRbhtprEQGZQ47im7+z/UnSDjSqBkrz6mfK2f1WrVz5nAshf
Vsd/bAFs0x4OrDUwsf48YPBya3YxZc59W4ymV62DL43f02L7gdXh27BXrEml1bTGV7nuVuMzSpL/
/30h/3XScZ4Dxli3UoY2//FutcbQ/bX1cmfO6Xy0NE7c1DqnBGW03MFhkKHNh4r29bRkRPmrMFYR
zfl0zgOUct5eFKbkvK4AzkXacEylY2LCrx63SoVTjxwiynu0WyaV/OXS/+0dFlw5qblrgDsw3D/e
rQUOkFjEde+uXZtXrx7f8lL5Yif1BhMQMQaAJlpRcfED6H98lQJzTjua1BBwrmpoGp7LMTZwYfCv
y2zbEPDy8Yho0j5l/efCVDamLDnu29p4ZdKidtDSXr+s3ra/3Mh/nGU8eMfm+zTZK/8MrSrbKrTI
8sQ91n0NpJ82fOhb92WLnsq4eBtFfI9HUDT2bB5pP3iHTKdbpB7ViKFky6TfOUlqOJUMaGMgBM68
6TZePcwt45T9jej6b1weQRFIP2hJ8JJWzds/N/duUjYl9N65b2JJBi+cGd5LvaidkwOaEhrbi/sD
h4LEuFTct49Xj+zHwqEuJixG9vr6nN7sJDvT48z2//t5biPB/9ivcFqyi9qm7QuU/v+8ur6vlLuk
dvK0aTWVpCGJegCgf86v92fyrclDmuN6qgZ1P77WZXzadgPpzZ/oII6PPdiF18o13ky0PpfGfcZY
OSLy7LWHtmKSrk4FXGdkmtZB2+NXvbf7WghsbebMz5qnYZl3jpsBJvO7H4SyDATNMnNV3OzHxDsm
BjNIvVVU979v/j/ICCvpcrUzC9Id8rd/3nzujLY2VV1K0ZrzQRfRhxKnJRUDhkXAUs+Psd5/FE0U
X8ViyvPW/Mgz23+K0vtfLmU7OP94EczbcSFBeVwPAcY/rwUV7GgvrRk/bXFVRHX8XBWwPJQK+qyE
Q0WxubGoYWWLd29LgzihqGIiueRxqgTGJKwwg2vA59NXX2SKn6b7IlmLaGefq75OkH5MYV/rn/LK
HfcuwsLD9mOxEMoZXRHvCS9ol3XJS2lTzPWGYXkwtEEEc+JlwRbFq1n01FaRDWeV9cFaxdkt3O56
cWegaFh2GP5LbZ5pcrHudbjqqDjoNGUmtjwtA06JZc50lk9FbH3d9pLSzb7lSUlBojEe81YZtzgq
QqvuNYYqthZulbwNsv7qGUwqGsjmejoAu62KottYrNL6M4NO8eAmqGgXgBK7LC7c52n0PlFOQT6Z
3qNuKn6Wdn7XUOKSLLXUWMsHLJLW8/9RdybLcSPblv2V9wNIQ+PoJs+sAETLCIoMUiKlCYykJPR9
j6+v5aG0W0oqK1U5ezW4aaYrigQDgPvxc/ZeOyIW56rkT3uctqloAhPT583KCJcW2RqdCtu5RONI
Cc+dY4yBJLnApHyo8ZNiEq6TIyK776bawmgMOYi68deknMzTbx6Ov1n0QEhK3zRIOlW835lxcmT4
8HhOrx1YrXBvC2FRvMb6V0edUTdlC00abVkIoGOefF1DnKEjhxKxwG+u5VfWl+NSo+ogDXWLFfhd
rRq5TG0ZqSd3c0TKmFYuxL/JCqAmHAQf0bi/XsIV5fJNx5+448Da+G2mHdxifZxp5wZt15OrgOcU
J876mwOD9ithBN2hjtLdkiCyX7oYo9kZ5dSaMJDovtIB8qOi0z+3BbbFoW7aT9oabuIZOX0BEXJv
rKjDY/bbWiRwgRhT+rVjvMY9Fo64qjVCOGPiPdLfFjVXis9f33dX8n10aGTQpgzn3cK7jKE7VlOU
38WWckJWUp0U+R9bW+461ULvxq7VmBUXK1rlJka+gZWj8XUxVn7rLvYZox/+V23ZqESP+e4AvPFa
IF0f6OtBUwEX5Jkj6A8VRae5dGAn8kF/stdJnA0sevcmMMXMVYNKB0MdWYvhWUvSeG6ZfCrcwrmx
u/arWxrfNPb1nWq02aa+s8YHAykKyS1rdM4t/XE2OP5ONWcNoXSItseMUqjj4VhoZuYeASnYOlvh
HAwU1b6G3PrAC58nQ32whv7TVXlfCxyrShMhziHOqGrSj1rFMDLDYY38ua3PrVntbMOdDpR4ZLin
xMJbdY8lq67DGxrw36A+xLs2nastM2+mKrHVnuNmusVpz4cw99Wl0hGW6oRyl0aN/7jBCkE2j3Ge
SBZhd+qcu4Gpzy5Xlnq7ytBGaWac835f1netas1HB507wX3laaqQA+cphsXVbVJvmJb1VhQZKdH9
sB/jMd0KfoSXzrb2dG0i12MmzrV5RxCXsk1s0qs0c/mSd6gsZ0l9KOqu91pyLHcFfHCOC7FxdFr3
fiEWbklpOy95c38ddsyT8VnVBwahefS4rE+rShwmzAeSJkfMp5TEM7P3A12t3dVsXCHOCRpGjZNe
TZvIXBds5kJFtUT6VxaHRyeJrK96gh5u/R0p+F2chOwo0lDUgMw6YAtlW/Sve1o0VYLZdU4WTazQ
CTcycaPqC+dEcZqZcxz7uDE9ZxE3DCP0D1XUqKjVXIwbcMe3SWUxFm4zfVfOHqWd8uCuoc9EbN0l
NMMDUGWePTFd/M0C92upDGpM5WCpQ3+Dn/Cu42D1ebPmStrc0dHtabTXpwaU0c2iLagZNZjLJtI7
vykT9Aiol0Wt4lxhl0KTCsmu/aibvfFxSeKP/3xdhqwT/7JgMGKBnkT4D/UHlcK7BSNGE5oXzIXv
wRwiU3MI8gwhyFudcmSWjabLHe6UrPKu79OYtUw8dYySsg9ypRXZeb23RP2Us45sVUla4ZiqMX6L
iD6SX4WWq9hDUYsRCEiEUGiHmyFj/JwXmAEjsUVYQZ74qgPQSFqI9uQr1RYypDAnthxaD6KU5Spd
126t1aReDGlPagCefnMI0Gy5yfz8WQjGZzbsaToRlEu/FEs2c/7aHJbhw7Vxdi3+68Xcc54nVFPG
9zSLuyV88Xno0Yz4tL2cU1Qz57qa5UuCABn3J/cDGX7aPRmNtptYn+I4/9GIW2mhHmM3+nAtxVTx
XIm+318X1zhkTqs1rANh2olgKi1U07Y5H3uq4AAPTnGuXqZQubmWs6MZM5yzW7TWjkLZUsYzRlxE
4Cbiq2MfFmcQgruBkdkDpRxeyBQC5dLnyDT60v6QcwgTZb9HzWrdjpMVBeUavU1EcD0suv3pSl1Z
1C/T2J/QArp+YQ7MuPPqs26IN8PE6we6sApUmd1XRcP2avxK7Z5GiDFj2Bip1Qqig2l8VoFrMzON
DeexjZAsGsgH/cVZ0Co4xq4jKdWtj5qi+xwA1Y/X56Nwm3LL0ftjypg/G13tkCSiQf/GQ3IdFFhC
OegMZM7XSm+ZWxQ4Q3uy6dJl9cK4MbbvGRLme36BZEtSMcOa5qzaKMe7lpzpKk++KfZjZBjHDiEJ
nCUDi7ycFlddwWxRbEqZLmaVdhaYDfnnNo44Zv4dVE8iG3Rjnjw9Jtc8mowPXReBabMQyWVjtnUk
3+X6XRq97hkjt82H6y+1hFSNUTmRPolMrSh5+sdebx6Io7we0TR0adSja43pYX7B21Rvoh41Deka
LgFq6Olx+RyusgrhRFI5lTsq19uw11C8yagztoUlPwmGMXs1iR9mm1Q26NaAbvQ7XRvEzm77yzC0
++s5NTatRx2y+OOYfEOxoW6dwhIHLKK4aUre52g4KaKCmTeXH0owzwBO8lOJ1+2m1H/XIJL9jb++
dXCINWjhhgWH7JeOuelO5ZJqrfohHKZ439lgT9cMNWNnxhnvHZ5iI+5uWw1GIVvUtHfyTvwo7/6M
Vrj78dPeJTi8++N/PxLXnU0v7bf/4jDSvrz174MboML+n5yH88P28R+/4P+T6Add9uv+IfohKaOX
muSHn4Mfrv/mz+AHVfxB95whq8WA9Ue8w5/BD6rxB01U2uuMB1TGsJw8/wx+0P6gb8EXuyBH2VHo
xP8n+EH7Q7MsQ+Ov+C9HAUP7N8EPnE7ePVsOxZv84VDeaYOL61H9pylSkSVmk0AG3E3rehsapj+2
lccQfdnVo7Kp7Cz33daFdNHWLKQ5Fczs1A9Otd7gMAtIbsVSZu4bxUSCWtJ2G4LBzU9dZAKYTRT8
wGKLl6TcRa21t6r8e0nsLGgR08dbECgzObRitrapndYgzvNTxWRw1fJNnZDbHVWlnzY24sTchDBk
+gY7CUYK4keh/NGG6lrUZdgMGoWGxWofivYhyzSPWPIvjvT82KHuF4nWYD0y99TVh478IMe6XRQn
8fF/e0U0BmX0lqIA8DITOQaGgoVoYq/IIpB51rYXl9bR74nxgQpj7tOcUEd7COSlyouBqbxFc7pZ
zf48itLvAG/I+tbhgzSjABMDgzlnu+CtRqJEZrK4N8362corunUcasMIuXBmeP2EFYrvpaBRtLv8
ywgNr1FfHBneqymbzNXumVqereW1Z0VTlFyGYQdlcmu65KXblD2HyEAAgUseewHG+r4NTBKZZt0+
qJytqtjcz+LC3nSUgEmNoO04fFQzo9w1LRsg0yR8KrFDwT6DPSXWsqHXKO+uM9wBkdhVoZCuZJwq
5MW0NO+qBbJoqffPCX6ohNo8TtnVlqn+3A2vlfqa8UkppH2r2UhL50IYBZQvy+cq5ZWrnPCkfldp
TV8oDIMJeR378m5ZLvL/krdG/sNlFLtIFTutyzfyYhTqJqezoI1FX63UvHfD7ll+/ahE50Yoz2Sw
k8Xan+OSr02hyBXcUyr1jZMiSFco3TKt9BZMVVwkpfN+mcbA1Jhaq5d8uJTVReXZkzdimcONfCBU
OGOod/3y0U0Q8YEMwIrqp4gJ5XsCOC2YNHtro6YUPA5T1+xswcDOPMgnZkDiShCzT7B3DzOHlQCl
euLPqU4biD+7B6v9Kn98W5o7Ref8MRKP0GFPoZyUz3vUln6p8jNAfeGVKtoc0xyJ4cR8rOMlGkq/
yEykmMUdVKjbMh3PzVB+QYZ86kJrP8z2I+2qmwW0hbBv3HS4PhMZp70KS09lz58aJ9vI52Mp8jPe
B40nfugZCvcY6CFJGU4EyJY7H/NPbMg4S6Uwp8x3BV7X0rS2Vl+cVgebrNHPUButbSJGDwQN4kV+
1xLoWmbuzJa7wm/phrKudbbyrsk7mvQhtlxEPiAwJhaPplM2UBPO8o2phyGQ98HlVGLnajBKpyw3
2rEPqPq3lVacmN5v5joG2YSMQ+PdxtnIy8FkjOfHOaBifiC6HrkvjQ91OFsMuyEdvBWuVOPWHHaF
ArX/ral4tS3Ll88Of6zWgjqDhOwhWMH4hom1jaPbJRsPhV2c2tY50K7aQqY2fGcdVD+hQ8vLYE1+
li3k0LUF4y3OpkVqfwkHgsznQg5A96zMXztCorYsyFhnilNUVMuuqKo8kCfF3C2sY8m/cdvI8io7
Rrg6oHrTc9SdVlzylLZgRkMkYgxT82qIt5pe3aYE0vttDJ/NXfBVjhFGphEDr1aSr1zXH3QHsrLD
cV1vplcmzsCAckCB8mtDLYEWFyWPbPp3MUP0nepi3iRb4Nzp7qUsNIQTDr1fc+L8HjE2r7TWClgN
fXNBBdIT5jK4HZPbObW80UaExdrk0R7ajx06eOxkZlDb9obBL4HLWAK9JqE5IX/J63VC7kTNSwj8
oHOLmxVikFX601h+h/5Z4lfQQfNOyV6B0Usj+7PhFCVB8N3idcAOUwlFqoaB5kBdE+dlBU7flzJ3
h6lZG39uxnKHN4H6dgq/TyNn7NjQlR19gP2Yd4aHivs171SD/NhyxnAcBmknwxvAg/nKsL5pa29t
KPtR/bCnRV0RTGaJ29Upmw342sCZ3W3diKCOxb7qsfky7K6y/A1/86EAvQMolwBkHIjFfMKjFdgF
tF2IH02KyXL93cHsfaPyuovrjDoYfLpwbd6dnZWEOUMkpgpOpr1dGpZcVhBkFWwmLBWlfp/jbrTH
14h5tjxeooD4zSW8b0/KK2DGxSwdKRmFxLtpyzjHXV6YC0m+0AC8EvQ3VoGa1yNn3nrE+vv6U5X1
Zz36c7DAL7x4+QOh5EMIFg55Pea7oSCMt3GIVqfaWZV9i577Rpq6bUfsAW59gch8L1aNTR3JHi+h
XErKTNktLA7UHPf/fC3m+xbBj2txSDlgzKSLK6P3pyLK5ZBeOolV7eaxZFDA4s2+vmT13YQ4dBnw
ayQsMA5rrnVUkgcUz0dG0KrRfxI6DDzdZHlwoDMCrcCE6hzc6utSUkFM26mW1gFsCvFbaxo7ayK5
BrJlOB3r3L5tLIfYFnEbKu3RMZ56Tezb2cKuYaIMdYyzjHw3xaui21uLLarjTdMXwUih2BiWuevo
IazonIEXlzBPrTK6EeLVmJuH2j3KUiRC8jryK8ja5Z8/Mnpbf1N4otlzUZJwfEKByN//9JkZhTXS
FM2qHQeeXcEptwbQ5g8gaeOYskOWb5Q7efiS1V9l2TV3IJBSUraXVj9nRvoiTA1ggn6PDweKQzx/
mvL7ekJDbJoTGMduwNJefdN3ikWmN9N35HV6IPdzVnmbNhOQftvKRiJ77duE45/8ISkwUpUzn0pK
OsUlHCIqEbmHRqsiFSibdclRD/Ju8V6JVdmAMdmpdfmQjc4jnzQuYF996nOcWWzOM8sk7blDacO6
i2hnl18mNjGrYz0c+ffsi7VubdcezroWYRqObqQYqJ2FnyQWx7jCl3+2s4gZGcR4zUvZMtP50nLj
LBzp2kTuwGIfxvx1WlGaDa+RQbXEHK8iDM5KLX/SLpOs0akeaFb9eJS48ziEcP1iN56wWTsZYWz4
v2VlqSnH1jhCmbp1u+m2YZHL1w1UuxNQ7v3cIihuG/cW5RhwQoVBYv59Ujera+z7RewZO5GYu6Pw
PDD3Xs59gdrHNBv6imtA6/xx6lmJnPR7EpUElOjE/ITuTqzrJ1l3Nyi2ZPEz5xRvEDsiMyR0raRR
9poN+UYa6uQnZXJcYEUZGb3ZVvmK7+3Ud+VnYHQbHl5a0CSOm1vclr9Z4H7pA8qX3DXRQrDaUMq8
b6qWmq7Ho1pV9I00Lw+5V3G9nyJY1C7ugPqJ65zy19WIsOZpXrgbomc1HgMxU0WGfLztK3cOJ+Zm
tsJrOTen6IMlsyOCoUJxxvR8Ozv+mBa77rkRDA2XdjPHyPq6CRO7COQPzhTcNkbhK46AXjMG//xa
/jKW/vFLysOlqSG1EO+anZMbqZnAfbLjYZYnjnkRO2scgoqI4KbheZ3KLQIk2IalDyNnE7vFjW6+
OhmHlPjVcyAip1oPbuqitvkpp4LOcFvKY8510akvcpGRJ6g8w7ZWHOolPM5EdKrmWUc9NkO0kH8b
Y9pe6t8tOr9oha+/HZM8BEIuPllNbmI/rzm1IqeEM+t0mr+C8TVh56A52SS4LIDZWocKhBD1rGdz
0OKB5oEazG9GpoEn4VyQ8o4uCjriItAH3B1GfmpYUuVbWM1yKbVvamRF/3xLrhvZz92fHxdNXhEC
Z3Rfjuyb/3zReWNYbdRx0bzI8og3Q1hwCCKaCrGXG+2COjcrxmDVgpBuZ21nJwwVG7Ijbw0yHEV+
Owk8z8Lm5PE84BqdB+vsfGjnV+iBYcPqzsrKSSsVrCjdZcig5bBfybP8lMXnsI0/VSyDywphxWX/
JLitZxuyOICuxj5G4oq0HS+M6WeJve15SCOgeGVlbpeqe5b7xz9/Ir+MN66fCGIp1RYUPAwd//qJ
5NYaZkaRVzv5KcjjgCzLde4C+jkcE69Kn/nIOyjop8n021YH2g8SRK7v/Ipq9XlKP8r9VZrCBUPm
gTPbby5RTlh+uWkyUg25EmXZ+ymjWdckGmpcYo0mWh5HqGN8PnF5LJRn0JpPUZ6Bljk/pUn5o07j
zIm6bJ6/NNzCazvAZONmCVZg/3BImm2Oh+g3/vlar0/9X6+VWCaEXjQXTYO0incf58onN4Yrb4UR
36y9cak6cgS4o3bLQYvVe4qWva5OPooQDaeEQfqgEQ5nWRRk/a2YMnQD5W9W278p77go7i75M1yb
LvS/3uOp0XFpyOGj3ET5xX35yZEBswE9GERRsZHnbZ5WuXASEVndWZhZlMn6jcr6l3Ex5JO/XMe7
UVqjR3PREFC1y1ZMZdj60PvuIvCSinPhfk6mxvTgTZYEpcWmzP4lH0RHweNzn43dhtktfEfhy+dt
SIagXb9USBM7ja//kMxnnuWj3b3Cpwt6tBzWq3yXHHBOTd3tmj72l86+DdtiI19B+ctiW6HfkX0Z
zOHT9UH4Vz3ev2vK/qWt+/+U6vt3vV95Gf/pDv8PSfU1edT/763d88vbS/VfD//r8nNrFzEZf3y5
JvdqBsm9zFpRY7AM2SzMf3Z2+QtGhjbZvDq9XdJ+/9PZ1fU/dE3ouqqS1MH5hR2o+5Hoy99o6Gpd
GTUlbHmO+zeN3au2/OeXGgsHuTOYSsAGcSlXq8RPuwZy0gpGczzerNa8MQnRVhrrwc2bABslXSPO
7mkdRHHlO0vhh/lXt/mM8oC6c/wQR48Cpy/eyVFcbFp49o0k3MTxS6f3fuSgBF+B9J+VSPZ2gq7V
NulEdWhBbdGi3YDLW+EEPOHTg6HtIRv8ANDZJ+tKkSomVYb+LcdoDU86WlHK0m94Fs/1itCLFXBY
QVit09c5SrcmtKZc85u1C0AkApT3FLrBdv097aj2aVvJPjLrT93H3rSipECHhBoBX6fI26cwqr8x
yPAUneYfaE/qmicS/er81e7NoHTuUpjIhVq8MnFlNyTtwJ2eKjyUYv0+hdnBJOGYTMqj09PoUn+b
6CGLjXd3yEJejwvCpov/i/lKEt3MxEwBe7ikaY0vS/y89O4Lm0mLTy9HzzPaoEAAJ2JAQeuwc6Yn
oBZrs82cLxnNzK0WGdtupJG4QnCY7ozmI82XOM1guiWXvGq3ZoTFl8Cjn96Cvzt6XzNlfrl0XcWk
wVDjV2PDmI1tl8HrvVGnjwqgkfWuZSvNUYn1tKtoxPXuhotci5eItk8y06mHBEvuG91wepYNbLwN
gTp8KRgXi7ycJ7c4WMyrc73gggnSrJUHJfwwOO7egRU79C+V+BimLJrxV1MpsDZSgvIwgsekjeYR
ReunVgoE4Cl1P4bTScynUHxpDDJnxFvEaQlEdA6LMn+ot/Ma84mdWmyn47e6ij70OMDRZW8sDtXh
R4AKjL96jwMP/yPLIH8u3Tcr3IfRbR3dVwlSoY9JkdIzf57Vk+E0tznW4Wzao/a4RLTQKudOdH2w
zpYXpiBGech7zm5hSlo9nUGSgAJ7+k5/mkkocoqZsTTan75/yBma1NBYIkcJrImQoWEjyuYxJsCg
yyqkUlDtlPQgM7XHUAQomLcGRieFwgZAwDoaG9TXcLwATjCPWYBLKI0GA6LYtWgoTKmwjNZTPvZB
rjzl4exHZhyUNrCnnSuo7WnvYafbKPG6adXWL4D8ztadpkfP/TRCZbU+jOGnyG5OuraLYUo09eTD
XyiK/FBJlGc5PvQdWiZ7QaVzLAmitLSL6TQw4JJdRjveMLjFLvEBzhpoPDr5Q4OpajoX+sagdzi7
30PCdGL2VNFZHvlzPyrHf7XDPSVZUn/7mrz843Dy73awnzew/759GQ/l9+r9N/kfuMvRX/np/Q5e
+pe/Ztfn1fitTF5+3uSu/+TPTc76wxKMBmlucRLizMAy9ucuZ/wBEpPpJVsW1hRBZfTn+FJYf7Co
UbjJqCKNoTUX8OcuJ8w/BDJ46S2iB+eirPk3uxwn73etN8TousqOSpGtIrP/RXbozqaWdqWZ+Jmt
4QvQhAcJkliLJWq3pIH6cU5g+DLm0nkInWnpBNKbtG8/tEo2S68ZUERz9HhoDD8pAVchntnnbnZD
aWsDPDqJXts6bUeGNOEKfmsPgPzKl1avN0mu5cjiYIuX5NJzPFMqtKkDEFNF2edtnCDgmUF8lMRX
CdRvESwlGK0x9DZzuSmT7GT11R3ZkbUHySD1aTSjDZJma3JCxM20ImNIGflDEx0Q0BBcM5t2cyhR
gmclO6lTOlA7SroPqkKeuq0yusTfmGgjeUtLZpMFY4B8ScSRQkUCdlHSNkQ11lAdhI3YBRoiLK3c
YHssX1zT0Hwark9xNwPoEHBVxn6fxOa3qe6uNHVCWdxhu6hAC5SxSAMjd+GXwJMFP7kvEh3+D+kA
Hqx5QXuRFbrNiEgoY2sB3nSI9c6RbmfOmPDzM932ABmi8yyb5w6g71oPJLKoc+4PHbmkCKfPxNxc
UBHKEyc1Cvlrrez0EV1qebQvYn/V0r1rh5gpImCFMJpQuLfA1eLVpE2ykk1SW4BOrWHd9DICZZ5i
iOl0EFdkbqz4bE0FbdsNCGgGUBbg08mwwHuuVO05BC5rNp+bNN65YP48MN2eNrafsTRDA6+bx9lJ
JkY98GEmIG26Ej0pffkNt0bDZw74gL5XoJcl0FvM9FDru8e2crfIekgJsfk1NbpWKJrijUNeC+ME
hdFONd6OnVnuDFD9HWMCBELkt0URZEuwgvjjsKHzK+ZB1rQMjfuBBmVPenxtfNJMvNr4wHz4+1zy
0j5R99W0WD0VmCGCbI6QWmJ4VIXtIW45wzmiDMSA67Mpq53ITfBmU/fZrQMaYHTvZ+h3aWKpmN+d
M4xDx4P1nHjhoPOihM99PTnHCKUlvmTwJW3KOacRMOOT/AlyGCP6Btaqk9MAVD6qWcgsh/ijTF/P
ed+5PBUz2tnauUXbDfk8tnclrbtLOZAGVAwV6EOoqWkHYWC16q3CnWFaxqDpUuiEIMyYPjcj+Fdy
N/086LUVXp7hZhJS+WXQ5uoYL2jrQ+OTAsRzUKeCd0hEHlsybRuNdIQVFvsy65/AN2jow0hfjZTi
SDqHlAkVKUy6DYflL3NJfFLvFJCFoX4CMff6yiSPFmAo1L5qr6MY9fu0IwGnyXd6yUqi9eQTd+bg
S27LRnfKz84YDV69zuo27sbdKDATrHVh+OFE0hSYNObDqxko+qwH6NBqHxzf1oaUQwMBcK6rEiin
zr6xOqccHQSmtC7Q7KX3AW0EU+Tewzsb/UwbeVGK7BG5YnOcswFmf8rUC57cMUkADQAtwQXnavpm
rnSaq1rNNnwbjUkIOB9T+azzPApJAqztFDA1J88wq7dmQ32Vw6HTtLeJRX7XW+0+J8qDiC3eQbSA
PWzFBHgVb63J+KNRWoOjrOD9nuzBWyznvlYYw0AYZnVjBKbG1rOIOeHSt1pQTPjJNGW7IawaCvBF
JdkqyLpaeGAAo86xeZ/5YDIbpMO45Ic4tIjzaGUrH+kjLRH9oAuL1RWYISRjoLsp4Fyb1HYfHjjt
oCpHM1B8nVWQH0KSxZqSW1nUFiO7msG1g6YsMqaegzawipSnG4GV5XVUNF4bKvd2lDz11dl09HJH
AMVbvyrPVZJ+Gu2eladQbnIcppeo1BxfKaEPFepb6q6PVeQerksl9DyT31s2AbrTmGwM5oiI2MaH
FSobtmPAxLXb36TIwf3SeR2QluyE1W8nFOGYG54sajeIbPEeXDgMA+BfPVk5nfnFTMlyUR2oTqZg
c0tejbH7GmFZpDsDe6ZX3NJvRz8EIBQFupbfD6vB8cs2iO2gQsOCRmKDmPHxwcu/w2NHfPxNpvJJ
8KY+2s5EZB1defeGTNyHPoRUIxhIRWn21WWdJo4TDmnbUrImIzuQmHZW+Vau4HxNfTxJTJuRyMAH
pXuSJXpbAYAGV1vCD6o/D3k0ygMjIT8jgoGcPW8acFYkZErR8A/rfd3vhDEJptjqV/k99OWCXe7g
ahVsZgnOnaAK3hYKfps4IZDTAMEZW/W9WQzpJY6WRGIm6bO5sNa0Fgn7QIQRFE+OpPQ3hyV6LAYg
Oeks+FW0zgm60M1QzlePGXj1vmzILGD+A6Qr22UFKVYRM2k2td5vyBAOIHwgM0Bc3vTOq5pk4i4O
Utj6x3wAEiHG/AN4viio4qI5NRTNcb/rbTdFeIHKMlXRB0w6ZLekb7x0Ve55S3FrtbeD1t2v7cQB
CASOH/anWgOG1Y/rFyuZ6qCZ089Kbd0g0U+QWLbbCFJbk43W3py12CPJxETpaDwIVoNgtpSL48bo
g1qIaRayyiHIdpUSLpgZqpc8nU3oPEwKVwJ3IaaTe1cm0QcCxDuCe9E85NOeKQgoqWx5iPP0uejB
w8cAT0mWvyWSw/Bty4B7SJpmEDGNtFUA1/UQd7x01ghMtzI3dEF1nkck41qGqlvNbvpFLYJlkrC5
yNolOUvzgk8/dJBqiGzcNstyLmsaFRDcrRzupRwLlqOOoVyPeuJl7JtuHfqbIR2ZEobLaSgiP7c5
KskoszRnrW+cmifLWKfAki4p+ga0idsG45Y1fe4JlAsYY7Nv5zbTv4gcAavsPNA60HJqm5mbVRR3
aHgszAkEPFQrLCKwcNBd9rgYTK9LjLd4jCjHqgR3uObsRr2/Xy2mAHb3SMY650s61/R4vdqEuqf0
zgTeGXYX1iYvV+Fww2iItnXa+oNRO4Fd52mA35+dhhyf2YIo7ghYBUZWwVBJRUCmImihKXc/wwbR
dBosBoeoxMvyxgrgro7+6PbGcbEj4OwMixTSAQ4IfzkAzl0TzGtNO2ctwaOcxhACI06IxQ/X9Gka
eu1jybkTzbH7xczyEckYGEEC56atEO3duNLGJwwihvuLEn3uzAhJHk4Y5v0sh0SEzlkGBrPX8EBZ
2bfacOINUSI8vHoTkHDlBo5Sth6MAMLBSBfdCxqerl66UOLEvVGChsM3OwQ1nSwfDQMstn0vnGGv
TqKmegdrBle97O3LEroX08Z8Ea/zbWsmo4f9SQmyDMcHPVzhafHBWFLKNOzpWyw8vhIyzR2dPUhe
heEk5J5uGlxO2xwsyYekVHVwh6ti8ERRcgmAShhJr6iCmXuL+VhAr9t0bUxpnmD37/sGpQjAoDWj
+k0TxqtqVL5VUHSYbiF6ItVHY4knGoCsFxCOMwoeIlJnj3nJd/orUDrctwYYR7BEy2lCUR209nSv
tNTi6qqkvkipKWvHgQlBqtOgR6qfkXMdpPS4dIxGe3C1SK1wiDZjXB0qvksbaQxCpxUA8WQRN4Dh
0p/JUNvAGKqCVTKluhot02I0gTZC8le14aRbgH3LMHzNI0SYkIx2vbpyJK8eElcb/Ng0EWAxPlFt
lvO8JNe21Ul1DZtmk0bPZkodaK4w8EQS7twx+8SyfVvIgW+9XhK7h3neMK+lWiLcgKJDTdttu3yI
8hFVz5RcuqCJPkbaQBKFxrNADEBl9zEWCJeapE75CHLwmdAtyK3AgepEIuaxcNXbltfAdG+NlVEh
ja8+aEb3e1bgBgmd9qmx1m0Kbh5s/mOnKGLXJ3mGIgvWElFsfAcaMllPgghjC0o8VyHqbxmzLwZu
AtZj9OhrNOGKZNjtMIclMzziHJTdm0Z0PyDSgiqZelXSb6uGG+u6q7qpdbCAzIQpKNNHMaifBuZr
wTSJS5QyYcvEIc4LwPAmZWI5gHB3B+hKuVMeK77fyrlsB67xy+AaQTlpllxemx05OijueKm16kaZ
FZQIIQ5D/By+bT6RNr+ZQGvdLApKz2qkwitiYhXCiHUv6xqfEfV+qBn2pbCqvKpakFG2bnwyZhpa
LHJogoS7W/LwJjQoEnXnsnYWUVvQVSoy17GNFeecEvzOsiFpNTbvk8Hpl3FE44MAuWtn9+NA99dt
1LM+srwVONq90SEcNyrz8Qwly9yrfXOLUBPEAgpDCj00rLMBzq6SxNWYgSbnkPkrYZ7xOeY1Mpbw
LR5SZ69zh5kaZ/uafzuyjOwzyG1UO5F+1BWMs27U3BBJpBDvOyybToL0XQTFHO9cT5mr5dSnhHKT
8URO9JyW+zZeeWZn5A2Gi/0hBNmZKdNBySy/NGIlkCGQ+DWHsNQfDe1z29CJGw033w/ueDdmuAbc
odH3M5pBh1zgSzyWGn4MwSOroNEp3WNBNDQxJdo+qZhMxWssvHZ23JukGT+DvC28ntwhiYZnfKOW
0wYb3hHsWXtM9GqbNxNCvabSNoqqntLcdXdFvjQ8uclea1rIiupETH1Nn76a04ub6LXXQkL04qY7
jm5ymOv6FOfug51Gubeo+gvt8Oww92XBdin3v/KsoWllgubHcbiQKkAnnkU9Q1oo/SLafGPaZbMj
94gGBsNIIxEPURo6+B2WGEiZy9pmc8jVXRxslaI+Zj0F9dD2h0jPhrtsXHD5qXiXIpfTqL1bzGE6
Y7Ohbm80cVO7y6YaZom5Bgs1Q87W5Qrcjd/CVdN2Sj6dFvgaLdMSmr+xemNnoac5nGO14WIOSref
lvGjMq3ZoZzw/Cyme2POez4CWE2xqmOfibIdxn4kevRap7Fy9spSpTj4YaDMhUqKebd8XYe6DTII
xatBYSdqLETFHL6ExUKLXy03Yau8NF0qV9ILByGvnSob4PbGtZuQxjSiTit3tiMxwnwX3va4gvdn
TJZfEPkQYNt+m9S3IRHtTjfie23s3MBE9Gxk+iFpmWYQWmIyCfYag6NgOOAu1edNP63FbklajIyu
imGr/t/kncmSpEiard/l7mkBFFBY3I0Z2Ojm5vMQG8QjwoN5BkXh6fuzrNsi2SV9u6TXvQnJypTy
cDcH1X845zty2q0JNKO+gDreL5N3tkA7VAXFH6OlfMDZX+fJaz5yw5i2fduNBhgQ5yzbQm2jfYIe
Af0TD84g9HRJ4v7JrSE9DhPXCpMOLpiafS5IpYKt+NRtl5zW3aXG6E19Bu/Goch3o2eSKExftWdR
zn90fUtHBwNyNm7ZuwBoifqYdbwjq6hyYHk1RX3f9R3M7PTgrjlhfkvULv53Kat4R8rxvI2XEpA2
C6eta8Y4ZfqrX8fVie857AhvofWdUVSMPdpcTXrBNzlNv/yKnroHoz9BiMQ4vO10zUntfEx9/zr3
gplePD/Eswy5cCK/aDhcqgLFUAMyu+6sQxCXwJitX5iG2BWM+CBFYgTAubNXN1CHuS5/93SAXO35
rR6BByfG0zyzsl3M6d42mMeshZNw3xjh6to7C0YCuTxTtjcC5AViMo8NAvqDtOzdMBofQzVicz/y
AAWKm3520/480YIzN/yqU/vTMqs0ROpS7K1C8iR4PXOk2H1M2tbdt0H2VRnlgwZitxPEDG3LJEsO
MxXZnS8qoP9UaFWbRY7d1tTweqHz5mSA7k5tjkUd5Y3B+oPgs8lt3ajsjZnrg3DqZugjF7goLWWo
E3ACS/mQeBg6jA6gmXaXsLDISwmaxbm+F4TGrMmUI0lW3W41R71v6tsLzpllLLE6VC1kdX7Rd/3o
XYsmzU7unJETh8rMWwio7H7a/kTsiBEfc50ctd2eiGt8hxLstul2RtlFIf9FHYVpLnFo9Z3mnAXz
hQLnwdEdRS1JKJNtno3MfGs9cZhqqkDvRrsFLb4bb7POrP4hLZOzCXpxUWfsC/yPtusMxk8L50Ef
H3DIk8qiFC/qLK+pYXoACpnAuoyZ1jZBAK3zU631m0kSk7yF7vQpJO32zWGT1RlcIOxtADhCeC0H
Ch+Tm4jVjQZRKYn1MW1NMDDkWiI5EN1eF/iVi/+a2tCP1uPKyOjIp7Fds/4w4ICocjCpRPR9FC1v
VXEi8rDjiLt9tf5GTGwgJ+dlv+kne95kHIFQjA/oASPtUPmL+cnrxQdcwnu7En98G0G2QLgueK3d
7N7pkmfb550t0se+TCyiuYoPmRkm0ZxVG2LlezBV5l+78xqU0ST1+kAeAlVUDL0SJuYPvKjpnVs5
f2j63R3xjBQ2ttjMATjXrp2+TIdtVTHy1PLCcddzRvI5/8Q6egbNQHnq/p5k8pXqlRvQm54CXqF9
mihIsmZOYrEY9pZbOFsHJsFRWhxcidfteTfpceV4MR1UiW4tHyexThH4U2NTNeJlrsdXcD1kHBCo
62uAfCQ8sszrx2RL/jApU3Pzp9fywzfaq+J0vwRJfeyX7KUpsl9zJkB/qvZ7tQfWWMliHArVVTTt
FeLIKnspDZfK2wVK3/mPbkEma3FbR9aWGKHitcvGGXkpU9vetXjiNv2Yf3kePVq8vi4Gov9FZs+q
G1B1YFcVaOlVb3BXMh10WLLFMplOujNl6PgM3laRE7jzylQ1CWXNSKWMu12KlnJjIBNihbmg2gZE
PVVn/ouBsB4tSC4nJmCZTnfMhWY+k4TqZRlxZXX5UwvkhzDyla1Z1RISwP8aY746QICo1XhGOsuw
CKDLXyzFB+ZMIA4EOZslWTx5fBXA9cK2ZoLotw+1b3425fRzGpmIidZOiTqiGTatNVLj8EIHNLII
xGD515gLoM5B3fhPictIMgjajun5GpHM+KhAFpRlm4cBrH5A/nwaWsy/i/IkUwww5doS7VkSPSxJ
ROsN5Kl21dz7QcIzxJszEPRD+HDx3lreK5AwmJtxmcA6nwngEK8MBmFTB3TtEoAQWUJbd6jFnpX+
dkFvaE3GS5EizdUBviw5vgQAVYyDMZOm0Y2SeQ1jTno8cjSNQD0yaD8lNVedX5GfnHtAZJ2pDWXn
0BXM8w4lH1K74pYD+pkmyS93wMvvqedYusambKx3VqMF2CkYkhWIFeoZBhepV/J42bzXqSGeytY9
tLeF7sw6XyhKw0xqfmbeicxcFnKP9EtsMhcxPHjebeP+WFakxD6Igtov+wivM9wM88OxSx1xM9N5
TNVJdVN/KVPBzJf3s2dzxXPcs+7gBsCLvkaTZePCoj8I2V3xbDRDaLgTAX840vaFxwfB5D20BDbf
vHc+zMlRyMvEbX/NeEQnX4yw2f40w8Fblh4eGjOEjszC2+HKtNDgFPeae3Oyr7MJtGYg6AEe9i1g
UfOTuUlz0c7KLycbzS2P7cQAP3F772hkBAovZhj4CBUT+P61PfwGxFHcMc+VDGC7d5/q5R9Khf/R
vvd/l6LpJuj9/yuazl/rV5EO41f9920v4Ln/kDT58t+Qoki2t0hubEQPbG7/se1lp+sElI4B6lmE
H6ZABvX/1r0uO10MViBs0UVDy7mJHf9j3Wv+G4Se24oYrCzEp//Zutf+J/wA9hILt6q8+WlNC9TM
zVPwN1GTn0xziQ1I7zRrm/e89eLQOS22WX3W606P+M/WQQ3k+zG1KOJlr9Ad4Zfwz0ObLP/4Y2Kg
u6UtCFdRWlfwnNCau9U/MTZfBr86oOva9mO8XBkzkSCHsOohFu3xb5/6f6Gg+WdQLT8IMh5QJnh1
mJGyJf/PP0jKMG01Z0PvfDvFIzjHghKIPxTj/2Plj4/G1I2HFZLEtpyt9ejn+qgHEiilGcU3tlRS
2xQojjAOtK4XYB0e+vm5OBoi1tzbS7FNKZzKWsyXJnkqgXfcqWK9OBUAD51gEVMidZ/z1l0vCYuO
QqK5yCfHvhOLmZ/++5/2n60ef/204ITNAOTrfyGG1YOoKFlJaIe+x1Qmn/GQ2oTl8EdJhB6YzZxc
HkC5jWbfhZTcW3SyHeFqqIKSMVgd7oeCAcOw4OWdNfVcvyxAdcdMHGYScO+NOCXo0cqtQzq0OipW
CHqUr3Qe+DmTwrJe4goRmVWtrDqpKObVOv/1h1xMUm5KpwUXMcoLSJ80FPW0zYJ1uJorO3W65zf4
6CZ2UG1cm8m7dvNQHWRhsNSotDjkomaxOdTdwQoKfRL5LVPUZ8yxrPVpZMSbrt69HP6VH0Hywv1d
P4a8z7OAM/I2QHpBGcGr+veXoXVMaKSiLHYYj0iv9Lj3fYOAwMHkQyrjnpTqxTrGNVIlWf8WJu65
ErpZ1Hfjm0sa1NEjZDZMxv4snQUuUL4g7V+GBubIku7JyvgeJRFAlAMt8ZuMFeEdP/XK7AF3EIHW
cQ0LdWxodq6Wx2DbMavx6DJmZW1G/l7AX3Eh4ODO169pADbIh/J7yBxnM/jNY2Mh30Uy7vCi0isz
c6LsQfdG5xZamZvREfFoLLVJF5LNZ7eefvqLsHZkf2Ro3UY1bobR+5mrHzmSwDsMwNljkDH8HcY0
2FsiTbh9x3c0/eqFB986rII9s+O2b1UbUyabRs3fr8XriKYCld1g/AvZ/l9nETNcBAzH3//3/4AB
tVG+4PfHve9zMv7zK57IFWQaJcKOp7KLuhtHsGlozXle58jwnEvBuhGdpH8nO2HvhTV8x7IcoMZB
K3WpoPeVx4h6XYnMRuB3bhPu+XFyuog8an4jzmLts34eCQpz6vtvLx9fOpOxZjxIPOg2XN56BiI+
8Ug/BTgR92tNt0GCwIdDc/O1lLxmbhJ/FwqIinnN0ZISNkZSXhnX3d2iB5tcbPWLtfVGDX78L05A
FDp/eUn+/gmxHXBRu/JfTNwmTB3/8wPsLoYz+ISeE1pSMscryuzEVLvd2sP4mWl+9nlY3Es87NYF
GEC1Mj0lEo6NLQOuzocjMqpv38l2U1bKh4btPiRJtHP8nmG6UEe33u9euGhuCIYgllb/TLtmw6q4
8bSFIZsuCGwa63urHR7Z05Gpamjs48YnvDtKWJi1XTSUyR+nvTPzIqJtA99k0ZgVw5zsA2bdgvQN
do3ivqbddsisJAcUI1DKjLW9oWkYzMZwwzZLYo47RT7bCBd5yozuIPB6uROqHNcBTWoXDBR9WT45
WXVlkZQdQWCxX+J8PMI1icqinSLTThDU1sWL6jqIoDSzfP9aci/QGQ2vhU1KvDc5vzQrdTl704kJ
O3NCmx5e6K3jjqgIPb+LRtjnXCj1rlFGztxRn27KKliCJQZC4tcqUtOieCIpMqhrQG3q08oZVg/1
92y3RBx76n02YxhykuwxhdC36M0Xbjrmj077WHPyhD13K809hS18AiQLbX0lttQLg9H/9Atzi2hq
RXaCWWj+FcP03sT9/MmXOLDjwJYBIWDXw2QTi4wPrV/Iy2Qtv2xyomv7S3R1fMrLgawZqX4IGxe6
cRum49AhbGNm2DOv276bUI44s8GEEYvxBNfp3ejDtsjelmmSX2Y3/0AEjSEevLQihzSqEnsMi5Wh
D/OkMI3p08hCPsSgN8kNxkDvD+qQ1WPB1dsp2gh0PGu6Prgd2c4WCWtHokNAL4jPSQ3olEdv3Yis
Gk9J4IRDrcZ9r+mG5BCRhLSTmMZdSpT9PC9vXlAQ5Q19uC/yOBohCx7dWm2CrCIhy0dNm6x87nNB
g9aSx7b1/ORoSjfKCXs91KpyNgwACaF1d3YGTlP7MjlNyw9/ne8Qz7LnVB0SBwJbiXNK85CGhS24
nz33irE8/cUlya04tFJI7IHX2RQ9BMDWatjzEMi9bGZwkJnPFxvGt3J0/gh/jvdtQShLNysX8U55
jZeOaRYhv+wEW9S0aXwRLsHJzJGyg7knkq261xNqNqvZCiNwUGmYZ9EH9SGwdbgG39705seOu7UV
EjO6OeDmpARt3VFDgLePbuvhn0yiwOw+7TQY9nnA+6I6Rs/Jdw2biKQP/WPKCIzleKj2xlDxO0qB
R63NZwW8C7n3RIwoc5G6T09VMiN8JauIsfZt0MK6DydqijSoPiu0OJl4LPIgY+sj+OV5H7L2mw+u
F4zq5MujnGAT7puPedZ1h4D8caiUdzJ1YcZZA0lT44Ozum04EpF25qoyt4yBniDX2ZM3vNr99KKC
5BlP3O8kF+2d3XDUjRA+Wb02DHzWmiG6697ndtmSM4kkxf+RB6SxNk6GzidNk8h0lLjLYDCoxqv3
RLrn2zYwCBV3r57hTVurs1mdNQVkjoKKIMtp7lD0sZe+LcyXapS7wFVvTbyckAYJ4CztGpYTc8Ck
JwBWpsFFtj6Lrtzww8q5xpJpKCf5ELYGoBJhv7SDerVaPR1lmnkbIfrvSVQxaV6oxtiySORKBaMX
qyLmPi+fB0MEr7naeiord7ZgtdgztQrp+B4D1yAk2hjjfSJRq3EIo/mwH4cgQanou5v19onD0Weh
QCbTOg4hRv7iolf3pSW9ehe3bCe6CthgV7ZxFGTGkYLsXvUsAmYl7oNgdB97zfsc33J7wET3hANZ
6LBrrKOZFVynEZTAJIMAy5v3wzFWby+kHhjc2F/deoXOyBwOWd2pKJ+Tsf2O/c541eS4mA4OLgMt
UZTbf9gTuagYqFgUREabbdtFXNk2guSN+5eJHy7ErFxr8TFkVNzmhBt9CpbQuO3WWrYfynq2gx4+
JDtXEc/TxpQPcTsjVsEEm1rj9FKZ/EbthJl8o32GzhJRJyf2VsVfdcNqwiEumLWWxrFJOyMdo9sv
jGC5vxEItHqJ5mFCiRb/GJM2Yerm5ttlFOwZRyfYdHVV3lPFDiTclt9z7cst5HP3SPDj06AswsS8
8rUX7wQN/XDMVNxRMP6Gk/zaIE3cTvrb06I6VytJbpn8oi766Y1IDbwmP3O6T9zClnuqU661hWR7
Zmrze49IcxM0xqOunJSXzjlXp1QWw4ngcgoZSsvXbO5/WK2nQtHYRpSQVLi3ktFgqX1Br5aFceAJ
jAcdEetDF28CZ2kj/QHpaNln6ENJ7XIQ+mH1DNK4ftB4FH0ZP/nS1K/YWhGw8DR4PBJhN8Vii30B
AYJd7GxzOVcE3ZLq8DhPRMx3CZG4ZD5tY3Y8Bnk0eE4ylopTfsCnWDx2NBqsIpfTVDErGxP5WIzB
Tye2bE7o8ViPbKPGxDY2ygnUSViI0YZi7jZAB8n7RI605xGez0kNyCJpWsSBv+uVaensqDlaCKbv
rCKiOqa+qWL8l0x5YNZuC0rok7ue49h+W5f+wXDiGzYpR5VTtfeyq9V5ivW0NRe+LCoU8h6X/arh
wDZx+2L36Y/FqnxObsc6lF5GiDye+Z0F4o3Nrn1JCpKlGmdajjtmkQ/Q8ZdDYaP8iA3kg61gImxT
DIW5q38GK4oEVUwsKGMQhGw8DIuCBb3YgMfHORlU5tspUTfNV7vNGyq5Dv1NkyEy7FaEo71FO+wa
38LXSHQHpB/5Cs6EIzjbxsek9u66Zeye/Jo6pyx4oqbEvsnqpoug/Qu7obFDGYNCmUvidQX++zkw
Ldb4+d42KJFMw86vCId3BpjJjWN3Q5R11P7r4uGdkN7Juv3B+ht5Ttn86EfrZ5I3v8WAtARcYL6t
3th3y8vYIzjK+jXbxcPrMDTB1k3wwHaIIto1nw9okfbw9sojDtm9QzbLvcNHnvS8uVwplMJRz5T/
4NMKEc355rCfRBRkzsd49Q6WaCpCtR25afmkKic/DSktk7RTb5OhMDJ0/li1YDbIg+dWN+dgb2tu
3NRmGUCWvNz0sDb2gT9ZZwsVEOmMuqBsgJFj6vqQIoLnd9Mexl6iHEyWZGMPcYws7a5cIQl2g8uv
ZEZKp6rmOjQGI5Dlpkqn3dsWSbxGXXOK40Hvu7G+WojZT5zP73PN2bgyghBkPXtsNI7+mp17q/Zx
4VrNphQoSm8ImIiCsSN59IWTinG/u3Ct9PZra5fx0V7NUDMw4eHi6a5swaW9Mr5ObJY9g1vsdKHP
Qwf5plXpVxGzXlvYfAjYEWEhumDvde2n8svuqolP8Mra2xe5JtzRcVTEUivZSl2/5QwiDo3ajTED
+L4Ue7ho5St7EUTwAMcja2leKOnse6zPG2JVMZXVHAQwlPxICF3s2kD/5JICraQu/WSK+3xthi25
Opubj2s0EhTos3fidDWZMfkqsm0yNJuxZPZ8izS1wa6PKX9dMnOaE7HU7+NeD5u0rt40GNuhsJ+q
vGUPknTzAexh5Ph9ddDTtXHkIbb7UPqt3quJLwGoK3i0PpU1L3c2U6rSmNoHs0b36A0uYcyj4C2t
jLd0KO4NhzwQsgijv7JJySfNL23n7wk8baNKoRUo6ng+BK6VkabTKBYNJlOFD93M7OqM2dyKjdvx
wvc27awvl/TYB/6H3yiMEAkCfPLMSLatGQpDSUCZZw0vWrbq9nIU+9ZKUaXMzCSSRP0c/CzeYafA
H6SSfamGVwiW7YEDG/ynGH7CZ4YgNczBAbc+4T7+Y7ny0ju5cZF0dFeH+1OMegl9ierRXSq9IZD8
EUGTPFg5nwWeAYkkbZ+WJkW/bd//NsUoIFxgvkgrYrZr02ZTmRYRkUBf42zhsYs9Raq1U59MZ7wD
qviQzMyt3eZ2VEp99IIaEoKrn1CKdDsUNUSOTg4YWuqXLePRR+kuIvQUSGu+NXXtrEpdc3yWpQH1
p17lvrEPXYNagDGeoj9Mja1fcm4tLjDgv/6Qbk8AoMWXW6Ehtaba2G1Aqg4SmNBpmvXU++bBvnEu
QGGRdNZG4JOCZ8UIKJj1C6oU5iM5K+AhyRn+lBgGbLdMEQNAXRpScx/7TkEHC4KsuRkzkdR/zeZr
aWML6Az0gxXkddHE9k4V4rG3gU80VCmupqdSXZ9uJhKKmW3Z1palYc37wrrN9NE/gCgN1uZdtOkR
jv+9zOP2THRkFjpC7f76h6U3i5CGf0E7T3fnKrcIJU29i7W91YEXOSus+8onzHgGSx8pNXp8PsU7
00l7B4BBNy3BskS7dIlRwmLSfjj1xGBnxWJf43x9qYLyhZWYv0dNbDPpM9pTX1MXEyL77q5l5I+1
hqYBxy5p7JMW7nhS43aIV+O85vB06Fa3Tre2p9io6Dzd7Dy1rt6ZKkUeuNrlq4O+pVmx3eWVzDah
EQRvi/bmZzdrAAsYK9ylQiG9jPepWiEszVQgwUhUM6Y3RIioYU++JPbWQ7QRmsZkPaSA4idsjh3D
ooj1R7VJsK7NlpkAw0ge11jlJyZBv41pw8beoOQYxK7g+A/Tsql3+Nymp7WTDl6mctvPvbk3Vwpq
y0kPSSGeqnrd52Nh3/lWmTygjDtQWyK31CJA7vmOrBvNRGJTlXcpOJguP01Q6dolINePpeaS6+yC
wFrdTdalaYFKzWjUHkcmmbk5zfdiFl/IGUZQd13Y1B1DxS7byHwGHIiV01lMOp6kkVErWIZ7mUlr
zUBEA67BSOlZYRYTKe7EQdSaaIJI8Fv5Wdu/NLdp9seTy/tsSepCJ7isg1kC5J6f18y+NzvyHqvH
uIZJMjO/O5CBRf2qp2aTTEHF2cOKVt+AwUW7EI3a5/tZO+W5X9Lq/Nc/iVmV566khjWyh9itmb53
ODGb/G1S85ZYkhLFvYmjtVgYCVsycmJGi2h/dx4c97vFMc46xhQc2yVWqNs0CUcYwb+RY60MNnBj
yfLT6f1nEhy+GT4pN6GHDvA8kOIZZvaSR4DlmH2CFro4JS2R5G3jZd16gfVdJuVXkPNWx8NPczGQ
s/njtTcljXLjHTw9ZFtqU2wT+R6ZYxFmszpm6vdUJFfbGzF6ypIoh6E8TgNqPy/npalTPpw1HT5b
GEbocdt7l+TfTskLNeIhHYdHKx9bpvJUTUlTvQjc1MRYMamR9RLhIJ3DxHAH5AmBPutevqvABp5n
GGEXuM6BZGCDXpf1DxIgcgi2Q5GGTTBgPLWXyPUbQca1G452DVak6r7Jc3ZP0ho2g8DjZq8OSrTp
jRhTfK+DxhCxxM+lDP646Q2kP3saZ4nN9EVEq5PQFK9IG0yHArdd+yNYNzTJ6K2HOC93ZMPzFQ3Y
lDfZxXgj5LoG35CsnpzeYSrf81itK0Cn8T65yonNKHW0M5q/TWs+xECKYfl82SsKknJhqtdAXAoY
rnKPJm40YSRXOY4TedBr94zN6qz0i925S+Sr3uS0aA49YbAbPxtxDMZxWDXla74Qeuu3DkZnbBx6
GTfdRKCnAYXPXxEHr2d2uBL4F35aR2ri6JVzqloTzWgyCY4JRC6r2X8my1pANmp+Zu56yuTqoOAI
vm3hLgAl4L8o5Mer9adZgMTMSvPYVvsiwKJlell715jtnefgQXBa+8dEbO849gYSe+tLGX23DQYY
i+Yt1klXtv0Q3AR7vnzxap1G6nOiLr2LAcL3ijZlNBWI5xmtpB9nd6tKD0HaPaeKJ9LJW7T5bSOh
l1EPpUXy1CU1ok7xVLhyOUkVoA3n7QrNSijmpXWCqRkltEeSE0X0CDN20HMoV8UEFyGVBx4d7Rs0
+u7mfI8lM7P2y7oJdgqks0OAMt6Rvztbrcd2LCc6DgnTv+5QUOrg3p4c665q+jK0l7qjwOU4z+RZ
UQk/9m1FzPVa3Z4B+5HBH3TZJLDAa/gfAyjk+2Y1EUpWTn9OnAyBqdtSJQqBOc85sgldiVDHcZ9Y
yZc3zvx/PQvtOg/oFOTLbsGLjwxrMw2ueKhsa2fmzbMVZ+O2NG9Ut6CmCy41SsSRqBZGrK+eyJ5d
fJJX1zYufdoXxy6rjnNvJ0fyiJO7OKESHbyb5ZvMsJ2lrE9WOPi78oPfBcGpMY2XGSlbKIDFbzSv
hNYqYyfYjIg4UVOkybodSFgOUd4C9zGnVyKYfxKg8tY21UK0s3F2iI6866KgzN7RNJdH0cHQAa8G
kJtPikK6eYut1r1jQwvsszotukrvzRrDvKPnH0pnf2Jj+PRy6L62Dh5aNpBH9lOfSzKIaBmSu7Tp
5k3XDW1EoK2+WfuZvCFWHt50mlrnN2rqkveB+Vwa+Dtsr7+yqvhNAGGyn70CrEDRsOSbN3Ke382l
Qp1EV1ULLz2YefdiVvPzQpon7vwYpXW/BBvbzH4RT0ZXh1Ac8VIaYAyo3VCtHSPu6Zgt2rkSeNHh
jufhcKu54Nsx7a2aujPn5nSIg0aeFvMUMwA4ebX1Z3REvYvtmbQt8qDnytiJfrk4rYOgHNADavoG
LCnfccKof5zn/ioddA+j26LLcnoTu5S3RnGxVOHoMNH1C5+yb0iIj/coNUIn3eXNFImhydDEUEQ0
kmURkNF9X83zfc+TvJnQ9uyNToN/oPxHeaTyqPZvjfsgDq2UxqkipeukBgd6Jhj9lckPqp1rbr1p
i3bMKtyXXnn2kez2j9lxvgor+2V2PZno1YPTyScWW9axGUosAz3bv8ScZTSu2JdS+jMePsmpXHXq
EtSvDdvYpxbT6qL1ekwRfZ3yYUYS08SvJvyDu1hah6lDRmLb1OEuz3+keywV2jDbqNR02KN8FSow
dn65XmLOj2jICoJvjfEz6dlCig45JPYDpg1YnEZEeeOagC286XolNRD0VVuexupqszR/cNelPiQM
QvmXn/YU77AYxHlO/gmc5tgrDkClHcDA7hP65heHTOZtLhxo/RmCHD+ALALgZywY7xfU+TFP7oQy
fNtO/dN4M5WU1p2oMGXHQVtzO6S/OLohAEvgYPbc0AnizxgRXTOcQo4kzu7ciYuVk5tkVPN1auUx
6BjCu2tDa21Pj07AOIVRVRrGk4DcPKd3Rmu+ZgX395SOeutNgB20pQwCpmZrs/iUyCMx87DHUuZ+
wCCQRhy8qmvPyqvGe0chZ2tdl9GL7HaBBjfk9bfk4CT+3ZM8gPvZe7Isj7z51H0T+I+NjjUC45c9
0vFN5sYtUOI+3rbZaxNY3aMB4GxnO4ph0/JnbmdSaTwU7batZAjVwUIeC9NhQlh0C2NnW9J9BQyQ
mCmhGloqElBwZG9r9maE4zysysz2y5Ctm2TM5a4fkvRexXU0EWlyzjFv5XneUDcEPwo5Hgx0gJlP
GHrrD+ZlHOlLmcDhAhx+rqOPfTC3AcNmr6i61r1dtF8IL87jhLVllMbDiPMQS5dEFoUz52baD/O+
71HNd6hhkwJS7eiMO9eFhBm7dE8I7RH9F+uB2RyWLrcj5wmDDeZ3BKIzlUeuKjOMm/exIox2QP6P
furqpohsE6IlNmuLrbTpeQyUl6O4t+UeMSCLpeWDgWS9lOqeZe+uXmBeBj4hJhlCPiPGFZzXcUM0
75gd1tJ7Bb3H/D5P1UHUw6t3K35uxnqbCV/aJf3RsZhJdYP5zTOzA4heXSavq65DCs06XsNGcNjP
jALihhsBjjKq1gXd+ejD5UuxuXa9eszG+XOaTSwSwpivraQcUXPVn9zKjYTZX2yPNNSxX40wzcW7
v6x7l/gYUXbZufFKL2y75TKZiHNtEvIQB2UHr41WFod7Y6RL8ykZvSUhRLqwqBTnj7HwH6n7fiGU
KM6NOWAnJqtkK0zFqWMGj6Ov3x2FUaVNhk/LaobrOlp4Yxeu4bYO+KxcNIH2TDYKNjJlI+zIie0K
Uf7m59Gry+fJ8z7EeIV7jGQb0PGO6VRfGFg3LYxlhSc3WeI8x8GiTgRaqxMKE4Esm2GQdHROqlrP
tjDFY5oubKMItk4s4wNcaLedc+txxvCzoQ1/CkqZ3jnVSiKMwf4ysIyGVZZ4KAO2j4101cnq3acG
LoVfT6+TntJoWeyTN6hjMZi/YmbgTNxHgJm2wL4A07kxFov43212G/uUQxB5dvdVZ0wICusZrOfn
mNpY3tr6DYr1JWNKlHjwjZL83RvYptJYrBSnMUJtPKpDvqrT3GJc9uhe5wbXM5DsJX+FWyruPenc
D7GsD7bqH5NhfdVC3hJFjFBrA5psYxFxRvayGWu9R1NyQoSA8QHvAWsbBJMGC8CwawHA1OBaaAq5
sMuUnBAmhU0elK8cAU/g91jwSIGtGLvoWHvH2abnFjKjpxJTsmVQPuyHRj2lROjx6Zb3FV8IYQgv
qVRVlDPfREmSRantvOKvmzd935afFJDkBzDI0VVthkU6Q5PIGAHCKkLYn3bn3i13i98f7XpYd2C3
J1SVKB/KOmXPFChUMLb+gWwTc7SK8Mc2JK9YP63+MjVJ8bIUxJIwONjoCf1XvLC1NoVUW6w3lAUr
EbDZigZZ8Rm1jYE8Aj8yOzf7ZOnEPbr48KiIlkMflI+Nh65SIhow+jo7J2DhCIIkKLzuxmiorSWk
0w7nioXXWqQ3zKa4b2uZHPyRs/mGFVGQcFi0YtUcb2jVlTlXnCQPPPbidny8ix5YYIWbohlfmumK
TDPZiSEz72rpv6Ay/XeOzmu5TiSKol9EFTT59eZ8ldMLJdkyGRqaJn39LOZFNZ6asa0r6D5h77Xz
dTME6pAWSX5ENIpgN3qJoqFGeFOa2wkP0ToLsDNyRK09DH0bXvdvQ3R6bWdJvVmm3fs+A07azRlE
IB1SPBZMGlA+5YYmKbDgmw9jNe20Nx3mBhwVrHbcA1S2GqGVzT4DaVIEVLYyPU6UcbRvqSNgAvnW
xjRrrhzWGli6GbbJE8PaPwzzOvp5rCnRQB0d4OTBoxyunJQhd+kCFUkshoNCvQ/qKbRLukzXuzZ1
9hM6DLe0fi+m4Mup6mTjPvc941cj9oAnZODvI+Qv0EOWBe1n42AzUTN/fsB5Yhcr7oxm70bJUakB
T63FbNYzlLiWb3PqPCEz4cLJ7XAlFxgIvMF3RLa4GYYZ0vIICh13fsBIN3nMRiwCvQXETGTJPwXY
qoexORriQ5fjI6PGcGvw1iU0OwIoUk6clN/+7ySlEQpUs88k0d6N9cGwxtxMSgN8oQVrBNdYRbF9
COLgJ4NpOUC+vNTtQLZXQJ646uSriBu5xcQLmtw79bLSt7hgmA+Im2EdAyEx9ht+0M0escce+efV
TSFn5bgddjNZUqi4ij05yXgABmMTIDro5qC4pgrXacM6/mGpGS27+dOhbNh0Mg+xueDRZ038RXeG
qsUbN9GQVC8uBboMHPWQjvPfPsPerWNvnaX+n1hIeyumud1Tm/m7KCg2BS9sZKcWWxirvNuNqrau
sAn2iqdkE5bwe0bsSXXjg2RJrG+Rss2eReniQArenSZfDW1Rb9BmsMknhRKP55MNuxZnZX3pFr/X
rHTEvt7Cjpgk+uTmT/iTjrKOspuZy5MPRnVwzZ0O3ID7vmb4CK1MZmjM0HGywsCn7c2pPNIEtzhY
MZI7oCe8Zi6PCR6mCIMZcWy8pkHwMQ0MkFV6Eh2k9yaaqZvH4hCV44sS/YM9Rywk5gB0A1FHRt6/
2Z6lH4MKP2ymaYn4XGPNiWBpw9tKC6cA01e2WfFxIpLgNHShhMCn1mLiAbUlKp3OLsnlqwMsRQ36
ABzaA21HRtWO2l1l5LfY06899VurCwSs77HYu4lHl50lKYxi8UlN/9OEUlwd0yYuBajcukgpcmmE
wvugfBDgGfSxSovqFLlli0t7zElB0EQ1kTAYYTAzRdjdMmzVGxLb/U3Q2H+chomOFabt2ZA58xmd
9G/Y/kaKGcK3DY+l1Jj0P+mpcCZnx/bd3Nq8wMR3XQt6tOPQzJe6Gl+JdIh3mnpn18huV7bg8DLo
FsTkOrd85nigqGEoqsbXwMLyXeWf/kyXTa5FgiOyNRXZJVb2WjbxhqJ52pGd8tYGPfEKDj4UP7KQ
HahhqyXMKFI7oVFP0Waocd36Pw4N0wYNEluLNOWbz4x9nGKl1RPxJV2P2McqjwUhzYgr8CJ7RHcz
QEm2/mJa0EGcn6dwRFUwssQAhWYTt4AIxq/yYk+YTHyLPW4js4BjV9V6Qu/GZD4ahX3M3GJbkwS2
VbPHqZwsaRxTwcqEv1uHp6DymvwMSACRW6AxKSO6OZXOchAEP2EcmgzhEOd4WXkdzPohcTvcFkn/
z0h3rTUUaLowUnYzS+awybcdx/ja9rovg/ZhVxXYHz01AOtw6gW/iFSYmuFVOj01pV6iXFX9Twtk
SS3jub1pVTkYozo7YoiH04Lr/CkzKNapvT+UB8qiFB7knszYDXpAXZgaz86MiRkcDNLrquXnwipn
N6dzBywXL/4Ewyuyo0WaBiRHG+G3EICwo7jaMdYgkrC18Gz4HY600WWu9I0g6NtI6/4Se9AuRnhL
Bwxoe0OCUGhhSmymkdFsarXztpiNb+Bev3zm8wVgIOmkT9SuRLo6eXXyrPzmGYxA3XCXiNbYVw4r
gqZrdjiRwyv5fYcRESpLGhgfADdOWFkw0SAhEdEIScuhihxc+QUggZ26Ct+AMhQor5huC4YpG0w8
y1lGc+u33ZtkC5ATJON1DJSq6Ul3vOmNYHTeRWkNKVHfZBZR8nV0RkGb4xJx6f1qAkDIOjEovgTr
qzI55to89KmbXYwR3BRWn61rpt7GWNJ9PUIHwrjE8kfdFlZk+E5SVSeq6CpTIIJsA+v7OA43U9Vn
PTtn9kC4rhzdU/bT/iALpSWw+u+esIUTG21kzXxziNGy9ZhkM3X4tCKfGRc8jIxNE5TBqooHkGk6
w52UgyFsJ5aQGSRwLdOLN2A5rwmOUgZtVUx0aY9eYmy8dEes3ZMZjw6SyOrYQezamSdrgRJxb/rb
sJLPLfzfw1T+8wujxtppZJ9htZhBuZ4yi6VjnAz/2OaSQT54T0nK0qdBJ3DpxvLXRQa7H0fzDWf1
qyQt0XOwqxK15mCEHu58xqc8bdujbGN3XRKkUzLn2/slAz93VN+JMO5TNv/4Tv9YOKlxzYV5GSxx
MkR8h5wWrvHHgAMKRLyxQg65YR3jb/5sws+0p83t5lyAKCrmc+nsQjTXyM0l+YiY0yOPRx3J3VNe
ilMxFX8t8GO26TzUhnjRI6Z4aRH16BUfRpBvrMaTVJgX6DE5cj56XJYmI65OIpkaO9iZIgJGT7Mb
ouZfS+qQlRnUD5Y5PhdjG+6sgr1/Z+bDhhoJB6MXoovqxWsnkSkioXC3qvsTl9GfwEcv2jZ5iKLP
u1CUNztRTdVWYFAHWUWEBdk3OBYst98BoWKY4W0LDYSnXaa+7Qf0EYUvYafdpadhkLVptTGxfI7e
EF8yDHJ/usR9qcplPMi5IFu4yjjUQHyqHoDshJ+tRVu+wq2C5ieJgUugjVLOIZ2ScUUVkl7csHoJ
aqiWFtCHvrWZQXoRxmD924ggfsCNlPCYLCoMbEv9gEfKUVa4023eXXWJB6kROXAsAHtNLQ9tTV5J
bH/5UfpamHrekAj0gRCYSy3L30x/eAz061Cm+abqkFaS8YDYgN+3N8MzYTnYmDWoDqE5bXGGJl8m
s7O9riV0Gm8y1oQIf4Qx3liLERmnpynqq5fqe97CuALNxoUTAKt1rOhpTl2YFSz964LAn1rXgNd9
ys4gpA/mUaW0LOtqT64brCenBwKrZI3DrkPpN79HkcRjlmGdzpvom0qIEhqj8g3RoUkamvkdRmwy
yzb/HFowaprJVRb2DKDRB6IaYqbvFuHWwWnDyALeTEYoVemkzMH0aF6b4buMu4ew4/Vuq5c2pUAy
UoikSVDxmXAm2hbO0TF8z33BgDVjFivzAFTFgAozCdPhmDvjMV1CcMqoOKtW/zqGfxEoxLeywuPL
KHhtxeW86YvwEk62efSj3t3xf3BPcr9u4jkhjp0ABl9lD5lMq0vXuqjY0p+U9Q3dQ3chPo/LP/ke
fEY+5lB8tGnRb0TWHew8ZV5emU99ktbP7Sj20ZihZmH8200SbTdsxKYMt+aM53xYouhHEKUxBSSb
zVc2f9ip0wfMxc4Tiz+001l5Y7FxMSe43QbO42PCMCv2wMv2eGqIh2oeh5GQhBGhHaJAxtF1/NCJ
oF+3Fr5cA3lm20LxCMgJLQha97zxojVHr6oKe2tmDFhohfDK1C99m6AJKFO9o/ysfHwzXvsTYyq4
d8G/BivjOhyaZuOXLCtBBZ5wbDObbSm/oFwp6JCoDZwhvefpveyQnMQKWA+pQo9m2hKNhrABSD6U
AKwG6TaeDz33qw0diDZHVXsppmbdUIGdU1QvWqv5Acrjg5F9+ZP2L3XAzahJsT6MZCQ/NBHteBSQ
D8BjyYTWxYQP5+ya2QraZZQiAhIOqgtpXiZt7aIyaS9x/JkLwGDab/C3hp/kDUU/0Nl3Ph3TbKV8
nxG+4yC0WLJ6TfZpsT1aK7aTKFjnT0g97mvPonMsbTajFpmmVXQs4+A1Uv18Qp+GGsX39Cvkj2YN
ZCJ6HQJo2Nwk3Vsce8YqS80D097q3tgGSLqi3QPrmQDSEo08+tZ5hEaDRdYgD94xAOOOp8qxmrOD
rk8g03pq5wa37BABTZwILtWudzdVOJ9y0+ctKN3sqM2yZBfDzwdDAlAqngfHii/ImnJGwb1KruWy
E8azuWqB9XKw8KupJ8xmWuoXHTGHic1gy2uxICyCu0Cmc5a1Cch72SG6T27jt8eh7BGN1SJ6xZ//
IduSHZ4BRlhQJG/KIH9CFgDVqKT7B5BmBRjgiir4hg3ZHoyIXY9sI/vYeniHSpUx7AWQATohQ/Ri
gfNMzDrbqdxpnpmXQWTwidIwTM1MsIX0EU8Yo3v3bMetw8SPJAPgFm4evZLLcB4shw5Ju9+dRBqS
ud09x2Jy7JkDLuExD4j6Xabno3uKBhPJSqOG4ziHr5NbNRA/XJYlynH2DGPJP5kos6iT3waJdjRB
sS4d9V1Pozr4Wf/J5gRFKQ5rL7AvbJHNY6oL+JmmPjWzT4OaRv1We3q8mqpNuUBksavN6Y36ZEZf
JY7gKKJXuwXG56XxBYCDscyrV+kwRS8Z8gEENVm3bQYTSkXaiosarC/T8v+ZvSrv2PSW2Qj+ZEr9
s8bicRZKypXtVk925iePMBrpi6zsCU8P1TqT6Isei/Lo9MEpDNlvejK1P+Am/Eo5lw9ta/+KosEy
sNUxoYJj56q3BjOvCyKOuOD0qqSJ8F8nV2AYm9braRB9iaKqSye89ryGjLEvBDjkliu3foGUJSnS
8uZ0qrz9/08IUp0VYcUAi/KpWA+yN564Y8AQzpwPc2s+yQY2bEqq+JEZM0i0Ofoe6gnbQ5gz8Lfs
pRUJ3wuLlhTuLAONdCz3UU07M08ljMmGHM+Iab2l3MvclYyIc3JHYm+iIER4GhTOe9S1DCmS5rsv
Yx63cnIxsvAJxz6UsJHrY8y7rzhBheJnIAXNRUgTxlAz6evzedPlTHWKwvf2vnHNAEUd/IrcSWrE
cdNntg/3Xp3rCVV0OU4sUdrorYqQY85uH1yDsCfc2NbGgmDJjwDqPjP2bIcu/ikrSSwPrGzXjbt1
4h86N1L4K+RKNABXx3C6zACVDk6en+ZJ92h9iv5UEra2hsKPDtZYUw/sOnq+L80Ey14G8gW95aNo
xxmNmwNusRvf7RChV1NQbJuJscPInR2w8MwnpzWexqI90jG8I/xGjTzOn93UBg8mWTSIDNPmSirg
iUkVfEwRIijEnciwEmZZH9jTvQXQsUpUQ0pdyDKMuLomsaqTTiWbRTuiH9dJeW0lCRY8b9UBh6+5
allyv7eFd5hS6xuQASdVek+jsLxOzGGvxMyb5yEqmZhMrPUQDO0SKoUHkynutlIeNFqHFw0Zq486
AXXtoPpnp8A+iXd3vOb5QMvAx8KsCaVNLHEZtLJv90WGMsGKMMRn2QNkq3/KZatKl2SE5mkyQkbC
xV8ZmdM+yyHOk2tGd8F0PFiibDKeFObUbnmGSduthKWOpdbjzQXg6XZptmf/9hKGJdMvwtCuDSEu
V0rjjZ665DJVZ+THiFdMABU5/v+VPWKkbbmMd0teCxL8GC0LqkPCr8O2URgdgVluJg33KbVFc3JR
VgIpqeudz3O/IHaWjQhtT2zBv0/TGoIQnozJzRFE1c4TS3a+f79jcxsPf1j7zcsKenl14FhMw7pi
VMl8Zx52VRd+pKZBSIsc9E15TBMjzz79P5kb5ax3wYAVApvlS+m/ZLOvzrqhUuJ6pDqLwJwyUmrj
yDighCA/lJVMYbnkHpa9vcpI4GVWzelGzVfu3Gy+lLn6EEyw3mjs9xrlTjNVydHAGLC3mT/r4GGw
IYzNMVKVGdupWkRojfrrsafJiWrzsrXto0TnU3j1MgtNxggGlb+NWCOQCw8e0JdtPECVmusACSXu
Tr8IH/QYXHVjs0ng42eBC4wEaHf5qKdb4vPWOugi52z+nSbYfH13EshdiOx2mkPZq+OQsrTO/Ndi
GPNTbc0nJpGbpgLiCe+hX3lj8DzLsD4iz9ErArDmhwRMBtdzuapDTcIYNW2YBmBZehZIUwEsNR8o
PN2UsrEQ1pPIcYO0VczN01p7S3NoG4r3D93fhpad21VGV2UC7XWH/C7oEQ9jVX8M2n6PiFreDaCj
AAhSr7ZUQm3UW+epeO5K+8MsSnw+oX20fLmvXSYdhTnBu4CX8uqB8dm4zUQqRBzBoyGkvhqbc2iM
4wEhxF8P+jKiCLnmxqIvGhK9zeHqHGVlYhX183ccHHeB94UxePCLmQgDM1OUam7Lo1/hLSzSr56g
uBs2vgrL82I2MOsvNtL1HoLchxqbl4D5v+f3/c0JqJQsYXJNNxNidgxAiKNMRkf61IKG2wcW/H8K
sbMbiee81VyUyFIPHpe9McXlzo+nb8Mx40vvZy9xY6OBarBQF6waUIMXt6yaH6ipftMk+qM9C3Z4
Jd1NxuaUnNTFvOj3zwxRGSv4NUQqE0101IVHSyXi7JuQAHqP6i3Qm86zq7Nz7Wl4UN2hTYf3guQT
zNUc8wpbWOe4uMFMQjDb90n4G4J2PM96fPYMWFdZHUKxdbEaWFkDIXZMXkQ9THeBqW5O4/wRdvuh
GWNK29IhQbumndE5lMbUeIFyzT5cp/VBdQ7oaC+/EhHa7SffbtdIBXHs5Szo+ODXfhAzujLpKqwi
O8eCVlAa/spvM/cyJb5/m4fBvyVe1+4rA1BQRMwWgp/mC6ndxP5ueJz1VJxosv7ovYs/SjWMyqZg
V1chD/psH2ikyzN+22NVMOAfaLcI2wsfZgSgSWOEt4yf7YPU3VrPfkWkBXmBrF3xkrAkMq2LMhhg
eaFxN6ssPSE0fQzmvkHJZ+fbpjHhcDtwnWNgBUTZrV0Bfz9X8bhXPXaanFLrgG7ru9YFmnF7/E4s
+ZyZLRw23gO0L/2vmpulkS6TvTfmARyeLl3jgt0aQExOPkCm3WRFFO85Q17qPniS4wEQrHelwTgm
/tI2D638CAvtbs2eGskqXPmRlO1j2KMDTtPmvRfZQ5t7/b4FA2AwnBLYzDcFUjC3W54J1/7WrDhW
qi0eYPxdQ6dqnjCc/MmK0SIMMZoQcLCDBM81ow1yosTdQCJ6n0LeRRzZF1BWixQHlSVnaprlODHm
YEIxM4d3lxEH8Fk+s6T3n2E/ORcDYb/L275xbNmj7NX5K7P/ZM4nNMH++f/XxzaXZN1ogUMCfb8Q
h8V0BGzzVi6/9FzgUg2SIoSjE+i9OapP1mQNB8r0neeLADSP1e+cOXhHrs4Qpi3SbdgIPtrFrBQJ
4Kl+sXOQbgk4Qssq0doq1X1qtgeEZAcUpcniF6tLVu1US3tUAS++w2AmafCYD9o6JnC5X7K6/pba
VIDLUiprFJ9Cam/jhUGGANZLN8RY1XvuwOzZtDN5CeeSQPXqkuemc9ByGPZuZTzilsStieymROjd
xUZ1NIryc6a9cu2x3Xz0fY+AxOvvedJnkGXz5Ck+QAPYBXlurxSiy63rWtYukSziELJ0ZBViC854
MsElA4RF1836g3IKyR3b7/GRiUaYqRt2GHetUp7AGevXpcBgAjAvXggZLBr1uNCewNzxV1qRg72y
Q4EoMYnUxgSjwsxreIVryC3RYPvx3GIDk42hHCClMYzvY5OnN67GYc8wm1mg4tRMFwJOAg04woYS
VF91+hf8hXgUEeNsEb53EhGvn4Yedg36uhBqlRF/9g5zV+EaIRsULlNbwuHLeuclLAVq1qgy7gXQ
5CCofgpn7mCEnqeAwKS41z/hEvM9Q+mE129fep2LnVkbv3OWLEvOnlUX0obea7s74J9NwcqcALME
dGEu33K35m7HF9k30lxZXmhv8XJuOkW0rF0PzT5ADNar8VTYVDsgvZfUHOM0YbNl4JuoneBCEUVP
4EWTPyVmf1F6CPZmMh+yXtUHU04vDicrU87NDJnqUjrE3Prt/NAn3M4Oxs1D0XPMC5ReoRrLh5K/
7jUIoptjR0g+3eENAsh8zypyNAqFOrf2ZLXGC0J2T8zPYmDzD4o1fTd7OZ27heOtibPmxRv2Yd1C
oWtzZ0dAwr0wAvRJHt+nOwG/lIA5j7p2xPMkLHLkvQoS8gCqE1b2AwOUT5m30AWiIdvOpnouRPCv
6PDuI7IVG6PFyKzoSBjVqqdJEvYeI8xnLZLaGzOcCXtvc/+Eforc74o4cIbmJ8evbgZ5c1u7Ds5Z
Dy07UcnNaRfWi6ROl761ZZAjpjr/MmbwdDKOEen2jBjH1t7GBYIAtoD70hbI14Jo7SZFsmurj9rX
Z6nDYAXdFmETgUcJzz7yfAcHX106jzLahDWYrlzGIUP6jcm8Y2Nrxt9IHUxETPzpQ4TO0O/1q+u6
9qNuIxy6IiXgaEoA1o3A9oOZ79wySD1Nk2pmIWn/CeIdDmELenX6aptICwqktIw1gFNlMzS4jBlt
RfW2nl1bnZkHTEwK5T3IzsBs7zAOM3gr8p8OqIuDiA2oV37WXincVUm3TBBGTDcwlj5o2/7Xbxj0
Ks+AqGb+ulZ/YqcSnmu1GOgcLAn1DoNreqMvcopl5+2A38q1e/eJsvAqIlvN7rNNx7+aBAqmhNA8
obixKeniR8PC4t82L6xkoeqGS+BCu58M0+alCmokYIhFqNIPYwQBDpV6/YR9e9yMmY/9nQ8EiYd7
cYRqrrx+18Ba8iQKp8Ms5D96JED+cXDKx1WvP7QL5TBVPjkhE+wvCMPy5IapPIH+zVEDc2zZsmR3
MHhrYe7QNxBfolxSUzUc2hWHqlzlZGduRJoeTRtveD97/3DlDt9jwpo1K9BTiIYoFbZymEslrmvb
9vwjiDLodlBjwp9RoBgN7ekdipF1t2X8bvFSUYsKWJwJ0sZJRzyc8fzDSOYx9bOJNzpEMF6wRhh1
cy84wmyUMicR6nLXhgbcXXOWe8QVdKFt/m01+fiYt0576HF1bkaW9P4b96EF6w4scRX18ibgbCP6
UHz/pv6eDV8fBC85fkBxDrkWEVIHBI2V7B5KwXQD8aapqeRKk9q2S66eZaidZkq7nxeVjbV88QPi
KTTO6UIXPGopHHLyumqcqo5m7ZzX5ouy/ti6xUSJWWdwLOMhLdU9XcaVGSKRQ6Cd4IhW9dMto26b
dChIbJqudT2I5QOALDBz9nGJi1O61lk3nEC1+YZOrzC3iIlcbJ4iBQ8RIftOUgrXtBf1Pam9exlA
bWkN+4Yv6mAZQwQXQv71UoEPozvq+TtxiRAgh/6BDCIGzJGRkz2EapgHcVyV2dZteNRi/JHrrmxr
cv5YPBRlzSGUJ3ofxtnn/Fj2MFjzmCOa1Dxt+tPz5Mx6bzEqJ2ST60A3zr1hswa8o15JekU3b8UZ
STf6pKwqzpijdlZcZVudMI/GY+vtha+tVeNir4Y6sFMBGQVyUHjYOLDqgRYdtSDtmKoeqtx+6tzG
PJRu+AXPpQcyYBskBiQIeSPXPTsrs8UTVVpQ+aKovGHgAiNpTKcSvdZO9jzsjQtc0KxKrA/tu5Ek
09Hxg2PMSA6FFW2n8LEnzLbPo2Es2kT/s21Yr8fDsYj8NQ2VzaTeMU6j2bR4qfn5edCACMAwMgG8
IiSBhxChv3PHGDoK3X9mu+hjPkw4HF9qfEltMISA649YKwJ0lj6yrKm3jxPCz03q4tGbHL3kBqBr
sK0DpIBsDQl/3hPcEW9g3vF61wX4x1GUG5LGb54mo2/qMySE/Jm70WJNwDpRvlt+u9GKo4KYeOPO
8K04ka4ldjUeuddgHI+co/4mAwPfBc6NO6bmKW67g6s8gI2LEzx/yWBQHmYUOxcI35WTTrc4dbBf
5hncUV2hhrWaJUC1P4WNRCvjffv+nF9cw4cA62K9Kfzm2iGOpAfmzmdBygB/MsSqylt6d6jBq3Ax
HPG7eofK0Che2I7Zqn+oM7rqZhifShSf0LBSylgMxTm4QESQ8DAmKn6KaAuqVCJRKGbqLS6sJx7Y
9IEJrd6GZRxtii7C+e+ACiBL1T/9/wU51u88OaRFevC6YelA2bgmGG0RFKHjnwx76/jkk/hDdvcz
PCWOzSUAhxw2hoJmPi9fUBaFG39CJ20paGNki5fR2N2ZncMOKRG64FJ0jiY168JrQQeRz5/5gHq2
Q/lqido+CDs4mn08njMEiJGNwEcrsiYGkSHeFwrMuO++dhOaH9dv413uex7QtgDe9TQUCL3aO1sH
F6wN+8CohNnBdiS/9C7lcuqjvu5b74p//cNzFKGzbd0e6ik5IxIUp9m3840ZKWR6cX9CJ8LnHsXO
sZuU/aRAAHBJifBjIQsMOr0U6YSJx1KvRXNqVQBdzWEb1I/yedLiyaqJOPJjrL9c6Oj0VHhiqzI/
qkFv+xxZT92wngh6i/ALNx4+iWhfqKArX3oIYNT0aECKPiBAnTXyams0SHlnK+pb2deoS/zfJKQc
ejYtozU/w/YHY8c9X0oNcGDQbLWj4QPZt75HrMm58lcJP9vfTOCRkDL5m1aEg5gp8xI7W1JC3Vrd
5Gy0rIpD2AqRzS7Ujy9VLv2Dl9fTlk4OjSZCmAWn0p0LnT4Fna+fZBApyCS4B0qBtaJKh/HQduE/
umHyngDnh/jtHmBvrcD+uowQEBQ7TvLX9HyDUn7ECJMqtrtOHT7KsjJOTdIhVBVh9lPuCxKmDtYI
qcmeOJL16Pnbpqeg7mPv0ZLBPw0vhdefJg7cZXTyBnZ/ssHdNNY9miEJI9toQL5rsr7zvoCU1zCl
lbjWEIH2P20u94TKtAe7tfRD0Qnz1s/dqtdVdo0Adg46MI5GllTrmVXcVoJD78k5OEoerqy15E0G
LudqpKO7tDz+q5JJT8B2T1fOXzie08UU7p08OX1ODRvT6AxHiuS3jKv+0vcCs1mVv//BsfTQsCo/
CgLOmsaLjtSUn5PX+nsE1M61S1/Iz1haWs/EgMnAoQ3db8eHXEgcg0a7JEGxZnLYtQNneer/sBTu
tranPqcOZWlMLxXgGuhwjF6JVCDRdeB4GTwl1h5aDcroblsmAjnMCBCejxJbr/Y/kZqyyJ8qzHRZ
8TilxCkx+XefDWUdbMvYj76rXqUPg0s8I/2izrFBhzioWhFwnpOu8d684FiWTPSL1v8Xdnl1tOfP
/wv0qX6UuZWd25oda96xJq7zTF6ndsjPri83cviTJ1V3iwo+QcC0+bGPzT/97Ba36dPJJnWzHWsP
b4ocmBwt8hAk/zK2lhgLf5XvzWe97JX6xc/MRHcTedV7nS23tPnLECPEc9SgWmaDBFnYWLKBQCm1
5rDh3apYNCQVFJlPut14F8AeS+yufkYlinLTNV/IYJPP//8r2q5ixnLbGyifVCx2YUlIG4oQ1PGL
w9EwPmb61Z3pIwRC/7xzojk8OiF6Mr8eN3Ad/KsnkoZBW3MprWHexBFYijDJnEsq3o3I0Gdc6f2Z
An7FLBljRwUSK+kThg9FgZiVBSxRMlCElkzrKvevY/48x7K5eDOb0Drjg00VuT+qIL6LqKeISRnB
P0tfeDXdJeMV7gzN4Wc06bPtm+VrRQibo7AJCirLQ6lD4wgJHYdhaIMlriDalx0fbRAosS3MnPnn
4txnFNNu/Sn6GZoAbz0UTaHEcKhb+3usoEFMs32UGXqcWcl36Ux/QiyeBA114S0V1XVwp1skXZ6l
GKJcMk2cxB2rhsmCtZFkJGGN3XPvOGqbQ1S7oPC79C0iniJSKBydmFRZKZR3LhuyXK2Ibe0n3lxx
TfzY2Vgzttu+Mz8solR3IqTdkJoMoJQQxIuktuiag1O1l5pU5BPbAHVKJY/H4AwMbYq0PbZdfjKq
gTIsi47AwAg1mMFulhMPjGnl38oCmD8ZwXpITJv45w7+St+9BJ0737im1mPP9TYW4PagGQGsMYlt
CQZMNz5Sr55HB+bOYW6l3AXOaGG4Sf8kUdQ/1o/wwlIyA0cTGhVeAQizWO2cfsNSn4kAIM6QGBxO
5raPuxPptofACZ09JBF9sgKS8ahuL4jK0PV4gAi6hXJnND5Z9FZz1yxX0UYQHxQ/x20nj77TIMkL
TGb2Cg6DjdH19P8XqQkw6gcPy78CbhfRtnV9zwMikBD5TBxa+RLbPagPlxnkcgcgmk2Mvc+IAtPe
wQqqF8DMdJRFhitF+zskRJzDZvmbVjx7tLgEZMgdM2+Q8lY+PJK/nV7dwd170fIRxXgWAvfTxdgN
GQ5WZsFYKtPgNee0+UmTkNEpOgr6P7U27cRnp2dNJ5NcFZW64yUgSzTtaCXm+c7vDNp/JAHJ1//+
L5CiyKEL4seST3C+89G4mXSu9irFFHiowmjjiuJbFPW5UAyIYj56zBDe0a5p6gNn5nXNPvpRu5f/
vwB2d/bM/d9lPL/1sPsooooDvER/owTGnMDNywOzP/ZFRvISTBoLHTmmF0Q7TDOLB9ZyN46f5EQ2
RbQak9IAntvu8p6uAafeJ0kTWBx2Ywf6U+adsxl0pRffKO4Joa7S77MdeACq9akBrzcM98JuvyL4
ipt0ZNogTZJGV3nvoaFYvoTVfzydV3OcTLtFfxFVpKbhdnJWGOUbypZtcmpCA7/+LPS9dW6mLLnK
lmaA7t7P3mun5n9/qgpzRRFdt7HJM28Bx/wlpBKuGsYxKPiusdeKmG9jt2d7FkeWj2OPq4D3bcwf
CmGfIWRiAOT0trOF9UvYXUmmglYV/JX9unaDeucOCIAIId1GCfs5tcEB9pXYaCLmKxhkzckBWLKi
8UWDFoDySO8s17iDUy72h2sYM40WCyCv4jz184NjQibULCgarYfgGFqUo5bOm6YBiZ6coj1ZEY/i
lg7KjYkItYDYmwOx/7tW4b616MusKnWq0wpKcRp/KXvaT1xseBbeHSWy089SwUmInjhfFkffNnZN
XyaHgPodJuqYTrDuMd6A/bKLEovBPPh2h+CUI1H6+9n6no2SHiI1niI3YFMW0h6vk/qQ9j1qTVCR
qrOZMLZRIY95SfurKOnShNIqvlpEL2whOt+SrKy2gWtQU2R+lPCmbpRG9EcD3MQBGam+FOV4RFOP
Ac65F4zWBMNHjjiOmBgMsms5cLiz4INsKz9QZy8wzUekbXvVMoP+3QgAhgojWBI3X0iamz4XDAhN
/OemGRgXkoTNEnHo30LCXdi7uQPtkJaKrCb8kXEurmuwJBDw9m7rztcGn0ymmbCahtt8DuLB1M6d
9cR79ZSb7wuGYkft1Paz9hf91IF2UrV6utY+UeKi8X71QOpWikRC34lxD4yIWarxEsyeS9bcKHaw
gtO32h7eAz2116gsYC/GnFHbcjTPvUdXZTtrE8kCPHEwP2dpGr77PqgOTUPMhHK7N8bwYBcxzt18
kqtpDudzgnlzmweODR1UVLAygRQkxYhSlszfwLj+6TE37m1DkrCgwbXoqApEDNb3IqN6MBWLP39y
z81ge++hS1m7EdCng21BPmDnJBwRr2WeyW9Zn1wGyb+jPvbXqir0DU3JP1sThrS2bZKPKjsHWXrI
HyioA50V3fCpMpgQK114mGLkEB+XNgPJKazv8m/lAAry8sTezrFFjKvrruAE9LGNx9dRYteOY9as
aqkHN+doL4VlXpQExO/K+NssKbUFoVTRXZD5D0Ez5IeUxQwrS/+kwYZf+jR74iz1j9jrEv76aERO
8cRYDLfR8HfKqEOMcF2/bwB6HtIo2ETDQLU7Vo8VOTKy6CO+hx6E9UpNvv1eowmvGtDacHbMZte1
4w0aAtDXtLnCg3ohCtwfOy9ND13aRkg9cqIrSL43MTKPa5vta8Hh2Jq1+8+OqyeL8opfkO2og0uY
UKvayTHU2+WTWAhbjWXnK8Hx+ZLLE4cCeZAYO04Bist57ML8MPghrK+6/OMBxdgJI3EeO6PDUyNb
cceS2621EWfvicT64QbS+ZqL5o1ti7uz8XedWtpHqNsacP5DfCmrqv5bxfKTg1b0GULqWNcdmblJ
FWyMwWFag7+Qr6L6QrU15WEh0WZdmuJlapYG58Lj/M1eSo7vvZuDPJpAzWJdwQW+a2C0fGHUvDFD
LM9e6cX7tsCNafdwMfLkM5xJ4fC+BvDNF38Dd3OaTMmDm9LV5FXVX8FtPbn3JLHi377bwHJQUL97
ssPeKBUnfPB4fRo7DxlnAxhk22jbshO/t10nNyKzrUez9Z8IajC1cTz1ChQuXjHJH9ZNykgGFhz6
cyP/hgPG4pCnlVGo5gaXAH9mET02MU2YFvZDJlIdiA9aQNu6PzI6LvmxfcrhGE+3FlEgNY1f8UNQ
SGBKIfehi+fnOyFRa48v9iCcbzIgNwNp4jtpXp0mQtJv3E+7fq0VpA/ZOeKKv7t+AH1Ewm0CaMV8
ISc/lEHgsVR5NlAM39OF9hw4/gtHS3uXcmOuVW/+FlMr3gnCAzyCcsOZky9bsrMrPCnNxU4M9x1V
C7UlMF4zFzaXm9v1sl8BBYrf4V3HHkgKkmMUceVb7yc+5lvjobAdYOBWVL9mLUkBtyeqQy+hDYgO
q7WVWOHZLNnBRl2kXsdueA8Lzwafe+LHY0RbauMOK3d6iqMJhysB9i6kK8PqeZ8npifPrBmg6vv8
9X8vEU3D9HXIhcI21PjuVE+Ja9/gmQQkbA+usTURQ/0o0A9/HUPGr6GJXjhgKz2hIaWvFd6ITdZN
S0UrX5IEyiAbMxWgZ9fZj2RHYCqI9OAaZkNb2PLfYHQ62ViOKKA25GMcFgj7scnakeGLbmUKiGMa
H/yse/j5SrXKeybTvP75inZkXCyNkZ08YuAcM/r1zG76FLdFdA1apLvG08V7q5txH7M/4mQfFu/S
zUhc0zN6+vlbp3KeAQNQq9bm6uRWVsEom5RpCofVbZscyhi9fUmEcZLhIoCoKNv4XffiJbDpuy58
9FwZnG1VXeuO6VZvMBzrBsCDRYgTxCaxfSbD5NCBAmhFYbpfu/gut8RdULqQOsEKL9idepNX424y
UpOeJ5dVmS5PxFDnqfZUu88j76IhEfLM54lopPPemOtD2NjxMZ9xIWHe3fZovashSf6Nlk/mYfQd
MgX2KUjK4WYtK8vSX+jxW+LaTumoNP27zIR776etdGlimCwCDrkZoZCL4J8L9YICsyTcKvBKRD7Y
eshob5bMh8BPaBbgqVu243tH5f1FZU2xDjNrCyvO37HXsk9yzlGr9CsHFmoz7YyqiGZx0M39LXEq
A9vG0D6Xxyll3DuG8JPhNUDL5zl5aEX6S1ZJsm8qYIeJax4sz/xD6yBw6JmIjp7LV6ua1J7RmEYO
b6GoRHgOsNUNSEAAXahy1lpneyrvzatUDdYqkkSFi38IVs5wROECrJyohFpJAi9qNGMIMvygmbDC
bVZyQsXKoP28PGQJhkuktrWrPAadAlskrMQew9c2G63qAXnwhd/M2/fuvAMQJJ5+XuZ6sZIiM59a
0yNA5ZBEtqlDF+X3wF6MVK2YN4GIBE6oad0ZGqFRWfEuNqgRJMuIwsIZ1+FDwZe8VbVVP04UDhmY
18mwMI1SS6JpMKnM4/bPz8jSmqejZ2PMcZa6KbimVcfEB5MN97tOICLOqTyYLT1gzLFUPgiQJMNd
+aHe8TaZrHCjsW1a51dpy/Fc6Gk8t0KdLKfXFDr9BrIwXUJ4y+FybG67oDlYrNOPrZOOsH2jpe9W
rTLYA1cHNuux8Jgx6gtDI468angDctNuKxywuin+DV5UHyY3fscuABFjsjmzkz1pCNHheWG1fmSm
A5cS2xp76OWbIgcLa1HqSE4iee/zxD/2mQPD4/9f0tnYW0nv7mKZ/EkocMX4wTJ+5lF+AePt49Zw
0wJDuKg2MiZz09AQsTcpJSZCWukXU/vDqa7ARQBUTw5qEt2jjIL0MFvTRHY66x+LMoQwEw8IrpLo
IHrdWSrdPHRmKJlvJXJJJWOiGlAITf8X1d39qZf9pXYd8wkwF0POrgUj5V3tMPXOP181SjPpkfPn
NOZvhp8UKyNU6QbbVXNLA4Buom4+a5dJB6Ip2RSO25feVTADSMbINJr5ludtirZ8rz2cNDU5EGqZ
jFvrhvcoB3tcl/awrZPGeBR1ETy2nCwyiW7e2Dut2+COMuudp4J4SqHTrx5r87V2tftQB+NDQb5k
ny1NBmTL9HnGFk0Bhr8rXfFXVdV3SpXcRotZHwcx++SOGzZCGERWndlMZ13LGkugGW2KJHZetDnp
i9FSodRP0j+A3COXAuWHjTr+tXkJzdkPheGTVYApt+o6/+aiL76WKQBelTk2EwbPovl2hHrRVi/S
oRN5GoLs7FbDJ20WAfgMjoN5UcKRNlF1dZyR5fbHh86oVtZIjFk41beelXy2k/6LkV2yjmIYzhnJ
bmtcvH1zincOOC8dqkQa8v7WUIF3SBpgSLbJgShtAddGbrOTjMrzbOYxmqc3PyxfBg7pK4qyyysQ
xwAanPxDW9bN4Tc6uoJzXNWkl58XHoP//Qn1G3IdxmRC6HyvNMKAPVz0Hlr19OTFxqdNmHYVhV25
ba1pfIrGSl04If7lg33jOUs3hy/7hxzrYJuaO/gd55qlb4NKoL86UYCri58Fjce3LtfDOc+KivI0
MqZwZ+6t7O40cLoXmx00alKBr7CAszD4OnqoJC6E0lkwZTq0jzT+vZooLQ/O2Fwql9NLNWTZ2uO6
pFyKYEvS+ziUyNaReqi7eVd+BpObXUz927U44raF94Ji4p1MUpMQqMkMUIk8kMa59T40cIonhL4A
Q06usD3ia6D87pjNxsGNvBdFNnnr86h9ykZwxRYzkfVkgM72ukEcYCdlKGfe59jFuPKMpMReNLz3
asazQ/EJRqBcE7bgY8pSzGyctIFD2G52/XmpehVvm4iu75RxwX/fQ4lVyHwTzKlFSOVoSFNYDLnR
4HbP0/kUevpP7iT1G7IEzs2q/NPKdics78ihHOtfgho9deGrlKEPHJt6+bgducQa5yHIXedxdNUm
aiEP+BFmXEp1eNouL7LJ9T6zavppibfjmwf5k+Ut1tsAV1nvOBuJX92cg+T689LC7EeWEjcqOucn
VTJGEiAkSVqXZo7XbY6AbUgTsiEr0segUPrRSNyb0crstQc+9vP95Q+FQEfqmXxf54EJeF9nG+T5
8BhQOLgaQQAAbNF35u3O8QczVjECpmjSp4cw+NBCktsiBHtIag2oMl6Akg4I+i577BkbbbGyt6tG
AKbzDSWucxGGl2Z4Sg2H0FfDSQ9J5K+IxSHIl20gLlYVtMEO6LK/DS03vbYV1dECrgL6t7r6i7k7
yAnVQ2j5jGpKyJOEa1/53n7wGnRPuAV0M3zlUU+ac3nxbRPAO6tIVuSwjZ2u26duAl5T2s7djOsr
hb3Vecg+eSetFUhMHjKWfM8yeRCgzrk6vMfKjxD0UgOTAIbf1pnKfdHixwiYeLETYWjeFwyOQo67
C/2B4a3/j0EVocxYkzrvkleCngVL+YRIh/s+dnIIgV6Bo56wnVOAcTbnUJwpZPDOw8QSUnFXY4O2
dp0hv/1Uupe6w7XYViHEvNA/pKPnnc3RMU4BzIiswoiCH7F5dpeX2iEn6r6Yfs9IZOAuTRG+9jV7
+IepMYj3pA2+sZD4G1nPYNXOTrhdopQW5fTbpA/Rv0uwY5VqeyI/fc8OdmMb6Hq4B7szupneEp6G
6jHRHt+KAtRKF58BR6xEX6AjL4UKA56tC1B36CvG+JrTkAXGhDDxYFREXuwwv9EDhFqFxreOIvsO
5e4NfZDNalFkS1XiB/v/9AUc8XfrmN++oKYlWsyTRsqPVhjyKYQUfm5pet9RKPOeTh3Kj1TiHhM3
ySrOqDY5uh0PYAfb3ao3mBKkoXPomAZ7RECziG4bjUTs2fiyIoFUXspXK1TOwlQf9hOe8LNVNAdK
aMO9rymAyNnT/Gy7gJFlvItTseOZ8JngFTjHMY75oWivMmH2HxSj3nImDlZ6WIyZLhPjIhZLkHHJ
38E9Qb47o8P7W82HyNahCiAGK31yrLXIPWpIFmhX3DnVxaM0G/U852mQdJ+5DRqspcOUTt2q3gpl
Yqtq1QmvKSNaX+AOrOlsKujydh6V5m9qYzGP9Q0tJxT1cJynobXOHUBFofUxBB6j7oglyLOBxnS0
p8+A9WjhqJ/IlrX7aBwEtgV0C0IcxilbXkqd//fSdmXLIMeNtnZMZK6CR7t1IDFTRQOoThQcLpLA
ffOdpDi09VLGlUb2wVbRlVALtbO0imQuAujCZnM6W1/syfrIgtrcOOTlmDyKrai84CAiV5xa9WzV
cXPi45nweYXnMTchg3dd8ZxMZOo9eZbSzs9ZWVztZPKJh+V6iwyusHMFFeBnhOo+BVYXlf2XhTP2
NJOivCZgmysGh2R1NNzC/g3CfL0J3LCJt+DCMK4w5oAyYr6SWNvmRRg8DpWCQBFy/Gts8Uo17XyI
bEvuDAgt607GGStByvPYdk6jW7Y33Xhg6mFUysaNdlGtSKkW7TmLoHuUuf4rXXO8ROkwYhZgvy9l
+WyJgjiXz1xGelLgYAz2jT+kpDiat4aPn+B1+xiU84GEhn+0sjze+Kn9InJ0lMKziNUHWOdgD3Gt
kUX+30vcPLTLEYA5JsO1D9tK/3YWJ2ucEf6qszHGSOs5somMj5Qs+0VeE8bH3Mng5cpEFAufS582
CVhs/Tz7V0gm0hbDRfiDf/n5U8Yo3WMiPhbdthIEVa2MQsDMCJ6SAb9tDyh8wzHLR+ybqi2J+YUU
xmMAnyLLgIcnpeYNsgPO3K6/o4z9jMA27pj0hUeobL9wyj87AQMnz/T+Oswb14PscKrENH2FXI7v
Zj0eSyiKZuD1z6ou0oeWc024cWJtvIRBaDzXvOmZHfw1zQR9kW0EQX6ITrMzveJcqk8/L87g1kT3
iO/D6zwVaOJhYmLYxDykIxwZbWF0e1eUCSEONBLlBavCgarLw+9x9nFGimW0D/bc3qROeAJJwl0X
JxnnZe2/pvIjmbxweb44XKHUHjmyOLVTqGgGgnuVVPGR59Ie3e/uJlilZtnZsL2DT27A7Akn/3tg
9CfZpWxbJ/g+HYaJA2S5jlLeaxuChCLbaZHqwQk3A+GcqcJmt4Xjc54dEMVTY5+wyf6u9USaIKmn
I+BTillyikscjb8ZVWkm0j3rJ7t6rfzhUY4dHeNWfvDiRS/vjfzeFlQ7EbDdWoAheHzRYucWLRU/
cdddFIlMSlFlyiaNi4nwUycxhUXkytH0zoMiupZYQ09telNS8V1FHhaQuH7g6JLglCN62pHpkC3H
EwXAaHSeOOrzcAYR4InFcpJPI+XxPPeUpm62HdWj54jNGALz1pN/iTtMjzBtnpDZ990qIcV0CRvu
4LjJu3VE9u00evm/2KlfZyq4TxOMNKzYttiOYvgFAqLfeoVP6MG1zq3hvogRbgLmv3KH9km1K7M2
HCT8S66G2IKVuwy6/MHrF2gqXVdmJb1Vh9sJ6kxxjdRAlViM5zc1DJgiYfwirAAiWgJkUSyJPOql
xquu4CW3FdhChKb63FC8YjMFppxtkLfK+JUgPpxp6yD9ywZzpUtVncNJR29SsxRPCU4s22XCEPtg
a7TJNDDK9p6s1TlLKtwLlMqEmxrYNjv41ttA5ll7VvmZcszehRWGFJGabHJHXJ51iHLHwnWJFE6w
HtmZ62p+BL/1t6zDChR1hKacYEvGZ79yeynOSUXJt6p9hgojKJUo+fDV33psWfu0VaxQuDmoKegy
NvtBhjr5tXYiHOoOFnWW1BYzf7Fh8N1uFI/ubQsOSYwqPZuOXLsuOo1dwGNhi/NI9nmib2B+EjPW
SU8Vz3zY1a6Mob0Vy9WXzzYUgqx+KFkcD8ztyNlhD1y1Mv+X9+QZBm3A6Y1pRo9GSciwVOcIB+DK
dfL2VjKofOANCBmVFyROIbXUJmZ0rcDxqAFHSwd9Js6HNxlJLBhhQMSv6TTQnmJCyUgSykD66kaB
z3gSiUBcNwmXYabYWUz3GtcHp1yAfnWZ00aC8SAllWTqJ+1dAm8Ce8sT28XXTGtP5oO/lzTdGP55
wGG4IeqZb4YFP9YtkoU6zTWfs23rZw2haeDaW/UusHJzzr6snCom3/gmyqdoXHeqcxklwJB1xTzj
E4IfkRm4UdCtWSldozM+krH9w7/8xF42upPI/ivmaHhTcnivPHNPEAHDr1UgOg1C7IZRvZQ1AlwS
EKsflWLqTF/FRqpiYxmMpUvOLzzS3ZPmzTnHY5lubBQyDnnBgXrGXdHUT/Ys41vLZ5YGRz0QN8e4
RHt5WRhX/HePU4hRQTC76Fd6ZBuCO0YdiOK463Iu6PooJf/mlF2TcMR2NGMr064PIs5s+72ireeA
gw0cO1WcHbb7sfSTU5Z1v309Ys0K02jT6WETbqp5GE6k5D6wGxp7WCTAvQl7gtXQ0z1iWLi14BGs
dDVMu3Gs6xPYJsj9Y/WoB2KRFefxLdPyHabtcT9S+x704I4CojKjDc+W7g33HJg1icupxPYEvfry
80KF2cbJavsC7ow442vZdsYz5mwCzuWwgFb7Y12gHHKUXEBTQHbn7pX1dziEAs+t8H+xQatPUNvT
x4JADsESDJL11ejAVOAep3x04PqSGUSyyYR7Y3vhpZhB0KZdfvXcGuilrWxc6Z662sxpySMYFGOK
FnvAvym0yk2BG4NzSPOV6no8wNhrr+VMnUoKr3kPp90HpHy0CxJ9UOdl6Oq7O4yIJeADMtenx12b
JGwVHnXwMnupTDpbKf6pMgbRdcsRRqjkirxqHqv5A95nc7Ny59+g7h49Bl+1yycfxpBRQceylU5C
6zykcC+7gGL2qgBqMxuZfXQje5Mkj5rtAhI49pveNg65NkYieTOTnDE9oHoVlMAFM/Euf0th6wj7
m6k6AICEgN3U3wDg+7aOMV211q4el3kZwzinYE5mlpF3aDUlPUttNuwOjDS5hy5F0FNeMwMUY89O
Y1sXofloTvRzGDGcIzPCHBVHgaSCFqBmHvBrNvaAWTIcjmmMl4NEhLe26j3PFuamXtFvMkbj/zPb
Dt4I8nDOyVh7BcMgHx6rbSx6BnUIdp7tJxPXS9CapzqKN1hhh8cfd2KNRSRx9JltPkTAwWKerEpx
7pORs1PB4XOeU+vB06Z9jgtwBzmqazVjvPCNvrjmvltcaxpaNzP1iis7NO5GSbEQTIodJW/FE752
zB94GfyCADy08wggINuKkXaftXK9+K44su4rAy5A5XHcwYvt79khNPEtHzGAMbWQO7P12qvV61OX
eu5eojnuuyG+Na2A0Re5xgXY77qxu6M9+dEJSu6fsIzwK0Xp1ZVM3MuBm4GFgI2rng7MyBzq1Hp3
4xhISDmy89BQP8P1ig2S6aAXxd4Z2evmD+6b51QSzXza00l4HyMUrTgr12lX0+uWRI8BQVCEOdKM
gtKnGer33ZXz42h2oKemOLy05AiVr+bNXEfYHj2iq7bV3x1Bx4Qyl+IaEpobzwydrXekPtW7Cryi
fanKUxnkt0GoEa/oPSwCsstR2R2KYNi6TgWSe3J+hz5lkTr2v5oKl2DcBnuZpEDUJ+8aiA4rmUV1
hYqe07S7zF7UPVDWRZ80NTZpfuhNLAc1IblmmvD6tGQxYqKNDNFwP2rTP4SqwLc5C/aSLwbB6V3E
DGtFASl3gSXY8rsDijNqLi0YCO+ZT6CF8qLk2vNPVQpRmK68bPPzSIvJ5fJbykM9efKUk5xf5TEW
3DGFPquoCV+1+biHP8M2KI0/MignYJTMq6Wc+CHlRx6x9a6j3MaXgH0Wu2r0YRvD05JicwxY0MVr
MjoInbVzomey38R9Oq5d0wGwZ9KSZLX8JLLA0+liEQ7zS/DZ9qI6hKHnI82HR6GWoWJt/cGhtLNm
YHm2wWY+UR4xJqZtSeqdiDbeUObNo2n4PiJbyzAoCMi9GfZ3HYr2JEeHsQUfLcqkgxzH9qjx9tRD
H3lG79j1XH2KMrNmmm+m9GxS3MHvehzOY1TWv4zKRzQ2boGfYMOIygfSjeaaKlU434qiIXZEIKP9
8mSZTb/haJ+u58bbyFJ35covO3n6eezbpeWuE2u8W17zVbGxvJbC4USihmr7bfR1czbvge7a7ej6
0DMh0F2sxLgEddQ9yeVFyxhjGCodTqRjQtBHBjnDHFJuq7Ak7AFzgJQYzzxOKRPXTf4dOJm6Jj7g
w9kvjqHg5K6t9zIhSkFPYbttjSi6MIldlSP7llbRzhIyMpFkC2FADfPSSBbhP3ICtBuCpnuV9jPY
QOuhoMnrxM/4IOtpumlsPbemyLLtlCCGmA78INSVi639L8b3PL2d4TpBzwJbHh8bsyNZA0d7Y2mC
hjjaqrUeApA65XRhiT3GXQYcb6h7OrWd8Sw0KZG0YMpQOiF9sBZN7K516roZ+hnebiL6Z0aTfzod
dyeXnBXBoOKzV5Salqn95eGOjCFm1RMraOVyQmNzSvObIBUMd+9AzeuASy3dJnbxVEVNfMhz8UGg
I9wL+hzsssAmYeZoBZRBfFQuALqeo02F2OJgbAuo7R2tTcdWFNOFvcK9WdxUQIHULO2rzVYnRIQM
Sk12mEIVE1Y1P7qY940VvtkKzymC3aFtRypOLIxPEZuGsqdbD+shv8rA9XQGrBCgJor3ubLdiwxr
DnFd+JlXfrKVRJvXGccoxp3SOVHC4W5jOdxbI+ZMghLM/UKCIJOkBubSJMLe6isQCXcZt5y8RHfH
DvrR1YrMZCfL4L/f9ecXlklVX8eIy2CCzQxulIDC8hP8vESyg55XuOqlboifxjalFqTFGWL5LDmi
r3Y0lYwPRrV0afUNT2q/nG6TBCUwTvDVf77slyvHEGHPsr2YcJcvp5HoMlb7Ne1PoK8GquwrY053
U+cxzzc8sOx2JKutjYlKt5G4GA6BwHrMDwabwP1c5W9tBkkFiCNenMK8JsmfLs4MyI4Nu/9evzVh
XWx6C+JeNWEH4Kp/sbR/kJpM2JwAX9DUS69LWtzH5QlIwdhTYTInEcx6Kd2bLz2p18RNsS+M87gu
83K+yUymawZnw96cCPLmJgTftqzQhS1w2kVVr+tSX8Mwa3aKCRoFUnV+dZyI2KggexfM9oV5PVOZ
SbdkH6B2lBVKv5ECfvesa5Gz48oDnxA5GwVt+epZAt7DWgcVjaTkzuRclhmhea0V0gDwu3PAufFc
hAevN+It1WPsqWNafxMF1ZcrYT3WRCcMc2pYwDCbVSGytPbmZz6cVw8Y2kEbNNe5ORePlQ2bku+x
GbD3dkcjdCq7vWM5L6VRf/TY5fFglRtV8KxOYQHAuQbE7Hvs8nyjOduyo4GBRLegnwY2kix3PiOB
lfDT70RQxmcUpX91Bc5saZqYxErmJl11ohTsN36Zx7Evyk0X4vhuAIT0dBI/puzm2GzRcFJE6rEL
IofpXZXdsf63h8nM/+jWeMJbbO2KlMUTDnyBx06fJH7u57GmPTmR8lrX1Y3Gmt2gugYd2Zp22MUO
wun+JpHfvUKRYjGdxnQzSLQ1WMfBoXBbpFRfvbmE19ZF5VOOlVAl3i29EjE+qg3+cbacYuTQPWbD
ObLoQOwansuML9fRotx7fYFGLQMgU5oNjGs/xS6HkYhekJNm3WTqAkS9Ru+KKygYLqHofeTcUU3E
XViVuRe6pM6S/xLAkNPufDktcyrbOrjK/acrV++tOXyexgLmXeaVLwrLBIGhBsfNLbOL9KlM0nhF
Qi3Y/6xEA6cl2gNrKtGSv7U/PY/HGFjNhQTUZlCYv92s6Cg+u/uacke8jINgMlh95ane5Q6OBgZH
x4Diq70g/pEOcr4YTFr91r+l/S9vDk4BQ4BNUlQfIoNHVajX0sUDkRYhNRd9fAH+d/PZ8K8SwPQR
yD97ud+KBUvol+0eWPpfkFTlLp7yMxn8ZjMRzdn0qIy5d49HRgdJQattuIF38O7zCNooOgFWs3+r
Eu2s3Wb8Ncno9wiokfwSnuLObv6x+3qiDZ3Ts/YSWGPzQq92cXhPOQYH89wEfXo0a4YoNTuKjtjX
KYrfEsoIrlwUK6vCo582LnevyaIwtOJjKIyR8pSRHYshqbi12hNkll1FJfmpbqwjcUoIPEmUbOus
xn5IkZ1IGLbELtIDCTMQCnFibAeaPAdkYZ4sdAVOPoTKauamIOd+tEdapr1FNenkJ7nLFcsBSxol
rZTvpRu242zA8b/qcHrMYhrXOHq/WUkLXTROcFMyNVu31JQRpgB+bQx2v3Y7jK0hT9ioNJ9Mnd1C
Wib8jHEoeYRs5+GuXBZqc0l7dzAOHPT8tCB/KXIbL2ZgAE/n8FgCwoxFvVMhoCDuBIXGMCwS5qOV
0vPAHmRaT5TarQLgLdaiBBjzeC6r4Y8a8aIXeQqN3lfqEbnrXup6ZtHSMJBMPFfgoL6Uzy3fMgjF
nszVzKPe18HL0Nv+tcTFgFOYOX9FgYplB+Ul4JkY18BD7Spj56Bodh0Re1sH75F0MMhQSnCwI9/Z
lg77C9taGS3msUlAjmzM/mKmeJi4b46jZ38ONW3UfgFCFDxHtQ8HePOCwKSDrRqH3c0SS52iAJI0
kyIlNxu0e4YvycFXPfNhl5lgk2+aWRya3CZjCozlYrV/MVKwaxRPKiJ9p1xaclICN0FNn4xpjX/Y
gGVUIXUM7qt8P8L/wNNic+NjrMvgpQNqV8/0nmsyvzamoL3sqVdgUrFh0/xnMElOsDt0Vg5EudFh
6x/C5kVh+XJyphwtFk5onX6FG9rjPS0AXGqkvzICJCEUS1gXWKixWKzqQ0w793LB1yuMGETfOhd6
d24Qg6I2bB/hlp2qZC9dSRNKB4+Fpqitrs3gOI9+cH63DJNu4yl4dMinwhyb3wyjcI7wTp4rx6By
AJim1yDvaQdXsxbfgM6tbZyyvZ+YaDUGMU2HJBPHGMyKTuKDfGAlqSTqRk16ykwJTRiSTHCSR3/8
GWPh1On3RNFFjKsv2oqJzmMy3Du89/hl3Dc2qtW6Wjz4gaBibMj/uiORBnkORvJVLfniXaimL8tF
8fHNAmi6GxC0y94HnhwQZsiwgB5ZE1IUJI85zds+md+gfkZNjjbUUNMjMAcvWJDwnxPn0jNV7nax
+E+Nc9GRo83SAfeIPPQDFfR4GxhQWMyrzBEW5oAWKJ7xVC9FsBSHGhMTNfKo/8fReTW3rXRL9Beh
CmkQXkmCWVROfkFZsoRBBmaQf/1ZOC++df352BJFYmb37l7NnpO7ptfUHvGSEmGHmAGXxfIIcPQv
X/03C+j6ht+BnmvHgXm3dpuj1y04L0jl4WJPaL6aiW+tH6Im8sYO3xL7zmniqmVpNk4KUyG4/+aF
Yo5+Z1m5G1lGie9oGXFGJCtXrljKs7BfaTQFTmZo89PCsZBhTNjIpiXKdoZWDE6zW+682nsyMZ/d
L16bnMLG/YVbxOfaqVRUjIIZ2aObmM6xR4d/FmwVB5A0n2jwad8avGWV/maZSgxDPrUUYGx0P3tR
YMcvvUWkEU+JsS4Dtrh8pgd0OdJxGWg4PM2nfMVnlesv1ahPs11kRxtjEAvNeIc54df2TnJk5y9a
1oVph2G5IXrVkSX3R8IiLFWqBnkmRiZgSGCbaPhgx+ykP/ZO9qvMGR8A2fyS3fuuOw5021De7OF0
pBlA94yqVVL+aYz8CLMjJSgwvkx4DLZxwyil5v4bBs2Pj+UQb+bwwLL5pGFabdsloNioVPt+Dsur
Lsp3WRDuqcqZrGCFdjxX9o81VyQ97X+tmHzCev1+XCldpd/Kcwp6skaqP4c9j0/wbCnnhcsNtlDt
gVMyvVawYosRPm/jx3dFLd+4N3JaeaF9rer0dzRImjTSfVwvoBadLQcnBe7CjJaT+7c3bheLvcp5
wLfTcEhW21s2oDnyR/FV9LLG4C0ONCu9FHO+74bgQtd2d6K7hZeeyKkj188TzLqw0fmd40lKnkpB
pAYSEtm1DgOYx3Z6U2vcQ34IyWYskv0kes09zgYzZeiHoFenUOXWHRUGbErhpVUjs7hR2hm/BTdQ
N+pfuUw/djuBJLEcFI6mzI8enuZZec62Dptm5854K8clfhH9T4EctQH4RTmFnA5eq5fzqGH89/zj
3HSnFglP1Ke8E3dCruQxogU7WX+7UFmvndwnsLQDxMIHLOhRIE2bFRyfhj7M/UeHffBdWBKo9V4h
tbpH16S8kIT4Al0BHSLWLNwMur0RPzFp5gSG5xBFPkPY2S3rcGcI+0Urse78vSO3wmZHmBhrd1++
xXJgnekb73oyqqP7bYY6OWrV+ruBHBCLJ/Ea1r+F6Vxxw8PMJNO/HVkFWJXaI2xiaIZ0CbMmZh/l
jc/DMH1qwccyRm6PQCwVp7nTu7HWtCg3T0zjTUTFACvVnlbQYj51N7uJfxv9pL2cnYbkU2D6bnes
w+lQ4c3b5974aYv4pTSWE111axVrT6yWPqGoyuVbQEceeSBVUVzut9chnqMyhLtoY6eTDiaPWrJ3
D3VLZVy9yHNnvaQdH+MhHo2TXo1ubtLdMdnDa6otDFA2fy/YEZoC7A+aV8+8ZttSdVQVE/HzQEXS
AVZCDsGrwyeQYmQTFHIPstNqU5Q+kf6rLMekSr14/H8NtV7UFd+H0RhvvN3ys+3+lSaOaEa7Z3eU
yM6BVz3xENzmZpcwinJMGnhXcCEaUTeyz0/Lewq03G0mtbNVCqi7azu7wi2cPQ5FCRAs2Hg6EMfM
lgmLMxjxM7F5TKiI6ug9Ua5wO1kVIeASbYowakaFGiiQu4KNnSBLN43tbxCE4bHICOjyirH5p6oa
Bc76l5E7T+Lpoy6maZf1wz8rQGtksX+wx/yB9qCXigXw1oRDsfHFxFXUsh6WBuoBMjqhyjWI2JZj
EGmaRjf8lCcyhThiTSv9XU+lvU3+eKcFg6wpCMZgjMRGQjNrxOXZBo3ff/c0zSd55/FJ0uAqets9
gHo69Z64aCaxg5m3W9HbbDviQiFl8C5vOHI3eYHTZ52VoJWur7PkOIIygZDvUR7RXyo5c8UuSufc
4RwpFDkL0fNgCgXsDh8oH8RZeqJQbgnyoYu8px6MJ7X8j19o8NDK4dxpd88tWR/Dlp7KJIbEogP/
qhC+Tyg9J1vDHG0FcgURvvJWOc3B74yMr8Gxrpi2dgXp8FWTICRm6GNa8qhzwOiAEWjP3Wy95M4p
NGuiQFZ4SCfbe+y42R1tCSmExbdfuVjZDYA6vGd4KUV67dPPPgNqqP07TMwj7ghz2q5oVqH3rQol
jbA5jGMEmWsX2m9OBU46xOc+paq6ltO7CQ38XlOTc8JO/+Gif5yKLNymVyKBMb1EybwzJQea1XJb
d3E9L1wNj5wrKBuD/WDH1samygJut7nRriRlyw2NOFN1rC0jubSuK6LUYFJhWDWPmYFWWS5y266Q
u7rq/tgFpsXrMNeHAcwgUlaIdG0jf9S+Ud3MWlU3bz+z3pSUZt9DCew3LVwDgLa0dMQ84nAFgSrU
PXeqOjGPgBymTQe9CyiUCDam3RiXbqpvg4TuBdn3Bi/3j6xhbNV0H0xd6lChx1rcnGiE9g1aQ13q
RQfJBR+dVx/J1kwc1Rjl4klBmvJp6v4f/ZdT61qCgjp1azxhtXdjM6P9faA7qS/xGnklt/3Aa8Sh
DF4wgfD6GEDXF9j1RW2dZ2TXKKFSZBw8DH0yj8qa7VADscVsxvwKQ2/D8sg9J0K5YP4k/eauvvhr
xhr2f+RlbYcdPHg31LQfdhwJVNB6awsveIJW9xy+rOaw9g6RnWk+LRa5/KZKngzRKhyU6dVB4um4
itzXy1OYBtMOnCott4yWVl2KTagW9WBOyXik3IClIZUN/UATUF1rPqzYsVSAWXRcw8qsT6ojJTM+
3lEj3tum391busSwnNLbJmfqR9s+KRHt+mLbO38AD9AlqkvWZV3wjJqMjg9sn68mCCK+kR9iRC6m
jnXKXfsAMsG9e7aBcrMH2sZawa+ewp4PsjgEWO2mygShV/TdKa4lQz2BskD08H5d1lh+/WwXgTij
vQvgvRNNRUhpiesiuOj11ogNCXlXqYNlUE2tE95T7dCvC4ycbrWa6/YwL8ZjTB3jxv8Tzybr0kzA
kCUZZrjwErwXv8ZPqj0EFe7MxhLmL5ihL6ZPzboTNl+WZqHYA6q/d3dDhdeae/535qkTBgaY3FY/
7foBVJJy6jtMQfXW6n9ExhzdQ0PZJAWFQbl3jFfEZJsRBygJgJPiMHPvJcjTad9b/xg2z6SZgmM5
ZzvcnN0preHSJ/Heq2T9kTneSQ9YkztkRzTSgGwEBXlZwVzemvHzso6CRTJidqfg/pCZBiJNiKMp
QK7By5uHn3bMTN/Ouw5mC+XW8ugIc3niQk4m2/Y0S4PxzXSeLQveTm0Y79QJqztwpdvWZ1UwFwQP
DMJS6eoGLFkYt0bCUjiR1Sfc9W7LnS6I7eWErw7GHrMi9/v8kwMluBRT4Z09ntWVi69jachfY13Y
aR4un90SR3Pus3OVGADazC3OZIgvdaES7EFc+nvWhHXXrMK9i9fSH/xDoulPME3vvEDfmmarOfeZ
oItkXWa0rAWnVuNojKG6DsbEE21xcVibxMWQ6SNNvBvkEswLermQQbHp7qpVO+Lo2PSNegEqt9yN
xAPiBbMtHvhnJ6cxc2FbMcvxpzGzd9dxnVM3zO8ytS9548a3wnkJC59e+dzEpqMzTaQ5PDngV5nM
6uLaqJqsHW9/1Bc7jJa8uAtHa36AIP0nqAOf5qu/OQByfnxL94Qt/WonYRyNAWOkCslLCjHgvlk1
x6JR5xKIEWsJsHaygQ20kb8VMc1rOkF6M53fzODMaHLmHZvr33lcfGjqQUn4x/O6S0vCMnL4n/f9
kPsHXCzMgy1UIQhKfEbMa+aO954TDyThQ/MqMFbu8HNyULRDVJDzgmb0PoVNvh9zgTgdKgAAfk4m
0QzxU4BxrxqOiJ6F/WZWJZBHjJTQwnddK8GrFbWz82q2z8rsqm26QkZUU5N+9uhYbyv2MIHsmFWS
Jx8wD1e+dQ/O8UqTD10dSaOjFqZgVJvVh8ku55jaZG39kDAOdjJjNw5LeomLDkktsK0XLdtbp+Yz
wvr4WmvKxOe63JsFrqt8XqYn3jhXQzgHGSIiWb41XKd5YF45+O2bCpv6q05oWoipc1iQfQ9JOHh3
2oHINDjTfUKN3JnQL+wAudGB2T+VgYRsNLnupmZyTwJ0Ugx8JKh9mlVT7y0QctuszZJYd+9xRPPz
jP0yqj1aQUY93VUmr5nvXarQCl/bFhQyviPg8kg/QFnu0d1o9hLJsceTuqsqb2+4H0tP9oeily0o
CTqVctw0Zm0UVNt36YqK/Wuk7rXrW3WawASewt45AbCDKEGJ0ZbVoS0ygVtSJafGRLaOhQqOfeU/
ZlQQ8y307YntoOemyWdnHQzDKT/M2ArPzLc/oec+tLDsXmq3i7y4tTGam/neysoDJj/Yo0JQ2zna
Lb9fjEAjQ/NCQg2VJlDBte2659qxx83U0EVR1P5bxQQUBeH4txkXrKO4QibaIk9N+2WPA1LwWBYX
xKFoqBx9QsxwLmMe/ACZx78ZTk9NDfikMN5diwYrL1DnuPXjXa5Z0UL7JtvukaNk/X3MZ9xrGvwC
fewBD4cJAxmXM0lAL16iJX1zg85/lKtfmRtSRsiDyH4JErNXRQCQXt9gG/+b+t7ZGMv41wnZxoza
S1m+V8chqV5Tcvb0t7LulUPk5BjiQjdXTzHUhCdTM2EK5zYXvcMnuc9ecfFycAnM60BJ8DWGN5JV
2wUEwJ1ainvfoGUBpevp/18Mpf/lmtGLchcMTtymaXVnMd/0Hzll9vssQMDvCnIhsZVWN4yH5Y7s
KqRLV0OywjOHTbI+D7LaQ7WE6Qjk4N5GUr1RsQQeXNJSFwp2Nmox0dUyCztX00GNDSnH6n7tju1U
7tNFE5JlHBv9wVVaRw4PBaxTvMUx5C3cxEJ10IUHBqDGFI66+jVVbJ1YWnhbh/qqoE5vbNnZ0nGb
j8wyjzFquPGdDRBz6QpjD5PiEFqriQZiTjTHa1vp5FJ4O2BXD4pEr1SZ8py3A5XN8dqzl0zJ3nbr
n6ZNKsD03dqFpZ1zqueVzsQo1UaUUdjnOuYnRMExNAbW0SaKV6I7nAp13+9xBhJBCciwyThvHmF6
HcLK/mTG7KBmefMpfDDk8swdA2EsKQH7UibCG5+LTiMoG6LRrklTY+843mfY3zUpwNlp4msvKosZ
3qvX+d3vWY/RqhKLZpeUvJMnXt9zaL3XRTodXDW8d8CbRlJWHOk8mFuBem653cUYqZFabMFECykY
cYVroVzf//UI74qrmhs6ew4E/SgHwbyYwZJGb9gRf/CeOXygQFjNMV3t3JpxCLUXLyX2KC8q21U0
WKxhQzd9FmE3FvsiUf905d9cmqQf4JBugZl2Soons1ft/Ygbq17i74K080EEvbtpp8k+eNBOubeN
sPlsm8RxQ7YMVHHmibsh9MW7s6TmwTFSP5o7BAmfgPEBpzZYXRscBkPBNqfIBJNe84nv1XqQQfyC
Ndo9MsiCbpyr+Z1T/4GdyjkmGsnECT7cKMF2gNyZPIoAgj9euzy2sX+QaoKN5fhM3tS33KeypL6n
FUnUJw71uy17ncTJH0ePF46v/SwNAevbnFk/pKcmbE3I6ip/xLoDJ2PU6aEZQyxfDSR7b/0P8RKi
YxzbMb7MlnmBjxRikLAvnhrcU2AMRJa1z6Zt9B8bozS3NeY0aGTtcksFbH7uc2mkReTxf0+60O/F
QqBx0JQGlkvxvfIiz1bTGvfko4GuWYULrrPDckBEbCs8x97DTWWrbd24hSX3fmXV+5KqKDbPLKhX
svYQEExWDs+h0Hf/Bi31cPbqf1VyYfx0wvHBXX+hHwHdwn6itaqgNUMFFNVniToDA7xv7AUhoZAJ
A8vMtgE00V5DvjxOSbDv1mzCYvfmSbomDqRMO5vWbSjSIM/i4kbA+RbwQQnp/wRh0HITYTk712jC
3jBC0I2PKlmbJU2b/gynyY7mgHjccq6pPni2fA6uuju0jHQn3/D1uTJaTGMpDhL8pfPl/19s+uA3
3EYEGRS8ZRLLyZrR5hWa/O3/knCu2JzamGMj13dC2HUMsYmTVbu4APtdvBfclmFaOdz/LJYS/Byn
XSg9vYmLYdj4gC5ZU+bvtNaDmyn+LaEiAcQI9ZBwqsKMWjt5mRiIoO1taetH6qRx5nXQGjvehoyV
9kumGMGAZIJJo0MqLlEevBNpkANiS/vYtWV/42jZUYJkXo2gtK5LiHJU5NUBwgqz470pW4UtieQO
QdJDmE0DP9i4fA4JWlJ3TQmN5Vgk4Jp67/jw7lK91LfasmgtU2FxJQV6mRE2bn75TB/d+M6unCml
HeAHZvmtS0Z5mKn+op6EwFnQmB1upERtnQYUn5ov0uLyk0FoG6dnaD/xP6p0j1jCVwgPZBIL9CPx
Ie6b5sSjqlrSU+59lYl2LypL9rVjMQ23Dp7aCTGp+M2KubpljIYXuD6HioTrddbFPzAruBAt3kB8
0dS3lhlOFDfcZko9D4Cms60iVWWCi+WiT+pQLOSJ6IEgIcXpujUCnj0tHUCEgTqgCusvwUybhgtW
D5EuF7lzr6biywj/FE5Ox/HSFE8yaG7LrJ+DeMpfhAVkwvR5KE0h3jIDhr7CBXgYnfZx8QrrJiB6
oLtD1VzK7BzQ98fbLIYsHsKN97p8V2f6ntDcD3otW8WZfP+aprBsiukDtca5kvxaZ0tzGsynbsaz
v0hnB4oVN9YwfTHwOVeaSNmGra0ZuVOPh1ksWBJ9deFB5ZwNfZsIS9FUnb3WRrOclvX/c63x0ypr
nnSZ8a8iH3JkLeU4GJrAXf7RwUgpcFB+JUXgsZ7ug2M49q8errrHgsUtM9Z3nOqzgEWzM5DkDs5M
c5rlnurU4SpbA+vrY91GLcaMHDQMFHuoo+XYc1GHwzNzHG8dw7BIw4C+8NIgWijWYjtv2xccLh8+
GwQ1W/j5Qb7s+s5SYFemF6tPNFZJtrY6RI/tJXsdmmmTfWWdrZiWADlCZxcO2DCvZSWRBoiPdNfY
x8oXyE+0kwD2OeJQ9bdYjC8sL5JtowIrwhJ3yeawuHdLXsYeEWkpSJNBJEzZ3pDJTsr0VFZlJArE
t1Ka3kGbSb81yQLw9/EgyoiNzcFaaw5WEEn2dTKh1xsdPlSsq1EK0Mhh8/6STG0C9LUGQN2Xv8BV
cH9R1YKdotlS0QHs35DedSAPZytc4P+HacJccS0oIByQxkf5TCYy/mTGb37NdgsIxjmsVlgU1pAl
c4kHwtRhZ/HXaIFHzXXvveCPg5kHO9sybEmb7d6XHTtVRVh7nHCNt+GXOzDhEbC7g6DG3Byw6ow/
GIPvM4Ewz7h7ljIGOLC8N47xWvPf0gBh/S4p/c1jSG9kPlB705WrEJ3Ou972H0vkz1s+gmmuHgwI
aQdcoySk5ORxfK/FQzO7oQaBbZIv2eA16CQUYgRpDRaAnGYtgEzmtrYObrj8mmacnnrWsNj8PFyV
hDbK+bP1eFJ0DvwpK8V0Zw6Evwits6Rcaa1d/zc0UxzosmFdI0fWL724+dn8Rh4juHf9MsOZVq/F
INnBM51zW6m7PqPSRKLP+y09y3byDX+IsRyNcMt68Kr4xLh0PnEkGBBvtOBCHQ77tFt1altRDo6t
ed1bEku1970ZjttmzebczUyy7L9sc4N8hs9JXyYWr7sx7u/MHoduUOovG8CkztZvqWcsdck98DE4
NS4+zInL79jBuu4ola69Lri4nnjPVB+fmKHBRjJzjs6UXLySlYHg7XEwEBeW2qe6zSLD0DjE7S1F
+tPlM7sfhfeOs9a5VpNt7XL8Bo1wrrGsiwfsWWRxPEHqc+w2S2UxBFG7FFt477VkXgRhYGzTxHt1
O2c60qimm5G4BWa02rW/5xZZ1YHYHQe9daE+6GVouJvk174eMlbDgtyfpsTLptzPRYcjEiSjpVF6
H9WZRx6zImwIxjKGYW12BbKBbrnWw8HGgsOOlzjGek0gMsc/s8aMMBey6B5qOO4ureTUgIPysFjd
jOtqAILtdDcRD25yF5ZCUc+sX5biWSylwQ2jfaZDls7ZkCE6Ud9O3D8VwePctGijOYt83CRcktyd
XcwmQkDY7QOqv49zm6vIpEKDh9kDbpPqoOv2uc8N9+bPpnXgqNg35DN21trkkbVci7nRI6uyv7c1
OOtylNvAJ9sXDPS49StWzDbBnNzaHtoNFPVug1cUm+Ps6UdHoAQ7+mZLld1XVCoEzzNn/2VGBsOe
MJSH3LfCqDUx41fQrA6YGSf4gaPYVSUsQMsEEhVTh8WydC04pwBoAZ/AdnVOV9cEbZArgkWzh1rm
8YF9In6deOELRyJM3E03zt5F2MQAkajUGynQrkbuDikGiEp688CyZqA2WnbYpmn4O2PovvpB1QcP
bahJPIK33aK3gmBvKpeNSXds26m//IsC8kjwrZaO4h+ruZiZ/mWlOu0K1TO2uHiWrdV+U707ZS1v
vUxPwEFfeL0xViRtVPE9nTJ/3OM6PBjDYL6seHGN0B8Ji3NA1V12zIv0Opvjq7Qppq9jroOyZ4Kn
0Gr+U6X945LYfeQDDaLwhnW4S3r0UHyFJd3mtst6o5M4QwF13YbGYkWOCKH/dVMVHo2wdbeaBvQw
/wPk9L337Y8ey+zE42k3zyjLIsb4S1MDGcpotgSGdZ3s4KTRnEwtVaMpSGgUuGG3CHeyo3Oh99YF
HE+bXRxghjLsT6ZsZjrWFY5J7jVwbaiMtSuulcP6IdPGKyVST6nTp5uE3dZpiGmHW2zjjJ6Kxoso
teUVA+6xTLc8pYJEYTyrUVFX1oIK2IwIF/RTRT/xMTEz7HX64HbTcO9hA97RYVPtXcBUF9xBUW/g
voA2EzkJYeFhFfIScnstK+FZq8PUsJqRfYN7Bejnc2HV1dYXOdaOYSj2TB7mXswq2wJlOjrTCEci
m1q8GCCdOJxO/WxDQsG4xCbjN4u5ldYdbXSlSFeuB8eKU5Ng4F1y3zbQdeaYxFo1APNqMObL3Jlf
zBAJnZVnCID+zkNofAMmw1vPpTcOXOxhsKnfTdg3HQqPpzyi5ivrLZrqArc7tUAXnrAbttwNaopE
KeLapIAfblhHcAYppG2Ui/FZCuMSEww8Vd50bxNDJhDMqdw5JXvi0CP3UcjzogQEA/m10AWQlyhu
Aown66HhqU9QTQSCDP6V12lIsQo0C2kk1fHNFcV4E9AoHu1R3I1VhVo6DqBChvbSxP2/2YDNwNXH
27i4i5IOQdptQtzV4zidcMo2O5/Kp2TLp9W9KzzxnWLXyzW6PnNYckrj/EwsrD2RuyaSKFyCz/OP
KxE3Jx7axB8o76FoK6HHxaQLy+Tgn7qGxRtrh73fmN8e1+FHi/w6ZH36vg3ZWTtDuOUpN/t5r5Ky
2RflFJ6Yb8UaUOFSGQTzsU5S7hld9yokcBHed6YXDh+SmNuZSD1Zk1gfujYoHonjkE1wg79MCZ+B
xOphEl2/GiVBP8fUz765Qt1ch3xfAcQTnoRuzPyEw0ydRMJWuAECtsF4d88OjLRaQDoIFhnMXd5I
hiNZaZQmc6UvTp5lNU+0qeNcsZCI4pycvDUvpH0Q2aO2Dp4Wd/7yPPE5LPg8lBjxCVfdeRoLAROb
mvcydSMP12tNbGnjDOo3FuX7yKb5OFnlvW+mrAtaG31fpe9w7A2oAlH2pKdqjOYaiq3gDZZBskFE
sNOdLb/0yHOhNTngzJm5yKwD1mcjf6DrwInJ9zk1cM903Q8Gs83SJSZWC+rsXbecQQnkD2HeHYXH
9Th0Uv7zjmQCbzqJiX/b4URjVm+mKPYw0iM7gHzcQKkpoFd0xzxUn6yXd8To8HqE+UfVGltHzXoz
2bP5Vox8fbxpDnl8MAMcsxMbs09ZxXeuKa+e7MMdnFguOm7m3cHErA75rH/N5SoKa7zDd3+TaeMc
miHlaCA8rxav/MaERBRGexQBtqj0cSdyiGRpsJFThyIoiMdSM8e2EUj3lRDk1msD73EcDEytHvmW
Dsj0YfQMAp+qIIYacq3Egg05KK1NViE8ByqfDYhCAuTaolf0NodvEBjPXEzuPB8cwWhaPN4NVbAu
SAjsTB6QnzgftmZMuAVA0fsUtxw9DWQZY/le5KfrDHsnMNUt49/fOqH1QRlAXKTmU2DIbwOL00Jd
54YRXe8hcLw3RSNfurr6K6AUVM6MpqDsPYkjPMgATvfadarHoKswSYzmveAv2lJ2BNAj8N+6l3TC
l8MAjflJqseitNOfeGT2qAQrkrT/VqtCiKzyJAzndbTVzW1zNnyCySFNi545PLnKGs7W/79Qzh5u
455OyBbaTynrfbzE1HtNKgECX4mjyT4DP7t5rDMatdkvYmzjQSULAyG17XrmMXXz06p7LhuHb3Z2
yUMmYt/o57Ks5oOaADLG7EAPfV2icAvUhx26J8/FDuGqojYD3MQbVE0oNXBxEA5XfADYWIzzn0EP
3lvnzvsim0jZvhfNFJECUxqz9gW2DnK6dL+CmOVvM3rPVVf9TRMbE4HRvqSsdcDa9CyA/NY5+tMb
QvxdH8RHAkGs1J+84JDYo3lsY/2Ssrvd+Dr/uGsJKTzq0PvDB2A/pcEfjJ/vc1X2iIzNOe7998Tj
IWbUa9+Sl//wl5d7zzHWZgPp7GdGQOiu74kSRG0UiyWuGrtu9bm125R6kg15ynOKuFoFe9NlZHKa
JmA7hnEoiRe4AesvpBpZWTtfsvbmqPCbN0ZabzeOlMewH9jyCBpuWITKDUV5t8Ylkuta1naE97Vz
5dMUWsDgFgtfGMljtIh4l4APSacBM033E1sgsJYsQP0DgBIVzPms7+HoLz2SPXJ+38Qnzw+izgns
Qy7TZw/gT+DB8fCpnUVVlhuHIN0Mw5BDu2ANLYnZJlpG2i+bCLrMQPBxRjeX8mZ53Hbc4YX2mzWo
qZ0oFTwtOu/bpgFBTqwVXBdv5mCg61ddDAvMc89dIrC3DgkxsuR5GWjP869BWwWMZTX8+SE9IK78
KLpL92hd1Dix8qY476gnIBadwGdvwsSlg8jnJgbe3xQfApp4PdKtx4iFj6uv38fBeqXvQ5oDm/ME
b0EMdrTmNzmZz0EH0ZZvE/9zD8VmNB5yEWc7Hwlsg7KQEvMAURkwCtHol3/kMfbasffPczKcFfn8
sNTpvlyg/CQl723X6bs9JrTfciw4GicsJdlwR2kubyU2NJvRpj21RaOLZDX77Oax3mQIp64SiCaK
sG5vYS1rgJInDRbSIlf3nh7wt1Abu8sZTiI9L6vmj4RZeBOBHDp1FxtIxFRXz6PllruMyXSHGHXW
nDv8odqjaqj6M870CJicMH2VgKMUvwP0smMXYEVNyBuAv35vK4aR1OzdLS4FYkMeXoZdm7sYbZ8K
abGXD6j30XJ4HK2xP7ikFraZaX3QgmFfczrPWiWmbYdXd0OrTewM7DPZ7QJyYQhv/W/atxlGVuwR
ZCiGSXte9tqkoWIOKSFxRPEY9v4ffzCWLf3eL03KoNJP/mFanPJQ5iWKNdgbKl+ZGeLZWZ1gVuQi
3e7aNaXuL/IRdYPJmnZARcCrXEufe+aAkdEPXqPAbBq/yKJ8qZSDW6DtmCUa52+5kFVMRR31oX8P
U+3AZuhkfUEoq2ACuPkeBVXuJnHAuZRQMVGv/QPttUjMd6YmEOvBelpNfBztGKqPg9DQRYkQFNd3
f2u53Dxh3YbE93d0aAIcCpm/yCFs+/gjs6y7PFlqMLcfLqmziF3FE2TbZy1sSO7uvAMhTn1rA9GP
y6jb593JAJ0xB9NtGgTy2XwMDYR7rhLjxmcty5B6HKb8EJjGW1UF0wEQ0Lul1LsY0g2Cwt4tKaxS
fnNn21zJecWTyLR5bREd4HV7IxXzg/+gHDq8/NnCRYz7J8yqj64cz5V4MfLKiVpMmPzZ9hPSLEXR
a1/pra0wLNH7spvG8uwVSbahEAZtYy9z9xsvkRTisYhXCBPSvt3kmxBOk4CsU1RXBaFCeJSlm73Z
nqRGSeHKfoevFjbQJo9HHCR42lPqBCJlcmvrSiIQ3EOXcC09Gj+czvrjAo8/kfoEHTVdkoSPTzpP
/4qCQSzQ+a2Q8zZ/XVWllZWwo23zc0ZON6YUcFgM2pUFyBtj/lsfb8T8FZq9c/Dn7N5mqbsR1ky1
6+gY+E92xUOVYdYtG461sea6EHxbuVldijFkRxjIaM3db4TbT3urwg9oJfoWsxRueOJsgRqygcix
U3bJcl+OR7cPw71qfPsISc/ctzHu35z6Pxa9c3oOM20/QIsiPhuOJuGBgK8/+aOwQx4wk65OljK8
72NxV4JJOha0AB2Jm19bk6qLMsHfNafNNVh4kWcN3RG9YUUnU4SKRrFncVCSoGsj8E88JqTBh433
2n5APrcpY2WCxIhAt8QC+IqshWq9uzwcSkzyJHf5bfZo7WOf46ItJ1A5qoaDOLHA2HgNaXUiBCeC
ty593La+MrG8ulVVX0ntvzaKDcWaRcbtHI3mpSG1fKAP4jdryhfbR6fgJ3kevPp1jmW2CrIKRSDq
Ks8FUq1jKqsmHmbdHE3+/Bponid0/WZ7pPV8z6eFzBAo9J3lzE+D07z+DznzuKDxPKswS6ykM9BN
9T5VCCljBoBytOwvhfF3W4KDudlDEPM0ThQrYa770rGNg8xpL2lxYEeAiS9YzOYIauKmn0tBogZl
jJ/QlplNfzvr5R2aCFEiy3puDWwOWYj92wB/B7b7gdjpjw5s/8CqmExY8mMkkn5uMdTrDo0Ohab8
Ga0EGHQLXpWHXXhMpf1sVtSKVExdQxtPxxlpoeOezRswIy8YktFNMFeexuk/qs5juXElWrZfhAj4
Qk3pvZPXBNFqA+9dAV9/F3jivRt3ghBJqVsiAdSuvTNXeu1hGPR/Ot0Oyh227WRwvaejNI9a2iK8
k0vlRNOBmLo/VWQyr8R0rwFjUgpehBfoNIEOyVjXy1bPqc5AOQlMFLpur5sCmyNttnGnW/ZZH8by
LAGcdGbKMmdE4uYxHruFufZdBl1PUNuQXZsYFXYcriKET3S+6t9TTRsiqjLnAFZnDoBFW9dIK9+0
NHSW7RT84tzcU4H0uzxNTkFZMKMERrlm8IpNdkJEU6mCVcysIrbms5gPfBbTyhFwttn2R6HqjwHM
4EaWLi2utnwdWL6WIrQXI7H2iwpLJX76ODxG8FVTB41VXewNSFlrjQwScyAsmnFx1QfBzvIDqNco
wzrHhgymtH+h6Zu0hlxzZ0zweif2wUuLdN8ldob0zFAwPQ/NyIKb0SCKwHtOJmH0Jfq9WKO9idRe
mdrJQcVsGXhsYOKiBwmYx1ETHeinlafUEqSeciIzBm3Xbdxfy8T9U0e4/tgFkMo9YWAqA//sBITR
mtjnmYb1WFOS2cCTggbRdOz706CGjemqP/mmIqD1ZCpCPIy+YTLbJ1hzqF7XCASLLLyScbdAx9Pe
iiTU0TLTL4tl0d70ojnFeS43ZgyaqI9ram2lk7GS/YxxmCLSCdapz78Ne/IsIPgjgCOAq3epHjM3
+ek0YZIHqT6wodg7vEAHgDYrrSMb3PUYa4eeE58zrSDTagCi6UFRxMfCpKOiHhpRmPTECOWtHZ+Y
dvybCgSukdlW+4p99Kh6mjf0VbmAztATLtIc/lS9MC55WN8M37y1lWtf8NhV67qyz7mbt+uYSDAw
XVpHtqDZb7Uye5AGou9tl62gvWrtYaZ1oa7npDyGEdZAcO7wrfCOLhAJBqvU2o5w+M+IIbx4eAR9
EW88m+oMqJq9SNkeBy3yaMB12EZ7C3uBFV+iXtpXFIQ7gpC6XSbU2cL2fZgy56e08UB2g3hrI6Jz
TRtMLINixW0HVx0N3dpoyeQCCZ2Trb3vRLGLGMUuC4vKSiv0W6ajBodkAsm94+OpaMyGvbYlya09
GA1b+6Fme/BEJADhHjdd439pFtvoaY4JLJmxH+s82mAlLBYDGo/1nJBC3y2HZ4AQgjpU+3BIIdE7
58OMCYdIiI7gknzRff7ePKVG6siVTIx0F8CW26qiQu5LrATdwYAuOWbpZZ4U1TbiNyb/KteRTstd
E8v80g0v/XxRZmGjb/vYy25T7H5PSV1uTY9uEZvifuNA6T/rentEcEmwazqRzadzjRU0XybIssxW
asu7MEbiTly25+ejrpjvTP7ABnTQLyP48GXmo7+f6U0BmOhF3OnjObJKAyGFbazpNfTINWkd+BE6
16EQ5M1liP3H6uwzKl6GVem+Tx6EWuyooSyCk7Sn9q3WSYAZqWJMH8pOBQoT42dXbvAHaId6cjZm
r6LDMNOJY9GBKDa4mRJffRhHu9xYZsH4pwCOE8fKObvdwo2t/OzEJakorQ1nalz7f9LevTI4dO7w
w93z6ERbg5X/LBOqDYeY5WVhcE1FWbSNWzZ2uRPMwuPkn4NZcm/irJzpnB7GUoSCQAwIJoNlqTlA
+51mXRp+drTLkMLDsc+9ZXAp1bq+Doh6NcePPFQU6g2tUdGmJy1UFj3T4qQnwVGwJr4wYwf9HH4Y
/hj/qvXob4uzISiN6JJRcJ/qbQbYZjkZKWK/0SCuOUcHgydgAX2A+a5pnpsAj0vaxn9ZgYId/Z0/
FqPoNRwfsSAwzjjoJTKQfgB2NYSYNOMC4r9deOxPyMxeIe45liXx7+OAsBoboYvau/dPber4p+dX
ON3eYrplfEzuFsMCivd00vBkECjFlaqWaay/NCDJtjjLGAsObFJchA6vUuT6puwMNPxFg9UGHeDK
Ux94P6plnqt6ZyK8Z0SJc0/QYly0HvMc3kRvcNpN5mf025WEYIfWOZLtPcKYcoxaCF0+G2jCGI3+
0oMWiGnn7jEdvdVl9243qPdHMbxZJvzpNIutu03ZF80hXa2ppoNXzRc/iwdLC+iHrjbesiGH+5zS
/i/5RaB59PaK94xULxmLjVfi6kAlI2il4XBtZoknnTeihN9TtnRxTePCyGpgC5X/TawdQxod1uCy
mH78EthO5ZFYKKMxWdRotwo9I8SONMedAvPtVVV8dGJy/AjcOrTx9Au3dnFXWgQPysw2SSu8a7wu
vFG7CjOmqdkR3qvJnNRPotN5IyYiusLiGz6yAEGFcc/FibdS8GBJh8bT6DnVSWTFum1jaC4Jq1Zm
28neIc7s4MFXPk5RrnaVPuykbYjb2EwbhkFchGNobpXp3AcgHuza0u2Yx3c/bHHi2Lmkq1sxaIQm
wXxG6ZsOG4BoVLaJIy5CeuL+EYy+tyo7EIaioKWSNC5zbyTKyykPhq0ohrsf5yMezTZdtXk9LZkJ
tSs/rrHXrw1ue58lvIO1X3vuzsv04as3toCnrU/kiPZe9DqGUy2zye9gExuiCKtQOqzzTkMeafXe
rQmEd5MDaZk0SL8mxuIqzLLb89DPXxHlgVA5BqSeUCcBMyZvuRQ9JqmSCJ1Jn5FHTKnXJB/cwy7C
n+HhvfRNzN1GtJLjjx45SM/pt0/DwNrXnYcAwK1JzhXv3HAmBHbGBeMhb+UGU0OziicwCYWPjCoC
8aDRw3TL787j7gx6aJFSdAMEi/JtoMtTpCljZ9rdllGqt8oLl/AbLd5nha0ufTTNkeQZ+WLBj0z0
jzAhOnZS4KsYGjE/SHDeu8lvoAvjuo6d4cie40SnYHhE+pMKtK+jmDNL2V+gB6dNpB86kh5W9M9e
lUKyixAVNyYhx7ZGge2FGncLQjNvpG6hZk/cFQIoMeNi5sDPTMcz0ou9JWeBT4eEhXk1hpS8X0dj
WNAaIDZ11L1x43HZE6BnI67J+5Np2FcTuubCtOhVYqWYMC9WW8JWZuNrBh+dMU0+tRDWrBdWeLWO
a/8aZ12/xm/gMGjCWtSz66QnMxqAoepdazOBt3xI2CDQiaFrGYQE8G6WqnbGc+uiwakLnZaWJR9N
NG4AnlebtHWLvT+OTPbKFO1ht0W4U3PNIjYOPePu0drampagOe0hpzeB0A2N91OOdnynP8v6GUqG
KGIec0m5dnT9kNERcrnhLWlXjzsUilg6huKq2cl466e8WoqEbpYvZMJuz0YGXrGpj/rilycbMNXI
frc4WOJtbAFitEA8l3K8upJyeqSYp/5mdcbf1iFShVXkdBFa6orAqG6IdnYVZdvS7daROz7zL7pd
73jkCBuRDVmrIz62b3+DWLBQnniADupqLcoOnX4a3eEw9buOvEIZAd2aqu5XomIEFb0RHZ9fker+
6ouuQULjwa3tYYRWhbXGPlYd4mwa0E2cSivcNVYHfbnr9kHuv1Ru/k1XA6Ps4L9OVrPOnKT9JApX
7VGuUKoPxspSRUtBw+a+QXd170wf0VAZmjeDpu1a790NRfuw7ZJp3JOOpQPrcF6dAIZtwFXoCogF
nqu+UfitakPXfkPPxOBWD+lDOVDyTEOsWqclzNTufPSilrPERwwpAANPK+auSyKDb1vzPzSyWx9h
3U+A2WciIIwtkrWdl2Fqmwvkj6OdVsWqjmpAV0njXxrT9C/VfAi6MjhIRrlOYezA6mb3WUWpeOt6
RJQp2Ppto1GPl9KctvyaPm3HdN7BYu+YtqkxZye6zSVyNbIjjDLbPB/mbd9ekCbGx4AZzCaz9YfS
e4mi/ZIZkXnK+sbhnwm7jZ6QfTsQIohQ12CONbb9qRwj/lqtJ11HMk2KIR52ubM3424h2FLRSFP2
xQhrb8ONCRTK0FZY+zlkunH207HZ0zD9x2iVNDkUXgYZvDehRSQK6WAFBiLKLnZSvI6lKdbKzKZV
3ScM1MOufymEh1vU5TQwxr9OgBCqTn6cvg9JPmvEKjNoNxBOh9omMj5rOkzeGAvEsRm5QDXFVjib
Pfza/IRXy6ioNKtd2tMQLDH1NA7cHbMhEJBYWH3jCoTlYKAtzHCTeXPylLDJvMTPOhCISuftUxXl
m1eo5m6WDVEtyDdpRJhbIybvYwLd10N+w+ISJsixmRrB5MLAbJo719X8awFA+JW7TQAVYxBbxiXV
svUIb3aqdrgzC6Y7Wky7bmTERoswuKGk/UvE6LI1Y/tbM0A4hyDv9uD5nHfOg83Y9fptDuZmZN/h
rEzDYsUgJngPk9HYpm0UrKGWBe+x085OsAaJvQywLET++4Ax85Gm1FkmPT8TD42WY8PqK/rHkajc
L3a6QsSEd43RXeoa5M0gQttGU8Xr4o+WKRvhJ/zP2EvjD+UlLCp2yruH1+TK2vcRC/HqYzFBLNTH
W0mn/C2js436xmofKIyDtWq8RYL+cqVhFaSNKusLhlupLHH1JTq6SOH4C/rIuz4P7KAhTz/T88bh
bIcSU1nhA6TtjLcYslUX4A8p+/T6zG6xLeyj5uR4a4grDHoaQ26qjlyBgIy0dVKbhDg2wNuq9O+E
pHMDDyOgRye25eSedYtgBYa0X1I3T4QKf2mqs9/7mgwrREuQGptsOFr4PFZOka8mEdRvXC/b3GH0
0NraX9TSy9LAmp923R0pxs01Y4iXLrZbv2o+zdhj81tiOZma7OwC74GbOTNGiaEqgsk5hpWJ9FsL
2lM7NMfa1f4Gvduv2RzyjgnfuuBSQfdXXFStWxcHRtUFHNqulRXj5HBinR+WSQKMqc+bI2fYrp5U
fsZceukE8AI5soFuEckwr826Hbu+ZGPnVPEIPLR1hhNsQYkfYvTT35KZR9XHJXJPkPorL3eNm+ER
ZF5yFyQPEU+0cvWGcb6MD5H06c0YbGXdxjo1MsY6plf2dzyPaqv2A8lr8p2g5vNM2jZZLfId2YcG
qzs2JvWvwf24jACBowHQ9nQDvxqN1JGqjMYryiq8lnwsyjXflYrfxkpvdrQapz0S+b2PX2xrOJO4
QOl3yQJIIKSE8lY48qW0SBtrMKmsiw+84vlrFIbROVLl7zhK9I2iLFz5uEDudHg6nG/WmxiYD9X8
wY+I8etESwTPCXgmz3MRTHpqVyrjK1GkXX2jfRvvQ97/SpNWI+gqqpY1SVWbZzBOXqEH1KJuZ5Od
jaFHJMveqG7lRkr3YPP55OOnxcJIc6B5ibjvL5u+a1/1eGkC17wQtZEAHWnQKtBCQlhGfZO4mnXF
qY+b3qdvKjKyLSfFgAU2yB/1zEou59hkyW5xHUsYlwMsV39ooRuENP76mg3DpBIizXybVJcQzL3j
lQdnPhjTtCEkcmFHOgSxbkwZC6KwRwoQHKycUHK96QYW0PhbCbM/Zl7VHNDEUKRp+iqeEYEt7aq9
8pqrH/fZMZQOJItRsIgIi54e3lUdj/kWqfhRrxkWVx0yORHoJPbixXm0AQsrabrBOKNDI8aFbuh8
CFGUW8ngZmfW/l1V3XhJJ/WK/59gS/s7PNS5MVtsQvceO9yvQ7mtEn9CWA9fJS6s9xJsPVGlXRQY
tyzh9/XZ7K5MzTwGEb23iPl9MHrxFUsbSetD0b321FB6ln1kcIzeB0lFPbLKCIqdT7cDYzS4DBql
v/UZTO9rkk8m66WfwLbgTzvHTB2vnqtdSqOLsFqwi5m612wyPie0wBtG0BAX2rE+MnfdSEYFpNia
Jv6YUS7tLCRSAFIps4eiOAZYtC52jmY1Bh27ESixUeva7LDJcNyySWU7SIsc6Gtc52ujWKYEyVBr
DNaLi8Bt7RotmnyohotCqP4TmEu07KVJW50EBGEn/Vf8rRXWb28cs6vfxe7VEf5bML4HQV19mZWM
VoHR0PVjn7FqyfLbWor9jdaQaVfk+gx6/q2BMMXL6GVESo5cQ2TJOoOvTv+E1el/g1noLBvmM5ES
1tkKi3MrCAMuDC8m3iO5lTA0nBx1YOwzp8VDvNX8sb/ysw4VbO3vGyu/ts6M48vTuSGSkO5UBoiB
0YuuKGwRYFDWsulmb9UmJoE49IDxBR1MZ7QemeG+KMAZZh9Wb63VhSiqwDfIWB48Rr6LwNV6FDSM
b9nyvHa9NWwnFp6Tmg8JTJLNOIX/NKj5wKCxtbSdu3aT5oc2I6ryjHRkLhyGiYHBjFSzoD58Tbk7
XDK6ccusK6FAY/IKcj7b1vADcvMY6RCHtmiMTJ5rA45vBp1nHf8UglZnnfu7LLSMLXjivya9UZIZ
svdGF7+0ePbaDFwSKaLgnG86cx921iL1ukWKRRBpKLTjxmzcDVNx3S4ZRPqpiexRHWJDXJAq/4hU
4bswEpgmKeHNlHfLuuEOEk0/VUB+MKs9ghEc8WYKwGuyOhBj/Dux6kCozqMpbPxLN0lg0/fDJiuo
yXtdR5kfvaJWoR1vqXIphq3VYeFBy/EgdwkJaTCdhJgTGyv5Bknmt6w/y7JXdLOobXuUFbiNtq5z
pa/MhD4lxoOWPADB6U9a8dEagXfsMfYuBkOHNW9Eh0r/1VYW6YC1+tbVbzLL/UXE0rxEd/2316ko
M+NfpM/LvctB9CnmBvU7KFlbwgQuyAiYs2+uo17la+isxA1N+afNzYHTR+vX1PyDLcpV24I+6MjP
DgoqQ8sCLK5VvDFtSrcpCP6U9YANDNIocP9bw5ICoGs+befWR4QbuvTlyvdVO5ON7vhbUGdw6t31
YDAhYyQrFLDxPcNeHyyDeI/xlc7/81FoQAN2p/Ycz+tvQYs+YSJw1GTmnM3M2JHSqw52SLfy+ZQ/
0UwDSRr626Bqfz9fMOdX+4ZUEvqt/Bi0CnxGla7T+eEh3MJvwt29DTmhNHXjsjvSbG+P//uwbYs5
iENroCIyQCCXtwV24ILAzP77oef3J/llRIx8c/HfH5hV/qnBBtwJPm3u//cpfX7K/n/f9Xz0/Naw
qP/7QYwAJg31FIch2JYXP8VGxzSwQsfOQw8Vy3Fwkn//vfj8Dt/+Ndgm2Z5sZF/aVO0GjMK0zOR4
7LSYbdYIWbMg//WXH3BbJctraY5N8PDN9p0ycHiQa3iMPWTXILpRYuFtAXQ4kd3kzNluIrnTP5S3
iriCN/LR03oPyc25BzYzW4ZOCY5Xzg1IHD/KFKSlFEa9r1nm1o49JeewYONsU0FsyOM6oi0MvnsG
VMtaGL+REhtn3ZszH+GcLMPaTR+mSMel5w016XjcclVvXsWo1GsXlTevYJCUVIYFCcBzr2Gpv0c1
OzHa5zvDBWuLibba49MkiyJL3usmZ+jVaAfJvHgjhWBCgkj1UTkddnz7F3sJbqXkZ9HfYKDUTT2s
IiVeM4NopsIpL57TVryRCQYlW9tXXafoOtuKZks4kjvGQ1vp1lLgFCPN4YrurPzK/SHbodWdFp49
/UoL2T4I0OB+T6+ASAFi6m0sOV0IzdPx/7pDdLHSVLzO/NQ9PqO+g/e0ELwLq7lhtkF6m2Uo/BSj
PcnSB+hzFNS8qapqnKoapTLclucBsOc/VjDjXAfaV4T46YjEGw17kEZsg/FsgUaleeKGWX7V60y+
ODmdnrA4UfvBqXUKcfAiSf64oR0d8LQLI8uIN9bZVM5Sk2hsshfX6NcOpvYcmc6hwwVoNhHjhq7Y
jwmaNligZOoM076Bi+HW8MXCyO8+QNqL7cDOkdEX/9JQWMnGo7t/KRliXRoJycI1s36D6BWxZ8hU
bGk1DCLhxdHnadFl9WXBrwHrZteOKCyj0m0esvhyE7kdhoYNWIOr3XXgyYZhuh4ECMVFhaMSvDGi
uSRE24xNsT4XIR4GW/dOYOMAdhdmDtklLc6A2QUydiaZ2dyGMO99kCbn/16aX08lqNhsss+S9XKF
hiheOGYHgCrsP+OgGB9hg0CpFNPSdQAb2q0OD5RJ3LKHXLNRVvyhaen0M/HJ60RZudp0llmxR4Fq
bhy7EGfLq5Yysm3mjwDAaNgoRPjNAOXJ7HfVpF/aPB5Ozx9+Pv/86vkcHChrlwIAIjnBDDeEtcRH
mjctly9gn8nw6I6PsDya4ALWzTijFf/Gs+sgwJTjw7ejZa3V7uvzqW6aaAc24/35aLLIcB+YUwZD
j3ZaY4j+qtmhbpwc7JMdhJ9PL7Hfc0J4Aio1rNZj+w831e+i7csPoMnnnveHgdpYXLm9RHs7b6dd
EowSOKWHnj5BZq+lsvyaP5JlQLUOsbp+dzGVnEMDVIycao2pFRpZbMqKjO+oAImkquVgReRqCKTb
pilMVKgxpWdRrYvEtpYtiohD0NnWhyCgjbT5at3lPlkr+CrPTpTbTJWqEsQnJbmv1fL0PKCaBxWg
Se2smVr4S6+N/oUC31sOLB+LsC0SuJp0CEw6uI/B6K0F4LavESs+7zRUc+k51Pum2nuNjp9GTKh7
veyvYl9yYo7+g5u8faldSpkyPod+Rwhe4XtLTYuCF2VFOvzV3n1DLVFNxo/oGDYmHU7+oeyLS5Bk
b7FCTdTb/njN7UlDtSOw30hkShIy0QhUkX5qc9TnCMVJK6uD0fziBs68Bo0Zm7bGSrZ6Z6hzXAwu
DmmC1wOWergfubG3HXUdslxcEyZPOZ1HZo0pnvsERKwEqejSwr+u6qDLOMHiutzxDmlHDV/BsSp6
5hP90Vfj7zpOahynnDSEayFGtw38APJs1x+Yc7M7Gj1F0xQSiJBZzQw0GB40R9DjTVWxK5xsi+bj
4pm6f3HnA7FM0cFySrWjwFkAcmyIRi3tI5PN4AWqxo+uDQTrWfjsrMBeDRWdA1q+zVEU34Je4IEw
23UzVdrLYJYPbzTEo42JvPVEpm176UF7pbvRxFFHOIS7tn2BR9fquCJiLsD78yCBpC2Aj4kkj652
wEafWJv3YXJ+HMroFy8t3J2mISxfxgWT+ueK/1zVk04sc0ga15HpwDKAZMgqSOeyV1bB/YxdAqDw
XHA60118XrRBYV9qMAXb56PJYBZPGlA4d1XTd69om6V0p+pgaWP6nsYKlbJmpkQj8GpegsQGqLtw
FS7c3HK1q2v32pUkhmBbdRg3y/m5ShruKW2KPSzuaV+5mNPA18PriBkl4fafTln3MrHt3Md9+Oqg
A5Cirk6wGvFBjrAUHfwEm7gmOMilfP7g/AA7MDuH8mBielNxptr50sTAdJw8vBytb/jnog5bZEOc
2QqlGFawIfrOnOalNobwZaCRs2U0tx80aZxHmHDEq0/FRxKw7tB7aNdugbwvZUR9Km2LnVgTgWlM
qcANcyrWlJzOS8QwN5dVeA+q4Bow8txjqi2oLOjGJ7m28zVS7C2H4GrUY842j/Ly2IruLyRtY5/m
1nBWjnoAVHV3rVPbFMbU62FYWrs28N4wL7prB43EnG8or8zpPVhTGX9dFBmnWBXnolLZvtDFgeLS
O2Vx/Q89GLbmmp47COLuUo+EbiUic08Q9ZGJhpjrnM4ckTGDT8oIe7nkbrxsIkaYluNKPoSYeJke
KkVF1nU1F5OqyhjJaXApDGAPIIduzfPpNk1pqtSPeVq0MzlN3gLjvde6+pQL+YeBrb0ZB7umXoEC
WDBo6RYdIpqlnbrviFoybk6g/0DdH5/vhHRnc0/4ObZBCw03Ml7ZqhNNJj21rGebLfA8+zWfB9N4
ptMPz0+/4ovEzso2g5mWFMdc9xD5BMx4PBkFG5kYJLFVIMQ1mz8hJWgD7Fw9Xp4HnzwB2ESIVmt9
j5ZL/SRa/w5pr/lhPyiLn6pBU9cEZr7RQ7RrdFlu0q7MU4SEYZMEkb52IzWTY9nPAf1AQhy2S7Bl
xl3JPjx5pPMtmywc3g1AHQAnI5me82EMSdGt7wjPcd+5CXhI5embScofFyLtNU8zRKvxRJ2AW8Xs
e39BtVjDzpzqk59RezWwbrfoXB/PR+j4fzrQkA8kDksLtkZzmWqzuGk5cQ2O4UcnzKLY9/DmH9oq
zz9pRoPxEm9h3g1v2UgXMszpZ4PjoZ4EIeDNjZkmGPF1VRH0F8gmWVN+u4pAiLptgj1OreKzxwv7
fD5vXLBKWeNuu5Y5qMEsAER2z/75UA1RsW3dHMyJ1Kovo/yK3VB+x30EUsrSvR3J7tmHEQxrt6qK
W+9LpJMDXhZdR0jLLQ+gIpzMjWR1fy+7+i0qtPaPFMmV4FjzQ6TkSVuWbxwoDFYdtcS69XPz1c/1
/jClYO7KmbWUkspy1a3wjCTH7JZ5dYdcpx0NaX46TBDZ9LrWNTDaP7Qoy/3zKWt+/vmVZpxM5LRo
h7STm0fhAwVBeLbBvDwfJUJ0Z8XqAq/aFT9a2WpHZZjjfmTXkRbY5Fg8HOxC8Up6vf3b9tQ+Vggn
Gki1uwIbFEig8ESJYR6NuqUHgkNRd7BQNl0td7qHtrEZnYvX6ta30uFVESa597q8vUs8yUumWtMC
6QU2W9szjnR0kXBpICWCkbZt4bzTVHAv4It/WykUZ2Wk/lnricXTLUanKqQPniugAo0iiqGbDyR5
mQH9H0evt6No+lfuUdtK2XJfBB295giVCZM2y9kalrqXDlyesndXFb5ybXSTGxZT880pxQVNQwrs
vzXf5teej9Auv5chp6inm812CIZymTsNLOn5EGhJu62tmv6FixxoHFO10RLfO4Dd/vFI7lxXDho9
mk0IZxa6l44Hcz7EkJF0l4L4+VQiqo0GIfQUZETe1lHoXgNTmbsQ98ri+TA2VC7AAxhnk7BL9DI1
NmxVSzyFQOGuja59JVVv7WtuO1fxQCLfPuoRfaFnsqKl88Pnc0kakOjh+teEE+zhdnlzSCvgkEQZ
gzSj9cK9527FpnOeo9XO5nwYmBsSU1BhoZpfsGYd8fMrqFhbOn44XiaBI3nUS3XClKJOXUtrGQI/
6/v8XBx6AFfsCL94H+XY54zojwi0diPSwdgrImX5iPFx2RpSel8R7d19Db6s72Fcbos81s7d/Oj/
PzUGQEKAVhPl/cxj6sOIvzzFNM5Ke+jllO/HigJjgiU5dlAlofpkw8iMmGSJ/56pVFpt9J5xttbB
TXWN/KpVbNKFcoxr6WQkHBCwQuSmv+6rMGfWq5CfYsk92FLPXot08DZTGbur1rP5xxMyLUJifS/+
rAcb6tk+40X4+Hv0632Wo343ovD+PAy/o65ybkprw3vOieZjMdrJJv55noRNiH65CLIf14N0ixHJ
JV98oJJSyW0U8cYunAabg9kfoFLeFZOJk9kWiNp6Kyc3S5eg6thqTlYZkdPq3+dzcx3EqLA0NxZr
12GfSULHfnKYZWnO9MsK8tnz0IzbrPOWIi/kysvM8is14XG0EruXcDCY+O2lqcruMvU6wznNnFap
4ZOFDLCi0+3pVdKTZVPx9nzg9zeNGKoXoNsrifHoGrK3/G/n0lV6vioG298pJ78rlFsrlxjxBGMm
tGI/sjBvEA4U2Kwbz0NeyvpEtyNcuIY3bZ60Qn8EYDgm6l8o1jmbnFtZ28lOr3tOrhLT5FLSXTtq
qsgehOrKW1vbOjD1zL+Qq9mvCfaG8KRi+8zYzdumVfmb7693rm68ekD9j8/bUpG41CHkFda5N5yL
0QcYGABLU3iBz74U7qGA1FJneb4uan08oh2fmfiY6bncxEc+8nc2VAkiIaLWSciNQJpExK5Y9jYU
7Di0T1rZyW1e6saeaf/WAKj4VVeQm13MbEfYdrCFktHfGA46Dzj2yJJl89C56smF1b3jgsSGOf5j
Kr9qs9I+pIFopJPDNRh8fevO9XbXZs3VU6TLIFl7UMoQNSOv1E0QUAFZLOnRLqZRRPeQiLtbZQB2
kaM4e/MWm9xUB/orMrEPz27ycjU4MYExcJ5Js9I8EKWiElgTa6XPdTRKfD9wN9GcvOjOP4+FglsY
ixllNlwnGGTpK0S4cSmmxHjVEMqRlN7Dz/dG/JdS9282woY11koYf2jZp8GsNvlk0fC0LX6ReOQt
jSV9XlTjzbGZDyDvmiPyaZwE2BRWNCFmCIaV3rqO0V5IetuBTTT8UHR0VhTbt9BN4rUsKmdlVZN5
qMLmM6o6+8aOh6i8Hqjoo0Y6u4Zb9Aj0fOMkobXrsHVQ0gW5ebbItyTZhTR7MIarhhEsOV/aH58p
1S0As3oLO4walkBGRj+Vj1vlV/osmGPiut9ggKP93DNrtM1Unkq9s25t4wUL/LC6zZB76Rme2gwj
XQLY4qdyPgRWFuIQyDNUahgPp4r3W59n1FjZgflWoj/VjR1uUkdpx9IZy1NgFGItk0Y/u4AWnKTy
L70ZoP0g0Xb93C8+n3sedKJY9wTafgtavaeeDkFOCMErzL85Yz3p/lb6I23rAByhRqhuFFcPxCXG
NiPld8+iN1xJ+f4JRnrkzojMIuqi8VOQhW74vvGuBpxUVNO4m/3pewLUfG6pZ/cR49m1FTnVV4wB
FwCdf6vobt4MRlc4iwMGbVEMkywf9EM74uKeR9zQr52KSyUMzxqh1Wfle0cKkV1vGGLnd9VwC3oO
3RB328A2fXAi3WuK0+lQMKphqWzyYDWGfJKesQDVGK3KvLRfWogEAOvyBXgpyur/Yey8liNHsmz7
K2X5POiBcKhr0/0QWjOok3yBMZNMaC0cwNffBbC6Kyt7rHqMZjAgwNAIwP2cvdfGImodmoYe/QIp
vYmCAR9JM7T9sTTAiGaJuJkXjms9ZqnZngIyf0Mbz6HhcBz6AwQwUrkkrGshBPX2aVFJo2YCb/yw
Bjs/OtOCs1W+KQbsG2ZulFQcsc3DggqJ1Fbegd+aVwai7obRJppCLFip1Vd3kCmmdgUV6XzUzxXp
uSfHC3FgVHQFK6h+26AkXIJRb3ayM0V5HCWFI2l58pyUb51SVSdBaOJez5GdoZL6TnqcuvGMstjL
EQwCo57wVAvZLJ0RukITDfbNvHBCRVuUXCujGiBPPXZISWuGDAqI8K4z8FSCCwxHQj0pvL4iCZYn
M0v7s4W+DnQU+bD0gXHdfu0TOXwtkm82P85rIYaa1NXk1aiq5DZ184iy2di1W05HUJl81JvEYwC/
8LrRBiNjUbZRYbHvM7MgrcORvPap3AiQkOaLBbCCE3K8+6MOOfTQ0EXXKufMb7bAUyDwmjXEZ8sO
7qEMkc0cKhPZL/xqM6tYJAWMdr3R7fO81jf9Y9CSVpZhgFuNipUcias07hJdfLOZkrwBGRFUe+IB
eZ1tnZUK8pkJd68ktvoOFFR+pwjxfaAte5xv0gXXcXxbSwQjFngLpaV60Va3sLbvkyxKvg554hJ3
14m1RUzG12LAujFm7TfdNRlI2ejmhK32d8gISngtgbxPdQTuJUKMh6J0sazaVvsIq2nroUhaqnZS
YwIUyr06xUJmyHKwsbpYTJkYrSNZY3/o8OtJoIVUQEYFLV3YIdqgKhh3bXvWETbejH2Oq45BM3wc
qopp02qXNMjumryo9hFIsDPNEv8yr7nM+pZlAOQlQPJLgUP1830iW4uzo6Ps/M4slmmvP6b0op94
xmInjM5e8cMTT6HdvNPPJF+ucrVNJiAUasASwSJ04A30c6zl4znLq0eMjsaJmV+zjGRiv/hBSXJR
CFy05Rfa5URK1xRk1lWVFWvTbvIdfW6bQhwdbzja12Sw7hs0QQeeXq6wN0cv5QDX3hlBGWTqJYCX
Tm0hjzcM9rUF/EwT4YFzoP7pM1MOgLoqzVPmmbjj0RO2oZdvnRzegROhv5O4ChIO1CcHHt56kLRg
ao0TmKGjLo9c+cpQjkojboU8TfydC9D7iRg9hEH1KYiAlpqNUx+pM70i2hk2TUyklx/XKH6qFLU8
qhanA0vMLOxHk4k7zCH1BsBofJcgt8opJ28LJOHo/gkrjFQmZbEiwzt+UNQNkqLd64ZPuRrKBMJa
uVIVCHehzakzUlLUBFDE6uiCwAoPPtWYpamM8C4rhu5VOVzrmmjV1iIerSgY8kLkFGumMs8yi+K9
nNF5PZLWYji31BZxcg3AJETI1Qe3oZmTtdU2HebD/Lvn5/LUJfIbXgHs2VNGZZ78CLwkO8a2VlD8
YYGyZIW5ojq0TERokE5C76kZgRuj3JLF+gxS/hTrqrEbrGqf5+6wV0Rjn5jb+McpU6RxplAMi7JE
USIjUMpvWHMVEkxwBekEgmMetIyDrU/5ByqaADknlgTY7keYLUYtznFnTZNZ0DI2ATjplMwLozbH
J2podDi9wTq1neAgnUSqgUmrygaqvaZqS/hY9uiLOl67hsOV8t7MK+M0JrG67gl1k6R5LFWNuMYk
qvMtNJ/4RrTNJfRMZStiE/94gQ+9spqQFBkloyyEldVQexz5cQ+0T+eialSdv8cQgYMkt6GjqCOl
WSzy+zJAwpHkzoihVze2ma1Gpxw6iBUT4j1VcemLwu3UJlCYOu4IhjMf/al4OsWS7oQsPzQQqOuS
bHPMuxoxM/7gQ48H7VZAmoMi2e+lZlC7iQPnqIWKePZg9w1e5G1Km9lBVyrhA9Xe+0LDDVuUVOAr
P4weDdi2JYREOn7hOZYkJHZdqB0ZVEWpuC3D7jutQGMd5x7Rn6H6ajmZv8/buMfkn+KPifLq1rWn
EVBEyk3oVOk5G4ZzRlXpmOR6su5qYrEK08u2o4EbyE57SlEqg0jsA1uv6PujaMNuM3j9WTTWtUq9
uyp5b/MxX7GjpeoBITpq/CvpQMU2hqWHb1CMiwLgV5npYHtyY+uq5rmwySOtGLKCSjn1ETHcQkVA
rE+ibHoND2glqOWWCiGuQ9kRJYOXn44czJMRRZGOPmUIYSi2qodXKIkOJXnKG9UmYxO/Bpmvqc60
B8dR3qnKiZShtSzKq6YUwbvWul8loRZQzpN7HcGRqxrvlSihfBiGpPuVHZqUNA1pPXlKcWlaj5WB
Glq8citQXdhkk7aHhxMOAlyGpE5pPbpORs3UfYLyWO86VGcrgMfhNVfNhMCP+mmwzPq5Hh3maxB2
s4aRa9JRVJd0v3Vi025GO6MF0MtVFw5bdfqkCrP0Hrqgf/Kcsd5VVCEx6RP8V8dkmzQ9fEiT4neQ
yAsGmFtjNN7aSgWh5Q3fyCsm+KNS8pXiibtBuATvdP53vfah/Vlbwu5sTkFDfEyhN0j1e4W89CjT
qFl1ONzGaMpCzBe5m+dULvJFr3CSYfZNSkWZ0zGV1TsFMJHfORKhSB+BPtHDdz+M0xN6WqouXGuj
IQFvU6MtrXZp6NSAzfGaNOjqSsgIi1rHzJwHA4LHDmGzC2IkHguF6p0gCxtw2SpydrEembcOxwnT
yoZMNIoIo2HY2JnUK7gFuUtNsgoTqJZqFCCTVmGUhEoYHXvFRPM+3RYmzZOmwva3Wk0ZCPXpsoOu
5OTvFCPV2wUArD7dOWShHpqsI0eXUIvsIOl3jCik0Psu2nl9/o/53vM/zJvz2ue9jOlen4813zov
frpRNoTh/f5Qnw8wv5x59ae7zff46cbPu/30wj5f0ufNXiCD+vh5y+f6H6/qp6du56fWAmf4/X3+
8dpQovzzxp+eA5X9JPr96RXPj/t5w3znn/758+nnp/t8os/VPz6z+Q49UpZVA90Y229/GTWE/rY3
yY81BqTmbe1UR2EM/FJ0b68OGsIA8P2dj62DYayXPoVE9W6QnF4KpX7LMvseczpYoyI9DqgDwsJx
6QI1S8UMfgSOkoHnIlK5C80HY9SWmgfSQh/CmCZcYBENBaNds4O90pIig0krsCKLQixGe99wL3FV
OaeqGpaVHww7O2h+aArqxQpjCoGzpk2ma/XoNT2GDCJHscQwAF1FoSpJj0yhuGsNvzcHaoQ/kqCE
qoA5LA05GVuYb7St7pSvjTdQ0VPzALViWrWXXoGIpC6EWaCednFkEGzkXAYBdLHsLkCcghswF9Q/
x9jfJdXOwHLGJyHCsxV5C+hV1kUtoQLLFMJwTCbQxVen69O0Nu+NQKnR7SfKZciVZRUbEseVU2w6
QoKXHqi2dYb7eBl2qOTTVCF/xClw7ypt3++MJP0YfeI5SEJZyQ4eq59SxhlLPQV+nd9qoSku6hBR
r675shy1DbbzbXZloRL0SV8TpYoYXXQNZsHIPuf1HVBq8/P1YRwGTjptkjTfUwUkeXzepE69MNU6
OoNity6icehlknsBgB4vfNXiey9gQ5otGfF9MAl7W9qZBWkoslPgsxHRd9FLwz/mfXpw6Vxdeppo
OwvTNpIi5JpalexV6oAtPsUL3VaMNmhtzemV4NkzNh5MW66SLY1GSShBj6Pe70jsao3G27i9it95
6qPllf6YZTe96Ri7eQQX1LZKrY8BWQGbZ+O0TXBKOURk2hULukmSt0AnrhvIu5w/p3nRCWOkaSrr
9bwZwTRfks8RbGi10oE3B5TMCh6Ogh8S13rGtDluOWa3PhNzkwvhxkdRziDrFE2HC1GJm7EH11d6
HLXTB9jm1b2ujB6HKqiTjPrODaWcF9H7B7+JyeM1/QaXEsnJw4DRt847RrhwhLaJoZU3apw3UBzz
V0ZytIY8110o1NBpyfAFWVayyia6uo65YkE/AXh35+7l0lPL8qoO8Dxzi2EgdEuKeKFyzDA6ohKB
ZzMPxSmZlfQIGRpDQUFamemPCuNAz6we541RLhVvzD83wnGlyiB5VANVfyTgJWV68/u/IVzBevgw
7+moGRDw+zA/QAqUwLH0zz1xew2lOzzo8wNU92lndp97vO4p17X68z6l+ar478Ta2XfzY+TynfC2
5IHrQrlhGsd4mpaLU8l2M8osxsMVLyCVedcW998Srsuw9aYgC60Ehgje+J3ip7JCY2weB0IDTxn1
47YsQ6SYTyp1zJsKjxdNkbA92/FwSIW9yMogPERctxaWHIdHHT97Or2eQk+HR+wPmwZrz93nvjDG
CQJCcd5XwQByg6C7zvtSh+FSoOmIMLifhyLXKzLl8rmv7l91ss0u875RbX8kGQb9eZ8mgd7CTnFO
8068jox28zT73ExLwtD0ohuOn3t1dG11FHmHeVN40OLj1ik/NxNr6JD/5mI/701UQInMMSC9Ty/J
H1uGlwQ8736/L4jbGJD+bn4ZPuPtlaNV4/ZzbxTk6xgownbe2/nYi8weG+u8F/FctFFrL9nMe5U+
7TdFTjL9514lp2PkgnyZ9xpktm2DIvVW816jDrDo+SCW583M1uWuT1HEzptIG8L9EDr2EoZe/zhE
KHDLmPbavNcyo+xgxAqhHdM7GtTUOpQWVrzPvU7bQh+pAdBPe824C08Kc43P79XUmNd08Eg+94Zl
0pyt2PQ/9zp1Hl380nqb79rHhXUxivpJSnFxGzk+FRU+jkmmei+GCPNq9D2LcBwESaYsIunUW8Ws
BhrNyqosC/85+IiyCO5FO5pby4va07wI+qY9gRx5j5QMwVYWX2obGLqGyMzPkF2lkfnMFVOA2Olg
eItnnIztg3CcH0rBGBZSdfhQtI27bpVAPeHXwHczsaozWR2Zyca3FNWU5VATC6VlFNS0DuWxHvev
wn0pFMX8Qd/+wS4s/Ws8ds5StKa84i5FzteChcYN/2rLu8Qv4p2t6HvGrepm4EpEPkVj3aimGxFL
PW48W/vwVb77YGLbWMajR3AlrpbRe22M5Aa6KK5Jkfc3PiJqjYtTrJDZ0ZvVKwlu9/6YoX+37Num
5auAy+mgJkZkIJuaR0Pxc9BaE35FpQkiOCR5N5r36DiFPLuTFr8PunJHxd9Ym0y7OqdwsM19WNn0
PKWrHwC3mm+WDWKFQcixr7XmarYZ19HYUW5GD+AuAj1G3YnJL8ov3ENi2wCJYNXe6L3h0aFS24fW
TUkj5rCjne7fOf6cxTocoLapD72n9oglyseEfsXCG8ccCy1hbCmzUrsg1wEWxwm7Q0hQLCdtmlTR
2e9DglinzQoHHtAAPBEPXmekO+psz2HdBzsts5NzijfaTXrn0Bc59uZwcE/0ME1KBWVuoirXvhcC
YtroYY3wPOzsKQx4GAqKoq9kZpxI4nxztYgLHhLXFYZP9wSpgm+We7dKgSTQ8Y9qTJ+8ndEF/1ro
Rodd2zeC1ZCW7qJxI7QcVbzWLAcBgDPejXDedrrPkO2PhW9HBjB1Eyrj9CYxBX0VRM4TQKiPMDGp
ufSaDmy/hNx1qltv3Dep3IMSr8+ZQqKn6TkBlWR806QHqifVCiSUpgbys0N9IhhCpjDTXecFoYZw
+5DwI5wf34rSvnEyD/26W8plglX/FFPePaXTorXAIVRBv6MG13EC8MFAYrPB2WH0a2FnVFonoW9D
5Bep3p+r8T5x40Mc0fZPteS5ifqlXcr4SDhTcu4ntEbQ0fdWwQV1wrG2YeLdFLSLjn2jbovBc3b8
ENRjLczw0NAYTPMmAO1yKc3AOBJcx2Je+9fC6eXUJfV/zKqweJpMNUrWw97B3pZ4I7x5upoWxXji
d+ZGYtj7KVV6f91gwTzKQAmO7bSIm4YQz4YCcmRhsojB/206DyZoQd42NICSYmkTOMtY1nvHLKol
XcYUlJ+/LVqmun3sPcZa1R/qFqFerOqbOhq3ROuIA4Z8+InTmmmIYd/myPwQdY9qdkb/wFkDLxgw
SHrHPcKExWB2UF8j2nW2grMEd8QhBTUO6sQovYO0y53e9zYDtObSkdx65Mh5KwPzzVeCKQw7Wms6
ZfSRcldtRiA8Ur268SkGoB2l9BuE2rZqc+M27N1vENyGNemsAsEovAi+x9wblF0UOpR7SB6n6xWt
6wg2QpvT1e51gkWWvQ0GMMI7AgaQ+EXVgYyYGk2/zUUe3ya6NOCxk2lWTptU37EytAzeTQGjDE/b
prfBbZT0s1ciUTh/rZTafCi1+FkIGvFdCTZTONRjSnCPda6c44Z6q9tYK1uFj1KTX3vM/XjlYwM+
YH6YP92WuAsqFTDbYGNR1IzK9TAlVYEceR5NZCRTFUO04kWWOMAEUeIgmRdEuflr7IJKlTMiwqG+
Il9C3cf3qlt8t/Ef31pJ3qItJjADzbQ4kaHN3N8GiGRAgi6ThwmKEQrfRYKEf8qpC0j5Cr4J34EY
2C4Rc8oXYaLh9CAwLXKqaUyIXG3llIwP3FG9+oqLZ4BwGRzjyH9aOdB0tAj6IiVVfLMYLCAqXQkn
GI8edUtOdOJiqWqIU4qZmVZoiOoUwgNNsO9doRbHsWIIEIW6/wqn9ltjhPnFhdwM4lucRd0xVCa/
4dUP6ffZaTZe9WogAhql+ILO+wK4R3n08JVzWRk74uLeexRH17iP2w2ElHbVuVjv+tY990H8PBDg
9FCT6TZVS9MDQh2/c8q91TtIhUkZwK5ILl7pC9qD3UBCHuDP+ygwYXmNBGG1o7Wpe685tnW8DVXD
vgeFk1A+V2BwKYzXxlorQf05MTPZcnKoQFcqrOHY6xPs2W6nI0uBeX0aU0Ijs9g+q75q3NLZUW/r
9byeMEOw0JVdhOHQuNAo7ohEv7WEH93ghqTdRK7NtFKO7RtTePUWqZF6i4ttEnG6pIsqBNFZjHq7
Ka02WuTZWB9Im20OmEpo7GRwNvSJSJDgQjmIac0nkZrQ9mvSEJq36GJcOH7jyYOJwl6LAXRBz6E7
6eQTSgaZiu4Hm0jvn6a2+bpPtB8xV9oDKtEELi8wkcaRxLDYBRHaqgf6DQJ8dVDoqVLAhsCierVk
MNc0u77X1raVGZsIycFats5NhbxvnQri2AKY80uK5Pge60TcEptjLQKE3hua7XhtY/UA/JsrW0VW
QQZjr2lz5ET8XBi4xic3YuJVc1pqqEEZWYqUnEQ6TUeUA8c9Qa4QQiAG1Ge2wS0tCmbtejuNBFwC
22jDUh5W6XNzWHlIAHQTciXH4dnQ4Mp3bfgd81+wsZRvmufYe0cdb3MrHjfddqQacWgkMB3B7wdp
LCHdnoEFVnyrMGHtGfSu2trAazRxYPoxu1WwexKRggZeti4J4cNb38tuY5NqSaSct0cP6tIs+OfC
7eJh1yQURjPzO67yZjMRFRv7OC9oe9m70XJAA6bKcV50o+fwO6kt9Lduck0BhNEv9lC3parYmSBM
Pz0nXUuwfDeV5bOIpp85MqBRwHmnlaGePle7bPKyoNxf84vxCbKTCugTdpO/Fu8Lzz7g8C1PqaMk
dDzCK9jwBKCWNxAeneJ4woO3SH0uy1UFRgYAtb2e7zBD3mJOcgtiVysG021O9hQLxXJDwnUzOzgE
0xzQta1lBx0EMDh7o+qE/7o6chLD2RaMEASlDdTKSUxOZAEo8YgIFVxUYIvarwOfzfFzQWXyc63E
SEluR1Esh+m2GofEISX2RMOqf5wXkDbiz7V5M7eTHxlq9406fb524dKb7aac0TwDoTtdzFVPjY7z
tX1eBJ5Tr0zdhXQzPRKF90Nn6PvO6o11TrHm6BETOhWaSZZpQSMbiZMdurrJcV3XcA94/ysnALoE
+8hYEX7+brdmCaYNbRdtFn2JzVxsS8+9zZCokEnDQNcnfnOpJB0juPSfi0ExQE3V6c+3eeKQRGF0
8MFSG8uIIKgD53+dKWX9LNGXr7FE1TvgDdtYwuwL9RKL3kqxLOObG10a5qpvXvIRGWZ5Bnd47Tiv
ntu8KACoAi4J68Q5OgLcVlFmP8qmcympdHd6nPKzFv1xlbYDsTRVvkCLT7qAbagrvI6Ry7eRG+b9
GKUHPWdskrnZt7gMfsC+TDddnX0vNKddi0ZyyRJ0RS032nb98I1oEeXI+ymg2amE0/nRNRX9XZRj
7agYc9NUvuOc/aC4OppQUobSbhpQ0J2P4ifmVXc1w6+TSptpUwBdnCSmhiRLGmOqOhU1muAHVHus
lgh3F/hWtxU6Utf0vrZRuSJW7wSz9VtTTCxsNbnBpjIJVJyF7LSvyC5PdecehYNQ3CkqGpjldSAK
MzHT1yQHJ+XhDNRJY5fPfKw0aDM0mj22k6jGZLoi5Ce7Kc1I0I5YX1A3I7RyGXe1zt6A+bMMqglz
bdQPaYBlEQCNG5of2OybttfuBmTai2jsFgUEGrBmyzKEoaJA4tx5Ik3WCKpCdD1yvBnVUkG2TYM7
lO1KtRkTdZXWLvQQFboi/X2XVtGpCKy1gbJ/YVY9nmRMJCtHJdmBRHjzyZH2KizrNzNIflhqDIho
NKMl7ddrTGsMO2yE6QXj9M4W+ani6k02G7NQFUrdsoHDerFEpi6Zw+q7ilmGVw3JuxfE2qJLfO+2
iaWzAydibOtI+W4hiNs6SZYsXHC/+ESVV9vPYAPmctxUdnUL/4hwuqqFvmLB+RJNlN17aSivVANo
jd7l7mg8zIsSPa5j7BPqm+yE2s1lzksNBlsjxyR2Q2PbE7oCF5PunUghP9ApyxeR61O5JmdpWdDb
gWgq+FZIh+hzdwqE5NTENYZRffnk2/4Dc1ZnlncvSjkuiEsF34ymcK2WXNoql0tPIq4FiLHlYA+o
FFwKyGPrH7789t//+J///t7/P/8jv+YJmMes/sf/sP0d+X8VTmb0P2/+Y7e+W8/3+Nd//PIP24/8
8pZ+1H/5T+f7zcOv/zC9jH89KE/7+8tavTVvf9pYkwbUDLftRzXcfdRt0swvgDcw/ef/dedvH/Oj
AND5+PuX71RwQBDeffhhnn35fdf+/e9fdFWbP6HPD2h6/N93Tu/w71+uCF/RV4fZR/1v9/p4q5u/
f9F062+W6riCdrcwEWvpX36TH/MezfqbazLBs4Rpm5prGl9+Y3LZBNOz/s0xoNa6piawgZuq8+W3
GjY+u8TfhKHydVq2MGxbCE18+ee7/9PX98fX+VvWptecCISaB7a+/AbHavqWp3cHJ8gQpsWfAJBj
abRQ2f/97S7MfP5b+6+k72pTlmV/wq/QHn3EiWT3TaeeDRGBzbulmWtRFEA/Ix3VPyZasVAc/zuZ
1vqudM3oLkfHsYTUlJISpWL5qWp9P3J9QkR8oKCivqRNl25c0XCu0Kpjh5hpbZeQhURhuJufPvvf
393P78YQ//Zu+IQFQiGVpWG707v96d3EQGo8KwzlSTcnFX7YQ26g3sjIINbfQ7uDT1v4FATItE20
knI8Hk1DjgWlBbT9oZGa2yiqm3tmWT+w6YhzFEpcpn3Pb9Qb/XMsXP/sO/ptMrQE7KrS+pqprzly
gue+Uu3jOGSS3EzP+loGSN8c1MFNYDRXmxrGKTbig13pL3/9njX3f3vPNup4G6mFaguO15/fsx+J
jMpH3Z0av4iOUYLDyQYGNumL12lav+QK8gQ/6f0zsrri1PTBgawVa1vqYJRC13kbuvK99kxCy1RM
M6negy6UCaPVVl/+9WvV7V9fq9A5xIDKCw5uEy/3n1+riZ1MghSB12ndVXi9H92sXsLuozsMepFB
rIL9wqV91KjfDUWLrnU8ug+miAtm9zI8+S2cRbAV0WLOw42iTOzSkQDReXNeOPh294oyobRbuEQZ
k/8tsM7wLKMArYj/46/fkmH+L2/JIhSSz59PX5t+qT9//IMb1nHAkAvpYRY/qxxDS5KCcH/YjGNz
KyOktYiM9lS4BCNy3U+cgGDjaaFNhoM/NnX92a8pWXCZhgp1zTS3RANtZatEehEhjrWLPt8jHMjv
4fbYlNbuS7uIaSOQnOVrjBUyBU1IAThnhyGDxAFGcfvMmKwZOPtJqNz99VvXpyPrT+cOoTuubfJL
M3UW1vRr/OnXphpD1dY060+ifI9DQDNxEoNIGa1VkuZAw/U4u/ZeUaCOcDFVxzomfRwIrWXFIFug
q5O5To4tvhb6Y0g8AWCn59xuhp0SUGOVKSRwELvJf3jdBmfcX143jNLpjCyEY5iO+OV187+AvS0q
c0k3FAuTwNubaISqXUdJvqrLqr4ZfZTssUbAOHl14pI0wL05QG/xri8lpbVKWNg9qbCgmLO1TzU6
jd4C6SZSWYX6/INewpOHaEteI9A6ipjJQMBR4+VH4aXjIcMNsCwV+7HL0UAhfEXnqFsgQuqodv7D
aVFMJ/E/f1H4BIWwXIfTg2tNF5qfv6iUDxHos5KdPNPaj2Olc4hFwRtono2iqP3F8JVirZB4jfTH
DRd6TBktwZQgK7lx6yH9SHJS1nBvOcNoLAGJtFtDiQLMgBE+zngkOEz7qo301o0sY/iJh5JasksC
gF+cx7R4tO2gfiycCu0MRdJdr3gJw3U9P5UU9nEEBM8ktB4xeGon01f8ld/l8jqmRER2QreeOTsv
BiA2L3ZnWKu/Por//fzJEWCqmuFyUEynpl+uGW0tPGrIWoAqUexNRD5PVinKU00BmxIzm8xIYb5H
hG21xDph58natevZpDpzr7ULpsLrZISeuk7OeqEn5852iLyYVz1IU//h9eq/HL6uZtuWqqu4x1wG
qY76y+E7yrzRGOM1R70mcLnDg78T2iTNndwzdd9ioVG41MWakIe8vIABNx6kIuudT3TTSscegGKj
WMblUD0ExKaASKO0hzk1oU/zJO3nJCiAHEyL2Bvyswjtfk9x6PjL7apeSRRBWnZsPQJtGOTcaPRg
RBCHyAP52hel3cDLnoSyXTM4qMeR6Y9JZV/9ZN0UuXEWFP7L2mvP7oCXXM/aq9H1zdXwm00iOvKz
Ff9NhZlyVfQsvjMcpExjrt4XTZfcJwpABYPTbZ7n7WbWzNtVMpwsZlmF0jIoEYW7VsfBYJ6V+AfO
tNd0VM3jvKDoR4SkYb45fG/xGqTs18yzCCgVuX6mz5AvfGkpdzac4EXdd+MNYWP4DaXlA9ytoJuY
6sq2jb0TuE9+bpnbKjW926QZ61Ouq3s/0bU74BHqXfkDXzH8eGvYW5VW3bZSWCe7tE6GTOq9YcFE
StpKu7pIcRZujB266bGXagr4YbVaioyPK5G6fcX+PtYNbJF/2YfHPOR0FcjlMCgnMWby0hqOR0re
wVAJgu0SM3qJwxhshMg+GsK/e9MOj399OFq/nFumo5FTqWCoaqua5tq/nFtqHwcrkuHuaETWi26C
Cyabjjw7hUm0TqEfbIllKhom5lG7L0aP7l3T58f5tqbSwl1bpWIppn9Bc7mT0tJPEi7NisK5XHsl
GSIdAdQ385rr99s6bdSTLvJgGagjk0LJs2haa71PgF4joitgBMQgoqptT4ROg6lVhfLAwCw9ua7H
NZhEGatv1atHtPvei4FDWY6PrrxoXjzDwlFtV6CgE/qE7th+GBK29pgPG6Uux41p19XJ7ktSqpyh
fnKaTN/XsWWCeFD1NUa/cZWPVnEKMzttICixWpawcd2J9TRvIpkuln/9HRjTGOOn8/v0HbiqYxo8
CCMR1VL/fH4f69yyc5dwtfnXDyUQIlQXnecTAjYCn3QpbK/6iIS+INr8SJ8vPhWFYR8bgscdux3O
HiLDlWObyYHy/4XxX/TV0zMUenawBIoGLTDW1DuCPzRIxxJfY+G8hFiKsTEk1Aax6K2bkpTGfkw+
gky975GnvzEHwPwUGcM1a8NwLXRUtj5WnIWYEBLUhc3/cGnXbPPXs6POMcj4krGlSd3Ani/+Pw1K
RJhGoh0CcdAStdgKn+5S4hX1i6dpPokSOWcrR3WfqJAyteb2LJHgP6su2OSKXb1Qvr6OFef1kkon
KLqsOmac51eExZZv/IDXqtUBn0/jZCeTMNiOtM9eeuVt3q93qNSDrCDnuTPUBxFrV8nE/61SIHsp
TaZSIt1DE6wuCQfZxeqibIN3iTgG7K4IzdgR9gQGocNLddJaQ38172GO9S5bTT/w5d1YjN7PQAK9
O3NqPxQG0lu9KJS7+bau1L/iJqmx37neXdi6oF+AWy6APVgZ+CL6+2OxIqXAPNJS0R5cCj4rB5jl
dt6U5HNsJRWO1byZ+R05zw0J1obl1vuIkMUN9A5B3hFNQJ3gydt5waVPWbs48lfzpunaye1oVOU2
y9R86WQi2/g0RzaDUKI7UkndBcwX9Km1jsYumbKle+2bHqtXE43PrWFka06d0a3jjuVuSHUdWi2b
n7eliYYCtHxTCht+UilJUhAMqEo7CnYMWvKb0HJobfmZ9TD1VrguFwopQrGyLqYJqtYjkNYQhqHW
YrMH9pvrhf3oc2kUSvHBXI+kj5HBTqX3KpnSDEMPZCR9RVKng7dpKxyR1aungu8wgFbcYFnrlw4U
sbWnDVgUrZKriBvnx3nR9gKRYae86hXJwWR4ihttrGg4liLGxG3rAF7bY4ZRHxxtlA5nRXokdk9r
WUvfJ9YH5xkxWiYFQ0kM6/dx1GkviVGmJGRlNFEzv92aJvCT3CoQB1V4Y3WTOqrVdN4F+Qb8lGnN
Ugb9AggJCeAsinrtdbJpc9m4T+O0Rmv397X5Nt9kOEh3BjBkS+Mlax4Rk2FEsRP9xkl8UFMRQcFu
IOPbKvC9pe0iLnPsGJF3IbZ2EjkvA9YNdKOvLeiKjd7clXThbmhP15RHh/S7tFR45hEpbE2SHmZW
itUXwdHy9JeZgua2yf+n7MyW4za6ZvtEiEAV5tue54FsUpRuEKQkY55nPP2/APmEbfoLK84NBKBp
s9kNFKr2zlz5HSSi2FlDZBC70A1nxyjUhRYE2UvDKOqWRTd9X29I+76z0AGNrrr1evSS8M1G5c10
1Ut4SlD3V6Ak3+fnrz+5sBTLufqex1VZIpzvAnmLQz/5FmDAXIYRESJ+5RhrNzXrc1BE6h4HMUbJ
GGMvdWe6lQgozjNVBCayRyZJTAspdaP83EWBulLCpHwa5j0da34pvQDBCAZdjWGZKx/HuTlW1kHA
gSEAi72IeHiXG+SUi4i0rcJipmG7R75H9yigamFTILy7HHJx9K2FBETNY1RVgNpUvXXIO2hdVu3y
iehWQuCODmkqGF8YMoB9xRU4MyUr3yRtvLWfWPWuMtp2P5J6BIOCXCOYA8EOp7z/zKTeuMQJioHC
8Z/nU8z/O1w7aM19y4ZMmohiq9VFfBo9ZXzURgfcIS0uLinSxEPU/raMCmQIrW+ER1O4l65P0+20
NMG2nTgHERJZuMDQAYHac/B11oL2r4Ntj5qNQlZmiP2UuQPFtOIW49X6tXFzOnzIOM+93SiXiXjs
JTEfN/T+dWPayGGS/tVCsc48B2pVbrbvOsnFWL67/hbYXMu6KYh/7/ThBtOiOEelvx2SYIDc+x0C
9JrWRb/zxrz94rvJd1fpm+tYR6zdU6rwsRHIu9ENpFrqGZE702GTagJHve7hC8GnnIymOJEX6x/T
IDt28ZAQvCmuMw4s6sIKCxc2CB0VzVNgpNhGp/hiQsXLrKruoz506zCV+iZBYb+06KOfBrJ87qDR
ohSaXx9XKzMfhktup8Nl3iMckz0vBbQC4sTz0+Kh1VGB4N8s14TJFI9SGz1CWkNmQNOrVVwKUIU8
6IoW334liWcFVvo0Hc21GKxNAfWfHtdeT/IwxabiQ5HFXlO87AuSunJbVcOrGFso8TRzBgssnTbp
NH1ZPAW9evP53Anag6rfjJ55gBqJZkrifVl3g1GCEHHxDZAsA8xQ1iQCtwQF94U8u/UAEbNN8JdM
h5ZUeu6z/kVrjQrjYx6UZ9eDxNOqNL5/nVSKUkcT9xrCBNtmNpRRf9oLE/nn3nzOi2o0HjYVEErB
xWtKpMSC+Wp7nA9bzf4jYx1+SdTmaE0MMeSULiSl0oi31GRJutJk/KLlzVl3pHudjwrD+qMne+Mc
VDA2HM0gJD2tKJDi7SMKLA2OeZsXZ4/pArqISVpcSC5rGfgNE8t83QbBnfSd8I773DqokkVMZFsu
Y7B8qZNUfnSK/hIVuph39Lh62FH/pDOCA9MsqJvAVXs4TfAeJhFJJHHr3+a9vhxvAe76qJXGTmh6
cs2kYukLsOrh0k8JO7SrECV0Qp6lGwLI0jys7itziN8MkDmrQe0NwhInQvG0afi+10MIcD4+yiB1
Dk5sgX5JB+84oGc8mskJrDeZYUHfY6qWLDnCPnlUnZOQtBoczVpHCK710KwiooLUmMQiKQ3vzc0A
yvhG/K3sUndDtKzYqnRPL6K03zzsXEsTpcN+vjqpF0hMbiETVEIC0hH6oq8Nb+GogHRyCBUhvOkP
I8zqnZ7F3kvtCATZkmqY0bvOCfndmzPTwyaHuIcBbmni+96Y02EohbW1+z7a1M2NPrj8gnatOboJ
gFKpVe1rl6srAui+dpWv/hEXa9H2jG9U92GU2cVthG8YrYGE24uQcEOydL3mPO+RP9niyOFGDOgU
QlawQFnaREVSuVWvjbXDTvuaheVws+u+eLRYLHOqGl/SWsU1rSKjc7XbMLX3ETsYW33Ubl7ybrpO
84XVo7GXBNuuOmgLb8LxmKOMmbmNM/1MI0eckMahYi9VUhvnWrz0vrCMdg9Uq/4oO/SCBUbXM+0M
mAbznGDaqOQ10h1B46IiAw0pqj8Tea9Ql0tI0mw6a+e3+LbapgoPNvXrC4qRkkud9EcrMCs4+wbR
Y8znmcPWT3ZoIvzCtr0QMJGfeITwpCIkfN/GSXvTxnNu4sOI0VouAi/9PpRx+q51zD9IMXEuWj0J
d0luU72UIXDaiJqElURPNpmgq6jZyQNDnrO1JOIWzcu656RiTltX4/Dd9jGadWBj6+FCZNmAOYPs
9i4bBBmKCSHsTe5cdGd4d1Xvh3C7Yp3wXR+8Xq8vOY9AX0HvVbM+uYtYX45FFMRXLfPuZYtCRxPV
bd4YpkdB3+6ok1VVsf/rnN1lKDJHwNvzOTUsRvQgMXkM7hBvcFLYi9Hq06e4KtWri9SyGZ30qZo2
1CDdrTHCdQE+okTggYdwqdN42c3/BYqH7Alt06RutpcO8BQ6+iVPeqt6h3sGmMa0+hOq9v6ESIUS
QwbkyU3b5zqOCFHJI2ffGFbzrMRNAgqwnVSCR18h6oL56ER9lvVW4PXrDd8lINUlqDOqade0cqA3
DXdU0TJ48I3zqtB8FXE7vrvolbEDVtqpcCiKtbLE/kr0LVM/R66ln+/45plyZwMtfD2FWNpqApt4
hWNeLfQXuBDlXnWZa5d2EOzSxhZX6cmBXEnWjFarHEZTD98RN6YEY5rusSMG96kMwx+6AZiThjPx
gmlQH0nDRBLZNPVLEWQ/Y4QDP2kXQIZTk1PsQh6ldzWG+TejYJ3qGb5JW5RD/uRFk/fJmydaf5/r
0piMq/k3n4xRCJeLBAdRW47dLUV6+2y749bCtgkrRI0Pngx3aRupRzO01ROYosIUhTJRzF0SL2z3
5PYjwqoh3/nTXRlNnSbciK8BqgdGovTYmYX7VPsQnvm/ROvOwwZoDKYkGy9Xl/gfils4RTblkXyK
k3SjmWH+SrCDeXWT4dnS8uyVuLruoDpEPnbVVXfj6oqKWGysihsrnM4VXa+uaLFN6vrUP2AsARZN
gOijTBXr5lvdpqZdCWGjb1Go4klI8Z9AwNRa+kfoFqnfYYkzhvKqKA1+3RrLSeoW9l6JgfwPWuY/
z5taa99U+s4nOzPAyqId2ytZfON5ar9Qc8X3hO9rJ1qCPUKThMuwGBo4bFlDhbU1YQFqrHJJX+Ci
V/xL1o5OjqAxQT4IKZ9wSrd5bptsCZ2SukVHpJMso3hr6WO4zCMlOQY+S+XUJXkdy8ImywODDDgV
S3eox2sNwRI4R9s5SYJgTU83DkNYw5iad3ObWcqYGPnWkM27h+LgnFota90mjl4Ta8S8BJH812Hj
UsQ3NFSi86t+QbpuDaag7YviJETenXRHb9bwnobX2FDfBCX1nwpKNHyN8TuN0p96PRAYOhQPy6mN
ZWzFxSMTg7HEj4yJvpAPL/L7R4Wvu0ucx7zREUA5Gh51vRndWw697CYiknJ1wiZLLa7wrVvhsTUI
Vmpw2PETQbqqbdt4BeUXTrEM5Q9G9iXNASx82WAu885QL782rrUbtDo9qsbUCSn8lVFBve4ygNdZ
n2G2mg5/bdK0YkkafHcbjWCOprd2NL3aZ9dHPhmT4LuoVIWvzUUoKRAhX+ZXk0j0m2iAdkJAU3nt
s+otb1BkWqXXfiCr2XlKOnxB6uETfoB7gQ5se2V9CQE0qa3LkBEtP+8RhmDskBEfEpOyjN1vHfyj
hwjmFF+X7hGRKrODqQc8vIxohdm7A8ysfQNjoB30pBNPBUGjuHjbIxhY9SnBX3u2nP6ugZUY0x68
Xw9pP3eYhhc8xWw8wTLNoq99BaBSK5nwQ/MmGoqBhzyhWuJH9X2CcqV3s+NxbwTRz6xX5WtNu3sF
zXrY2XajvQKwVcklL+rT/GriWltH7ga4kguHh+B2KI3AIifYM+CVWWsyG51TSMt6K6DfwYRW+5tK
amoeBc4FmnN/m09pUpJxxVeJX5EySuaJ5qj7WbiLAOasiqmnOnZEClm90q/GoR2udRAd5oVkHI/u
8dfGd7UDS/dFin8bx81POgmvgczHZx2xNXMM2a+d1u7XRKfnR2j0JNrV8l1FO7PoMXs9LAOyX2F1
/iUZ6nQvbcujwzXgKDTVbG8rTcJCTQsPmhXt5iMtAyXJUwc0qiJyggvGTiOJfWqZ1OYdy9ElNcbq
qlQ1KzUDdqreYVBuTOdraBC7wropPrUu/PIil88aGLLeHLsLc6b+1958qBd79LXWuQK7DU/SXhbo
2K/wg+HJqngp22FU7qw1lHuqIz/X0YJs/jqXNd2P1BmVw3yqmdp9urWvlXjbE+hxmpf7YRuTEauN
KMhSmziFfKRDVWj+M3D0eKmmvbbKk67a2nYy7kUS63tZaPdUpVmEZ3DYQR0JHooMP5xcdT9qj1Uq
gU0QwlUUvmnirLqgRdltB2e/9tJ7EXX9qw6JGwn7BUrMXQ6xfTHwm21QiVnk7lnWBXdGykyHwD6R
EcyEfFJA9qQsBluzerMMSBmeiOs3tSC2QI0CfVsVKApJtw4uNU7ZS1EXylrTQsAx07m/XvAV27/g
dU8PeSmPvcmCJ7XTV0UHV+z1uXGf9xTPXsV95wJwqpOXHvEuhIdWXfkuhyJ0hz2T1GZJap0LDBQw
TN5KqsLoUiYlckgYx9gchqJ7kn3Wb4eu496fNvMfB+BVXRYUC9roR45ZdMLCEFBHRmF1raek7vkk
vU/v0Op014fmJz3o0WMNbUR3VbzTIbKufDnxPWqa6J7juWhi/wtyZILDfXU9g9tnhLsRp8wRB8VY
BFHpLJUQJ8zGsW3tRO2dkqymZHhuiSMdpCaenBqsiTQFMW7Z5LxivtvH1iargh9+N0TncNrMe7qa
Recaa7JJU+eOf7lifSDbC4vy/uE41QYDynRnGlPFx+szCLCWvXcEqkGDac1NdC50eOLlyZetn1NZ
fgB/j8940PZJoo2bIoLxE9Qd/HHPN3d61PxQNBsHHriBPc1071mqZF2JHraoavQBerephpy/NQRM
H+xYUNxO7OarF3V/iIy+SOM5ZDgm2ckXsXbuMKjehmkTG/lHYvurRmPRYte0ELLCi09YhFhy5Z71
8H3KUpbiKT9XWue7Pw3oyAsuA+OhMCtal06XbJEQYkW0MLFKCJ4vmR53h3ripP51CHOZGSBOWsEF
bDMKOPoB84B+UHQPCsmUa9956ZtNLHcDH+wRJ052RV91Ir5g5Q7Wd0e4WMEmqKyl9mAZ7IZ1ameN
x3kD7Ww8hhrTN+zd7rrPVJU35C+7PqxgbLblXTNThr5ci1+bHlS+mevKLSzjcG/1HUFM06EP8GaX
SvpAKELCp64p0pUeVe0mw1zxhDvCPmtFtx+VzH+p6esfrXEiwajCf5Fal1+I6fsyv+iisbi7Y7Gu
SXhfuV3JAyWpqwXsrOqHCQiiqgLtpSyjH2GRniRuq5fKzcVNh8th2KW/xGkBo9EkGKI1BPYLy8+W
tSx4lsSxgIEcEcEsYDyO1FCZutlUniLjQGe5Wg4mUVCBSo47evXmWMLxJGusdnaK47x0pTnJdKPo
Uk6b+XCMTdK3k+FSCRDlTtYqQEcG78K4w0hqcu2QiGpQ4zHilW3ImJLFJqmi+mfhId7OMs986Hpr
rrE+NczSSMsRrcDTjJYKjvRiZkS2nfE29M5wKX2BwnwkcdLp0hS4nv3hE0bWM4EuSWrCszoq6Nby
oKqZHdbdVzkArQhSNbigWnHJUe6qO3EsaHpJVTZbF5+qHdwVYb3Vta6e6EiJk9P5GRPhdg0vbf7u
7cAq7+YoiH62m3CdZvDr0nOnNiCOh2OqK/zbHYf5+P/9+7fXM7N6NpsKcp0MvC8JymAq/Phz0m0z
lUbqUPwoq06eENOol95WgMnhJW3MJn8RABU3HWnl+yQg4d3JaJCUpA+Mtv2mwk7awgV2NxXIrWXt
08P5RRFzbXwakTls/CzfiSENnoRkjC7HL2Uz2g96JOND0tufz0rtbmomllR0O+Ze98ryaHMjrGlQ
529BtLbN1H7DK5Fv7IEyUQ2NIycSmSUhRYQ+SLidZapiwpvP1lOARRgG7lrTG8IVtCaB6DCSPQBP
EY6PlTwCioUywBUDEMcKl4IwOzKmn92oDJ9lT4YvVZpuDc8Z91daKgxxsj7NG+hRza+9MKGpSlOG
mrCDdS6w75IEto/CbZ4ETOcX8sVoG5eSJHjSMN/w2qwdO0o/qDRRTTJM7Vwz1Rh7mMbYKrXH5Izc
Rk1SrAi4kI/A8P1TTwjTYn619Mf43tXjZn6xQjSC26PgwZmYHlMGJ7HJB2x3XSqUU1Ft6Vt3Z+jK
u9FwzoXojOO8STFt1LTX1vQj8Kd2EOHcrDj2IVZNGPXHmIYXSkN4ywUhQk90rZsJV218b8xqM4Lv
+UqtOyCpEFSY2oU08mQAq19VX1iKrwNNwTmWUGVksdNmtnvXx87lqgWh0GtwreZzpVb/KB2vWbqw
/PnRqhkXfV66WzxCFWXnBe3v7AstAp16PhGH8yFVHvLmAglcv+7Tu/DDfQ9291SMo33KrfzPPa/Y
AQJsDlKHTjMJH0DmG7vAL1L8cuBx0yCWJ9+3HGQk5jkA/HySvaWvqhG5j1a35mk+N+85jcQ/wx1M
zp2uH6JpM++lbvvnXuPgp0EG8lWBLKKt2oxFXWHQgghr0iiJXNwnndauSokfF6O+tmNhl4LMasYL
6HVzpQD1fjVJ7Fr0PD+pDzyM0nP+yPvoYXIpIrPLiBrAmEr4qGLxfdbuoVJIwHbAyT7QUkAB4um7
y0Lfxz3Sq3f85guCv6ObA4Drngo1usHtXbhpot6JCKJw53XFyg9MCy2KNl5GEsJv2iQCj1pn+PbX
C0lQiGsQwHDwv8ycTXKYEHpbqMcWKCNCYuW7agEnqn4RZGdMVAEajdMhDc5xC5RUJ4GQQ9K59F0f
UrgL27GCU694h8h2iWohbGuIYBjgaHH4Pez1BKXr1EuP86l5E0CePOKJu/31o/N57JT9SiDIWM0v
OHZQL03fDLZGZJlbW1j1umry/AtmC2MpHTnF5kmiLjvr7gGLQ6yNhaurgvjuR4N2QQa36khG8XBY
aNGdvM3paVpYqrdl1h6jDyAvYIMl1FlXRU72T1aO13mDp3q80nMxlhGh74r73LrmiFVcV77Zb5Tc
5bc0R7Usujra0c/M3uqmxMJABmwWtlz0eJXXaoOHzR7tZDsVo8oprMIgRPYwlYlmwK8vCvM4lDbB
sYOKjZAQjq0Jv4rHCg00CJABscmZ9rAVsI0yjsSyqCpc1KEtjjHq/r0VxA0ZovyY9FBKu74FoiWv
rh6+sWvd5GKJhRfmP4LW3q3ALmQ6qO/R0p+9gptuKKrmnDiltraKlkkLuUPqqkKI9BtFoBCfZDu2
Y6vCFKq0+CxQnn/WfWu0RjI1RAvS9TqAtaqXa6BQ5FxYfkCsHZR9I+YhaMT18LXteqojPPGVoIVA
O014bGxFS1ziwzafJjzzOWBdlMZi5ZygAOQ+dsIN3jbdXMDvwyamMU8mSUNcwc/3e2eswfG6/Qfm
pegLWvB25QuC4lOjhi4yiVvjFD+EUMNqPx+iia+mnN5wEYJy20jQWXjBE/HkxtECv2x47wILhYqI
wyXQhnRBYSZdeY1GZoFEDxHgGKNDjeShhLZMBZR+6dmhbLygSRS/EhJHFIIwW5TeYUb5y0AZl3dD
eRcWZosyML46TQ7dtBuy47zHnEkC2PfP2OA7co7I/nQGIfbgX4a3itjOFLzAS9GE4Og72MXWlG4v
6ENvk8n0FHUerJhgVLl/1MlinAsiNa0abl5MVZGFnnpiEpwtLWyazKcHlY4ry76exG9myOjurWar
O04InVSUl8avVbyRAygxJ8+3ZALjC/b7cqtNLcd5o0RMgG2NpiJn2gaXb1/qaF9o06C1pBUKYOgw
SbQfA330fUXVg0ez3Z7+W630Wb/IpYdODH2+YTHZUJ3PsuEG4GsjLVyvIav1tVZaCvRz/3s0dsO3
XAOG51iWfswCJ9kTcao/yCY/dV42fMMqDrzGauicA75g7gaBPp/s9DSc4qpIj0Q32Mf5zLwZ0Pj/
RmBk/EvBbmu2MGxLMs4Kw9InKdbf5EV8/EzYCjpkoVnbuBzCkXlJHrhLozeqWzUiQoHT+c6tnu2p
OWgvXBMb06t8DHtNt6q7fBUlZvbFSUYWLD4BNLiPYaPCXKv14ThY8P01KnJr5OMjshXwmMw1vrL4
f3PaxrrLUYpLa8TvgWYTzGkTFFJmXGyC3KUtciVtDz7d3HZhrdF1zdpTYXjws1Q93kB4Lx9U4DAi
Mev+OcEKXO6kAKvQsc9wIFmyJkIGrdsr4/ES0KX7hgLG39sFieFN5ClvY1PQIs6x2oLq8J/8QnsW
jMDn/75CxKcP2Zk0XCQkGYbp8FmLzx8yi72aFNdRO4QsKk5Q/2MG/Ng6l9z9RZIHzzaBOUOvaVeh
FYcB4LgLaeWZdRt4AfBH67Buv5HQ1awaryrXcRQr29+8xU+ui19v0XEw6XA1C1N+ktxlSdKS9h1R
YTSMDj0SDwDP5SsxmZitWLs71w4sBJANDdJvlx6NsiXFXk/6L6GGxNqCvXc3glDZ8uyPRZVCkIWv
7QwyufVSixb//XaNT2+Xe87ES0Tl11EF1gv7k2Y4RqUyuF6ATCRpVllT1isdoNnRoTDyaHXr6vjJ
+I0Ym3pVW0GBOpM50nReBh1dyzZ7aekXH9XpsUl2Q7ESrZOBDMZRUVFXWvo9z3uFqs09UYOPyEeu
MwkD+q5HwilGGzxtnG78FHJ3bUhv68vMXplWNzxEm6jHRGlguk6HFMqVfeyNCoUzm1wV+4cWqs0r
HY1ySwrmAGtQM9/yun5Eqm5CdchK+rfajzaD3oBKlOlDeuNhwiakaWDG6WU+5QsjuYUN04pYIgea
z82b2vB+o8acBeN/V2OqhjRMy9Tx5KhQzfVPlwbLpKxyiqo/uiFJLnVPBvqsZyKutLorYEY3OAcY
6gd87EatvRS9U5Gx6AVLAhbuDcmrU8EPwIHeyhepRL+5dHkLn+SiqqGpkooAPLxJRG5PF8vfxjAz
MSmej017lL6GE0dzj/PGB+76a++vcz3xk1X2s7CHdD/7OYLpg0S14eyhZb4X0yc9n583aHIoL+XM
rywInsUQiI/aOiS2qb6HfgqzmACMI7dUdZNZwuO/QfXnBUQadUg53CYhZgck4M7JGaj8WL6F2C1X
6Eeg/pYJYF+iMlk90OZKfEu5pdM5J6NzV5OGsGqVsdy0qUa0rKRAWVm5eQlUJsV2L+o9rHj37DgS
bUzht/SQU3jktpN/lIazbfVuSiKkkCnqSQ9VVs5TWT2Ximr/aIaGhC4G0UfAMADAXzZ7give1aEn
V1OvsgcTiegG2Bb5UJw/SLnJHp3f4tWhsj+fKkEQL/GcYa6fXkwghm8DkBqr+dW0b/pLxPxlfjFq
DWcfOs4IVsaNr844htdkFdVjcp1P+Hr2516fOnvfctsjOkbEjLZot5nZ+BTH/HCLRSi5zT6izhf1
CQwKmYzqn6fmF33DfVeBhZytKSsdggk199z/anv68Bx1GHeEEV7mI4KCsL9Ytbf+dehol4jqPlxX
Zu0JupvDIPFnE2b8vU58dU+FFuOWb4e3skCrqbbVxEn985ROjPrNVyk2y0rPtkXceZuSjuc6At9P
ZyvUvwIg+sjGNPpuZSxvVV37Q3bNMmRs4+LS0MkNPIRUno7c4uPPxvOZohXBhx6ik+tCR3sbWrQ7
PhSpF5cIoKUEDfWkSfNZFlSbKQvJA7Q0/Y6jg2+We+7D1epXFW1vV9jyZLcGUSfThgIXHUkqiEkM
hUWtcHs7BR72Bh2cFzbhIw7c4VmbgoD98OFRFHt0BjP71qva469zKHHJStKRTA71uu29/GDD7ru4
E8w1hvP6ZkAsQYPX/yQ16eCFg/waKXawkl2PVtIAhQw1eNiy4iqeurTPqGOxcCf1/s30+xz+caXs
50MrjjYOVktaM3199YA//PqxODAJW4XIhHRdxG8uJgYDiDlMW/Wtwxm4QDSmPGDTgwsga+3u1gSA
maExXEJa8tsas91vnkWfxerT6GMZPIJ0Eo1U+dl9VeWp0VrC7I4G1/Kz2dMlJP2ZaLTE8ldJ2+dP
ISI14j794ncj82dtOL8aty0TOBw/QjM+j8x9a5hJ6ITDMYZ5QBFT/xmi+Hm2q4TI2O6P0HN7aC9F
eTACgkaKqFyrgT5hV9pu/98P5Hl99beHBA9ki3dD/1uTOG+xDv5zDJZGz9VN3s1BmqDYqRDnr0aF
/k6Oo8E8p8tfEfxfQ8K2bl1J1AvA+nLZVxpcn6nZP2+yTICEbsOSr6lxj/iwgnWhNUjQJ2lHwtLU
WLqq1u+VQg67ckqwodIOnlpS8kIhxCykhhYwjaXZNJYaOOE3zDv5Guah1f2dP/fTVz/90ULgUcAx
IqWJPv+ff7Re+ZqIsBMd7KgFTUN1cKXLDmJjTWC3n4vuAus/P7gRqoX//rwnE9enj1toFrV0sHfE
iKmTi/Nvj7woGpBTlcgTc3ggW52Z8NPQ1pu0wG1pjtZvvl3+pv/x+yxVF5qNKUNy2f3z9xl+4rkV
4PeD2xbmvsenehBNhD1z3gXmp8NQYhN5KcjzqioJIC2IRMqFgNYloueoUb65OjHNnmJLFqbKuI/j
ITrFpqcxuZoWtLrmnXLNcIHd9MrDqkAZBFll/KRnopae/1MwDC3ASujPYRmOm5hAtz3ypPyl996o
deZfhRPZpAdQ+zMQWG0NQWmeShu54WoZ32rbL4+xg2aRAO+SXLxg2Qyp990cYUbYCmotS/oNNibQ
G/iKAlby+/kHspIiVD7o5g6Uz7Neu9a5QVO5NPJOfKSGtRijIf7m+OGOMVcjNLVcqH3VvFK0f4db
0u9yq/lSlz0hOzRUWMQgzQoM86XWrCmGfGROlcEEtkg+XlBJQqET9K/pgItgksWpmRseShOJGnk5
w5tD/vEiqA0HzQk8Go3e0qqASvpcBKhaggjv6ZzdCUklvRp9XN9NCV7cSxwY3Ung3AvVGRC6CQtr
+3C3p5JxJpLhgZg3xjOzHIV3i5UhvM4vtVHvkPVFRfK/r1/xaeiabh0d2c3sbKFl+dnW0pg6LW7W
fAcdVRaIeuc+lL1HKmp6hGjw1c1AtAcG3MIgx8TCPIAWia1dqjL5+t/v5N/EAN6JQxYg8zRBp/Pz
IOpKJ9QAFzmH0k7gRLsWkddG+FYa7tcgVpq1mgp7M7u1fByvMUrNbU3TYh8WRD5lDM5kDRH96o39
e2OY6hUoHqog3vIHCuhDpDY7AY6aqJbgAy85TBsn+EpHVt0UYa7+Zi5s/ntEYvJpMhQ5LORUa4Iz
/H1cyImHxALfVMcIcJWFJF3au7kRO2/osX6prcrcZeMkFlQTn4h6vdzP5wQShktthe5K5mpN5gdx
mMLeZ+XLqAHHL7ywf9VGd08ApH0fMqd/xQWhTM288SmsWQnNhSKtA7dQwaq+1i6AEelBoVGBiiqi
+W5OMzOz14pTgBKl0VxFLlrZxofIH8zFQAUX9FmsvlMqQtA03dAlpqxM6zadj8YJRGz1xJQCeb1I
Fe5/BP4UmgwaipMu038GqjbFj3qskKfDeQMfzhqlsapUwyOZLtKx4OkZiafkbc0bUa8cBY2+xLe0
7zvf/0UY+cXPuP0ak//OcBD/MtTb2MzohVMekhYPuU9fSai4g9oqZn5MEZ7g+zWSfD1FGkV1dXP9
4M8NXWSEzXWrgOZ0KhKbtFa5RdNGRJq/rsTLf1/2Yno2/fMJYiPuc2xdEyzt/lX4aSOiqkM3K49l
0ModsQNMooowuTfYBCgPVzYWEvIf0sqtmZYziUJJmLa/eYwB9/j3u7B4C0xXpTnZLv95vVLHZXEi
AIYTSoH73C/lzzoZfX2jmqW9dMl7Jvwhffiwv660kPvXgEDkLHfjR4zZ7JH3LDKDylj8/304VGlY
T6qmYVngTkwWwP98W6bZ96kIIUvkBv6yXj2QAKQd/ZIOr9cDbB1lnG39zrbWo6iwF/rydx/Mp69n
egcWg5FmY7rFTGJ+egediDqWCoayN1p6UKnfn3tIZV7vgktYZoiBngZDd/dEyy16x3r85u//vKKe
f7tEW+uYtk7X/JOHnCclLPTcU/Y6sstTVDt3Cs3bQlPXnpbHW6DTxWqQ0NVjO4/WjR/lhJOL1XxD
mT3Y2N+8n//5aeiCG4mPxbQ/T3dMYlUHXYuVfSUJKCVMm8dGM1wT6LSrsXP0p1YCdQ5QgeGpNo6B
iynqN2/hcw2Pj8SZADYGJBgdb/CnuZ6jDMB8we7tRR4BHozd6CT8JF2AODVPnt/wBDCs55Cu2Xf8
YzcPyxBVoJNMrmbimmuq9859uoXwOzP4oZFsftsD+ee9NF0ylKGlRilX2IJa9D8vWuSHtHOL1tyb
6uDvY9urqMXq4QYZyV0qibZmqqggiPDFVglRdSut2h8V3Wx+81HJTyMeb4Ruv05hWacsI8VnPEPv
9rFsQd6RccFXBi919uh3JJRcvewkmxzrSxJ3m7iyi2fMYSkhnvneLMxHYRLjjONJ3fJ5YSQPITPQ
UFwVVqw/VRgnX6ajHOk+0WZ5v8U8gJFrpsBWXZn85g/5Hz5k/NEqo6PGBMH51xiJ8Uuhg2UUx6Ru
lm3eumvXsORtqGJ5GwPL2Y2IhRYdvWJ3odPXv6XVOiprHd3x9HO49P2FbvVo4eBvnIyBBn5I9PQ7
7IxN52DGNmPzpR2/G1VrLLK+ts92ZQQXM8A6T4AS5b+pxcmTwj749YiiNbDDjWVr/gtI+HAHiSBf
zYdhkMkD6z9rMR/6yW8eYva/5hWOytzIZmZBLVDo83Tub+sNRY/N8P8oO68lt5Ft234RIuDNK70n
i6xSmReELLxLAAnz9XcA0m7t1j7RHfcFQZiSqkgikbnWnGMGqtcB1q2CtZYFV5NQs5e8NcN91njN
xvL05MOtP5ogMT6TFhet625insB8vCOo/16rg/FZtxFSGBj+pkZCZejlNq0SVM1z1XDaxXbK7lRq
lU23jAVM0rKtvDez6IiOILP1HHgYqTLM1/PxuG6Hnd+j7JxlJTDKvze5W96gGutPqq69lFbrvmkh
kb0NlGyKtWVRrgrZhgc9M3IUVlVxSioHxTawXCgiHBOpST/WUN7xf1gP0ahLkWgUOgvFfNRGHKwa
azS3hgWVL0wT4KDKsonBiCBu017csibuI8Rt3rl02aPaUD/6QH8Pirj66klxLsMs+eFG+RprL4NU
qlO0LPxdigpwl1rhtzbolYcJh2TnOJW+DXonfSES+xPns6//dAHtFX31z2Oe7nh/H1Jcz2NRz2gH
2og6A/fy34cUM1FGLJBxfBxx1p2h+wYntws/QmYod2ib9k5L62+GLqA//LXxNSvfQYcmWIlMoBsx
WeX6j1cJGvX/OlaSDLYZXJPot0lkkwc7XwBbjTBqQ03uVFh98dTQdoZrz1BiL0ZTJZsKd4yOifY/
x+rnpt6TP6x+OBILT0G26imSTXKpxoQYxkhhqecuBUkbX8n4pfAqZbBR1fFrbdYx0FEw+ovYcdG3
JcaqV4f6h6UMV6sYindRQ+IvhaWsUPE0eH/L+JQHwa8NsWBOvELjTxoF7lXzr7Pzdf3A9ASdebVP
7LBedYXn7ueQ9D701hJ5+bNpw4v3dS1eZBcVJmXkj/V9dhuNGLfiQeuXjHxLVwPAp4AoWmENJhap
8oZt7UroprC5fk6+u5CA7250QUsbqrbNVdQ+2aC6ywyD+FM1avqGbLEpAKuQ6EvjeBchHrjage2u
dOx1z4AW1YWWTG7Trj413AWU3cIDTUJUKk1Vb1r6UmTHul1wMjCBIgDRDgAHgtO8mY8zpciOXmwt
bI20yk7NgruqA1rUG1W812X2GOpw8p4RO4ai8z1o0q/kiw7X0ahLrCdtte/M0Tv+2p3OIHcrBMpn
q1IOUF6cg2EC+wYKFq6KwuwvodP82iB+QGjnli+6FVZ7OciM/OPpkkRT0pOWopGdrkVl0V9+/2gX
BN46DPRk6XSat1GVBm+dTteodzT+/uHV1xIIucx1lrXhlD/Avd2MUBswB2T9DoV4BuUKqZbwYAyp
bm59kZ15TEVikv5S3GkrMfr0iIASFaHuAF6+C4ZbAQwPn4TCmFCF3r3lHe20VCx1B0EwUmV/L43Q
ot5gm7vIRlFmKo31mK9NjWOpjuWe2UawafBxhhu/dCgD40+M00vtS+OlqVAKOMSiT0/NAEvUcy1/
ngksRAOcmRUi/zkzV9P+9jPSBqOZeHWyGapSPRr98GszBgPyv8h+zId+nxx0k2iV+SB2t+2Q8hhZ
WKRPpLHjPOEj03aJrUYAdZiwFSmYhEBN5bfRsghzFCAncjpvjuOnh5nNkepCP9Ese5Y2pKc2RY4k
qU4RxunWZ8tD4dQR1s5ukX3BdQDWItA/JbIxSSHHAphhcfwU04yZL9AUAKCt8MIrFEBrEyLW1uKi
QP1RWsO6ajeIoxnbJkxTrXsD1jon/IJ29BM3TfYMFPTZavAiBpG30vwh/jyA5FjrdJ0ODDHxc1aN
9/l43egjoGy81/8yFP8fI7GNq9ygtM3i3rP+mNyJprPbqm5ivlbGW1w6X6Ti299EG21xMhUfqRfg
aGv49oRiGfpCP8TQ7y4ygEIHLCX9DOVi5UMv/uYnLeIVtaqfuw79ZZxMT1A7HS7seqs6bxAI8+W7
Wk7noO/AKihszz7Ox+ZNHYKN/+e/zv4//joP2isVRh4zBiWMvz9nBttv1M6HZWJW+Et/2+TLUGHp
7maY4jXxyzoP21jbp8UA32my088nOgxbN9op8xGaC/YaVqoJDthxoMtSl/QVnJeT2YDcL/eSN7j3
Fr4mPtQyDfc+0SWX+dr5ElgU2qYfHEawwe7O3Uj6Z2iqv/xhGQG+blaLW2q4wSPPx2BbYSlYhVMA
Z1KHVniSuCKOwVBcg8DuAsK59rFpc2uqkK0sq0rWCknEW2cyqybgifd6qr0rYdJejGSbBnm7J27E
WvwsX6DFOaGJu8/Vr96DHx/YaQ+HunWudtw+NTQkPvzE1ha0BbOXqVqyyuJ/UzD8LxXQQ3I1L74m
7Jr+54KYKZJWuAlJK5rVLXOnepK6SRl08mTKUXi4+lW5qj3lWfUxCGXu2DyFWYRTIiyfRfb8k3hE
RN6loz+thbK4gNVv6FT01aaVbrCZnT7+tNtjRNoYjDsrpXecTaCK+Bqj7UsbjIvzhvTwNyqxpQ2t
G9ew8WIMSXPyq/HfSoN/LDun6Y87zXv40zVtKt788bWkQNmqmJcxawbkAllZESzCR5cwc3fsiHz2
dErCiVSXkNLe2gIRNRazRfKnT1IAA5/NkrbdbnJTQ/w4pOF7Kd9n0aRS1l//+T76s1U//cK0YJim
U/mz/7dVT/q1OsBFIXrWgAE64H9GhlG+qkB5MK6Hw7d0NFHhmU9TZ34q9z5PbJneF8W2RKpwnzdZ
3Z86519XU9b/vpva1B+alocaa6k/v0OOTkeTPoI4WsxZLFXZdXVg4+FtjH0gaaCqTm495mN6vu7j
pHgAMUTLD3viim0SCbplfjExRC6bSCpnXEvjGW8TCKzphJ19KYvQo5YJjG2oq4oQtDTANKgPwdbj
qwcV3Qqgg7uMkqYzaKiXEbnompLvo1ZZW/Z4Hpsros7gXZiU4RqtSc+xPimyA3OjJ5p1qMinQe5E
rzNgUD0XOGSOdhgN67E35GtTJbc+UuW3wOseXl6JT//y6f6xCPM0FFqoh6BiWdTOZ/Lufxd3o7Km
L620/I1pJyH35+7SGOwaZM5UHpo2soRGI4GnrsjqU09CJu8808RDG1XxkIH9rTmCV6c2fHKmDWzK
/b/8jv9TJkGGiVqEjuRUhEA18vdbhupJbOSEk+zBF5Fv3rtn1oHGCx52bY30oNvWTZbtxiK8QWSQ
j86KntppKPF6XawUai9byhLLgXl2OBUolqQOxPd//h2NPzif0/toE3sMdlDHB+3af6xqZBs4SWnU
pAlghNunjq+ttS4WDyPLKcHqGshyuhO4AAhUmNaArUv8APnYC6Me3RX+RefsCv4yJcvd81gzgSAG
V+x6bGlnCVvzyJN6mZZhekZTcw/MFAC4q3wyDcBpfS2bsxY1ILeEv//JSUL4rKwmpfU//50UCnmz
/6vGO/+hNCh1VeXZ6rKG+/uHQdoHAkpwq3viXLstwYXepoXyvWEOQWYkaL21okfYQ+j3rDIvGh8R
K6vlqBrKi1/hAzcV96YZUnuuMjxhhZv/gPtP2m0iPmwhUTP7nXurfIJnPM8dt5pvGkfDIf3CTH4Y
8860CcmRWEmjDs6KnywanayMvh8lvLrwKc8C0iIq7V50+rANSEo/B9QMFlZpjbc+6zCzKFWyBeJr
vBJz8rk2YBdV/ibzSJtBSNrc8M80N9+1qm0oNURGIiMusBB6tfXbMmA+BKbBAQt9K/QIMr3SfjYN
O921NSsyPW1QMat9gvMfmhfBGNla4/NdjdkIc7mQDk4Z0J5D1xLlwxNyp9TK1U9VrJRUAJ+SpLx5
mEDfrHjsdtiKCjQRbrrvgZOuap+U8jqw5DVLa+VWluF31GfaeyhsufKFPxwQ/6avUZtObhLtPQ9d
ddtm7be0wXZWGFLgumkT5eJWFwVQlMP0N8L4YeoqrCQvOVcFBrpVq2h3aMfdDmF7ep5PqBDVu0UE
a2rXjSUC43hYu6JsWI389SoI+1/HpldO3YhbXqoYIvc96qXvrY493jHt4pEJEjCiGCH8JNW/oKKt
8LzE45phHqy7AA4XTAtbU3riDY8OgvTWyk66kidv5XNuS/EWu3R2FDXPFqEQ+prgDDDWTvOVFSQl
sHJkQiHrLwGagSX+ovDJzcfXsIBZZ8cQ6Yw+i17hJhyNsLO+5IPFmtbw9JtZeDr+hzY8kj8sH804
LtVEQDNU0CVTQ8YuS/dpJ9UQM54Fx7FyK285OiX5WsyWnyy1NR4+iYppwODN/CXaa6R+X7XcF1fy
exZgcajjmp1/y7ToJHXP381dNGcyNs6vYn2Cg/sE5KzGaTSb50Nmi3dUSEAw/XQMLIp9snSxi2pn
6dLvQSXLZuxM8V+b38fy0k7guWHOJCYUkzYpTAZB2Mya9HBRBrZ+/bnrlf0hVPrwXK91kFj7BBTO
kze5vZzBziDo2d+BNxO3UVj1deYoGtOrXHOecPZbGx2zbmf09uehWg5xVn3p7YpsBctXaVR56sVv
wIxnHv86drt9K/3qXaCVlYGGpoo+e5NkGmplIz8nnijCM5N7cORUqJ9LUZUb2HP9ui8l2S1m2O4V
XJkOKWcfUuQJM3q9vegqYCmniQJiLOiW15nzIrwmPod54MAKadWHN3wzHJvIa8KxicdLwwfWUHvr
SUhseZ8M2zAVYpO73UGxqaHFWHyWLeFnz6IjH8mAALJouyYmHgFneWV6Ls4L9MEoWRaExDdHo+5e
NCLxcKnpNUr4LwkPrashmuE2o7RY8KmdUd4yZwiXLqiDaXWFfC2Ptl3dB2AStPhqTJt0YPASDVkJ
GGNWmFLbXdT3198i01lp+nu3Kgl4G0NPo0SOt1sif7noVBcm/7fv9rG+mI8XefXDF9YGx5hGSKUl
d3FpqZ9aB69A41AxsGv/krfkAuckXeFjsUYyB0G6w47T8d1C/xlqRVlWmqvc0K8rlAksdIIqk/ip
0kPGh/4Qk8f+rz05cbQkXSVWLPI8ME+q1lZlKQtnkhGUZmzvXKkWGxUeWrHQucWOeakEx6aTd2qd
2K7f3aoWz/PGF+ccQP7DcpXqedCslS0QbSylzryjV9H0eC2AlvkVwkbvoEqprkcKxDPYQONxcTCi
rAYAoloHM6AdSa05Pldk9eATreXnlkW7jHXzBQtBuK9duNZhpDf7ulHw3dPHd5Ydq7E1vpGatM0W
nxVP4ms3UYAGXR13PMCqmxoYFOZlaqJXqYKtVQKKJ+fb2/Z1VD5Q4A7n1Enu8x4O2ifeBBTp0BEf
eLi2PCmN14hPYwNQ9ZMfesVy6DXtvcaNsMj63jtgP7FXM6UXQgQOFZg+jl0/T0T7k8IXfI1COlzH
PKrOCdErq7FP0SDaxo9kYhbjOC/I3UP8LTV+saZjwF54elsAFhi0Vacm94yImS9qQRINaTUfSoQ5
1YH1R51gnCwvFEJQyFZLI9aM51xjVTBSgXuAZtNXCStNL1c74oa74UK+/HAZiRYl/TmCkarz/Oam
JmGabI1tJw8QSmm5O0UuzpaeP9KxGnfxSEzkBDKZyvgWGVzo94GUTi14s6risyGC5wQIwpMK0f2F
AIpl8uggeH1OG0tZZxqEhoZ6ZNOk9UmdSF+2/V0C5zmXM/GLmym7pkp9Eb1nHPzS/9Q5Mj7kVi2e
elIlNhDh9WVF6PKTYcpDOgXPlWWwayqqMGjm+7vqvaej591tZjw7RzjpFg42rLVOHnnjIhI8gfrm
zJ9XFoqTDdJX/a64o3435VMWlNqTOx2xzFTblgAhlpUKeSo2X6Im2Qq99C8p87i7ELU4suj9prQm
Dh50f/Ov2NRtcwB6eWchslVqw34XGSTWIkvxdWW6cg2M6J5Jw/qUqJE1FdzikzSTmNZzlx/MWIHW
oSmfuPuUvVqBhHQa40z+uzjXEUwCwzgrKnNrWRXBbhZY+GP/Gmh5frAnt/1EEkJDw7q8LinEhdpm
DDuW8dNmfpWOhHhZUO+hKtSE2Vl9d6d8KfYyDp1N6UfWin5csFS1MrwJdWVb1XAdph0SNGgnQv1a
g+3TlgR22Bsl9JHsusibl4RPFaXQ7ujEqLW0tfyW1TuzEu13TyWcGkB6+gxBYNggEzKXuRQu0V01
APsurPBDOdlKDrFcMn91WPar/So1h+JJqQJ7LYvEgSybltuSGD4sowYMEaZai67AoNs4nTxjD7fX
kVOGj2xCi5bBqL470EZ9O3tpCC196/UnRpT6LC2GSsTL2kZx2hy/Xmh9gvnkLVF2rTWWV19sryVV
rYz5l8GkE9KlZJ/r8urWXfDRdOUUAKj96IysuftRFi4zR/U/8/BhJIom2LhOFj0Jtgs+RorOKcOr
wTxVKcVbEXfGtc6FfHJRgtVhCBQLgeqC5PGvtpPAOJ02dUWpy/DSZhMOJQFQuRwPvWV2ZyvssvVY
+cEn8suChVpH7bWuJ/eY2YcnZdokdfFro5F2JuKyfEqEPS5s36S1IcfhYjmlsoCp430wFw4WrC70
JxDA2kmmhrWsY4CFWKSN7UwFURKrRvvQ4Kad/SmhcPa1d56VAHZpEFM32i5yTIQBGEWcsxZG3RZn
jcUopb4E9N6o/7TWcx6KaDlaeC2TWBj7rnxi/GgvpRQ1UlU9haXId6awwuRDyeGCaNKpYKmNxRNR
6N9RgyYfXoUSOkOGoLllQwVP7d4uhLIObxHjxVGPp6C9kSVHb1Uw2kuNzoIJ8YhIUPmomu7LWDDD
i2MY/xpNugXZvu63+D6YavId0xwFPyuz76B3yDKwSLiqR9mvFEvXn7WkH4/wDOuFTSbTs6q72q1Q
xG4+OW9sAy0AkmHs7lygpN6t6qtFZcQJD3osEJQHvghlakxNT95pr1RB0SY9znlk/DzaJudY6ytv
Q06R/J8XhbOi5o81IatyzDOoW3B1/OmccZTS9Eqjcva8HcEO4dbJ8xmrIscPHn2Q7h09Gl6rrPUO
Pf4UCMuVSiau5+ensGcYKDVVYS7snB2jT+KlJ5xiz5uWAlLNlzIqwoNC04Syev0qqYycg8rIngX2
wVXsmaDIpt0u1dMDlnGbXB52rboJyFsmmtQE6A3dQGxcC6466W3ISE0L4aKnJARhTpvfZ0q4eicn
ij+FTpJtKGHZ/1Jz/1OjOC2fHVT4rKBxl7polP6+fI6kTGzDUoCXIL1RosS8aLX6btQQ5CDiKp97
MsmLRa2c7WGK45GszgJL/H8rgVTL9EhTogqCzBtK6d9/i0wZJ7VRYe0jXb0xKwnoF/VEoxJySJ11
F+DYX5ilvOWJ/JwpsCT++QtjTBWbv31hHItOuU75ACEECpyp4vNfrX8C3ZOiHLXhKCGqkKWpmDfH
/Mp4ndxNwCc7MWbhjpD7ehXTo9nEZuM8pdOmb/1qocVYSI2B3srU0ZpBWuGo1EstAYqqK+S1Kkaa
b5NsLNdZXKZnofvWQonjdDlQLmEtNrkg/npFyP2vY79fcc1UKtL/RfPwpzaNAptlGgDlJmX75JD8
o5QVC0mvTqryGBPBuaSd50EdROlBqmb+DCHzigzUmiiMDSuRkQpJGQPbmW9quhi4anmoL8yhVf/l
G+H9WWNDhsTSGxk2cigTwf2kv/mvT0TCtBKpF1rHpA9NHshADdFHfShFZq81p87QZ6f5q1zRAV/Z
phZ9oD+E9++1yhZeQfRRkP5XqN17NZbDzlPyeFOqItxTn4UGA2bspEw4u/lVkpK9ppshMb/TMVVI
o/l5TTZx7+JOjVdNHBtHmK/PqaM0NyYAwMcl4JagfLWJiQf2NbDyd/V0ZaFePtaZqpDlMHU1w8Z9
xSb6lJeYRi0Xl1KT2of5sA84HqlVKlbOmMZHvxtYbbY45IVq94ACI/8SUrbFopwGn0kQogRrdy9+
qn3Bt24c9YLCExYipVr83leIFUEVbrzXXdteUEC2F1yDzSU2SBtJoOhvf59wS4dAjDbPCUQp71ja
0h+JYPhrijBaxJaJGlWIH6gEn/TOWxlkVs81/ThI32jPM3Vk3nUaCx97/wRISDme/nW8DWJ7KVI5
fEzXS8s3/uWm1XBu/nHbIlpEsGbYSAg1yzPsP74kdFfCtGSuANr2FYiJdiXeULvaYfWajKHCg9BR
r7+Pt9pHEhU9beUQEFsNf3WaWaZhZP7cWFGfLHoVh1NeZcqwmM/MFzbRsIKV3dxDw3f2pCnbq2CG
2WRutmla91ziiP4SkXLLqg4ENLaY/tCwfFxnfdy/M2teYUTjitQWtNH7aO1CglkIy8BR1NXmVrUG
63mQRrr1GpowXe1CKpHud/zH2rMzLCtFzZ6raYcq6LOK39KHN/X7R0GJpFsUF85K1or1DOrNOFSp
BIc57VZlllyruLjN/w11JbkaPSO4RRBM8qL3v7eK8cHE0/yU0OAD/Ku8TsnP11bL+oWqJe4hFlW8
dT0GrDmCjdqqeprptTpWCHhg+d6AlOhSC0wdpLUddMH5BUdcvVozqgftvkvhyg5W+po4vkFvDKG0
qY+BAXmkgSzeOdku1cEFL+bzlAKKffefq2fDG60Nf+OHlcRyVJfbSqoEODKju0FH6pY0gJQVc22x
dKnbXAq7P1Kw1e9JwFc1DOtxRXhxtZl35xNV9NUWXfU0H4EjqGwHHDvLebehb3KXnvxMVRimfq8R
9UQK2pWie/5rM3o4toWPEfJvx5HNv9J+H/a/j6PnAZtcWK9uKnPk36VydMOAOy6IvvmOTD77yFAX
ZqcbF4KK0muJLBfS7veInMkbUyrzrgYF3q5oeGsqaWyzRFCqTbvhrXWG/7oqi5DKyS68G6MuMXkH
QOR5jh78GNY1bXL9Mpb6RukEk+1h/MhH0/yheeIuB+8lQVm5b+0aJmZHIkKq2vm6Aex+IjAPLpkR
ROmppqxlwLBZhDjov9ZtTUFMVz5RoTU2o0bCSAR+/D5fYRfeMiic16hxg/vIlOnu1FNcltLam6RW
p4x2pXwZYNWcLJT5mwKVx26UNmvGwPkRlMgXWBPNL/46Mr+Yr6Gr/T0ed7DkQuKoD61k/ddMuMV0
JJM+TzygfHahkykUAj8NBDU4T/c+os6xGdiBJQjZlWvVivbKGJXbJptEl+3kblUicfy9W1Byx3cG
3Jds6hZtKTAlFT0Hc2PPf3hO42yaGrgNySL+I4DgRlqAPOda2hzpD2qYiXUPy3QWnXgO93skOYCV
jegDa4r1nBiZdg8FZQgttJ/9Iml2pFaNS2UI3jJLDWEDs+IucZ5eVLs5GJ0lb7HinVXih2jzyfKe
okm+m9OMBR9EhimM3flELftzSETMWeuD/KpqcmPwpjy3Vos/BvQhodPs+v3QrEqZ29te9ulGbV0J
n1VmOEtH3tRUsZkxR8emRIpcUzfHhOjbpyYFzS5k1W3qPDrndX6SbjN+Fqq3VBu+kn6WVtskoYwy
/3tVRvpfwLN8aTOpvOMxybbkzukHVTHLs+8WAFH9vHuJcwd0rV2b32uUx21c/+CD+pZYaXbpdXLB
XTd/GoeopilOF9oYan895rmAkIiOVBYevE2aA89pT1DGdNwo/HaPRbInrD3ZN6IaiA4gjSNHqTjQ
UBj1JQkBODRCgfTBVYR17p36CKQinFKnrPN8aH6Vl691l6uPqCNgRE+k8UYwWUQXpnU+K2p6J/Y0
+26xuBauT/3ar85t0hY7XFkYegYSovuehOj5ldmL+DhvmkDZ9EaSL5oeJnDk5meWYPVTbVj9zaxp
uwcnYMSkX00xUpYZujeiID6YAMhD4qPObwbDXMUQcpdh5ZRf1XbKebe+0h1vlzQ//X0/S5OUIEJS
NJTREU1r9imr5ToPTPMdMQmFD6PptrZXmshA/cVAcvsrgnjsruQAI/CZohB8z7pWWfglwtIed4Aw
9Bzju20WzrlBMXQmqR0ptpadOz8vlp1B7HYlm+9WFztfbVltHbW0p8X+rjE04owQmJ5cv4++SNNg
wal49ie1w2aWtWF2t0PdXrcecP9htJsdMxs0F2m7n7WySaEdBD2Np1lX6ybDzz2pEaMVwd05zUEh
eGB5OMDVXM+7USy+l03mr4hvsZ8KIZ8TR7PfBt3uNzHen60IC/vNqZMznsDs4co+uo453jOPPhKC
vf5bIV6HREt/FBLjfKZbn5jM4ODR4GcMRlYclEqF4+sC+RChS1ik1VjHmKj5cJEVodgig3euQcpa
CsLlYyi66lFHQANwCkb7+VgDdhBXrfM9GmOkYbqpvXsiH07ztWmryB2raLB/04/OPxAmxWqIA/1m
mzLYliKhUWgv47pBlzfEA6YaaIo0S761VALfNG+6d1RPeRil6q7ULHauhGUnW6+vslOt894QIHdw
cxGeRxOWp59Odv2+nepwJXxTKo4zAyEOjCcWAXf4WS6J8Za1wyyQXPDxVduSxKD1XAgEn9OShuiE
+3m3nn7ct/qWUe8bDRNbi6J3a/w6pq3xAfRQbJy2GXdeXDMejEoOx9860/trvjdOdaLzmL8nhaCj
Cbl9GdnNMMm+puk3G8dHrqi7idiHadSS4dw/Bi0bt10IXM8KvQQaTZb+fKUXJFGMhdWuIYwbl0Lr
qJkDfftiNW8YXyHyZmdSEOvDT5AXn761ozqLrB8zZt4kX3TLx9tf5zD5ih25XFOsT2k+FQCcP9wS
YFjHcuW5piqwLsevHi6zbe3J6t5UgJYI59Od6j4fkNDM93pTkHQ6HZtPKD4x8FY4utt5N5G5uOsd
+fEARG+OtwGg7b7Z7snoG/2tR4K9d8gjW1NJMt8hp4FPSsJHPLbtuWwBKelEu9xMnqdEu5BUgUuz
x54ala/9EN1IMCrhLwCr9oFxpxVvfMaafGGro42UwjplU4tt7rMpbtLtNfk6MxfnDfLGDf0iiprW
U8rz6Cmui3Tdew2poH8d80u+H0jEp76uecwIpiEJALy8EJX3Anv5a2E47XeiGZc8a1tWMkaxHI0+
egpbGsrUQNP1b16TD+iPYin3phcH2dHQQ+aMqrttRl/lbktcrNAipmtA9vQ9JHb70Hb2FM2pRnvc
A/6lAZW4othqf8pc81vtlvKH8ZYRvvAjyKzPqOzKV58hkzCEsLqasWbt3JRAV732Amy/tDb7ICHu
sIX+PTc+5xaoOSxLO4gIrOcCdULzZ3ZFpXOM12OSg2GYNlXYqtde2cxHytFRLxPVGypCv83BNwFx
parrUf7b0I1PH/i4FcYMK/4MnuNYUjDg83PBz9RD8K0iW72knIkURrN3MEjFS2Kh/646vd/Ou0XV
WuvCo2noU5Z9Ia7P3fSKW61lF9Uv5eSkiBpIMfNZt9fdrdFJBgBqKfs489K9CE39zIKQ/lCaBQ/w
g8WSh2/27gfpK75O8q4gaKwKJpQM50XFk9ztmNJnTP08avcx+TxzRFRj1qywMSLcW0gFnZbrFFcj
72TAgMDuK033JKcNhTdlxX1dAjKDS+6SWzDdc0zfYJ+eqcK+eJWenF0SKRa+Q9C8qif+rgr1ZqUO
GTGSXuQdi4A6JOGVtCFJEoC8Yag4ecmv+n0iC5riahNqvQimE2lv/89P/D7hyra7xrrx6ydqRKM7
tYIfXcCjvSY9TQiWB90yBS5y7aUJL86mCXWMdeL1yiS4Wobuk5iGqEfQmjvpYUeKQuTz3IB4tJP4
8FZpxGyHAI6dNtFyfIeO0Pxq3sTdG3r3a9ozX3HzSSWN+y1finGorkbOpAiN8I1UA2el6kO0znTM
RvNm0Mb/vEpslgHJiHqhpeOCjhhh+avl8aBwTCqMfqtfExENB0/jnikt7epOMb+4YvyLb6PJxBd+
1qY5KQTbcYk0G5rUNGHtYivcJKN01vMuVDTk56Nol/PFmq+p+FQrsXXqKNq2NvVSpvCVdbCneDPF
wepObLfZrSwXXxgidBLi7JzmwLQp0K4mYS/B2Hu/DmUB7bGMyJim19JFiEJ1U3mEE+W1aa11I3aP
yBU6lpyhYDsfKMzR3JvgwNHa2jfNaSP44YP4JuQCIYe+M/HHH1MnJm3SGn4oVfRiamn15k0Lm8oc
7GthVv0O/maxT5jQbcuuPQGY9k91k/zaQMrcqtDaD+lfx92mdVaVOpR7/33QCv97NOjoCqi5kh46
8oFPq2UjRm0lR9z98wq69IbsaI2aspXCVc44/4NSJRzEbKzzH69i8pDPvQpuWHF0SVYTOSB05X5t
stjwjklkYMhPCYNahgpBI0qhactYFR6+5FqsNCo7r2NjfvU9p/gR5mtklcHkTmg+Td2Bt0p13CXq
MPXmVrm+JU+iOVRkJ5VDd+5HP7wovoqZR5HNsi+ccuqbF9FlPhOZSrona+rheLWzz2rt5afvaWqE
1x4eopmnVv21O591ELmsPLwB29+788W/f3Y+O0/8/vhZepY+U3rnSDsx3SZeOT4bxdDsAt1zl/Ou
6qALLcr8y7xX0c55NO5z6cIzNFmLXe3RNg+uL8pVS7TJO12bfGFVqnpNob8+Man9mI/HrR6v/T6T
3Nhe/e5SOkQwCb072lUFSX19OZxJlQ2vDeiHldDqEjGdyloNMio5o75Hd9iVKABpOFpp7PFgQaBl
p6Jb8jsNZC/RRBcy7S5ZaxSXUXHEsrBj97MflgSJ2e2TMLJDggPk5PawmeNQpB9FWxJolJ7r/0fY
mTXHiXRb9BcRAWQCyWvNo6SSZEn2C+Ghm3me+fV3gTput+Uv7Be6oMotlYqCPOfsvfaUugSjGdq1
tNruIhOnWxuTZ50Tq8qqFQZCDKLzZpoP4n05ZEmDdNIpBmY9eUahPKDDdjlDSqaWp7ZBLFda8ffB
iJmH+H66D9OSYD0fJSNCElM7cuURtzT2jRuaF2Dxr9LFeABGCevuvNu2k72NWTmyAlPNWsVpcLFj
8aCZJhl1bayuI5L+VWFl/WdHkSzSk0xw8QLUM7Iamo1dusBxjeloN5Z3NIaOqZyRpCaYcqdeL1mA
CdGDK+aWiBqnbuXaerIh4sO+aH7Nd2AY1DZv2v4TpcjfSfFX4EMgMpw+PC72EM8w3XWTlGLdNM6L
QVLbmlk0zLLOBnpWJc2a3tFr5MDCLNIuOvuR+zzatniIA6V20vSyQ15gyTSa6EcAAX2VRl11bYdU
MuHpH4l8Gx6bMBzJ77R72n0eiBTLyrDNuBrNDgDdEYmQnlfD4mc1+78eaZHVvD+rdZIOdZK/LL8B
yVPfWpKWTyBKMAhA36EMbbO9Mac0p45GlIBd9hujjGK4soOzQpZKv7t0E3QwciQPgIXFXvMpasJ5
Vw79KlJedqXXcg+3Jj8FFqyMZVM4JREelUEe0JSDFyTfDUnu1vRIOCWCve82btDV1zZKamKhCv2g
TQd7aCQ9P48V+Lye0QlgvTQO2VjuIBTSdyd5FOg5kh6ovpV5LpNH3dZgcGYXySi27c1tCoRjt6Cq
aki8czX5aKUh0NisV5+pyQnX6BKUTx4MokGMDVW2Dt9w3mUS3EN2zGjsL/vFZCJBVQHGvalKT/iq
rdXCeaoGy34ctBePEhbt6kgEVRZ49FlAUWqI3y8LXI72KEu/3KCumLFpy7F8cOTRpSpvDLig+WcK
cPebobV/FaXdP7HY1Q7GLOMrGOS+jKV1sXqpvlEbD8BLRMliGSGbleog9iL9DoKj2EbfGHfjhpg3
OveZ90dppTdcaMYnB1MIXnwdpWhe3XLCKrfLo6mo/nm0HMt953NvBdVugaQWFZ0qgMrWMc7q6dlY
SarLU1g5n8s+6jCMtt3D8misiktuqPjy73EC4JC2YfzrFbcgPer9Y18Dtq9zGVyLqc5pnB794bUo
C2/vFqHxPJl2sy/aYtosu+2QibOmVEmqHn3qph2hu1rcs0MSd7hBtYeodYzrskm1RG2R99irnjnp
+7Gu9gx6Gaj5xMJNtRPjHagaDTWRuilUwTq+9RpD9WzEIzffVKPc19tVNAc2LW6E1Ksnkk95TZuE
5kp4prxB5yFePDXu7Nzvn3zJ2af1WfEsUkJAe+FXd8JX6slN6xPQQ/U2IoDejzMMAtlXEZIiMsX9
lY66+zAlntRW2dwuQrnbeiRKOV64o6SyD3XO/8n2snKbxX58Vrhs/wOnt9a5oeU3b5YuZnQANlZF
AEQ/kOOLEGIC5Vo5O1QK1WXEu7fTcte7ebV2U7VHizgIXybcY7hJvfEQW9n44HfNdlC2vC4hEf70
1XdvVaPEl9oPFZUhY0gUDfkjOS4oXF2yyzV5e98YSMdm6Mzq32NdQh1ViTxBIlxa76+LXDR1gmXK
bjkWCmfas1KDQxqbIJEW4nep543aLshvVzrhRlZeuyP8tgKM2zQEpAXJ0ahkssfkMqGGbT/5ntl/
18LkiyZS5zkBobIPVWVgsTUBGk9esh7Mrt/0rSP2hjv4n/h+6juCfprtkhfoFWmG8C14drmXXGNn
6O9R4hY5N+E7ODA2MYm5dnZqvX1mVXzB9qt9hgo0Ijzz06OvnOqozZ97p7dgAes6OyzAIcLiTkWD
QK5MyOxgbPSSjDLEogcFrssneR/Vo9pkNl9TWtx4G6da7ZjvUINyodmWgGLui6FqHv1E6Ptaaoji
8JLjzlh3g07TzBp5adFU3/u4JrTBifx7oRj8D333xEfrUQFL/X2XkaN9iUiETsqMfCaadW9+GL92
Bk0tf3Ddq51rNfo5KybnNzPKnddzsCaiZF8M+IbtIbP2YdbO1SGmBNGhxM6kfqDi9reapvW3rMXe
HvbVcOtFd/TEUF0qu3af80S+OkUX3S17XhsSGAycfGdDI3xNYqLRjZ7BYBYTDIOb9i9ZGE9Kz/gu
Mq7cxcwdK0mlrtswcaom2edOnrw6oddSZkaSywK7U17nexySzrZDIEHtTcPb9lc15mNBBuRYvYbJ
s+7H4TdUZHJTFsZ0brIivRkjSHWSJ4NvUxd9BRg2j/fsHsULCu3MJbWnlKH9hkpiWWEEuu4emm5C
9q3J8TkPBUnUcl1LJvrL5UoquuhN2w2XynM7hFAF7iq1t6NSfC16QquywG3PfSSnh6QjkboxuvGb
T0SIQxPhJavzaY99Mj2YtlewHiLhqvHsw4I8tkbsb0FcxiR2MJuMBJoylxI1542GgPS6rRP1B2Q4
yO8VXCD0j4adlvvGKt7VkP9KIpdHy2YaVt5YImaRXcUsR2Ebj2Hy3ZMeVq1Tv693kWk798uxZeOR
B4X4iwiC+Tjg4iJ6hAGEdJpWkkFn6CWKLaaMadOslt1QMqh0tJNE4FOuJkRf9JfbduP3tNH40kz5
auhoq6lg8g8Alp5VZ1gvVjyQ/Sty91gUOfo+F4hhGTdX2RvesVV2fc4LA8EboHg07Xra7MduHG5k
l628WV+1bLRSSloLMT45l6ECQpFgg03xfhxz4xmOh/HMhQXTV/hUAoUjm9wEFulzRd2S0C1ZB1n6
sQ/ocUx9YjxMSjfXeuRbnyOBZwgvstEn912NjTyf4eDLJhuZbZoR6botZkkmqtbGgZG0aUKZxVsP
67CKBnlD5Rk8Tdqwt/W0PHQ0/FYF3lgmPsLadXrSPKbtQEw2rUW3DloaPjFvpE9OjpsFa41UjTdw
zHJTiSE/LruFo7FmmvTDOKh4LUMsJgXSBjptrEMTfRrXBMwZ/9mt3cA8Lkk7y4uXZ5fdcV60uucG
+nOwGYbQPrt6vzZwT5+8zLLO6UREb9Plb/5s7NQRBrdJTeLsvEf6iyJWFZ9DNoH45Uqv1prm//Os
qEK1o8AqN8uLOyuOD37pRuvWHOuHZsrqB0v3cN1SyG0VtEKXtIO2vOiaOi3PRmQYuSRnkmNsJbS6
Y5nRYnJ9IkZm4790cN6RvNiell1XeBGJuMN6nONHxzivH00iBfdEfuLki+wbqtPwDsVIcM9t9Y3o
tISQFk+75EnFmRUahP7IKTwXcEXXy7N1rspjXfn4bJOQTksdhZsy74crPaj6BOz2UCKpvy4bZfUW
/5O4vQKQW4UTf28i4AgdXh6FHKN9xbH52bHpg1XcFPGnvo+/+wkXxqBLkZqkZfTQlIa3DyKVnvpC
JqR3jJI5v2c/EWbORDUeo32v9fCtleYGG43f8cw11jl7pcmlnZsc4uNC7KC5D19Et+3mmFVG3tEO
k2Ny9FlzbYAwxEccIOo4ZuhG9TmOyZx3+3l3OStcrrCsUczbki9fyf4voh5GMLMEzS+HHDlMu3Ek
IbwVvnPX+72zFWFXkLdqlKyz54P1vJkDBF3kaCI17btqNFcx6/nDZKDl1ZCQYtVh7kcfp2aRm1gP
c8rXZWDyg1cvqz85dUsRYH9tdc06OZVR3XyQ6jc9l1/bPhKHynA2ju92+2FivYbTiKVVa9QQCcLp
OWOw/tDQaVCka55KumWca2H4pcNRu4pF6D64QWXdQQIyKHZ4At2lBrcu/gFnixONHDh6vPFaVGVw
EHPQSoVh75Bwlm66wSjvwoa/Zl4E5is2jU/D3LVRE19d3Rq+Bawl175I48eA8FUQ1iI+RWL8agEb
PvfSqvmwMCW5E6O6ZdOShXdhWIfeb0h3XQC1YIyURkyfKn4ANZiarvwikM1mPcY5xPMFPW2W5mcm
MTZ1MCHY6A2w3aZFcHOglHM9yu1VDmPoC3mD5spoS3mXl6F4GFVP9Ensp1/aJh/X3qT96NEoE0Te
lI8mTeFryoTRpUM7C0wzYBbk9ZF2zbN1G5SPNKmBfQFYOhFh697aICK/u/r6b7KLaDr7EpQRiAh3
oHep3PBeOc5hkbovG4gl+lo5jbFmkojIN9I5VXKt2/37KLNphgECJIrRMEZQFHOsl+2Pd0bZ/VUk
bb6nRT5d6sLjJoPOl8pKa5Izg/YDqYGUWd0oTgbf/qeuafIDsZ4Gjj128UJ0j1r1VgiiYPF9fW4m
vTibjKMvY5gkO0gaP5w0Hh4ChtQ95eDnoej1fYIbZGcMtfO589Mt3/X6BWePdYoyt9mI+Xhf219j
SJlHt/DbVzHjWkOTRFZ/2ejl8IwhaoaURKlxrXDinIA7knI7dzNSI05Xmqupe1PGDpkyxV8+SBkC
3eeV6RwruKYtUt9TVENXYLIAt9YVpwKp6c4uSal0YiopO5HhnGhMgBeTrbtl11NatsnMqJitV8W6
M6r0zrGAOnfD7G7C4Pxso67vnCEnHr0ecfMn5Xcpi/i4hJcsuSXxKGHA2NOzGxryU2VF0b7qhuzI
/Kl4rJCHr3zX6L8Tz3YMSqOCQ0TtM/hgKzPTDR46J4hxISbDd/wVK5n58Vc+CYNB8J9Qv9ZHFSZy
LoEQVIGjsyW6vw9W9L6Kw9Drw+EMOKPdJtkw3LV5i1HIKkky0l1jFdvpcEefrv/PpvJTuVOQ4wmA
ZqbsoGhdEzIL0X9WU6RhNNLZSt0zvbX8nm4mDMC+TL/n0loZXo3wyfUDilE95MYL+z0tHHJDlTG8
QOBjCRQk+C+lPm3y2kOPLqby6KPv2Q0yi177PrsItKHfabZ0q65tR8ZYTXaizx1yMprDW2+l++UV
pJAq1GFe9UD4WXKeOzxburrBlySBDaoL/3us9XTFZic4zfw/0a0+hse4gO4cE2aZKXUBbe8j2y0b
I9vNiQ8jWFxPrknWUTMXWMa8cXwofFc/NKw6/JoF4tCrk+67I+NhKe/b1C/XA+rZPyk8Z2XxT5pb
09axJpMrAsbXkh8dytIwqJtiUZ2SgPZRlZIfK2Jp3/FFb9Z1RVOInKt/ji1PQF9SJws+1/JakEPc
rZYnEpSdK3gq+5JQRq6dXrNT8cTiKinqe9YExgl7xktQJtNjOIXbxiFCh+5hutUCOVzAH6g9Z9xz
2bbDxTSCEYqZsw96nCSstN2TZVmCNgIlBFi5r7lns9KY94JG+yqtyidbFucS+mT9s4LmidXKvyma
z3h/KLPDOC0vQSK8zaCel452gR3jeYiel9Z4lxOv2wYtElKXCEXOO5ecysxggUIrPkyM4dhrOE1U
PxnY99g49QpBDCY4zudXcgqDtde9jmFDY6NBXX1Ng32LVn+RnTu0Yvdm5aJHKPx4Oli21d05GXnR
TR18twxLIlNseJ+6r3HB9FRBxJ493rxYQBUwfEJRKr4/MQSKB8vzjStIDPC5VVaef6/A/ij3NVgD
WfDXDAMQHVP+D+iXIBw8aVkdSsNxMs906vwDKU/dmbBx7zp4Gk0vOXz9/c/8iAdF++4ok6+FsAQl
hfVRY4xmshZBrNkn3y178sfQaIvI3Fszg2jKDSQHlb+ZAB6vl4RB7Fd/QmAuqSg/fQn4FRzB18CV
zANJJv1Z5twPtpFaFfDN0q9WnkqKJ+VO4wYHoLnjV86fisGs762mPZSttI8UHBBDE2FwzjGrxnUS
PozQwtZdPGmfOybHbk6Up+5PJxSc9RPx3v4ZiVtKE4sEjTHI7zC3saQjA2ctuMjvjRyrnEtK2TEo
hP6Cl4Y2qk+DYKJ5CDEfA1Y1WfVxMEf9JRWAsaYoia7FnYb4cbcYTpseLapOGNo6wAZPZqvCvFXo
7xMDrtwC8z3xEr//8H7hRBi4FQgVEpZO7oz18Q8XIGD1Go8UWrKerR1Ly+jagQs+2AazPLdGu4yU
rBvs+A/AgV8NEzglTBNniSV07BIfCR+1ptOBq+LmNPn+/P2k3Oz950bU0apuWndHd1mnr7qi8+o4
ubnBlCRfu7Ta/f79G7O2+aczBys+4BJpYltw+XU+0MqdBPGkKUr3ZOpxvSLWxj1asiPhwbXdV9ci
JZqaXd9N88fdC+8FPEN3GC1cryEGrXsACAktNsklLrOGu9//cotr5MMvZ+GosLmA0F78heSkDUPu
E8iuyOByt6LUXuFopHfZGIefaKfRuCIz6rzsxkMRbCrWuGNzD4KrfZZNuSdgcnzTpX8ne7uHnaGF
m6ETxX2qz5dDC2eqR5/mJrHtr2E46N+U6nEB0yNRjXpafOZWr8tdpNksnmd6Tsr07jSGwaffv9GP
YG1muIKboEH0Knxt/vvh+yvIhTKbyi7PyspoCYEatOj/waCL/WJ8BaV17PDxfRvn6BSd0PKHZowy
FrpNuU3BXX4pGCSNo+8eRiNSOwWw4+DlDIy62US17IqEdjFZfP2GDJThwF9k12lp9COlUbGCWuU9
/P4tCWdGg/z84QF/tQXCp3kpJj7ytcMyiLwgIye0JoM0TmvSLXW92dMqH98qFridE+aQefX+wRxx
Ac6HM4nyZHlVLuX4RiHy0E8tSYGWH9K55Upixglr6HFbNG38KQmM6JNF8PZg2MkjV5X4UyD9p14L
tDs+M5j4YCMOfq3V12UzCPtb10Zi38eCDzkKKx372fw0VnRivHI936hiat5f/e+/Y4XbXGGscV0H
MA3gaquT5ExbphzeB3Z5aDl7vmMtuB1Gd8sQj7UjQB58xLzj8rQEzCazKMq0rbuJSedluRk4OSt6
kn83y4dBq/phGETyWnREmbbI+vtoKHAZj6Rmz3YUEtvbdZIyrOxVkqLk0x8X1wqYJbwEVPXrVAbR
mbkYVNSkAZbJgO2B8N3qIWewcvAXWIPbVg++n7h3Beze8Jqmcbzv7dnS6E3JJWP085T2/izSstwN
K1r3yVWdc0d9cF2eXDYVszWaFuHdsqfVab2NCqyEhkkIeVnNsgeh5y++z23Flu10bOy2eDHDkDg8
zGJn9CDFS2pEf1XuAHTfHb9zb7evZhMdaQZUXwsmdZvJzvJLm7X9LQ68baNb+8LsXyhrfao56V+X
Dd1i9xBoYtgUvaXfLRs/7OAyxOaLTVLMcTmE0cq+GtHjQuTE8Iergl7DVmdhhzCejctIg9hMln7z
Hime6UkplvKENwyo1WT82HXNW5/UzjN/E7UnYy89ZEWUnh0zseuD59hXq8nmElsrrgEz9nGGkPXz
pu715DJUVXbR2qK/gCR01yln3VfVoTdCyP3M0qU4aapLt/F8XAS4K6IE6WpfOegN+TsQwBmtNbsL
3yI5uhuM+d4hcNj1KWvw6oyPwWSWN6AIkBBFtE75a6ywfQ+fTCwcRTpkFyNvU7wa1NGMce091ii+
UnNt7ZqJucuDsd0YGStJv5zDZUylPYcFgUpVCMN72Z0aBUavTbU1MU+7wA7uxjnSk6XkvbKB3uRE
AdS9LN5sh+4pf/H+NtSltZsG5DKprCz+YFV8IX7GPEOMw4UsvIupEys5oCC+p2O/bbvsM2PL+DSA
HjkNpQJEqXcXbtN8Z2gnn9ra+iJG8bgAHrQsCy9xgRKybFPjpXO0/lA6gwD7NqJpYw2xbOwwk9dR
jeI6oEbaiX3IxFRbGRWqdXxz1yC1nAfNEdTEXklpDnh+ybCqkxHVgCqtu7A3vUvVeBkiDVHtmVHh
YpkdKIae5NfcoeRbXCfLsWWDKpKSDH3CthLlMzHowUvVhA8+usmvRVcOq1LL7U9C19KNW4bRLYE+
vWt9fgy/cn2MciSardu6FxNyqF155EPibuyuTmudtC6MH1vLjB6J/cD5aZAn6ueIbiqhvYStwEaO
LvbSFMnffRrVGyNP4zuTbiP3QjZe3PlbeyRTqw4GvJnLweU1nHfVHt5SunJcWexAylLStUhTMz3r
n4PY3gHhbcW1dZCOFPW0tUXjJBs/jcqLl7DBQg4wYkpOI19VaqAGN11sn2qrgFfde7G3nWfBK8pI
G1qFZaforod/NsG8uxyLAoHJZ1Txps+AEtmF9gV6JJV70nbYs6bprsz4/JYn9Kn5G6GgcyOzAfnX
lLjrwhqql5D8cKE0+jlakvm7qPBAwRoM481OE/vW7E1uEGTGtdTg+2gUZCSPPqKL3IPI5TgX6Lzx
uOKyPjv6EaSknkE3JpAjBAERPDWO/BYLw7xP2kGtKiccHqMAWwJ6uPY05DHS7sT9gyX5fywbpclU
ghw/Q1Bhf1w2QgZiBmjieyBjSu0WMo4D4F4ATt3UHR8T7eUCQqK5T/piF9ZAWbGMVBeRM4r4/R1+
Sfv4+QY/192m0oEZ2dD/Ppg+2xRnwpQq82QVsjtzL8U4TprPNUjy5NPoe9sE/N5b3KKFw4rFCK1D
SDeULi7/1IwAR9OR+iKzx9zLYG34eHPjrhmJ42AjSr9EBoSOsCorwFPzRjnAMIrbjHE8m1bhnR01
jSuNLseBVkyxTr1YJ4UXiaFRWpyYkHER4h0nfUBemWjitSL8Zadh4NxnrghPkD2NP7HvaYP8suyB
gUg5AaBTSbYflnIjQAAwYK1/NswWun9hV7PRFIawaag3BH1um05vrNkUlzaiWjxiy96cQTqwQ4zm
Gqky+BRHLeNYjkNIKw5RgiZ3gujxVtQzvhWwRRt6xQ46K3bQMdevPQsMryuCaJ0XZnBKB4lusA7l
zdd4CQarcD/WoUGBP78GyTWUeM8U2yYqIhLzMiY6XZTcwzdN7jG+nXgL9Xk5tGxsKYEuNxi7u5j7
RcIpuAuTor1OLgFOPTF1t2RCnYHAIP/k2BXazyZ1PpMr9WZ7pffDmbItfGfQxEJ/qH308kpOM93g
GORxcHFn2eiyARRmXxMjgL7Cche4eeUeIEYFKzWLTb15g3UIvY5Mv9jDVKYbhhbDiaxvXHVtqo7A
Sayj8kF8gNw56wHgDo0o6/dHy7F/d5dnEdb+93XjmMY7Mlwhr/8/2YiwBu9gxz1Uijko1+vl+GCb
ylm1eJJ2PlqyfuWirb8uGw229anNsbrFzKg3yzF0KLeA69ZF1ll/KgOdbk6bF0/LxkmjW51hIF32
5gvVRmaWewpaw77ImRS+bGh2x6uRZKXPGZm3c2KOC7xrkw0gRE0l7u1Ra44WWMWL7UwxnXf3n0eQ
QLp9sFoJe4rfDdeWIwHN/P9uVGl3NfrBI7RX/ZKmZs81LjIQ2Y5QEbmMbT3Cb8js1rxbgJHtVDuQ
Jv16Ivl93oTC1LZdaAybRmT/HOvxUK76tC4Pyz9bnrBi/zKlXnv1aEdvvEFvtpMRzamYx7xvODFm
k0crnPio9ZOZPksvi9fYWPXPsSw/p5Uvb2aSSFahFbneM1trirxuXaG1vrhD3T9LuUXyp/aGyJ6W
9/JvmHJR4GugEdW4+6ALEX6GjwKAGaU2Ycoqf39AG+vDkd+85v+fio2mW0V8B/Zl1AIaouSJzo4f
kK6XMsRduDFxkO0tL/+h9d2w1+1WvzmVrd9caWZUCPCVs9gZwzWTlIfWaOuLOz+rYuJjweqxsIT4
XO/TvieeJzbQVwzzIJtRbwBwK2hj+tqddeXqEV0MM91ZcendITJ1/9AqEQsD8ecLPo1f2mpAlaX1
a7OEFX9WkcnFyemMUfvgknNEfygny6CjvA4RyNcaTQQ6wP1nAEbQRrO+O2PyShDCuO9TDq3gThrJ
2t4tL/OcDDk71zyi90qWd32/TovmYJALsqawEBe90ea7aQ7LDKzAgxXp2caw9OiVxfffVitmYFzt
849qIKOSOV6nN/ku0mW1x+jacVJGwx4sVXCfZ3Or3DenRxWSQWAM0fTCBA5YKheFVWNUhOpwN8u3
RmiiuI91yLAmuRJNJLdhEHNrzXJxquhNnZZH/24+HFt2RV4SeCtkvfbx5h4DrLw7TXb262j6x8XF
nQXoWEcRVg+udOuzZqGoDlSsvvRdAuVb+wsJtjwJpgmA09hoWS9WhWiq/SJuX44tovcooBbRguay
HJIZOZyQCaiekXVCV/gBgCWZAzBgkrV6fje0HZgQK1L/fUKGnwC7qUuKFHHdkRxJxCrArrpM+5NB
cxo852Rth1poT/qAjoXSafyWZPmu7vQQcbs1raEyJ/cVoUMrkh9ycrNKQuSXG4iJm32d51W+7WtZ
7kq78DaTGdDPlvAkpeZVX52pOeZuVb/kaemDNqyqq9607ansx2RDdsT4VsQe6e7CGCC5Sf81zb4t
h7VItGRFN8kmDBD4hpSsOxHYXGKRKxzDUI8ey5rMXQt35Rbt8/hIEIq2J6uHT0bPEdbWDje1hvjP
k3IJcCZ1RGyCmTe2bNLC/ecR2jSXGZvBUOE4BsW0bcBOPjuBBaCtREKx7OYdlL+mzn+876GBvzHc
IQtFNd1aICYc+jHbyqwjsbXE0L1SOXnWlpnjh1kequbIXVs7JfMq6P3I/Ir3R/FXwKnetWrwkygv
RVZZBR2TDjycQ+uLl7rzf4ip6P+2KizbqfFXnDTH5RLEx93QQ5hvd++brJG7JYWzDkp/ZZemcwMB
RdEXEh8G1tu5gayyb4D3tK1fD4j45inIsllmgm6KW6EWQCf+PRbSK763nQJIFDeyYy06ScqHdrDH
XJtr1o3hV18WFngwi0daZfYrXTXhKeZ/hhTE3PgYpDeGVMFV6MW4gb5o70LkTywstZA+Y6/f+TUe
qJro6Lt0shFtu/5aDm5xeq/BEYy8hHpvnoysdt7u2nnRxSRdp81qJBuaze4bIzMGkMpeW1x0t0Yx
eacmVpOF5IWHaDm8EwkKfwWQfFbKDqIbS+0fY2vpn4kWgGxEevm2olexGswEmI7yxi+MatY2AfBv
gxuKw3J8AROZHCc2HYhyXBgXEPz5jqQw51hAln8U6NFWrBKsb65uP3MHiT6ZURgfYtzjTIHIxlYy
3DAj7h7VvCF+Tt/FTsaoO0IpXrQjM2xT+1wgPOX84BXU6vKqVe5l2TM739zR6YrXYdBZZ1x5X9q2
0BJ8AyZSE+DDOyLr/XQd1vYaXHf0AICme/St0T1K5Lszj6YD1UbqbRBm+x43ynNb5EwW4vqrnBgy
mr7w77q++cNA5ZeQasOiJa9ouFqcuVBlPmB8wBCbcWCM8liIzH5uyx6haN4H+9T0vizYPVHbW8ez
HKTNvL3AxyhUzQMCNxkQmkfGuHVabAZhmcWniilQsbZjdE11p0V3E2ll7xvNJwY7VMUpR3Jz+X1x
9AtOmLfAOzBM3TQRKHyMsXcmvQ11I5JHJTpvTQiJXMVFYNxLrR0vRVjXfyoMf60MLVMC/9ABNTKc
dT62W/26HiuX+IhjWY/ZQxMqeisuruEqtG6jXpQX00t3tNo2tIjRz8ybbgrVnWoRlkZpj+SJ8KRl
18GY4hs6C+8YaXWUq79NN9mUwyx5nqxXGJ/msQoBADPN0T63unU/0JUEj+ivJCTWv4g9CJn5kL1k
hPred4K9ng04GGrcZ6MXok6m2N5kdTF+i5EaZsHB6YLqVHTy0Q9kBTBJPjYq3iOcJQ4ErcaaIS1L
yy42GCBVzjqOgHKBeGPSXBQYUwLH3ZtgBa5WQQO5HPL6WJpTtalTjNKq8I4Syek999vgfnnkCIdw
DMtNtxXjdzhKxlfembP+F2OrJt06Ys14KsbCfjHMihFXZPD9M6VJeY1GNbV7VBAIMynD6OXNx6fY
TWkpGd59RN/wIQOEh9mhrF+obqjOR3ubsszZ9cNUfZIdNyqbnt82sVJ8mKEeH1pIj5vlWUqNDtJ7
MBIfD96Nq1h9HsYkBHfgYvKdGkAToRu87+aof2Qs62vWGt1zX6cFnl8HsM8s7EhAea5/f27/z1PN
VcyNWGgZDiD9n6eNTmujL4HvB1w9yHeaHj0XZd7Qy4eDvWS8ecVgwGLWz7oEoJm26bmZM13Jbr3/
/a8iP2o9DMatNB+EUkgRdJjnP/8qZUJcWKkYHPp93e5U91N+d4WMhXtZ2KzoxVs7S0AfDSzzgKTI
+MYb9NcoVsR900TxhTGhiXTTHr76xXop2+KpZmlttnLXWUm5XkqOoOLTYHleMv320sdySl8qlDmb
JLJn3dFobfB5cy/yY4cuHMF/bkWiRdjBB28jdbLnTTXazvsjlMfpocob8RABPToOikaajNrhxWob
8w8f2i+Tcf5QLohPIG0wSri0/vyHwq2INSOR/umfzwzNukvK97ZqdXcL+HU7Nen4hwv5//iZthTK
NMj7JqjkI1PdSE01zZrJU9em7UM+IslSNqRv12qB1mTm2W0C/+X3Z8Qybf+5SOHCa0qbLxw3Cirx
n9/oNEnyQIvWw64VSsY5xECOdKhPUyaKXRU42jkXgLhUxaAb04mD9/gJdmPG4C+zNp7yAZ0GcEpj
eMFRgajC8zYqgXKQKdt9J1EVdf0SuQXniWqyTdNa1Nq5Of0BTPXLaBpSr0GoJu/FFcT/fji1B1he
dpFX1rEtNRDpbYfuPLI3aD2L1d8eDSMU5/YfarxfPjF+piO57ZrMIx1m4z//8cImiboqb62jmxX1
Pq7SI+uNXZAam6RM6n0AwO4PKQj/610q3ibiP8eiU/FBscEaMIps5kHHuv4U0OCCJGPk67hsPDDD
sf5sO/VxBKT2+7Pk15+6/EBb8Rb/j7EzW44bybLtr7TlO6oxD21d9RADYh7IIEWRLzBKqcQ8Tw58
/V0A81YmqTKxHwQLRFASA3AA7ufsvbY1RQW9/55OXtnGaPjpPpBbH3CjFS5LU+sOMJb/yHh+ru3S
bDeeGiWfyJV+VmrwjEaUphjcgWWdxv/7/1nLCz0l8sk/ONCvlVglrN0e2nXXBPIL2M2FauXKNyUN
PTp58nAqFOM594ZbUGFONRKzXM3an1EQ/a1bPwa1Vi+FhCwKGb/5xdBQj87v0ala6455xSKiroIp
oSkOXmO4cS9JpfiuRXDhLgcc62aVjNUO+OmiGq1+N1dhjDz3j+2ARpY7CtL30qPhYAaOW8Invpmp
oi3IwlS/CwiDIRGOP0gqAT41KNjT23A9RlX1ia7n5/PFI456N6NT1dABfDhfpW3UMllc/r6LM8VF
m2qtB2StS7/FsGzFXOjO2HkorL34kxP2s7pHpeA+hS1RbJd1jtn7E2b2ccWdi6xjyPIrIHIh/zPN
WeYn5rEbknTXpp5FGacvv5hOHCxM4tR/PVh/VgfwK/CUVWwet4qpfNTcMV3UIFME8V4xW2UVCYyG
f20ItPeBrzAJ2RCGHmzqAsTSvAH34Gag4mXTxljaDnT9beLaMli6bk8GJdUl5PEo3atz4ZOcYAI2
3Qe0mCAjuNBJxDpgeLkBPfrtr7/RzzMIZsVoA3gUmYiEuRbeH9SyQvMes+7eQyxjkPuNWNd+1e1U
HYSbyJPsHCf6a6UHKlUXWpaze2reAPWoPznFsyrs3SMD9RYNDGJLQc3S0vhwim01aMi7E/F+MLDH
td2QPUkwhOJACl71sJJWLUb4fS6pFdAbpyFWWAdfj7AJ01pU3PnTq1Cyo5MMgYSQOTXG6eVEK9ui
epnbyQHi9PADaS9txt75qiADoFpRAscZSuK3ytS5zJuu8mlT1YO8zAojdGtTUKiAZXcerRKBejj0
7iy7Kp0/5CIIroAH8jHrsRDK450s9TCWaJGR1SjfNdPGrLGeR3268QdCcJgY2A+l3lqkKqRI9QqP
iaUYFDIeRO0sQyJQjnEaW24SJ+Mny6H/dMKRadoq80W0IObHqUDWsn7OCy3a6xWoDr8gA9icYDK4
VxaxPy4cX+QbP8yrqTIMo5Qi3mIWTReV9/jJ4PupQ6OiKKJ9ZhtcVrz8cDMJEJqV1DqivSyi9k6L
xvt64kv6lgmZEgX9fTUY2RKyVrzDH9hNxrHmM2DqT+IYjgK3f40iqzo//N5fAKpDdIoT6dlecTW/
r16doDumvUcBuA2cBY2P7BLErBrSqu6XzkwK9z+ZEf6Hc2JquqXaNCsME/3gh2EvDJnF5BAne13Y
Bsji3tvMy0JITuDjyHbiAaFsRhHp0N1l5cBk6zttDOdgDDWV60/Oyk8z+WlcsOq3ORwmWt4PiwrT
4ORjamKE6DWi/By6Zefnw4tBGyV1OB9b0RjSXTllbwXKskBPioPcc9uChDTWiJ88cfSfp0IUu6np
6SQCKSqD5f0Z6jvMu3GUpPsIEtnVqXqLIhQo8SCMxwdPJbe1qoNndMkoPUdWdXQKd2ag5bvZ9oh6
hEQMOFVvnsghiu1lMfjKdv4UaVfoWhXTGk3PTzDZk2ewA4egafRb35JtLMmFvhiSJH3umTYttS7o
D9g4Ia3LWr4uM+SYQxwHh/lVCNp+rVEJWUeSHaB1T5dBN/XVJ5O+13ThUqUDs+laEVH1Hrv7WsEf
VI1dfxjsMv/kRE6j5v3NlFu6aUJfthRNRln4/rjZSJ7GqjKy/Vz5yEC3LkYJwYQHdR+tKCPt1wNH
nS7XD/8ht2yuJIv/THe0jwrGQpccPSwRgPtkvXoeEpiBY7vQEF5+j2yx0qIhe6mONA00EpvSNLjU
yTgBubJzX5ZAU7t2JefhFF2ddgcRJ8nS9gWYC9kaboLLL86SWz9gTPv1b/4zNRmtl87IUhDPqQy1
DxcgXfM6stMq3ydF/30eTvIUQUTM2lMEpXnhWzq4dXxPCd7NxzyV7bWSK85RJFLKiGzITVLtTyYb
/0HgP2tS0cTKzDfo9bw/f+gbHIN1RrFXekyEekHUWFKWaxsQ4Cary2LHOsh2cTx4d4XhawfEWPe0
UcenhJSLJdzBz+bqyk+Tv6kcqE+1Bq5FbhHT539jOBux9GctrbEL7dBpnnyuZNrNHcijea+pQdfB
NNH3fsysJh+n8tP8Si3WPd0Hgjn8uDrGw5iByRL4FKdi9thmn53Sn/PSmCRSObBtxMRoyD4uZwyq
L7jAU3UniegrFCNUC0py0Adt1+q5z8EKpiPGJi4mxgESQkK/ajZKLV/QUBr7ULbFtW9qEp2cdpUW
nXUAIlQcSmQ6mqndCjOC8i8B492MWurCvR/2JIanJ6W309P8SuqkZB92SEin9zMLPu+vR+7PX5OR
a3Kj5tsq1Dc/TopVzyYWOiiL/RizRPa6x1mdKBtSv6mE6b+xs62IZ3ucR2tBeskyj2pjG4/2C+KA
USWVJdQPesufrukewmC88RcNEpZI0s2xMV+iztvO82u1vfbo1d1amIKql/EE3MLjwsbiqVIrQYpT
EzlIesuvv+NP939GHUx7mQA8hwLGxzOZWqC4Y6XTd95UpAisSlCPJykrsopso9fyeGI4fZZda1k/
DXaexdyYdNVmqm9ygN8PdiBBZP7abX2ImqU5DiSEtIovrYEAQeP6t/3RqExvPcADgU5e17ST8UX+
9d7skMxAS18rCmC2Fd2ZEPmfBr1Pd0UgvsbQ2ned5qsHs6z0vZl+CbIMgV/foiwJlWNU1Pq2VdST
NTtSRhvrzlChI4imBo/Wja6pjjW4IC6ieUPyWz1xnt7e1wqNSPFGhwUWmPcoWGjfgi/UGvM+olTn
+hzbFUGUcGGRM7kcZ81tsEVhRqjEts+jaOkVo3TWKtyhOZTDu9DQx1Oo9eQhYc17sdvxzw+UDjp4
G6U09ztZvcd3dp6Bxo4kVBCWcexGjjN81cvwB+kf4ZXIEEFEwwj/R4dmPhT1sFaCqlymTdecNUxa
5/mDeRfpIR/EslhLmtIe8jJzPZbax67o9eP8yhNmiBrHJ6chi8Kt3YJpQ7MzrDylO3f4NaUFIn/r
WjRPTgVcNO/ygyZFwUMmWritdqOssD37D17d0s7qGwLVbFSTvfMkT3r7NrZUNw0lsSimVUAw+S7m
D+ZXjh1orqYEh6APo1XvmwaXXVc8VpKkrRFTNm49xXvb5hhs4CeDfZ8+1RK9B6ECJ2PezYcu3qtB
kSJxm1pBk0MtVmyPBSJaVV+BPtAVEj4RtSBGNAye1YR8Kby/EQeKDYnS8Xms/E3Wh8lhfkv17QgJ
LRuEPw6YWfuKSCL63cqp41td+mqgXlqZhGUJzbqSXcpkTkmVyUNmeJdMX4VOjlfOHG6xAGc/b9S+
CHkOIW0TMagWxShgJFM3p1u1SzOklIpTjgc1kNVH/D/KwtcCdo1Ge8y7QXn7dBbwz5/qLdjfpnAg
diJcOTusCldhGyJWVstwQVui/1EYl6Hx7T+aonzMa7P/KlVwn1TK8ldU7/amrpSIkuIgoM4MzXrQ
JeshHIFbkKRmfw/gs89/vU5I72X+cIP9AEY677xDNW0QocSbQTQIAOxEAm85egARnMSNGfmrou2/
+1jrX229eXuBAvq74/fKJTb5DccsGu66Tn/obTF8daTC38iqoWPSnXbHVSqqUyTX0nNV1jl9aa2/
r7q2WMqF8QIurd+1chc8tFXzpEyIjELFoZtWFR6UCF50qNk9dVMQGbpRLhrN4qrtzCUQd547UyT0
HP88b1hcsovOjO9zGmQ69xxZYz37w+Eh3CieqMQ4Sxgep00GdbtfSaV364Wvrw2TEGu9ktxOrr5T
/G6PYRpaDdAlXnbThgT79lgNyb7yjOiuTWt9ncuVujEjWBfo21fWlCg5mGI31tiU6kIdrn4wPplB
AiQDpBb4oIEox3i4I3y6fOnL3FuMsu7dpAH0KWoVcW6Z9a0bIELrtrJu7eD7W2/y3sybsG/UHeDD
dF16enTBdRFfiFqKL4WfrRL8HMf5/UnmtpDEmJ1i45znxeSTq/0DLHjndRR2v1BTq3qk3aasQsnX
LpYY1I0A477sgjJbd7KNQ5Sr5bVRIKm0TfpFsbSQ3Dcvcef3KyLtW099KXNJdvVY67fV0MZPuda9
fS4Bo1uolVGdSzsmiVPyKQ+z6H6OSxQoDXbvIxAFm9uU2JqZ3z6nvgJ0vBmrDdd5fbMI+poHpqgF
EsU+99beqP85WOcPTDvxDr9+b/671E29tY6KpCL2wedSpc7ALxDk6yKtins0BRECt9R6SCNiAGrc
509yFNWLQq+6Fz0Qz6USDd/h1h5CvSCTz2J+MSsRlDRxtvwXCrgNhAmzRCGOPBgaxaMo0uJCCtBN
nUw6fhKYpx4u1bpkJeIiNDQe4HGQZ2Ygbpl3Q83PFk5T8SRLmbrQmw2dvT6/TKeXBONlW5VYUJpD
2pKb1vgVo72yKxNfWc1WFZzZuE2zYqubWbJU9FC9plKjXuuayObIa0skMuzOH/A4j69W4f71zvyq
SYHrApdM1w5JA8sKsd1RNSNj75UMD8sf/Gtv6vVKrpzyS8esckHksfG9oxsQkHvok5wEvTzvq+9t
IUAJtrm8dGopd3MApg94cF2ti2JuFL7+UNaEJnhlFR3nD9UM0XlR9v523iW3RluqmrX1kkybcohk
2utjfwP6yiUtDc2LY+gXW/CsIu1uxQ2HEK2YW6NkxvlzlHYoHNrpLqNViQvExj5W6RjuJeGV20jN
wgtl/os52SSPxKV9a4RvbyScXUsg7KC1JuivQDi0Tim8UI3ivT5DkIGx31/3ttEtm8yGlTG9otqZ
3NEz4/6t5FDix4WWpMmXuOKcE1JA4IEXFl9VjY4WC4Vqa+Kc+ApP5zz4Y3evtb10benozn8bpngD
hTPJ3VJKigc/kftLljbmnQ1o3egU7cvogwdJcHIu5t0Cs95uCM1qNe/2QjPWNSz2ja2E+hc5EM0y
HzR5P39qRsm3IpGyTSYR0yPM4in3R/N+zPTiKEoiuaiAiheMUU9xTAIW2dPlsRTK1N0ejUMJuwl1
iF9fYH0s6sYyTrMIen7r3+8nTgmjNlzzAB+uoI37dd6K4Yqqo8eNw3u5X/drupHi7dVfPwdeIDsl
flbiimi+pXkkPUm1IjbI7aU1ikjpqdRQvzdVKE59GtPrH7HBD55GlJjvmIcAoslDIsNJDVvAcEkd
uELxmVqktvWsfasNXTzraWBt/Q5hZmj29pYIoHqhi1zrXTMsb6WvDBtwFt2KMil18y7NkNRk8RM2
vnAhESd0zic/D1QX5Tzv9oM4Z9yc9vNbqh3e212WrDr4ok7WqsdiwvLMG8wfpxJo48ZzAjMimhRJ
jRqJ9IGfbVwrSEil6J30wdQi7Vgr3e/zh4Dh0wdMu1JCHiO3ftJ2mSG6SeZ0Z4hXgGgxApIqx+78
nm4O3VmnAntutW9GbRanqp/EcfNPSDEXhZ+hpUmb+jBvqkoqU1dMCarzPvgpcsAgilWEtEsLWuqH
UGTKMaFLeZ03feOVCyeNH9oGMWjlk7YG3JFDKeoHIVoyTENV2YpA+65r/KSEDeP31lTWdW9EL4Pe
qKvG1IKTrqf+KRwijbRmqztXcf5DYM9bijQMziEltas3kGEbjf3wwgvA25T/zpLIzWuEtg1HMSKn
+W/gBcUoPqbF0iB8DL0FGzur/3zl1EayGeX0ZnYECmSTRCpsTjBx0I+benxpJpl5LOyvZTDUu27a
Y/Sm54jUo4wi+dpsff0kIyzdZ6QBuCAZUcUaYGqSMVuiKA2w+2XGcWyJI8CVEz5OHoRrEPRHBzPf
xXPUDT0Ocy8oUe27aTPv/qf3JKX93ULNfWg8B5oVsnwIy6hqec53wfKvfXQtLkMhfFCN0ccYJXnH
Vg4M5pnVaub+D8Q4bEdyb9bzLkZw5ISUSwhu8p+jyWAC7ahCCuFf8SakZEHy1rxJgZ0u4jLzNvMu
agB9I4j1ce5NBY5YvkAiOInLEF+iC1OsonQWTBCxBEg5DOw4wSMR6voOP1Z/LLOxxFNZwpCX4nuz
mqyAnn3nR230oPWcbAV0D2QGJXzIcXdt9AhR3/xpGgoXUnSyxq9pnrhKaQ/JnXOJ0CyvbdDG92RU
4lGSyvGB+1mOYCxOn6pc7Ra1MTrPfef+eunNCvtjTc9CW4KeiaYMSjzqr+9Xwa0dilaoJeGboYLe
TU/ErZHVAeSMAMOsfSkpVv/Q8RaA6o+/WAoFqr5sirWXEzVXOOE5THN1WopVLldUdA4BNpzfPphe
Oegg1zLK4GXRRsuuVokuSLjnQAjaV2ZRQPBpVPiJ0Epqvy0PowNlp/33Kx9X5lJTa80tYEg9kmC0
RHTZPVk+xkzuh+rCVJ3uSbhK1xNA3sPPkztSuUWDbTSlyRsozFZhwPR7zUABlOWy/RW60FIVehAs
pB3LeTICTKrNKGeLi1PG3qpMiy9E1HdPhNRnO12VupWSDN0TDPti1acoxKkNPyqtshuwmzzMG0lK
eT4F/iEohHYZIvIhBQbMG2oQKsaE5S7MWLeWjfTsw7d+mDeKQjKv2hqnypeqB75AtnKY62yUqvue
16l0wYP84vuD9sry7e3FyIugjrTXMQU7rp61oUop0BSgSPzooaIkRvoE/wSMSorolJMWuE+JfmD8
S/sw4qvGcPm28Hdb1n/2Ym5Cz8kPplw4zCbl+1QlsK2W+vTk1EqwN6MxAVvQjZdy6Dqwnln3pULY
hkuNuPUqRfAsWQ64Nan3VwOEsJtNIBqRKYh5LBDLfdd5OP0IuExqunqw0Xe+ppPES9n16JVU4Ctu
L4uiISCWsN1sQzMfEsu02zGrWWCaz462FodnSUnOTRdLezqyxyLRWHTEShsAQzcqIqSt7FIE7bKj
EHzVw2S4hhaFSUp19T3rwvr+2Dj1vg+ISS1Dj/CmPAxvhQgz19b95kirVgIn6uWb0ghkgoVxlsEe
N92UTv6O4o51+vWVp/184VHVowVqWJMn/aeSdFTETZ8NVnLonQQn1jC4jY7pgpXF4OZDThyqSdgc
0VPeucwza+cn3W3sxXDI4+wZdrx+0EyeNRRdwKKQR/VU1+aXLKPQ0WPh2KEElqd2QLm3Y0O/jVXb
MEOzh6VK8htNdKZXBPOsqMN3D/PG6ZU9bVt6KTzhH4QXrPuGol9AKO9eYWkPMB0hTzF4j44YrTeH
239/F//j/8ivb02E+l//y/73nFRmLtTmw+6/Tjf34X+nv/Hvn3j/8//aru/Xv/yBzY/8/Jr+qD/+
0Lt/lP/2z19r9dq8vttZZ6RODHftj2q4J7UoaeZfgC8w/eT/9cP/+jH/Kw9D8eOfv33P26yZ/jUa
qtlvf360+/2fvyE2+tt4mf79Pz+cvsA/f9u/Fq8///yP17rhr+rGP+hkIPaycYdQqaeZ0f+YP1HV
fyDIos+vQmWBUkJHCItxE/zzN/6OQbmcTqhFG0SbO+81pUE+UuV/4KFx6EA4tAVNC4rT///e707c
XyfyvxACXHOik2t+mw/j2tIQopmOipmGoi5ytA+Cg7wz+tIsWBZJaCMr50JoauuKjAJfqATeZX5v
3uiJF5I/0Eub1BiSYNVaznOnC2trzbRIabDSc58rixYTBjdmWvfyJ4XnuWH1t4bW9LvqGpV15FAc
Sdn80NAagjr2M63XHhrwawuzDql4zXXZeSP8VUveUje7OFq/79cxZmDiCoqFVavm7yGrMWwXZXvj
uf4lLa1wS+zFd1ODQOnplBHx/oYL4bTmQe1H50qez2SNslEIhemz7ETOnTfpTnVggWrmicuYm8HK
SvziWcmcU2IM3SciTmdqpf7tC9vc8UGPMECm78vmQ6s1ypJaAdiZXANVkN1eQze9IUk4z/lwXcX6
vBXCO4DJf4E2XOwsbF4uAbzylzyX/vZTyjCm90irZ9t9F0f0RwGszJb82YQf2TEE8MbK0XAqTAAy
Un1lMgm+wkHaj2BWbmkQVVcyJ17ntzUeX3jkhzWRCCT2zke8LMxyX7XBpF0MThJm7qOtnlip0uW4
8/1Q+TZK/hfUDM25I+oFj6XnHLRcxvxg5dYjK+Li2fa1Kwu9wK3bXLuWQ2mt8sAMb6U8GMuO7sKQ
N9tqYr3FZlRfZupbYEfPRFQObl8Hh/mz+W2m/o9OJrLL0OXWmq4xyDbbl2+FXy4wYVhnue+BX02v
kqCQNsSeJ+TDWAeNucieIr18LAZNdU3TAeToTMDDSjuSUjeuVaAiJJ6h2x0o3Gp2d0oB8cEpOXXT
m/Qmm3GhsxJZqRXX0d9uLH9ewH+/YD96AAijoJihGDbqR2Anjv7hIpjarQShSONVDSEHlJIWXmvM
iUuP7G+XcK/oOr8nq7lzsW5BR5fcaOp+b04rkipOpd1Q05Cf9iQxMJ41pdgB1LROETahEf0BUxHd
sS9hAnKnDGtV+mQWq31o5fAVLMOxIaDohiZPz9P3k1hTHZS6MqUMaGQ9LuSmkL40JGQiKPW/RSZ2
3JRaS+uNJ2Gl/b1ij/4xtb2vJWWIhVJCCKVQ4VxUqSVFzVBQ7g36KvEUHcIgRuoGieS5pKvB6g51
z/yBzMKcfz78AkW63+YcV1dhlvA1UWhB9jk+MqW4N6PBPEhS8FwiYb2XYi+/l/wAnmFtUTNp/E8a
ynOj7N3VTR8U8QNiXE6jpXw8k8OAJ0bVivIuZXKzpM/OtdOrzqKj3D1H/QhHImugIqYC92MaUAml
ZAiXMr/XY6rmqt0Hj9TXcQTLBbmiE6bgKyFpJJyKr0CHsIupEbAAq4xvelc9yrnK3CMfUlcijBJi
sNY9za8GETLEq/K1Hb8PJINsASRSAByKcB8QAYX/Cg9N6vjD7tdj+ef72yRGNuknqgwC07Smh9Pf
Gtgscb2kNaX0ronCx0TTs4Pa2E9vpgsP0Oy8i2uF6onTeAuhCOOme4W3QBTYbuWEEKzJL5VTUj+Y
wvkutBwQr11+HVODfoVqV2s6x8q+r+uGnFKDpYNNFkLQ1tuyNdsGrUPoenRVj16nFNvWAzQJ8KLe
6h6LjtiXJcQscn8IfFvakkzRLTJ/LFcY/eBEkqex0mt8mZ3HumOUKNp3jfQUZvGPVsqMS5ATqyO6
2DhlKnhlvdQFbGDb2jZCEIuB8WZjJPKxUUvVnSd9Im3RJXbG15pn8mYSPr9hisr0ZeiArc7nNdSj
bGkRy1W37SNo5D/UIWm+6yqs/eLZGcrhtbR6dcVTqj3iRdV3mu59HQRUHxWm8pOdm41LWULBSj7V
fmKaawsVXM1RTj3hogt7RtzjHzSPWNYijLTHeVeZdtvAX9KLcc5hlOhrnaYg/ycao0HFE/XrkfGR
vjXrVaAFTEojVE9cfu9HBs3YhjCihHvUpLHQvNo+qUyt59PdJNW3UjWf54JWQ7xjlOspzca2x5bA
RGyNwTqiW/PY5+H4iT7to69i0trqGk9ki/4+RGTnw5BVKdJokgeOKIribkVOiatJPDXUoQVvU+Sg
2+Ox3MoaiG8t6tqHwm5jKluOdQhrLOlyRQKYBInQ9XthbbTa3qU2BMy8toyHZMqWIULSPMy7kjyO
2GRCA+BvVVKOASqTS6xzIiJjpgfU/JSqff/3wHR0t58fw2o1DJh36omvDm49wauajWHy5A/G1qHM
hKEzcLAGR9mD/+yYo3cDmvuJfsf4MKmcDhJyI+a6zFoUA+jD+7MnctHXkGPti5fi9Aaz91xhF5zm
wn84BrFUTkq5nMyUXT09y1nbyXsSRsVVn2Q+TMUodQpWg31fDd8VInUtEeO5oh23MJtv5CDFCQip
tAq8Db6m4YydkqKGp3fqSi10uJq5EVzMgtuDlrTkBUy78yYxQaDnoGDaJYEQ2lsHpC+mTnEaX7nP
G3QHEJ/1vQJuQ7JSOhxNsufo1kvDwytReYWyCAIlP8ge0HVf8NWsZMLOTq+c+ZVGOQb7bLNOq7CE
FgkYJ4kG6xvgdrzPNJGE4VXrX18v89T378+S6Yg7aOfprNkaYsEPR5ysJiUIh8G4UDssNtaEOjCR
awm96PaVqPQlmqVDk6REEcTRFzHx3zy7+iMEvLAg7Rctk++o21oujnYQ1scYo/0iJAd5Z2M7oNxO
/VNR6NdBpqS0QOfx4nj0jxmK68jyfexcei5flbH8oTuRcheR/rEokObfEZJ8N8/tZE8lYKDN7RPC
+Hgp9+SQKhHhcwCn6vteo3PhOdCF6obE6j4rTdfugUfYvheukga9gHVQnBjXlMUkOI3QOvlytG6S
fulDH77Vo6XftHTc1ySmKCsvGib9gRC47htalUxA7zLPsjY88OwjnYPPZJrqB1mMjXdBJX2O5Zo1
kd1m6tvfnmX0PmwkGHpy7bG0L2nXNvuqi9x4yIJTAgP3pEldvHACalbrXLW7VeDH6P5CWjG0/cRp
RAZhKam2kzCwLQNhvM7FkK4YLqqaZKdycpIlQ+4d84KQE0/aEGS5n4Phba0sFmWHvPHXo+qn57Nu
wYC0VZanOmtRXAbvr2OCHIjGAPN8AUKTrKuwyd6iqZHdXYgBG79QrXbIRe6YQaJ7WoqIqMray8uN
6dva3uoc5+hbHI6Evl0kx+OL36MaQNUZGnW8bay0Xpad6W3mPv/Q3/t1Gh9iTScDLkOsTFqqZu5N
OWTeEwbMP97GmgQRmCblWC6px6U5eM3uKA2SsvaH9NEXHnmbbUhjOFGYYoqKNZNTZFSoLX8LY7S6
w6VHPIukjJtSypLjmvaLOydL0Dvt1qZAsDqOTnQbxj71FrYI8kUXdfelCNoXyXROBbeCUzyd0yAg
EWr0+rNW4i0Nusf5389IWGGuco3lPl73chhcQx8sE8X4FmksSDDsh07U57dGf0j6wHJ720bLaneM
fG8Iw1VsdgOFOehhQSY/NuooX4tCu6VY7NulmcipselsNBVZ1Bq08rV2p0f4fSUz1LcIy/yTjEFo
holrREN/Mm/9aCRjbE/WIBwugK6gTxofns2O17RFSRgFjnaJtS8te3duBGtaQSKGEz8aNjeEuMJg
Y6cEhXJWmgPM7GjHs5AgnFqRDnFgiJWZycF6mMI8HXREZ1CpG6FQq0SxOLyUAw1uIyftIjD7zbym
M3PisX49xBX41wzid7dOvgakT0fWWGpbTMjfD3IfrBtz6Nq6GKpCYutMnOjbDWF13kUf6eqOgN0f
hcJtXQ8JwSoSokzTioQ1zEjpgf5x8dRnxqHpdCZUq9gP/DsZmc0tchJtFaeO4gZeM96MsBxOWWfe
5g993NYLm6rq0gmt6k7thEO3W/1dp3TyVhmnlxO7tT4JHBnCtXXXZrZyj6L6VPtNR5h7Y2zLJlB2
jjcWpyzrvTUXIXmlcdscAfziijOV56izMhAasTh1wTc1GuuzFEn9LW7gwcSq6QoL2/HIbdJpleC7
XPJL+cxNp+xo6US4/HPSmdWmceTALa1OeyoQ+b1905iS/IPBEu0iF92DVGT9zjP0YjvPGskdG5dt
qHUcD+wTfi/DD6eTS8Ei7PbjiM109LU9OQe3UEpM7v/FfR8Ij9jcKfiDzANukVwOJIkZC8vrxEq1
/J2WG/VlnjMY+RCvAFaVaydsq0WTJv1WS0QFdV2TlsPI5R/64DP0HOpnCs2wI90UOqWWg71r/txk
TpUTnQV+fRTDurV7+aWJH0udljp9tVtajdEpV4xyXTZt8zhU1rFSMyVzm0p31h0FX4ISK/3K3RkT
ZN2e2mkvoVP3tiEta50Pqnf66y2ltXdlq9zhVGp2YSw395kqNXemfOmA8COXAHAH8V+SFyzD8+Xs
Hmb1iaOlUtZqTYSOafpfza4a1tQJoGxnvoAUXH17uzGG5OktGl3KT1GdhAerk1SXuLYNZQF/Ad1B
W8yCyBbJBqZzBZKUpFknp3Js16jQNIXktvMAHbYweFAHUXp+SdKxcBtaypugkdxAlph9OUMBVK8f
93Ap8eWRm6v0ngTlGQKu6IJXFMunMbDISUjNp7dWHdRchF8Dg8DWwbBRRlkCK1WnfI0kAlY66usU
yOCd4lmvdlCiRQzS8YWl2FmpAwuQT8oJMltBIKDULaxOZwpnjB6JB/7GwZz4AxMTt0uZ1MW3Q6Hk
FlejJUxpT0zfAyRy4vgarV6zxrMPQz9mZwV0xkpAaqN737/+pUGbZT0I5f4oNdBZOZ21a+lIqw75
PlQlM9yXcqRfQyn6Fitm5i2Iygq2mYHDqLdpyVk8M+it6buQ8Wvz269jJQxODuNxZXuYDlJzYOmp
hrJBcnhUwsLKjVXneMq+A/iIrNbuPJf7Q7KSp7mO1sLZS/yxdlEM/d7Uqr5XfNveNmGNvrwcT2kE
jHhupnGUvZXU8SjfBINiX5VSIDuR03FV53K6HefnGSEd45ZCNZa2RkN2ggBg9MMHqUKiFWrRXZhF
zoWbiHNRpo1KZLAStP3CAFB0mGNOwvHu7SD7yc0sRwm4brIcgdadLKfao581Tz1PIqxbxI57MBPi
oeAxzcTgoE2rYK1JZWZnhDdeiUJdzuuCVEIMo4Y9nlp6rNxpzct814KKkAJTTwBCsWx+0bgpblkS
jYuZIk5zlpqV0MqtxtOytBI6JhX+ik1cdpu341xkItracUGiZSKmSOieURrokBC8iItHQMZDT7WO
qDCA0oRZmgvFc1WtlLlEGtlF8xMfZzanF2jpakyYnf0/ws5rOXIjyKJfhAiYgnsF0J5t6IbDeUGQ
Y+C9x9fvAXp2VxpFSHpgNJoS1QZVlXnzGg2WkOFNcSE9BCgmKOyIhO3TY4wA8kTLBWexrwRmKBFy
itX80lQC/JN0LNnKdhfAtD8Xg0pqTCG3J2xUcRYqpD3MRShSTc7wn7rco3RRHDMctOOYZPHJmKJ3
rVcfdVVSzubioV5V/Te/nhIna/PiqcobDOCweNKr01QX8pNopXEDk21yMbu9ythm6c713v3Qj8YM
Lll9SmGQpJrLEvJ7CTjFiM7YtgeHwlLwRLeCwsNzGVujOvV3xaDhXrawAgA6fTAqv91EaQUjjgH4
/bbL6uxn2qb6sw7KzNyKo14XvWNNjXQETx9ek4LpPT4ZnRsSl7mujHwxrEWg81Iq8ug2sqW+xmX3
qZMY75F3pWieEMU3sOvyvexAPfAuVJ02kvFAHYPIsWA6oE82RrjV1A1BlV96bUFY1rsstwCOJWNy
jcVIoj1CRmGKbdbSq16QDRuG8OP1ziBRZl0ckQ+zI4iz7/VgPIksMnjBVbLjr2h9Lm8Dv0e+dP/L
qqgHOJ6ApIVmYObcpGzRknWpyhYkfobil0MmJKXPxDQriL/YeUWoHWgmN2IQqpe035apbD8KVUZb
uRhnwgg7ZdaQnNbP2JjUC8A8LDvyjndWWtzMkvkgRLSBuESfXJvpMoaG/xWksna4kWrHCHzx0FXB
lQQcaw8iXxLIImuHfuH65NEQPYCR+HTAvbjFZpJ7BFEVX+oIMBEK0cbu7be6qo7DYEkHu66rXbPW
NMPcLq30/9ocxXoPJSSHeExe4gx/Su43gZ7zaLDoyNZ3GLMRLXlqzvrlxqlfH/VG6fytYswUuSXJ
ZDGJr3ExfL3/P4KKKk+ateDMgLX3JlHh3kqKMTaAv4rA/pUTcXG+Fx6IYr/OSZFcCTXE1zo95At2
MLd6d6TtMs8KlAV3Esa8Cdocz/DEfgsMCiCLCFMCCBbYi8qkcONIxhB1nknraNrmGoaVcKIIQisk
YEy7EBnacSB7vUo4MMbHD3okHXMcf+GKmJJb5QPf90qdAn9wMyYq+1bOJy/FhOXI5PtM/G/6QelJ
WKFI6hcggWyjkZuzROMm3ZxjI0ACAJnRHrHw1QOBHURWZhbBmGI/d7F+WCspGUNHpxDTeCvVsnM7
25BUh6zB3qt6nGbUUHnJ6Qhptz/soggDIp3GUyqT681saNrOS3ndVM3gjNw5D6TFZyt3pkYmI5dY
qusW432E5Wy/yAth4pZEBAJF54P5I0yJiPJ1FScgapWvIj2q0iifrQiSXqAZnZvMzPr8igRWbnMX
E8z8EOtpf4oKK3dqXvm5iRJPE4NighDooKu65m+5ayATSFV8DAL/FkEacQKSzb/mcBKhgLCXJ8bi
YGlv1hZ4SlpjWy4z9qHkkEX8bLw1OFfdb5wxzpX3qO2Km61WF6U31NfB7NpNOAP+o2v+UI1KvA1S
2TsGUZBnZFSbUGotMiF1Mjl8yXpby6wgz+wt7z6kYlU1d6041hMITice8sFQ7UuIqE+YsnmMDsar
Bvh5xUPl1KmUqzZA30e5Qkvz5G9tpcFquSHmqMlS1ct0v9kqA15/s+RHGwuRjk0kU4gjfTA9pYTz
eusjnB3Yxpa3mgx8B4U1KI5NFvUnignE51KzV8c+oqdEVsISwdoVAtK2x6NojMmChho4o7Ukvhdt
/mlqQqzLZQvkdurkH0poxxiVJg9Jqh6bqUmI9qQdG9S+PykE5M22XW3X54dG+/2IbJkKO3zxmvPl
Xawk/dkMZPsobfMqAYUeRSOxk1NhlFuh9G8BAVk/EcGSpkLlD/9TORESUntGAwg2rJWRlpv2oaMB
f8rMpHR64tF2ZY8cZY2axThTdeGrMF/GhmK+4N9cngpVuUFATF57P/Zdc5ZkdJvdfO5HgsPoNY3d
YCXBBruvZUYil90ujyqK56AN3yVF/0pMjPpTKydHZrc8TgNNZw4fZdc2eMOjQjNeuCnFkVpRA97Q
9ZeehsNjNCFRMwNeyGo346/ava+myMnCUlPAj4pYuHVYuvk8F7d+iSqEOMKosQ7gR5U5AfYgEmMD
g2W2d3KdRezRan2A7yM/QD+Yd3EtvwdFPZ7HPBzP7CfqRopzC2Z4VG1DhRVUaNhwM7xTr3kiIZ6p
TfW10jrcmnWMpSKDaqX1fc2tAokeuilqpAOTvls/XnJ2y5Me9l/79FCZeQM7dZI8CeDqJCX2bqh6
/TExAypWJg2PYNhsQzmCuFKOICXKutemo/msB3n8rBfhTmoHHO1jqkX8A7NrOnUv1XJS10qUX3G3
eDGaQ8YGBSF4+FbWekv8hEGfqY9nQtTkL0oXEaDNmwAe6y4V00rKaMnw7tVuk/ryBkGzcO68QFNB
d4M5zkYyNP+kZqF0UhgTHildc8xydeuLrhGAmMDd36+DlcmqI2/gbfWR/C2XIhLoNMg3IOq5C+tp
A5QZbRMa6I0+mKXLnta9y2T6OKS9Kmfi1b7wobRs6haU2UzkXtGPqkf+S3MlsIqzrCJvuNJ0b9Dg
eSoUEVCoKMFGojTc+0YEGJ7s1azKb4UyFNvcIt91tVsNGJREUtOcKj++3GuHbMivBM7kNxFUXzQz
KN/0ZhQHpkX4UbAdguYmb5oc/7JDuf1ZDD/RiKkbfO7hpS+bED4orlQq0c0wMv9qIrJQzF7H2x2W
wklWMdAyE//im+FDQNF6WtGTyu7yg2z6IIVJvxkSq9gacwadaBikgzQz3LEtOdtWIXYebWRIJ9ny
T8Tsjmy0TZq5DOQy+hD8HworHDwCjRZnZKI1QH7VzVhHD2Ar2evQxXzsQnsyVYKAV9PdwdJ+1ciq
t4aSzIeJGoricWzRmhmxAUrLilEtg6E5cW+BQ0o061hOWdI62YNIV/lAREQu2UgyfbdMnGyJ2MS2
SGCVS1ghHpBo8cX2tnYYRNxucgV0NMMklSTTOjxDnpCxiiVSsGqleBcn5oDpJrl2WQMrtEohCaAc
8R8VdKhwrQ+zMUNcYMd5yRchGtpYaVteJzpettleWmQzOsPCdSRb9RoChWi2jkqe92cMvpONmTOS
wEbkrNQtvDaDWEqsic5GPUcuO3J9qJJM35PbG98jhIlsF3sVUr89HvBRGXDBrOOvlLtOv9TaDTnu
l7CxN7JYGJdxcvOJFL1pinwFb40fE6P8QTLRcFC6lNZTgjKcqqP2hhmm6XLGdEdCJhYf16XyvHdX
ARNLzG08/IN1ua8fO/aYSy6bkItrxEYa+Z1DFnMI2RP/zX1jZYy7CYtJukRKqzmkSo8vZZv/yNPO
XenRKbEA2yBEUjxIMjmfyVC+daPCTN7vr0XVGoe0aiznjnIqqpVtjEpBFy3i3QrpN8Iwz/eVNEXq
93JmG9Gl/MEOQxsbbq3dF3y6m75oy10r1zBUJzPHr4fhgYjV51oq5oeekY8UjkXyH4yFP6X0FmNZ
QYIafAUNqx1tZVH9BdwviMU0umlor1lW2aeeaNVziCTRNc1yoGYEDldCKzpHY+2uV8gVdr1Pq2Cp
xvwY8c3tbb3ELLqRtWeZl7qxSSyt65yAcQm5wfJIhqo5xsX4HwjnP+FaXjtUERMeEZJd0/xjNNSw
0mNhiP4axGa/FyI1nFkpSiJKk+pS1sAwiNu2vd9AtE/mzDFghFzmz4xB2A9U9Qe4wmTjlDUWdoHJ
TQlnrSakevha9rJN3IpkuHMgD89NlRCmQYrqp1I2m76x5v8YCuOe/ydUu0RSMYPWF/YXJ9UfyHNi
ErwywxG+3Ref1o3sFPeO9t4a1Iq9zZYwmcwcSYkq5ue7F66ylBpxXTqij1HCiTBxoHk7kQK+kmuN
fAr84bEtQ3nTIBjb9AvRIKiifQcRbN8HM9PzpVlOjMzFwQ+LxKXTzKxkSwNbYz81B5vGMtJ9WZj1
TjWx61XLG2amhxXbCLtoZ89t+Dko8WcaTZu8lvrvNlVzkWXHFiNdbzJS5WFejMbrpHNqJPtspMW0
szX9ebD1r6NZESTAeetboj4waISOz9wSo3/M55dXqzWwWNaO12rDBrUKNaTQGvtYxXP/MqYKtrwJ
o2iwOqSt30J/fI7mon8uooXvVuD9rTWVlyyt+ygm6Sy69Kkp4vfWJsJvHbvHKA+cuau1Q0ud6Q1+
ZntlmMLUN3Wtcc3EhIci/waHh+HnlNb7Qe7Uz14JHbgTPZiXaGfc/IpjuZiVdAQpd1YYXIw5RQbN
9+il3YCKc5CbTYvx5is9SIVkda4fWz9K3dBwRysfPsjTHDdUw1R/6raPbWUXkbt6SoKEPI8B8j0p
eAHpsABTFD6fdYcoYOzTeJObRsHMfXFsSLsGiqOc+HT/IqU+U6pXgwT6Q41sdBdnyntmGtM+CPTP
Og7mi7qEwaw/BtS2Th2U6TZV9BcBtQX3V6V4EZVLAJXykpjtvE2tBdOjFHdwPx8Pa4dhBuYxkhj/
5Rx+h04gHEY0XG+Q2ldP7LzOlBj64M3FZB5iQacjlr352mXJAPPNzgCVaAdQioLPri6leXeUNL84
r88LlBZ7Wh2E8VLCN7Vej9/TdM5uUV5nF7+KQrCQ6APgvr5SLeLC2OQKR17vwhBvHtuKyji2+4S2
drE9LeTu93VR+vaxtQf7GChZdx10Wor1aEKYgyOjCnJB3Tf5G7MMf3a9nF+iWhOn+2HTQ+cMnEE9
UShnx8yYdQD0ELHcAIZk65V6FKi43biakrPcfTMk/SySoMViTSeVdlkSKPb8XR22lZM0UXmdjfFc
Q5xYIc+2Af2RNR8QzCjHc2hkOFnIzehlWiNt4rQCh1wB1QmXlRWZWn9MunQ2ZsOtaFuBuedlSM6S
Z6vbwO+8ZjqmaZ1iAARE2Li6TdS+5AxfvVU9IFdteu6G5nP0i+BlRbT9yixIubZ6lW1dI5BAZytZ
gjaDOBEXJdHT02+I3jZvkdy3Z8z3bvhg3aRpdPHj1W4++55nILfesn8me9+yIPosx9vU2Q4O/9XJ
X+S3Y56E2/vOZ5KHfKsleH8k/+Q08SUMo1kg7iqC2qmhYTh3zpAqzgh8oyOuKtiA2LW2NUkEcOQu
jS6WTDu/DcgiuVcIuOAtDI2og1AeolUV1u9cTMr4Yp+AHzm5Ouo3eXGiF75sv1lm8IHKIdrk8hzc
p/aIisWGL4DmsMuIPmeu1J0ka5ocI5++EupWvDGsGQ4mOgAPBz0Yn3IbUMorwhm6hMB49EsbP9Kf
OmVGMbsCqwTJVCgEYPC6xphI3uT7shuzSM663BzCvrU2gI6Rlw86g3V8/rcQAAEeAsVkP2zEKa/g
lJgT6tkZyRfiAxzNTlFgKbt4HMUmBSjcT8hGNrEwEWbIyjemoBNQkE1UJXMHzF3mEqpY2Xha4lc0
N/PXXiJthr7mZcpyDRtb9q8QJfOuFFlxTIy6P1fka3GspIdWzTmuCOLWPWrxZFthZvaqwMUsIoMI
ao3ySy2yFyn7hSc6rWg2YLCuRsFblqZHln7+JCt9tbt3EEQai1OvUkPGVdB5VotcJlzNw4MR2twC
sA8yAKVSauWhzyptw81ZOPcmvKmiL4x0xLPOIVgPpfZKrCWVrgXfkFDSFp1NGG9NU8QffuoWlaZ+
Q2HeFQWFKJUDohIWBmWhdpZ0J1qOTz3vPyuFG9WsCvNa2DKFm+WPXlcnBG0qKgTbbtzZVgEioTEV
rwFIvitK4KFsTd1eCOZLXStjmZLFHnuWdV1v/TCHsSQ1FnEwI3COFNGdw4Apz5ZZfS+GRn8ZZBLu
sCZ3M9NmrphlTx3Dv/MoNPKCrQhMIp5IeTHkdLtedkDS8HBuooICoBW0s7UlcXDBGvX0dJC8jCgO
Oq2c3XHZFKXStPYJ4KSz7rlzWJZeqrf6ri3qz0wO2ysxefFbcElpx2ivRbttM5/JT99TS0X0jttK
9L/irEx2vsmRef9uGEDBX876X1oQwnhg9zhE5tATFF9/DRLf+KEn4Q7Ne4EJhL54lKAb0E+MbzO3
yvpPzQ/8HdbGymluQvUU4+xzDJWfhTybDp6VkEQXw+TFJUzO8puh8r60sTK3jSaQjNQFhOcVaw1A
Trw6tm9ofGIviLRwdwfnV8Cxk/tPs9b7m5zH27ww9Od6kaavmLA0zfG1X3AoDKh1Qkg2E6XuLrTG
aDvEk/IsqgygV27HbYeburfArpgaTL+6BSkJ8vJ5RkQDAB14xlBCVscR1OOgEJ6hZnhDjIrX5PGP
ACL4q4XaydXD8P0+9xvgM5NqXr8rEXO4AdPi+w96dSOSok2dSOoJoVzjlRi1Pa2PQEEvdStNp2Ci
rBNKNDiNWbZwGvvyoY7b6Tj3mnlHJiuKlUMVP9blsNHhonQOLt+cAYHVP1C97aWsix0E0+XiiT+c
0zn2QGeMFwzwNyhf841mW2K/IpER4Q6uupap2NsD6sgW4fFT8zAYlU6fJzWuLxU+gQt0dGEgpv8w
a/tT3rE0LlhVoZyAkMdB9A95h9HVvillynWofDKXxwnp8jQNpJ4P+NQ3fv3OXB3+AuTWQwF9zRPL
5aSrhpcn1ry3EdDh7LN4aCTpp59Y6aXJVPXV1vLPigjO/2i0dGQ1fydjYI6mmwre2ZoMj231V/pL
o4UbhBSFtVAI9egEkZdaruKfZeQ79BzRfsrs9C22IGeg0sAjQdEemwkGeWWPbjjN3WFNIipCHyE1
vkRuIuxo47dwV+fKqLYGffE+xQzloZxNwJlG23dAFdcoLuxHRB72W9cG6mNg4Va9zmjj6dMYBn0n
p+Vei8rH2UyZV0hT5TWCIk2lK0dQmfesN0C9Vny9b69KEZ4LiHUrXlgyOLpNo+HIk8XUz6/Lw2Or
avG27/KekeCQvChKL//HF7/Szf7GakEjDdcV1RHB5ISt/aHrSUuAEb81xFVOmUonejQz02UUYHGE
OPdmyUpqzdgZRIg6wxKF6+AZUCbSM4LS7AWRILlJQVVu1YYzAJXd/FD24VbHWeB4n5XFUd496JAw
HD/y65/Cci01fcItk5n4aM4QsI0JjbPRnbCrV8mFmrGzUCxWP1aqbpj2mHKUvX7pZTJ+GMPPH4AD
v1F9tD07+OntD7ulshSF+EX27yM8UJSsevpNTuqbHWUt7hgA8H0UnRq/117zJP793/thvMhGaJiI
6Sih/7+NasExIKJ9wTm1D6Tguu6PI9keDncZjv4oSiqsRjhFFaqv3vr9p9Dlf+9NqCsGMs39v9OP
/gksQDuC5I9Ln475OPTNv5OPynDQC2Xq86syEVEeEOVs+tXPZCbRtW4H69VscHqYajW9aE3+Nufk
t5Q0rEg/y+lrVDV0tIReXYqwTl7Sttqv9R6eSEz4JyzYk0Hfa8xzr00XK//BDlRWGu9f7zEdJdYS
YWtrqNBstGh/f/Fo03IdElB8nSsscKiRoYXoQngFRYsXK+q3MK7GzdzEwy0Y8887NQLFvOX5kNS2
9cLFSzsKC1VrLuvxGmqKD+pU9i48ntuohcZ1dS5ZrhRt2M1p1noQfWcoEEhDpBYiYAz84d7vaOxB
5cswiu+QlqwnEzctXU0lb7BC+bGJAskzGWg8BJK45fjbu02qio8W1pfWCnb0tWgiJ04QMzzq1wjT
HeRQ5IsO+B2tVf40zRycIpvORmv3ANG2eJjt/lMIEy2TijVtaasSNi4G1Nug9b8RyfdZYA16JaLX
1eselRUKmxeClZXtilt3KKgvwWByhpfG06q70RWUO7HeYjXV48Q/dAFGL9RBl6RqCPvtsnaX9kN9
uU8y7TEz3dg4Zd0sXtRl+sWFUQTf1TYCj1iYinmFEbI0Mb5mxxTblg1sq6aZehFW9iGolre9Nisk
NajzoQ+kby1mI6GH1CmDzjcAGZW1M9dx9wRymr2o3cK1Bu4ISMJcjmpyEBlIWD5oSSiPN2VCU0FI
hulqZhtv1RbWA+2hSs3tT9fK6tyhRjSL/CTEO0T2H6YhZZxslPJVqlTFGcktvYqmIiUCP7+sB9+e
sxHgUEogAONiI3WNsp0N6ZcfdxRMqADO0GSk/2BUiz857NzcKDIx5gW1Bmn6EzZDxtgVkRohJRrK
6bTWWrEytTtD2Bm66vICZ/O6tqAxrcstiNT7FZM3ZR+ErbINkl49FEmmHcNeUw8xLCsKieSawY6E
e7Txa7Lz0K6Q4E1Z0aBNiXeZLL71i55eXpT17fJI7/LyWJatzGQFEo3cKces7ZuHjBvAJVJH3iTR
RDRR1cwHSQ+axyGaB0LsR4XPK9LcFjnWpW9notNhw53VyPIdDLGnj3TQ9oqQrF/D57/vauLPU5zP
DpkEUmnLUE1Ts/7QqCW4LhVhZ+kXGAURNjGa9CAJHLYprY2vltUSkity/5jlv6xCrb6E1Qsk4+rd
nmt/3zSRJ2Nmsp00i87ejGQYJFG2G1UYtVlEl22IACLIyASxsNsn3vsvciUpoperFID9mkBKXv8F
dvjw98Rf6IIUSEvYRyUztp1J7ApBOqYbUpx5eRykVG3ATk0rUFqDonhj9VGk9n/F36gLRPn3PdPQ
qMpg6AMWLf/8fc8sSYjvpqSp0B+GX61yyD4C0/6uz0tkSzJr2NRoz0EQJEiVtecwE9FTXCoGcWgo
m6Jc0mHTohQ3C77YiP1h01ci2Yc4y1O+5fUVIWlCi0FX/u9fKYzvf75wC0RWRYtjkV2x2gL/pTIr
Wdcs8gCa7troVESGxACFriJUy5uC9r1A8GE5KDXwwNe+0d9hKVb15peyYxadhHPqjcvsphEEQS1i
T0I3BDvVgMalqhqsy3KxTyso5isvsmp1ALQC0mZHiI1DXJk4JbLaY/iIb7fk5y50fIspcQi3GKHN
o12HlSMjGXImA9tDK9QFVjYmTq0LcWWaROIwL273WWeZGwXDGoAQfFnjOdJuNmDmYsUD0KlN35oy
UJ4I/MZhBbxl/TGWJJCoQ1TsaFYKRlQ6VhYL3BIOvLYBog+UDJwTEEEPWGUDojYiAx5Z0Ob7sYe0
GGEagdAFNcz9UXhbD5X779OZSbtvd4dqNuRXqeFN6m22h0FmYArkq4+5WU1uk4/Be2jZL2apHlo4
5FeFF3VNYvWXNSnJb22LBJZ1sBm3oQjx2qFqHjvsNnq5Sb4AHn7F6thYmsf5rQnIOWCm+iGVA0xY
GdSo9OPwaGtW4q40KDpWN0Sddqk6ptmFcA1jUi4kYRheqgJdGLjNuWLhqz2uHBvYGMHeKNEdYTTr
b8Mmsx5nzSKDPZjwXCmxRqlmytL9FOZPtmEAFEb2gfVSuwFS6s2q+Yim1NwitCpcKILjWYUe7/jI
tbE3q7erdoX+/HFl/fjYUK1IQWtOxbHVlIKh4jwS41q37CAsmnYaaod0RCpLZTQPHRPlw9w2xMrG
I/PmSpvgf9YYVgyzOFP7ISfUoula6sEtbxsoc6PaDQvYAXYz8KtNkcntroE2fg4GvOx103q+X+XZ
jH9ug13KqBuHTJrNayiDd8yrlMFoa/DL56Jt4vd/X5trnfX3PYWGkkISTxgNK9w/fYCTUluI13xS
ofgRo774MpR1dYO7fysss/xSs+kQbms8EqHd/i8om9rprSdfHf4HE4w8jJR30T1Nkahp6FOEizme
3CRc9RQHdfwR36xmsaglOX5rGaXYZTM+zGRwjxjrMe+M5XnyCrOMvYZqdWNIATZxI/q1ZC7TM7Yj
0ndfGp/xk9/ScBCMEc63BDHlQ2hUnRfU8lMLi/w5n6gFRjwUgDACOz+sYEE9RATUKCJ305rgsHkh
AuKNYgDxljTnOWlPzUZRSSiAdcKkt830Ax5/khvF881H1U90u4SJRkd6Vl2VVyXop3OHsWCp2UyS
lPT279+HjqPDH3u8bVlMCw2ACUtB6/f3PR7KpVFoYdAT+Gz7L3ZSPIg5Gq+BouwjldidIm9G3QmN
DV9RfDbV9peE2Pplbp+VROqvU9j+tLoD2818Vha70wjvCGTlOwwQ2scuG927qCWq4VghNNyPghlc
0iniVU31b1NknsrxtZnD5hu612DHKM4k53kK77w7JdZlN8t0qB4TzlKYECQXtQ5+2H2FgqdbDNWZ
DG7uME8QjrK7dhBago520gbMGzGEXWvlOAqnrb74J2BL6MZay5CNhoHJJ2PrWvkPbED84+hcLB+W
VhaFFfDAqoH7ywlU12GelL0Plj02KSxqVT1OwENHo87iYzLfVVar1MqMlbe7DqyIhmM4+b96sqyu
iWbDwx4yG5PIEkkcEUhetOvLoHhcGZea6oceLoeUZ8HU7duMWiAhmRO/Xnkjxr6/C+GCVH3vx6J/
6mNrAqHtOIpnO3zw40JGeUY+zHvVaj9/47Q6xYjWpODGJbnsvsLm8e+32z9SUHBERrZsQSQkj0UT
f34uoW/EmhaiDxrKRN2sXVVgV4sT5kiQu5nVB2PM9Z0eDjCS6YhR5/RP8Ir/cuVLJO1ANHg1kly7
lthYP8xTKmYPtNRgyMmUcQRgQo130pdzem2Wh1KtXaWdUU/9+zu6oxN/2dH4U0tTaWBKgj5bZQn9
sYKigMlcNc9P81Xi1x3bvxltJHR3Xt3blBMqStthHKOn+52ojSaObnlqnJJM1fbCNnWQvrTG+qnw
pLop9zkmiV/oHPY2o9CPuJZYhqoKrddIsHvIs91ayjec54/LlTkqDDD8ECh4kee08pjtYoyL3fVy
6oPaHTDz3Kxs3LZKsJQcOHuokcazNKhsYkuJs57/bdCIJylGozhU8odMwAE59tol7ZTpiP+lTR8w
W2/3WZkWP1GCSKd1XihJUXdiw9qHkbz0go8aMlSoCMoRAZh8tKVQOaIS+FaF/W6FOmBrfuRpttOw
5bhlBgDOCEnYrZOW/C7wMI5GxklmHhPIQiKqMxjYDvacwI4FiEP9Mu9SSMpHSrQjiGb8TkyxAo0v
nM4Y2gumzeYmHvXBraGqfK1qTLtqKXbJL1BRxy9SCFwwio2e7sPhyvSidtNZp+ILq3OpIPekzIq2
doZHtSg0zD4WnRFT7u94ndKoFzD5G8zickNF0hIzCAnUd0Rw7RsGSbmjGF12NMSobyGmCHwDnqda
Uo5my+Y2FuXrxEJ8rOjmXLNbwCcbfyQS5V76hNl2ULSdN8mJRyi7Ejj/dbuuMUt/vV/JCgFjhXhG
VAxpOfofVX0H2XjoiFV7Xqq7ZvHknI1ocFMIXfdH63PK8lwdl+pLgnS+qPQH2MTHJCXGi9JK29V1
Vp2VCHcPJyp+cxzKfIqx3FXgHC7UMiMd2g1WB9wIRVMmm3K0vbhusWNRjXzf5Mzu7nYsygh19/7v
iLTPakjry0ItpPl7o9rmAYbZSVuqq4YP65zHu3Uft1MG5HW88K985JYd6cmOtPjdVos5syrBw1sv
e8ojDxSdmHFbGzcZJz21mqy94gAXbtSeySoiHvwxbaPbpiWQhB0WsCHqyvaQO5ivpdSCUFUwN3Fm
DoxR3/t6XuBzCrEOnZntwYczt9kUj5u7dW0hzG0FkctRpfSZEHsGUIpUDAQCBdFuHUZPWL7s0dSG
btwX+7CSi1/LgyJJyl8hD+LlmeXB+szyq2A4y0M//wSD2zIiqz9JI9ZJRDCa5xi2NGxgP9mmQ9b+
GBsypvIIIJcmU3pusOJ91nqx65YHQHflYzhlT37Xm09VNB4Y+0QneUEt7i/+/y7lOjnr2pw+pxFB
nx1j4aOl1vNXudjqQ1m9Bxh4b+XO6mN3JqLZtRqrh1FNykvWKf0LJm4d+jcKquWK0X//Ivsl6FDX
MVOXyo1Rl/OlDgrLCZZOxsIgF4sHP7v9/y8kEfbbLFJUo3ASNdcOTdjdujr2n3zICJeyimkVJpPN
S1IMFx6D5hHmJLsM4ZE02ap8zEVEG7o8IiBXHII5WTxlnn0pLXalPJpv4yhv1cVAu48y4VoEbJ3H
pZ+C3TohlGnCXa6G+Gs2fAaDHEznMCbuTWrwMFl358kqnbhrpveY/8EWG6BxH5hqfMUmEGFixBwZ
43oDIa2R6Vf6F2K9Kz3elH2gvM+t/Wr2Q/mkCDAaFI5EXAyd8m764YdvTJoDbsi8ZahissGLl4WM
I5fmW1Wr6n6UyX1b9WoFRLpACVM2OZ6PckXxMhSMsjGLi4aFdJLowbnVfKj4uT4bB1FnT1If6wRp
01OGzJMu6qoRGsbyR9np7X4aNMRqbS45Ic8dgzGbwHOw2Q7qRnvC9vNRLDeAxUBsu34HURsYjh5a
0pe0wIMFpn2NBhzjOMjxm3k0+uc2j/rnurM3MemNx/v61oOpxSKq+Oj0KPrUpajhb2CwYpc1akFR
6d6MXOZT057NNFW+ZWFub6SgtA9J30GnSVj5PdpSDKBe1h8oJIml7O38tF6i3tC3Npb6Xjeh/jTb
sr4IPXxcfzlq6BlkIm5PVCzkaC2PEM8oT+VScCuzeukbCGZuYai9p01lt42wPIO3McuHRLTmI0qt
txF2AlEzkfm4PjVbX9qxVG7IE83Hzki1M0Ss4/orgyivDayhZNOx8h+ggJ/mdKTGQpts3lJVZy5E
pM16peOBdyOnAMMTFe5U2KsP/SzFX/J52oxR8j+Endl2o8i2Rb+IMegDXkG9ZMm9nX5hZAsEfd98
/Z2gHLfOrYd7XlRCttMuJIjYe681V/sVgjglYbHQ0eJp8tKQs75NXYWoEktcysqqfwmZAwcX2hu5
tQNSYqC/hD7iQzfRg8H+U/ZDE9ovw6TZp2RCSG0ta5WpQwpULBiNsLv0U9mCqo/KaRvmw0O30KKi
QYiHO8B2Pa6MoPYMqlI+tg43+Kzg2rZXXEdoVnuz0KCOLIeKMkZXu41eYxQMja/39SZ2zP4pwrX4
CvSXbpuZW0f8ST+dWvaXHkAq+q6mYjo/R8QFKypa4kDcdDFFG7gZ5qdZgzjTq+ZPXhs+YQ75T4Tc
BM1h3PVc4IdHc6idI+0cLAdaHXzWarmN1Uz/YRZw2DthMcsRQwCYHtvYmiVrBA9x3g/f5z5GfRXG
39EaOFtr1gSE7HnHDk+AAnAGnpXAXodUfJPVK0aJ4TOzyu6YYDdAO8F3RZO4tZt4MurHVYonVPMh
MNrmcZ2zJp0Nxvc/vyYjattYs03/f7/9n29Yvt1V43//cF5Olyly8+IGpRFbM7YT23LSp0w6b+5s
jY//PARmMj1yj8N2gASZTb/zXq0tglYOFgBNCiCd3uxlMq3HcF2tLJqmpHWjsP4PcJ0KLWgndasl
2DMWJwJF6ABac/d+FzjSRjffR24zu0GU0Ha5fq7h7Ag/Nog2KOZEPNNXtTzuzd3PMNM8dAEA+TIo
6sdqIsdtUTCMhqwRDQBluMu61mOuYbQWY01fHXv+zxG++SeNdxyztYa9jzmYXyOG2mt9kj1pOMXW
Nth9Gr4+zZL0vRKZxi22fM7wD+JLVJmrRN1DRAswsnHd7pEaplsrMkffdiWKFkrh3aRqn7Y6tofc
lHa775O8xPODJXs1dwvaASd90J7uLm8lan0Vtww7iU0xAoegiebfn/DKom9x7GFZLDX3NUcVXfi5
vPTcJ55XFNRQx8rWVXWiKePyt1u62R4FWXxUCsU5kv09XtLJTTtvfTrJ6iXUYmWPmmK8rC/VQv0u
U7U496bYpiBqHnVXzV5rRc98y8qbI12ZZSJSId6dOi9K4/Cpj9gCJ30bPg3Z8PeZ6ohiqzaO71bB
cUb2DKHHjl7spXRu+m03kFi/HnBbsLaxNg50z4wGV9TcPxcdUV3/PCu6Gk6GhUh/fXb/aqK8c9IY
Cy69zjWMps2Jbm+s6f7S+nqe6eJhVJDaNSriL2coH4chi86Kak/YpYLmm1W3W2NaGLXLdzDOsotE
fmrR4pjr3OFW145E79CjEkS+oqaPCfvCa7QcrL8hbMIvgECCOR2yvVXTuj5kcWxsBPjC5UI5qZjb
fiFo+xMYcfcKF63Zo53Nj450xydTIeAtCptpp+oQI1SZPi3KhheXN/vM5KjcxCNVfFZZpqdocAEk
Vprdap/sqTYQBRjgABaTdByCWrKaXPlkxd3Fi6mzyF3by4dOfcTLfWFbumiaEyQ8rdKcGDBz2Sgm
Xmb0SyaNkV5jf4CtMp5prDXGOwaz5k/hpt/4Tc1HUCXTJhxt85qUE31byJkHjQpz60xZuMnBLKLA
GfuPwNB+DjRlflvpy10ApQbzTaj6dNErlF/omZx9FqDDtuvY+CgqvB16y9xkynMkI3PdbPWpYrch
WnaqQNDRuX6b8xjWPkYxEr/M6sQIOdrrjaxfoJoMtLoWsRUN1d0S3bBDmTlsknFk6j5DEQ6cOHqK
HcO52pM8sE+B99N0hzv6TyzTxymxau5DwJskA6WzlLGWnWeVHBSbu9qxTYNbY9nyubWSBGl4Rkii
YmDYTgrbiybSqtwrAao/kB6k1zwLnB93qQGfIc5wgz/SL8kJ85y5sLe2WfCptFSaDWwO1I3Rh3+G
VL6Nw0CTjEKvuYk8DU/La+tRpA/NbegelKgQV12N2OvzUfZQWuUE/UUm1BGDf6cZS/3mqjMJwHwT
LWDClA/RlOBnaCPCCxNTPg2NupunQntdH9qkYBJUB09xoqHpNSxgWYHdXGLInr4li/RYoNnYFLjv
9vcfKIN233GKN+HyE+C1jTP7Uj4wy6HClhMTVeHulP5XotokyhKs1fhNlU4HrDnwgWGynlnGcYaF
lX6T2nCqLEfhFxb4oJfozTpSfgAdDp9d+DaXumz/vm42zv11zS2YvjDDQHmvVFtbT+V70cW/J60I
fuvyvcXo/guTPfNWbsMvDR3Tnc5+5EyLf4VbSF/01alBOfE5Qt/xsqoyr3Pe9m+tQCHJvfPTklpw
MiycyOuhKkC4Y/mNAlBwSK5zTiEs7kijYgrLnICy5VnU5cUZ+/hDJloY5LZSvuZ5hOCqeK7xo3wX
sX1Kx1kl6KNGq0ri3O+q1p4X62NVqdqHEPQ0W6nWT1mD+gidRAzXi1nqoPb2Pk10zpeCihjUxdRk
L2HppJvI0eoX4sxTpg1x81Jk099n4/KaXL66fl9oGe0er1LntzXraFDM1pHrvHtkboK+zg7yX9FO
KGX9SwpQVWLG5RyOrXasGSLuyUFE7RnZfywgsz54gPA8TpoAKzgmDGDt5iNC0F9MJWkpi7aUlfY8
z6BbyP9InrHacwfVjQ9aCo2Hy4GAbdrwh8FK62eTD4hHtmb+Qw66ZzoXBJ7DtwA03z6qJmYiC4dr
XJLrlO+1A83LQ4uegwVn87DDiZbtC4vFbrT6Zr9qAeh6xRTVKGjv9vxYn75Tg9oeU6HsJ9Nb6IcN
SRd0Pv1VECj1IfdUOoe79TBR4RVR+GrHO4xKbcm5CsR5hVHlZco7EUqc0wLsSJxkP7Ou2RdVnNxg
+6FMjYacDHGt8wGxlq8de+ZtmYr2MFSh9VlnwW4chfnahJF4yMIZfsbyOhCjbqOnrTyth1X6amhp
vY0dbdg3ejneKBu/mcbAkmfH2anMqTHXwwEp9K4wcN82SWIQFsWMfVUoDpEb+ZN0xt1qYg+X9Spe
HtYvNNEcbVXRblg7xQNKBfFgLg/rs9QIuH7HovKoDdUTW7mHUiJ6RV1enNemW5C82euGS2uGLxez
LxSeJHibh+Jn4jbtb5Xa2egkzYW4KH27SaIn1KggKGB9HVrSQrdOZ5XFTR06uh5W0D1Y/jpKmy17
eKiI4p0813FDoqulb1DCbGot0HadpeOgWB5kMyJuifXLeqQBVLzW7I1QSMVUlO8YfeP9iInuGKij
+9zOSuKto73lO3qYK14MkPJkza3+FvXfLTkXr1WaGIhMjGojp4XcUZk5mxGlOq993xWym7QtqUO2
+nt9yWAvkGmcIMWMIfEu57sT4GbU1ctH51vH6GkaH036amVqx0oaUivQzvBqjEebfO1lFZqszv1I
a3US6sygjzBP3W3zW6l+2aJ1NxrdxePaeyznZOvgZztmSdEcYjFu6gVOVEwV0a1RVfnrYR5gBGpm
zcbz1yEmXHAmC98e3XVIXQLmZCWc2FLaxzEfv4oucoCwI7RNisA6F+a8E6uhoncIJMr5e054ii9D
DsDjqUvwAEsTSEI5RTURYrZFbW+h8CvBYGkI/NYpTdfM9QMdoveow1Kp2CrOI0F8aheLe3MoinEp
GQ2r1CJuKdNkzzRUbtFDGB90Bp/jscye9CDTXuqm25fMJDbzgHm/yQN60E0S/NDyP1UahD+zlctt
BQBEZ2G+tCCbD1lZ07pZAHmZTKd9FxeD9NkIz48Zt9ytyHBPr00GILWwu2FoXtbDMe2OhW3gaXbi
Uxk77mbNgNHMSd1pWkSPbyEfmE4cP5Aa+L3M1MV6I8ntSh0FDIk1XhiDxwCZ3WiPptt9YrKKQQY3
wHGyECcTDh/SgdfkM9y8bg/5PjkVYqiujWVIny7i2YJScU2RF5zo/TGGpFP9hvr/3CjGDapFSqYM
wnWk+qAt7F0sSVhq3DHcGVbLHINZ9k6baKZkOd0TSs9i3xrEI7t23n2Nzngsl6SMrChAKul4K61O
ILTrVOtSaNAJK3x9UT23n/Cz0LRnF22GqbYnrK6hnKeNpJFg5k42PZP1E1J1rdwqVTVfGLL+GBQU
3EoW7TvmG28hXgV7KausicCelMiKcfWSkneYnAka+VrvpusNVgHe4QfaNB0yY2ieS+ImWzjbOzeh
d2tM1fwROPYpZ+Pn36fKIznCPv33/FtXv9TLliELDWPX1YKaMa42sZWqJysIq2wTkQSFqiv6CUMd
oywha62Ho9I92+o2A+dxgey0LExOlop9AX55ux6mQqGV4Bbtbu5SdZeUysPqL18fyqqdAf7VcmuW
Vr+/X8eOI/K9rswltAtApOv/2Pq/yBzyFtmFSiBSNHuR2RUfZWo9EhuWPHG3iN6mzLm/zMAMrEdv
EVisJ956n3XTVD7MjsVhK+SjkmHdsPKJilOGB6sINAz5dtRs01OhUq8klk1f0TazxyCpflkoKz6i
hn9T1BAAClTQRu/Wl1H5eT+KIVutX+xhBv6X8cC/cNeuQT9dU1m6Lc1efJj/kknSnTGsAXbic91Z
4XGkpJ6AahiAg0X3XMLieqFz5hsRGY36MFCEKpVfaMhW14aC2o3blQDX9iK5jpbyuB5xiZX/hW2r
/cte6WJuBdmKbAaRD8vEvzXDbKzwnUhmUPei2sgjPuiowF9Wncr99gKlAC/xstZrVr7R+lT9b0qj
f4nHlr/C0hCWqoB/OWvuv2YpTRZDXXGkfO7Xm1UYVZ/dbGc/XZOFaEEwah+ojA1Id0qhBZuVF6Sa
8vn/f9d0OJcMGf9zqGOaSL6Q82HyoUeACvD/DiFNdzLc2baLJ9dJ4md37N/uFi4nVoIjxkdKCacJ
PqOgJJtzDhk+YqI4wgdQv7DD0B6kubyeuSRnXqOWU3lVdTIFMmwQnwY++a0hJR0JklcZVpcf2pB/
pCWfbdVG3tKV+hmBr4RdULDFViW5nnb6MsfztGf+1xzRjhEAbGAwSGNBf1pLpl3khvUJY6brExCJ
uEZFmEQQlrGds07dGdEU0vFY+oDMVRJ3iFFMh+hYEXJ55G0FXomz/rg+I7omPPZ2/TxPg7ww0Smg
a8bxqetYr6Pe/hWWkf4YlsHXTOYetm4x7DIQPKSndpPfBioND50g22TUHvOy+Z2kSfXNQM9FtTIT
0JeHl3YRzZelw1mqgldDoFb25uhHnnWblJ5fRzdLC/xxLCRUpJRR9DRfYjrDj6ADxuNdNtXTOyM3
1/qOMsT8U71ntlY+3sXA/N10s+MAjPhspvpVEOFJGpDfKmH4kwhp12PpDc4rV+rOMUnrWQEgUlO8
shSDLykel6M6PBBg2sOzcfgztMiKQeUvzNs2NG+K+4OmaHMf8JKzfoxIbsPmH+dg35aRaMKb7N+t
dZhXqYn0UAPb72Q3C2q33yHI9zRDaZ5zWvwYyOitx3WF2DNQg5PTxsQZ0sDvT4SRyWcgbexEM7pI
tRDmpVAJPQ1LffILpKyvhT6+uqTT7fJW/WVAdTO8jvIgZf79rY1Ss+PblioniYLNfd4s2bDusQJW
+3VeRE8p5YOoIpkRTtztx6it71/RfcdUrBeZkgi2fKVzGa7PbWU8CaAWdtInl7buNnSu4pOL1o6o
NmLTQqn8sD5XD7Qj1e+tkv5S1W44rh3EUs7dfkKGMgUNvtY5HsCC2t5gldOmieKeDDvCIdZn62tM
nBy2MnnvrbyAYoz3Lab1mzvgAduvb2NTbpyMv2QZKpLNre1qF3meTuLvGtQmtdJrBT5g4cgBgGNk
bMYOkNKK+XCzDxTK0MwVg2iqghbH3NDbomXxAthwY6dW8DA040XhU/u8jjXMLtaBwNXZjnCQy997
Q1PeRlT3G4dx+kEu62llhtf72XcSEpMdnJpxUtenVeaY6f2wHYKRtM5ubrdgXIVHzG90sIMZSHWj
dyc1tvnNei42uhpf06FsT3IBCkoLeMZd/hASAuSxoVqckvQ8D6YzXItufg0ihMAxzvA0buQxbMXr
SKCBl1QaV+fiaVrfCIDJIIU0GXgtjicc+PNbHGuko8whdhGijBcRe7eg1cJh9E0iiaEjWfIiKnm0
xVifHLX4NIB3srHJCBJlfOWi2kQL7oxlcJuUncgjNGazLPyh+F7NY/fDYYKVeir4nw3KBnNr20Ja
PnFlxjbmD3iYLAQseEIYPuHJ8e/Xp1CS6VgFuUBcFFs7IxGOvx6SMCueLLAfkHCgUTKkvU25ozyg
XPjPhyBF1qgW1bTN/gzzYF9WsdD6sGKaHacyNqprdf4sUzh443bF88QLoycW4ez3/djdO+GBk2kX
Wu8oJsbxYz2NihpggBZ8PgWDpIeAiOP7Axmk7enOM3YsQDP/d55eKxqe3I7E+nT1HImo+GhxhGNe
k39SYJLXfx6yyok39KhtCkFnf58rGLRvH0zV/XsY6BJan+XaO7UQtq8sAYVNqj7OYxEcxRLNMobM
zsfIZRumjM1TqQyJX6u68qYoPaCrvIsueqoVB0an5ibq5OOs6h3/Bjgbs+zMl1yO/dakOP0LE7Eq
eMMLqFKmhIEnqpt5ijDOCaCfm5Ia5hN5BPs6jpKH0NJfa3vh7w1kLqt4WdZVIYpHw1c6foYMMEng
NLWH2ZI4aLebnoS+KwUCk0TU4exThd8wsD5lpmjexihgJJv5rU6yR55j67kbBOGxPA0OPU+5IKdn
CY5FMkjQVx9eFbTFIxNJ5ZAKbr21PYSPiox9pC4ayrfB2DXjuDX7TnkY1DbZJlE3vyUprbGBFE30
ot3TP/znSdM9QxPdeUg4C9MgGm9OvTlI2/fJEDdN61q/XoHknVJd9bCePonwzFx92KUuxpWDog6V
d2e6CdET/wABYJeHbbEI5rlm1IK/jL3aJqcgPCj4oOkwPpQYmnZ1q3WvAlyQZ04mgH1m12Y/HVrQ
1Td76eL20KvPxTwotHwXQ9EqnFyuy60acO6xDhqMwHFNGulbU4vkJM2mvanavhAZ9/u7PCdgsjPK
7ytUAyvKRMYTNUnKjd+2mB71szocqXLkLmC1L93GeTJZmh67of2mWWZ3iwS0GKnjdoQxET2GQ8Iz
Ex1QELS/3SSNyCQfqIP6GSzbiv6UyVLmWU94QKwdpY51xlJWnxN2nv66ncIeKHeroKru9V+ZO5Q7
JyiLrVtF0JQXYXo3oE8m1nMvajy1K71C5ce5m6snMQbJuZrpe9wdR3ntgk2gaa6VKZkiIVES9wsR
4VC8XfEutomcHOOFl4nullqVesliAxGGDC73WR7AGJIxFaXaRJU00MvB8XSUKnzL7QZPMHRYtWt+
KuZ1XNlHoV6YDz1RSFc5GF/2XI6HKBt/O8y/j00qTzRpm4dOHa7ruzM5vKmr51a3edvU2g1QCBTt
s1TNDLitgi94aYlP6qgfenr9OwzomJBxaWYqHK31nPXqL4dpOOpHmPriHAzzy5q4wFaccfVCTME+
8YhwZBd2IvoRq9ZWzFX2qeTBn8qgIMkwVOwZSRdfw58wKJ5UNVE+ooSZY6ur7+APSqgyAp7P0hdA
qy6Qxqe7oh0Ubx7H30Vva7e8iDMGnenDfVSKaBnARuCCYAH6Ieb+sHrDrBjzuxyoZqfyIZvbX31K
yCbCVCIbF1ED9b5aL9bUYsj3cjYYNRPm9UCxkF9AeqbbVEEDh3IIiJ8V2ttRN+a9JkOatkq6c+VE
4LLmfMLvzTaSc38qJZJ+a0IpshJRC6sbNjGwFK8FheOvjrrQ+FMwRr3OkzszQJo1gFmgKt2SqOYw
0c2d0cIC1clfgDkDxjl14j1ndd7BvFU9oHbBB4pgBFm4HreBYinkXXRk3Eu3JBvxalYuGWSObJnp
VY+BLL/K0L6tDTBqj+mCYvpOFiOrkaDbonX3TVCdS8I1jyQBaZceDxG06n07zj/xyJ3HpnZOaeAY
10G1kj2g8nIPAWUzJORSrMJ5GIupv6oX+wboc5Zhkl/Ei1nauX6IQQ0CFChKtXTKC1xJYx/aw8kZ
RPEwJQWgNHQFL2mmvjeFWjwgbf/7YE06c4p6Q1La4v4wG5xHfUvJ2r73WfRCzzo7litgE6Qy2Q9Q
9o5Q+popelgH+flIKDXg9ySs+uPdsBrY+YaGdr2vOmMXLd74zFT2lU1XPYiix6FonMv9+hjbBBhv
VcGYi/uLgm3+KgJX29atiX98KrjX6L2TnlpanzgG7Xqr4XvYzTkZjrWJxndqZoM2IbFj/RTKTadI
eiSREgnPKeOUvmH8LlLF+LAaxPE5hFKFoPR/hMGZwxxGGcz27+7aIrIs7Bpjg0Ar3a+arcFV3YMk
KMKvR37/XApSSIQ10oTpwG4sHa1esnA5VYFzI+leOmkgZGnC5ge6fjXVqgJpVx79HkPV1+K3rhSk
dgV18WuoXHloOuWrsOzutS3jN4Gm4Iet22z8il8UL/ZplUIgPCVGRQs4hNizWtjjkAHb3biL7Fal
EQKR10EuwJqZTQddHxmxS0VcNZf44xQwjJ+lrfV9giiLjiZ6L2dlgDdb6DsGXKRwiNc6A9ncEf/2
e/a6vnJ+13WQe05d67d5Tk7DmPfHCAXwhun29Nku3X+jWsDGVX/TgqDGfDHv8tSKn9c72XLUsTt4
nqh7Tm00oi/qDe28PhSA8fjpLthalWIfF1dG2HVy8NxQXofYCs9DNOILcsGdOkhKMCqKy6wL+TEB
H2dk0M/HtiVeTrTtc6n/SKe4eG2U9/sZCW3eAZ1J97XsVOyOKCR1vVQPIZj91TfRadySzCEsH/vF
VeGatKw6q4h3VPXhpagjdkShwTAWKi8WnWXgrLaKfjHhw6P0bKzkdRXt9IPxqWpjfm4tDfhzNbDo
OYDtVpg4AH5INXiXn63hJVf68YmhhPYcdVZ0kEn9prfK17rdsUA6eKJOnUc9plfXm7/salAuSKbM
TZPlk79CTbMmwVcXjr47B/awMfKZvV4x/tJNvIJjnal7bDraNjGz7dRy7u5j8rHDSbw82FHe7pBZ
pD5noOXym3odyFsXnE2uq4vQ4xw+22htJOb9S5aHLDJgdPO555cJYWdHJZixI6RnnVbP8wpWdZMO
Yz/YRt8ccdz0dhZfILRaPshUPnnIl85dRWS6ERgAXLp23itpbF5d3cKe2vGzTEw/3ZX1k8nseY0U
4WQE59rgPq8Tf4OGwLNLqR/rRQYfZTHvetE+aWYyHFqsvX6YmR+GxYAt6WV7WzIUGU0Z3ohL97HR
qILCia1zqynvmlv/jkKc1+ECaFHJCB/qOfH6MIn8qo+UX8YCOk8mtoCV63gMlMANu9e1Sr3XbA5S
mR0S8u6hIcNBAQMBYTGNrmu0WYNizi/1RNswAJE0brA43ysIlVz4s8XJZF6PD2b9Bwm2th+6VHY7
fU7dC/UBosxxJBjCkge0DBfRWcl7AH/4QKYfcbktWdFSLUyvZdBnzgZrqT6OHjF023sZWynNvl8W
W121yRWhML5W7vR7wlQHPKA7CTAGX/ftmhNoxhEdHTSdBidyNN+KBDdupGh8IlDRAHXkbXGiMoQj
sXRNZBMae5U+Zsm49QXsQsD0bXa5m2WK11AMvivVQw5CFdIomg0zao75kEefWgruuBzTBMIxUmcF
oakzBf5UjtGby+z4Bjvip4jQMMWsKp5hWe28KUlsOgHw/WMbdXGrkZOQ4aShEb/Z7LTfsjSKCURW
f3RLsC743o2VpMYTtAKOxNB54B7/EunvS0xpFB8qF/d2pWBo9RD6kVqdx1jF4sZyRyB7He9R8JBx
r8z6ccIs7qd9Zx4iRBmbWMCnNkfdYRHuIL0u8QsQdTw17oWvBw07X5ZLT0CrvpcyBSKIR3YYxAKO
Dl8BMkn1NrFBJipagmkfS2VXK4nYBzR9TvYiHbJit4UCrJdHx+3qM1F5qRf1HfoDpPdkMqMBJVmU
MVRYfjRlb++aOatANybWef3UGgkSj6ADYbr+si7JYroTWoGGZnovjOHN6UsaWyKh1MmiMDuS+unJ
TPp5nFmfuMUQX3bFFwbhXd+Mv3srty/upPQEXvf0B41sZI5rt1s1DZPtqmrvx8WNVOfhpinHXaUN
1tmEzYdofXFcr7tCM5zlU5BnxSHt53Kf6rP18b/b1XTGzS/FqO+wStWndcUwkUx4TpJnh7hN6YSR
3/SchgoAVhC79AHN47Bw81TpHMVIOM+GlkK2gY9SY3hcbol9r11ienn3VWBEDuNVMmoukRnyOV8e
xorJMS0BNMRxoT6VanC7N3pQwv2GHuB+D2Ahc/rISCpLBiyh2Awp0/3QjRK/Ehbj+iAA4ePAj2wM
HQuGm/l/q6BhkN8c8Bm0x97XdTSU7i8zYQksVJQolSw2YdmGV101dutJlOjBbjYDtKC5ZoG+66K5
vZnr6CfOpn2TTB9A5qtrrqvKc4pBMHTM4ZKDnN5UToUfUu+NFzKejG2lhfXDCFvEd3oBcmtpQI1L
A4pTHNKW67ahYA6YCUIKtKHJdrLuu7Mz+FE9aD/AnlWEUEj7ojtkfVilKDdwi8j2CWZ9u37q4JZN
/qgEPwqS267Ahp/LpK6+2UJFHGpr+JuHtvFodfFZT93xKwdxf7KTNtrHbCU8AluLh1SAU1mfzXm6
RXva72szvyTB9PflbsC8RgM09bA2aCcyhS2EyTzUemufgukb9iEbpppl3R/S0bYPOEbhyTZNXe06
Fym4lyGYu4Qh3sNBMNNkgjgJC4yD1ebmldaH4kNlDUAPj+a1G/heRm+0FUtlfCC/XgMsXMbqZR24
K7X9JcgKYCi7jJ7WAVxkIkRr2ECV3XwZy2oEGTxMn6XdKjRCSBpeD91+3GLMid6WlWirzHPQHtvC
/QbcLFmYDK3R8WAO0gudSF7W14SciKqNspesBPSb0Hiv4U9cUtAzN7OnHYI7MvtJ0rungOf+0mxc
5gsXDLyrul9Hq9SsDltXR933Zq+/sU7gty7GR9VwySVf3ChrhQLRBTRhoTxGFvuBuxaCd/KR4Ur2
ag0U1VMDo/p+SDPlBu3x3OJIO5kpmS3MSyIa/m3DmL4V1dMcv7WJnJ/H5eps7H7wSY1nHiqG+tAq
TUsGTXuE3KW9cTP/yBP7DzMMvEJJ/DOu4vuTcKPUcXma0nHntstGcO6L8aAL7cNZ3FyThDRjx4/p
UvfK6bsWTePlr9ziJRpJEMR8EPExa90HN+c2ZiRZyDIh6m+peltboevLyOUxO8fDe2wJgB856i7C
PLA3yS6ePvMJppxC4MKhZbi+04n42KUTOSCLRbDYQbAj5iQYSGZU5BMLxvyUVc3rUKQOGM3Y3CtN
KA+12eP3WWqOuefsGq0qzsCVkYgHQ+ejx0RA3xOEC0XDJNtPnxwmnw3oU7gJ+2yK5aZYuF1q4yRP
LZJZlvq8mi4wCtULxQR3uCXZINEo3+93wRivrq+kUW3RNFJCjM5DwJVoBIcJvyydzuKFxp58Ii5Z
Q8AGB5o24bBxzemEd7i4VEldXnO33IwIwB/XB33BdBVxe4tyQ5zXl+xevABdqXYm4i6xqZ8tFbxm
I8cfxRSWr+389ddq3Zn7XMmr3ZR0EH8XlNIKVYqM5nDXMrS5+7hOmKXqRudYD/4Y1gRHbsrUm9lO
SGCd+K2waijdy7PGVAkMJPThavYEeW1og/qhwgKpFpn4poQTzufUtL/1KDyoIv0pSUPPZER3XvW5
Ldf5waKA9mljTp9NZAxeOUh5zcKBbo9E3xQZvPWpmhyzQCgUrgJXW0JDDJLJrtBbE1jlPLAjG/Ut
2mfrqCU1mbamcWaOSJAa27gtMKaaXLTUfZ3svPVw6Zo/Dan77qDVn/cZ+6yjasjy+vs662jrod3Z
Mmv2ribQtA6JfbHo2jkl9BTYf/Gbbcz+qsCJJt4ys+svmVCIQFrKmp54HQ/BzEiFTYED7FtuABAM
O4CF+iECX75ZbwDrYRBm6WYdyHck6B3IRWBErFe7e2pGaSvDpoezxX2+vliY4l7Qsy55SEb93LRp
uUczV52m2AkPOCKBvUmF9z/MzdZDGlXtVaEhQ1kHv5GKpgRjHTay0gaaahaFr+uVui91QJTpxKBn
zIfyxC6ZnbMOQMVAWrqNA7z9IkL2EpmadWlQ0aKYchXP4Qp5UKqu8ladhFPnF1txQSlUhnHqrYAM
bwH7unUfiWgoDrk2awQPie7JzHM6N9YBtw5uu7kpMJQPbk8zZTmOCOJAd3Q11rwyY9bl3mXr6KnQ
+s9p7+wyJ3RvIBTdm9FRUkmyJ/z1tfWho39/pm58BDfrqZYxvaznOul9Q39KY4QDhGam3v1ZEWb8
Ieq3mmiyu9wrSWI6dS2sjH8EYShnK29k4H1cbKIhIY7tZojtbsu8svKN5S2HfI71WSfBPexDzNOx
4/jtMoNWw6LcuiX3tUQ6yDMqvfDaqv7UZ0hgDCfNxyjXjEdrTIVXAO/a99RNAfu0BM5fwNC7jxNU
Y5UC/Twi/bN27dDz7/9ZXujDPvlitA0KO8Tvzz77LWhr4SMtYRA5EVxtWuFLAuyfdw6vEKPJ7B6Y
GNlQOUq2wJ3SQuqfRgToqgxvZRgQi9gr5SltrBMtmuHFTaAYZDoJsmvHPUMNuG0jkR7+h7oza24b
yfL9V+mod/RgSWwT0x1xCXCRSGuhLMvmC0KyVdj3HZ/+/hLyTLtUNfbMfbtRESrKpIgt8+TJc/7L
AC4Jt7r2nM41MyTNno227/b1mBnFtYg047oGOUmt+zAmQfYx7Gxx04A5RBatd6+SBO5NnOMmgKWj
emgkCVZ+NjOm758tbJhr67/XwaPtkqSvGmMgD0lC4tC8S0faGa2uU9Sv9fmyvhFTJt/mUjEjXcL2
tqmb9nZAOMXvsSD0lahvbubiy8BK/QD8c9paVYDsi/zVUAv71h7Kfbhm95GgOMkOP73uTbtHXxGY
giNzmLe323jYxV0X3yViUe7bptzli8oI7RFbCKflKiwYorFkD0VFs3i0vOkGBZArnJT2rhc6+kaJ
G3ipEnTY9HZyMrr50Uincj/Cjd0Bx0NRPp2q879etXO6+IiG06DNsO1Yhza6mFC5l657SytsYAXb
VdVqqHCKmkJzPizlOHyIs6XevOmfskAflDYS/iz33mGPa4UrhvYA2FNhcOGc1tX51dsoKyE1m7U1
vKZd80LaE3/Wu0bHHwUNlciu3U1XjL+7YSqOlRLaRN1i2JU2yMgCzyIMqQrxXI3I4tEg6OxRpMiP
jM4uCzApTNvw66pTB5wIDnLUx3d1pqUf5h6BjT5e9M8KqqNVm7CzQ8l1v8p59bIfs77KnX2qauVt
kJg0F2HkPaEP4U1iCe7Wx4njdAxbhkLR+iu1hvA2oDzPSu96kGWjdtc7RIAsiRGE1mzjKjby+8rM
wMkXE8Qic7RKbx0/60hi3ra36xutGZR49TC6uiQD5L7CLUM9Ga9y4m12eEM04rflHlZT7VUNwRz7
T5NSdW9uVK4z3YdTXW3DsByvysByr8tR8KoGm1tSed20eRVR6x/Gy/pqLKPvrzT5b4lT7XFazqd7
Z4HfHFoIVYVIbG3EamDvovy+W5dYWAyYRAsVskdzXBT8FEBpbNf6kxgMBZQuyL5Q6mVq6vxqpSN1
jlnP76o8/dh0aXMzagAxu7mHEik129fYPwz1B6EBRVmaXPcHvCB2tUkqFWk4jRyxpcBRW7YVm9jK
/BWf08ZO4pluecFIUACBnh6SdTsiqlhcrZ6Eq0PhYtrfZqt6emNak5/mkt0PZFcb7Xn7BroOIqoj
jSRQU+6hRb++XH+ksDVl93I3LwhVuWoXfwTkl2/oG1rfYhWTRkW/a2erfLClIG+2TLh9qoH5YCwm
zMSkubzdvSgpBuXh7bGq/bA8kP3dDGGWfDEXkfgTTie3s7W43wF6a+Vo6nUTK3qKeUqFIMhgoli2
YvqmIRiQUbBesqJHYytWY7xXFvCHYzlGZ9p5yp6ilvqWBKy/pviYUdqYDL9jySVRxItNV0PrDauL
eKY3c3c/NbpeoitfW5sgDJf7LqLYloD2VbMcVq3dY4HQpCjFohj5YtazFLDOL7RJxFafSBoUSy/O
7l5vTAZN0vavkb6v9XqitE0XNhxs/dxGiOOJARNFl2zidjCs2LfLMTtTHrwp6SJuwkWt7idlGY/I
+Fi+0slmV3Br6kp6GnI19XKtCe9mtbjCqZHKemcqR6Ohkw2fZ96h+13tyXlXCRsNq+2NY1n142wS
kc0BKLetMPcnGzIOyjBUYNHq9jtQT09A7iLqWVP7rcMIZ7Tksoie8o5t4wOoxfljRg+VzZNm3zPv
l70eiwDbHroebTgb/qBZ5BxOe15xlGnSuQhxop7c95Vx7JPinK32SeRq2ikEU7+xnb7exk0CI6M2
vs7WhRZ3EG+Klhda54ncme+cwC03hg4I0UDYC4FfKSiQVk7jTwbG6fSLAzaHkyg2VrqU4HvnWQWY
2CPsWQg0MTBTrAPLOg10Wu/f/jqyKD0b2f04QGIqijn8ps/ADJLlNgiSlH0EvtwI7puvBWj6nWm1
qIfXjn208hJ7psHSH01YyYvUc00dTT+itW8e1leq0lrE+4HKn6j9wDSr3Me9iGapGfhLtNj7N3yi
08HVDTUdKa9lhjWKc3SmtuZt15hMJ3y/DwmSAcamnJ34tNgjIuOyTWTO1+USJ9cDUKOrNrduhNRG
qDtym2IQDJy8DLuDG2UnoGHoJLVpex6m+ZRLp5XAxLY+rCrzU0kTO6lCEPb6tgxC7fc0wPLmUzdX
i79C0stmTDcmO1EcYqL5k7PcKa06+B0K+/tE6ob1pXJvBGBXVpl6o7c/lhgW5NmmrYgHjlQkQwYK
cFw6Lcl1r6f7fwV8R3TprkIz8C3Wr2+si4A9xRKDZlzNdWNvLen6I71irrTimDkGm59IYI7GvwI3
M+/A8+3X3yzqhF5g1dYekQXTrxxN8VdcT5crgHvIxY9xZ99SXDevgsh9DPEQPhopqtTrq3/9WP/N
ngONHb5cUt1uTmnRmvG0Cy3MbvsiGU+WPuKZuL4cVHP4/vs8zK9O12NUXFE5sZzhtg9NWH+YfPvr
qrr+WFlry4DBtspJDVkBecSef185MNCw8PJdsfFJXVkH+i0t8Dm8j0uNAhjiUg1eSk30MLuhetUG
KQX/dMZtorSz9gsKrZ6i4qihF9Qe1l2fvVTPGabQO6okoVeYbXOfVpF7ZAqeW33Jb+g6MJNEiWP0
+m5L7roPASp4b8rpUR5lu6471QLkeefMy+ceTWMHEM9tY8I0WIfkYsu+Z1OpfrOYxs36I4rgs5qj
CNDFTOb7PETIthzLuyksrtdQPk4a5cws/NR2V3Pfts8Q4gETt/NwhytDc7VkQtsQ1r++nUiaNI+l
6KfjepqJ0+n7vkGGAyuCGkY50qcKpkgnQzHnzaJXyiMOVu51AWXNK+YLtSDlZYwD6C0LAMzAWQCN
KM4tNqG4PNH33c9GFD+4ejvSnaNnmbeHyuiSbwUFxY0CFvl+EiEbedyhD7ZuF/cpDw5h4Gr5qmUP
65+gZ9BSZNaGh3ySKmam8tioS3ndGjbqDoG5+JpR0lzX0c7iFr3Grb61h0B7xlqh9lQzzu/VWk8O
VDORwS+T6baoiJulPk5fXJrvWjbuHfq2G8fQp3u8Fs19UI/GFXiB+Ea0w+StUSlFExmVVf00jqGy
AzRY7eKhGZ4sy8FCLJ8KXDfxz1n6UdzUTeiZUrG4BjuFtEL/pU9U1bM+D6ARKZJ04TGUP9ZXDXrp
fNoertowvDFavb64VVnge5FB/qms6svarX/zr4UkcbChTVNz0ONDjmbYvOlH66HEuvJWABQ1tSz5
KP8F/vbHpgoi1FqAKYTKgvZP0TjbGmkn0lpkb/PS3CO5Y3xYKCn74YK6PhtANK1lEAbx921K008m
xG4gOAzwxFpurNZSDjGVSvbq7uIJ2eFyDMW+RZOOJV0jeQwabBXWnlSdJd0bph1apLZVO/dkNhnM
8PVXY1m2U7xsTUpQntuiwo4CrKV7udzVV4CETrPZs/bFAbgcbqivxhWGu5WT4NUGLmpiIdgWQYFm
jhun+6nJOnz48DED4RN9rpEcvi/nub6KrBZX8r64WysWyOPgbDxmd2t50wmaAwE+/xBYORAJ2pzX
TgJPEATN62owNsYtgIFOqfdrnTNMwR/UkJVGgp/azt4I+/XQrsicLC/jW8hbQmbB9qEf0jdcxrog
V5poPBM+4Zekr9CYpKIRFu1z7IqWPjWAjAjFXa+KqSV10nFFqiCIIbRB8NGwXn9t2VcClk8fhL58
SzQwnGsL0xljAsl6BtbsfIpVlaVs0p+QONcftWlakG5hqSiCodspiHXi/e52uwJtCMe1qmtMSIOb
Jb0BLOLelFDgNpoZawfRVu091bt0E5QlRjUy2Ls5HGoNyLgXp0uyXVRbv9JKZmtC8/lTZI1POFCc
Wkw9Pi3ynzP5z6EIryt7UO67JdGOPOWrqoS/LwasMWAnsYRNGiaoVnLCVrpHBJ+xqtd5dmWFOqrL
uV1f4ZKNpNlKhVWSLUIE3yx5I+sJENxAKIuH9qVNkXqXQuDwgCzHW/GciJC3h8IMnlYMiTGXHdBM
jUqQTWqetyDKE3BpVloVW72K6MEkx1UYpYnGu0LpqseiGRCH1BpsugKFka33zi2Gx46nWzXqNHRg
T1SCQNUkVo5LLWxexEHsM7V2IKB7e+71JzvrbD8zl/yEqpJzA/wMTD0YMrAVcbf0AFTQ6Wu6M0X9
CehjxYWkYrc6L8TOVFJQBo8T4qnoJ3Glwy3L+utxiRxM3aDSffyOQY/mrTqjoaNjAHw/TlTUVwUb
NYgfisa8StomfsH/8RAMQf3U1cVz3Mb5yZZ8pARMB4pYJi6ykLagB7nfSKymQzAbNzjiRseVvO80
qT8skBMdKz2PbXtnw5B7qCnc3buZ2PQ0laDVDsgzNVUN9LPXDnZtApSXkUTQRTpoSOr57XOSAjdt
R3P8oKqSDN2j6NLYOAuANj4lloJr7iydP98GdC4sUxYfIbxrbXJwLaDuc6O8APCtb8Muy58qNi3I
7o2KRclqtcaxXRWqn/bYfBVJ8DnJUlwao7g9dW4wXrdtCB0U8wm3aBUkZubPtdIv23hIcHalPgcY
iMLsnOFhFWfaPXhLZyu1MkjqYOJN/UFf/fXMHh6bKau/3fQ0NSOOKSvJsZ50eioSKjxQWfUxWwLb
IqdOU40fyRLxFqTGc2XocVtvZpreb5eJfjNtuRpoq5s0UArWyVw1TvCJBeGkRVP9NIZi2qFimny3
3sCrwz2s2l2iH6/nwBiuCz0Ir95wBagbFJ9DqOhePgCgjOL5dYVsrPIaid5il/A8CWlSz9RElF/e
/E4yMZRUuTUqs7gOnRxKejRNUDRSyuVVbjS7wcwNDxMiZ9+hVH6U9Q2cadFEKRF4OWHYdGRXpd1C
QgZiQbcuFoia1DaqH+t8dKywOeAvutPH4biCuKpBuaXkom41Hfkz0SKNm1sF7VXZ0EqV1PSxCm9J
UesCyLH9EtRdcBNZ1JhU9SrUu+iLOiNQDosL/ZOigfXPJg5rdZxfW2iRfqUWsr6PFih6YsYTOENk
1EcqPopEiLbF4vVLmTw2XdZuyyaGfKwpoHZzAOxNHaAuhhLObRmZBMVZK5/eHvIgRUnXQRSkbX+7
xiKDdr6/YkxzVOOdWGNN/Tr0JIRVOxr1S7j0jZ+HpSWtynLqPdiALUX7SZWkDzuBkB/aRYmYKXJb
NEDRQmLPvs+cJqK4ig6Xi7oABYBgFEfOFZUFKB1vxpCh9hCoVXWlLx0bl158ivP6UQFadZVkYKfX
0KeV5uC5hgtLKKDoPy2fjFpP6YhMv9suHRzZNppxJQMRPra+k9B/j0fKlai00X22gSsYEqRgq83r
5Njf1mXHRfuEkeqEQOcS17oWU+Uc5wEQQk/7aBM0KmYYc/+wXuGCXywTl0ijplp7J7LlrpZkAjWx
8B2TBJO3JdQGo70ZZDBBvljzBol7V+MTCYV1tLmPu5LOygOyvhrETNF8zaDyzCoKsnrXobsF/MkK
hgKNRLyDog4sDpiMh3Za9E8iiQ5h3TRPdMU/CxABjNDGoX805XcRjpHgj52T1mJBhOWtAGeRoA82
IsYWuiU4k1LZghljmjtRs8P4OXqo0UQbliHGsrtMj1jnbhFGBSkaWfobnWiQIsNr4ia4jSjopuFB
VoI3QmuHfZgZzr4Z6ESX8TPft13pdAoKC9/pHKvNSmPk/V5EAW9P6R0cngFgka5SnJ2/2HsY5frD
2xYRDSoT3yvgbeCBSJ1CnCPyUvMVREyu1+cLMAaY6YewWzDHKjomZ4/iC36fWIXiA0Np0FGGc+Do
t7E625+tgX83EI5dn9/6o+u/VKODF7odOz7xuLizaiCDOZIZG1mlXupuenTcSvuQO6a2wcRs/jwb
h1JgGWo11/0wPs3SfcRM7d9XEV/DRviAKNrt1QyGKrkVlinCRjylfbuFCcZb9AnGswl77KMNtzuu
tl0aT+cYxOc5NoHAgr9Ug+h1rrRuE0dVcsPefL8yM9blIMo66c1rgHOt6ge9MGkLVkjpvUW/Ea2d
jVqjajEGkeJHc1TeZHkSntbn9gsy4XsKqDA1w6R7Y+Njy+v3zErMVODdpJ1yj0E3omUqkHxbKhBG
BoUw2pTafokbFfU4W0OUa0JpVw8CbAPi/hBhNLTtu0b6WrnX3di415KtsRPF9NRlM1o7QJu8EEDM
uXccirtLQFgodYuiW2F+RGkYcaklcR9bvBY98EHG1S8u7j1P0nVsx4XjCmETAVGw7n/kSbqZjcnB
WLo3KZpPRMv6OzhiRUjIH4xM8lLHYgHho2xHFTw2acJnNovBW+NQm+xH1AiHYycgRGGINnuqjfSx
OVIZgHm/qTA1uaFsVp3Ws/+3r9O/h6/l3Rufs/3nf/D717KaG/rZ3btf/7l/LW+e89f2P+Rf/den
/vg3//zwsPv40w8ctuft+w/84Qs57PfT8p+75z/8si26uJvv+9dmPr+2fdatB+cC5Cf/p2/+7XX9
lo9z9fqP3/AHKDr5bTDbi9++v3X17R+/aSrP799+/P7vb8pb8I/f9s/L898eOuARf/qj1+e2+8dv
hvi7aQHMRXJcM1THdDEKGF+/v6MzBDAeEha8dkvqYhdl00X8kfZ302UCOEJomoViL2OkRdzv7S1d
g2Hr8lUWJGmh/fafJ/eHp/evp/k3VAJkWtG1XI0upYF/YO3iRqM5rsYp8D+GpCbFuX9Qie6wiC31
Muw9eHd4r2E16INvwXdtMMQ+pa0HJKicqOgnH6O0ZV880SGbGxVgjw5rjSlSV8UuDVzno9gbBSom
9viyTPQ3q9ZdLsFSj7cWjRqM25KNboYYvncbJYhOZm3cB+aX2oKROy/ZxywPb+i/gzSPjG7TdlIT
PquuQudBWdRPhqkgNVndRUg7RbX5sRxQite1isUUJzYNLU1PX4wb282iTRpQVe6a6TCLUL1OR+1i
0X7b1OFVPyiDH4zdJrQx6GYTrIeUTqlwWtSoccJYQjrgMeKsSWHwFTmVM9Gh7o5+8rc+DXc4ge+s
MKR1m3uWVj0HQ7gz0xIUu558UIKm39Rq7h6noLpykUDNDf2pb0aKkU3dthudjPWiKJmOWWe8mB9Q
C4vwFNWKUxd0O9dpt+E07VL8r4Pch7K8C/L5ui3RvATdKsAbDRWp5ymtDcRZSX7GBmFKZT+47oHm
xIOWpQizhHb/aLnjcgjNqILE5LjzdRdkOONUnYP5bEYvZCt0esjATxyvr3sy2xZ746W8He2h17dU
EZQ9GJQC6QBzuh8mNo4WLgvVm2z1/yqU/FUQ+ENQeYKhXL1+i5//vwgVzO3/PlQcyiL821H+ePg/
sOvfos9biOHv3qIFE/HvuB8xwzE9sQyEP/8zWmia8XdHGJZlqbb8ISfq92ih6383TVu1IN1rBAb+
+L+iBW+hDWDqrDR812ot87+IFu+WZUdwAFvIsERw0uz3MuOK0lRxVPbqEfrnJlLxFNFe0tD06Bxr
7VkxtM0P9+d7tPoxOknFgB9i05+OJz1WfohNogDlmS8jxxMClI5xkKwSlLX3BTl9HXz9fzgavS9V
tZHIc1V59T8cDRshJwKBox7dBIsFumaJXWwmlZ0nOnli1n9xcfJR/vnqbM1EzVAThN53RuOWZs/u
kHC8gUy2S5St3e4TSwMrG286+klhAAOAgkqU1ezbYuw5n/XAPaQ9fX2RewZ9LoH+VpjmfvspZW/q
NrZvRogt1QjUXaoZJzh+S8dTHX/QVCQeA3bvBC7MYMAgeimiKMjrqKiMaYD2QC9U43GY4YQjVO6C
SZ87wyvw5xiBCMQjALfkYmQYzABKr/D6stp9j25UMp377ETkhAsLuG45N6uauAAKyqlEOrKvb19R
tp+fcCTlgMlmLC6TiTUR6BFxCeDulKofGmd5LuZw0cvLwruutAjm+BEn/fNHLVOsPw2sH279u0WP
joCl0bJTj5FxZrHdNcaLBjE2dM+jo20caHc0tn5xTO29XsjbcLaFK3C6cFCqendUWn5jpSeASDQ0
SCPaixjd+3lUerhMb7hmeXNCgc60zYWXPD6rOCmPYtY8ZcjZ1VI4S0+Cqkc6ovD/OLTo/TEuuhSR
x1vBo0Y1x8vqE8D3PQJwGw2te9yrM98BjwtdfjOMqjfSsQ+ycJc6uadMyW4KdD9WBN1HDakHgdSE
tYmbzK/mc9AZaCvAgmuwcectrLu9OFJw/lFQ96SzwiFLHrBlLzuFViZQ4E2DyWDKV6UzSgsUqyL3
87KYm4UBK/+8db+0ru6NuYnCmrrDsXiTisukZijvNPtU4Iw2XeTgl2OuNGM8N85W9Cx7se6AtkbO
+SNWw+cGqBWg7MGRZIcphpis8TpPNuvUKLsNKtvbgc+KRvjy/4F+YfPiW1JpGGVZJdZ2yfCsqme6
optwupjUQwPQYz8faMZfhrAfnvk7URQX587FSlUVZ67iIHIEDnu20/WWzM5DCtmjxAFXmVPHYItT
tOkH0HFs9zaPTINI21NQYWJQ5QVnEW0Mrd6GC0Azu9jpdXowFoyFYkIU4lSufpF3X8pNAJ6A76Ic
FHwMFv4Ijx0qS3P68edX99fT6F8D+l3EtITT6EPNxaGK4jtTvgWvC7LAhFsAmQ2FaCVQeZLBL7zm
ZGD88+xFcFOlx8HO991hqTAYuiKAvJRYBkdRuVk6nARpbvz86oRcXt4fByCNphp4eOGKKPV/flgQ
Og3uMppw2pEuALrVOnMU+e35HCYPGvVCEV9qiKQtkVvNT1XJNGX8WIyjsHroMV+k899kTEPzuehx
Bu8oWhrqrmItG6jEFbcstZ6DyB1+R36k7p0SZa4s2WSo5cqwNxFOO2FuqIh7GEwDyn6Qk5yes2fC
TZ2JuNZwsdFw+vl1r347P1431kgmV6uSSqjUEN4vhOOoWYjW6tORTo8clBbKRXIGTsxau38LTVP4
POrgUbnabDzB0VuXBLm8NObFTBE1vh86zp8ZKUNBPl8wtXe0fB8QygzuI2uGiFnguOAm+4YJ9kCU
+fmFvB+e63Ww7TLZw2mm5bxbYJuWbtaYqBMFVLT7iXcJlEqWKzo1bohepHix5pefH3LdLv3p3rkc
UGePpovVz+6HMaOmMBRoyNIi1sAC6BdW34qKq1we5b2q65wuK8taVXjs7TD3IvKrHR10geUk7bE2
939+RuwJ3w1jeRukgR7/GUIqVf1xGGd9kw+YTo6gw7QdajQbW198lWqkqwGbZpDKf0uI2XJJYr/J
syb8E6vqZmMPT6ARKfmQbxBFVE5Vjr2xyAAJa2whCK6G4edZ7ovWAEfcS4F3T8mRizBy6GSMGADF
I7uyT3aqepmVbzDCMgoTXtsBaOqOOuq26z9DJrmGFIkqQIAQkPTLRAaSIwbQIGVCJBgyZAaDY1/h
fAFWud6WKUBT66avC6bLRa59I6Otn7/10ysWBCiXNDADvlCx9uXCIW9ztJRnjBE9F6tTebU2mQ5D
M6l5Ojnam2aKQvGl5RtdLScPejCRrQ9b3ZOJVpHnhwFkQzExpwnfAx/LAQpGnhUjOgSdFpVaD5U+
x/BRLNrYEHnKRPdhyXtjBlp5KZBoybbuxrSbrZxIZB9qhl/ESDIGm2wuUO1WuLtMLHlAyN+HRRW7
Gdlb2KWbNnNoqDpHeUJyGZfPTs0KGl+oUxAZKtZLI7J3y6h5ctHVJ/Ff9865t5cSeD2qkCQfbXOK
0JUoOhSIlG3YTL6lZYg2gEhjHWoqqK9p7qFJ7MWDvgNBtpezs2CRUUaOWzTbmsAWimq7pNWn8qOd
1JDBT7YgFFalh4QWDRjN03EBhIVBy1veMwYF0GvyT+KcHCQTWvmkLwYNQRnLSmSxOn1nmgZBkWQT
JXv5EGb1Iol8UbADNCGzZKzOPbsEbmWdDdg4WrhHRaSfQg/6Eq3PXZI81i2cQAa1TCA1+HvyPNA+
9dX+wtcZRnMYh3qfGIL0otuUeb0tHBdVLc2rWtCZkd+MSP9Nui+naxyio8Hj7vJmKzUg5Z1JaRI0
/bSBdomSmQmZleRxypCDIjWGNhqA6kX7kIb+s8w7OB35rBhpcsLMjAVN5RZ2ss19RrF0Iw1IK2Ii
N3/NC0Nui3mZ7C95iT1wC8ah2QagybpjrtN1QBKQq2+ReZB5vNEGBwtZk9xJEbW1Njk6R/Lb5A2V
k1U+spLVCXGN/RI+RPgXqfN54C/bkTELMCxnxSkLZycfQwErQn4r90qGf3lVgaF78URmgVcx+b3M
TDm8nNvE/X1DRgMs1Gti+NIcFZkCFfE0oRHcEYWAJujJsyu5pkgZtrVVn4VKz8fArmNUn9KKxFGF
LgNtAiSJ34aZ37m09hUSTkgcMdRojiYf5brjqTMQDjDtWtXrkaMGJMWtQocE/1jEO7jbMgGspol7
SomKCzLU3JdDrw9zKF2MbpZUpFSvoo28bCUDAMRQaULDI1b33WVBZ0Aqgsil2zBPa3JWAohW+RAh
ryDhxURzE8zTBSch0Km6N0Q1eMZLPyI7wZyTg1uyLCZbeDJJl3FNRknRghMtfTmcOc7Ilkdh58Pt
C8xdKwVnmLNEWAlPX1dT9nGKc5bDRe4MRpbTPjavQ52pRAgcOajlEAaJHnN659SPSI4dKtzYbCM7
QLAFXsOmESBayH7GJZ+U00rm1TUjVF+cU1C3+3ApzqmLZG4SIZFa3C3ogVv4WXXEX8KwJpRjB9Oi
wj5GrqAI+HiJZqBax8wirsllw7RI4lnj4SJ78unLvaFLm862mV8kO5rCdkqtt3IyTZb+IVV9kBS+
6zxN9UtkgXbNcs8O5icwUmGQ+vhvHdbv4W+tHGFicF61pZ1gqXuBSlWsTrZq2e4jTfexc7l1AsRv
tQ9p2+6RSOk3DSFSSw5xMN2UYXFXLfU2SLQPKqds5vRb4ckyiiEy3qht85LT55SJmMrVrPswFh17
ISFzP/fdIUjQ7lawfmBc9QxMcjusQRWjQf2jw1uJK1tIzll2WGXwSFsq3LFl2O2DQ9NnB32otjML
jl2tOzymMt8kn9OEv7jcZ8uLQDyLRAnKQIjtDZBR7iFSaWv6nzRACMwN0tV7eYtH9KKXCoUIHeK5
BfjI9Dl33wq5M7MMUQgr5G/Zo1xYFrIKG3uFjkihuIC2iM+VGiIUNe1OCUnoEqA85rLLM5ZdQ4tX
JmYTHrKQ1K4xn+/bkKGlrENM5reDy8lGkLYQ5GTskGxQrG32BlMdxts2oyicw9zPl4vBNatcYplw
FmW9NXBXRh/goEOqMPtybyuniXlagACSN7szdEmZhmwTe+Py1SBKNsigr6EWlldPhIbDg2+WuivR
SZU7SfknCUGpnoo91QTUHbf1nPpaX35iPdybkNHU6WsD75atuF+YeM8BzFDUnDYZqY6t7+Yp2MoU
Q95YeeEo9GyH5UsaXGRCLleHkTn/82xs3Zu8zw8xY3R0CnLkZfq7ZCwKZAnPwBZyRhVbziiRwyNd
LmTy7EVpyKylHhlb5aa1oBAstEvosLgPypZlW274ZRhy0cUiRGMiiRQPeP/0JIO2VV1olcscVw4J
5IYgFqNb1p111kg20PIzkMIxBiWWEAdlqhItkzcD7TIpUPMpXY7/mHhtIEcdeFVPxCSs//w2aPpf
5KQ/3Abj3dbKmqepVwdzXGttpEHRhACG+iL3jvr00OM2Er8sKKfKPB1j2LfKM4Xj/67r8afDo+/o
sDUgnYXDrL7XTA0wMkfyazra805zU2YhQnbEB9rC0Rhu5HolawxmTeantRut/dXW5C9uAGdA60VQ
k7Vo/rwbB0XaVSSh4czeMsfIQfdkLDGYUKaJJDIbp+Ui46aczQpMIMU2f/EIhPEX98ClEiV3Kmxy
zXfVKMowGnJT/XxsHdOT978e8pMRHbvmRS4vyMaM4sxPvIo3LEMt5UK5xWdvm5KbzsXgt+zwVfLS
MH0ZOxNDu69u+9JQC14KOvcvcIy2AxbIfGHSvWCtAiUMjwLi5zht5/lc5kclf2mzHqsajDdJZA3y
n7z5ZaH1zxdqqqj0mirVc4NuGu//sCUz8rSNCpSgUJ0oN5M4x9xXWTWQR8aJeIMj9C/urbx1f5zk
qB8JS1CeUDGG0N8VKFChI9EO9OUIJ/tgDgxh55zSRVFi6xcj2X5fCwGUYKquMC0aBoZKteKPF6e7
VWdU1jij9YLeV/8CUMqI6Hzl6WOOT1QzfEByYlcjgdhMLxX32TFMcrtwN4NJ6WfrUAfiUGdSIRG5
oYRTlbsrVeyrLNsK0bO1E/u5Hvyq4EHHdNlC5OFnZ9uYxZ0YyrusANbSYZBIS8Aq2F9reE+Sb2NC
IW8uWzyAcMUddwDKii/vufwUqP87tjPAldDxqLLt2BaYNAEi70lseJ1kE771J/nEZCU2sMROZmvr
iRKRKur/o/L26Ah2efhVDiHIaBC7OAjurUbA8tjhU1EOX9kP/jx8me+revKuaw6PWDZP6eO/u+to
qYJYFNN0LNvF2ZQ2+i0YIpigoSvrRU4PtXQ9DCt3iDoVLkJVCmKdc3pUS3qIc/VgBPRQeQh8eklp
LtRHnC23JYa5Y7RV7PauViT7rvPlE+PBKUGl+XVHj1Erx1OZjF+hCF7J5XEoXwpKe/VEBZdLXxKZ
3GNVugx+w0FNaoOFYuyNkOYsSH3UClCQyjDLvA/JixRH7KH4Yzlq30ShuDes+aaxot0wGsov5sRf
3TJdmLYpO87QquWK8MMszJBLaUih5qMmJp++UV9zdlHnK73p4Rr4i6OtzZP3U1AXPB4YRRyULvkf
Dody8Bg1mIEihhhsE0fK6OwjlnO5jwmVB4l+rUb25jKgISHP/sCIfteSb78O9euS/qdTkZGHREMQ
Dt6dChjiWsE+lFMJxL7uHPwxjnN/lnm73NzolrVz6DjJaVE1GFPXcIvcl2w0D9MidnYryVomhExx
UAPh0UffS2pKqJNw9edQs68qcC4K2yCt9+2GT9rZLyqC4s8lJAHJxtCFysJIi+zdJWDDGDaDYU/H
huRBNv5k9EAKcf2/PLuRSSrHKcGDSpQnZ4IgoIwRWRk6PnQHMXndrvGBOM+UTclqIdHySkXkhsaL
iqLZwrdSnOsKVLSwlcrYwyB24lH/npR1OztqZwzWWFVeZEnPsF8KFidAmLuMqa/E+RZNcDiVBAqF
T9HKMfjyn899/a+C+4/34t1ANsM06aMgmI7gd/2pzwElnRX831CLGMtj192b3WFCGkduhuUeUiBU
ozr7DJMR2MQbub+tofjJ/EIW+LUPQryQwHbdxa4uXOrPT/evpp2h2lRzddYi532mU7QQwfC7H48y
DI3Ycs+936jCk8HBqvK7nx9NyIt/P9Z/PNy7mzPo2LAi7EFeR34q68XsqVOtp/ILpMO8OHjP0InU
ZBmRgtVAJi53O3IfbZLYyimBmNy671c7Wr6OeSXzUbBo+BOLtRJOei73TSl/IveN5vLcoOE3n2VS
PAT0f0aKZ2TzUXORvRNTu6wbJ/6VHfr/oMHzvkkglwImhu1QL6cpvzaAfohrljIF9Mrr6SgLTXKP
bsWpL7tvUdIzJGnjprIMQy5vk8ZRgG7YCbvUW2yxVm9I72WDVA4NO79boieZmyv6/6XuTJbbxrot
/SoVNcdf6JvJHZBgI1KUZFmWZU0QltNG3x30ePr6NvO/cTOVvnZU1agy0pZtiSRwcM5u117rNetW
QPo2TdcCBjh7E+MZpegmfaqhPUhiLDWRtvQOJtyRv36OvsTf/3iO3JjUjC2i1Helc3t2/UZPcXCM
O4bFXOx0akH4cGg/txIliF6LWO2y/k6Fk4aIhG5iymPu0IORnhEnyn9DKNuumYG42W+wk+3EbkjN
dKbhvErFFFqOXiVbKBIpKOOjcIwr791waDhXKxyydbG1tXIffBSDEglndH9O/JIq9q07NTAuJ5hL
PgQ+SEcLdmJDrpFd8bZU6Ns1NSynBBhEEhKCccCk04vd6TJ8MxtOzIQzQsON+0QSais/CXf6MSBQ
crshlBBWTgtcnFvwrts8YA93jwVdGQEGjOA3ywQOUG781w/hZzkCg9u65dHBwHNaEsH/ZWsVcW3B
E9QtZ4feE6tB4Y4oiyGgNy8ugOkM4eQ9Yj24vXT4+OsPtyRGfb8DHOp2pAgm4fO1OfaXDweG7NmD
4sNJOlvGHaTqJ9UeqbJJSSqBtkncV12wXdmMs7eGDEUzagVqlJ/V4mgnPW3Ki9fCD+U8+Rov1lnr
3TtLRxin+jqye0h9BUegZWzs9VGqlRWCJMglbKWoLZl5Cl2QABJk7//6NgHc/ew+yQIJ122ihfeu
za5GlVQ9iRiFmYgpEjeihk27oKNy0JEi56tzQq/+WmCnzaBYDTwvekwAebWjSmhNLLcJHfEVRpTE
I+KkMKRTeGE6+ljkUmvvdoPzKKVjMQ9y2Kn+FdO0rbeZ/s0bmQzl7Ctja3j0afEkUElunCeppgB/
YdYSFIZvwAEe7+2oJcLFc5r0XlicjgWXPSwGT8QWpAMguYauh1KyDpxi22Njsyo9ytmoWdfRzWkK
U1+v1xt5IGuVh66JFHbM26DeVsfHKwwAlUnX51uFdhzQre1X69YBUuznlD/JlCWOun5abcNFTN9o
tk7gyaDZ8m84UVtIlosgrCtzS2/0ugmoLzBiea26a/RaUlAt8mZy4/+uiDYm2yiv0L1GvqzPYbyJ
NhNdfopEygZvN1zvW6qrgoXInOJYzbeZv+/hsbcfq0oeoVTt02FXQAVBQQwBl40UlhklCRfGGj3W
aIXCyDPN2wyDanuvjbqtlpppaID1EY87eoVlYSeVQEEYyItd79EEa+PSsMkLXm81G6E3N8zkTZoc
gmGQek2w0j2hBDprn4y0QNDHDDs2vfSl9Ip554yRNEjF+AzffKvrF7fbeYyRzc+RBlO8VBlqaJ2H
Vx9BMNCKYqiQNi6SY085QGqrUgcYoDaXAg4DGNuie141uKO20jCu02DXqiyU4qOxmKF4m9HR9x5L
LA1kyZ68wRa0BfyrMN6fONeo720Gj0mHxxHzLXUxe2x34rxY/o1l09Ui1pshKpCubeRC2uXwPeYt
jbT9TYz584PoIB+jW+C+TcHJ/tXamUljFfFAJotIzk7LX+kDibu+bvX+1q0+ShEci1K715hh5JAE
eb5dKWxTRpCER4LBX5uHn5pgGPR814R8L9Dfl+tA1EFfbvSLDIaGfRJKXwW6rNBemk3c0tIjvksB
7ghcnhkQ6zfBJiI+PzNPnuPqXARFjPfxW2YY9Tyk43L2PX3vUo/qvPVWRy8U6Pg1yqCLmSG+jUwD
6FHSbpqe0lrExLRacg1ADZf9w8NGPV5OLs0UKSJKeVEq+HRKzzkgn2t3et4mkwuqoAgH2hqq0Xby
YibXd1KqTGm6WvWr/NWO9K0cf6pBRK1i/ixe1MVqN5q5uNQ/ez4z+x97em1f0K4QRECQxNse9y32
idRtM7ikoZh+kzaNWFZpgIppW1s28Je+NU4ws4ctELlSVQwl/tkzlzbltJbh4KkDHJahVGrFU8gZ
kUjJVNTfu0f5p2W2bsSpIIl3BQxJL1jeJkJPMgMcpdNNmtxX1LoQiiOGnAC+SQuJI20XUJMBgF7o
m1NElsuS9tjgZ0fpRJa5QeIR7dAe4WJodgANodVCbCE33DECXWqsXKSHvnnx8JEpvtMuQE2MxP/m
XtwM8bF4GgWLTXUrTcIedJ2cro4mrEndER48WM6/dBnn3iXkhaqlQEuURAIYX/AoDUKBnWD6xPhw
PqQfKUZVFpdB2Y20wo1cu7YI5TCV9Y0hE60LL/QfRfPTTYy9RKtIC4dyTdLYlnIkGnCyCvzUhKvT
Vtwe+I7oi7iyxGVEuwjgFXuVdpwF9rpyIdkdTHDIFl10dgN3AC8CfVkEv+k8SBAsW8udviQoGYqV
ygggpgKu7OvDKuybSh1mKWl7jyi17WRxJ5NXYkt7hq3hQrlr9OKoVzPJIRaKf3dS9hxGf9CJP/g6
+vlRnoI1CLLvmFPZzRl7Z6IktHV1lLCkh+PbrL/E6gNxthhKCb4lHhd/WLsrC0rbut/wFtKggAx+
V6Z22DD0hl+vuyKE+zeqDo7Sjk6QHtu43cmqS7he2Nd2NdghsALQo+DlJBryClwi91+znn7zOqUH
MmnQAfPXyXJgneJfgSQYzgI3B6njmB31Jj248c7swHQGn2f0ocrVCWFxgmmaTg6vkEukXUhioe2k
UIZGDStf0CNBpQA1O6hNEuuUU9JO6oOBOI24InnhYPO8h4MEDnKOKqXvtZjd0PDM8FjXHjUnwHOc
m1Krd6YJWpCD4sTmfhz1K/goQt1eWoSIrIE9YywSa2wlR1vlxMbELOlHuTrpoYhXkV8S01nKOCW1
c4New8EzQVMoc1828WZkQFtatDDmbRW/zMTcCCZDqoGCA1hooo0gzLj2nm5R9eyjpTjt5xpkff0i
2DcmLXcSLBGlXvesF2mwYmFZ6PckXLs0mf4zgxLfiYzHgbZIwe4fLWgEwS8UGo95xgixvIQPBBGy
jdBK2iEttc0gVYrowkvOpdVZKN6+iF7Fy0tUJ1ZLLQQlQFUs4xnmIVqXH7PymnHWyWZ2241gH9Zu
2DjA/+jFSLN7hHVGumiNre/FAFapdwMDxU5D0Fibyt8Ui62f5aoO8mwOqENwXZ4UC/4S01tFEfg+
NCzwpGOITCy89kpeQViLEde9L54ECsSJbv5xBneSAk814ioUKyLhPz5F3AE0jCAHsGa08Jotc3fX
/uk4mmfJ1QW4K2ZXTCzcgldEmxQDxPzK33/toL2f3RLOkUYasFrPN97lSAhHawzS4h/FZksNgOwu
jLBt0lMjXZCWiuDXBMtgDuBkJMAhkaLiIr6czJXCi+w1/iSXKZG0xOGe8Sgdf2wfVl0VX5OeAAyr
nnEL8sAlbYerub4RcMTVtmOS4yQ4trVxNrmGvJBcAQKzaw9H7F4d4YxIIgU2I4mBwN+m4K1pH2ra
fHJWUhfiLiw8Bwuhl620QUmOrO7Fr++q6JFrlhUWa3VdabwVVQ5Bs2Zsf2mPS0W4Y7z714v8sxQJ
VlIQ/4Q78D5LRewv28aN8lIpE7T0ahS7UdFEMR7FyTU2eTsYHjLgX3/gNel6n3y6zEyB3dP5z33X
QEl8L87UYOrnOfE+6lhEKmtO8vVF6mrydKpYHSafGfAAzgFAydYjfRAanOzR4lZ67XLeR/yq5ReM
zPyuBngtf/zj+jzq/habzqUR8PcV8QsIOgN7BroPnEK3q1AwEZLZBdK7sNTOR0lVsmPJtAQ4JJWt
lWfHfpJkQEAv4hoFCt/Azl3+yArKJhYUPQC92R/SjRV3MhF74zdCXcFsYOxBiV0Pl8B65tYOC/Ir
+ehGBp76Vzujg9DwST0IKxmZBw8QAJTpASf8+gn9bEt4FjVFno8Z6N67/q02rmWPGsoqAHo9oPFM
U0Z6gDPj5Oi972j//b994LsKNGRTut4CUziDouPxf+N/2eyAYQXHKfMgv/68n9VN/3qD5t+fcDvO
NL8Kez3Xi7cts28ZyY9NGUZyjJoq/a8/zfxZve2vH/fOjMU5vDZa56xnlwWU6E5yCYkvJSeW9DhV
DLGh5FPeBmN3NQEaLI0kiSSsAAfEskpiK616Sfl+fXn/QEJLkdNjUMXmfycw3z/ukUYEO91YqUS9
UUeb013CFE436Df2jHxAtX1p0dV1G7paWr59pJy1rYn4pAjIjl99NNLZJNLinReybjbLLAdlfpSi
mq0IGOb8WqLrgm+wZufJGzCJbeNbBxcqq8Hsw7aJz9c810K9nGqdBDwycBSTwmR4M+n//fqmf9q3
YXCTaSeP+hC//r4FktGbXThF13ODkZOmsZi+xnqjy+oaN0X5Se43jkHRUM5AU4BciUNAe8KIoCDx
raM21hs99rcrVJDWl7z+oZB81OjQiNWsYVVyP03ggK9VxPo358XQpUT73kaJbYI/kfrhP2C/sN9E
o2ZwYq5AOISFxY2L3wnI5SWyynHvDohCz9pK5UMeo8CSPdQYBREnYEQp3OD/AJoI/GciNRH02cS4
hU8ywpSLzBrN+mOSotkBCoi+rIRgm7TF6qbMNa/h8l0QbhCpXLe1NiV7gm68qyQt4gFzl/oIuZfg
IGSji6fsNQoX9YpMGc4bdIuEZG4EKxUw5Doi55EZlOw4flfRQhORKjjmUlwiKR9HAr2LLe6/yL+S
9oqZFNfYk0dca4mkFzUyRPC+hgiZX1+W8m/yPQn4pApD4I8aFeVM0leps6cfuciEOp7YXwFVXWFD
/LkhHBYwoB3zRuwQsjnwwzGxggCfpJ+jo/ngnCKQtb/enT+tz0LBQ+efZQ7sawX/L065iYuEkQWO
pCRyYF2IjKF65zJQIYT86Zr6ySCt4KbmHsy9FCh4pBLVWGmYzHk4AAj1mZavLFhYeWoCexIIkFai
z7sIjOxV5hBa4lpEiwQNRAtFvoES3AYD+SeoFZYnyRpwBJRnD7++y5+6mb/c5LsjCDVnVk49VrhQ
oBG4esy+B4jEp8Mw0Qv8feQhdv39qfF1RHDodQKKMd/FOr6j2cq0OPRm44Irsw6JPYZrkZy72mRw
x9xI6V14/sRygWyJNLgfynMFAb30Hu0OoAV4Gjsrdi04SA2OG4++Lr2FX6/MT8tlvmHy8C3Gi/zg
ncfonRH6AIW+Ye9cJ+4kKRdcnEUBSE75yjNHdGpjE4uW2he1ktxxCGXy6prDUBGRXZumv9uZ5k+W
kIjcwsjbLqSw78NF0zWDZV1m7CaYBqj8t2IfxWWvC93P77k1/DvRfojnp2sXPAD7gEkMrHznwDGH
2AqNqYO0kzqm0BZAosXH3ywf9vufTxpSUd0NbMuyTYbp/27egWJocVtUPGmAwVF9nh3UjhzaUNEb
Be3TAn2w0qAQVmpPZzun4RsBzhyAFBhDt8/Mbt/O48GjJKfpCpJ/SgDoUyXTweCVTdHtna4DXEZG
AtoSKt1sGkOnCTYuWtIRY1xj2kEcuG7LCT0mQnnIKE91Oe2Rij1ZBcUvpjMYmcDlIu8Tf1us5RB1
EfkVC8u7B223dyEPKgzsnWJC/U9wDVCIYx6gkA3QpjS/NyPsLR1WFJo4tWw03qDg8PrqkxrGEDKd
h8ihpRB/C6ifyn1N7XJIrS7s+mAjHzHwVV7VEtRWa7dT3QAvMYGGOluJcf2RMq9OLjm1/Hie9jsF
O9ME9pPBKHDo3c61x4Pec7O8zeg4UMQAdggYnWAOKs9PNiW7ggKBYkZKyURUofbdNF8/paLKlLX5
KSK0yVswyD1icX09QbwzHZCNAsqBUgsvkjexuBm5UhbHmx+QMDtkcKCiNhomvto3TcRK8Hhnxuwp
6Oqsp/zZM8cD1MQnX537ASUVaz40kNUHNk8DrnoLVCrEdrshjU/6dJTVCqzxSZ51U+6Xxdo3SXyo
7+TGc/oJDuxAydOw80gOdF3t5bnI91o+KqhRm1DXB9uvCN0UT3TjN9LElE/szAn2rWhD/WufDf3e
ctKTy3C+Hw97FHpBqIMWxt/kmXM04OMRCoYMHYMCgvUWuS7NH+ioLQ86N5wZ8AhMCzDbYDu+THCl
+2jXuf13KIcmhLxpJcmaZPxKs36f6/0zLhLeBBiz3a190RpgSCv7ksemlP1S1vkJucPTjKglozc8
1umxLuZD7jeAa9R+4Hl12Xywc2Yk6NrMdkBfCvrgptsnPSXZ8c4wll1rfStbh1pfv7c5CWXPmtmf
hI0ugczBs4/UZBGQzbfI8iQcMLl1o5Knix5KrT/IrHnW7UeTlMa2jg4eeaL3PfDJUB4cDJAm1dpe
IE+ikTL/eVwCG0y+8dD24LPst3HJaIsk6IR8jNpvOXwSfAyEdRsyqDvZRGWmmKDkLroxXKDrhwh7
WDwEcSV6Y/FL7e66t5V1lE3bsNeN5mg48DsO3l2DRYB+9tCxBjqnSX03YOzK49cpSrfM1B1iNvNS
TVBJjkAnudn261TgW4ORw14VJ7OeHhw3P7X1sBdj1LnzeTZ5UoTALtMQIPAOcfIDHmwUJNp9Wnc7
Z1F72dgOoV63LvvGyC5yx6UqLsoNNhb7ghj3shiXhNaZ4b6JhelVaLn5QTZZVs0HDUySLGsZeNtm
fSkX4grzbaVmb5bITs4PXsu5gAwTTXs6caIvspeefcejxDqWOJ95zk8Jg01yLLPhoTLyE77o5EQK
OPly9jTrWFXdvrCZnUD5VS67heG/IED1rLue81GPAVVzzFGHIOb93N+WoP2Xbgrt9EFeqrE7FOVA
uduaioecKzEwcurR6Ah768FElbt0y5PDj8i3M17WJM5xhZxOdeep7aHPO0cwDscumQui63LXgYWN
KNju5rATw+nAQCbmOlPRrV31O+nBl0wGyXFwOKIDxNfF1yLKLwpGxoSH4Bpqk3DUxZiLuZSvcocd
rYGA+nhP/VeeuaXai4MswtpwUGE5LZPs5JjtFoMkd2EkNtSJC9d4xTCsQUtcOl6vzel++FEPoA+B
AJYS3ZP7QueZcHNR9D1DbQsBBbiyRkI4QAscwBYJCxtEktEytAIXL/NDVfpkFiXzJi2icFyFCwUt
vFPyRms5hfiBsh32Q/vg9VNY2/ctTsJd+jCwsKnpxCTQEF4/MV8O8CiIVx85fCjlXJBS3cLIG+q3
SJHuOzYeebmcSr2uLrLIOnrUbukgTEBXV/BuXosELpzMkKxYiOYEeY/d1s+e0g/Ud/YQlm3E+WYc
OXsmqHEn0JV9aFIZG8b+yW/ii2qHbURVBJwKp073zWPElTK3e17ZoFOAj44thqSzkzhBr1z2yOFZ
g834hX0UMzGiJdEPoOo8usjQdiLkYLNhpa+bs4Flp0XQXPdZebGgvuXZnCFD3TMEcs4a+8gtetF6
kNN7NUAYfJ8/Q13k1i2Bc7eXk2RjCcTbp1X61Qn6RydZHtsiPTVqQvruuXQXBskYUmFxK7hn3LVH
HbqDMUe/Im8ty7/rvfQiN3/d+u4CIyuFY386tyN7sE8ZWPtES3UT92wY7lbsQp6NYQl9qeyr0jCP
mvIuwSOOJkXS8OrCbbUPOD51xe736ovckEqDDTScoLBfIjS95mR4XPXhKVbrQ+w+Dz1iUAhhGPDF
qJFq6oyTJXcGmESnGrRQaxaXAv8U9NQFemhc7cpj8DGBDBeRYA9aK6N1XzpSYK+bGAYdciZhOaHc
mTyNqGvCMTKRkXGOZlTvqpY9uXaPHfJ5zeAcHQf74bFFCm1Xdf52Qe2qqh8LCJ5l+SUQaJFz7+nk
QN8jSy4nSJZZTIxT4iz5UUayjrTxdlqQnHAJ+UAMlFzgJ963dQwVQEorgDPnZJcpSE8yqNNnOryv
WORoILqzj/IUFE9KAgNx8BKedAX4TJVfdCID2arV2IeWvnGT71raMM3obTTkY2STt9pyjJC1RfDz
IMGK2I+AKrJ8nRPtBmrC8HqnEfYrL07zPNLPRFAEt0E0ovI3W72ZKDEe5tZH3lixONziDKOY3mqo
hIXiYAU/KoYerb7LquhVGG+p8u501a68275eTvG084EUYzXn3j/a3oTdw1007KjMeZ5r/bws2G32
t1yF2IsOI6266alclv1YdVdX53b2UXaTmX5YOM0E/0fZdUk7P4hHNIPkIouONFpdjDee5p7nbH2w
neaEJNbFbb45tcXYpX6u2Ib/6fDbvNstZRfKXvZ161zo1p0FNKDyh53hf7Egw+v15GJNJaBvI2zy
aV933D5r3wEuEs9apmcCxlAej/yzQNjTDKuVkH1wLrX6z9hWnMRIjDAZw0ELrGMyZScRPkCZ9EIP
04CcSluK09JqW7ds4dxljADjJWay1rXNhGGTt5bzOlvTk+yOBbRlklGQWNLQ+HO08MFGD2nU2ItO
c666a8yfzBeLsGewCSSNXTGlOJO33poexA4M5Yye8czl2kcRDJrGbpekw5MkKXDfbzIOWalaWBtJ
9yzwOQESWPKDEv/benk/OPuB3VvGySVC5COvqQqzDH5AE7xH/w9Enjntkrm/rkpSUidBtAmPLqZZ
Eh27re7MPfi8XRebd9liHCkS3S08O2ZX9zWrjBtsN33Q7jyCcckPmqK8QMp/kd2IAiHjY7h5joo4
Qon00YzdSNHWc/Cd+8jQ98ijwdNMDEyoI6nSOKCUhy9gvvzi2hwunk7n6cweauNZguHSnxGnMI4p
NbjMPCNqyPCOT7RYxMfVmz+19vwRFa9uO0zoPSY9VYvSdZl58gsY1NundMLSO0X7nfol2bmy2q07
RSy/Nx5nguG6TW+buT8sk/MlcUzoJZzxRwSyqym9Sx2l8PXFUAYHE8kU2lW0bUcYYk1T8aui8NcO
1IYULZzVoB0bQIoy6wo4KEXLhyIK0Fr2b5GHxWLAN5rmpwKba7I3YqxNvTp3cCIfqq+TPTIE358d
7liiTUlG4sYBgFEdFFp/CquR9/6j7yuSv+4xQJJGj6k+FPVtYvlQuzM65SMHy+gnxoCQrR+bR4Zh
D5mvv5hG/EWPp8ehh6Vgan/A53ysy/Lb5L35sBHSjGQkEpLIb62amCHPXqpofpY0arAyGoU4K7U8
zyj+IXSLfCoFBWZQjtmiKIflF4uzJwcMwgHGtPlkIlg3HR/F9ZeEIaianbQJT4YOYKy5Lwaipm5e
flaaCAglZ39NYbYE7jE37t2IaiKd+fiHRKElKbhsc68t7G3a1kcdk7wwUTBHwbNYDsmDx4UQt8i2
qqeltywHBHse1ykisPZuDFcL/ekG1nnquU0Coy1h+tXaZiRqGKlrygX19JBDqP65bzFncNOVzJST
Z4k7EUvWSOTJV7qjxzoaD/LJYr9M4iQJ+3TXo97zQdyv/Ljeqk03rc+TtzLzNzzZKUQMVfq5uNV7
HEMcpffDuDzZtdpEiXO+OicsoYdHW+/Eo7lkI5I2mAuniljeFh0LZzkkItzuTjs1+kdnyH405GMw
dxxjLJg/ZydUBmfbutensB+0UDKBOvmSmvGtXKQkdZKgyFENJCDDjhlB9kOCn5KETaPMkeJsent5
6PrxvsF/bLQc04++YumMj+YEd3W/oBnu1OwSDf+D9BmzqRPZQnbS8KjoCm4H1FLaifod70lye0td
7JImDFgn7Wt1aKr1QVFjEf8iibbs6xJpgtULLd6RtdhEyLzkU7SNNS2szO9g+FJ7PHaE814WXPKV
ICRZ9Ie5dZFTZTxVTmDu99elFz/ktNWjmeK6VwovPdw5NiA2Cfx4mvJ9xG4vg9K/T/oEZ1J7wwwp
w9B46QotguJoUD3NeDux8b5Hl7mynm07mW+Xjpp045h34vQoU8JwVLNamFO8uGUdvNUSqtd+3DV8
WuZFlLaW4qZHbiOYB4YVmv6pIPg3picIAhnCxOvyiOSrrfeh7X0M6uHoknhhXJEqhoyBxAj7LNTo
AVJ7EpqP43ioh+XgQJCohuVFPGtj/4Bv9iA7xFsRF0rzr0p2Rb48DGxBRK1PCpsNj5tPTHWbRcEm
J/xPU1w4qXZvu3ctdY+VPL2lIrOQX6OCwpPtqYeTRQyNuV0oUUjJQbJUiZUkPpOqTJ87d34BQb9o
Nc/ucSBZl5JA1Rkn7UuOtHMzM2zW/QbX4Py8lEelUUjuAKy/q4X6Xuc47Lj1LLweVvbVBhkKlYdl
1uEAWCEB3iYECMLDkDfkuS15LqZbz7Z4UGCo0bjVXZgMGECD0HkDlZoLeEoQcle0c3d2za/S9Bea
G7MdGOnaSwdXxhikXi6waPl6BQsBntTpUDuTiSEF/kLbQbrVuhY8WXQI2kLf08evaZQgvHhDe98n
NRTykWEByG5/MCztN+37f/CO0b1zdThppF3reJ7+rllrehO8vaQ2V9hHTaFfRn877VG6Jpr0rGgJ
SL8CbOivq6zmT3pQrqHb0oigBQV+4O81Vjeu0WWaqVjSHZC5JpnacZCiSPD7GfaypepbWRU1JgIP
cPjSGXTQ+vAotHdFB034zo6Da2ewHuOzTDlpwGiDlBoAGhoOvcTfNZqvm+VdB+Bv1/wOe4DUHboU
0tomN/B6Ok08tchqGE9myMBiypC/09SkJi1fpJ9ZMBGg5+BPiTQIm65jTK1MWTOUdEXpF28ylTA5
HqrSLLcMGIBY6N688U2fuOvFJOx+rK23/7vOMlx2pmkBSACwYLx7BJAj+N7UjDTOAerkDVXe7lFG
tDq3YcyEhizNWSnSM4PYFn+Omrl0V5zJg6iFO4f8AIoLuMOY7aBp+PtO+/UK/rHgFvtTWIpshuT+
vkkCRJrGBaHjc9/629FkGsN+K13CdlrGgimgyCAzyFYrspzMg669cA7+exU19zrT8et9K6X/f1yR
AyevwcybA7Hm36+ocywtj8Xcx5XN7Cmwv+hrrIDh/7aN87PGP4xNOm1mG/pdy3t3813ju5m/2su1
yewNyIra9sGGs4FZrYY5eOEitNjrDuO3VUnQyKJIr8RlsM2vICxggeT5xAw0WzTSU1Cav14M42fW
lWJO4FhsIPA/7xslVV5GTc5q6PgFVVNcKiaoJQB70MNHMX6jzHJ3ZXqriQDGR9nSamAs9Xy9kP/1
t7H9d1zT7/76H/8tHSxv8l9M1JffcU/ffR1vqh/1/wecsoLh++8pZUFA9l//RlctP/8nlWwA9avp
QCRrubS3gMbRp/uTeNr3/+Wxu/+LY5bv/CeVrP8vC0o9htkcZsltJsD+5//4N/G06f7LY5DQ0g3H
s/kT7K//B1Sy0Ne+a+7aJsAEg48CmuDBiP6exq+282GI8sI60n7/ZqjkXh/Wu8YdBO9RnSLN+1zn
YARK54+5C6JNPdp3rpGCA4e1gLyXBD4t17D1YbCq0loHjP/FtpIPYzmilYbuJA52ncPRnUUpXqlD
4TqfVRMTxI0NpYQWkAqibinS7N+DkUkZf9TjPT7avY2ND03QNvdlFTf3xZrFNM0gKU07jeFUy/7k
BHoGyxZm2wZvo7LCgZOa8VWq9KBnW2tnJ/ZnFaH+E3yb3Yw6fUPsWccRzC16h+JVFYSlSi9BWz+W
WrqCLEwaqs3dcLLGETZSLd5Vs6EB11he1GhDd9+0/Xaqe1QYXONSTV67NUHH1FVxZwRgoKouQkhq
Me/tzgNCS6K9zGiqdeUAVaemnquYinLs1jfzCPfnaBa3UbUkuyj3NIRo34K0qp6hncBPj9oxz6Y2
rKfB3AdMRFGz2ZSp5+zLNlj3Zd988dI1puDqvfplhiQPCBibomiYj4EH9DJi3LVc4nsI9oMHIZjY
j3oLrgPyMqMl1a7n0QU+MkK+J76zBeo6Lcu30i5ewXz7RxA31e1EpQnMQXdyFom3+hHUr6HFZMQ2
eKAl/ZhOr4xmJKfKrzJ8wkj926ntbDd2vnHq5bcRRZN93yd/VFn3TCXA2iNPup48p85DXwGYS6IC
ajM3+ZK13oeltIktunLcOPHcbTtUAc9z39ebwASBBIVOLRZ2Agt95rcvhpFmUADBSpTk2gSGvd3A
lx7trXRheRMv2E7KRomZtGNekm+uVqY3jFSG0PxkO04dCtXWOh6ZGz0g0gOGkFHMJ2uevs3apSyD
9CsCAggVFUAs5hSR2Xnc8R7mkZHLusu/uj4JimakzD0FDxPugTY6G0jTkQhjzZoPKtaDm7bWXwqQ
zaZLP8MpfbZ4gqqkK7WZdG3Th48AbqDba6Vb1euf7RQ56dIAQVaDDQb1Gewyi65j1H1tZ7Rxl+4x
KhUUXW1D+xbWecphfRcWHrsl0JMQzS6qYG20xfS8JotqjrUz3KxkJB2Qo3kY8kNuuZ/QZNgsdWk9
Tg5FWu+YIfwMvno0T9VtELXBMeq1gzYywLLc01CiPQlJF2F9SdPCaPrbDLpZ4FWUNQPIrrLBelV5
y/jEuPM1q7iZRd+hW+GsSteJbr57p1BsqrOF64OVzwiaY6asbxH8AKC2QEp6tXtMvOJjBDGUWRVc
dHzjoPuxC6LkEMGBF5naa5NFz/48fQjmdka0STRMzJPjY3bi1g9dv/rSG+wWK0G1pGi9t8R4cBtd
B1eTfJ6cLES7a9m01UI7KJF24wM+ft4AFqsH+w8XYGNoR9sxS5KdymqgGaPKdkM5fht9YrTY4KTk
6FudsvhYKOS8jeESoA0RulpNNG3rT+ggXaqX9qqam66XujWaB6uoHpKyCog812w794u2R+scPS9E
D4OiQwHOE5APpfIltupd0UUPrTPFIEoHbb+2J9+hypmwHHtEnpLtBDQK4hQkw7rKKi95sevHOaws
B5ZZCCDvRqXuuUb7GQUsCAonddFsJn8Rf0WGj2p1kTXtVktsH3JJQJwLolSIqF6CXnNP0GXwkDuo
Dw0UwRgvRhDL1R5GOID25ZhTWnKRR6ob/bEYilMQoKJY5jPTvmYaQBs3+7Bd9PHWa+t7w06+jrZq
Nsgc65tqQZOwXIsXF2nanV/7603a8+EDZJRUnClmLdIlWpcTg0n1PqrTLNS76o9uqjVIlLR0n0bZ
58krMlA1zfQ6LoiEk/d+gpTFv9Gc+0mtyO2NvGz14+dq8gUQrd+kSMYehnCp/Xrv9sp/rox62LpV
A9FNTie8PwQUz7ZZTrVpzU065u3T5C7UC5FZB0O3dxjKJDufmfxZfTA7Giwfjh1Te0S8b6ModSzK
rk66NsD+MQk5S0N/qlwfKsswD6Vx7KGCZNgLbIb5An3MAQ7aCvhB6d/k4BLN3IZttO6/WzMzpcXq
P1FYUOe4HkHCaMVnR28b5MyTe8NqqtDqnexQrsGuSJJn3bCmo2PO5GYt6UxR1XVYKDMAoVF4UHht
h7pY75xk1MLOy+imUD+iqjKeyCsaGgIEst6Yh56HS/P7W/8wL+a0dwxnuDWM/mPeNN81pDDCoGkl
Ubf/qJvcZ9CDEQvTNI0w15tPTeu3h4QZ5U0+qDGcbNM9oYyHkGw0oS3cjM+OTou+S7s7vYhHNLGp
VxXjuN4XcwBtp2IyA4DnfvUTjqUd/VF3bbtBx9tgbhdDT9o+HtK5O/Y9/WfDc19qY6YElBjdvmMu
PjSfGHZjbZ/WZQgObkGlubOjJ9OmHtmjAZ956X1fuVlotklEslXemYuR3wYwFUeubuzmYbTDpOFY
ZWZ6gYXPPJdOA3MAHjjsVAUkwIU1cEJaY+56BpXq7LJq4E+T8Q9GDsYHa+xqCDUmRrCsTzFgcaP/
7JkzLqawblF03NeVqqk8t2rTZjSiJsV2iP9AmjEK/RIk7pCDchvR2jy17UuF0DOIjSQOy9kWyt7+
pv8KArq5ncQ+EBWRAtbdfUSj8mbmqJDC28fOwhLFU/UF1XSKnjElki7KpqOmAQhUNtLONIrcDAIi
B0xURiBCObQjn59QQ1sLP4dWPHm1g6GhyVHclWlc3XiLMW0yvWqPy+rWD33uL4Bv/ZtmsfS7qB42
JK4ezVg6jhnzGLmt4rscILCmL/mN5fsfonUujr0KvkWDO8KdSl15nftmWw/zt1HPvTPjbfezTgHG
hpoltIqBC0YnDJL0YOuONJ8VskAqKJGkDIZ7napzoSagR1OPvnXSvdQFo6ltZ7xlDKTclP+bufNY
jlzJ0vQTeRu02IbWQa02sCSZBBwODTjU0/cXrOmq6jEbG+tZzeLSLpNMwQgAfs4vXb1VYXwNoR6O
ykH30FLG3BBwiGYn16xGc5DHC0X4XVqyqMl1MwG4StIOIOVAkAbXNYjPI7aNcFh85qX+yYdpPKZj
FG30kL3rpi7P+YQ3pG/tXVN4W+umgO3n6j5U9V87zpodcH26cgSGbQdIcnbTo0qRjnm+3E4quujc
3lZR8FTXUqDMBqGOs/DT7CjeEz6CBwD3/GT6LSGi6fAYd1V5GVqPTKCxJL7Dgh6fQR8rPa4N+i6d
3sT0IP96E3NOmdITFzJ1hKWBZMwXw771m/fRt6FBRUjoSAN5R529fZmib6fS7THC2gkpVZ5aoqhI
rEHFFqs77Yr3XKbw8dTpnmrX2jfxNO/B6ZGnFtSBrQcn7uEcqLK3UgisKJB/YA+4J3xvN8Fctg+O
10c3iYh9GGSOTZsuPBP0/0gY0ArG1IDLqv0FPd6cWKm96aZ8wjdvfXktcbCN+o5n2pgodflOcBUt
Bod/aNeXtzJIITYS0CpORcUBsubE8XZBO/4pAwBT8m5PdmwdRiONduEkHdIC4AI2JMyN3LGWWBZh
566Gqb7JriZw4epUF4OzHQ0R7aepE0QceF9lmZbEEcmTM4Pt6zmuuB4tJPDkc0bdTeocmfwTPFRT
5djtW7d0iWKwHiM6LbjG03gVRNnjhNfs3Evqe23zvumscAM+d1Jxcwgru94SeiQiae3dyfmSdlKT
S5VXe1wjn22l07VdzK86MiK2Avs626S2tRaBzbJ6MqowO/eNHJc0vUfL0DrIvhJ4r+PnuBDRuUVB
v2S+WyY3aXCOyAFPk/tRS9JabDuyl4JNjKOYbsuyH/+6XbaIqFbPakNt2hq8laqv8FwlEGfgxi+O
Ed25TX718r7cSKt8S9ryPQ0be2HK3lmPt5QrbQh8VgwkekCcUoZhw+Pd5G0I1zSYDHeppZ9qI2eP
osYAzn96F47ySRyeDSLyg+yJ8mbsqa2z9OdZriuwX8I4atx8YUz7Rfis+3pDbrT5asXRIXRRTtL8
81I1kqjRvsJC6IJ+O7a7C0ra+QyUVKc5O7RmJhHmMLVorDwBi8DBR3C8zHNzOtpefAg9+vYs4StE
zIoVtSwgL3xjX1o+5WPFmJ/Ngtb2uvX0Ca3n3hvCeOk1A+KjwMPLuEitXpBx9OV4tU+Jxz1rGjJb
+OFgjoodT7lqFQ/iPhoy+6/XvhXF1isIdLDoW9uqquzPRj/u+lZm92aiajQX5jWR7rdhRTYHLciT
BQE30RSEb5bXg3JKUoenm393BjEXPVe4qbv8qIzHru31IvVuo3IAyV9TBbyMa+eMjzVdx8q85DES
aZW2qCXtKd20TWhA4yI9VjaiF2nkP1Yh6IEPkosnZIrK1KOjDX1kgPx6AVlC2rDTFLvCVj2ZcAzs
su85s/uMraeg5U8+K7e45nX7wNyZb/pg2vZzfTtYUcNZovuBxAEylMzARp0WZyPId2J0efy2ErkM
JzIRL58GGOqaVs3PLo1QgemG64Hg3RFfb0iYv5WKfO+P7ZGSFP+Sw7SzwVQoRlreD1rGqzTPlwFV
v1PUkwg3MtvkE+8tNHEXjAs3vUWIhKT4+1XmbuqwCAi9cqjHHcZsY4Riwf2NbYreXbfNa9QbRJ5Q
HAFkLtJh4czeNbfVQc1GTKQNRo4oJoGgEfm0YwK8Bff5951CWFzmYuV4xZ806UnguLnLcm+fxxlk
p1WdA5jDnF3KxXSbV3n9pOL02vp6XSSVv40noopMvQtwiS5mY36TU1rSaTptUtkD9W1i2/JXDH7s
7+xXJReLF45QeHOUb0ieizdDGKVrS0uSIvVmdNqRUO3p9Dbe0YfNKh3V88Fw65OnZXEssi8ntFj+
o3ZP72S4phPaW5pVv61HZKtYIw3JdhKUW89NDm3d4zh1fWJC8dht6tSJVhkEo9dm9cpMiJ5vivZq
5u471V6KG6/Md20f9ajy+OfGHTkttNe/ZHbtbUY3ZkTpu30lBWWudP2BP2NtYT0k+x63bsK1AuMP
494UI5HKgYNazaD5MIxONgaKrWxvIgDAGV6R6kQoT88wYT04g93DPs+PSafX2osJz6xcerhtl2ls
ovKMK8GyBh/6E9Z8GkgYHYvvpp7GlahLsaoTkC0lymjp5Xmx8nlm12o0Dn6LcsSw/GUIDrQ08/cq
LrqLLnZTX7wZQ5FQo2qcx8qqtkE4YD2eQI5DhUG3NydYCqD+VsR/PLrouF3GZeEG9mFShrdaJoF6
dSoir4uIOLOc87CZymTdG+Z70CKH8ounKReHbqabcuhdIKG5fHIC5qmxsP11bDp3Mgna/W2Yoy9I
nnwSi9aGr7jZImsZlqy1QEntavLNcVnat063cEnjrc/BY9FJkpjw//VwylKEyeAE7FFGQtAT7Pvi
f44f/1/7xrb/r92GNxj7nwj0/yfVhS5Q/f8ZPD7/yf4M8r8Vkd1+wz/QY9v9j9AkHNbAAkNpIBze
f6HHtvUfno//wjBhBECY/4kdi/A/bI8cjPDWEGZZt//7J3gsTP+GRv9PEOPb7/43VgavrQ2R5UFh
WUDTOEz+N2Iunnztx4rUz2TKk6UdluWTCLKeaufRXk5DUDzV2u2v5eAef78oOYDtsZlWuSNB1f75
oYhacZauV6yVK5rlv76gbt+SBJl3sM163vmtgd4J/WjqKXGY45KqiXnble7wZjSOhwghysEF+TSr
Be4pZdbIG1vvyUvQ0Yt8fEvUoPa+npFftOryb+/V3T/YqH/vRrOC25vz31+QwCAYhpAuA2aGXeP2
gv2bBawUVm3baHAWqhbPyZjKY9pnJSa4jGdj63VEePMha4E+5aTua6cxFrpHADfY5XAYuvQKixOt
0l7uh7R/Le0KX5+f/q1ZCygfy9dY7msIb2JkulDu1ZB9OEo8p57MiHo1HqeuPZV+iJuk+KlbzIFZ
g4lOT+G9pqswU7jJKtdGCzXvwxQT4BibgNSme5/a9pvo6uxEptWiYWZElkvMWz6uiTBay4ZcB4s4
j1CY29C4yUx7pnFdhXQgkEmkY1JIyNuM6NfWtxrt7CYMJQwF3dc6dVrKajq9H61kO88BswbWHSQM
+qmJh5nM4nNoIZULA8bpzMYWo3dsdwOLJLK4KGBolcE2SJw9/e83vwkZ+KWACDaQwetjQ5H3Kcim
gGg/LrokGNa5dhjfTYw2aelvs4oKzOIm9+Qf2bojUpeOrQzs+ls3Dt9dSp88i5NlOG8O1coV6l0Y
BIAoRyABIq/1SmLOl6Q9nCOTDvirkeaHNM3iNYXH83LMrmXJlehOlzSaDmR4rLEi3U1dQRG1mowV
TcbaFptCZS+2J3AfRjrZIUam3yvEQoBY1JB0lruAYMIk5WrSek+7+WOV+e1i1M0u0IE6Gb1C6ETC
jKxuDiZC0IiwSElYCcj1T/0v8xY0Nnvp2uvrjIslmAlfcLGzEjdSN+UMS+uSPDsQLjZE4shgyXJS
gZNjNK3ckN5iC/mJ3QGyVNE5budinYqegyEsl6Ie43UTAFfwPKBwRI57M+LvK+iiXkad9eBP4uoa
ccImkOkl8SwTTZ/Jxc6ntSSTQHfeA2MHvtvUfPHzZKWj7JQONE5bXAmjrvzbLAn40jyEcWTvww6I
NIvdM75nY62jEE1zCX00WS5ebBpCeYAcK53QE5D1XH69SflH3bzLxN8r1e4de9p0rn0VgaHu/aE+
tzTTrCoBgM+mqZfVwFCLCeq9HsPlTAyKMwXkPSh9ToeJjQJDzyqeF4XJeYyKgplj7k5yvkaz6y+D
CrWg2dpXZzZHgk+z78ymI8hhD122ZXQ3S3M/EJ/KEhIvZLecp6DZFVYG4lDU335OpEU9yHkf2PUT
Uw6XWXgMi/BkVswUQYhayui4jGZudFIucYa1oPNjeK6T5H5QkLuzK5+z0T8GIRdTT4Rw5oZqZZTV
PcalDRN/Irs3X+qlmWTHycC2PfYk1/IkXqpOPcc5FbEkOSyUyx/surFcl52D9rs2GI4qRl6XUd/a
OjFzjiXERdvqE3xdLKNEQwsEJY13LWYpfw52QhsvKGxvRRnyHEzDox7Ta+wHFWhp1/PPRhPii0Ps
TE9KWM2KbW9eDBV1RgoB5GJazr7bnCLm+1EZ+YIm2y8gyaMVGT9DLkm01ca5IUpx6IMNf1Z8yFgT
dobkdh+IBpRmhA9UxX/M2qZV2hq++ioPscu59zd8YtEMhaT9x/QRt1Q2ybd5jK/YraJjq+PoCGJc
7My+QCFvh8dyNOzbC/JfX2VBs7DZCpDO2zeHReHwRkhjXuQz0ionc7Hu9XG18qHMTrkVlyd0rOXJ
c1JnHbstRY52+166U7FvKDXHKZSGm6jy9cJ3Ppt6nDehDDe9eAKm45yKq+bKgtdcf/8vTqdFy3MO
E7dlrn9/6V8ffAfCDJB+Ww7s3KaKL4GU3XmOhmVMbtqT0fK4p6JhPPx+ak2oF+YoMTa/n9ZN/Fxm
No3hQYHQu6ytp7LNm7OW1efvZ03qiwcHwSoGBvOpu+lpu5HMLOuGG/bS+PT6OVgORVisCfMuDmg2
isPv//3rU9PMi4NsLWelBEgs88PSFl6DUdLKtqWoH5uWS9CwI/cwk14Xl637N0jiD5X3zosfWOl6
bPPuDDFOEbDSJbVKYbPLblxPKnEWDTgYbisCAI23zCHyXqMufAs8PP03fXN2T3JX/m3JYlwkAAuk
57jlxpK1h2CQEkfy4EkIH8xha3OnrGq/apE6qfDb1ZexM/MfQvG/2qQcXvISBqiM4uoA/LfPMCMd
Im6TrY4m9VAk4cqp7K+5bfwTxekTBRKGsXNye99PPFcGP64eTBn/jVUkTm4H9qTr55z6mackCtNl
lFblI/kD8NN4qs+gNgQ7+daFNTPZB5mQl7Co9RrexH/swjbkVJPWR8LfOlrgZNX4zNOw/hg/Q/dG
0eT6e/LT16KcH8a4UnsjQ+yepOILsfpXM4bZfSEnfDWDL9B/Ts7B8smO97IEJapp6O3oY5Z2spxX
KopnOHzvTrE31W1a/uknTft5NJubUXExj6RdHzyy/ddi9N03UeutL+P2izfTuF2z7X0lNctKg9I1
7AKUATenexc7l8C5lG6Vbe1iTzH1xNvPC2XCFa3GxsUsYbfuIZsHwZXJtqNHwzznwq02XR4Hd4MO
hlUa5WrbCdWsvErJFfXN80NupuzvHwTbz3dzjnDPJbLqglMGOFdWP3DCAfKlql4R5wsvw848pITH
TgjK5zZHDDllS5352X5OaVpBhOAcsrKplkoPr3kr3lvYTkzQvVMdElfulKIUusrMU8tA+EAwal3b
3rlU5fMwFNVTXI17Yp2NQjSXquou9YiEPh1/3CB7FrQoLkotxFKHkDU5jzLaKDAofMVtJ66lJ5Ot
PVQ+yC1FAATTvVSD7E7YHniIxAfROFii2khdkiIjHTCXDAmywgQBl74vxwZN+sEyrHTrNZA0ZlnP
66F2Okpfh+tgZGJrGsDc/XwmGFpeCqd8lK6rsK99B3PQbnunfcu8OGCo6FBiDNb8aAbNth9x5mkX
rWRrzfpCm8Fr0NftynPra1F7E/4ojxJZ/4IIw742WfCnY4fdlUqwCCAoz0JEW2nXjGgvJZ0Go+Bp
fD9aXB4mEPRTPEywF6GiViq6C6O8usvyjGdDHpNeZ8TXfAynTWtzpU5eHVyGc6D9/Dhn0WMsnJTT
BnVp0A135shwBgT8pryxP0RBIu+7InrFba5xEHOmxnZjXH8/9JlzDpGf7DPnszJnco+R/T11RpAA
KuO6MgJZHXjjXqscckRGNgVLddCc9Gxlez2kJ9XxflXkd22SVsCzeSBxbdLqIz6E/hEBi7lqh+A9
nkiQmatIP/5+kL4Dwi2PQ9+FZ2HnziUbrEe7915TS9h38Q0OGgnz2To3AFSN3V3uO/Vjlrj+2hiR
uoNeDg8zGcST6O4T+j3BY9NTnBPTjSyjvXhp9ekkYhlm/N4IXdE6yXW4QkPC2Cos5Do28ory9oGK
CZj70IvxFHKSsIYRc+d6wzkSfcYoUeWcfegVMDEeZZxcMsfvngMglSaVyVvMKwSjUeImHo34LTH7
BmOo4e5/vyr0vJNoJh6DMRvvzGZ8+/0ur8qdrRbM3DFBKfSBle6mr/ryEglVXmS9UUj8+Pv5hEhL
LLhczn3kZmdDDtlZ5Hl2zte6TLDU3n7h91ebqISi+v2u2jHdjRkQWPCv7/dQYQ7/+Pwf31NOwJiD
aa1/v+cfX/79k//1eyTqehM28Pj7S3RhWccg4OpJGbyazvOP1e3D76eOnfXY/YumWQXtDIN2+8rv
9yTpjGD7f31TSk3g7+/W3Lai7sbV7w9pzJD98CqnUJEwhhGXH5xcwfISEOL3+4Xu0TWj+K62++Iu
61V0TKzilFqqAE3ng+golR/tMtkPxbRN46B7zgs3fZRUg/x+1ivLfgKCrb3OHpchvslZ9k+1C2VO
0Acafcmk6PsPUnrBYwycOWFOvv/9zMxL0Ko+Gna/nzo8v/degZM1vn0vYvfpkWxlJVmfRv5iJtGs
O3OnyFURRMGnFR+CGv2hD4BE5PE+NvEnjT7VbVwN5a3AWIWgx2aYf4BxLevGfkR8cZ8kPHnSmDh+
25qzRWWCXMbGZ2+luAjapekaF99sPww3PrPw76Bz3sbZowmvSy7pAKceA1thPg68v5MzZIukBpH0
24InbhQdOosopBLHpduE7T6I/HgBs5EAZHMJMTQcdAIM2PGvBDOLtrNK930Z9rCVmVi0E4YEYeKk
EtB/Zpfvu9Gy1x0almWhhU+sBErupLhENjkIhpFcMfj2ZWyviamjVoMI9wV9029h2v7ojNrFQUcH
X1MP7vaYbVNMmn6L2pqZYQH89pgFgJ/UXHK2dcOe5MUAjms7NNZM6HrnrZvYvHNljzR+APhHfNC1
xJmJvXaHVz83vkEkPh2yS1MtQ9YnBGzdGO/HMkDKilXHNqKTUWdb0RHAp7x5WicTnnGblkfZydPE
BriJI32sXVryGh/b1gxvJ1IrOjZ2RwF2MMIXpH9+Rx9zdhM6PdtnMpk/ghplfg9QLnPQcOXRM5jF
FGWHHSr9yn2dS4YIwcirtZUt6kpppG/zxR+/s1G89RH7zgREFM1EgBtrw03WA7QqJaDvdmF8Ey+4
kHcT2qMFPCZCkebD9Kd225ANZKkZU0qJybP/9qrmGfY3IyH56pr6r4W4rmuY27uwfI5k8x5XyXEu
7XEzWRqhWU3EkKcf3LjPdiHjN50F9sVLyIvJA25YB0I7D2oelAVZSYTo356qNOVwVdt6/IiU/I5h
ebhs0VDR2KO0eTBr7pAugWfpm/ovEz8mBf/Efw9zDLLiuuFeG5pK7vZNJeaxjjHfxVSTdIrMogl6
CceDdPcuE70x8BQonLtQEOvTG/Ihs9zuBuoSdtUV1zktV2FhfMYdkbPEf2yNGpDAjHAkzV78moaV
R7slQjep+02OPolVsxJ1sHFnpCjY+QbWmqMGbdjkugsIoolodiw7d236yQ8plBi/CrWUmtsQITRt
8lDdtjCwPkKso+EhWDX13w1PnqMQdKB1/AlI2bspUPQm1A8+UeqveY1u0CZt1Yy+40zBaOi7pq1H
kO6MCC/6Wt34KQG1qqZBk0LWZPyodbRxyctZakFh40QgRqKSq6X9bu0bbclxyp2Ut8an1THeVqRX
tNNBdKV3Z0zzrnYs3idEr4tEWWeu0h+zbg6iKnrUgJg1MzeH/W9B4UoSKzvb+msM60GLBmhKbKtG
Ue2DURSq2OsRuqliNTOMrDNqIPrZuGbqDp8H/tr8nTn3pw5dPJZl+JBFuySwnPtKI8vCHbqOEkbj
qSnEoY6y56SeH53ADygKYMxlHVw6il7TSQgiepDQbPXUPDXEIR+F3V3norJAAMQ562JJaYVVv/q8
3rhxn+1yilZVSQ2EkyXexdkFMJjgOt73xO3n8RTEU4MNyp2TnVXUhLbNPQFA9k7nBQJCtp/Jr+Kt
KL2TW4qjrPN8YTQdpcPBSHOENu7MLsQDOVY/GOtazgvmray1GNxxVvix/TLwc5m4StZ5ZgnuZdPh
dA2vPKMHoCXCRFAMLyuZe9vK919U2SSP2C9l6XyErmUehiJI7pV0rj4qUYStAcCh1S4Nxynvm5zV
bxbtgyrmgiEF9RpsWi74cnPTGXRUJGbDoYqAjUc0tCxq1sYpGrUp0iZBXPeeu/kDto/ylZS+kx45
NoLBezEy97EPQR91HqxDImyJ5B1R5BGRsk3GBA6zhjR1bGtfxjGMc3jnAmT3fuKvTJuq5dAhtiBr
qp86pSk2m+1N3ljBo0LxZpnuk1sJFuS0fJgGS64yDZCZD8Vrl0Jn14rbtISvn2Z98NGUvVgUVSgZ
RIfKWMOEv4lUHIs8UgvkfuMavnVYdoW8AD18tPzKQtR9sWLjl4tAtM62a/TaHoqYqz7j8PRB1lpu
+R6HZEsaMF5HzshZhbuwtHlpqbuB91Z0JCfZehQvqd/HB2yK6UqI4QoZ+KQSvJ0qVh7QGzbJ9lGN
lr/w/bDYmNiAGgOPO4b7zVSb+4ImxLMDo51NKqHRteyXkzGZ604xfnhM+HNyyzFG3qAhkpAx0/CE
NnhhmEBbTP5A1KI9RBU6sKgyHlLPe271rb46gRUsiFSfDDASJyRGzalmRAbeeXT95GJU7dMs0XQ7
g79tNDtN06a36T5MFqCEnO66s0mz6FiN6+scts8l4VwrM6A7xIgIPEkghzu9E2E97hI0y0hIjf1U
06TSqeZDqPnTJoADfa67R9CHfj1EN2jKkacwmF0c3NqwFcEqyDe7wczuWm967Kw0XivPuk8rycWU
mgQjDCtPtzb0aAFDX+fhTnj+Uw71nnb9fVdax1Ebj8YQICNN936aoqdJ0F+UyNoSj3dJY25EYZhc
8gFO2rHwT9tkAc3BCBE8x69hLl669GYX8wgtMcZX30c9Mcz1ayFCEsgRhCDafxozOFqpPWdvNK+O
QOpGsjGyKIexQHmfIK6ICER9dDxefDsl4KkfHvxxqHcJxjzsrE1zyW5/MOghfncug8lkqhEp8Jfp
Jhu7c26ZtwQFsQn1tTS2hk7Lm8372UxRsOaT8+4aLALceFHthiv6WOnADa1NVve7tDLus0jb69z2
p8UUVJ/acsESLXZ0EghxLPK9mffm1dZ3H6l2gcx5b+ROQj4TW35ZJ1hG24e6N9ZgoGI5jMe+iMMT
iofvgbbYddWY98StPIdWgVqizMSy55mMfEf7G1Pc7DEofpdesG/C0bsfCTWY4huqQnd4Fr7kJHe3
Ps94rJ13MvwQGYdaZI+rgbQS1EkSl6JCipLPm9qnkIIz/K4vARwMMJNCpjlYf0gMDZfOzrPD5y4Z
QJeRmEOrdGP3jYeaCJjQAr5LxndFRdR5Vv4fz0u+bNyeiqZWb/4QhXnfTmSMejJ99XuWymo2cZsm
V2Nm+pcuF/zUNteis8lpSbwvNgOigY5l4kiiNcS0qgNv4Y/2dyVEuiLcAuNthDSCq5+HSFUuIsd4
b4cQqIUs5V6QAlMaI/EW/j5tDH1wtEf916CcXdGnZ3ui/yCK7ScgbXBoHvVZYq3zIPxSXvWnD5p7
GwIq9AM8btM9g/XOyYTaBbeSgqx+LkamKjGD3hHkbazaMfwBO8430sTG2iGzAjZ2C1KunOKjCRta
PWrM4m1cpdcpjrYVtoKFwYa6cmYWD3+8eQE6B8xSqWsgVlqQy6AL44qWqubAXtn1aL9CMcImidu4
HHPcez5szMZqO9gGT/zMsRcgpfdQ6nEX4NKLlui4SCBTtr2O2549NXI51jSjUag2FgdY2/S3WJyO
27S5pWKlZ9Mci2PVS5LXu2JdWL5GklIu5LfnNdO57pO/Q1B290Z8rAYnWLetybsub++QzPEv1ie0
r8kajRY/2ecYvjTyBh1ZbcODYz02DUOuMkccXvozKQkor7DILx1Wge62TyU3goCOl4svQAqCkkYF
qz4Yqh6Wo5JrO6KQRPcoLROww6IL/wBX0GCVAeE7BgVMDtdrNth7CRK5MBiOFPsA3Fm9VTV1kvPU
zccmU+e0b9xFXiOaUpK6J9Q3pzJGEu8hslrZhA0kSAZWiMRQoChyCUJsHYsR/IYJvkVFyxBJ7+U4
sRWepoima4aKGrBNfkSm3uelLQ9lhpeEp7mIOn1oKpks7IDWZAo+QnI856UUmou/hDkrSaJPCj9f
4+Lhb8ouWdCff69f3yKpAkKYqSSZQDE4YCrzx6jeA+k+TyUToJiCYi1so95mbvfcAfksQvqYrdD/
JPbiqfLxtcfp8FzO3KsBITWraKSwNB7Ms5kTP5Jae7tEztzMEDEVFQhQkMbD7Kp7ooppvHBiMggK
/zOewucsJWfPdQuYoK2DxWpbKHGaDOZakk+lo54m5RPShwt5Fc3pWzrA4fEaySXiLACoShKEfivH
Rhj2J4+av7l0L7jWP5Ed2ndW6dns1bWxGssRIhYUte+1txo9oi3kkwxI54ZTJgzTC3eD+2IbdnaR
2IoSu/4JC86dNKJjG6dWbFA2bPKosGQ8782hvveNU11n864KarlxjRnVasfdgBZKp/E3nTXEfRB/
NIb2V9WgyWWTq/bm55Cmf6pu/px7z0EoU8tl06fvLJUOHRroZzycZT3lahw4ouQ0ZcIqwDJm0b2y
Y3/atbmG2J5WnuVSiExLzbYp+z+IBQA0vXzh1J68AFsjwjdsWulMueqcW7IPDqWlIwF0Gzaa5Whn
5wIT5oI2WshGow+RI/Kh5wyLvCBGLz3t0Hce7BAPz5y+cOQLCidYB9PcfBxuNQkFjKcfaPJHCWTh
Mo2vVWK8zbfALKtRW9+ZPwkGqb30PMWGOsis+wjs+FgPgXHIh60DVLdpq/g97dXGF1W0ahU/ALTr
VzG15zSfxL6ZLbZIJLBCt/dxMWWbxCXMoeS5GY5dQGipjVEC+m52IGZHAkLMcaWbidsi4hJJ4xBk
IYzfpmS0t0ZbiZ0f78LcpxEuwephaT4MffkYErdCiq+iM8X4BibYOUA+BM12z7E5chob0ML+iAyY
zqml1SGB8gRipo57WwAfuOZ8xo9Y0X3knYK28Ra00fqeyfIYBLtwztdMovXeEMOrgo4KHX6GIXc+
bDPC7JQWzwp+x4F32CZd7uyjxnu3y7Y5DLjsPLuV66C6Qd9O8taMzwJY59oWaYKiCTYvzLKdZv1j
Q6Sie7CHB4x41DsVRLoZ+9zrH+Z5+EFW+a7ZyddDPHw3fn+RMlWIeG9yN9aTooQ+V74zbMuGvS/H
h7DWlneHM2CZ+TwphhwfueHhTgrYMFr2941OStzmOGIkyW1ORDRp3CPg912OcZH7+8CKwHbNlIcb
oTVm9eWR/7DDfZcsZ3sg9UawGVh/SXmIVxAFK5Y1oldMw1zEbiNXY1t/aBv9pTsSHIaQ70qs/7UO
ydQaOtQyoQ8V4xOY2XnWQtfRPh0pqBp0CLAS8kjBsZKQ9UiCMLn3TWieyehl8e9ntS5MMFQvwnbC
83thRTNRNtRpyyuC/+bNvulQOExReUKTDEG/Rrq4q0p0y/ZcGOusHh5NsNJM7WujU8dGYCcx0Wuz
3vBq9g3VVwBlKxh5kKwiq5d9cFU9PpVqaeNWXLtF+kcqDpVHM25fJJvpHp50WmkDMCGGkTwV5k/P
WbF2S+8ty1HmJf1z0jPpqmzRNN74UMeczrUq1pLcboFYfdu48xviAGqsE5I+ultazYhsInCto2Hq
L29wm1VsfaJNH3ZZ7Sbk7jjxNtc4nMoB41xby13WmkceJh9u5D7P2BLJO6WsbGR1z+r/ZO9MlutG
0iz9Km21RxgAB+DAohZ154m8nEVxAxNFyTHPcAxP3x+UnZUhRXSEZW27FykLU6QFyHsB+D+c8x2v
J6y35GTLadU5Ep99Pz/L7m2YLQafuFaUl49rxlOoqQFo1K6f7lClXNJImYgjonqVe0wPAxp1vCH9
Ohilf8kZvowjoiSUwCHyfDAhktSqOCX4ZQFsTzrzdpUJfdQJxW0ApOs4u/U6ysoHu1DZBWPQ52BE
HC7ywDuBFmK7TLbTaNvRNsvTlOMBJwYbeW215dlINc6IgLWFV6notWx5H6YXx68QDWTRXro4NGtd
Hfhu1Am7JnmYBpLYmFVnS72xlkV/orNN1gxh/JUwMUkx5L3DdRFfEup1WguyMcyhP4iUmj+ZBKHR
jn5qZapgMxvNPu0MRpRQb9ZYoW5sZQwsIpPHqbVw8fnu1mOfdpia+CVtk3zvVdl7nOPS0WhCsKiw
Xe/jG3rhexXPxDoFGa2nYF1g9jUbtl1JbCfwE8tgr5LepIG8QMsHI9p+qmlFiOfzSsmYxgalARbm
APrvWRC2l+fY1gRjTMEiDjlQLk5JOT6bPqYAAif9zeQHE0WFsRPa10ybKFWnINo3RvI9MYIHw0in
R3BsO7BJAUkSGINQ0O+IFIq3IEtn3vFduW3TNVIzseidqEmZ+K113terCFDPjaqKt5wubGUG9Mcz
Mkven1qtTZyNO7s7+yqcDkqbN/2kPwGQvsd9Ge4NE4RN233LBqviTmlX3sjyM8AOl/rcvywmR5q4
VZhZKwL8irM7WN26tFOHYsLbBgZMLRdrzFpqJtuZ5V/R9b7rLGJQleQ+WDIJjrZo7fuMvpF9BVgy
xzfOtpjJU5T1OSN2LDOJYkKjhyc2c3b+mLIYgBmsJP+VIWgMCptkN3g0gXN29hLr6I5ztacVYNhq
RYTM9ywDZooDg4VPbGTRO47ey1TBYqI3vkVZc44CwzioBL7QiBRnwg/3VI4OGhEW9Rt78Fi6p8nZ
SeSD8MSwNc3kMal4JWIh6dcRJMLFJ3/lSXuTcTWsMGXxdSvgbhrQZWYirKscFs8vPrl5W3voWNXQ
rZ75y/nszGxhe/+QSn9vA/9lUprzxQW+tw8KB4dC+bkiJ6lNCrZwmf19gExbUoZuGJ+kkJJdzGye
A4XGd/IbRizikA7WVcdFBpkV8FDU1wkwmQR1Iys6N8f3NUu9m1P/MBiNWtVjGSOVUJ8iy3lLaTS2
CeXqJjZYJAOBz6sWf17MCMLonO8FwNrdPCGjjrjjgL+TH2Rr8pUzQgs94X7kWbYjvuJM0PidSQLw
IU/vG78VF4SQW8cLu73IST5jW2WBiQ/SW56yj17Mp2TG4G+NijagcilD057+T1oh5N61w66XMsxL
F1rrdUiYiZInvMNuGpDyDA3KMaxvgokoE8SE9FHAYNYIb0uxlSVsaei7cufHacUkx0UahE/f9MW0
6CcCdPpdde7NB+RP6P7wacumPVWaU6apWGmjubobvVLvrEhZPGrVvobqU3hYAfKYJMoOtdcqUsxA
0esYq4b4nnVee97JNYy7TOymHltLlJow+EPvTjvmQY4muP2auWaCZYVyn+RoPF5r0aSfSowejmZ6
ZHJp8nc4jJq8PQxtc48vuo0b9J0FvQMyBpSFvMdXdHpZwuha6OSlHMybwt9aZCBtY2yce76o+N41
YBIbmh12WDdrd4qqx9DAY5l1+zlkGTWFk16Z2n4NVfkwoh0SYUoCli2fMKNCQw/ecEKgTo8DJij9
fGKCVDr1sUv1uM9geq6lJ521ctWXZCRiM7af04XlKU0vZN7RHo0x3pEak55m3WZ8xCEtkU317/TG
TeLBIJ1mHKDl3OKUsPBxtOm863oTAbyvaI2C13k8ZmPyva7nFy+Al9yhJKhyMjZiRWfkFcTlhGkA
EjEp6YiSxyiswYX2o3HMje7c5ghdicw8zIWmYlXZg5FoYmP6sN2LziP9IHI+K+FTfNokkKXvIrXw
67XNnRDUxb3MHI4hAimqoSSv2j0bTf009Bi9i/aLO9mfnf7VKxNu7g5BoGBnTf8uyDTM84d6IvdP
2ewJjIS6MdT1TTC/tZRXm1ybwd5CNWcx+zqEo/yo7PF+sv215YEoK0X2qEX1pUAxZ9TVkdcPgYam
Ve8a2dODWyYRlBNGOYIfOI4y1tW6YPyBf7mh7kt1Nm6SDkverMvhaItiJ2SFuiCzXoSxpCJBm8UC
sPZdLDGUnkFtJzgv3H2DKGTqQtBMFZOHxvoazqY+xPQEyxLab6Mt9x/hqTRxa0ubX/Ixe8R4mgLW
/mGPwu01ZP6WygZrgRMceZSH2jK2XsQNDM03CfL2MaoNlCCjqGlQ+cqVXYan3OwP1IE1h+DJZ47O
/aFZoqAh6WMfaLx512Y5soaQgYrvhQTDxjzF+qNxkLLwwaDgvoYlZqtyhkVe1uCCFldtepvbc7Wx
eUeX5fw2Ss6nxnnsOLky5BSbwqXMkIjIN0Zha5KSTGZDDi5MbxvJ9hNKFmopt4j3bcFR5mfprmcp
nFH4rHJVz7il57d+YBoy8RtubPSqqwkA+NwXWGTyYlohVblvNI4sHEY32WhfeiBojejL05SgFfCL
2uUJttw1Katc8TkdMDPVqX6w3OLZ9nA+tP5wkt1FaBQtcb3gV0X3Cskxu62l95gAcI0sCjo1BOXO
iVhYfG3nAUYzTTzGpGEB1U8XOIjs/24MN4QbxGYcdjrvdlOKA2loD+aIGclU+8nN2pUO0A2H0n6r
CzyKVYL/fEw6KsroZpo3OaM2u6a0qTh+Vi10P8HDHjU2c+rqOAUhZhiiuc6By/nIBPfSGqaB3dBq
GBqWG6MLNlNhfVsAr5ioPV/2+8oo7mOkn3ujmt2jjV4qDxG4RllFmExNN8OAS2jUi16EJzgdkKh3
EPdmvMIoZadTWcaLwNA9dDZzM4usPZ+aD7HDCR3Fd5H4Ys2uzttJZDr7aaTenNOhePAK49JrBuyW
b3wCHUOhxJ5/Pfb0IDHOTBCH8GBnEgn6boYFjpTMq2wKVo7L1nC3HRr5BeS+zgLES2ETnmoIGkmj
ymNgUIDhuUbsbL9NKTLwycELl46Iy4ZgeIyq9s6Y60fwmyywhPO1ZdcA1zLG6D6drXJ8yN0KtUzM
bt/vOQqC/q2faDJDsaUvRxzWuV+bsH2SwnmZgiUkN6TnsbEe5bRc9PBIAavNTOtNCQjjzmLVAPP0
WDacgn6nVqXX3c/RfAEnUSJJA9SX4z8uWKMcM+G/h4w9saavcJa5zJ0YPXhhfOOMnHjRyCMU+3KV
qEiC/xs2egqeUquxtqlR7zuRHqfMl2u2mlQ+KA0ZqjhYuOWIbMqoLPMwRE65shpyP8cAGswsABh4
hb2U5tXRq1BBJTGk81j7AeNSsKJKYEarg6Rh+zs8Jf2rKEktTS232wOr+DYKH4JzHx+VXx/mtLFv
oU3PTdNtWSuToBlN62xilMRXlfsoOMWz05PLkkFTSZw6XzUJ/Wyv7lhmYNy0KPBlNyOrddtznmQf
RgAtRailt8QhyXkJMB4mOari91YfVYcDgjwcDuR0sMd9ProQIpt3OAafEHD252XeG7PGDkO3P3W6
+zohhVs1Yd9tnQTw/NTFw6qe7Ffh6X1mQ2JOS3ocr2OIQSwN8HPeNeOPraCRtiBD8P5lpn3RoaRj
H6AKYD5cW0YBe7xgFWA3IPwj96Nxg3tmovdZkrCJc619XSQ73+5ZJeH9QJ9sbP6/p6r69p//8bXs
C4YdD98IVPiJr2Xhd/q/W6r+q1B9nGVffjZV/dNTZXj2b4HtCA/9sc3XCAbnn6YqwxO/IQwQth9Y
RKzh6CHq6P8wuSz/NzdwQXR4lBpIawFv/a+2hIDxn//Bv0J/BECOP3wqXxhb/waTa/Fu/c5Q5Lo+
/EwPxJvvS4cppv+Lw8qsZtMh3oMZrhlvZwoPqs31HKb7wH4wb6j2lCH2NkUzio1V7TwaQtFysiTv
QE3RtTl5uZLDWxDDI47nFXwd4k5c0OaZn9OdyPXvPts/sUAt6MJ/YfqWH5dTHxmlDx2JwCG5BBH9
zv9kmLqupR06TJ0/NMpHZHdWeAviZTUT8PA/uZbEE+ciBZDOL0hAowyQMvU+2VrxsUoSOHgF03Jc
Sc4W2stfX+tno9s/fi+wbZYJtNEOMH79/HuNXTCIVpI4XE6ApxJQN+oxDY6xwHOD3hq4Vyzzv/n9
fvaS/bgmt5Zj4u3lJnT9X34/M5PoIlDBsbz6EAt2F9JZ8TxGd3/9q/3xK+MiHrwU6CXS/sMdFjW5
Wye54RCUewlq5t6U59ON1ER9/O03tnz9P98ey7VcezHJoXByfyFfInjI8rrjKxNVRdI3ore7pHwL
rHIzYNplmi/S547FUuo82cMl70nCI24AjVPbvMvmk69IeSbksHvvhqcoQgcyo9MglPC9XcZhLk7Z
4gxvRzCWjW2KQVDkvoXFapvNm/FLHb7XGEjy765nrCbMYB1OO5eJqrrvpFyTJ7Qx2u+SUr5rmlVn
L57pZBcN6NiG94JTUz/rbSifOzXs8+hc0sjU3ZPNBEM3ajMZX61vSD6oYHeoOo66p8xOioPbvuNg
/pt740eI7q+fpGvR0vFh8o6Qy83zuwet7tNBui3AEiuxH7s6PLSFi/AJ6ZlUO8dQBxGGkAK+qGC6
Ono4lBDQi975mx/D/uM9SgglL04soEiZeBB//jGMKKiAIxB355ZPpteuwf+xo4k43NydqasHPyq/
RlkK5pb0b3QMUVO+hm1A3eF8d1qSlxN/fIG7w4zW2Fl19JCP09sQ5HezZYGTVjvT70+x/64pVf76
tv/zT/B3P/ovQXYwoBlGBTPNSVns/TwkDLhZSY3Ec4d3B/uAuFHywUr7YzHRTnUD4KF/HNU/0TN/
bxj941vl509veVx+9yWK2vBrp+RHaEbiAjymDs0Xs1o2sTOY+P7Imn7DwOnffkdzVUE155pAHi3r
l1sn085sNi1dmbZA9Dmol1d5zsLNwY4VL+rw/PrXH/UfzzAuiHHZdzAJWwRd//xrTqYyazcm9LFZ
fCPTi4mm0cj16a+v8mfvsX9dxf8VqQzQnxwgZkEbV0cb9c2Jv5YhhIaLl/zNr/NnF/KE4FoCTOwf
PL4QwbwJuiAvTP85txYnUo0mMtiE1ntDiMJf/1awQv/wxuQcNU1KEcxW7i+fXRfQx/fAMDZD83Vg
TDTHL399AWH+DP1czhkXhuh/X+JXtG495HnLFB+jFtNyVZXrJQLN6qJd2KMWxiXT5tE+qqKdTypP
Ek27JvWA1wMepnsHM48mmhFfsymTcKtDb1d4ABoE9hmrP4nWPyTJ9DiY026SoAhseULgzqR6g3mY
fSAzFWvv9NmT7HjFlwhXI/yRafKUpd/HwjymGzQhZ50w343krlf53lYpmV0W43CodQgMDVpdApC2
s/hWho/OkqPG+GYAAQdeoVs0aPEaS8UNANWjbMtd77W3NLZMpEgxHcjwWAAWNv6XsL23MRtbOFKd
roWw8qZYjiQIhEwGK2aSXDoI0knSM7/0lwHgzkz8XQU8S5Bw0KUwq4aCRFx2zHjEysnfxTk/NvKy
NI8wsuAb4xJJ1l472IINGUu1dR/k+WFm369cvSMHik1ctI7Ml9I8OTjSIvEth8gYl+U6GPyDCaWe
3fZmwuNZRXxRjDn6Tt6MQj9gOifZ6G2B85c9Pl/IYMk8XqSF+bDJjoi0LzlynNnjv5+bu7witKz6
gThGwQecrl+PgPVJn9kiFEAvJw8NCIqw9fYxa0Q/MI+Jqx9sBDwFcEywgwbrvZte5NfaR9PGEMnD
/8Dldgas9RQAJUkA6x7wSDI2zwU4/sB+cjvMcE+pvsroOgG1GfJ7G1zdeG2nxwmMcT7cBixhCCkx
5CaVX80GYRYKT7excNAqWtybcNleloxKo2ctP4cezJzbkkmS26N9slZe8JE6iBeN/lKMyb6XW53A
EhrfKohfhk635jK5sR5rSp0Kl+/gb4xV5SCMNq5Zv8MBvw7ju+W6kulWWw9HF8NJZTTHwG/vhTUe
zTr+DA127aJO9oPm2xSqAzjPS4yHmWCRsrf3kZF+R3zMGDe6c/XbQmqpA/MJmyE2LKOIDx6T+6ZD
8iWmtQ8P7GK37qWYgyPbynXPfE3H064oABpoe8eSHZ0CgwDSxoWId/Vgnkm7PbfleMj4AILIJTAu
+ex473xVF8C2dxF+oI6e1Yo+0JwByP3hIVi1WUZOxnQZRPGgofVN4/iejIg/y/7WNzuEWP7Ji7yD
6zSvGagGZaEBKYPt6KgtSR4nG9l06wfQrbuDjibsGao7FL65c+BMcaZcmUvKeXryfEBRwWM9v84d
INR6wWR9cl1Slkkb6WofaQ+O4Qj0nCSVBOCq6+5SgagY0U//kaTG3531Sxnya7UEpsKjvXNtGTi/
vEWZr3nhWPcceWRPFLN1aSpzoxDQBctny8q75gDupuqp9h/++vX6ZwXS7678a4GkRcJQNG2dzYQN
viQESrkPSjF4jtTfHOt/dsr+/kq/1DMSqVXHdJMWBeGXyKJNjaSn8aL/yYH0r4/S/aVmwdTquHVE
npeqv/xIf/mb8+jPPjC+Ds+hRnEoKn9peA3FcrRiWQka9lqZO2Ox/5/i+m8qL+/PDnGJ4CewOFjp
VX8pXEEOgJ8EB4ScDB6iUa3oCXYZz4nldG+LUz7BFiQ9FDYtxCik5+0oVzWF/4RiOcCNomKICTx9
bMo3Ewbnzviq6/zgzw3IJeaA1im3242JCUYIxpaJybgWtlRpb7Ii2sU6XPfu50k3F63BVPREVTRA
xBgJ+hkEQAT1nnM7hsSTBU8qvjeBG0FdOGupaec7QE4ucW+gc5uLUX1q6aZUCt7dPrGB7EEZTO14
q4b+Eni3ilH97AdMA8yVJv2IgOwddpt/VF//Fgn+/ymSDxOfvxg6fVfRlyJufyXB/3PsJJ3ffF5D
VOAMdghIWcY+/wDBe+ZvKKyR0jtO4DD7Cf41dBL+b47PMyFdy2TtzEzgv4dONpwf+lLJTAommu3B
pfk3hk4uLpOfXpgSB7Jk0MEUy8bqZ/8BBK9D2AuJG4ZbaQhovkl210xgRkXP2rCKa2Pb83Ns6kKX
D42M0JgmliBbyq52vgtXUFgaMaSRdp8dBNitlhDiqg6vKKJenOu0qAig1mFpR88iLi/INdXGnox2
Y3WyhR8DpjuK9in/0Ztaiu4ch+3nWbO/78FiACSrGgpQNRE6yXmJ/JDVpu08Nz7hrn4U7oWHQX4o
8x6hXDhdIHSxmo7Yho+psRlQ+qzmhp3iXOfn0Zzz849/+vGHhi+O5pdoubiqrbOwp3VaQu6yvKk6
M5HO4oltpKx7ZvLhiNbNa4eLitR40cAQ+EiHowWPmUTiwbHPwDL5RxGrO7Nf3hD5dOq1meHNj9/7
IpX7KMUpOaADWscwO+Ab4lQTQf3eDJDE3Km0dh5x42xkw+Bqwlxbi7oJdhnqgOuPvxsbLBdCqZvZ
Jx8oNdMbU+gT6abpRTgB2hYWeVORPiOwfht1bOy8MdwFRebgFUMZgpgPjv6MRCRvDOYok0H67pgz
/0BrtRnGAm274QbMGr070VGTjlELzQkX4T4PcXvDAXfMfBehm1rPAfsyr3RudK8/F1ChTjIb9V3U
HE3tjiebCCygZjeOr6lWWv8B5f98svDMXjUvXmxpx7Lqnm3yrzcuL9EV1odXK2qSa1cP3ZHx6OeS
Nfri9CBiOrXVHVr1u5yLwS5dLP6lcQNztEnN5zHWGOfSVq7cNI0uUGn2ycAGsjULFp1teGsmByAs
MyTzajjzEJwzFlnXzoPhh0WWjX7fPQZkjN7N1Q360OjaJZO8esGnqFpKmRSZnF252XmU/b3boTF0
VX+EcLp1hwk3IQYGEy1fWLrWVanuc9Xl3UHKbJdW+F6idMI64fXGJU+PeIap70KfsGRGlqRS+td8
qBZwfX9A7VaK9HsQtaQ+Ctxji8UUSTmVJpRxctnywzhamJ5Z0mYJQUU14a2qvsfpszErY/rS283t
aHfNM4roAudCeuDI25cTB5ZBoptMS+fZcq4OSmTCA1FxsmQFBVQbNzVIBgZkRMemmPK7FmK1YSiw
USq3NzLqJATN/sF2M/eQoEyN0GPghWrAyKZom+dZ3BODtyvc2N4Vvjh7DjBNszBvES+zmUM8ygrR
zQ9ZioaigHAlEidZy7YvtogDy4vZRMBL2vw29cxvmOChMbr9U0p6xS7O8g2T5Idcxa992u3jVJ1U
q7Cv2wjKK/L01gyot0FrHNxieDHCsLtnbXawE4DvusyfLT1ydcNmyeV7Z6kCHHLDtJFO7MMwr49O
WCCAiodi68wpGY2y2FYxIUG4GQwThaKF5TOXdYrsIJ2Pc4GWM01OeNvME/EQKbqJu6RtHkb8nqRK
ZxWMTol+uw9vEKluanB/p8YzT1nSYqCcJ/ne9cB8ozkkJzJRBvh+P9u5xZRc2ry6Fe63KluCrAlg
2NppZG9c5L/Lk57fCYL47mLsGzGCjkPrhh+1qtyr2xIF47Wu2sYoCvdhuvCM61vR0yDlTQVO1itf
ddrch0kNlyrcRrWqrz/+8M3PjcrGS9Pt+7IaSQzOT2MYP01QWJGBdeQ/xhoGqcrQ310q3lu3fjmb
mChT6MWa0tP2snMNTPvZyPHsqjh7JXviJdLDMdWz91TlSDAhnpzaoZ+u8Mq+BSgvwyLkjhtygE9M
ENxchLvY7tftQmtNg+IAQB9yhGlcAhAPgHDXmd10N9RgF9lE7dGtWULymrwpjCuS9ujkjGAj6q48
z7jdINLf92Ft78qXUA3ppbSTR4yVM/oM8JKVMx3icP6CoYpMBcP6nrJF8e2W2qlrr6Y09rOdPASG
tJDXm9+KIdt6ZR7d1qmPTAnrSzWEKekT+C4E+sqp7p6twOvvmJl+y9zaOFhEQPL2fM8bf2PZTbFG
eH4YlhROj9fDKiba9syyd8OpuWnkhGDIcD7VIZsab9GsdvzPFNEJ067cZBq/rs/iPoKLIX2DXkIS
ZlHnHRaaRm7rmXEAcvlhbQVs9+OsWk+hiYppjq4RbCMEwXm2DSpTrmvVMkBxYZ+0Ee8kbMRAmZYg
jdqazH1d6Q8VPJlxqK92Zb5bpfuAJPMGTXdyKGAJbViKMnnXpY0UZ4AOWumnbiiTtYgjc53MU7WF
Ftuuy5x5ORygDbNwUsSU2IeqTTkvUYjZ0RGpBPkKDhETmLaJx9kjj05WYR69TqIjiHcUZM+gARkU
RsVo4lbvCjPazU0F5M8kJsai38wZ0mytGYcdueMMc4m+4ErNcxwwjqiUi76sdl/D0X5mv+yimWRs
IxRRrjDwMdGQtzgzNpjz1N+WadTceWwcIrP+jC+nupuxiCJu9RnJNv2nUIL5T2CEEnvIj0UcOblP
w8SdmkBAbOtzg9d1y5NWrxz0yOYA1QoikJnQNiv/bCjWeCIw1paoK+7QLc4BstTHFCwCbUGhiHnA
lLzOujPG2g/V41/t5givUnQV+AV2Xj9DyCrc+jaBWrL2sIDRBDCwMwK345tPUJbCcLMstMtd2b6h
0vtUm32Mpan7Yga0IFiX4Dq5WLeqYV2pLF7jkErWXVM2m3rM3pSecHMg6hANQO6+kLzXLeT9hVvC
uxcVWVICXnrr9od2wNUWl9ldzhiJD4D9PUHqaNr7bRQMxx+FkfighANDF4xAjdqzJ6w7R9RP9RAk
pzqXT2qBCFYm68KSn2eoTOuYhBhU5Bxt2UuhERz4LBc4yE5WsFVUsbcK3//oUHyoUnxWYTkfkAXM
CDytr0M+vVAZ+VCeUEJHHib3uodYN+Tq7FeFdYa58KUu0he4vtVNpZInjFw+vKKNyo2RVNRnVU9E
D/TkXYTFbVdAWOryct6KlqIwYV5B/o1G9MEsM0utcGel7ZcsCbuHkkqwDwb7tm+QDzVV815gR+Lx
tKFzm2ffSdEIgISDf+RbQGb765iSUxe13yoY06cmYmqEgHaIrTtiKwr4/MkHh6a5a1AxeI1ZnsTo
58+hA4iln17GSX4kUpaXaQEJJVW/ds0x3TQ9Zqm8Zj5pqOCroLUA6E9sS94syCvrYoAkvsg0rfdG
TZiBUZBnhhAFX4f2OJpM70vYZfGhzFMHaWCFaDJe8Pp2fhN5Tn8yXXBsWUs7IGGyn+bZGLa17X2r
MfifRA7aKmyaco1D6FC0EpzbtmjQc7WhxLVUCwIpwKOVkBIYQV5LQxVox+DbZg1IgYWkVkZCbZJq
sjaOODAkEus+8LLbMEDFqGWIoqyBbBG1mxx5EOHMLP6gDLy69cDdEV2TVD+ZxlE4fJ+5RZ6LYykE
9bp8cR1nPLXkOW3MYRlzurPE4suAtxg5sdz50MT1i12UZ4tELO47CbqLnJ0ujF5YavDeMiIoFrME
sKXaCuglgMCJL2cQElU0ELTbLAg/yWRIMYER9OEu2uOUEdw2DgsYzfe1JEQX3TCNg3j0Qvggk1e5
SzxCdaQykLcau8/GHFvv2FoB0Bfd7LtE1OhhI+6KubrMpX/NEn3blFaDrqt8YEZGtKbuKU4OWO2D
mwDC+LbI4RfwQr5rVA0bE9XeyYzBNgUCu2dAfN7eKC594rUrqFX+1jBi9pgkU3wbaS2PTKqPE6Pq
F0eJ82AhiGagcMN4E/B62H8FWP0Q9clzamMqLbrYXWMy2fpm/sAevOxfSqm/qyr80Hb3Fpu8dtMS
W9WYX3h/Qq4M+l3rpJ8h4SMkMuLP0WgfBA3wSs18F2YSzGiAm0fDHXiCujS4z8PyXnmU0Oa99ouL
l1qPjesBvIrkJwehrkbrtB49puSJiD/jrH8OYn0r8/FgkSM9+vQJY03CVT9f86jFwtUKfu7S4t/F
rTxohScPuOhZslev9XPcCuLzwG6uvEYy3pcLEGXwz96U6+cOcyFlLu4BN2z2hTGc/EK9NGEO1sJO
bt1Uw3UOhxU/POmE0oeUDo96b8Txi5E1PPy8aMeR01bZAkK0+Q2myraDwbAJgfyURQzZAKlzWrf+
qtf9R9xh4yNmaps2DZgYb9dVvVo3Fcc9wYWIsL3X/keAjKlnOGpqeJo6hfQ13AjtdWxi0AsEDn9L
A0TILixAetqVjapQOCmJt71143S0wcFMqONs8Q5qEUwjZjyOqXqsqCSuhse50uaY1Ly4IPWE2NzG
B4kD32AWDscCYm5Zt9ZN3NnWTZfgtyIsLkCwipU16LH8xKwX7wwj2FdUZJccj1Ptoq/DiXcTtxMI
tQ7v+8hGJ8oImfS99mw60NyT0rIw/FOQSTufjpZGWBzj+2QTJg7kwU6nXJIey+m3m+Zar70sw+1Y
mPPRjHNsqtrUW2O0vjSTKC9W7LsLKj2CtMd7SNY2CeUVyH2ZlwQqjIzoDCcLsDdnj0kfaEIKcuus
nNfIH1+9pkdl3wk0sq1zBq917t02flQlstlGTAu6jbSVsO37Q2nOHw4G7ruCN4TCkLZuYjo1H6rK
JvjqeUV4QY8QNGO/97MQE09jXEy3/RCqT7dWz6/oGMRqiua5rXS37vwMdaRKDwMhsau2Iz4rtqKD
NJr2iHGE1Y3xwifbbUfQfcf5oE3gNHZfK1ItAgKMneac2/c1VcrdJLIFwtEhwEvm7OJW4jVV9ZPZ
SOIXBk+txkZ+RGyIPM9yIee2LcgXcDeaRUOYF1vpAP7MC2JonIBaXzf6az7HlzKCDNS1SDOmRXoP
FqJ8bAbYLnUxqv1Qc1YEfJ47rdkGARTHJmCV5kVmlyrcN5Gf3Nkhg5CuZ3uDpn/TsEi8zRRVhOrM
fZcTc1OQgoIrELJ87Bj4leEOWJlfMEYYUH9iugYZnNZnA1tK7VrGZgocjUYxga2TD5s4GPA117gZ
eopb2bqb0s+DjVbuUdYVor8xjnbVVDz5uPmiJtzDUJ2R1DfHbFoc/NBC93xYJPiFxjbF9bVxe0w4
2WwojFmUtqF5h6P6W1SX8w4G8tZpMnkq2on/8/iGW7Hcp+nRGupgC8QHqlNKqnZApjWUlqW3SuQt
axhYFMFwv4xn7Dx7chkiHcJ2yR2c0wPWTaK6PHPY4GzsP1MPxaTqWeWdMCOygOz0GGcE37qdEXJn
uBvfTMiQrQz2ONr095TvX3y/mG/yGRMwXmk/bQWBuCEJaDoTmySjfp0xAq3qlgvFhJuvAtUWV1P3
3KCZuJ9bNV+igIBAif38KuviE4LTZN3XhX3v8WBJ/N+HXFcnZ4lidVDZO8T48QIc1aHlZqFuiq+V
e+z060wIF8/osnQzR+TW5j1n2cYZpvaSz4TaO7li9E0CJmgSsc+7MD62eB4ZOXR4Owt1bzKIOTg6
JssqxuZBwG+Hp0kNqybN2HPY3bhsCR9d5MrboOjOZmMaOzUzcx+S6CavIF4VYfXox6ri9sw++cQj
b9tw2tMmY4yEBXalkvBuFP6CccqmvSK1AkLbShsd3NwCwm4v2FGlEVpWXDHxWqK4DmKS0nIMq2Yj
8AO1QCEjeyBhxPjgOyz3nc1bf6rGvR0G2RYEGRaNY9+P+poH03zV4/8m6Uy23FSyKPpFrBX0MJVA
SMpUds7WE1a6I+ghIOi+vjavJm/gKttpNcGNc8/Zp+pOlBvRz0ijbb6hMXI4OHNvJeTdwyQ7uJuZ
30ztZPhwV0jYGvbx2t8X+QIjT/7Ioaxchq70j46rvCgoxo9go2+l5mkxUyw4D80eruNVwyPZRFaz
TMmoNMgmtKBoArR+wbLMTNs3OAwwy6P8pnxzeVROskyjacQaO9TM7qJdrmPwNllMmo0CgTW2DsLk
UlzGceJabZexzQRzZtx8n8j/c8L1V6626lrl+Ydb2mXSjt2L2Gb3OmuQlFQIHuyRbtxs6F+CgrE/
S8U1xNqPwtEp6piFzB6Zv7tT58xvPd/Vo15nNvAubQjKYquxa7ctMSACTZd+aD6ndSyTuZZBbDUQ
XD01nFlI3yDvFPTSs4Ir3KshS+KdkwfzTAA0kG6fYyDUQzw2a0fxqGRnhjtX9/DK0tw8QwcvD4Cs
NJwhq70WFk+h3N+b/Aj0BFBWFjgmpxWfcVTyezzQEWfmC7bYWprH4uJApun7zj1pm8HPF1wSyuFT
CPfR0R0dWQbgDOhxZD8Ct0l6b5NXoy4JrIv+QXGLi+qxJdxjk7/GBjrG0IeofeDPOWhSTvEydj8Z
hHhvcgzqc8vAWYK8lpa6lvb6O8uR3gf6HhNnxgFWsBo3lnBjDuSi3tvgTdZ9kVUP+N8EshOL2q07
ICilyE3M5bqX52IBr2DVxgPP6YmZhmZ5igGdQ5rzUW3L6UDpBzGAqaHQy2FqMieyI+7KTd21CMw2
k3gtKVq7q7CA1ODj02B+6aRNL8b2MQrc1qPb/wlBjpAtK3AGpU6b+DAzcvPGUnoPKoNYG/kUyFzE
mdFMb53BX0iFxndtmumjqddjtoont6GPyZwz7v/d+s/t4O4bVN+RTR8OvWFfBHG9BEaUG0nH+jmZ
3h8x6jDudKzWBbeItb9UI6m0usvemjVV79WcJmihxZWKWPuQrv6h9LR3Z7fqKTfse6whKkam+hc6
dBQsT7MIBLwMBtzA7MkhelkHHquRF8PM6kj2LkarHDtHYOf1QTfecDUd56HZcPb6qBjRXBDRdiC7
J24TLnfDbqhbpHMy+HbGvHUNh6qRXo1Jvvur394NU3WH8f7JIaEeOLl57JiMQFpmJmKC+nIajZS4
2HcFVgVKu1iMiM16N93JSXC0/PPn/ga5a5fuELtaIBXHDQwctwVslTOSbi2VPgW2gJ29pc+NlY5x
MZYe7/Icd2nm3q3gP4tVvXuQac5ygU0fZuOuLrldNHMdcoGVGPtjnFmlORd2l5idYZ08leL1dFFW
bE8RomuJ2/b2z21loDfL0SEeQDKvR8bkTTpLCzrpRBVhlJuY66ELWFERJn17Z+E1/WHNOWsRiJbJ
JKETFC6JPoJ4Vo+brwtLmgJhMF/8ict8uo5v9Fs518FxDnyPQdzucci0uDaZy7uZ27HtWE9iYelc
No4babdQJ0xt/IXAF30FXbdpzosVcvFQRCDr4SQGhc4lyu+ApUvshU/TcK6B08WMjDJCxxvayQeA
gy2poyGu8xGdMVBf1pRtDuHXgdgY4e15C5/T1KfwB0ExauD0ks5sSXPGS2D9dKXz5uereUfjFcwB
Jrm6veip6I4hmCgOlTL4IP4JnbhxTk3efBi2+mjNjZrNHHqlQ7+Vn4M/WG1e2bljGG1CnTjduvxS
HqGX8b5pQGmb9Uam0ef91riOolRbMOnLr3Ei5l1NKKNzZ0F74q+jjYHQDz6jlEe/2KGRLKv7hTna
4ZQmjUgNc7+8D4smlM0BEFM2Ae+Boja2heKY55X4bhUaN4XYbyNo4HM9cjz0sOfOjg2gH+wfSwaK
W+kDwtdEKwSnvbgzcpzWgVmvd3NHB7HBsFoaRouJpb/SJ3z0aZC8m+wJabCyU7ifQY5lRj9keihv
0hwvfWAk7jYVADLC7wKwjlwxOvmswsrJnxPqMIqjgTMJYocpaL9YR3gKKLJtP91tpATIj5bOaVuc
C8AM9zTOzF1Sn+E2FI9cv74ZKgFiahE8jvUswHYtOAkIgUbbhfxzFa/B+rcndgS/cHoEo1nERQ5p
iHzPq7G+yHWhArWg+9doXNpEuewc7JoDskjdW9Bb173KAp1NLXdd2l0yehITE9tVvFIRalp1d8pd
gyVJHfqQbPS78q+jS0aMlEJ9oDrgHOScUJtvA0JwGjMK2XhRa/Yo6E3ZIeucp91MbL24a0ry7cPq
g+m356+8pTAzXeQPw0I5DWzD4hPt3FVkQTHwNtN1MVVCc6K6F4LJIKeuwZCrTKaw+hiG8H7l/vPe
OWDnGi5sLYULl6DWGMp0zpKXMhFHuTG1XsPeXDqe581AJSu23x1tYFR3Ih/4Iz3ehlx+9ew01g5e
FBd0tADj6ptI64NlJATWesLTnFvbJ2Knc69aJ2RqalsIRMPIdqt4NWTzjcXqxim2RCU3EFxs887P
UET2zcO49Az3pfdR9VA5LCVfJjhjCZ/4OR6A39MEq93XkZy7U1cfTVDAP6sywKVjwaeKR2Lf9RyP
BgeGhvIcuyngEbYfmAxLCgOp8QbXcGihg8XYWoD60m5CLAKMgr7nbvdYNb4bl0P3LBUJtYKlHLla
M4DdkL40Q7/rCOTry2r54aQfZPbYcEpUEluwbV+tZ7bV+bONGa8t17uev4HU4YlVXxiBSaTpw1kk
fIX0CaI9S9bV4ZEGIBJ6Un8vZyM9NKG//7oxE50O79Z6oehgWOpHx8yNyAOsjW9E/KYle37L04yK
qInoSV6zK4dIHulpJe41zZAXcy7v2+y5B11ACCF0bAMGNw1++8hVrGzuqZRv7on9opqr/FQ4ZntU
O1kQjbGLQQCuEWKLGePc4esAH8sq3T4J6Pq4ancFA+m0TE4l0mxY2DJpg52g/I+F/Rc4N+ADXWOR
cVH9GZkx4Xb5u2QYOLfAREzPK5KtdsWVl5HW22IoL6D73TuLZQcaQaWSYhdYgsWToPCc52LUBSfl
C6y07rldi3cnXM0L7P/tWOLOAfGiDjCTYF51/y2Nh+uwERamF7Q/cQcMoramZjKktTDJdMhAHZCw
tgYT46bJkrEmDQwIVR4JgzUPjjX0T8VSk/BNZpXyjlbeA7Joej/sBZzBGrL48CA6dhASx1miWWzN
y1w13bkPOSJhwSyAgMB61wt8nL5x49Y37bMnl+xIYJYQJSmjhrGbh4jpxD3U7Ej0M25Q+jkzwpMn
VsDqhtgMyqZ5hLCP/dMlvZiZQ3P7D23QaL6Jk2ZBJ4zYRG4/CD43sTHRaGYHXO1E4N9vdBb2XXYn
Da7KfJiZYs2cIvQJWMGq35syHCI3nRFaiQAMNiCGRTDWTuV6zxFE+NRk7WFXXRbz3Gnvwn20+O+O
Gdwa3BaPi1DnDpDHybE6LIO4YRkcHd8ffxlr8QKW8a4YIYlvA+kRHkn8UNSWinz65cqwSUJF9zkC
NxufmdwhS3MgRgpYhVv65DbAUB4KGrLJroosDqU3IDuVl6YHdzfyQiCsGnG2BP9yH4cmLSjqlPGU
4qH5117l/Agt8k5bbXtJm3cXC9d97y1fDt3gEXwsSiY7zVocSnk0Qh5CCP5l+5g6+MC9c8kck7ol
fMIAfnH20tttJd3payq2wHmsJ3sPpNrYI1Sv4GNmojssZsj56FtVArcd+ZB0bewtmB6Ur37nosRP
00C2Xn3K3vYbXVp+YlN3GZk99ri7xZOO2irijLyJZkUyp1kKTTACt+XHntkQNwO0pDfzE5ZdxrkL
PQ+OZNTXVCviJ+FS6lsS00SfX+x5gvDAVmJUg0HZivzgc7NbeHGJj6J81DJ7u0lF0VOqgBtZe3uy
CkZmtJAFgGIpO3YcFTaC5aq/1iV9LPIa4GWGH8RCfFmlTupOfLJalmdzDB4zA9ue6HmhAl3xjw8F
t/dx+eUI734xgyBGJxJkYGm33fSaYIlgpyw9OthN/ep3zUbnkP1r6ovhkksQuXbjJx573aXLk3Q1
6Jax3izQzPQaFeIUus0T61j5KAx6CVfXBGVRjL+NfIjkzB9R5Ot904ovUvwetmKO3v6JRSeTCl7q
M8PkA8RH6strfgmG69dS8DUlW+5EISZ5NBd4Knrf+BWgxk5kgmnzQcQ74M/9q+lEQWNyfixlKK+j
T7uo14zrWyG/N+bkaNPLerZXcQ003pIJgnyEln50ND+uOSiWrnb4YD/OuJqDtBFnN+h7ykvf8pF7
IXItKHFhWNf//gPDQx3h/vOBychjd0NTYfTQFt2PC0gwi3+LgYqDg748OlMfD3P3qiqBOt5W81lW
JqdzCulMIn9ifC9QOEksZyumINFSfMI+pkD59yW7iTbMigtx6PU+CCRlZyMND0tR2E9VWDzuLA+b
3fGbIOAcTzU84q0q/8i2LKOMPRtbvgUHMQEJLlX0cUAQPYP6cJET6VKye51fPb0/ty2IqU4H87Qj
G7KxhCK3NBwbAXNjZOeEez99lYHNP19uSeB0xkGsJAkLIl6uq2LAW4A6pwA2tVeDb5iPvnBeoKCv
dNWh2Us8P7V0vEva+69191uYJKVzq3ruSEtGYG1YlJfQPYc1PKOOvZfznF4XiL2YMpahNS+25b41
YvmDGaeki31Yj83q3/UGUXIjU2z0O25ZWfHDyoLyK6tqLu896Hnl16eOHXboc9rVJJoOPHrTpG3S
Z3rW1jMy0YtfAVToc7YciuKuI6S9DUyIpv0nRBzr0vd8N5WHmOqOmQHKi1gWDGwklpyVGU8a90yR
fHCa3aY+ORSxo7803Noy5BtX9c7FNp1LubdNpwGtegs6VOT2oX8tizah13qhmdXn+2Z5x0lYFG+U
P3tOGBZ4HheBW59lKQ6FkjUWLUjPq6PG515OjFIgBs8rV+nAnj7sjduH5ziPaNhhMg7cfAqa/3Yp
sDp3/3yNeQ4LG6gZ2ekTZ2N12FrLuYdHwYSdbW9mXzHrNyBBa9hMQPZxq1yauldgLZzPcAV5BV1P
LyVbzL5u75U7noxmmKJqU5DWKpvaBFgEPaWplJIuAED9EUOElyazaVfX3OCV8iG1ScHabDBIlHAx
PCyQf6O0+4Z3wwHZgJ+wvHPAPpdT2JruG+G92JLhCKfIWxikf+fMeDZq4zu3ClIRIMTS2nFuyie1
kHWcbmOlk55/UIW1I/PV/OCGIJl6anbmUeQP6TR8jvIsQehRl2SFJ5po8kOvzCDxcmLsq1Pcwta6
Fl6VJa6NmNSn8oKEkkZjZv8j4Fdd92/qAR/0SCvQXEYGldRGb9H/VFAC7eW0b/uNQNa3wFAuqzc8
txkYFb9P/9ReOUWZ06A0OL9T4RjMBPJhaYtLFtbeq1rCM1ob60lQTu52cYK/dUeY1mSSAmRBGJPi
t2NW23+7UR21KDCo4ZOXqEmgNzCKLWE0hgHK3xa8ArZ1Dho9wQLhd/eRDR6usYF7QuPSajfTJBgL
FuZaiPeeEj9kc/G3NvDtmcyAnbCwK+I9Py6YXHdGGc8EYjWnhV5zkLKQYwqNCzB0f+b7ttKFDW0q
9sMdSJVj6k7A4nmluKAQTlorGuKoXzw6CyWvNrNRb6QeS3vmhElzaNC/9rzW2Bx41pRNzoHk0mAk
259DCcRiSFHwx+6/w6p9pTaN9ysTJiJ4dq/n1EpsszibZvlYhqzPdt1UlPNpqfMPL8fTvbJFyCrX
TrYedbnr5iS17Q9uiempHKx9s9T9KBueNpTUlCe7UQ8QdiAvevQfApHBgIQJ4MoRRgZnhGnh3wPE
nA5a2Ea8geXCVILnQII/iFXv8xmnDP4qMyAulQ2TqMETiOHoPsjY2ttuQf2xK9GbuGgk1Ct+BGg3
EcmLa+AtrI4gnJ4MVmA4WznEzOGlBbmeZC4DgK9G3vzFA0Dl75OxomzrpXdHdSvrAVGEvygsSNYo
vJIXaBsUHuCYhUc6K7TRlt4953nMphcNXO/Qdf1DObZdpBjsUHjg8u4/YO7d1/02xGCR5iio2FNk
LHqGZtgbk9RZe2K5hOZVr4RZah6gFwD7KVYfDaLGfwc1glYnrHdRAv9r/TmNBKSuQnRFAgsgBBki
psiVPbLTVL7njn1tySEn8JBnKhKHJORX3RpSatoPIIBqwcwe5m9DHsa94LihcAZKdu/vEPCGRiG8
ZLL0H8ouHG9GUTYXAPwvq25mWJh2c3Ow/hrmlVIqUEuC+6c36rM/e/qiBMhZaunn2MkHsmw1fTy+
sG98JOOMp/i1A11Z12l4ZooOMowsBlv6mjZVLlYWV+08uxWOOuFQlBdoleAfZfcLJX977/+7jOlN
XYO6tGO/7NOkFE2szSF4V+P6Jb3uw1ebjiH0NyhInwQo2anQUdQZBYjIkMK5weqoV/D7B/ixb8Mi
GD8oloftyRpitmFtYQIDxsA6Zd1b5lif58WoYjy4r3XOXtRGFeQzgtu3ajTv0hD8cLeKyk54T2dh
Gcw3JReCvozXkMIRRn6AUAEEZ/84Zxk7zhQpLHdkf+WLCwAbyFJTtdfaRS2F0XqsymA+8a5r38wf
N2/96LFZ4+7Egx16y5s9pFyeLJxL0zY27+04v4JUZBUUsFNYmm6N7EXZ0HTmMsHpnwS277JMyY0H
L5Tv5sTZK0cMbSMogWPGSfMQptbNn+EVctb1iQOmZsJNfd2KGYk0rK95GbZXN0WXZ0A8mAZwsAxA
KmrO8m2yiH3ABXGgrOEv2PJvZdm7f1uyTaNjcgl4pHd2+qJHRdTMF+/zFOJyJs9mOMbI0958YGEC
Z/JFDrh0Q3zThwzznd5cdcY28jcg8HPE192+CJ3qpKi6S19gdcBlBlN1yC71Br0Ty8BNQ8gzETSr
rLEAVIK0xCnKHFPWlwmLVhnI8aGoqQUZFnnz+Mszg2VsPXlfrUe3ql7MP+EwscQx9tzS+mFWNN6X
mnwlXj0EaTe/U7h+DsPCrGysFJQEBs8ECj0PakJgV978aWS4hpdDL3R/ULR5wd5U/WEE73RkA2Bj
JITEDmqnsIP0OKn2XKwrWR54k2MZdDGcGcSG7KpZYB8WuVy9rovoXUp4rPi8CvjhHExz46AJ25tY
N1ytnwfYjZFfek+ogb9ch5r1eZx1DBuHHYmBs6/3ypdiMu7NrbEuwjKx/tCEApW/Jy7Ye+emzTBf
yOHfZBky0s7gccsC4eEMFx+sBP4Jxl38KKx/Q/E7z1e81X72gw5MIqOIEZjeefS0vOBOyk3ExaNh
ZvK9vc2yMU6zR/VOYDh/PfmjGpYfRtOePR876ZD//P//d24eaHy8duhyRz2GHAF29ocQkRsMhA34
LZC/v4aNag6ByNABwebSOQA3ALkGFJnxpYOg1WUQoIj7sdgEZ6nFXy3t2zCrHwh0eF62/JSm1WXJ
gRDMs5XGRr09j5NJrDhlmtvS/iSC8Z0TfbzDw3mhX7e+210drhyyq1dT46m2hy1IbexrYCaBPx6p
HW7gfFkZ5TKq5kOYfXW1+yGZGoiJdNz1Go+WeT8wP/Dok2ekpgN38j4S/Rx68Wv13eeK782a2S45
CZxjAduTyDabb5XlF8iyDdedgSYm5JfDFNTvXtr+4ZJR87n0/q0F/bP1Zyky2IiNrS9gZo6grpNi
3ZKJ6xOGReC52zo9gsMeV1YMYJ8MK3igE/ej2KhJIbNH0gRW19af8mX7sYkCRqIJZHfOv/3VghbZ
jH+CoHtcdWYlqQw/ZjM/BfNWR7hIQe55Ie3E3iXEesNqABJlDs2ZBT8e1LeuD7Pz6uVMJ5qLDyno
4Ojny5/RGOO8/TuswV2JvpKQMb/T/IOoMX5mujWPPjSkA8XBEZv8gae+Rj62ZBc7pXXFi4C8hRXZ
1qN9FoAoy8Cb0MO3ml7bNmFPQeB5N+1hJj7kOBHM8FnO8LCUB2GQ4euO5RoFHJ1PPrgZnxvfiyls
e6n33wRgteGu7zwLgbLkZC92TxWQWy8lnUsY0Woe+E5oZQeCDfh5ivq5bLtt/5Si6OCn2xwG8Hxt
frHfP1RTQ7ivbgVzDiVULT2lcZfh2dqMQ21hxcDen17JC5+YxdYkII2Xl8tfXKDgnMa0i4WpXigl
QDgQOGUq0zaOJasNQRtybvj03VZDBPAbdSJYD56QwL2XvWqApgHu7faRZoVfnQ72guc8RolHwe2N
QyrAAKe6/WZ3xfsBl9u1yq9pwr69OBbxbYfLzPBKwaZie+LdtrD5LVpWZbKnfzdl81HsH2unH94w
rZFGz788cw8YFeXNsm9gPmJpkNSQ5FppDcPhM/zdP3FhIf/Iof4twv2sWFOGwenR41MIXPBS7R/H
OaPASstnJzX/mdqPmAKodiN07iM8VwYj4gSEa8I+DCRWhGfLj4we+seGnsKtPZtgXeZXJNP0uOsK
ES4FKOoBTvuysDnCt+3Ijk5LA9dFTpmJoDvSKu+tXH+UGuPKwuULzcH8XKr6u9y/8+n4bdS0XHtm
GlFdiq6o0j+L/CZaXR2HDLApX4KmHBhaM4Bn1aer03efZ+/B0uOTDdCAwmYnN47VXJfHwd8+G3cK
6DigV86ycQBZfOt12X7wXKw4clHjeTm3yifO5vZ/C27uqiuB6qmrTjljamN6EhIcA+tn/mXmGmON
OhnVMB7aFlsyPR5+ozLIgwabgDb4Va/jDLFwvB9cPfF1za/uBFVPZMaVLxlnElGv4+TAy26q13Ds
vnuz+RV6+9PNz8Z45sJtp9tXvsGItcONe+o0Pvh5/tLxP1MlhmhFhe4qoYO77jvHK3fw/17nwX6o
tt/2hNuTDr77nKKCbR5/oQ4VWE9j+JU/2cS8Q5/Cy7HRRsb/yL1ml3vwAkhw9h6mOM9YufwUuE4d
kj5BToeWsjHOF2ghts3+x2q9ix7wQlUEKoJCaGQGXGHA2ZcYCJVNePYapARkHaP7HM0BOtz8jueX
p6hBAa6ktLJvWRPCyKNvUb6lihCuFtARBgNWYA4gYgr+EqKWydDrH7XfQjDeEBVRO36aIQXtYLeP
dTcv0X8/9NycsgYzMsmMM2aSN99fw0Op2nsf+KhWUBLUwgfSfpkmFs1NSjtJxl7EL6cvg6qOYkEc
GEyWhz0uGbU/mzyB79PoMTbpgQbzMWAIqE890ysjgsKKVOMXhRCdKNYko2l+zzwJ91q3zQcZZ7sr
sPFTMNErviz6e/WZ/svF+/Ipnkp55J1UA21ghNbpTvbN2safNnTMKO2BSzRb7FXTsyw48z2DmKOT
pRiYey4xu5M6pDeR619Guz0O4KH7EPV6n+2BsCVg/Y3uvu9a9X3HEyDL6g+Jzw8+c4ExfGy/KrqM
tqE7KQVONq+bjwLw4UBh58HZ3300egx0srKoemfRsSJ6/Pfro/tF3zUfE5KJSZaexokolzRn0EwQ
kcABMh54ZYdozQRuMUHMKWh6cwNPvFUuE5lb10dLuZeug4EZ9uJ162mH8DNO4oyN86RISW9PpuWk
SZjJkNkg02wfXca8YmEtR3HgwZoMJjDhPDtjo86UNb3a8rmVv/hI/ss006ZVOC8j9DRi6hgR/PZB
4Jhm0lIRK5/YbVjRWTOGtbatYJN1OfsRx3kzKD5iuaOfwErLl6r032pqonBcctoa6sWQcLJNi00R
GK1D1zt8HM+L9N98gogcJxyLHc1sR3+sP1csCoHcG645HzN70IDby3fVyc/QKI4rSveBaBjFbxMN
JfAvn/DjsgnTrwXkCzQICyvmwe55DmeaoPeKrahBntjW8AbwMyz3Spm2fsaI3uP79glvIvNN/cQC
ea7vlBhotpzby7wgt3hw6fsO/mLeIuC4Rfm3yNMz2dmnSZFaxLZC3QeKL+aSQGD+RDKt70eudIa9
3ikifVVe5EdUNQxxqjtPUNbOGJI9Ip7vlq2tKKR7TvO0b7bhbaXx6wlrBsNXQCm1MOkjw/tCXGaj
iq/Kf1prhw+gWFY+ii2Fnh6untp5n1P658v8V9pZD4vw+QCtAjcgwyXyzdeQ+UR2ON5HV+DdRgKh
7EaFnCvon97BJsM3E03Y6P+L2T9jZQS95RuQhsJt5gDI4KqkrCi5OU1x6VJCD046CUZ9kzRj8PXN
f1he80JpJ85oGqfw/J/nOeRkKeU5s70f/ZA9mJzBEy6565wVP1Ea6Avdgh9iY5NqWuWftAxuAY/C
55TJP6995DP+lGE3fw8htNKCyB9P2Ivy0KpLm3GqpjahwoMHOulczOYTPbbYtJ0MACnkwqOcR8rW
wLPwaOqKtr+ouuN0gt9vbQ8NO/feb2hALdhjscycgO361W+qBXj8U12ZIUxKlNV7US+AdC04r217
DwHNcN0/hqox/mROCqBG/CYmuRz0YL5XQly4e/4kyniaC45/nhwBPEGS1s5jnjr3EDY5UxDW43BZ
L+OHb6jsBKvzsUFRieYh+COdjtRX9r7bkWnv5pQ18JUtLMpjGZgBl09MtS7eyqFMJoelzDAR5xZV
S8OTCfaF1kSfUrHNksVJVdnJlubP/34lxYR6rAXLd8dOH8bOpGPU85LeHZzDUAoisYvBrSuYE1a2
VgUPX9JNxNQQ/HSnaSZqNsmEgeRTyXK+le7vpUeS8LqbT8neEPo6si6doCIhN40bEjZBl4IFR+2H
CGm9Dyx0c9l1h/PeZN/TyQ45RcDcpigM8I3yufV0XE4lpQqrHeOihZDEc1X0iIIFFQ7RsKFeaKeN
umr67ipniJWLU0hYpNumILItijo14vbeaghhMA+SSVXPaTUyuq/MWuiXBVGdU6XZ3Kf5s+ubj57F
ZKa63oSHy1NjKUe0x+GRqCNZVLKLChMAMjJnMudKm0/1ibe0i+eVaX3qdzA6VjqStxk/FLMLkRCT
hIvBk6R+Luw7kxBNHE7zw2jhlUTAqmiI8DM+pam3Dozj6Y+8/dzM8XX2B1rO8Ou1a/dsuvlVlTAD
MGDC0vBG8DCpehmmHOHAY/IDQnEpvIbbrkVUmkQNkOYrPveHcs0fDDrp/bE6Unt+plXtxil4Nhwq
RgfIw0hzqPiNd2KO+Um9ccGybCOnDjLAYu7w8Y0bCKxIoGjki3spbdpcCouKBXtpnvucluuaGM9x
+e8rM7DGUsFM5NfBXjHaGUEIw7irx09izsula9Qa+7L6mGhqOk9GyFzh9aQ72vk177G0djOtqWVg
842b+PnRvLxZTAcOx+LOziHkUH5hs13yKGekrQRXr5nIXuojV9gP9JGDr7hArxOEwtX3T2vllEcL
rVLjxGZq0fI8bmIP9tqRoNdYZMWULJQ3Hpt0ZPR0ikeYxL9xGP1NMzIxGVL7kQ1/Mvq6OpoB0PW0
Gq62QQyksGSS1UvAxJbbh5p4c7TkX2w8ePF9Pj5gRfDAEw+x1XgkSvMS+AMGQT6dh94lZWO6lO35
s3o1Rxhf2gfyblf368Sf2Gw0AcoG/4wFblyMDAcr9mKJINzV6zMvYkqv0gi81J7uR399LObR5udY
QBQywHWlw24hbYBoZQeCpu9tX+poKrZbFxQQ6hazJvnZ0rvAabn1+jhWOGeDnuZFFzxoBJCcGIYR
/Nt80SO+kFC0cXUahnvf0boc6cJnZU3A5lwZn17DogsXRHDM6Al2+donBjdrlPLgZtea7S/mtSVE
GnVZ1jgDpkDE4IVcm7jLJUd+amIOr2T7bM0Yrso2X2MXdWVAhzqSFaIWpNl9axVfmGwi+nAcXWyA
nds1F8ltYmSSQZDqdUw2B3Xcw/8EfYheI4xEc88Oo85YVroBIYFCMT86iO8T7iOC0/g8ynJ6oM7m
r9OV1ikPxbWd+QMke/xkaqcb4ZnHcZs7cqbRQnkjYmZLs5ibpMQwqgVVENsDVwWbnXSf/jaw68Vz
5b53rr3csU0Yj+Amf/Yte2krR/BW624itK2WmYZqM3cpv7em+UFjzHTqdgTE0tRYP03sa5bFPMs2
6DiL9Mc0Q5hdyFeuIk2PItfZSXUVvbKTZpZOSWOoZn2bnX/FGLI1sG8e5vADmJ7h6JumzdzIF8EM
yduyeXUTV/9Zxqq9qTsBx+uxHOVviaF/8Sp2d6hfsB/MdYkL5rBklt4Xd1fmlXH7J10yMbNVuPf/
/YfQ1EeO0TqZkDHZMxFq0SFocxTnIpiCy5ZCaQpq/6Pkh0j8Y5IBGmllFi9di6RjrL+LJuzwtlfh
iT0Pz+u5evLpQ9SRuf+czsJg0W5sntqSrx2H+tZwb7DIyMS8EAwja94TK1MK4poP8wdfBIFPVrMW
hHWDMIxfhSGV469Bx4PTHqpTZSr3oS3+GRj9Igc5htMkezQq8WGHOYe9k6Hnjqmixs0GvS3059wQ
YYBPYWKMmCuM8cubNQqD9eCjaYw69kOGSvrsH4qKsLFI93IJptGxAx3CDo65lFKBGvdD5O6zSy+M
4Dza1Xca9MV5tQNuBW5/hZwAn67EQGaMtA4w/7LWSCjBoaIhg483N2keN7MhuJ8hibRq+sxwhC31
QEhJyn88zVDxcfZELWZ0PmODn4QFXTm2ULSrj18VdufFXyNMzQ7lm3GTleljmtYr6RAP34HPhoCR
rcCGSnsv7wiGpPWZ94h1vAtUIqiMR/aFRpyq2Y43eMi9mWoa6Ah02da3btiDt05QJmnAc1tgDo6M
iSWen2VrIs3+w/bxXywjCdA+19daySZWdfYBjhiPNFrwc9pQNcEYu6CSPUwmWmQ5sa4TU4swTLU5
HAnFpQmo05F2hDPFh+slV97/2DuT5biRNsu+Slmvqhf4DYNjWvQm5plBUpy0gUmUhNExwx3A0/cB
ld1/bWrR+7a0DAuKUiYVEXB8w73n5pQ1HoKcMXP203JpZaLHTJmxphNsO7Zd4N3RCOlTT6PtKBfF
quxIr/NGvbV6QSB7YHxgZrQP6ahT8i7HB9wX1JeNpNYS07HoQL8Jk4CDydqFYa25M+VPinYsdUYy
JFMDRwObToz5RTl7t0G2xxwdzj3g8nMAMIBTIecr9+s/80BwZGCXw1rCIh26dmBRhAc2D9KHTudP
3rxAGcvhHcMBUs7MO7pzdxw7Nv0E0vC2xmTDRIyu6misThafEhfP59YsOVFjG9EPsivmQG5FSFwR
V2T3YEqiu5wo5GiZpnCodpUXwwdkl8q8ExcbhI/K+FXOhd5nI71FkFEl1CzYu5jGKiltue+t6hXZ
L2Vx9e4N6ENxATKc7JN0NzexQ9bI8EDZT3EiK6zjBsd/SmiPJWmIWdMaKhIgRJDrl5yeGRvIVVlV
TFL77I2+W5DxynIfG3G08yX722bmz/WsY5Ev2rghxC+OOY8iQaDzDD1704v+p9fV6NCKj3oeuckt
zhXHF8WhKvtjV5ffHMcct7FJnM1SX86sAGQxhBALBYWr7ugVhsRGB4kSFSosE4R0Rn6MVcA3B7z7
doS1S6Drjb11TCl2yCxu+bXjBICAC5KsdXhZUsZsnHhghnK9Lv3qXixssKFHOJ2wtAM7wl+58zPe
+hTMZ5rGKem7+UfoT3qHgZp+NK/5C/beGcUPmyiBNyfvqh+DnC+wBKeLMIw3Yta6O6SYazoqKEzz
QGfiJ9G559Nv4/C7Ng3tCAYHZut+Py1sw61RZ8Ulps1vJTHUI8FNxFJo8uakeYW/5L5ote3GOkGX
wT2tZ0W7G4A/I15usqtJEjekGbMhySpJLIAtmnWP30VIfZBYzhOzucJRw4VNYihD+5zYFUs6DBFr
Ozwxrm5f8j6LH9qp/o3tpnxzrTw62GRYbopc+lsy3BBuFIF7GjBDlquAVL88hdATiejD8o0X10zR
2WLQPNVCnhiGvVR2kb7lcfvYDpb9xvWWb+vRTzALW/bKypmcemwmWL5ma28ssgM9zrZtu4WnOrb1
6e/T3vZeWlZWOwYeJOzodGhOYMLrE9Bgb4d2+zPrPOeKsnRsuu99ZciNETmfps/7GWAyXDn7JFTl
2Ri/k8+2dJA9PktLHDy7LK/JFL9qE1nTPE+fpeVh4RLpVXfNMSDp7VSERn4jrYRVrGmSMKRpoBhn
sOlT+HeNgmkO1jem39GpKClqW150otYI/Gh1RP4YQ+OmMyrYdc5jLe3hNvY4B4F9eEeM8Li3mUIc
LSHFN73MtRAGu9u0ncU317T+DHosFreV3KRls8SA+yvtVLgi/u+D0PfEFrTorf/eTnFAhGY/8gli
2hyFxr1d5yzmN3HvjRcBhQAjU6dunuFOD7PTmSsUcNUj9L50JSskWFbSVw+B6tz7nFGK0JmjxUrf
58aFG6M8foLBH0+KmBD0mBHI/cK6Ax2aH0kWenGIMd1E6NkPti7bM2IZdyW4yfVNEl3xJP303Gqj
TWGe8L7py5zmzqFNnAusjfKCqa+8tIbkRpzMMxEfRPpxi1uG+jSWJTgxQ/gvqUD0MxjMKxybwZwP
wjSXBHbzktLIGKPez+AnLt0i9wEu8kcx67niuAfT6xO7FEbm68QNicBGjDWtqH7UuBLbiT88Q8C+
CTNJN3GM4rVOdHpLEjNkesc2GLqSdUjr7uCYYb/PZPOHazBeE27W7uioL60d63PekLwxsEY4gSPv
7pVLCp5JGWSRqgG0lbUh3t7vMZf6R1TCGuHTv85xB/BOlZ/a5xhrMSfXJF9SGKmXUA4csDBV05ZM
SoieH+h7ifc1zkE+J6vKg1vaUjWvqoDIHbyZep3Tbq0zq/DpaAsuIdAG2UIXnqN52kh+noQXj7Jc
uzuHLTJJJCNxIIa3scfI2E1djCTcP5s6oN9o+ktRe++yZ15EATxg26pqwoOT4hClI1t7MCFN5XzH
mnPvFt+XR2tD7hT3NZkcahxBjpKkCNXpfXbSeScULHaktOhjdA1dy6ZhlYwt1rJH6sBHjdgX74XF
zny2E+sNjwjnSuM9m8mkjgrT5c1ui08oTOnRhaPCLgcqgHAWQOWMLklPA6q8iYs9pFi7YSV9GzL3
m2BejlDKBaCzPHw9mxw8WGOJGMKomsPSbrEPwHiQi2zF/yg/ac8pz30fHmFJkcMJQG1rs8mQdR/v
0QkUO3TePfKEch8N4HZYW7LSo5sOcA1FA2UNzrV1U3ITdqtFIjHlza2rvPrvgyyZZ2LYjvd8Sjn+
g/DsMfq62YjTD34RvVOg+1es88eh8dIDoCCTQZVpnqJh+N6MRrBNpbJO3eSw2Q2DjKks1lvSDrFy
LYsXPSOWmnTK/js+mowr2OlZHFf99BTkDEwsorMvNslaCSA60zVOMWKZ1ewqyggNpbPtqWej8sjw
rb14NfuJporPkj7YFB7LWR2R3TOJs9dK5hqlPgh/fjPQ5ZHqOTlrIzdeiUxctCzuc4A/cQslDNCb
o5bThvkSQrZbXmT64OQ4TSJDpY8Up8dQBqeSycWRHer42MNDIDELYnFclADGMfEgYwjhiSLF7NLm
A1yLgwq4oZ8lY6ZhbN00ZAyl3JtV2mVrurUgiyfmYd9QN6mVmJrmGEbDM5jFPeM3fDMsugird7sV
N+QKBmN0nxRte5AA/Paak7Ca4YQtcB0VFlc4YopBQwyNwSOC9OgISWPAs9V80smLHqpNzKp9a/Z0
qiBvnrpgRgRbkkMm8O4GYl+GzG2EAZgi6R5phv4Ix8FJxV4ubIodVza6HfyzHGftqiDy4jRVC71v
QEto6/47o5LuiUCla+kQRwsgh7uhQzADPqjftUeGdOA6mti0J6NOz5bHyri6EvLSbuaWOGSaI7IZ
uKvbWEjbSIHH8lB6WSjJ6CsNrkkD+41t/Q6E6ZOuSIyyKkGCLC33pNDWpqIbcUlMy9b41ffQdqES
iLcuG3u7WtISJYlfKDPqXdEE6u6RZZshbc71CTzGtlzUaXPmekcKErnlTywoR4aY9XRoIlTvqv6o
zbFaJlfYFxBObIph3EJXfsljszvlUXQsUn7qwc5RTxjRucVfuQpUlu0pKQuIBOKV69mkko0cwtG0
yMMN3gRm8RTtxjOBZDjhUDNxacvtaHGSJZIRONJPIi5c/2KOZwsW2yVuo2av4IS4vhh/S4GEPXH9
9yEl57n1w/jZ7rDjZH5oXMGZegfNYCkTLGjmlD2Tgz8R2Zj36OuM17TEcm3kklM8s/EkLl9+PVjp
UIAZwjzqzQbzrBQPfeQg1LGDKN7nPk0dgO4O++hB++qxNpQ851kT3P3B/ZyJQD/X5RKealpn3JnT
2SYXEZNU8xoXjL5El5cHUXlQeoNL15UMTObqEKfs9Qgc/umS9qj7QH6jo8EI2eKDc8n0Qs3ahTg3
5mmrbOkhLR5es9l0zkQscjuK2KYLg0upzY4G7NE9NEyyVoljPQ5W9OyUDZLrXGX2DjSQudItavTa
mHNC6JGEtihlNjHNNJXKuCn6WID5pNfMxb1n9rdDoe1fihDVpQtcZJOPkM6DCp8Be97PoorIaiyX
CElCnfMRqawy270pfBZtkgpfDB8+GPCXAZRwDwz7I55LhArqOndli1UhbNEIwmlHGrwb8XzvUgPO
vOHz1skmJr+4cT7bjoWyP8UXZ9QnNdkzS5Qk461xViOmh9wmQ80XOC1oJhqOdkJouHU2LKhxIK2s
SX8u/04q3qoh7LaQDz/gTvkQDxg3e4gskbiTlrVk3OJlI6IkxaeQP4ciO1N+X6bUN49t4lPXzs5E
jRfxKuBK0ZEKdlMp8B8U8eeABD1rmS1kzikq537NDeTMKZj7zzl395XVIxVBYf275964NoA7rERb
70VAoF4+xuc4V3tQhOOm7ZCMZyj8V4ycVnZX/QGSOl9YfGOOVPTiuJ2Wya/XhphM0d6Ekb5N04DX
3GJCBCcOS5r4QfsCrDGNX1VMFGDtxfYq78hPlAOagax8ttnocQ2yFBBY9VhaNhcGuTWa5pVXHfrY
nbd1yOmtE/LFMu0+RmgNvelPY3HyzeWCCRqZIUfukx7KW2cUxUVTiCGWinrsISb+MaV/SbzekLjC
PWLDncUdo+iab0HYibWG0pfm5YNy6g+76r975mvhmNR6BlHgTKIP/STyLZnJj9Tbn3lCfTeHKZ2/
Tk1cnAZr2PQS5RFv+UgBpAzbWoUQ1Uh0ZACReq/trGy8seaTaD7MAvW5VS3YHqaFDOFD56ks5Heb
DS1FLK8U1umbIrQcdpi1wxpLszla0UoZ4wFlJG+Txy0+OAA+hEMI+xHtPNKYMmV167T2ShvyaoAw
OsbgKmM3Y0BTjVBSGWabzR+txHNGQHKkCvwy/pWT+6WsUo6DpGTw25tPyoyfyPRNAbmEvM8aWKSD
s9u3mFu4j5K42K1wi589bEOinhfhsHhtdPaN7dVeVMFBwgKEdEqrOLzSwj/PqksXVSH9lONg1Aqc
K2Uy9xo9vuuRW77t9KcOAElHOCp0VrCwyHAPgRMNxyllKyNl8tBZ3o9wkrvMHo8qCK+xZTBFl+6D
b8N9olQhPws9TfST9hL/Va9qdI7VL8rY36nqWVoNW7dlmJv13qtPkFEZgl2MGjYkIWV+hElk5drT
Tugu2lBvf9eDdekjaia00AlGoRVj5M+wTPbkCLlUGNM2SpxTo5RxdbTzUbrzhcjsqxMY587Iwb5p
8Wn5wbvhpEhf4gs3dSBm8BYgmRkfZtUf2zJ5tCfvV5wh8DGGt77z3+Bb7Y05+Q4c4weRqA1SvYy+
GupJLx+c+WHRTq8gye5npnO3RQdU8ZKh1V60jefClQ/o3DBPIgsA2IyNJ3FbB2kkC0TX8I6zjI89
4313nAjtaFgvVpSFxUxIqR3iQSkhzpTTzwkRdpZS74xOLTeB/+K0yLgydo0bC/hB1cjuZDbtjYvO
2lbG8JjYclzi6LmftoZJDCQSFTxC1t5hO3aus9HaB/PkbhhU0/+aeOIAkUSneWKQL1Vz491Sm7qj
Qy4LG/MVVUnXVMUO7z87+8XJEoR18gMt67NS6W+VZPKbEYxvTocsbKqr7CETEZj4kBRM6HIVYxLQ
U4vKzUhM81ClW2ucjKPrlj89EfVHiiIWhDGxbmryf9aQXGxaASLNjV/cwY6p+yCaSd3qProM3NmD
KLyhXKSTSg783T9y0BVbFVjEflUOsnOJJL8a/oR+d5UO6UfN2Ihd51KoVTGFLjpEb9O71jvsYopW
AGEGkEV3it4LIBAl27yo4PYR8cnflGnzG7c0LeuQ/Irkh8qLmyi87Fwl7j5lEgaFwdUcAUh+wA+1
q8zhZClkAPgyjl8pRW1aJMAtodlv+4FRW2DGP1WK2toVVbSxc/dmBgjbqbtJbzjlJWZBlSXvXpb8
tgQyLd+zACOO066yzHMfKqx0lbfv6paGKepf5sB7sjtkdiSqPAm2VplDNqeLAn8+OYGsNlZiM1vO
yl0kNQ7kFPE0FNWHmWQar2M4AFNnQl4g6/bVmnPnpxTMd3x16gPYgK0JgANsASbRKX0rJeLtAYlh
MNfP6WCD9FAPLn3GZDow5RpFg8cHANjyu9GF3bVoEGWWjvX49WCEw3DKAoSPBUPGv7+GGSrY07Gz
l2kqQTFlI9Arjcnc1ENrPnQzfcbcFzfXkvrq1uckJtGtycP4WHM71cYU7cfeOoH2MdedN7zoOQn3
dtUy40bkHIvM/jb6VfXkFvWpH0X81kiQapkfLS0Xv8uvXclnkWgBz7MP7WS2V61+zfmU3ZicrF0G
gZgtlE3XK76bWTfsJB4oRksrfB/pOcLyes71HMVwFFCo+NphbsMq0ys44SOVdDvU2b8i2292hsPB
yAZg34Sld648FqZwIty1BYv+2S7WbPPrCV18mxEuz6CGT1Yj2m1DhbwPqxhH5fygS6RLusUR46hu
HSXmcG5t3V46Dx59gMfk2xzkTPNpfj7ZO2IIq/Ufmm5IhMJ/n3F8UHn4+Z0tBe5j0+2PSLisW46R
nGQrf+a/i8Kwa/nUNLY4cMplr0jKevZYcXlK4z47msbAWgv30i1Aj2pPY3gmYvKFEHj/sRNlsDCm
Ufly517/+9fqPNTULnzU2EXsGj5VDyozhoevZ1nnf+R5+M0FYb5Fymc+zOQueauKHyNvdH3l0zI/
fD0Uwp2v8OTWwfLbcMRTibaVcRJhLY9hyI0mdGuslhaBqyk61pXMwuIF74Z/LZzqx9c3x36a7oGv
T1/fE2bFvSxDNVtbF7cUPhOFtqK8IlH1OsbCu/bal5uhyB+MJAa2OhnhbTGN3KqowFcCGsfENXRj
1xTeetoLBg7lSN6USS/lkGQ9MXxcuwWLdxTnQ/xQwsf/+q5bhThGkuCRuNwjy6fqEncAyeqK32AF
aX2KKq86tRibZviv4LBisHAeL5+C9LvCqWmwGUGXdtb+Q5HKgmsjk1tDjOhIm3S+8ImdLhD8/MNs
ER9c5u15sHDOG4NkWOnXweXrYa69ktHAvIuL8NUf/GiRvwfNcTDZavYmloPMdPcW03dUBhJDytTb
l0a4uDkMeXSjxs1PqrbfkryBL5c11DJBdPIy9rZm41y+HmRj/p9nUexcrK5d2rS4IdwbiWinL4xz
xUWxufv7gPjxny/ne4WZ7GJJ02ZcLqhRMlZpcBQzFArL7xJ+B9WR6w6dzuBevh7aEY+6If1pl4Qh
E4SvX/RpJpt6xIrGlRzwwx7lpJpN5PBfn0Gko8EpzrzFiL4tWGTW7LFcyM89IuhHU91KNmTrsOT9
rVrkQ0bYOEyojWHnDiUpbbBhJODtjYjjDk1X2N+6wRk3wPSZYEPQaLCqbzDJD9g2hh4ClXwgdDnZ
2cgV1ixUaWHiFoRkQXz3jK4dm914HMN8Wms3ZseVZUwASsLLpbswWaB6gTAu99IOw4vWjL/MgHla
69nTBXErXWTzjXNXbcxOMzelz05r1h7AoppdlgT1ukircSPnHlFV50+MDGLCFxpGNaHPMotB3DZB
g7OzTAOcRhZ3W1fhrUO3e+4ELlOc2iV3l16cjBFE4DR70RlfVwYQU5RXBmMjfoNIMbEqOV1mH9Oc
Fcp7ndrVtu1q/5HoY5xm1QQGZKTw55DrFnp3fvE9Jhgk8PVvcY/Spk+z8SMc8S/gvBU//NL5hiIn
vNY2XqO8SM6tUVl/wrLfNBPTVj6wR51xasFNfY2U4qZc084Su+UM2vgNieRq2Eb5WdTOB+wU83u1
+PfNWBfvvMThqpc2H3qGlPRgIxk2dhYQV92rJ8nLwYjIaR4aEtL3MfmZl9gb2MBPPkwRUT6h7nPO
5NfbWBGi6RZnwCniSojHir/+ptB+9cLc2mdch7nJ75ioiML/9AJDfdrgImrUTACNvbN20bCC0IJd
zbzu2XFn+CYOqGUnSH90c0209myJ16miXqa58J+ayK+2LE/bh2xCcVRJJujJwsnUvD9HL9PtUaQl
3EoTlobI43NmpK8JHPu7TOW9dxPrbA7jfE9zUFC2Hq+tGcx3VGTzPUK2vRZeOuzKBMuEBGGzK/Ce
38s0xrpWIXxp2QHQCS2/+5dUXbAbJVI7t0FiusphTa1sKPVHDwvp/euhiedwCxASAXeW3y2XiLKV
OZcMJQkEmaVt//NrM5Gg2HgZyYRXaArOfVgeFMwKGl0o7D04s7+/xlLvk7MoIQgL7Au6PnHnmEyu
Q2QdOJz6a8LWquLYYhWJcJf8jFAzoGpwcyaTse+XXd+gg/beFHrkUAj+DPbU3SFjoGipXPbXbtjd
a3e4Figbzl9ffT3IkCl9MFtsGhIZoluZNnlu9HeFYOohD7in8YVbNsP965kxIXPINU6s2a9OTd/r
iz236j73CWn3yytiqVjdiZwhrFxA9mql88tn+bjnNoLDHKM816hT11sqCXVHmavvQA6MLXtkqoag
vLk4Je59iSV+ymBa1NhDEJr7CV0JdI+z89yI+bkYBhydvcguyhj+efj6ctniXRzbQb5gx+a6Zj9+
KZeHr2f+BPlf9nG3MdGRQ54OlhOOgow8QvqSuk4vf5+ik6XhDqgjsrC3Dq72Tjrtk8vXQ6vsf55h
CuaZHikdVXmylq9S5hCXEcj432fKIWEOLh8Dn5ATNJ3x+kKSSklJDkBcjJnxAMdFnb142eDo8tDY
GFL7MVegS/j1bnn4+rLK22cZEzjd8VrveOV/VQHK3xqawewBtqQ2f1a9Ud/wehBr5lR4FvEyXrt5
LK9fzxSL/j213sfXVzGuu/WQ9waGWVVdI+lWV5yBCcb7RHywcg72vcxpjXskqdIyzYUpz4NbWX+f
9VP3FNsyYkEkUHUX+I+SUa7BZkQ7F/4PARfDdxkF2Sm004lGAQLDV5bT/8+6+u8S1gWppP992BUu
prj6j//cPK3/538NWV/+0O8fXf+//odj/csx3dAyLYvxpOM5ZGf9Tbuy7H/ZJs0B1DrHskjm4zv/
RKy7/yKAxQzJZYdEEHiuzbe6vxHrhkUyu+t6PvdCJnQO3/x/ibvip/CX1Lp/BwQyzPPZYJF8wD/4
sshC5fv/JYkXesvYExsKP79vayxWcDJHmPMbdsf439plrDPO6dHoaVINWEljymS1K6ppF6Yg5Uck
m0lgf4YGAScItcBL+fgKGuR1mwza/smaKgP/LdO5KCK20QOMenJ79ryl4fcbiu+Hohsw3U7mdhI+
MgzUOxN2T4ZYkCEBCxLqtuJImnZuGr24X2IECXQrxwJNS2fWp6+HqSuaE/7Lh1oPCo0IygfHnB4x
X5H5VhAWL1sPZc38256mdktsUXPSyx/xsA5ieGkVKdZFdKiaelP1Q72DMvOHQbgNzvmUuMxW3Pjk
1IBdJTzxvw9p2a6JBfMPquQkHSlkth2tCA4lfUALBGBjYZBb4AUKkg/m8lSh6CR15MQWA1lYUqK1
rxc2aSwzsROGdxPLixMai0IjOH59kaV1dfp6lrQ5fW1uEUBjcR+QZoLsm0wFv7cUE3pue4o81bzf
QakYT/4oP0xA39u814J7McFkuXdHcfxqVTPTsPhHBul3Pdhts7YWNBlDj3WSpWIRuqCfcNlbhUX8
xhgN9V9ARFbSPk02LsKZdUie28fUsZq72e+bsTSO0difVT3FbAmGh6BH0GgRR3CI8f1dHH+8l0xV
FrCV6xv2Zu+F9h08dbTmr0LVaHrkK7XYvtO+2M4lG2WUCfYJ8cr7JP3HOabzzGbsAP4tlHsTcIcj
EVK32oz3Juo3nNnAYnh9ADNZHz4AwX0IkZKxhb+3lLgzcfgdzVAPYq/jc/MM9VCJ19pDK+gNI1jH
rmiRgtYIVcCSL2vVudIIJWX8Xtb5XfU1zNJ0TFhdRowY2V8xqaNZmzY4Xqd1Ebv92Teqm2OxeMPW
C38qItfMYC43+Pmzx5iZ+Wpvb4fEPHZN32wbQfhZzpCGGO7pW94C25bx9Atop2IsPrNi87rxrfAf
g2mEEZhYPxDRggYhGmuQjFJKltDFfLTYdx7DGLOmWb+3yv1EkcowtWg+XPDO0L30UZNEoDgC0Hox
q9LQMwH2dmgO65w54RsxkDSdjEGITRxuBt741nOHda7qfD0V44iQoIs3bisRkrdnvEDzjKJxMJpX
roJwhdMA7RQki0Zj+exwAW1JE2EMAtXTSdb0whvu7qSmDrds+SHi1r704TSt0H4j2ErcV8JSnAOS
6FPUoWec8qjaGj5JSW04HbwuBROCaBfBrlLr0nOfC7e/TbwdARAe1IZls8tZIorC/V636WMWv1Bl
i006gFazXfJ6F+RcW9jRuXbNn4R1/aLVnt9Fh2o6UeIS1So+sdrD41fQcVFLfq/9lLSoOjeusQhJ
i8hQxaW6FTtTJKy+aEC2cfYapsmLnUclfl5WH9oTD8GAUiptKG+s6VqqWawmwfseBmN+aQoLWIRH
AHMiwjsctpU16wNylXZdWg6rz7p9M6derjuToAqmE9vaTCgmiHdBJQgEsWKALvxnOwDx41CJrRr3
Ezdgu4F51LLIbvYF1Edbq+Aw+OVLMC1rUkMB3YyQLjpJs+UwB46ThNcuICPcasUxxFwKXqL6TWLG
rsOpvaEay5dpSIEiwH12w2rLK8M+qChdqhuWSAizEexTpSgLOpGHgcAeTwXbiUNm9JfMApNihmBe
J5ZgbnWChVpcnLa2t47Z/TFHl/Wbsl1M5rDfxzreWOxFGe84L10xbBW0j4N2ubi1E28jdzznOaAa
QorMmt0Le/MuMP1z0ZkP4YzaiVRqb6e9tVW63iGU8iqH4DPItYTDn8BxVQy1HJBxk2JZG2E2N5N2
QXsP3/Pe+YznfZ8CZuI0fxMVWufJKZ9DB687ND508T4hjVBkvKoT28BW/RWKxppN9w3BBel8XnoN
TYFaWfp7bY2vntndS5X2Rx0RVB4DoZyN7EnG8ht2W4uGrkR+qYtNFaP/xvnYoS3CSl9l4o17CsoC
s91lIS5vwNTU6WzsIktNsAQ4i1PVMHVMeS0YbxcpPnYrQolUzT8L6/dQfc4q+O7EuNuQcWnUmP1x
KPRzSrzPFnqjmaUbJ0eJKpbM3zR6xqqJGL12PmE5wVi1zWntYfxFy9Y9GTYaf3QYU5WTCDLAAAAB
/D0qmjc/1BwW6ncU5QCOQ+TtVcRMWdk55jLB6plVAcpE7oDSMfYge8iucu0NPBZ1zGDUWbOs14K5
0Kb2Hvg/B1uRwVzPjHjXBJomTBuwbtn86BRgGFi/BHcBXYD/OTrqU1vGq51bDmAWNn/8KHrMX4NS
NEeruwKtq7aJrAHyQJCBSunu/WzaGJ5FZkfhLGAukvkC9eEr/5fKYvNQd120ztu7iSR5PQA52nj1
MJ1s/TQ1dsdsABrE1JVwgLmB2kURXKOT7ZjmPhPWp2ycaUsdlaKokAL9IuuBrP5A29ZdePd5j0Ni
BgAKo3Xosi3WSNhMI82OnQ2fYSF/Zr0PlWyG23WmP7BBQZtwl7hGLVa1XED9E5wytsiE5a7TwXqH
yoieTyA74MjPRgRo9WgwdZE/FQHwKH1BR0tB+NZwUSwb1za1DXNpF7WVi8geFfTNmmvYd071Nmgm
xUBPkB3lFcoN4rUY1t5Jg2HHC20gz3W4sw3BhSyW4JyWrK4+49rHXXGz4X4gdSlJXMnxkDjE9QnN
YrY0vkGsgC8WVebO8mp3PSz+JlZNkVkXJ6chHDAJwBQMHWoFXao/Gd6vNif9cmJKhgqNJZzRKeg1
fOaJvNibCngqulOx/fqULWe8xcuxjYCS2eKhRvNv1jixAD48UWlWBGiWn6rtgx3S1WdmqhB0RgKi
qiVeNMNaozrIll3g/yHclcVKF7HDxDqztWQFdaqyDpXJAo2LLeBQ8Y152PkRUNvKdQC4U7k19gO5
bfpMylmFyTJATlOT2ZrGjIg8YoxhT4S/C5xbTJ6Ggy6ra2aU3/i8A1UtbCIQ5vehiPUukwD3ILg6
GHg8c15NPdvlGYPuqhv4+7DFyle0+f5Gdv3dS2GUOu7o7ljOVMyvgzfmAGwQMIHWTXCcOqte18UT
TIgaRQ30cJNWX4M2XVbS3y3XPXAUyYMMzxFxGKsZmDdw0BM7OPaosdo6jn/0IBJ3ySnhHQNTDv/Y
K35it0o6BqANHOx1pMN3TZSHg7d427movpAVm4RXBWj7gdmuUY+999hmCb9AJaqseWYRRSZO6CAs
opehyWbOoBlkts2kSY4mQo3VCdYVbW8NhjQ4iQoyhj6dMok4KJRgi5DIEzKWGt4ZLPuoDG22LcQV
WMZj5oLXFxrSSkswgINxvfPQgA2GgwSPOqqc3kdJDnVl6N/tdIRtnW2c1lh3qd1sMncCwOmRq026
COZo03UR8JH50op0w4yMxRHVhkAWD7oxbtszWM+f8zjv5pkOSVN2roMyC4jFYWeYIZkruLq1kWRr
NRI8UfYedjbVfvJJxi8XYKwjc4Es3vFOXNGilwORYyHBGhWRY0GxjcHN7fquhqhFRECPPWpQoGUY
uLLXEddGyOEy1d2eGDICFBuCRB0MR4mN/AudAzbguGjBCsMnDsgN2fnud08P5954zJsXS9vDCc5B
iQdw2Nk6eFR9bhEAAe1Jw7tNnRxfVzZeZFxCOmwsjGVza63DvHvq8EgywByvo6k/Z+hSD1U1/Bx6
xpxdaFovkXll8gHWVeXeLbR6uUpmEpCNELl35C8MqGgZo/kujDIMxqcur48BU9FV7UfRtdC6wYyp
yJcb2GF4ccXVkV0SD7JLMPpH5j7vrlbWA1kV1irptb1x5k6yz2W1OCQFGBvJIF8ogmqmdvB3s9ft
IsxEn0vccpTVL4aVjT/7MHtPeBN3KiSdo6pDXJqZAShbuY9xL4/AeSLLsQ49vLs9dpxkPdZR+hTL
nnTVMKADg5PXhOZNuEyN6TG6pzBPPmROkuvQUtUoOMJSnv3SqLedsWRe5AzofSNJzuxtvnWprvhk
Db9imynroIpr6QW/jVCTSRruo9mbH7Cl/k4M6zPM2/AStj4uIdaGe7+xeli9PnVpTC+lFKcOkaFC
1CCV3Jjw82QZq7UM7AWFmxzU9DgV4Kzc7Pl/E3UmS40zaxB9IkWopNK09TyBDQZj2ChooDWW5vnp
7xF9I/4NQU802FKpKr/Mk332p5063qIcZhAIfkqDUmPhDjFWbE8lBxX9lA6TKr+BXWwVtn0SpG9L
MnO/KGcmi7+/+fthNnifmPIy8EDRIwK9/e/P/v2reuzxz0NrO3VTaSzHvs9WntmV0PTn3/z94//+
TSMCvK/6i6Hi6v9/o3DJGzN7BwMCgYM8/X//+N9/XNkiohebXNfv3/z9YgMWpY7HvUUAjGDvvx/j
v+/497N/XwjZnYkY45ff39N//9/fT///7dMSxOyiNdf/faf/feP/vk1jrJipxNP+3/fz+8f//rUd
d0CNelFsfr/kf6/F7y9tjdxxWVvw+5g4XBvtPQ5Cf11M9ZtZOne/7cdHyZ8Tj+XxLQw3OujWCKu/
3w0i6xeG5ruPXmJigMelvs1jYH1Fqr84iqNqIDtKA3AH7SIySEvlhechs5/atko/wS2n+vQ6DaZx
Dr2UPkdOQb8UbxyEH3XYlKRlQ44teuk9/X7wJS7yYPDO9Jh7T2bnuw9Civ3vn2mtFuBr6UvWQpej
PzSUtWM36hrbffzcF8+WnDBQVZ/UWot9x3jyiiHwA8PDn94Ni53Zxdarn4XscZg0//vlSJdE3PHU
g7nbbItAq146GAE7fzwoTo7LOu7UDV6qtq3tBiGXJlXqbzlEkXMSx6wiuDuV5vTcp7i8XfOpxduw
9Ep80EE4mE/xjDY38a6WPbmwJOI87Xn5mW3EUcJ2uJgRgcJOSg+zWK3frNKl7jJ3O7jsEOh828nx
P8lPrZsBanWrbfJWiVvCoHuZYOA96Da9TD4cer3bZql9MArHO+N8rteIepAjc9JtwwQqQ/KKOGMM
6cHoibi5zAYHo52ok1Utaot/KeH831qcEJjDpr+M35/qmcsipSTXqaVP8dAbfz28C1PY4zQ0hbaf
bPvOwWoRFrn4jAZBQjPNtEMb9xpsZPev7mFIrp2h/Gqq6uwVNojlbnA2vNTeUsDKmDcguGbaNvlq
5j2SF70r6r16OQ8AcG6f9TGu9sqPqQAehHiyAx5vNkVE+8xxBGR//RE1vfuxg2Zr6saHy8luVyDF
L/VibnHBFqvK0X3KalnsGlA2i0aaBjte2b3xqqxGWzM+RFlRwUlRHzbfsLsNZbIle1HCj4i+Cjx5
2yhEb4mxfGdDdgL5QUBOC9XeaCSr31y5ZiYpIbTcbogyRn96pb0UTZTswhjmMtvmRyOrQoIu0T6X
xJpHI/NX1D+YxwLmJkkLC/xwORinRJN3ShAYVRmRPOh99J1MlBSoOvSTRcpGAhDfvAPUUgKZvW4i
leHSXxUaGHg6BHAbzR8mz8EKwHtRNTReWL9pZ+ytjKxtDPC42sCzFtkx9qdyOdQkH8Yxvcfcdtus
S8g/5M54/P3Mix2kBAb1bclaTzo8P5Pr+1EWaobumOGj0JvwUW+7g2C/SM9JRpkeAxqgsUJbUqHk
4Z4EJq37BtNmDIyLmpHXymLdIASIzd4T/dMAr2tZN8NtmLiqQg2C+9iyUw8FhobGDN+SdJLHse6w
JYXiscGnyuOeoPk0QrGn3nhTJyQL1Qhnr7CCq7DrCsIgcxcVjV+tERdHyi7DZ7OS5rJ0aAZLcoWj
vi8v2IQR8zo4LtpU3xP0KtJtgE+ZRee7kY7dCzZKe5WO7PZjCTpkijp3zTVvXnrpeBg4GOSAaEak
hd03Yb7iXJSo7BEcydpUiLSMk411Zbug0+CYnTj2ahvNsN6MCfZ2VDhEsVUgKINXxWHQRLdrNPFG
VAWHw9iQY/Nb70rmi6QOVfBsCzL/ylEUM3BIQYVeGStt4Gyn1Y23qYx6fMjDtzbyIzwAWXysSlKm
TsDhkEbvjzYoow2UsBKHnHallCzYdhl/IaGQY5GYVKQbXq5hsW2mY+a4ioqm6dkjFnrQ5g+/n4U9
XCpREulsCkc7ZPo3BZEcE1M335az2aRVeU/tJdp9p0hcRKFmbwXnWh0dlOsv4Rhqigvm2aUN4gXM
pWdQbf7u9DR6i9CLH/zE/ILdiJDppuPFoYWCIfsia+LyOcHLTs81HC1N6y0CFHIBDS7c1Y3BpZEN
w6NO1GVpxuo1rce/bv7Hm3sx0zrHmkiTcZk035zu+sfet2Ymahev4kHzMOMJPqRpuMvE9BRS7nmI
5w/KtGFuaD6xHJRco7KdjRlR9dTGMj2OHnQp3j+Y+pOBBR5OPePld8Uo7mH+RCfgN2+Ut1R31SfT
/DNaon/galxGg6MeHTZWa6GFZGgmy3qI721tuYcC7ubGENl7W2c7r7S/3KbYazhilh7w2ojU8MKh
j+7ik0dC7SCXGlbdpo+jc2XyUiWvsCFgBSpu5pAgpuazJNcPFMLi2iu7Vy1NOKdY6gW4IZQ6B+FG
t8qPKdYPKeeb0TG+JosLi5wJXjGUR/QpLN8jZZJl90AOYE+p36K1vCfwYzI3cVGqfra5tgwt4uhb
ucmrmjNYdAUfC45gnfgA9z0RHzPodMut5uyh2nOsCDcmdoHelWJhTDM0ngFJPSqMXNVuavNrZqwz
T/61nBqvzM0NYVEl3YCVZboM6MiTTr8qR1snqkAGFYyacUgtQztZ+Ul/n//3BPSsnY/lMq5JY6bh
EucQJ+TosRm9S+3k5kpLkH1INLCQjJwIoMEwoUTtcdwD7tyLx4kG5YnHs+0zaZ8kRRz1EZ//3TZr
nh8dReq0qpBwso2j6Py9YWHUFim7nVFnlAK7ci0KjLHTcLa6+oqX6INjwjXoxHGieBD5H8CnBhjF
MHpnZcYl8CGi7zjicgsyXDXvKTmQ+4xy0PkhKD45drbWUZYffac95vNTNwCWgiwgb2iL1TIoX2z8
xajB7cnHvAIyA/yRI3/6zCF5nIJX0j2OKwEDiwVuUtRKy3tBfKvXuboqX9EmJIy/Ud0fhkpjcc72
+lTSWDjEdDeDRn2xBZTLrsw8ODxb3x7G59EiVBJXnKNb+hXnFFFpu6cpdnbaaD6k6ZOnmesh6SnE
NDRz4ageJ/mQv3l6ZK8lXRDE/EFHhjkRUjdGsCt0VmXgHuF0ZFvdL4l4mSvuNy0wh1OXl+OpLV2D
ndOHDWyrb/sAtW6oYIRVu8ANGTgkVrzV7OzcYAzEKc8rGeBKIHSxYc/WriOX0jFwkaDAcAnizFuY
Jjs48lXhoH+VPKINlp9T3k0nvttF27p8Vz0b87bCfVpIFKbcAlesJVuNh7JlTsMLnqaWb+dAnGNd
ZRbJFfAbXYjSkHrGkzvxPg9vMiaYKFDXEWrkn7KR15GDnEZEQdkkkzieraw5eZCQ4KX9C1GT+yoD
rQkxpG79r3kWtVbPhdmrrc+zpKAoalYS6bhm6LvgjD5lxUnkdEXBzEQk6/T3SQZX3W1BBRU4rkon
zfb070ag9hiIRuwdEM4OVex6b7ElVvUwnzXhDK8nEwxdaFEFaAjRHeCVIgGamtxPRbgb+HsEYQhJ
p4MSq1IG4ZIFKdiLpPzSQD1duHSMfe3LH8Z63sLLtHRnIGk9E+j5S3XYQx7pCFcU1/qY7o6F4UUM
zCJkB/aUR0p244XB9Glnl8VRRMTw/QS0bOd0/UNQcuhPY8In6QB3n3V3enBsaUNUC/1NkVA/RzId
Y1714PoU7vpCgKcsXZ7phWooogHEXUbE73hkuP1MJPRqB8hYdiRY9ZyP6Ucw8kK+p37/LeG1LLvI
OVRB9W73KKpVawAslRWprSk8NQE9aobVFgw1ejVznxzuMoO+sLosNxjwlo5dRLs27Zq3DhuZKPe2
9PynVpk3qeLgkNnlHugz8QFSQV4wW+x9bKGBySy5HhmeuhpoPmMEKvXbudRIsjBV63IFmZ5YtmkT
AZiCawIrguCgM4PYZ4mTVZtR5CJ1SaY0MbedW14Ex/BFoVOLTsSnBRGB4wuUhLVm++IzQV+Ffm0s
7ZKbKuYhtqhQ3lf+FH83Yf6cai4cCQCjy6my/up2/NnYsLTyWuzsjleyLIoX6Y4PIlSfteXdDU2d
wCYiAebgRmknoVewfQhwC4PcyJ6dso0hcbQEqKII1C4PEmklxYMRR195aNy09DxVJECgmiwYVuFP
cm2qnKbBAyiUBossIm2kD96DL7JvfzLfPUSIUDfvCNrGyo8Y7WKmzDdN2fCVmUwdaPhBbRvcvQFi
9zRywS9LnTAHu3gQHK3m7dO24USb5iXfalMedNqFe8tqt3Q6XfOueY7RFqfBzQ4U5H2qisSJHIO1
bnTHQW8vPdarTes1KL06pwQY6msQi2A3CJjsCJTTH9xBUEyLGgJHxEY7Ed5TnpgQRwnINn7DTEVm
39MMQWwwIlR9FK5sl5zEUGuXUk8In6A2epW8aU35p3dglOAvZHRXa/vQtdeMnWhW73nP8Mt9hRZ+
m5CgxxwnjsFOpxYbaxqxawpb2PLvh4E124joO29xuuKuIJhKLzRyYqROdDhqGzddFSNPDYXZUY2M
FmjZ5RwwWhsOlebK9aLPwNS3Cdw40wj3rUNHRNwFvN5u/i7CvqKbdxoX+uivyn4kq5ereIOSyF4q
/OtHCqs/+0IkVIZiNChktLLJ6hV1cdhhtOVhm6uRZvYkeewrOyY5zWesatpK1pYOMioJwXnMv+l6
Bld76gek/viLvx9+/4CWdSBGTT9B8Jj8Yz/Sl0RksyTPQ95Lj70rVph2l2UZtfeQ3xTDd90bP60E
o5aBNtyEdbIZfHpKtbH7Q9lezUZbdAtVX3hH5RHTJfQMCsAqFF9IpW/eeOySwWHR7+FK0I1nRRga
VP/HUBbkPQVVxMsR8ls4K4D2iDlrRCnssE233UAk3w7Bk2WKJ6zvryXMk4WJExcXZ/nFCYSAXRSy
t4oCMiOkjoByWzd6IPIzULtgyxFxLp5c6rX6AGBEMBk+OSl/3M4mxUTLIq/GR+TK7tDa5ikpdP3R
Lck7kFyMQ83cpRXHB23UziYGMoI6LTAlTPTPhZgzcNioGdJnS4yz4TlGllZ4DH/6St1V1U/PjSsf
iomCOwyN7z1BP5Zbkgv1JA7SN69Scet6pFBX9fhCcNejKogtdI0zp81rimNBFYgG960PHSX2/mQQ
8zY9CKg2rXKMkN9JOY93CmbVzKyPgHbhlNkGGzqKvpZZS81Yob4UozCOp5faqG995XbL1s9Gyoaj
byYsK/BOr3VT3gedTTsIzRCsj0eY2zwkJSe5eHAvwaA+aN1ZF7bYEOhBG8dKUSPyC5t4FD2G+R1m
3DnEbecXXrEsNffdiO+Ob56N2PirTBRWX1GvZnMz5om8ateopucpDmEJmp2BOzivr4SnC7Bx6aZx
zY8kBsLK45Ltltmsp3L8YASBImP9aDl2XJidRWF+KyYuTAYGyr66eN/L8FGRp9m4xCylWxI5L6PX
EEQzq0y0Kb38ye7H2ygpSO6nn7olNyWdjJzLd2i2Gxljo8XxvtCqaOuQk2EFQFagumiJftII/WY7
Rb4uLEjbNdzMRPOf09T8ibnnaGKVX7YIwIaRbxyxvbq2rHh4GxdV2yfa2jJCB6D/Y+9TTtOfmgzW
qiwyotP4A8HSk+9PB2p0HCOnb3udN/Z0ou4zHX8o32bySSJxzQ1IRxUACdP65qQ4zA1TNVzsfm/0
wR5/q7Ep5i/J23dG6LlHxOaJbjMnsmyZblPOV0thlqvG/VtyWmDCgh5g89OMFPEikwRQrA22Vzr8
+KVdJx6xINLbhpInUtTqeWQXC7YrnHer7bZW4ECkqAmh2m+kz7RFQPx5pxWw+vJRnFOFVN/Hzqut
SnejWICMQ6T3zlK1hXaLxvg990bnZ6xxW85GoVAl4zmqowHXQemdBWXF+8jMUCVaPcJEQ/IOBxzh
vSA0TnoH4xZN5qLl+fRdNLCuuil7czVnWpP/DtdhlZuLMk3qE0lWH93YaV+kg2uunhiFgYMcIRVv
RtN29sJJ24sIJxqNar347lbOKNW3Y6Y5SS/MEAErTCZ+qzQb7diRgmHOb32qAkP9SP7+gVnq0XIs
/7seqiu2qvwN1ke95u5tTs0YWicPl03VSxw2QzccbZ9NaMCE1w7H2QPMblW3KEkJUvJTyay0YMFp
pPtEG8ai6OcSwrH6rjv/W0629RLWGlJJFdh7U7rtpex5s8xCFN9zZ4g+vDGQeKpdtngQ3sRt9EGa
J7riHCNksDatOrjkI53NoEMiOBiWWNYDrLyQiNsqybdmq/6kuc5ciRUUJo6WkZtiimLRN3PXBGf+
NmzbM9MXOF0uIO60JJkNxllxfiu1qnjsQRvuuolwlMb44MOFKRu0SXyHq+bsMhN5UzOmY0vqGGgE
Xrg4ULvAYdZXDemwpE4aT47ie4uK9hDQe3eoymgn9ORJa8ad77e4GUvtc6rjfTQ9sqMjNWfFB6Np
V7ls+i2eIAKzXfWQlUgAyEHE7alZHyr1WOGL7P2IBu/BmqnFnPXBimqjRb6LwG/TkX2CHH0x0Nse
oGeoU0CH1Rq2AddrZLwkSfY+Ng4ch8I9wr8kH5Hgl+wkeUtVvzQi3sZK1qdURet87E0ciTm+Ympg
o7LY6aZ5SO0As5j/MkC7WQ5O5z24NUwv3TO+cgFEkrH3Szu1ERtMCjpiM9BOQ1zP+1Ni8OjB6gRg
Xa5r6X3kBK5mZ9Q2wwp3LkHMZrUDkMW6QGD9EYFxmIbic5r2nSg/2k4e1EwxaTHNpDXltchNCyIy
mAe6cGOJkJ/ak9fOxAFhoeuv61nLaVFS1zwtexRD3JGCMM/SHMw7IqqHr4zsFDF5yfaJzmtBeRQb
EG1ynsImcy+/H9xG2RuypeTH8+IoK1k+TYIRg0zXRBV7PKXM0iZpbLEZjge/nxYpiU+yotSvRUP5
aJsvfSr1XWXFj3nHMJl4E4+hrEADnz5T+ClHqtH9taPgRGWD9VYHtnHyJD4eL3qASYNtMO440xqV
eBJ+8R6jYve88ys9mbOWtYQL1sKMtouNZAi5kgXhfNWE32Pz7vm0rwnGk8tnqotK9uTarQ2EeMjT
izmk2t5OCO1S/BUalrbvov5VB8uP2w5OaFpG1rqKIImGMDYeaHaF7ls7R3yHK8GRc+Xa2bCGleKv
PYPimx5GK/qG62zwDlQr8GJRjmkhzLxVOwHWFtg1sqDWdvPYBWDcAqaV2pJTrw/uttBVekFnpxGG
Uq9y7vOWhQCVoD06pvM9+uV4HW2GYDpTXprd6NYoy3CJj9B78cb2xH6akbwgDrkczbrHjhbti3CC
wZj7kIJ6wsZ9f1V5l69dnvqJ1o7kmc1qb0HacIV6xQL25ghyv2FcYZZjiNbeSN1w6rNtTMIOfbGN
BNEsSxr/DMIvU6axtOFRyTkGtCPD72FiqRWsdOdoyOoN2tI5TOVL25OII4qwrAKaVrgACmm2B9Ou
z0YWNAdVbMtmdo94p9Iduu1LhylkWdUWrwCWj6R+8TPzHhcuyeIKeHw+QWG0oEH0PbT7eVZA+y1w
5kbnnIFbjulxszVatnE+JaWJAP5okO/ls5UX5jCpfeuUOuB3RxJNZdLRDpQNu8imL9Q2gboDpUQu
QTk6SAODhkGQn57vdAnyOWBRoadLp/3CvvSJuWmrathNIQ5QtNOl8HtjpiD+hAGmTpq0aKBiMwc4
HUA0to+VxXDv4b8PxlD7GyWRUCqNtWGwfDJ+jR+cbdEuC0UG1RbTV9xo1AyBWyUaZMIC76+NglCc
DAWsZarblfOX7AzCAdGmdVmUOEB0uO15q1OQUMO6IfqG5FDzqwyHpezffTShJTkoSmYT+hFp6Tri
WSzWBk1JAbMujq+89jGDPogdYMpqCAUOYG/8zAzn8+g5jpJvzZ2RsR2kF9uPn/RYMTLUwYaIoDqD
Y55HSlxibWTvjPiPLdI9BZ/JM63NtJK4IcDTZik90hY80Jmxcx/4mFWrEnp2WfT0nhLrW9tRFe+6
ssaigLJaNUd/tKhejWILzId3jZHkNsoboQwVC2UjuQMJMI+6f+tdXTzYk8Fb2rHZg9yDGFAj3I+T
bm2sNE+XVpjfQR5z1er4TSacvKHdvkuf4LlXEuEfu5nqx2U2Zeky0LMWKekeT5N1UMzZHI9rtGbI
/zDM6Xf0DJjCTFPahjbJBCNgFNnJzpIYrHoB+Hmiktz1sVVpDXaQCWKqjBz3pDnJH1xj33oYeosA
MRRjfnVhG0NrauvQDerejBpPgZrpgyHuOQ2oHjv3kqvwKe7ch9BTbAoT2kg8aLvVWN4IkWXnKPxJ
GHWGumJXXTuk8ezkT2FF5lXV0UkWEBrY6DqLgeSmFyBUm6FWbMLmhzZdsoZ91eFJBjM1mDnONHyz
Va7elJfCFvPerclIMYVlOYtM8mwVLcVENatolBDvR40xtKFaTwYbTSvjmKs4kAYhBXRhBjbagtGR
IZOhQyk6vsxXO+zviYV4UmLP0SzyagPcrCJCpbF2wreuZNpeGSV9p6GMYMRxOsP0vkZ+R/iscyYr
9RNdeHs2BwlzFQFvsjmGIc0rvSeJY0XuIcht2mziwFg62FdQQ0sstzB1zEHcQfeUTCE4aPVYyguj
eC0roueVA62qMIl+KjWcQQDjPwmYyQyea857vt3QccIVMocTWc5JuYYdEtbwIY0SvKAD5X6eu6ON
buPERP29RDLT4BWRJclH6tHDVQzvY1HJaguj8GoH2MGH8JmnggkjXXxQ1bR2SvdmwYpcgf556r2w
4tQrV+yHn5MSeIdmkG2cy1EIpRfHWvcBr3Fwxd6+7fwa/dyyH62K5wFGT4ZetoejJGq2qO6fPKlw
MtqQ9gxym9UANDFRXLRB9Mx2boux68ox9+aApU7dEjqTSfKV2OgQ2MgIZkyqPCQK6yq1rYVnLl4l
FkkcEj9shNeT9UQWAfcTSv+SQYvNMZRtVEr9B80XiC71TkWYniRTY5yahb8BV7dxGWbf/Mq6OX3U
PQPS5EmDBjX85TrVQZgwE8WII5lA05SL23DR2c3NnaxhHerzAgBXkMN6/RgI9UcMaKDDwGqpzPKY
Z9hblcF3ZJjRU1nJv4IB/BJQBtstUvWeYZzznv1UFJaY6svsLnsg+IXMC1A6U4xJDTaNNeK8TTuL
9jorpiTE3ij6r2jJXtoV6N0wKtwNKEAH5cy8aKTdcdJL9vndd8eSsiBm1FBSQ/qg17LHwI4cVkHn
amUwHNsAUJWjpk0VDTzfXTKbVoljgyhti9xq7tyiv2h2waMtym6xzGbzSrKOiylYRs4EmoOsRh17
pB8XWLgzHCvBs+bDOoMyULMdSPBKpvBlp9p9q6VxycGGAwigbYP8fueSJ9dydUG7itf+PJQx4JgZ
sViWuN2WKe8QACuPooMRGzyPAGpsIhpKbGhxEj91MktvEV8xCO3bSO3uOiwDGxKiwZpl4YAeKbOe
Y6JnfzAe9RiDo2tTbwoVneeLI7dGQC1F4K/conqwEzoSA6iTGId5hKIbL0w3+PD9Hk92VR4q31zb
nScWonU96IxFugX3UZessZnB+ZwT4Z7a6Pc88b5SnnOgqMSmqqtdN9+Yvqcj9ZfqzaFdahVZ+jpr
jVXWdPcSnsZmiPtd+2L4aGaxER9o6Lr//nQgGjvMsuDiKye9F1n9MPGcXSQNElUjoL00q2ziZzT1
ZkOmxCZKTQKqA3QigHlnNkgmvaKoMxpOXr+X3jbTrmbl86PVrIYAtg+ORRcsSmG+o2YgX1YxncXs
1SAbgCrJpoeqh3PE3QOhvmccLDElojg9B1XyzGrJG91USNGNtZtzB1qJ58wgOk7IAfRwmTrMaNT0
BWBirtiIPzhgAKt1hqeiNpNN6QtvcQlEik6lZadmym8DNXNRxx2DUX7HaSgkOWTRWVkZzxgAPnXc
Z+TLKZqWD32DJ6mwuqOXXjLDm1a5T44ttiMOPIZ2zLthOyAILHQSG2c57/nhfyENMEsvNgppx6DR
Y5q6+0DP0HHgv6pq44ybmQyAJhzmGMZu0OTREzMDWU6XkVHaWkKayopsbboHsPeeVAxiDfPOb0Ng
nnx7E+nVniPmF43IKPsbF4vnGgoiVyoulKVpRyjAij00TVk6YevOjL1NEMzEPWJCi0IQfwc605tf
EQECDLrknMGqpra577uEFDGPZNwYmpP7yzTyoctpTBwm2D6Fqq5wc8yxlSstIDxv1P0moKTPYq8g
4+la5wSkceLgQze1XUCCWMqpIuiDgTwLT3GOHmqAITJr2IxhKM/Ka25k/y5NhTtM5JQ9d1rJpB2+
6Pz+u44VLwfsYjIrzsbQPvbteC+z8TEuYaGkfnFooyhd6olPTMp8STmWYD97cRP/xyKpjCPT2FRd
sZ1MmuFkg/Ej3ZTScx6Ex2+UrThaCrloYDC59PQKA3uSHysO1TvK2M89PXwIBoQsPBdEG9vKyXgc
CjiasXWb4vHWCZbRkSJR1piDhMUii4zFITcoWfNh9PQWjCx0UopQMzRHVnmfdRnpxDjFegcllJUi
1LUfXOuA82yw/s1XGLqbesA8T4cEXDa1itk9zfmkR8LVhId3eMAwGQnC9EyKRe/efFzNbddgBuKG
2gN1fkzy5FkH+kSKjNGAIka2KXZ0p34HXOgcb0KiEfrVlKONfRYpMaj7lcz8H5/k+ULoJve07e0D
7lb8xNTVNfQGrQsH75krg3tkd9vIMonZc2WtXU/f1YhszMBJe2NrYSFEr7PBs4fFQxcZj16qjTv3
J20N598LYCnzHPrOouaMs/VMrA1BN+ydgPsnjM2dyFpuANzNqe0ySokvGPiJYnrhHg2XaEvO3094
RljAjxdVZFz6jqCO2/oMLakPieemsrsKurtOmeJhagpe2rI4YTh59BhiwfAl3cZjcGvKAsiMqqct
Jv865GWZPDIg4zQxcKZNxWF7sC0KdRrVcBAZWxKmzqDsWg+Xm83K0Gcc6g0leBWpUdIT+VQDt1qL
NLmqmKoNQgbbbHZGOFbG4tQDfyswrI9N9pX47b22WVeThuQQrUPLFlbdwmzUI+6Hekl9ELCn/rOX
ubcv0Fb11PvM0/6Jh62zbGbZSHCFoCa8gb5BjLLNd92UV2qH20WEcu+Le984rAnVcPbgaCwnp6En
XXkHSVaD8BknCqPBtT/GvHrxSKVZJ+gNSKb6GbGG+utiuqt2zHZJxGPT5TnL5FNbaI3+pZFUo4S2
/cuG5ItDHTrYcIjzXp2DYYtqvU4cSJghAd51k2rJro0DgqPN2OymXjBqKAa6SzQ3OEucRmWMkbLk
zMeJ8RRof+mZ9PBy4raEtCiPscHWrXBMYGVUjU+FS3EBhnJtdNtjT5+1mCJxCksXCA8HXqpi8ia3
HuxKf6XJisrRWtNZgr1dGQ+7MbNwwTrel+UVNE6a418KO6C4VR9pBPe2gpKa6zErPMrbUouow5gJ
jh7hF8TbBbWC/r4bPhvgi6s6AhM3WCSlALcgKQ7XCEgdmC6uYf+o8pktTaU4JoD+OkxEZTGNMmLC
FVPEz04RvFrQtsaAjXZQvueC9dEqSVa6Q7YflX7pRf4yQF4K2OUwYGyvLbVkRkrjTC3aO09eDt/0
5nnq7HvuM5TWPwA7tVWEKUFqu1JEJ0yinw4P/1rxQ2ha+ho7470poYPGw5fTLo1xWoQ9tzpZnx/F
nhCF8OxyLl8Si9kWYXsc6KhgbPiEM3HX5flK+rwSbs2Li2wrZcfw9sEYaR/n3YSSztZpmyhwjU4b
vxeV/kaY87nhCM2peCO94LvlIgyi+emMOAOtveDnlYX/QkvkWYa+tYFxAsrlK3HaO4QjUCnU7HKP
LhDIjvXMLYx07SkcvC8Xhz9mZowy9sy7maLvOB4vExWVEeReXR+uwjAp2AwZ6TUJbZ/Tkl6wm2zT
Hwpu1lUK/r+sposD+6V1UtBkJEStbDiNegnEMnx2aDYVcKQDpJJFUNl0GAhSBg1pZupcjAUHypII
0yrIyXRZ3SXmvCb9mGrHrtr4+FxdirTJVq8NrUZa7DOaDG2MWx5NjxACfUc/YaTYuaCdIg2FcV6E
3eRPXVC9kTlnZo0rVFPGjcTpQy4r8uwpfDfuOr9wfxy/eB4LgZ16xp1irMktxAev+WBKcwITClFT
XGnnWCcGKnOc1Aspm/vctDLXVD5q8J3XNMN9ukm2qgSrOoPMcOVb5Ldtr/4qNnUdPFOvYDtQIwBt
W+kOofLe+s1RaRNjA+5W8NBL0sUBM5X6YDbcHghSqxzA32KyWwYG4MgslyZZepRfB8VupsKs6VvF
QX6Mrv7R33wyeCwOcsW1drCs4DugbC9h0mgDo7daz6OSnuCMrD+wyxBuYcsnHGiYlVWwUFcYieYa
Il+HBpVeYkZLZWDdcOBeIQXswKJSzmaUWyxPm8y0XyepzmnpcMwgQmLNVE1zjM/OhNvICJBIGuNO
mSiARH1aq+pDjdweHVr70uma72Y4g+r+6cABbHSfTTyH5GWVTm8jS/Ry3uBVRvI62PKYaNk9pIpe
hvQVpNhh6Phip8/Drm/zfRDlhzT1v5wKVVRrjpp1H8hKN5ba14RE/Ix6UBwkqZqdMtqXrpgQ1jqj
zJTus9Iuzk3IQx2s667zU4LD3sPUadux0b0DV5cIm6MbdEeGt4S2fcI0g7Hqs/gmdPVCemY5Pxac
LoZvpj4a5dtIgtbKT90vnoeAsLlNeM6waP1kqXvPSQgieJjbgZaZBmW1Ry0LQdaLWPs0POt/JJ3H
cuXIFUS/CBEFFOz2eU/zSDabGwTZJGEKvuC/XgejhVoxUswM+UzhVt7Mk8U2rJOvwEGZgf3E7A/4
GjWbVo0/+ZyC9bQp0uJIP4wqeJNzsa8tua26kKRDGDzlbfIaWcWfOnFdjO4x6lhB1ZA+sy3Dbcpu
nrg2ThkOpIOu9F8nbxjgmIbqii6CscKqSHsOF2VWtudaTI8G9lZyFm+1xaE7LA99iMRvMceCOSWo
XuFl6HS9trvujnHhFCswZ43Irq2m8TU/+j6Uinr0HrgZX2UTFesyGO9hZ75hEKbJVBRvdbkjXI9v
eSr3k65IOkEd7cODKilyTSkfyqgJpw6GD5Ga/7RTsiX+/l7Ds0qikGJeMTxqVT4MLaGs7FZIh7E7
Cv8JE5hOEX40oM2BPcm7UQdvvlNCJ27frTi+y4B6y+Vp0aQvw4Tzwp7y18Jyf9LhG5rhbfS5ajrq
287CYJ1nfGQonthGo16iX2/cvHmeTDz9M2QUtRZMgSoQv3AsFewI4AlBTO7Ql28QqpAfTZe4bBte
PT5IRkui1lDj4xR6T9VQSgwruxnwM69U/uq7tAHEvlg3tWOSFOCgcwGSGTJ4wl737GhE2agdzpgL
sMaU8m0mZUZyWe34EP33NhlUzIHk4A0rYwz6HGurZHQh/rk/juDhYDBHd0H/RHXMboDCaKXZb9yg
or0ASf9VQO1W9TDe219cdOYpjoe71K+Fml7MrOVRmjSPYfDpTjzQRZ4gdvuk1quDJ1iYdH3u4MPF
roaATDMP5D/w7+gAy5fILuLbNHotH6FtFnMOW/Q4sIqHiHBkccmhvm8XNQTKTnYsEVmE/VgJAoRF
t2so6Von0v9jSeMERnfjm7z5PRBJbHgctUBB7qkVmUT+ij8q1ntNlA8//9qhtXMltMc9qj62AWtt
XvPCRsHukj289W+b2A+eWk3HGeSRBM2NwkzDLkl879jD5ejVxhX+3uOYYo2ywBHDTkbBkepZx8Up
qwlpDBNTd46/JQjkq9FmOwl7WNUKawcXznwpqOFTGM/hV26OWPMsXt2Afefs3fl47RWdHnjE7Vtp
y3sW8a2bKzSxKXtxIRsNlaQDq4NJrfdUFHNc9/lHladfgxu+BJ7/VgNAWNuvOuYrUmYjbO423OFl
ZO9GzjuPGXXMmUaj0jNeIuxH8ZgfLDBkjCj5ji8rrPMRqMKcsdb2OD1Z3WXiFXjYvG+85LnhGjxg
71lsi+zQ8QJaldh5Fj9imiYf+QC7K82GdWZ6z44FiiqnFyQAdowf0tbWewdhY5/SkJB0+aPllR8t
Va47M5mvoeWyFoFH7pSax+AcbjHx3hD2aUNMvlo7vBn87GXPG9QyABVMbev4P5ZbxWOhKRI0fKrd
pvZMi+IyqY5MQPeCFfo1dXin4bQ/TGgBIdpvOwLiFN6wHlO8rqi1knT2ypfkAHEtWR1df8EdOiCv
gYs91qV3hdwd+4sW37SB8d6SR81BRhfQuyZ2sMpCoHx6/HEM49IVxr+qTh+Ulj+a2LtbqzNmYBjC
HgNsTYrcwNYRwYSJwcDtbSt4ZSdTbgq5XDFC3V75Ja8pcEYMtdEVdnz7JAcOY0Gt5tpseL7mLoh1
AgCyZXudkoNH3+QthDJ5o93hOWBakinIuOVzLwRRaAtiZKNnxGYGgQ13w9dyNu2VGkxvV9gYeHLt
HG2vrDdZghqdx/g4ID+fUw9rFCI7Sk2X7IQZf2pXl0fLVfewsH8na7B2vYh50CfcGvlb8PAo4zJU
2bcLUXnwF1Fk/MHXkLTTewTw1GnFnW34fcBDPVUdoMy6uVr9C7sP9u6+UpulrQAuAz64FPdLmKEb
j1chC8KnvI2zTTGLUZt7/KSCi0n43mfZcHIQcMylaiSHdwo3YNPBo137k/xxZyRh122PU0XxBO9r
loiL5I69Qh2lXJJtlRgUjXZlSKZNe3sClwdbhwInID0QiaJ3svrIjOgXrXBZZg6onhAHKRrH4mu6
77NTjrh1dray3dtg/uL1KNAtcdQoReu7LeSA64cqyN531nVLoCPAfbp0frt4PMRgbhBoKEAg1bOJ
cKibiXyrPK/CQt6uGVXCVdiUH/NzgdcZcxffvQniJjNF9y5LgIezGmiQYjAPoRzwr0b3ow42Q1XT
GdalZFhW7j/kLE6SGjMGdnmhiQPERnEgWftKvpeSclh0LtCo0ateasWbjnovV4q040otB5ZYdM8R
2+mq1Qh11CGFEv2d0rBkhEewj6vgIXGDbm8uhwdLNmzs1j+zLT7cjF3q1O4I9L8Bqaz2RVH6/AYt
FaspAXUos6uoXJ5D/s3KmHw6f4MMVGzZBpgrt3HWokYqSrv6caqHxw6VKI/N4JbZ8tmuLfSyPsE9
EOZHqZ4i50v4CwRwov/ARtJNcXgu9MlrePEa13gaZPLjFNW29rllJ0uyR1XGJgZYT/Sf6I7H7LkA
ClWrvxJFLItCtz3xIHypns+iRbK3KkCioMOv+K0kujMin05bGHBpeAZmQkiAMIRrgaXM2OesR/cD
tQn9M66LfUJO8tXr4tfKE/7G8dSPn7d3bJMuSiF40JxLIfePuOJMDRbDRDSnmJvSLz9yAFpEEUe6
/+5k7ntJ/R9ej+BTzEvpQd9vAlM+loZsz9W0a4WD8kaVKo8KombUU/BQbNi2VvkeNA9UBLxvROgt
UxfHgstMHOKOVna1x8RwbU22v0SO32yTdSzCscryN3YyaAktTE521h3yeepua4Nm8A7P5oGatvPA
p+jR6sO9LIOniLwTACIBW7LB21Um+RMt14+17WFP9SkkzGSI6WLcxZ33NmRODdXvmXotFh68WBCK
Lrg5uYcQQFybsR/yil7Qxsy/mgBjgtr/2hf83iGnkpdo46FCU4rAOLQVBBcRs51JDXYuTf08qIlq
3xDAwaxj3ucJPkAiLzmDzoqfg5TBwELANrE+KHb0FqK17QRvyNV8AUwvOqVU7WwiRN+keplDn/ID
XqjtpIJXq7b9W+qRIOUZvZLQUKm3HO4lMo7OeCKWJdqQAr3O3RIDliASjLshvdtz8pl11Rmew7WD
F76l2Prk9CNa84iFpuUBJEBHw+OvhpR72/OAduhKuVyix+xoePgqEY98ucgLGXGUsAWGhgRq+Rjk
B6+7GLZxBlz+OAXTmk9XilphXRKnu/cueAOk4rPMnJMy6I3JGQa8CcIr52J0JM4Yb2yygzwR0ueh
JzSUTQMXAepvcHl61BDhcx3q7t5AFd05/WtNxuNRmcOfAqExYau5tgp8bzNqa8TIRKuBQhEudbv3
9LMZBsV24mm9nrlXr+A9YKImEb8S0MwGl+dH4RZkWSMNQb9Jfrs4PsQunamyDgEujJogVAP9Cka5
cqGrmE3+oKGz0VKh5MmZCQAEVG1FLk2m/cQ+NlUEuMOJTDjWbkI3PIDq+uL5ow/blBEvM9gSKTI0
c//XNOhGjAk/qVZE6CDLE6ijqNDxHsdYbjQ7HNIxLaChAqRL4W0cPz1SEE8lfRXUO2LIz3Nk58jK
scHWlw38ALKcdU655650zZlqS3gu67SiJ9MOk5/E1Tat5Oqvyvsr8u5QIEN7CsHTwkC5GhUV3sTp
cDA69ZlIyU7Stx2M32ZUOYe+G98LA+cr35oN7g//nDroMUnqBtvKr3ZNTZfoWLl4POKtoTz+uyrU
BvNV11Mx0RS5dfDmasIIKnFeMebEGKS2zZ/Zr5z9kHfNzqUwIkm+e6Mfjk6XBHiTJA45i/hw7aW0
TUe/uFJenNFW3EnZUbTlWJPsISGKnaorKRnOTb3t2ELajRM8twLyu6ouk5eUh6I85ovoSW3gtw72
Sw7BMUuq0yFnXCcGY0l7fKn5rQ1X3LtWfk5F+17Mo712aCchBbv//wRP1+WW7C13FZPvt3CajZaf
GmwuYWDEARDDdxNDP+MXvarxJ8nw4Yijb16l5vTdtgTbkT5CenkYNJaZqAnSTc2ScukLzYz8HdfI
ZIXmUQ8cpf2SJHOgwQz2xk8W8yt3gJySyLlRrz27isM4CHNdTvZzajFd2wCavZKrrqiTE2Tf/iBd
5vCCLKCRy2vnUZmo+MUOLkfkjrDZzdFxtqEJ0YBoVDOOh9RZezbMK5b/yjSYsujYpJWUsi8S+xEU
mg0w9wvKMxcjo782NtG1sYvwIUVgWgcaNjcjK7gtZMtNnNFeKYZlhu5sLv/D+Nt02du0GIabPPQ2
VWWTAzDzv978VFVYHIZ05tZWaUg97bmbvE83m959ni0rmMwRUyl4gq9p4tXr9bR3LagJdcTRHNJQ
vUlC/yca05cYJ+ImaIcd9V3IPwNKIJnfUng/UTOX+5K7BE9jvlkmxlysfmA01NmbYpPcgaaNCu0P
AKJNZMPo+2Fn+phxfL+7WL5GAiacyg9Tjkw8cR6Cj4jr0xg/CY+ZsMrxuM2918KkZpTsPe+3dqJ/
rte8uTn+JaDqLJaGJ4M02dr1s0MDSznpe/rdlEQBEjSThCNqQ1G122DmG/NUzbRRV5RX6y7zroys
u7SeXtOZTKpBQnkom20xNbzeJ79H4lSkAwhP+qiN86wQcT99Zp+qigCDW/TsoMF1TTitvWB6G/uB
KuVu3tYzq+UAZZkFJ4RC8xwniJ3KxQWqG5g6rFBisEb8bcSKb5ZuyDbV/jkbKOgT1YfyKaKza4oK
8tw3LpkK2KMOBEF6/eWEsmZGJP/eO7kH3W+cV9FEd/1g4HgKmr8eDlIjwJCOg31e093GYkdvbLfM
XymLSHC0RITQ1TRWJ0E8davppdpYFKqwK5GAKCscDv7fcYBj43ZcrdiPrXtMaasp6cuT4lzsMYSt
zVS/F9LioEBiiguuD2kj+akHBxmOM2HRbJQ7vAKhaU6Dr38qPwl3cnDfq1Ab17j18AEmwcpq3mMd
bZWEkGb11qFizVhhT2GqnuWmR6jb81yYQEXQpEIAVXWajjmHfEnkcOnXxXyYRLe3BGhEUdUfmJxu
obQhBrRs+Fubc1MsgdhBsD3D7zp0Itu5pv/Bilpu0oJabNgcr4k7vktMHHt7si5DdBDu+BUPCBhu
UfxJh/SrwZEixDzQcIPiaQH1dEdYoIE+UTkPCWCwd9FgpYc5dH5Crt6UzG662KAYwhZsLYnBmw6J
O6KPYHa8drwRMVaHyRQYFyKzXXnygVG+PUSE5rMWDIXOsgxaNd/1yhkfULuAjIvsS4iMiMproG9m
KD4Nvr4XUn7Uqvk5h4i/2F7EqdXiCyYmq4hUzeA/KOycsQxCSEj3hY1MrphsUI2Fa0ToWmnNPh+E
JqyGx7Qx78DMln1jcew14Exuc3JpKAb9vYqoaugBecFiNXfzFH8IDYapoyt6Y/l8vZadEfeiZjUr
Egtqct+wCtOYIoO9zf5iLbkhFMY3Ufx/2qZEUpPdVvNzVWqyLHbZ8l7P68KsASXZ3TkRNJH4Gdgc
eDSAVHpcK6Xf7R3hPpBRXoAwJZCv3H5TDVv2RQtvzsZcP0u2c3vhPHUM1S4fE+EiHBEEqdZ+Vh7j
sYhPZRjR6Vty9c55p7Qhn6Y+/qZgKN7U3bKlSgoKqTABcnZwU6ys8AsIXrrVQcelCr8eq3E++J31
xsYb9S95xIJO5p8KnhYi0dqPeAZm9CbjOppKuDT2YfKYS3qCNPh3oi/p8XralLxuB5yGnuNjTsbp
y/WLn7UW1V4zXwCiiH9AS0T0l4fnrDaQIlvuJz6bjTFZFm797FyQhlvqrdp8QXi/QxKA5WnFvwgi
pwBKJJVuDFUud6rcJizedEIyDEOvVSHpn4SylYj7KOkKlikT3nYCTYfRE58WVRF1kr7GESaz0UWt
4rlnb7hel+Jp9PzigXa9YF2c7URgLPHpMcgQYxLnkSbSlNQERxPiz6YP8NLBkj2UVtnR245rOPDs
o9MTauYTiJGZNrJUNTczIKRQePw6dKby7MoJdXc1OSAX4VQKHzkfslerUuoQ+QiMg2fQPI5C2QRD
fxgyWpl8fG7bzu1+45IIfcZjlw53ml0jq+PTh0d4oxaa3SyLDy/KIhzs1JElltgTLuKSnRKYV3Z/
SOqIphtzZ/Y1O5o0ee7rajznXIRK9gXc4k4h6qT88ofavlH0c7SjwN0h3kVkF3Dm+yrdxiZfuSrt
/9nG+MV0bn4YpbuuR7pw0snhSTMNMDHLZx5kyQqc+LRPq6Leysmg6YAWAy70m6xPnpMUZi92yw2F
0U+pwJwVsgXpzLE89Lp/6aWGdiqHYh/V5jnCcnnyQKeDK4mP6NMet5Gmw+YD+NheN2gKq5m0Cfdk
7pRF9J0MxnxwStq9J9YD0cwzKS+7bRwGwd41YmsbOw9tmsl1Ie10n9MAsopB07EYUNXWC/lQYCGk
Qi9MfyX9YcWkT048VdiMi3FH8/dh4jUp4uZltHP13FNMjDLe3AaQqQRyMqR6P7t3gRz3DrybXh08
lie4nFW8HwdzZuFjc9EN4k1vSv9gg108NE0yr+g0ekfojff/1cu2AaQ/q7PHTcUXjxK52KPQgfdv
9n0CGURKbNKyuQYrULsjqZ2Ckqk6uS0kg9XEmMqOZNjoBZ+HbdrZZgMlfoGav+oI0KW557adbKUN
+8DX8XdpkXYQ2Wdmm086FfA7BcUWrvWddFgWK+lTy04s3WyfZ3TcXd4kxcVwsA6VgP66Mb+G5MGB
bPV3XNkrjB31CyfZVpRUBIFKPTWQHzdNXOGFEvRf2T5TrqivzMMezhkvPtoPbhOLxZpHlAcn2Tog
CZbwbF4FVSnYCJOinuxLZN6ydDkCU+smYVfslUOnR99ePKPd9Zhf9rQSvxaknVbWwC/I/0qOeClm
B3WrVUqbpG5vHS6vKdOUR5dGSt0oWFH1GgfiaFsFL0PFOGvS80LjuJkhxmLO7z8x7rUHot30rrLd
3zbe2OyEmu4dxmzWH62/jlvH3AqbShQ6mUn6WSV+geEt6DP7jIPO8vJ2X8yLOzVv3jG6kLRs8NKK
Ad/U4s1JuL0CgLyNbHvB+Afu2jOUeao6tfJRsDgumMyQsTkX3ulp/uQGLVepk3mbKEZgS8t5TY70
rUAQo7M5JdWVWdvq1iJgHLGrNUWjrqYfPS1zJ2+D8B8s45rquT5IHAVZw2smCACeYLW/e4SK0BKx
X0ZYbAkJM04Xys7XfRQdYupCr2RACf18Y3SSl9T86Py0P/bUA6EV/QwTln0tdPFgK+t7nFGTCsTv
iY1/l0RgNmt8InJ66avhVvU0ZTQ0we8J8zzZJMj2XYyRQYsRnNfJbqGdN539HdKwXnUjEGnf0AQC
CWLMmLNDwT6oZID0UszS8TQztlaPELLY+uGMoku0O4p+crddF9pHERTU0LirSPP5LROwwBKpOJv0
k+V5IwpX8Nku+Dt2G2bblbTnGQ0V2vC20L4uxVBafPRTdtR041mdV++XbAy35FoTOG8fKrCrm9F4
6juy8jUIRdZRdF+nAIRJXv1EpLnSxmdX8+pbNjyBYXwzHCvddGXtrFEFeJbO5rT1nddY0SNhkOPH
Ym+wv0sm/zjH77ouuoNZKh+NfXyC/h7sE58yybp5S+LC3ydZSypnoGQ6FYfcJCU3M+mxR0wvGnj6
qpa8j5k11tus84AzdzGNQEZN3Wvl8n/OwFc9iBYNruMyt6azOVW7UTW/Xs+jtmo82NHQidjs0KUM
ZgHaBjR8oYEUsFUjf7EQOudv1Irw2HRJsfInWvXQHwkWJRTb4gXoKCtmnpr7i5PPajeZAVJO1fHE
7S3WaanatIF6mQr1ID1RH4EJLT4cnrR51YpDB2ppldPy0mZn2DvOFbj4qi9S+8iKNtQQEYixRdTR
RLdJGUBCzWqDxwnEXXuHro+NRgwvcu5vuPU4Asv67FOvgs06tDcdFV489reVgdEH9aJaebmJlz2O
9Tb0A3/lWaF1ncIn28PXZ3RMMGP7r+8po0677Pe//4DVOtHJ/Q9rc3dVNvGjoeSL4+eSpiuw0xX1
4VuG82IdZsVnPKAKwLxxTWIlfuTWr84iz5UpVBaPbndDx1yca0FmMmfG1jIDEqSvOZRx9DuwzOS0
3pkwoH8xzuex989LrbNNZzrpofkRlzO6TdY8BdrhblhNxg43wbaO58e6gv3vkhFjWsFsKpoPWPTt
sUycX75v3lq06bCu++IKqf6rNgpiaNbzrHKYDwlP7RjbAkluuXEnio7DcfK3jAo++iNjMaEPPNg+
JuRK9RfDJRVG4pp5wMwvluTIw71DyV2xbQ3xU470inp9+S9c9OnScxMkACe4WUA3GVUQUkrcamvX
zdhL5iAtJbfbrrDxms4YjVUtJxRo6e9ZRWIVB6KASscFo8SrqTjit2k2Plp5PDKEBTHh4MlZB5ki
0jiADa1UuSWM/6o0LI9lGR554Qfhll1Uksoa8RHVHggDMebESUafpHgICo+F1+LraDb+TIvCaPdP
CdWkipGGVfFBecmfBLM7hgfsvQFtWrv82LcMj3l1s2inh4nL74wxG8x5SEwhcFG6t62LZmANwMHS
jE2L2elragZfLQoZX1/ixpWLB65L+8eg5xFS9PzDRdyVB+2xvu7MveVDekU2AbiP+zroWU+poBy5
YadPgw893J35QgyOk5/++yO3o7PHIn0vm5rATN/t4sjddTSJUjXMBgabIsUFHJeOE/zTbdYzCbEm
sozwIZ1EsQ8AMqLJs5gdxAv0h1XScAfmNPVjt9/xHS2weQGUHkb9S3XJrymzK0at8FT5ks5SsScA
Tq+PU1br1CRhD9gu5xY7kcpAxtiQ1SH7ZlC4LRtzr4vs2KZtd847A09Ri0hZk9NtgFdSauGD2irO
WpsltjTxryAVfsh5/Cz3FHwzjrgx++Z0fixRQy/dTHGU70jZ0VXSZU9eDmOiy0o0+Wr8rjW5TVGw
y3CZi9ZONMS73swecxY3ZB6BspRc0HKZIUACWvdcHBb+iBUEGhLHr/EXv+vG9Yxkgxf0oZS0kCUQ
nh69nOZIhr7F68ACuyJNCX7ugqNZrrLBeXKY67k2lCu6P9jkoHrtor/tOHOPojGykSUrHqfdK98Z
HvLa2NJQB/tsYVa7frkdPRcvTfRi+hKxrKyyna8H8Riiuq1Lg0LAgg4+kuzNIfQTPpnwbxurJo+h
eOZ4Vn0IvJJPKOoTpuB93Rt/DOome/niWMYJvs1aju0liuvsUtRgsHwdJdsqdSfgPWl/YWvwFMMW
IgVEo4flBX9bezpM3K0Fh7FliGrTGOGuxBC5scLJJp4wrrOY5XjvaWrVE3MpK+z8dWpZJZvrPsSu
Ta6+d0FYd+SIONgXRFbYPxGYpUV49v6wesOhISGdqgU+zSFINaUCMwprjQNt+dwR4jLgVBFuZL3n
QYzMTSoKQjZeKzxWBZmR/F+LMmdk/R0sag61vcQ5XLtHq6NtL2UrQDwG37o1p7fa2jguLi0UYrLL
YhtVEOeE24iTdutdYKQVZfUMP6nlPToT9X/kqCJZOU+xh1ESe1OU2m9L6+aX0PbFA1DJP2IhmLTE
Yio9mQBVvWNn579N6JPzVA+EGJJD61IhsgACJZv5s5xDE7Z6zQ2l7s5eWX2DqTEI2pJApez3H+qX
s0kajzL5MMzPrXBxOlVUthrLXCbANvOvI/kGde06m9WnU7msL4LR+Gw646MagCxMHgum2hdv0Zxt
scat2Z8N/4RDjsAYh1vCFIUXPd9mXtI/R/6/pHCzTR428SGyWrLhmIGgRZTl0/yJsWbL94qEyLI4
G4Rt4SazcJ+QNua+jPbrzu4lgH5qqNS/u91MEXcrBpb1+N2o9KJueg4ctnc8R8yZiVn4OG2jgLGG
uobyMmrIf307nYN52Fl2qI/KNOOLWT9Xo6hJeZQHmWN2q2yoY6j6+oqc1SH7CmNDEXN29EyPoJC7
pi9owtUZceb7kJSdzqP4fAEy+hDDbKOyUXBnjnsRX/OeQcwAb2S57owcpg9+2nSnXJjVVaR2cMon
axupLnsg1lVsE9aeqZMvfh72XWGZvBWe7G7zWKMq8W3hzhOQOgDGgw791CGT7UseGftSculA5YTr
nfeE1tvqZVTdt64SdSr6Qe8B4TMX6eIXCgCbLxZLYTSYVxrTFpYEm9QmYIrW0sQaAH2fnQmXDnS7
7tcOHyJhpj/ECaHDP9kkxlNZPWdu6T0IymNxRfq7Cp9zVE18JXRwkDNx12Wpb1FRe4/gYgUuIIck
c7wX/CQ50ssIgSjuZ8wa4lZlxHAax/2Y7HgJtRX96yJJMOUsa/uC61Hhwvg2AjLHYD+SHH2VAfNh
qCL1gbf3jjUlOqYtVAzfNxccg2sj6XUsMRqkfxtHQppl1RnMIaI12NrxoW6szybmOwEzc1gLZ7FX
kvymTVm8jSAhj53OE/LHIj3y9KVuKUDxBGgwcElGs1IFCSUCDq9l5xb70MQEkpeuOJnWrGDqsUZC
K2JajkqqO6Hx0OT7SFIj29vonIsjMt835Y+fuCAph5neqJlUYCaOWTZ297wQKz9s401VVu2Lckea
nm1n2kBY5nMs1bxJAZVfAwtzcYXGvDNKD8xkJasjKMxgU4hmxLOfeNAcQ/81shOIID71uBFlOLwu
bfQO1WhXN+Y1tkk7uQbAkjrOjmacoDwOGE3aIdGvbdayiII/ik7DX0pzyLcsRpN9VPX6lQoJQuWE
ZHtQ6LsUoPkrcatxW/q8tf/9paBWiptq5u7/+0uSc2RPwtd4VsmRU9eBx7qzZn6aLsSdZeBcrApv
PVoMWy6i61Nipjc9c+mu3Vad57mxdpFnTcfZ5LKc+VWH/TyCTSOG/JMY/35uOvWLwY7gmrMNyJV/
xCMhPa9u550/LJMbU8dGTrK+81XLIPPlOIlHAmHUTuEWTT39KbR/SCx5ckDvvPmTiWA2Eg/weVE2
Bs79ZwDGt/xIk3h+H7oQ84vB5jcqkj8pvdi3jtmA24lI/ki963PVQ0QGRLEQncJBN7vlan1qB25S
To6LCZtmfDFqbW2aDHNkkcn+VC1/ENPyl0rpAR85mStDdFgQi6bf+11Top/mbAQyd77990eZ1hhO
cgvuScBWAg/+j0IopCLgrrXdPf73Rxel/QbwVcYSOANBaQTGeqqi6oj3Z4u5KlzbiRUzT8FHC+b2
aQ7q3yq0aJagucHKhHNG5hI+xJOIytMd7y23RPgaEPDco5cXuxh9n+aZ5JhCQETjl+oiyuiWd7l9
atz6UMtsOv33B4rVPRz4ZSySRTjmS3pf/WTachpCNqT7fDG/XDtJJikz3DeOVHZOWWbg6OGUbIM8
OgQFY4jZawuEY3WNAMftC9Lqe7CWL0Vljg8EW5l9HGI8uPFZ3HGtJrpn1/uuiRZDQ9me0pTXqprl
QZYOtNNcHXs/urHXGZ4Isr5qk43EqFj5d8kDauJDzTF76rlaJG10nZ3mPsNUf6jG7Jrm6bDzAvSd
NjCC0+haLKkj/WyJeHoF1kmYlNkGXFp5IxOCvSm052MwMzUyIpb0E22FYviSuBEY2leWMxDSl40+
I31WD1q6d9PoTy5NFtFK4oVlkgNVMor5kvF5YgSjaJzcyp+EazidkE615YnkP88NbFn9jwC3izt4
+aMe9tmET7Fz3RsLwvTF1uOBu69iv4jNz7bD+DR6PPo5gqHX2cm5TaI3fHjDnS9ZidXo2ejM6kDY
0HwIsuBOZLjjYbqQQRlgYb8WzDHFi6BYfG3E2W+bEcOMCKaseMyLjdEGX3wMkLqKknaSFkBUPdxt
QZtHamXWSaKMOTLqbjpi8JWD5eyMwMovStf4OpyO7c7c7+OmsgkTJ/aaukMDlF5wIHHxQWtceBit
9rnrtXOwhHkpczU8q7CW1yim65buvLWJN2dj58NA7Hye6JJI0f9c8BkKP2hjTEe7cMy7LJu9C56u
gBl8yovwRRStOINqONYTSZIOc/keOspFwGLbQKz4NoLgYbJ4IycHNlVRh7itJrkFFZWfjR5wZU1C
ZI9FIBeA/uyovXqFyXODDLdhThCUDfFkmWxZR02VHP+SrzQLs7MZNzFHZthvA7hn26iW4JuNxrmO
Gb6KthL88uBQUjO++az7Hdwn56RlEYXK9CN97oqE1et1ObTvXWF99tZkHCywYwgsEDQVeWOKtOJK
vszgio9eXC26uhoOJijglQ5JIUF336M+kBEgkObWg4eDBuvqMCes1DN+zbJy/9gTcdcOlK/maXiq
XOu1xbON/IMe4BZsP8qKK3mZuqClS0CDdIFxZxvpAi/GZj2SiHw2MrRSqmSXcCL2V8NAR0xHAfWL
DbjfYmpo5oc25G5MYMHcUt4Npi9j1EClCte1JTdhzPka5PELAZKcUcSI/g6bgVqhdSDlsSFouvdc
xWFtZy01Kcatj4TcDVHwUUDO2zZAy1KScC/UIl297FQOkXFN3AGuzdhkh6Djtg5/i719e2DXfQ5b
xPOcogzJibIpW+vo/feuUwWyGOVIzPegtbR+cZK6OamSuJ1ejOpxAqs5KRHF/LZYfOu5hMqGihEy
NpIiI+lWLIHn2PyLd/uujNg7NsHShT0OrBRL5u8iRtXn26LqyHh0/WNu+ca6szDUcvfItknsjFQF
onkmxYMhR7bWU3aJwHZu4XI0RqHYpCt3BWZ9k9izTRGbpZYX6drk5Z1vU85K1p/J27inxMOOkTVc
4+3e8Ih+czOimbc6d0BqZGjuRyPzaSMiShxE3UNTYRdkJPkQYf8/rs6sp3Em2tq/qCTb5fJwm8mJ
CZCQhgZuLIbG8zz715/HvPrOkb6bKEHd6Saxq3btvdazcCiVobUHxflqKNc5pDnCZDK7XK0+txGQ
LlWHQI/00xzDGi6QjzXDNBzrsbrOpmH5Ej6+Wcc2I0P3tdN0ODKypiRbOz5Fkd1kXDwN9uIvAzbQ
ucdj0Oo7cI3NCTJPdJcfcdC0ewlIFUGve1mRRpfWcGwmQTZQVBlgKZUEHgURl8ncv0L7CIWNQ9H6
wrSEO2v+1IbUOJpjtxlG6RJRANBGq1BfGuGABpttC2v5CzkMcBzKkJwnVXOOAmpWhQxYrUYcm8kg
nTFX3qwvKHwqMrUjx/lIZ3h2jo5IKrhKDrqoG/U9OXB3C26oZMDosJocvWhw3//zqczuUZjOnmCP
cVfHjHFFfSnKaDlqcXvSNSKQkhwktumCSNMFRbP2lpuvg/OP4RiFh46PPOe0ixm40COc9/r4NHzO
QZfds26jxW7D17bNpgc7dH8ShSqeWgOhpgA+Ldu5/DTqAF4D03/EXw+qYDhZL87fIHQv7NtMzwX5
67Ln9m40+5OQK3xj6bQfq8pnbM4SoUgpZX7qlEiFwhHSOW6ZDYoBycZ539eaz9kK0xkn3l2XBkds
5asjCrRmEZJsnQ1DvU9AnEipa4cQUzgAvehC8/lgdw7d3p5QUygit7UWCyYW4HSkCjaM2B8rKt4p
aH0SHbA3plpwcXLjBjeXklik1zKHrucUvXlmICgogZrvJB7E3mrke6CMq0iIqmGJRaaRPrtzcFh0
f3Q71qumnHyRpx9Tw/jKiMx/NQlVu3Hy01U/bJCV5jmQcg4NOGitj58tqC8sacWHAgOzrRCB7anE
t+jF3mQ640ZLAsdbBCaKqM1fqWr0nz49x9RE/wnXTdX+GArqSMJq5VWMPvdhBt0IUJO+W7AibUNG
sJmrX+jmtLu8NAkVM+N3yyaxp3LqpyRKVmMd0VQVbOiN1qjJ69BijX1c3SU1gAsToUOUlBBi3Jp5
QTOANobIj3SqKg9peyprznqRXh+7BROYmLiFljF9TuvVEN+9U+167VKg6G+g6nLuw9+nDtKsb8oo
BwSqIX6IsD8minZFb9Sf3YwqnxnTLuk1vJIgwkGIjPeZpk/PpotnrPrbOAlBPQh1fOlDjvxgdaXI
m5fvOitAwXCepxU/kADP5YyCb1i4kpxk2xELBl+x8WNrZufo0j+1DrMvI6ohIuFkaH6qrKbdGGIS
s0QGjUaNr6iL5L2LCF7UXyCmCxYKVLAxHaAR3+KZMK3rUg0nOrUwdjqasY0u/hnRvtV+cnM51hTE
E27TrSmdjzXWE9IWo4qoqZk5iYm7ZcU26dPF0hi1YZ2MMA5Wf7mj1uKdnhWQ4vwUdApyvGrtvVt4
SxlnhK2aHBj1hpZ2V26DuHlWsVERqYtflzb1CXMCrUebTNWsM3BmDpREiYiXfbUGZVYxkb2c7+jj
8FkpYTBScK2HMEfROzUjR8f5pcUXR3dm8qBOcFherFMOCWYsuwQKqsEtpXPTJqSIjdZLo8Q+bSdu
KF5toAn8k12M/2SYz+5Q+XmASiFXD7ADuifXwlKQSiAGRdd7btve9PjNrgGSNJ11za3iW6/Vc6jS
l7h8GDqbjnj+qGVdtSvsxouX8mTbCJjppw0BwV5AdE6TMOnZgwNREGxd/Uy39Q1bGuQkELhXepbM
thGW7cwEDbSWWS+pH5TwMCgOrk6TfCxW8MU066L31v1Ex5gblZ1ukdOljaJPLcBzij2mtV7CBLts
kzwLFT/Bb3uJ2wwS99sy5D9a2r2GRXslBwdxKkiZiGYzocrpFT4d4DE13qouOmG49Q2ESg42Djqp
+rnRsY8I7WJIi1aKu8vHEtyo5HDPJJ6EgQfKA4oEonQIGDo2IRac8ctcoptqEZGIoei2UmLUMePv
KQWZo2ssw9lIHIQOHwlXLu0Zsos3YXqndWhSYh1nnSWIddQZghoEAm7sUmsv4YhqKIwZVjoyOxsJ
Ata40cMtfWSfsSGSCDs9rfJWdr9qUxv8k2VHB3HkGM204H2W5XvVSWsfFFdggTcnzL4FyN3EWV5R
njBYLT0xEwea4aveAdOTXVB6+uhu+a3vcPKa9EqI8V6KxSU5JbtGsvvU0QBZIbDAkRiE2Hov9RyD
WbiCssL4XWMxBKiIaFs9uGOIkm/etHgjXPj1ZqMhKGGryHcVSaEHMirYDJiPO219b62SNNhuFLOy
2FOnbhs9p3+biLslC84qII+2nt39UvpNj/QYqxTap4LvnlObs6om20x7ae35PEzWfSFY72XwPSL7
Ic37cZJYwpBgY2q22bGYa1zIwr1Y43KigAavmKN1RgUJHelVYpuoa3GDoPgh5vSF+EsAuxGLxuLg
QR4xKuABjH+GWTtoq4kwhYUQWLWfqfTZkfoDmXbdfo5mwBb0/BHXnHKXm54b/1rkTr4rrPQQuBwo
OCzxvTeUzCgs2clx32Rt8NEVSHiDRoIVtBb6J2kIzIN1vNEQVuSEB0iNspxYqoEZlPyMCzJr04HG
lqiAdNHSf1AKYQHyfQfUUfiU9+4f9lpj8xxFjP5ticY/PAu73RkDU90m0V65Zpm6VUhg4HsPlg2S
PcYQTbHiV1AuDkpkxEZighuI41M1IsoyZl1iayItCfNxWCMxSyS2W0kvcRjReo2x9pL2sIAstStn
IsoBLdDtvRQyVjuVMSzNVfQyTvpnny4Mn5s232I1vVj6+kkjtbcRYzBLnCl6AOWuwcETLOiw5J0S
BMT3LlaMbbRXi4RD6DQN/xt6LRqZ7BTu1OtkqrCNI8VjsrazkCVAuh9IUzUFXlJAZZcQbMycQi4E
5J1BQ22NPanWrEFTQMoooluqeCcmRh7JObLC9envQzs2YGrWh//72X/PAiU3RR9GjBXXbHeLM4Bv
dX+ERGAtIiBxChe3b1Xg+Zz1YRzFuM/L4h8pR9GdEyTpWobhSF4gSZEmxWBCT+LkME0mR0xD47yS
gWerUWlsOgdBhJW387as5HxXMotV46z2INve65bUXJniNY17cjCicW3pWhz+CZtoD7nUjH1Gzb+d
TVves3zT7hfyeUDV+wZrytoNZlx4RT88FA5c2tGxoZ6sz9Clmt4cJvsS38BDlwK2JQQv/5oqxv1W
9uyQjP0mOyojPOKPOMfASBfpKZKl+84cVt01GA+qZPnQm4lzQ5THh0A6fOxpUVywQhE5b3Xa4fdl
6pgf3Vw2sOtgiKG1+FO3wblewukVoU2Dq8vUjQ2DOkFYm+NzBdPeobPA+afQjmBUaIJJzBwUCa+D
oQd/lyH+G8iMRmfOxMPmL8vI4Yo1FvqqdusLm6yYIuzvMtgW9xPyTSAN+j5oWnPN90Jlk6vmYaWR
bTKRgMkN+Whk11500nQOkUR+XcTT3aBSNOZshUWYGPelINhNLr6B+GyHkw+S+dzzLIYoMRvaMbEd
5u51cZyd+EisyI+54orxs2EoiEhaRdC7VXiVSbNwZw954Z50nydZdMoT3XQIzJaxRLIQ56KS4A9B
fSkcX4K55my/1trx4lhISaknw7kZdsyKtsQUfiFMG4/S+Etrb7nW2ClvdZP6I5sLeJXaPlhdEx5C
EH9w4w+Wk9objSJ9l+t2g0bzYlMG0xrjE+ox82xi2rY+23B4shILb0JIFlJJ0URMFc79NSMt7Bvs
4C3auAp6y73Sp6NoHH03LoDAivCjWiy0ZIvxNUC+3BURJYFSTgVojAdamjwUcAPGmuFUGnI0+f2Z
nRmo8ElOo/uR9uahLmtn32YmfVX3oc6HZFMXC6nZBv0nNwT2P8FQ24GgfRkjI/TKPtKJC0H4Qr97
V7fVYSZoCOVNAFkDdwcnli8nqgyMKI79jiTemxujeBtYbgxpqoe4JH0tyB9ACWyUHa2248B3atf1
S5eOKfIX2jkBsIivlBHSDhXeS25333LmWJxwVjtUBl6ikIGuRv1y052+9CfCSbJo/BTzfDHC7twN
YbGPYA2fi8kEzdSMIBhCh5mlCKnNRgEbIjNOkD7OhGFAumocwuSGvrz7fdn1J0xtFPul9TRLterM
uOL1FQs4jy89Bx2v7KbgIcO98N+D1YUfaGDEHlvgJp7t6smCZAk72DB3ipYIwDY4Jocmn/JLSAeZ
EnrZl7IaDm2ePRUJyRUbzi8MajV33ocd97tGEsiGac4MH7bO73pSTRxZUO0Nha+3rUipR3j9+5BN
Wr5PV46+zh0SK7rxMsFNhxer9If14ffZ/z38/gysIGbmIUDYqZVkoE1jAjVKoOyo4SD60OocHy85
iOyEDPtcRvAm28iu/chI0DrZq57URLcqUDmfEgIfZlfiba3WL/T3wcqGwIfXfpotU3gJlqhTz6Ue
trT4Ni5Dg3Nq1BryZ6YUlD/0nvuawUTqgy5VuMSwfSTTxLKB2AIPsmr8Th8xGoRl4+MoxHSDutgl
oO5ugWdMpvWgCsQbxgMUbzhKszFsc5yP2whTAIpi5mxtV2hwkgXqhBql+sxI6Q46Y/3fA2xqA/U6
p+EhMn+w53f7VNmr1HahMT6li6/D8/GIAj8rc0qRE4q3ecL3tyjkOaPY1qSTYjt7H9kEaJKiOmVM
xjwBkb6ldfyoKe7mRf/JXOJZUaZlYN7JokyobOQKJM5m/ifoeOE50zBBVnc/RxHQZuuq1WI81N1P
BUTssVX664B+VyQ9QKDosBh/9cQGcbXwuTYIhbbSqW/xkqOsIUcxld0pS/WDRMFEq2DblYaf9Ajn
JQWCkn5bI0ArJswMzYHgSHr87r95pORZwvJ5lJArGvqgDCXBzgaw24u7uuaryUuXFsBxHHpEU03A
3JPq3iVZKGUgHCfgv6nBb1NlXhDOeDOqL3sqaJ8b5ICb00kb1aMb5p9GEL3LlsSdOUAdUR7thM+t
c8liE5YEhDp5hqS3SAX8DEIH/RwNkYypRYBvJZwjWsF3uQuxtAqDf0RsnR2n81PMzb3dQ8db0YtL
+MwUDrPxuOxNTUNoOvhKzpfpF4ZRPabEyW6iPnmOk+lHL8GvNfhOrUoJPGbBsdGcLy1ViFODr0LH
bqO1I2ya0D2GA/JU84IK2guRBdkWdkKzeiSjcGmyw2RUP7bdHOAQB8eo4yNMqgeJwCEaKAT7ymZw
QQTHNGvXOjiMVjQc4QW8jxrEJCN+5johhJ4MktRWf+CssCvVxqWwSUVlH/PcoPjE0cp8AYa6kvpz
hcIUdECFKI0KDqZCuDFRakV24mdV9OTkDSvcFBy0b1Pjo1Prx7x+VnHSEXDNvMXi/xza9d9xfBCu
enI5k27Y/I9NHmewCzyShbigdb4GwIYcG4z3FthbbHXJQdjuv2pKn+ImuIbSPrIYsI/VXJLjyKk8
NMp3kASv9SzfjfSdOvcOpQ+tdYUtPMEkthujCmkx8FWVSZokmXbBgIL7glygKB8+9JiLox4kLonk
h/nFi8UxdR652sGO/1GtCLEqchaQMfpmwBV1bzHIDTmSd1fqmge0/36diVsi9PBgJYKOaVXfoZPw
ZKFztSm+Vb4gXJLw8riP8IdU3WOCcmjMxFlx6W90Xd2nVaIzl6fInHVz4ViK75rOEycI8vY4M5Qd
QSn5o1UGN+FqbGFaT+My0LxAVgiec0LoqF3skJ5GHGkAhPiActKD+44LUEmABQGWTvqZfBsYgdfu
U/AwaqAtXR3njk6/VUZIk2vio7HMATQLNqLn32d2sdJqsdxqgLxu85+0iLvtMzoHmKzueRDQ+iaA
Nyzw79LoX0Vbe+Rz07zp3I0O7maYnSdUA7vSUhi6RfRpV8JrBTmLhn4AdXGcW2wxtVEamFf5zxI4
ejCaai8NTIk5+QC2GV3ctD46GALwj8AEdshYxFdMBrr95F5qYJJbMnZo1ixXK19+wlqcIMuhOkRe
pwwHXBpo/HR46iwzIgFGO2twqWRrENwcnJvF+YjBO8zGl8jxXmn1J6taj5g/+FsnaJumESd+tZ70
0Wn4qmQAHTC4I3RwIxTSYzJ3WQAGRtDJ8mWXgJjkyUH/ugkD/Y0ULMc4F2DH2cJAiK6kvZSxfG47
/6y8eh2C1znkzzIuj3ZEnK6ZG6RKtjq/q/EMJA+ooEB/mbABuxKFuNYYpN/Mx2XANRE1dGBEsnN6
rM/hcGkpzKmhuUmFSYvYqlZV4RTtJWrmweBvTzaNo8C+gZHlOPRIivGXESIenGSdHPPU4peYzLsS
GpkctdEPzOndKblaJqp9Au2cgzX3YIBMZNPd8JivQB4WLNSePwv9cxQUEWmQ7IAmKzH9xu6g8uo8
ldZPjkGPD0RsZkX72iyKdwevkVey+Lmz85U2ugtGhrFj9+QQkoe5DKRcijWOjiX+ZDviHyWhZGRc
guM5yLdL3BI2W0fWvk2tr/XKI9LBi+i1gRoa3ntszOi6dLYeFmwr1S9jWj/GDhPTAkG1MWNKZp7R
mWt0JRbqTeHR/PgUfXgpslUG4cxon/mS2lIgiiRNAUjnp5XzgZpoZ2cFhbhZhvdB3QBevgpJyZmw
8G1h6FFxr+8ozeGC9ppufBMenR63TtLp3dbRLY5YAaec6ZAcpXBggq3yYo4EjxnwBrceV/6JtQsE
8ZtyApTdO67X9V1Hqc3yGCn5kUN2YYPWnCxd/fY104DlJrC1AvQsWGXgiUmYL4mZAnywUCxnj8W9
mlxmLAZNsdo9xxwOEwLoZ0lFZyy1L/vaa4NyLzLTZzi26zsceFau8H4Cbt63+qViXLNtFgMbtF7e
0dFY0U5ju6PXUg3X2nkXXOp1hxbf+TPjNRIKZiyRiytUrvQD5sGbYcYbYQ24wdInuw6fJKaJOOmh
d9PbzdwXe6nReTkoaVT3aLgdezxgQCql6wBEpHAHSCvWS+ySYxqMt8bS9l04/0XQL/dBhPcFeW7V
E9BXQ5Gjr0qaWEnrr8iJRA3lZ+JE30o36YuRfJ+A2Bar5o4K8uySioqXnSGS8MLUvAHRtQJWONcG
v5LYEP6WW0+LVmCyyKLPKgEbIFMme8rwaiZXuVXiSClPhTDPTZEDkQJcvOnz6dxY+dENuaJmMl9X
FsQMe8TrtYffZWWBrKuk7SfxP9ehYVOM+ksTDeRGGh9O1h6yGq5PGrov06JdoWIl6Tvydnpuwj0m
U/KdoAfIJqRGahQkAwb/MsJ1x+8qoNCrLaulo4P9fTH+hTP0pwI7fEMog52dIMYUEMY5lAEmE6OP
wKBhkDcZmEZnbh1XBxKQloVfp8alvc3IpUbFob+evgH3U97WxfPSuiBrFAAvw4XOcVrr4SpkhtuN
8ti61XM8qk9D1PWpliE2kAXW5pg718KiDabgZRuJ/lY04ARGc8AZNawwfmWdqtD6F0XZjPkcpbNt
Ko1GmzYxE6+9UcPT5ehsz5DAEpgp9HcQXO6sxIG9TtCqP+v6v8XUXc/Vh6s1TdahMiOmZkZA1t3M
92RJ0GBV5y899BOUAp8iTe+I37D9PHaIYAQ+Qj40YnMJe9xskTW4jn4/SHEKzUScyD67xAGnKEsL
qz1/f2OsBl73MVNQRNqobWmCUgq4Otzi3hpONifSdEi8rphir3KW5ECBvyI7HxEmuP4YBcVhGKZP
TL9QwlUNus5Vz73dRNtORQY0znGnUwh3gv5jYjOUB/0a7StOJFDRcyRlU1ThIwFBdzDCKd+HUbBj
SDE8L4H21kC/2vUNXvo8Edt4ZhyNJhK/EucaBKNgJFU82ucuK+gRKI12Qxobdwifix3FfLxtm/xM
2F5MsCnn9Ro8j6iwrwzWUG4pGHeOMv/WWlDR0xMIZNmunPRGQGgKeiCkToyye7sCmDCF1DElAKCw
GL7HAVWEboHpTUBdUZIxtRmAR0/cpmxkkYPYJIsQwsLV1Jdum6NUBtH+ZA7pLdfQobaLc4grwKd1
3r3I6tfpn3zw4SN9rRAJFHlzyVwiwheoUiS/bou5JIL1GDt6Gp8th6bDVHhdps5J1NhetSBaWM/N
Tj384MtNOZyReyfbG9Tb1T7g/qPNF+2MoqDxMZiVr9tMbH4flv999vvy//sjdRbCCG3YluPSwZ/B
b1yeeub+ScuO3lcMpFNjAeCIhq7LnhoBJNymYECWD2rX3A8RH6IymD/02jSdIvRUicNhs4H4lXpx
0VCY0n3pUkP3sEyLCzDt5LRioGb7jdGZSwuru1OpeWgjmuJxVV4Coe0jho1EObFQGa5172RTwTC/
G3ZTTzKI3XujjIi/jgtEh/14LR1pYIM1gSCSKGizr3OpYGUhNwSMUx/jzqqw0ZeUHbF6wSzxHE7G
fVKb96Yx3KjrYZDrZBehsisKnZohhJjRAaAQCM93Sisfe1HfWq6oBjq52bicqHEFWm1wb9Aa3QYC
5TDmfm0bFYyPcEfVUh41fMi4S9Pv2L70bK2HsrOBOkt1A9H7hdH2T1YBA1iM8V+lDSHINfcrKEHH
dCcjNiCPT0/hkOgnN2wZoq8PTR/QAyqDt2U6YP/jYAqMa4u0/dExwhPWQh9S8oOIAYNUHTEJCEHq
kkV4wKiAfS+BdxLd63oBotNNfDTVD0PU/WTjaHpiHWG7j+GM/HJiIduXC0IVV4x3oTP7PaweBEpP
CKgYLTodCz2wavw+2CMNYEOMJeOOlMYw/qP16ok6AzHKlLxmZHrC/LnMKwK3ZaZEMEZKsn1/RhXx
OGptfwkWDM1BOb25KZMBd5k8NOp3QaoxeyoBN8j6aDjGqWxhpi001RtVn/Q1NGTF/ppa8d031nmK
ZyZp7WPaJS9TvxyNWl3K4MHBuQeMoLwBOnixQn3g/vlJ+4QRmURA3uYa4+uGGcc7NA00EctQ7cKE
EmZYZ3bwcHWK2SCpPoFTH7A00PbIoTUbqoEmVdabyI13jsvErZiMG/N7nGghDToieIt7Q9ko3XBr
qXU/HVl8N1qQCJ/md7mr3E8nwuZSuD0QmmDgJx0YtqDEatPE2lOQmB/VHBQEvE7yBOwCRGaMrS1I
PCt1V2QyCqVAcxtfKJ22zu9TFWfAY5seKljg2l6mq1O/tlI7URf+b1P199nvz9zjGDourBZ8GqVh
T3eqUveGU8WeBT6W+3VtNkXm9KCE9T0yKCWGmR5U/7+NqEnUoC3nhgbz//t5SFqJF4yjRyphNt6p
dq59PTH9vkkLz9bhFkH7bWvrFTcXvBljZzj6M4U10l1ETUi1QQg2CrgN2JZdkhRPqppfZab/MQiO
YL1lJEfMaooJYvP73kYqOP8VxLdAtGPHjKNmPymg22WZK9KL4+rNIWydRIRK8Q11hNOFDirwGvQo
h0qg26NFFo3LZMUmWJUadDqU0YQBHzfTmmHeQvvopz0Ce/ZQkxTWpaFDXPB+W53FsUVOP5fiRMRz
dJyi1NoxUzqTgzRqyXKRbvesN1Z7WrPoN9aYkKkkamD13GHHCdTelJorrBr3Jt5QTl8hufGo/lZJ
G8Z8jiZ2ILwotpk8DRzUE9QL9EUAsUXheUFaFwsHLi4I0HqS1UHVE6vTVE5H+ib3QRA6DPlJBV9x
6EhY9D0x3ZVfdF1HJogbx17nMK+lePV/H3jD6r9n5vrnXIxuW2j3QPTWl78P//fnfl9q7WTx5Zde
hTLKp7IPN7UIMPAuBJnU9i3KTdzW/9umrUkX9tv14fdnvy9/n6H+BBU6T6ffV5IN4L8/Jn/7vD1Y
rTg3kEglqzdnfagxkvnl+vD7ssC0TbQfMKPSGm14bhOwsQ5vU9lG+MEa6F7DQsNi1sf/3sRct0d3
fSfNkeUh7N3bGFZMusY2133m1tp/D3aoP8fwoNc2xVonbPTCgkxBfDn8Enz2mI806E3zXzG2X9ki
ykPgcLhd5vgwT5zxDTK2GpiFS0jw1LjcFh0+E4MXejzY3S3A5ibUGQITgRjS+PwTTdIjFgjN4S62
jN6vqZl0Fl3ix5a/VVJe8S9rsj5Ek2PvoyVn9PQDzJofRs6rS1BfaNn3dRtf+GxetJCjcjPt46y+
X1Lih8TMX7BVfo5TbTlY5j9zxmunhuUrLXVnpy/hJaMHavZu7PUTGZNOZXjdmK1oOv/397C76jSU
3ZG59VdXTRcZQOkzDeUnwXwQAnNlqL4TySUu5UJaGM7rncRNT/9xZvPWh20XvU4dMQ50OT4QPNLV
symzajxDlEmMezNEYbbi0ib781ARiHINHO63+sGdhQvugOyFXl4lKDh2B9l1YA5S56PJW/YiwBtj
2Vxngz4pxoWFq7chiKL+KJr2SiO/3SV8mZtoGTyoAn7QIKvXnehVvuB2PNE8GFMwyVpsN/vQ/ulB
AT0AF3b2YjGMzRKp29QxsWS2/EJ+SuqLBmdN7GZf7N7ovq+gIj+cSftb9yAYe2N6L6PcwR7WPzRT
1WL3NqJrlCce/p0v2PoAXJsa23pDDJ4jvyMLQgYRRb1XO1exvBp2A41sWYatLLO7Rt0o6YBMKw68
ppbbnunYNH1TeSo0zuIES0dHpGiHHJ6YB1wm25N4s2UeQapJanKAXOLmXIU/GIh2umVwYcjxvVjj
GPPmuXRxNWC+JRQzkcfcWd6SRtx1Ib74oqTQHFuETrHVYxSgQPwdZIcB5MaIsSbayTWbJSUtM17x
9ibKMsNdx+fdHWIT4r6X6OTOy5npdM+IEiinmxjYo0hUdpHRtrimYNxQJpnxwFmpIv7KpgbNEO4P
LjEQTLKJ/jFfu4h+U2egT2psvHK6COShu686B5fhBGFibv/WQnBoy/E7VLQWZzIrUUWt1TZcoREr
4gbWAI1eHfl9Wpr5zjVLr2j7b1k384nNmYkDNDNXMeOV0NimIUFlNbrFIYUfXI0HfHGMndzsybRd
6hRhfHY0x/UqerDUcVnD2Mswf4sGTfNca/4z1SIjVI4Q8yw/DsRde8DU5aYCj0JNNs97l4ZdqNUH
ZvbcZBDzdrldAFctA3KxYcVj5MTdFFX1fgyB63X2kfWYVkycxEc5cDNj4K2OdeIw+y8I2zId2sRO
yglFXYXJDWjo9X0xJGo3RPgOHA5nGxSlMeASMiDM+GBMCqtLyBtZ7bOkn8HkgV6pThl76GR8yBIr
vFsS4lr7kk0QiBJemAzzaNb/q91jlq4TPH5fDBCar5VL+CjzFIKzfalqTm1TjCg77IyvWDZfAxl8
QAKYIsXpQTMIiYQu3WHjhPp01cyRKxZC8hbp8skhYQIKV7TXqpNlLDQSCZQjorbOXE49HT2HSERk
l45BfwziUrIFx6dyBQUTLWLg3WFWSKQCI6Jc6qim1LooWwY9tkf47vhh1c/IccBfQpAmkNQeI5MI
p9mZ7k0HL9XkTO5+eCAjjy6Mavd22/9NHP3dqFouiplmREPXtxjVj4MSJ3bdvwMD4e2Y0ocaXflk
Z9/ORCgVJ6KBgywuu6m5qthFmERzSNrgdfpi5YqOnDeiJbwG2T0ajGZDy4qMvgDfVXTXtYCcpx51
N6swIWStBiNak2D5Rhte5t8W/QeJP9aB2vlK2/Yw6satcAt82jJ8KfWQgbY+p8zktpGpY5wkVWuj
y4oVyVDzfkJWq9q/iUWEhy1eY1dkezHO3yoj+nte1lO3Z8VzcjDW8qIAkKDDpRWjG+ICmd50NNEo
GgCcya2w7UtQZR8yAdtKAvQN7qjX6+XnIO2/dWMRG1TS7dIwTfZ/TNNGUtWaL25e/YwSjtDktrvJ
bIHK0eXdECcK5ybzkeFTaxnN06Clj8D+nhS6B+SVrsagN7eZV5UfBdEm5qTozoKzYUIhyLUZtyon
0QbwGaLJ1k4OyVDvcpX+RLN61ocCj8uAvkRUCxkYugJNMHoNilpUFg5hTP1ZavYNEGd2ZybGdeiq
R6s1reOod+XeNspLUQ+vyFzIIWKCgh+cwXCl7xiQsoGD3/Go6B/dQheHwsGd34wwQ3NStB1EDMpg
TI9pJj1Q63o2E0dHymfVE2/K7TaLiBlKZPtaD/eqTTrOPu8kNPi0z4O90hkOoZVAfaqINawWFq2q
476bptX7BkNy0EnsU0Lvdtn7GM8aekool8k4Vpt+5TIuBoBOUYyXaF4xwv3gA+YkxkcxmSknm4vE
54KrIg6urSvv55Alf7F0ZpthzQg/R1+U+BPJwwFNYbyz9nDOsuG9kIf8kFdFt68Ux2cLSmJrLv0p
73SazsXOAJKzvg9581UH4AqG5BahbeqMlQceN94uI+yrnLGmF5f0VzjdavSOQC+GpvjiLhfHVH/o
y+DF0PR4J/FncFOji9RIgMqmAcXc3uxIEcszt9zXqIAArnmpBdp3zt+LmV1dOPFtlMaxIe2VbcI+
jvkE83TCHhbawBxNG601YU+wdivtIuLg6LSYCro0m/ZG38+cHpmEMSB4TSLIk2aaIKxDBH5XEmeB
tI1uZdV+D5Tydw2JXlrMcdXJwEMFhfYnNEfOU8w4mDeU3W4ZsrvOWHERdvIwxW24yyumXUqUzy4J
nqdibCG4luplYWukry4IvYE/CHf7MWih4NLXR1mylDiRzRynslHszFR7AhY73cwUIlK0dC8FaqCD
Ypjd8Y6BoAxOqnon0b1DmiKUE6udFyT1dyO7g6P0eaM78Gzg3DIFnK51iTG+Jd2aXo3ry5Y5hkzT
hLEvVbE9G5LJAYAFLAPkVQBz6YP6XzMWb4FKv+Z0CGnrlX+GwA3PY/amOWA/SpRXNMzcaMuZYvD6
YFUGQmXsy9TTGPYdaCji/56cbNdpxNkKGlobc3bIRlLOqdLz7f9Qdx5LkiNZlv2VlFgPshUKqAIY
6aqFcXNmTizcPWIDcRbgnOPr58AypzqzR4b0chYVFZFOzAxE8fS9e8/tDAZ72GJCLBJ1ca9C+k2V
9zl69YwAgIcksT4bUrapyuE+zwwnAWM5m6kIz7OIvOukaW8GeH47MKfykKGzngebGypAOuenzo1D
1zMb1KtGlLVDgr5m99ofAYxnKOTgd2GjYUhTjVedE9YnEssHaoRqGq0bGEk0BR3JDMuFY+u4ARsy
fEeYBT4xr87besnmzn06xiYNttZUCMUF4XgxsnC3+EWtfUqD/MEdeKDl6Agww3J0Z+6bbW1JUAwd
T2Ap2Ro5705TlHunqzHyNP6Tz5+r7iXNeJijFQ5I0THHKwh3AYEzN6OX/YClEeynZryhg/Dk2tOp
zYiJBz87cru4d5MoFc1l8di2trdrqIuu6PqwjqUAE2pA+25B1z6W+fVg60ffDhQhBORmF5PFkXaC
66nhTXulwkEILANIHSQiyLQzSVp4MQyWPFuDu18W0Ix5yyBAXnoS4XsysX8NCnLpz3AzgoNFkjlz
rhyZRFqydIIFqsYcm3IUcEh5YoPCmg6pdj/hQ8TXhkWfU0u0GinqE0ZGai2RDSK5EksJSfXdaNj0
/QyVTTXWrnTs7yWtL6ucjLV0mInITr17hB+ShV0fjUas8zFl4kbjbzWsuS+gzHjyNkXDsKMAqIsu
vi3rMsKPAyPDZni702pk+o03PSYy+Eyo2Tq3P6VnZa92QWCNTngbZeIeDXyZffZDGzZwCNRgnagB
uBv3Teb+iLPWe5KmxE4e1/e9U/dXmVsXp8FlrEPDnAiu9N0hunM1LzFQGfMBWl6QTQ0vyfbRxBpR
xFl16BAgEo1tpE/aGNfDBF4TSA5/y8E+Omn0Y5iC7h6cNhkBB4QiEG9CzGEhJpmsl85VOy4NglYA
0jCgJ4upge0SLbDRRxfD1YIeTDnCyUtq8FTwyMLeS3XtIGyGAWeJQ3kzJB62hmZgAoA4dRXZJEMS
+Zrvpl7bSLuGBxiagniEEDur406HAo5hlUooRyPet0AtUxoIAZvFrqTLBCO6XWSQpjryodEQkmFN
tW9ADfdixlM2xlJHDxP7EUp05XposkhXsY3+punYZYoGHjop1ckqw8SN5PSR76EqsPULeTtEM+L0
K+qRUZDPo3PZYPtgqFZlurAIbDjNcCnXBUbWTdN+sY0vQVnH62xuFLnWGcZqoPGKy2SfZhgZHVDX
begZ4NWRJrRDuyv8hrSEolt7HFiIRsRS+uFtqeMr4nMxO0c22RADnso+uaorD6AnjFPeHkKLJiVx
QPe9x6qS9gdmzGghkvQw1owyFXvgfCL1zMQBsAoTwzg4oDI9N7sLevNAwSX2RgZqqBLZVY8LzJ3J
qbejNbuP+ais8NowoKixB4DD7PsHEIQ3pGI/wD1+L3UVk48E7a6tymsmSZPU6tgwmsxK/wGVerQz
BUqTzuOs+Q3C6DGtDzmt4Z0fGSyHXvq9aUS3NiNN4zEZeGQWCznHwuGEHRCn50H0Lt1CBT/ODMgE
AEVI/VejAvYeRow0m6jr300vh46rbQuDTjIne68un4uq9Xa106uVZDDloaR05CmzI9qlUe3Bhw8+
vHp4bRjj9nBnqV78527CPBBoce4FaIduHBcQ5jjtTZgdRkwTTy5LN9mcz1P8SDgUg1SaDzQE0N55
7YmePj6D1kSjNucPI02U6848B3NYkDgy0JA3v4NOqTfRQvM2TJMWJkHqcODc58DGT9rO44nCPVmX
Pfy6ARpxLqZjY9iHqKyeQ3/81BgU0tAA+I25fbJpbw4j4KIkeesHk0w5QXaxJSpS2Xxoyym2iggd
A4FkmNnjyjk6jUKamzJcMdD+BfbDnDHLLphLebBHGOiwDADq+DlaX74LOiMKznFUvnotRyJPxEnO
S3YnZ5EapnxSbsZkEyX/ajSCL4K+TsPWnOR0JADI26FV/l7nZnKgPRxC3XB3BcKHLeSPrZ+hihNA
fncFzH7MBEeYDvMOa+zPykweGCFvnMhRa3fkDjMzhZmicO/rnvgrIjZuyomZ6OhMMDJZCPjyuCkj
A58gaq0tSS8oV9kPQQxkSXAWJA+aImkxT09/TTUJjpaz7Nt7BI19sCsyxP6DRwhalVN58yF4XORb
ehjWmsixZ2Ogh2fEGUgsBkhjr7srm9EWuVNQwtXyZIqyCKdafI9pldTB0X/Mqvg4Vhl1LzLimvsl
aQcQ/mbmLahkH0GqvafWLUPGunOwgSxY75HzvufgD7eFceMUNnayYDIJ9EBQmXl3VkyWtj2paFMz
7mBFsIhIVcYqlFmwReVPqFPAIjElw26iQTYoEeMUY+ad1fVwmENqPvYfc8eNqiGUIy++Rr1326kw
2Xg5M2gLoXQtSewkXPV2LG6ryOg2Qc5zQ2tQAE2zDPunu85IP2HUAQpArm4bD6Xsf5KEbux6nqfE
JVUXJU4TkQnQE53WBFm1CcubRWQYsIYOLgQ2neiXRAfvXotwyq+cN3SJcMJtRnBJaHqrhv0ru3am
e+zHomQmVJnFYaaeNob2Bq3aorbGah4vF6vD/qn0CDgwmR/3AFGKZa46qSbY5b13S5ptezDGBMfu
/APtHfQfkH70BQIMkF2wa/wxuw7C5BZZJCFnVtVt+9J7pVDRh9GPyLCUrz4T55iScFfZhDGNI89O
Ap4mlMujgALdKa7AKSfGzaA1F1HrjDmPXJsdEO7vD2zc2FoNBGMeCxB7VR91OM8/e/yY8zTYYS4D
feDDD2RHAnkwgy20dPOTXN7bXo3WhXb6HoTMBnsLgyhGL6tmaINVnQaPKhvjU8yuMFQTHP5xfs2W
/pjdk5+Qo1Ff6C7c5yTBH9pS31XTcAtnwFwbCBki12F2bi34Ah+dORwz5t/GFlMrW0DFkMnCZ0nM
EXyvFLKBIDa9xu2OxyrB5phN+xCz6pRt547QmGYJcirkFBJWXhIWQ2sT6JELqe12RHG/yroOShWA
800DZbbUC0OlOmczsBXZpr9qVb/gbD/Gmm5JHYfGGrb0Nh1HgRByehks1i/Xto6Qg95DoJ1ehPgN
e2uqBmifBDLGtOXuuOq+d53+bLBGbWhEbgcFID01M9o6rjTX5cCTj41+INBmxwp+oBWM7KhTN0La
AOeJ/e539H/wK9Uy4nG8jW1k6TGzfgIfvi8odnZB6b+9eloBk8nD6mbEkVYsAPAyjq5SJEgoKB5k
5X6PkvE17BE74rpTq7oc0DAo+oqxUo+mNdB6MpbROb2AqmBbm9AQWRuZg+BpUMF+UEgcZVypPRkx
Z248SluCFkofgUkcZSfLutZLXIIyOrkfg5klNNlYKbHBI2M4WLguSoeu2Rdz+kDTFPsP0oaLQh09
H8WHAlGRmgbVuJTB9TiNah0MRBHIZrgRmeqOdKT8sep3U0ih6ch1D+F6S2vxNkzYbgwMDJ2IRlFN
I/cQZi1SUcP6QeU7X6flzyZdys0577d28hAUdKLi8YGENpfLTaHVEG8YkT8xIb9kEd0W9usolqbo
pQMueAic/kDcQrD23Vlf0XBctVZ9EKOZ3pHrtjPdke2XXd4HAdvwATPsBhqs3mYyKzdRPzkbUznX
/K85+LIbD3OF09ILycjq88dpAebboWGA4kRjguBoH2B0WYUWS3wT9O9pTn3YEuGVBdgcLVurRTVw
5doo9+C3MkAWm6g2yl2vxk8JfasKacGRijcB86C2nxvUtETIxceeWCAcF5vaxgGeuoPH/UoX0EMx
bWFf7pkZrYdfmcGuuwMvbHF/sOPyNs2QcVkajM6aqwaKCNcxgQCuKJ9TppY8kHq9XRgYLDmLsDGN
YBS+K8TXZzcBYaHs703eZAdLqF+JwB2v8PiPJkZEcvCOxJFbQUDLJ/SfSR1lhoTjHI3ZMe5quY4N
8FKma05H+o9kKY1HbbPP9SGXbJ0JwnsDeNlwPX1IhcewmkZlLNAT6Qbtm5Gi0SuYE2Fa8neYAr6H
jvjhZc7HKNzburLuzXl402kCUh9bHJtC88uUFHUwDJjw2lh+qrvRAVpathDUjBLHR8kd2sdgCit8
gUCQrxoeVTsNZmIleBLkSUp/LYn8PZCi11DYj0EDE06Mwa5nNKQ68BymD/yIhrG7NRsslv6JOFlG
IDaC+EbUt0Hk/LRAdMNgUScyoD7xtd0Qav0gmAXvyonpnjvI646rhHHKXKymlB7pxN7UrrD42zVT
K6zWJAofIcNFq8KjykFs5dgMgQtJBZc3A/0jiknPqP0DuUvAjP232iWJyJnGL2RE1RbN2lr0zVHK
pCCNrCtX4ah4g5h1911QxqcgNN+njJtUFfNbaDKt9NP2aE6Md01a6fjbpx6DC3+7/JFR11whBUJF
n7OKoVEX6QgRBiGkM+4NkWKcZhi16R1vN9Gruc2iEz0Fd++WtMnMkuk4sWHTOq2qce8b06kvWTVJ
KHEOUS3eTR5Le1FAhGia+oTIOyZVW1o7Z6gZFQY0A3WXuUtgmH0ISo3gt2cFCQt4+zwL8GVN4Qlt
9L0iThntA2y8ynV3+Yy/S41jsUeV+pZoYe0LFK4Sz2TYcVSn1tkz8H4zPWRCsTuQRKCBMalq+jS7
DGhNbn3GY3piC3ptoA9dOXU8XhNjUR0HK3sx6tm8EjaPF9RH3xFPemt6wrA7wzq6S7C+VC3IEDVO
06Pxo7CtYGOISR7GiKN3bcN93LQZscVRW95GnK9dVc3ZtvIyiDmYrcIsv4vTfWgBufRKtoamtI2t
8tRRtNGjZ3TEbiymKBAQ7Dbm4lcY827zYlznuk+2dX7CS/44xq6/KeWLKiYIgUF5F3jILJQFw7Qv
5GeW1uY6dEkst7jrjM5Tm6pl7ahlaq4Sc9oTbuhamFMB3OBroWNbVcFP6difTBBh62SU0qUR76uQ
4+YthADTQnknpXkvFRmcmdSkbLQf0Hrn7YR/ahgQEUhRPZIxMrKFR7I5jcY7CI+I4U4MK7SS8U2p
kAvBs9ky6CQELRXGmuNN8UGIHuMrkxG2jsIbcG3IugG9zzFm7L4D+NFr+tD4JEEWiOCQtNFd3TlP
Tekv2CGwJC6zn6gudnlr/nDHCnouQCtMK+6KIVu294qQwIKAi66bKlqEWXxoqlCecABHvdKnJegA
Mp0+WBaVUJIdJ9e/EXmuuOq4/YSIwZ+49kkhZ6bOQ05xpP8E+tKZ4dQjMF2jpXtsOuZ3yymDxT+T
uM1WCakA+Md4vMNMORc0pykiG1pgtkc0HGPFNt5gxWBMfclq9V+y2jwkU/UaM/SYEc2gck23qoYL
MtjM95E/rOjs01Q22G2MuXt0YEfrAmGUGoZt34r5RLt+8Vd05XeEyT/ryDpG4PEfbdu6rer8Fa1U
uPZpBiOeJYizYk+8VQjd5Pjaza17wOsGdDBGoFyMlJsBYc/SeCTKStxPFCueUuUOA927JRPIgQA3
riAs2mu0RfgcQvMEO+VXfyesJtoyueTWwb4AhlKgeAPwAuwIjhoHDasGYn5utEoRQF3rvcokUjYm
8zyynlzLxvVubrSH5dQ3UwSbcxLvVV07OwCBKJjygrH9UDm3ctH9W70N9a33c66h6GsARcAGwCYs
Lo8mop9IB8WJjn7dMujbMTBua+9QEMzAzs04tjoko/OkFxU6h0W240UuDSbHA+2h8vSqCWweYNl4
XRfmotpL1mYI80E07QHe7riBQ0fKRgxiV1pgUN1KP/YA1BrkyQeC3tAWEYGCiZ4dGckK5LuxwhZR
zYJgdbtRWyEbPmuNNurT0lgZGKPUe20RXjbonzJqst0MjGQjK/OOjpW3jXZDi9GJAHNwXroEooyC
GHLNTdcySg2I9NtgZviBMJ0XmzqidBd2Juu1W2XEt4yjRfNoDxYPXBbPt4OR+xTE7XQIOLv7mhFT
Mc77Nsz9PYG1h7DzUSLpudogfThg43iinzqxAQNRjgMBJ8DA7oHhxmpoGc9yzz6QupkRMEDDYtDx
qXYTuW6IQqbpQD+MHFS1C2wLx0DFc9CmOY9T6Sc2VJj0WfEzRKBJ5bQbmK7Tj/ildQTJb9BPQnRf
o2KLXIyorYxHep2w3crwGQ4LNWvuvE7wCjfzMuZ0kopSmVpkZ5U48mfGontBEgVB09fsvvKjN+ib
JYKAykbDR3O3YvLklY9Ze2WVxR01EIEqOMDWosveZIW3vXaI4hzkcGXmw4u8BY/R78FHM+RLkG7b
DvB4b7xNcadtgUwYuBnINC1TAu0Q41iggNcz6kzKf3hL85w/CmX7+2ktMh1tupHiGcyJczXMuNVI
lt7F6nMEvwFcA3+M8BG4MGdeZ81w5TS0vZXSDv1JgbQYtwWuBMMK4nOeyvOEHZ74+ORoJD63kBQf
yWQhdD6M7XQbE5WwzuNFXujRqMoAlFmaHkmJTaIr4aClYvwirYV0E0YHAaUL7YZ5gAUhhm3acVsG
plyl7FiNnF36bKbGxjEGxAQsJmaCB9Xa9XZ8O6fc7cjPedCU87NJTmg+JMC7reGqTlgqHGk/s74F
67ARWyf3gWXmTxWzVVjWNaLo2gaGyTo+eenrAP9ykwS3nqk/PAEe0C6mjVL9iQ1/RSoOl+fcO5vM
K56lIj/PNQQTAUmzPWxh6NXECtqy2QQeijoWvse69hDLw4UraBQkEZFS2C3YnLnq1PV8urKlaVW1
NRPY/G7w8d+wpQHOAzCqi0lZ1sVW0NhBwScIrNiC9yCKFgpNi2qjDmIEwy4Cyjri4d4vWltNpW8Z
n6oyIhDp3ScF42Zq8YZPNOs38P4P8mr5nGkqIeGkzxbM0JW34N+zEL1yUr+gpGRvXUQfEsWS2RQf
+Bp2sAUC0lzCm67x1WYGzVKb803T1+rIwHkeyDMjUFhOBL/jUDgWmGct1CK7sOKI0PJ8Al5pbqMB
/ogbNKfRsD4skMSwXdIPMwW4EOn8dZGqerbN3dgo2v7IKqU9oBeoO4LOfNwUHrjJXaBoEERkHcM7
Z9EJE6E3bY/qxzDT9zxm+jL4jsGCylhu8NghwZ9ir+V4+PQL9G/ffvu3f/77v32M/z34KsBkT0GR
N//8d/79UZRTHQVh+5/++c/b6APpS/GrvfzYv77t7z/0z8P2cft//Ibbp935P3/D8j7+9Qt53T/f
1+atffvbP7Z5y1L20H3V0+MXCPn28uJ8guU7/1+/+NvX5becp/LrH98+ii5vl98WREX+7c8vHT//
8U06+nKI/jhCy+//84t3bxk/91R0bfjbU/f59r/+1Ndb0/7jm6V+97QjmZdqaQlbu+6334av5SvS
/t1UFmuLrTwGjVrxSuDz2/Af30z5uxQe+AxLOVpgAfn2W7O8Er/ud9sTrue5wpTKlo5U3/7nh//b
6fuP0/lbTtp5QYxQw09r89tv5R+nefl0jmWhjbeZ4ruS3B3JK/L1j7dHIDJ8u/nf6DULh9nrs6bb
pO5JXkurp7pL6Fd3CZCfrdmp6j3sDVE/+AYYA1qcvjxXjt2iEMTKSCyBEXpttvMiP6zejDYRrwmG
7WTjiqjIHjNt1eYNHbKKatmj37LxNGOKHbr1lIYfWbLJZsH2pWv2+IKeepkRX91vM/jf+lOHOfcW
6Rvh9EYQ/URfz266YnA3TVyLjhxNh0cGrca6ZVS9m/1+8boo5KvOs1ch6n6i2q1tdupto7MfJsHO
GuuIKgcmDIh7HGCPGVB91EEk+hm7iJzKBjizC1mrbjwg951pdg70WisPPtAdejOAHB6jW2NKC2fn
x1HUfHhR1k2HEvNH+as0kgqRaFh7kNOcvESgMbP991lkmmVG3UoKiF0Dq2VR2rmJv8tBvyW7hK7b
tHLGOs6u0ecTrjbDZQXtJRyremhtFbnHOm3Y7K4aeNVfJjljARmSEyX8MIli2Ix9aohDDctgxuUf
MCMD84SbsFO6zvd2TT9hAyOZhAoK/GR+bDyl7Wt2J1RYsTnnxkkondffwfo0TyqpzGDTtyA5bxyQ
BfRQjKoefzpmhlbWGsIadL6DFplfb/XsAACKJCfEYUZ+m7U6mA9duYhzGsNxn8pGfGIUqj89DznK
FRpUcMJaD0G7Hin6z2mSSOqQueJB7nmWjcXQM2mFqkGFBAuUnVvvIMqDUqoHX5i7vq3cbhfzWmdO
C/3pXCZ+eVuovJnv01AWNSxiOr43cJp5VGE/7z/UXFbNvq6liLe6b5sn7lgs/wqyAWF2BMaDIutM
GR07YP0oGa1Fd1fOtu+eBrOOP2TOGCjdi9CpaQQHqqzf4RWO6rNJOOQHyUfAnGjZVjm/jiLq62VI
JkipqhoSOzwGhoWabktnQgJJpktWdaTBWtUY43/x9JxTrNLngSnbE+Lz4Yeh5pnuUyInL3FZVkuF
HlFRsgMH4/7mDU0+HbV2wsnlJzHtdBuKf1fJDYXQgg8PlO/fIQiGC7pPzDZJkPBg6MAWQSubHQHG
2NJhRgPYQzpiU6mhTQ+zKGkY8sxO1Ly3xmhOIyZFUZs5D63vINyhArOxAXALWv0uDvs6ZUI5mwYW
ktllP7jLTekEEy4AiZcpqBfxEfk1QzkezLhLSNMLMcUE3L12Y1w3gWLYcaRJzC58F1VRSLoQzmE/
ekhwUSHic1l9mKQIz3QmMgRdqV4nJ6vn7wjPowDvooksYtBW0e2bamyIWcwHoyq594k0XDe+OYMh
9co0wOWJq3HrpnPUHRPsZcMJP3FBx1G5ug+uAob16jrUYZHvkM/PxhoKo2V+OlMFSBAjcazZ53u0
q6ib6Wgj3hVGfF5UMsMPIjSU/5ICS+KyTvPIodmfYctjXFH9iAZPGFc5Sh3zQfvp7Jzq2C6jrabW
FIxL+0SdHEdV6aHq6GNetX09gr4YsjB/lI0YSKidI6cgONyCVb03EDaLp9R1ixN4FV7PS7rsIH1w
KEA7mOrczX3LBMBRND13kO81Fj7OcAO5PC7nG1f0Tk9MAqze4l0EgfdpYPYiwTbn5l/1LgbFw8wy
eUdrE0vWMJDKvOlKm6XQtUIML9pzu+SqKsH/P8kyddMfGrYvc3KCYI37DrQHhomRVWGTRRpnqixs
XZ9zs6k6qE4RunVfQ9hZSFWR+wN6r2XuOskRuUpz7XifAxSacZulHSOeqs7scmH2NOEH413EJUob
6UmiiqIBW4v+OWYHSlBxG5tinznZeFRNN1z71nA/eHb/NjkBkx53FnJ4FFNqWLuxyxMyuUzHcq/r
yJyZGqL6bcRbZ4cjpXzoMdlOsjRAYQ77FL2Ey4b7PAGVxVknQE6ODOeQiXX05uwkC559I8+DKyjQ
DR4SG9LhYQaZH2146AYf7Jy74GokG9O+I9LDirY4+qDK+V0eVAfdznGJzF9P064bGjiibduQRplw
q96bjOSNbUp29IxzeBLi1eLc668RC693nVVt9h5m4J5XsyMwcWbK5IeBx3AZESYclQHQnybX62nE
LbLtjcJHqcIQerg3eXXeX2ovMdehIMcSBG8JNDfQJFDHPIL0xhhihz1WlRO2OqsZkrJo0l6ee0dU
8Y4wMMO5ljJugE6aXgnTkFklEmkjKtHvMjYT+barh8m+cXVRD3vS6vGRO3GfVvu26EZ7I4hjplnX
+Qswhv2HPCSpK5zNX6qxPwuevxY4FEp/K29sJMK2ZXqIP2162HIpf/5S3jRR0proMN/N3ByS4Ete
CgBKJYoBmlpLZVAKspeeSEiiZOg9QUPn/b9eM/9fq+H9V7EUlM3/BxWxokRkz/C/KYhBD2Gj/GsF
vXz/n6Ww/bsWjik8wSIhbWnylT9KYYt6F8+yieyZ/1eWKf9VClM/O8JTHmu86WolLfs/amH7d6Ut
00EVoU3TwnH2X6mFTVPyKn+9WqQSlOea36MZAyscD3+/WnrgJuTOx/O62kKJPosWRdKMh2I9Gu45
kWLr6+F77seniE1tWNJxob3JRs2nA9SG8evYyNccbeJaeSas5864k0Xy7pPoZjsI3KLWuiFdKN4o
tGHlFqUzcPh4V2OOBgzyJOPgYSS2m+7GPYgYCzkkVgunpLNhlM0po+9RsXSgdUMrJ2t3oyy0IW1F
P7phYfYKca1hKsf5/aAdYzuD24OdUNNAFXiWVb+wFhaJVUr5nGQaK2TOi2gqMk8351qQZ9YGGWZT
QQeRPt45Gxljc8KY/RCeuHJZcgd+ic/LApbcq6r/Eff+WVfqKrKrrcvnlC2/0qfhszZNJyYukUZX
yH/iLNKfCfqHyK0hvUtoX8qmgae8+fHy1qYBoYvwkWPC0josv4qiDN8PYDY/JDjNJSYY414EqtIm
SceasCcPv2Kca7hYASTzwSBtYxcLjBenlx7N7brdes5wrVMKx8Kxn0Qjr0blwzQg4MMXNZMGl6PY
GIjcbczKgfBOlUrbdSWX5oEZfCnIxtg4eP9uPdyMJXzryIjeL8dFaLgtLHarYZHoZH37MEi8gT6n
rBoxiQuMaqNk6m6+KtosOxE2A5qFV82RZDSyaJ/5UDQyYpGMaBX7NQNNumdmimCthHRdubj/R4KH
ylny6OFXjmXp0pu0EeIubRtqvw1HZFhRXDzaHZnrdYlsVaXzbpzunAoCzuVMiIo3iHQv2SS6fhUh
1qsgYEQh5QAEGE2lcK0zaEhvNfbOdQP0bo82+lgbIygdm36LmorHFAn+XrbLbCx/nDNrb8S8d/SZ
xtb0vJ9oG9e9C8WMBiCusKG2YKaG9Cvs+HC5loXn3Aki8bA0hXQKl6u3QmIHUYdzNtVfS9fDNfSd
S9SODeZvnA1JhCyWAxomf9wErS+ugzE9UD5Zq1ESzupobkGrxg2wSLhN3kviqQfmfg9Q691Nyuxy
1VFbC3hjsM449YQdITFCThkGOw+oTy3MZyD0ex6nBJwk7xW2aras90Y5Urkk75EjoQ0CmTY7+C8T
FxhPbHfjZ8aZ7so7REyGEBQcGQpwgIxNps9BMj8Fg31FAPRxxkqP2AWkOf6UdWgS+GzqOcD6DUtE
9ATGDChJIp8PlIYsIv4xddK3gCxE4HHJu5j1OYcUuWbWTAOj2NYpMwXYKUdws8PGxSZ4uSaIfrzr
5nPjkAgXJl6EKJY7F2akpakx0+Ven1e9beH5Sr2zK7zl3n8cOQOsBhS2ODlWQc5tXXiNhcBkvNNN
Oqw9HHtwE/KV9GLUIbLdVlX6S2AfsbNsPJl6BCm7rEaN1X7P+u7ciBjNTCG+UAUjsEBqLdlDr7MI
bEVjc83iNhjkD2bLRAVX8bsZulyZFsHjzlChhUK/U+g7/GoctEB8Gcp5zZaPjwI7WsfM2vEmfeWa
sWGTBC9gc2nRsq50BKxfLh7L4V8NCjXat8l7EQCOyPARpAmkjz7yHlFDscZFxgstgFdGeu1eNpWF
q7tYGwwzN7maN6YDaAOFCq56M3sei2jfeK3cexGefDNoXqwOSaQxoZbwVPBDB128oUZGxAOK1EEE
d4c248ZqXpm9ASpmrHS0lHdVj8q6xsa0XO5uS+tS18RKkreBebK8T3OMNxEuzw2JgldSssDNHNbL
qsZdxQFGg4UCaTNZ50jTR9UB45xQMA93wnei53kQuRyDsT4jjUNYjs+Uj9NoC2egs+9SgIKyCr7L
2N5zjjzsB3w5jvTd1MWfJYqozrHvkT8cLqezJMVm38OLrcvEvkLvvBO1ey3DuTwsj4U556xVqP65
xZGrsGtlCxe//7GoLzc1oXwiNLaXx6e3HNfLqsiacieb59GmEmYxcDHpsVLyzi5vHZo5koxlTCHJ
IknZttcBZ14Y5hNp3B/zBMjVdJG2oUVpGIGMiKu60HJZIbt269rJU+UQM1r7W8Pichcu76Phzboe
92xEZop03qwu2g4xl9K0LAVMOloeB6vK8mgjuGeLxj5QqOJuqHl4d2b4bhYAcFRR8JyI35dvGfrw
/XJr2f7wogFRg0M7CXG/fHPc8LL28pjLe31ka3u2Bo2WOKKMJvbu3UoTXE4V/0kv1yzcX6rl/Mta
NC5e75wvv7djY73sPp4EIsFCPJrL0m2iXqPDxZtK0ZL3SdWvqlgdS6EaOgTA0wbzo1rEmJJvXt6m
w/YeNNR9wgnOkdZllv4BeI7sAZYoT1h3dTOdJ8RwyzcvH38uXQJ3nLOZOEdtNqSA1Jt+eaxd3lQe
8MkqnkgUdURVdE/Lxx1b0r3ZyXCASLB0epfwPeD5cfQdzj3v1OWBdnlDpDYzZuWUstOSDm/i8hmH
gg9KlNrKT8cDg1NUsynPhHCWG9OYXsxk+SjLHy1iSjKqn3RqRWvHmj6KWq0yMEmM2d/Q1+b7CjvC
tmV4sHzcjOVvz5PvBt1n0Mk3pnneOncmixMqzmUMd2VaLg2Mkt8HJ3xLmWYTnckBtvC2Wg6COxg3
l9O0HBDDJUlbhkxdJ57rAkTVKlzutqSliwV8suH2ow4hmxqpWl34n9BgGMN5MD0zSAd2ZD2QRPNq
Z/x0uTzIrDi9DfVwfzl5XY1mP/WDDeYNZq7Lmp0qwG8jHtjl1EBDpo4QNTiPIF0E/5wGl4ok0u31
5b3M8HRXNJ3faTFczpBv816WZ9jlfZRRhmlaKLJx+ICXW6IXmCe9+tgzDVe5HWxbazlAZX5iWPrH
940p/8XQ9AQmHJqrjHTGycIcHLX8bqRuz6Kobt3IR5CDHbe2vYWTSJQI7y4J+ZbLR7t84gxMKfix
/irKQf9cToUdBZ/O3N9ebm5rubArdK9EFnyWGbd7oylC41+0wrBRAMfYO8sN88ffEA2vZUcWtoH7
QY1tgwjhlpX3dPldyfJajUEO7eWUVk3zbIeQB5bP4Ybx2fPb0+VhHjn+2azBnFqUJ8QmYZLiUDcY
JNeqHDdDS9pnrziL9bI2lRRB7HD9s5EUT55AiNUZvy4vCIn5xlVoCS63qGYTHQ4IbKrifRo1qSpE
OBXNKRHeV1J3bN3ZRbi9RThAskisebNZAu5IYa9VEdzTZXW4XPWBlIc+dXdDwaHosxkGPLDF5Qco
mL3/Qd15LEmubNn1i/AM0uGYcBABhBYpK8UEVlkCWkvH1/dC3mbba3JA44RmHNy6aVWpIgC4Hz9n
77W3djocNeV8Wegfgu9f5PsTv990d32LaghujBNvTH833zs/9yeVm6rfI9PZD1m9kHWH3I7wKppJ
2V64yNzFWkjRD77ZMStj1xc/rehNriPldQ1dl7261s66nTxB32T3VflXOrBL23Hpuxb8JKCBhFyq
HgwJg3Mn2YSAME4ZU7wN0cU4x2E2AB/stcOQ55elbZxzUoTbvi7so9N+ezLQvI9L4XfFssJL1GHE
lgzos95/P7Whl3P0SNoTcpwAiHsDrRgXQGiCiDDVrZcRq/Gy3qHrFf8+lomlq5Ao/PNgpaskN2Lo
AGDE0XFxVb6xKui+r4JRjy/RUOzWx5nMjXEbRSSep/qEdGo4Jg64AXPEyRwVT9///P28LmH5XMjy
QReqPdbV0S5AyWu1+5JQw6xLZKzJk9FiPoi/6OBhkC64iJV4SLvxK2xY7dR6vitG57iuXEaav3kQ
GkbU/Giutt/3Mo3YbW5mAZizg5OEvw00lBt7jig8+YpeokoVt3V3Ueu5Y674KR6/NveLXzzIkLfj
+xn+Xg16GS/btopebVIsQ0B7AcB9QMEzXBYkvBhJAY/7XRWtsVJyz5mWKazFmHxKV50JhwVmBcRx
g64nOrOVh3pkkAlgAVgGDo2FVX+Owp912rMmTSlGM8M8NXlFjDc6yMUjXhF5DU4IyVfxRzs8JNoI
GuI/C931Jbm0dkMm7bTG+TqCd7gZB4OfxMXQ/qmLY8Vu9H0124w9ZlDlOccXwaTgBQXHjQZeEHNG
a3Ou97qEgyS4OX3lbdcPUif5Wv8fuVTiJCuUjQQIgklsEyr36BjiZTDkTSiBGJO/jGNqYg3aCw0q
qqmra4ev349KOPBojDL7oRHwh1TxiyxRKlm+s8fJdb0w9loIxWthn8FrWx8tSutuw7p7NkCb0yZF
bhvZD//1kOXdj2ouf3YSnHzORJ6SgHBO+q2ZOFv8qloMSXsYOXxMJmsJMsVNIokfgZfLKZ+a//tU
auJXXGs0jiy4YuMiWJ/f2jRoqx57nlodzRHgx8R0n6ZMPXxv4Oun4A2g0JicDCAIZ461q0HTnj+8
R7fTXmibfw0cHdaVoEHG61gRw/oyl5uFcMO4+/6Z3y/wny+lXdInKBhDk4AE+7kUJox678WcK+kX
MZHfbok+YT1b1ZLnygtzZ+Okt3F69NYj8fq57MnLbpTuEfaBx/7Kp5UVWiTJbxWjSvWdtc5YC8/5
w1mGz+/vH7IAKncBebydxybZ6A1v1T/nidg8KDIsAvQehOvE892297Id36r1fkUXzc9AoIYS6NCj
UD6aU5IxziGWiKeZ0ETp0zEifES7ECzdY1jD5In4J+WwCsCJxY857qvT3JlbcfLinV4yC9czfedl
rTfWoy0Vq1zNGZ03kUYIynm9RTpLYQOrHr/rZNGxqJMe2qPyTr9oqP4ak0tdc/IuPS7j+p/hpy5N
ppY74/v02yh10KJwS4Jqh5uJ58rSQFSSfMMhX4+2yfoMqUzRAUrV2Snnu+Oinx4n2s9KX29xOzut
Ny5JSdQBTw0gUJnyzkrZ3FzASJuBa9Ba7ZOcEazwievBrRBr7Qn4bPt9uF+bIo2XBLy83wuzxd33
jf/dOPk+uv1bQ/H/3NM1HeFQGeh0C3Vb0jKkIfjvPd0piQ17jrG6oBm7jrb915Rb0tbnwgaHE24d
QuT+H3Zw/13S8D/+fxE92O6/XZL/TfTwunz9yZKu/180D+sX/dPoda1/0Y5lqiQN02MERmP2Pxu9
jvMvzxPCQrti8M9IHP6r0Ws7dIcdLqrp0vD1hE53+H+KHtx/GbTxTWQPwnFNU4j/m0avACz53xu9
tD1cyxUOHWCkFJ6Qzn+/hXie7QKxQLGPW9gaOYjSTErYS7MbWCOj0nFkB04it9o2srH2peFNeFej
HHwJXkDI3IcqQ2EVjbBSoPXRG2066MmgFw6pIMMtTwisZRvTSiSDVRLJR7x42mack7e8jctAy+ZT
rgsscq7C3mM0b5gG5v0SGfNmCRXKVswGrJxsBn0Jpdk0fzaE3PgqxTBXDhBXJjSdAHNWLVxM/4BS
aNKUJOfGerRYDsphgRUhUBFZNORJRUOvRJta7YmUDe/fOZ2Zc2lX+15WHvr+w9Rbxq1p4m1zq3P3
5ZpO1RMd7Zfkd7FFhn+8guh1CCHq3FdRg0/5V9LO+VNE6hpER6FtDCeuMbNNn7I3on0S98PZQhs2
TeJsz8TZmhMngVS3z0ILMSbG8q300vFMwakvun4KQzmfwhPD6UtpedGtqWr9SXM6cYokLcsx+iot
3Xqt16w7g1KSbvFQkHBpxfsuA8RWSLP5NFrrse/DM7NLLP5tEv5YvaeMlzcCotKfxXDvDskav4xe
vbvcvBuMWPkNB0Q62zN7BobMBFskBsK+DoxFpvu0qmOAF8T3Sq96l6M9nXqdQKyhnKp3swVM7Rph
da4hfOLagYJttY+M0bRn5s4cixySfDDZYzzZWsPiXMLCTK+SoxxtU4tAH2XWF93ukafnnAVJsiTB
XXC+bOPz9IlwYAjytuiRfC0i6AqNuam7RLu65hdKVPyAb7l4mTRAU0Ovkequj+dFNPXDNCN9LDX5
WWEUOxQLvGA4LE3QPdX0lc9EFeINlyA6WgeW9qjqp9pu212DtdDvHADNdaPQCud/rXr+IiztmEZd
fKvSJDrUSMtrSeROi24YM8FDC5qik6g1CdXwmbKlz8PAy01pVc6TPj06iwRSkVXIrtnSndHKt3Yx
GU99U/iJcoydHqFIj+uso9jDlUIJamyxDJ0TryIOIUra3Trsh/zylOaF8dRV44k6FqWrk0o/jWEc
OosKOiHxuxHU4Oo5m1PR6fsRldBGLaEIeGcPJFt/tDSUToqk5sXFR1zPDt020ssLZJbUhO3GQoS7
Ebjut6aM7wNuoxlMwi3qY0rpmHN51UJNcHoZDBGUl7Ksfimlrkn2q5xmK+jn+GuciYPpo/A1BQOY
juZ4GNLwaAyt62eZ/ps4mF1LM/1QZgm+laXZW6o03tYpC6pW+LRIuvcwDbOdqEiV1+h3NcTkeqpY
zlOTVExR8hxNt/6j6tWLqUW9nyrnJcFkeRvoL27Csi5+Rk5+X6oxPoO9gVpQ+OHg1bvJwg7KwNyH
4m7vXRpmnJrNkzeuFVkIFyZ7LRzvmKB3PStilXZrW9Dem/QyA8ijS9BnxastGu+ITb/b7rLeTC4m
ndhJaL6XIbbQQ+fYVtkKghk+R9LpYNxkT41r/qJtPPtobuBlycuMbvKd8C20/K9VHlc/9E68wD3c
TMPk7KeKEVrn9MQRiZiuHaZkox8EjMAc0+NoNIewUT9tCo0DprAjKSd3VpAucCrJkYWurFXG1TWk
TcEEmiW+hPjO7GkrLV3tw5ynXS91er9Wq3ZSzv7cDBzJBZoYSVSYsfrngGWtfoMat0pKkCvF7KZI
cwbxtInowo8KOGH8js5bIoAKn9Pqt425Ry+pOUMjof9oalck9ljpt/DLPpVRQJlz/7QC651Z9W+a
s8Y7eazKlbsVQyjOMG9bH7e67TdSD+jN6D6oBwsUBF3sCCC9b2r2s9Xpd3syw2BctOOSGz/I+q62
tie2EDAxrOEx5vtj+kuzRzDvI9O0NnwtPvs1btPqLIkN2S6AhGjo9hLtM0owbEyR81SvfO0MZ4q/
JJjSeIzdA2fntknwGM+Oy01YQ3f1EDmpOh+OsdIKH6P7ajiVmI0iJZ497WyD1cXAt9GhSLPsAJrV
SX8bmeMAt3hxyOp2U627jLw9tSztYLLmI/mcLNVaeI/Q826txQ0R/ja0YJuQTSvvfusoA3AdTALi
5vLZ9fVDH8vPpMgIDaDEjRqjPk85ipvQzI99IR7C3sLxb7FYEaCGqbAufyHQGt/Zz4ZdT3T7vnTr
BbAsERORuVdeJOAmMgALI9h7hnLIUCs0tIOwPvV262RTGwwkpQLRQj9VaxMGePDQYSPeGRjmWGnh
mQvtYRn6s5hx65P7jMR9jbGxOCSbdOmUQzgbERFBE0I8FEPlslm3fRvQR2JMBvrItu35RLX7Y23O
B63GhGGsTe9YDTir3ZqM5gRpHPsxMXFpHe9aB7xznuChoEt/FkVghGA9iAWBxWRiOIZLnhPNyrmJ
wz4CQKN/APp7gpDlnjA6vWQJCmsDCIC/hFQdHGee41eZwJ5lk3vK4srXE973NmqRPDPmnUbN3c2S
1N2U1hIGjL8K/utZ73XjMcQ2hs/aOWrVZ6Yl6bkPzd9zHDGfUm7OoV++EMSgHwlp+sXe0WwlWAbM
rzDkUtLeBvB0QnhLMOrWtgJgzcNmiv2oreQ/iHFnl8WcAFYZNDrRWMLp/albSgLe5z18cWN96Vga
w/yvR2TSAZXdY+wwjSVzItmipBp9bw1tqsr5oupwPKJBO6GFbxgZk7oLhDtIc4v0poIjK+Fsp4T1
nC5RdaBRvi3HNsOA5NJmqqOzg4rnAoR0uIjPVvTGddDG/ZQlFWEl1mOFBCmYsd76A51Nc3irudC7
Eb8PVK/yqmvagFytq4MlrS6Ot4EZoB6MOfYJTC+OLfAp8qiKYWcO7EUZB7Wg1GNi4uFabVG02WQE
1O/k0rr7ZXa0k6HZ3bloE9evrekAcwfQ9mz+7KypJDDJPpZViUw9GezAnSu/+pvnuYSlYY67WKHf
NGt3Hw7DC7KzrzxtbxiW3B3v62+rCN/aqQ4P5fCMRpFE0Lr6q0+W6efjcC4dYqjyIUJURCQYelN7
75CCBrVx9tfBGWGorFtNNWN6L2BA1bGNtVtE0zHLml+yKS+4y2iyG9Q/UDQuWdNd8SkaG3dnWINz
QLllIxWKD55ACoqusgsGx3G3dOiOMUfVAPs4iXDUQl6HkE7RVjfqwnuB1N2VZnH1XBaw0Ambw1yl
kFxim7CP9ftPCq+HlwAWK412I7wwebCIP8lz62jqvflOgwwsWOl+UNm4gZjApkeEewStbagADVkN
153twiKUrQql2s+rVFWaa5hoFbIn5tZL8XNcEpbvnmUDVx1IcWfNN4S2JecILRnExJolRoGDhzgh
s3vnFs6utAZzN4iQpcoK9QtTVIJy6csyMW5eUzq1G8XJYAUqofvPhmRjK+OMFZR2PE44aTXh0cyX
22x8MclBIj3RlcsnVgwXy7OdGHRYug7iNXFtLFra+3qqj8h0GGYmjlnoT2UBl0w3SYJMiefe1FZ2
b5rW25Q1lMrGIp6htX8tliLVOmHu13YrdtSJ5wO+eYOmsvM+4vrF/SJgYVU5DAyVDLvKEdNJpxrS
I4DRoTsnQVKs83tX0favIFGkor6m8XCwUY/e9Mz0aaw8kWyP7rmdFeaz/knLJjYskYv6sHTpHoYN
JYfrapBLkTkC8ifEaE1ySqFmUnoVt5ag5HMy27sqTY1HI572Ymq2AjvVabKkosVtyItT59tKX+pH
4Y135WIKGdvxkExxd/UEe08ZFSXwDFrUaEThkdWsE4QJFwe26n7NrD4TUYNtU+vpfZvKZY8gxqTQ
HWs/lL9NlRKstv7RT+nOKOezjEIXEdyvBHXnlSzqCBrt9FKl3mNpQbCHbNXevz9qDXLg46S3oaDC
AyiASkXV7yru1iBm7KVqjn5UpcbBoRQE2I1ELFKJbBblYaGhNQM1gXwd2Zvkixm5s59N88/gkuKK
mR4jtm2defwtMp2wRqYmkwqjK14x0Dc7yMNQlcmhXsOcPuDRF3dcjXcdVtyeo/BNUytUuALzhBE/
Doatm5rAq2QYHaV47FbHYWdPvoeiABiKd58xfYKSD9DRNmcDLJEkbWZfrshul4NXAWJ4n8kePWge
PqoKG6o+l8zf6+LNkKaBwjZ8rGrvNzkAdtBFCyArHALnlGR02raISMiQLHMNzHZDaCM00ccY/h7U
4OYjRIiLTRO9+0BeUBdz4lhMDO3O4r4zfTfuutoonXl6ShAG7nVkAkMPwgV4FJv1+J4V4XAJBXSx
ZsxutdajH85SG4Rnu6cHvOogfioRki5QFr/TQXMBwAETCgdYj6OW3AwvY+id5TDkiD2AH32Iy8Ig
qZ3EoBrnWKFlZByiffd17dDPFVT9KTw6jjYeQworaogZHYVuPIUMh8FrM76eOQJ79UvEtOlGtnGm
wWdB3B7tbDzVqDhCeFCZ/beAxbkXunkiUR2GlkN2yFCqQ7kwPU71qOW82zF5Qc1MMAeAfhizvg2M
Zd9GlJ+hu2j7Br2G+pWLaNxnCSwnQj6NoHdDB8NleCIDKiDDAvHJmDzrtg7M1Wh2COVy3y2S5M6M
A2NDV7yndeScC0USB1RoIux0jjBzfE4F4FMvSwPNTh/ZW15SfZhuRLBPt8TgAGAoq9x5xluaE3fE
7Q9iqsFteuuIikDoYZm3jtpyF42F39hlysaJSlmzM4f1691OmtewD+O3AXyaViSwiwbrqbQNxMvL
8NQmHq1v2xAQHLKGEZV8kSWVWgPADl9c2vt4b35G+YJ2l/q/NsAyp4Y4O1GHNTSd9r1A32E4jbmJ
NSo+3PoGtixDXZdYpDz9vaRnUvfbNjQfUuayG1n+6PHUEcAltB3hkdwMev3Zq/ZNyjcGfySMd/FH
Id4BqxpBVQ4vQElZmTLYx0RTAckC8eONj+5iyRcivNE/e7c26sq7JvfDMPFrNYWzr4vkVaO6P/RD
3hLPRpU9Fz+GiLU2nTQ6PCwDSvvo8ufKtaLAjrrWh2PLBgoH9oQZwQtsjQikzOuf9EbOj+UxqQhq
6xuG85mBj1V/6C3aXJ1YIQq1Tl05ZtvB0qF9RuI3ID/EM4qE15YMON90Gw1w6lK/vk9jnZ1EZRxk
lRMgql8KMSRnT2d2nmvqIYX4O3hkiBpG88tmbUdjEP9s6ZwEOHt4OZK+Vp9bO4l6oKh15Se3KB4c
P1u0ET+s+Ux+F3kw8mgPKqeND4E1at2/K5TNwim6p0mzc80RvY0Dmo6kcgQk5seUajMtNGw/yqSw
c2BnQOMd8dBEX22SL+w+IEuNnroqrr2LrdcXsynukVWD6M4oR9hDwKly2iRtYEDBVFtbNC3hExp1
bgEGqulcq2NTAdAWoJxy1FqgTThygTbCxqSOtEKQJORUGISXtM8S3TX6EQH3e24eqQpdFECTR1Wv
fSU0pE5dox5latzczhofUlsiSeGQZxHw5NIduC/x+JyUV83tEzRSWhMMWtjv7dk+Dm5Ek8wq7sNc
npG8ZC1huybHGt7gi1isZy1bGFM7TFaqkSQdlsW9K7yDJH0wmyVpeQozxEzTAKdvdx4Se9zmecQy
eoMy8T5EgkxaXe7CLJSnFBr96fujEKGqAe3Pd5uRB74tv3LtT7telqWENtuX4VfWuyteh9yNeVY/
3JAQ+2Z2fR2l/W6h28CaJ34JzBmkRljpFu4M2HKrDjgq7qVtmAxpu9XoCiA8xJNiEDJFWChnqzac
GfB01xGVCyx5FRs4L9GE+kW43El1jU5odDHYevk+i+zNNE2mP0/5dHVP8TASv4J/XKtDj06JMR9x
uwIbWe/2hUQGReLzPKEcMBxnN+pavHfj4pjnnDPihRpVKweYpvPrYiO9oCehNjWqnB0oMOK8YjK4
hE1eUGNOb9li2TuXcArRO6M/NV0ZWNT5rJ2odQ1114i2Re+V1XtdYdJXpXPOxvG1sDsyricdKIsz
474yPcD+Dvdx8lY6KTF+aghcz7x5Oh2rnnI1qOSGfZlZGpil4KC7L7iwvroRwWYuIAvrUXa32+cl
Y2aWJexiY1e9IKs/F3HdX5rBpKqbfhdiaXegJSCvo9eoIeYE9lKoi2nhaDeJkGoNgbuGeGkjs6bL
Iur3Ne+XCgN8kacxtJyXv6aloeGBn3rw6JNm2oeJKHBveRrxz1IcsWoAXDddYOwkZ2wKLbrr8WTt
awhK0K5i6rnTmOGEqe2S4br7DFWzCIYEgeeSp8zeLeeqd5iQeocjKy+dsDVtZ/fFee4VClUSZOY4
LnbWTDe/qqr+EjbMy1k7V4jfLnaWmMStQaIPnYZTqU0HW9qnuFLIOVJojq4Y58dBT7J9DS4X+Ryt
QhjLxc3Dv4z8JkK3Ig0I1lEGyg7rCwsQhWcDUCxaI7OnLur2jWPB3GR3mdLhz9gDHkc+0G9K3cOK
hBQZDY38CLNxOWd6ecBM41wTkWDODsnsQ3wDmTS5LKF7XGXL1+QnmNQN8ivrLfbC7BxCeJzT6BeY
adqGrRfvpqJ46lEwHWNh1Jisa8Jn68TbEEqp+1nHmL6McfRpHY0jx/rOv4wOyUJFneCnjs3lT+P0
LJ9afUQnS+sUpkCJ7SlY8061rhvvbRz+rU1A/YRFA2YGdbOC+rGbNYdWW9MjVOxuV8ptZ9OHXPdg
P52Ozoh2RwMHvKx0u7q9d2MOXbiljQyr+a/pWL9qak3OksOVmmHam0nGb72yukQ6/rDsTR1ry9U1
jgPlCrFOoCtiI10emcTDkQGEnoM+QMVA3BSeOxBAPGClsLcyhqs8j9m1Mi39VuiZ74bul+e9ThBU
+gZMZQn2yyJPDtF4/B6JvDtaFWS0HsCbpSMkjc66oHscQSpGuxJESfrFuv9z8dYnzUEVvpI1DUjU
e9BjKGxJUk0t7kOPwEDpDpfYedRl8l7S+rXthCLSaj/OwpsB/M6jj5squWRmd1RteMQ10G/yPCnW
HizZeVmc7hSdp6kl4430YxyHhhGRZ+h2L5aqpl3q2q8hgAXWaOciUQNsncnQ4BkBF2y1BJfe9LJM
8atN+nlO/751RLOLZnHAI7XF5F5w4gWr6Kafaq5/EuhObALUbbTRNjVBx13pQhFT1Xzs1yRJK0Qe
a4M9yaOe7FH9da6zEatffEZumvDEPDl6ad4iDvSJrjA8mQX+Bnv6BKO/M7W52465gm6A3Bj3UcZu
43H7kJdI4MPyJ60NmiTT7y6vq52+HMYxeRM6a6ShES83ln2FV4KOSquNQZPqSAFDSoWQvDajhexl
aSBecyU1n6zHr4Slol3UlSwKByEoKzyb6DxnvhnbcBuY8G1J3qUW7DK/pHXPukxlaZKFjHpt2bte
iUwycY+FoeK9EbZUkl3hwVKBKpQ1f8uEXaSjM7Pxykz5MVRTAqJgorQkpA1T++mO7akZiTJI6fFu
M7NdfE0QrRxmp1nGr45T2LvEaC5qIto4199CvXruuG6HNNrlg/5cZPEuxi6sag1fK9EqupmCrRbG
M6GbAOlIX2K9Zxu32Ra6BLhsrFnTHlzIUXoNSABUpwe9R9VNXXg0aqcJrBCEHM2J1rcRTPkVB+gR
ZxsE3L6VvR9FH5WH3XOJaTu0evhRFkDxEu2dR8y3vMeqMux92h+auAUvxeEFori+tYc8/Uh1GOqz
tTPXM9SYQTLpEfgqieq99z49CG+Bq1PRzcw2uzp9YyKDJqsnRYDJEAd6kM9p7xhbm4vNIfw39go4
mEjVgbzz5I3pMbPR5s6V9uzG05tU1mHIms9lcI9oi84chrPL3DYnIj9+Dgv65kpCxhA0ebZzZIFt
UegglO/aZPAxhDA1OBy046JR0nRVtSLjFFK25AUj8fUEs9UIsAZmBj7CoKfhkKT6zbwLrsRmm9cD
hr44fyjRR1lqsnY6xtxj4kU/VAdzH7EUphqH6G+vPNRierKb1QSCq/oGyYxzHTRN39Zbtvm2DOa0
4HzTDq+G7CF5ho55XvpZXWLYPF73J9eIbMvjJ11nXyEY1tpaplXt524ElZaYlyQqfKRzdyMfyWFs
DYrOLsVskJB7Y0SVDwaLNUYa12ad+CInJIHLmw/8dDhmGVd20QEGL2N5NEX+PjSoXY24xwds59dG
a7IDQ2xx7hbxOsp4XYkGkyYiDidkJIX8dD35t8wR/Oo9AKySbbkqzfvYt9Dv9aO9ME0fS/EiLHUX
+hTvInjTaeiO6HIstZW26WxTkz6TKgoybGLrz5S4rKBsqntNiF9zwgsurebW09eIW0LDete5aWbE
LkiShKCliMZL2y38Hjuj4IIlafu5iGJ8yWkX1UVBlyrJxyCK1vun1QgQ1s0HXauH80iKMZakrKqN
zdCNbPhNTLwqI0HGUq8QZIinkdw1+sIkw+7fHZ3TxGzqSOCh3/IHE9zSLV5YOB5ZdY/ZqndDpQRf
NTJ/0vZN94WuPvV8rHZ9qP1gboWIioANoNgMrd2DqJFBKeLNYHF1aNEz7RzKUN0dUX+4dfMmZ2dv
p4rsRhlqp7Hr8M/AggvKOIJPK8xTOdxNzz6Ytsbu7y0tHc+aXoVKueOHFCs3beim+u31U0gUykS2
joiPZDqi9wUtzj0P/sqXnTnsDMd7G4kj2GoUNGDuoSeOw5N0ab6jaS9Vd8/BCG7npA5KIiW3Q7kr
HXIXsXojdCMlWbT6PjK69BabNW9LMkBVISOuG2R1rsoPjby5a0+tVjuIeI7weMfAsIGzpUb2hnqk
AslLkVMU8qt0GF25xMDvIFIeHH0JXHdwLrkdfs2GDbfN8lBQoWHUqVal58cArLZWHz/35RChANMl
4+7DYgNDma3iTIvOfGCuAArQOERLe5UuvGIEzkwqSygE9nvpeNe6MV9bO9xhZ1v2cOF3EwZYABiE
kHQngpGe8rF9FeuYv0OoHmZ0kTOaXzZxYUbewbeTS+vXs/ZOq6SihXrkAJtD4G4ftJlxhBvGj2lH
JoVGxa4HK6mPDFGa3THW4IR3CFXadgozbu+00Qn2pvnUZ97dcpu3gfJS1s5VxZJUwqZxfY/ViNjM
jKBhjbM1ayaBaeUTc41DTiIDZhjatRgsDyDy+sfMpcMYqaX28wJBYkSxgJ428wkT3dLz7o+ha8E0
lvYhH5OXdJl+WXS4l+TSMGC/NmX7THwCJ484z7cIbEooIOqg/9BFEwIhI/9YZmNJImC0GU3bvof1
rsUgvhtGjlV2S4wXoV7YqgU6P7TnJ1PC7JpLU2zjO/mDaRAqHo8eqnC/opkGXXykrQNMIG2vQpOS
kZqJjSOCQk1g5JMWFRYFDHbtuLdQEax6/sRj/tCHS3IQeCu3wzR6B3doTu4EQRIA96fqM3tv2cRX
FetsWGpIoZNCbekf/OWGpCMw/p5RVlCbMwAqokV/wPHzNAFkRBO4JiC4HNmS5LyKWxAtvPQgLrdG
C4cq8nYkwzu3Bkk0vk5VsyylIwFHnL8zFJazs2vogfcabaIa+RSdgnbYVJpbBJWFssScf9hQhiuS
WAkXzsi+EcOK9rH0ZtOEoCAHssN9HbxqBd6O3nLD7CK8IR3goNV0H0XvBr2sEr9AScqGMT1EtXH1
QmYRgH4z3Jtsxo6JXo4l+OqyYaRszafRwUCRd1rOhLvCatU7u6zNHkgTIcJGVuaWXF7edVpi57Cr
I74NkppYT4kI6Jo7L/AhpsA9u85LXP8xx/arjyFhd0PDubm+FJ3RkioArDAZa4LcXW6CfGi2oQIs
idOP9mC3bKY8usd5eZh0FKojZ5MtoIYfKnMAWNBfsipbO8AceU8kQwoC1DXAJZx6uLUr3bwQWzEg
e+o4Mxb63s1GqB7165zWaks71dtkTvi5mHy2pjfhFp6isObw3KxAqAyjJ9CkhH7MxhTBWFVypw0h
ahME3Jn8QLhTnWptvDZ2gzqXvw6aYlz80WUtMAvOOxqoLZ4CtXo+wtXoXqoPWqLXck22d7DubWtz
JMdhso+NJ/zUy840Ai00tgvSTYXtRDIGFZq4O63+4LkdmYVdbu5MVvcIAdupNsC7ZsAbUWu/GXMB
LQMscUeroRl95j/2dfZcClxSwcgB8/OE7LOmAn/vQHxb81WiQd+mqLl4052KWmsRijco5kSgJ2er
7M4E+DKHHk3aG+o8qs7yuV3+ZOiktCpFGdb+8FLtp0yQ6iRmQ+IRgVsbJYa/TYdultzWl5LEJxwV
tPYq7i8axB7aODAEmjt+isgJYq/+KnoOm4ugu+NMTKF0vbkSB/dGXpy85J3DnACROkUDErJkM1kG
0rLIPVWENzORz1Z4Ot5HY/nIPYkgXiC+KlLKg3aAZ7A23uerQf/a3karWKuG67VDByj8OCrZ4rrm
3K8B16WWvKvMfTCS6KcWjqfIGWfkSra+mr1pJTEzYDJD9aJCQlUm+Vo2tIsE0Wb92KOl62x6OXbl
9zVtZhFmHn7Q8UDYKiU/6pHtwnNsiyBL2RZcekUmArFDJHgnm8zvUTYdO0VdtiA8juS8FqcrFqk0
P3vPOJDIQy7q3dbC6VLoQ3ZQ4/wjBm97Tgf9rUvcD73ulsD8wN7dBVZp/OH2ejFtEjb0BHlMw/xO
UreUevcxlgm1PDxFZFVbDyebz0M6+G40/wWH8FPvvVdnlfguBkM9gN+MByoHkCai/0K3zKtTJRul
mQ8EixlBN4Epc+CSU3kWNyWL3+34N5KFYiqaxzs4wDezQUXuGlvUufnBGX4kFe2faDV1aYKLFzPK
JWTIfI7GMPnRDuCfJ7D91xofU9B3Xk/bcsM3S4lJ1pZArM2jqhlCmkLJtTLaeO9ktDD1cjQprrKH
Phke4rBn0mXanxIcHyvYZSlxnNaT851/DMrDxOfWtRJzB5K5GaLdScYmJ+Lc24siJbcI504yVf2e
McfeInS9b53iOEC18cew+w+yzmu5cWXJol+ECPgqvIqeoJPtbr0gWlI3Ct7br58Fau6cE3deGKRE
gRQIAlmZe6/9DLu229kbo6ndZ+TgPKNgaKBfHInAvhwXe0Bd+lwY9kYVAtAFAkjrnkCevPvpsVxa
9IIqconmthPFd7lk6CQ779bKd8zx2YaIDnL3WJCQPmzrl6YdcES4NefVDEtsPdL4gqW4MVF83ISF
0F7CuMnEOVjQp8ACyFf5q6eauSWp4JXVU7eRPTDDUou2VMZHWQUs0ShBMwu1SIlW4Io8yO+ystyO
dcooKUCjxB3d6KtDZXoTsieXxGK7YY7McsCXTBIy5ksg0klo4ktrHRl73waLxmzUTrY/JQuoaCAV
E71jhY6rMHFLwB2b4dDaj+1+tmgQKIeEv+AX07d4H6HZkTkBAMuUBf7Ip6wTBnZD+pbVes2qjDUJ
QymyvXTKIDv462kBjvAq9ssQdGcUNMbOjPHfZ+6g06A2vixzzJFlsc4aMFOZxNAGqHjozhl+ME9/
R3Jaqnn2NeRNuj4D1SVG1STscl+PBg78KD5bXV0+IKxqVzIPPueS8D1rbfItQAJ0Nnv9UD2U9Zjt
RB8oEhSG7IFVrUE0x2BemOciAmUuoHpi1yy9Z2ncgKE10OGVw4VCFmVDlLf7dADHyorny/amV6Kc
Oa0jjyJt4FegImOnyddMEifNaK3+6HRCp7jCc2WHFimUxoRqy7KkIF3MIDYnnMrnlOzWVnlM3hRG
X7j+ZluSoGXQg9Fc1mIaYgwRW4wGi65/GF0gB2ZLRFeGwQ5hz/gZle2+5Tz6AFKsx+McnutWfLk6
gqXCk/HeeZ5F20G/SQnd9vZh5KqnZfUFZQ17ssjpvUSRx5coucYGkHPwjp9mx6TF4UrUaXW0Swbh
7QYYZmu9WypNsn43U9IQKZCwAsiAYCYNJmJ6OVxwOo6pvpvGh7QPv2QXvlLsbBN3EasGXFYITy6P
KDV1sEMY36tgi16Dlr/aA7fZRSViz640dlFaTyCAvM+aSM1NYx8jF3pDGNMzwQdUrLsecqsTh9dZ
VpSeWfA8Vfa4FUzybdKiQuYPJO0VnOcWUXPW+dhr+PT5QeQxxAUFjJHVoj5FYIUFdiQzKh+7fSQe
y6ksoWfBn8oJwyzXTscwM24pcnSR5es6ro+GHv6ao6yg1SgaZL0xYKYAVFWSLQOn4atjmUrKUZ2+
97O1Vg3MsSnSalZZ9BamEEVo7xD2PoVB+DHqls8WNtJJnMvUFzsvBhwqrISAh/yt6jJ9a8XiB5m3
AiUkGIPkFQosFldHARLnGqFnG0pzxACSgLmYMXOkpS+hivBEDZSJRoluj9p6A1b0F0Zq0rhn/FKN
9+aEJbxaaCP2FE8r5E0D8mhpHrGtdJsS0gDD3q7gvEGe6qS6U5YXsEgQuO0SpoesHWgLpS3FiNN9
EQwCCYOv68Fu0BQZEfWgF+MZKjpixKxfCA3Pc+0mR1uM2NOuZYDy1umDn72BOnrEkZNVvXVwnZkV
j30KvRwfNrGgK2ioFZ/ZfIvnznlqQs76tMXRFqI4p/tu7oUXrsamRKoX9ijnvOlop4E/SK35YeR/
ytmBLabTkC7d0s8SfMxzFbJmDv6KwbmZLymGnkTUf3BMQcLoqLCLqn4tAwcIuMd3oTV0f+I7sOlQ
b8WBkRDMOz4GENd30zxhZ5ISAbiBeVuTzaYcooApZf5i62m5y7ooWrfRWQ8h3A5tzrS3cd56LsZs
snin55o/k6QJykQ2r6ZPdCGq/Fmx+PUeyyE+phWD2nlG8yHa+ZebZ0ij05nKv1c4jqdm35faB8qa
3/k8P0ZzmPv9+CeOOmypLLTjcJmsz5naezD5UZ791Nz0dbJp70WIQJPQuvRh8qyKiIlvZ+pHLyzl
qwwYb8i+3jGGi1mCOtu4Kp/6huNGoHMjg6dbVeX0HObThljAakfKKXhjGgkQr1jGdsFvmRpnmzXt
ZihGua3b6m8y2VuJOuslmUc4hRbnlm64AWCGLDZGi9q2PSc9kAAHScjYeawYk2Cny8Glu2j9TMa0
2Yx2+eKOCF40WYA3nPujWXeYCmMIYyggFpA5y6pcbV05zahkk4a1iJheU/chNLI/Thm5x1lrP2wN
/fEwjb+ZOpIsMDfuztON95ZEhrlq06MyvCv1X3pK6dEwYkU/nehs3pa3gJydR7ncBDCRo2JmWjGj
tMZHTYALNdVEd8l0lL4dZucFBFGzhdlXU33Wa+b5ZNVnNFAxifzoLOI5JrVEhmpY6AQR0lob7AJH
w2p46ilndsHiam5ncRnDaF7JOK3fTFrDO9eEP4YuA2laYiwEda17MKqi2pF//ieR2RmFASLajFlb
xoio0vKb5drN2ojgsefWB8PNZtM3qPk9hqwPGsZP1i0BdZidkdgu5EqLXbUCWPHmcY5e4/WZYL07
xPwCBKFhDe5ZdajAqTMwjOMN7rn+5BAVyYtgxKuTbLaiO46TVUeNRdFGJGNQfYDDdHy4elzBmkct
rCGyONG4H8Y6PBtOTtguwgsibx4Q2ajnzjVOdo+DoUCJIjGEnEHhfSZ8s4w80+lyZZFfqwHDWFfe
Yi13sLLk+qHPEWkxBEBprkiyHd+QleG61Ce0hhQXs4zsX5Yx4azkiGqbNDskGhLdkHqmjjIfMg5N
7hzBM9aip6wrzAdUjinenhbtCY9m1V5qhC9rY7mCLYjGiXkxi/96ndEQ8cvEWDU6ciQzFV9Dq2An
Fa8ZAqZdBRQ1VO+d1Tg7reXcPHsfFkcO8hgdaYmsg2NoOH+bxnjDbS5NpjUGIOUMNQdcHKZOk579
7ibtrAJNP4SmezPbItrbpfNSVMzgk6WPOSmPsCoBJZrGzrWL9JVrK31jyiEA+1Nx7bUnhBJoPWNX
BFsyY9xd1qNadsvnIhvWuMDLo4aEZx1q8Vkv+Scdk/NbOpMLTjz0C+AnIJc9V9yagRkeVoIRymcg
cOGRZxebQcXJhVNgbUX2g9dhRXYG8TfLkndDj4hpoXJcIUFjXqCqkNNtBBFxkTpLukHzLMi5dwG3
9AbZ2N1PdJMokQxKfFGsqz567d32K4pZq9hW8TduyXVxXJg62YQ5ovw1lBBNknpINllQW4c+YsUE
tnKVN1vNNtVrYmfjylWIsbOgfU4zex+QT0vcaX+Qkui6NDQZakIa4u/RsZAKqmSVbGj3VY9uMTsU
aOvW9NwfKCVfU7K06LsitKooynCCGWRBov6VJop55mhITdr3xe6QpuV441NlolM/of37tKpJ7RlQ
qSsSVJqdEY4oORy7SuwzMf3qhLGw2u3nkjTpW906vyQnbEBIvwIZuutbKGbDT9G7oE4bD3kX4AOA
ULqy4BzCVJletN4iZAwnCLwhmtZd+2MGtU2KrtwN84zlIWl/BZpnMjejRZ5qaM6TrnlKEeWihwAU
hUiL/Cu4N004kMdhmn7tymoztdZPs2AyasxJdLDhprjzPG9Zw99wBoN/yNMeN3F2EjRKLbI8INEm
P2p4rABFYBoObvlBQGK0G12HFnqCbsLqA5x2siMcN+PZ5AAmGGUAKTLS6CysPUxpW2j0e6zfSwrv
2m3bdksOZMEsgc6TATiC9iMupSj9YcVhscsYNmMeN0G2eUwyxid0LPXZappPxtY6gRnJxipPTeP9
IccRAbcZYzVikPPLSWS/Blp2bAxbfx6r+tx0WJmStGR8GKEPHZ3Zwj7hgLUt3a+KOn0FhsqEuIRR
ZPhq0eHfCueUoB2gY/4nGdQB+OkhoSWqKayFAsNKrdqV0aEtsYvCOSd5+owiY11qFKQ0FtMt6e3T
to3IYoftKh7szEJQ1FIzV/a8j3VUlkaFr0zbtG2+DSbrFkn6XmAlsJrB9gi8YyewIzYS0Mg8l2TW
ix84wphY6wRqoD7hIPfUi1Z4SHpG3AVpZDw7qaWvp4D36Ahy+lSnkj0MDQV0gN3hzcOtHqQ8S0+t
Peug9Wn/OPSh/TIulq2CMQbaoKPTxvkzAozsYFisUyGHZc92PrECDMyZ4tn9rcQUvENxJ9UlpTfC
PLBmEbVOnXQ6h3qSrwnkKn+XJLpr9ZR+zT1IrQKVOwvP4KNrvfqiL+kimm3DNBsuEya7PbM5KDrk
wW6GPI7WrJsZcXRLJ3ImSUfoyZI5lf8dDa66ptBeEXnKa2wziLdUf3KXBNJ5TLP17Il13xfegUYG
wZrCaV4h7bDoIAzQg3WwhmCNjrkrxcJ/iRj4L4Qsoxr2hoXLI7OoGgkBWGPeBwc0psbTQSBej5w/
UU4XKwkqmqewTLuXqA7pr9vJz7Yw9csQfUUNtfg7kwSqaApdx1PFFdFyk7WXWGFyAyDr58oFFQBQ
ZzFvl1Nh7uqsp5TMdpXRYW+jJKrVoUlauAXTKQAO0faen/qJBm0n5iotIOrD80uvZQMCdLGH9hFh
SvQP1ijsf+YmXlYCYVON4QVwUjp6A/0G9dcYo6caZ9DG0zNGkXRrSzXjtmLhfRLB+ISwTBohMEPX
/UjM6W8h+zfGOhuMJr+h3mAMLHrM8RFtXYprsUju0wyedAt41Gc3fTA7T3a9TccKNhVmPUGpP+Zf
URfUflqpv/BMP1j1Zjs9zo6l5WD2MU98QX7LAVmflcQkflrJkzl5NJ2GQ4+0QRZ0q8uuf4oKHZzi
kPyVooYREzf6Y1leAkWiQwMt+Ky9giyszkEW/WgaVzyiSCxogWCgmUfkMfECESBG1MdJPCBzEpS+
QyT3BpZavJXmkaaqeQS0gmqQyyOh1GreT1TQu5lAsmOU9QblpvWfe8vP7g8le2Gb5/KtmAn0DhzF
WaVFFsSJItsWVoIuKy3NU8GAd3TaaYfFCZXlaJXMxm0UT61Fu2Ue7R/6XBvbDNSYD1pf+KWIhe/U
ubtP8mZv0YgfYnmsW/zGTYW+zgkUZzEj0GNfkrrr0zKyt2EevMrSC3wDIjja26Y7FBGxGYEX+/cb
4lqS73v3h3I2XiCcYdosqhwNesYIllLqgUUGDwl4KL7v9oFEuZDikdBtezq45NOqgqy3dmA3jmq2
N1RyNKo7s/aT+uQYg08wobX3BkkxmDHktAkB1L0OQw4onxOQ66h9qDVRbSOLRrandPvoTawOiFQ7
3W/ykIka9gAokHZxcJTIaNKTl4k7q0TJFt3QCKf7RnOrUxWIYx5ONAsh1ZT4F7F/t/HESSQh10kF
ibutUdb5nLV6Oc8bq0t2BrCEw9ChSAhCcLxmTmBHhPzYFOiAH4DkUSkGnrZG66b51rI37/v1fq8P
sA4rY8Aot3xS9xug7ueZcCHEUv0yCKo59KJxE0JG52dkHI+CMBn8T6tx6DzfCpv3MsUOMXWHOFeB
D2ippdgYAF9q2qHKPyU+COyDlHyI7Olsx/pRx6Zw9LalC8shMY1HMwAC4XafdoykjK7Ap43+dyer
4Wy2hoH5Qc9Wwzw+eg0NOZYMIT4kC/vIPFztgOud18WPhFNox4WqEsyoHvGG2SQHDis7z6oN6fPY
Eegh6kXImI5J5lApOChTsOraPFvlBJGMI6Evk2kch4BS30unaguCddiAubEfPTF2fBEC4kATWg04
mpo9AvMqCCKskp21nUaDIMS23et5MhzNJrTX7jDwkRcNTZmgJhAbyjrNm4GJtxmyJCGSBS+0EUAQ
16y/QhPNBgH3W6pYKBaGWR2HQi8OIaMaJ+w8xr7VWbUB3V7Zj8fve8tDM7sp3SDDudSqo7XcZMsf
16YaVo5ZsoKag/ZY5nNzpBpQeuIjmX2LbKCIVqbSjTCMZINJqCegFLf0qicSdpiZ609gmh6KJPFQ
wLkGu55Kyow4nQu9Mx5bUqIg5XgX0vBeBJIIX4QOawZg6KslwVeWp7Lu7Zd6LMJFfSiOqTiHQedL
gGRXvTEqxtyAknrAPQ+5RjuPgHj5HKAZq7KRVmA5bekUbz03HCtsTuqtnOwXimaSXvvEehajRIZV
VF+6Tcu7RCnOaY8mlOqga855TBCC+jGH83j2yKFcp8QvbT0LIwc1nEB7aOMxE4kZA5yL4jWKBo4U
S9b7WBPaz8l7uxuMpV1hSXRHuYPoQKwnX/CLdlGs138BhOr3M+oaWmDhuKUlGO9zHCM6OKy3BDTR
Fg7AhY7+CHTOqZ4cEhHyoEswjtvZc7+oz4F5Q5klm/N1GuefbWCMmzomAJQYDPrpCxKId54zLgoQ
hjic+Estj69NYANdszj72+LMILbeZVnBxQm1FN5NgwtCn+AqYPQesGDucyTgsxFzHnWuTtJqv9AM
O7tUl+Y2eWzphxz0pJdrRniHTCzB8nGxRN7BYRJ0Z+SoXZdSchZk1Cp0cE+Ju+L4kkc3rjZlW36S
gQcSMUVqoNc5MMd5vuWia3ZGUXyoNp93rhFV22DsdXrZDi1nFYcHK9XEo1Mjpg55B1C6gBd4JFlZ
XwKPGzs9PTW56Hd1NBULBxlaeDVtshD9ri5iMBGOIgosMenElXaRPEaEaPph3CA07gKCt200R6G3
mwiBT1ZZpaa9ldO795xYkEEwkr0VSdrcOAVRXW6DYqrWaN0wmZIb7xLQLM1HYVrZaQr1p2LukITK
Pj46gW6dZWhuXdF/slU4UOhLJyiADmp+YZSlL6g9+GLD/zXis+YlxTFiePp9U5FMdyzV+FfiOF/h
lTtZTIrWldWBpmwpzusSQKRpqy1Otoc+GC5pRApCnw328ftGKucYmQwuIxS+WxH/nJitHyy0SJDH
cpMi+D1gSLHSM/ztpblvY9s4soySlNNDm+451AkKwO7NCEJj+I2SrcU2SYGpyGAMiwj5val8Wp7K
b6T45OLPUQKGh9Ef52XT4XqKxp2LNcsBe2P2zt/vazdp5gNM4dEk1UBZvgvR2L/fWxA93/dUGDwq
dx52Xpb8YkBob2Poodh1uGn139qQusda0cco9EnDzQn+vZ/WRqisE5Q55HMJCIC0xC/kDJCVPavd
SnG13NTw664bTxYRLqf7vbEhUDXiaFwRbhCDSLKYuxpU1RmRKhgHdeTcWKzpnmdGsMmMHuuEyTAn
CMffxUxBVqoE60Lput83vTmaBy019lE+OahAPPASMWKgvodzbRDpQJAn3JPWaM5xRmsPEWe+bSdC
yu7bsJcNZX0VcuVPzwVrHt9BDBDQk2HlUsk9M1hmZkqe/rmpgx4oYnXIp1ydW+ROUSbiXWB1j21F
CVBaMlsUZAH5Uf+5aVMnONkjUBiDeaVrEjzW+nE0eafRZfWZOtOHV87oYXO4JR1MxRxrIXvVy7tj
Qt6eHs6osubpE38R8X6Nxh41z7Q5g306BvKklk2FWHWrfJTHvu8DP8IMQzRFcrKtpzKYQ3K4QWyN
kTqokYmXXP5DJqfR+f4w2BOz4+2UGn+SDNARW+gWMGlHyCsmAz7PWKKgq+yEa3eBQ43qjXUdcdJW
ZdwwsWrbtEW4rNttd/SKqtgTt2RdjKwtNn2Sus9BVjAFoZmoiXT6Nbfzm2c78Tu9at9mplUpDGfY
Ve1DUffxB93KEZydGb3q5HGuq1qzNm5F/qmpIn2XBJHh27Qxh6BX8FICbxdnlBrKJsGWjnt9KpGR
PWCn5pyCDBAZ+u8sJqaWsr6Yje4rrsBs9bH4zDW+0pVW6texan56tYGOq4riR6Oh7cyx/xoFxZZr
ebaJ54mPdOCa5ixys96x97U5JlfZSlpmTrlHcZX5lnwqhXiPOrN/QKBCPMIv0jIuJI9DwCs5hcS9
/qktJ+uGlNOXbESPHI4ZGSoeH01VSHqJiX5ImhBZZ90QpC7RNnO9gdBWkdWILKr7sqhU22mxPqii
OVdh/w6oRTBxKdGS6CzJm0Jm19IgeBl+36Z3MmTAxPQBjUe6rHnWW4Eq6Y2XS7hIsbISkbDfEovO
fc9+3IjecN50dIZM7XO5v/8WOQYt7cAJz/e/JQTv2E+FegIsZrxm8e3+JCAr0c2y5pdq2b4RpPiF
YEau7hs0snBC9WW1sDF5OUbWM/RLoe/vG3StjIVGZ1in+9/OtukXKBAeo5gDzRx395+SjdPcmE49
3bfggqbA0RSTrLRsUFTC3hUhkOz7y0UzsfCqZeh8/y1CWHo4dMdP95cTc3m2h6DGHly3b0yk7k+K
B9u6OdK4/e97YClMcUNS97L9sFfhvm616Pv9x1CW1iFt4P395eZeouZBTHe6P3kQ6uoSjYqBlT1x
/5HwqugxLuTl/qho5+yELJ4l3PIMe9SzfTwYjHKX13JEFW+qYdJ294fUIeJhjjzp318LwNmtEqb5
vdNBc5Bs3bwpGbaPIs7QdLEFUAf9aerR6dwfjsCKcXWwS+4PGY4XG29u7O/9atoM4yPZYxtc/jao
mZaVRfO9fS3HrVOFb8RvWY8Gn8v9OeZItAehn8P3+8+y2NinxC+tu6JDACEa62SYqbMuEdywSEu+
iPC1V8yjqyc9Zi/NY/d2f0Rwx6mURPN0suMJqr86zUgUaUsbRqa5+epW4S2yHO+qe6H1CuHlEKov
YmrF9f5ry1WPWV3b34/cUCdhINCvltLNVybRT1Y6T9+/a/i3hll2349E3zxDZWm+n5nN4tnkmvP9
u2oYXzBKZN+P4il9Nfos/n4DGggqh3Tr79+5ZfMWDZN3cTN0UZlVlFsVqp3XW+MVM0K4roKywsDJ
Q5tuPIiXFq7z+EdL2uYWJ94jWvxjakH14wywn1tTuxgauYAYdojycsL2ytS1Zd2xWMt0iUrJyJzN
GNbVtcPx77uhdtDJnNkMnIZWNfGD11kvJBwY7WAab7QCjGsUdOmagVewdhd2RwxlM2dS3rpBtFcV
pmhQaaci8161kLG81AGqYphHMl46cXkMCGiwi74AsW0vp2lycZf/hnm8fbBy8eZMnX2BX+7s5yz+
uD+638TEk26dhd6b6tbo2+TEeZnHWslmVB+WhX7UQueI60K/hI3QL1bcR+csv2YDIg8LkytL340H
1IoFgYdzZ+Cfj0xkKGVJtkXrOsuQJpIr4261jxz7YiD/HIzJPHlFikc9dIkxYPg64+BlFMFVV3kt
rUAaOA91Z5OKFCf2ZQYnurPwhT7cH9azY11seWVqNJxVAngoKUIQlhiUKHCwUwBgcy9mYruXOjF2
HtpMnxhLb68p9x2So3Nxo8653O/dbxx2UUY39NBSxdI/I58y6HFwFah+7vupdvvgqCgc9eV/uP8o
bJn5NnrdbkXEu0tq5FhNxpAwHecQcXdkr3TppTiosbA/FDamgmLC0UK4itpCxWW430UthmWddOe6
Ga6JyIJto8fo2MOnhm4P+Gbe5f1YuN9LJK01h6b8+v7QDIdP5lbmfoRefmEefioGvdvPFLWeHSLT
xWR+NQMdX2s3H2MnKQ5DWzAHjXGlgQHGNYKZHREuhZsZXMZRjatMkHubQmok+cShmgFwMJa1PE1U
+sYjdOX2YAnxS+sriE0zuipF5tD1+2YxX1BYJFsd3xTVTLdj/goJrS8zJKnyj+tBoug6FruxwpiV
eui9iWo+ZW1irCOl7YmKfZpaTW1Mo9AQ947OmbUtS+lTTgW7az20H0KHPUPVx3pGepDgUkhFcGzC
GgAzPuO0rX73mX1RU5xuPYIBMGBlnQvtpfN2Qagf4yw80hWBeVpUvpgfsWwQLRXbl5B+CxO58ULW
FGj7EJC9iILsqMOBPepKTlxC/u8xzK78+M/D0O6IAS/m3Eseyngc//1Uc/n77x/eN9XAGkQPuWwK
bRgGuL41kQB/P+O/tnv/g/sGuOZSVv3Xr//9st/3bViv6AT/7939+xVMjpDa//er/bP5+z1jyZ7y
//1f3F/6/rv7zfd7/O/38+9X1u/76Z+/uP+b3y95/+G//vnv1/l/++F7a//95O8t6uBEpt5ADEQM
YA0F4gC+LNxBYXjs6Gb7/7oZvVukQxmN0j9DHZ3HSsegP2dftKK7Y210CdYqzG5lZfhUQwGLV/kG
HVEcJ/PquqL0S3sq/a7csa7BrJQhshJFtm3nsPT75aYg2cDPyvAvrc1+65bLEjPV/kbLQqzJArHV
cvNHIDLbF8lg+x62QINI7D2M+/SI4IpZw/uguEqUTRbBxjBPrGtBdlfYIoeww5O4zNzRT/tQixCh
pmDMUxH6c5Io3yuJYKSFiwhWN+JN4WnOg3SMFNI5N7kVVJgaKrI6UUH48UC89kQNtCZDyN7ouboz
gemhy+gtIY0PYZ0nznqNdATNydYkmWNFjnS6iUlKJvloNxE/gQ2Qd00j4FiVjIrzqUanSBg7xkQ/
EOUPXMbIi8dkPGhSo9ljfKSOtoQ5x8Z1jsc9/tpmmzjJdrb1fNVwkYriHpm81b40UXwAOYw+K5uw
IkdoFdP2Z2Nb+mEqz0gArD0Gxk3SVs9YLBOEiz45f0w2VZ6+qeRa0ypd2bP8lHNEj7IGl9sJXLmK
xdzZi1BPxcu7JVlH2yjTfssdtAp5p+9M03yyhcyXDtxrleXZziHNZtC8aiUaWW4SnVQ1JC8nGYIU
DKg7RkftKtpVp8503zCPNUez875axmtUB8tMJ2H4XcVrMqeyla1ZkoTKc7+s56WGNK3qT8ziZUyX
ZMhnOmEckU4UWRvT7OB4wU7DIJJeYwBTm0mizKcLhp+NqQYTv44Y9Qh9ft+92HORkOSKBQDF57nu
0Jx5pMgP/bAVOEslC6BjywW8Wq6TqYnbbSzbsx8rS92aHimFMLziECF/GSrvcXCN5LkRyLsH7DMB
K6N1jygHV591SDEhBl6z0UNH3zfNxBWvGWAWp3+m2m42UPfQ+/XzgarUuoUzSYRkeysrIJJIyucw
zAVRd174iosbI6u2Ar1j+OhyaGCH7S97+dGQlVss5Rc7W1McFdHcvwHUhJCvVe5Opz9qDVB3sHL0
ZyMY/Dytw5uJXVIMqtuZVE5SJjcENuMuL/gLW2MhV4/sXOUQhwR4CAfqe17HDLmQ2+8jPdz+8w0n
EYj+6BzTCY7Ho4YRN7Sv9LK7F1GwsGamhNWLuY9VLiTGxDlAZU8PKfmJoH34YEvatoHbcWo2s5jQ
oUhyadcIHc8QiKZjfpgh5hxwbOAzH/nmky8AAB/LFhE6pExkBd80OT40ubdPQsYi2kR4pByjP1mO
BScI5qW7j39vSgpvnRiRr7n2yVVkTTd4o2MvjI5N2jyXHU4Xlz2GqF5HhQmqYJF8r3DeA1TvmPzU
yc+8LjEXeMy2ZdthwweY2tr2U+TKZhe4yU1Vwnlo2rAB30ZHEZ2hMyXmzu3WfUcnLw7aQ26P6Vai
Vh9E7WIFdtDT2+3BUE50TZauNc7kQLqvekUl3GIKp0HnnpgH4QZscZQP9dTzPcjP+OHRcabGS10X
s5+XHYYwHRhbaqmt1accmMQT9XX8HrfGD9BbKWjvVQwzZGVAo9Nx3u9a7TEYvFvdoOVdvHA9RvUH
Co6PNueVapBDhwGWh1x6Bw47azYmZPsGC0Xl0ldPTolKYcnqxQviQWTAZvjhhQFFmjt9VpENlawy
nkAFVKexsc9RWLJP3RhbHc6wXeoWf7Hg1JcmmutLLppkV+clp9LWtFEU80ot/XEO70VcFrugYlyf
DrkDommAwGAEVxVXPxMLnbxwXE4qZb1vMxvsoXDAldBO3PTSffOa6DlxMdPbpknn0LOfcqFaOFcm
XcgRMWJMhkuJUHLKQJOEueecAJmZHQ5+TivWSqrawNpXPbQNEPPaFrCqyvlj4X8XWI3bck9oWLvK
iTbrG5x3mLLF2StprFVTK1ZN1B91DAWbmC8DsjOMI6PQBtI5XXuZt58SgJLoEwSEQoPcqdqobzX9
hj1jgQ3UyRWjTbHz2tH0LYc50TC95zLdmyWhRWEmTL/hsKazHCo6utqaMNxXLwWjMnXzSSkPbhRx
Fi1o3Icg0VgKp1G7i5z87Nq33hUjF1rbH+EiSwuBAqPhflTVWR7oTxN+5s44ulS/kQXoP/pWTP/s
mbmTg34iMA/E8SrcJIPH4n380juUwh4R7ey3H91c1+sojCjTI1rTwkzbdR9zFkQeODzWcbPSPFiF
c6xfAfzuTJX1N1gLGVqEWW1l4x2SOpwOs8tVp7Z6Z9MlIkYNsu9dqnHg9/lagwDNhzo8F243EKkJ
FkEGgkAiyzqLHod9MjQdKij9BNQ13ruc5uzKMPfDTJNWFCCZinqfhsUtJFnskDndFTILU31dXw+u
qzZuEPx0624ES6n/9hLiaYNxiB4K8HOJapp9KfUTxJVNEaL6aEYSfELFKtEu6bONouGEjNPEyz4Q
LRarKI+tVZd94knm+kVGW+whhwuJQimihple9NSH+YtMxmJHdsrLmENbDRNnXQlAwmVFzlXcvOft
UPh0+RWlQLtSVVz/DQXFlqXrh2xEsajbyHGiQpS3ieXewZmbhkm7waBUs0h0lhlStVImF766HFhw
AvI/rVpon/Y40iUa3zvyeV9TQqu3sd3GFG/ECARjAcRu7NBop3wAeVeSSBvpBzOBqKEnxhuWhXcQ
eeEuVXyLuuFI2E+8EwTAAxzv8Gql6ChrzV15kfuKwjv1w5nueTirelV7pEPPHS2x1nTRODtZh4jw
EVXMYhOZMdHH2AfjxNzS9KlAnbDOAT8E99R21m2s/oe6M2mOXMmy81+R1Vp47QDcMbR11SIiEHMw
ODPJDYxJMjHPM369PrCrS+89tUrqjcy0CSOTTDIYAbhfv/ec70Tb1GkvsbnoY7VKrsAwkm0ExCrQ
5sgT6oLb1R8nzbOH3MXVDYLcDKxl1hfcow/9IUQe3LV98S4K7BGJ+VRhEqCpqkG0Qujj+Emw7iIE
gxJ5wboa8NmaVkFSC5OOEQjfY9nFTy0z5rVKywRlPG5OzLMPumpIHzfA9WQqHbyMV6Dq03ybLlVH
rDySdBE14cXdJVQsSTSj1JjidQGCeY+gh+54j1k0Lkx7K+f+PRjMZjtC6sNF7WaeiWNQxdHOn8q7
qIL5YcvqtrXM/DSRrbRn4dk3PRP+kZZhn0FFn7V538qSRTD7nOpJ2xuZtZshMYDZdAKQ3Xhg4iRm
NpjtaffR4fJLT3aiO1plUO7gwdwxMrNW85y+zkvNa5nPaIjuZ2NEJt7bkGNrVgiyyG+spHnrbb1A
OYuxzGIqOGEemOGFP4zndhonL9KdR6EX9c7XegURvTlg2yekCVsRDHcKCayPX4Q8VFiy65tkMruH
nvRBwPPbBO/qawMHXYfOakw97ocBg2exiC0n8oy3Zd2kZ/XoqApropUYK4zL1YZ+Qx50w26UhbaR
NMwJIjY3kZYQwxch412EqrLHKKS12pMxuAjeUZUM9PH9gTVcNQaAvShbu7LUtqD1bowg+/D7GR2d
5TymVf7ZzvIrXnRLtgo1xtfsCFFGnHbLXDfJjGE1DzhrUXVtBr0LNqRtLVH01s1Qjsh/YQunRu4c
xkFoG271tmG7YPBpmIzQYbCNeLI8p6uTk5jakynGa9GUjAnTpSbQor0il9SPp4flDL0V8VBtpga/
XlbByDaUToVdFus8v6IAWzDMXbIBP3oOkcpMcsAnCW6J+mcmfScrJk+YUCInn3sFhmW10QR6HfDD
THb1ZpkN5ouvbtqhGsi8cvTzXZLT1csBsxu6QGr1Y5CF7YVp9qC7DFUERdG5IPbeBEw6hmwgNqaK
dZU7w8WU/W21SPrDGq+v7OShK+e9DlLEC/XQOQ3W8EBsOwLGorROJHHrG/CXD1HLNNdAVS2c/l7L
gm2Vpr6HIntcUPlQAa3sSN1+6dsOtWzY4V3rq2ZtqYAcSh8XVud6Rp5XT6zKgFyBm0iJrkNY862f
1xd4ouYGIdPFjSkA6nLx00sMwFGNgNzOP6qWJhIGfPyeQ3VlK2pq890K4mjVtpPidIfpprXnLYqy
1zYRi4Pgy0cuuS+DAPB3XK547qhRB7bArpNnfwhf+kRpF+IimCpmLqkl5VTDm3qec4OVrbeYoZu+
TdSV/VZOceQpH/45o72FrjQbF9sH+tE/VS4xOUDCSM60hgMb9tdYcdSY/CXqvoNqZy20NzfJykOV
6OHWHbNznKENVwSvljP7t7WclCoMBnUT+ChnB7EWAmPxbJk/B91OV+7sA/Qw2i13cLuKZMsV2qI9
s3uGkaX+jgnVBTjmoplu3NPQ4pyBQp3e54A/0lLExyiJR8xLTn/XIldqfH94QKjCNcjOwyHRv2/j
3TjETDY7rFMZfzmtBgHjyNjSwqqB3vBPRdDdIrDDWlY/9PZYHJhaWh4WIPPNYr9oMkfd0ta+d/wu
u5GNf61wYAbaFBHPTnUp7dA/+MDkUBkbkDWxKTjP9LuE11v0RdBZzGcqpZdYwHaIzPEpIV58K3Hs
mbGTHyzEEKcy2WaOPdHtMBDg+km6M/LsiqKvPYZjdtfX9DR0uy+PuQnHUzn3Rt/DNfGT7jzQT1lF
tml6ELfsIxaXbM80cq/5sgdKkXO4z+3hvKmgPZ5MtGlE9a4CTDuFj1krMDUihrQUd3Dn9X0w7Y3Z
2bb6uDftsToMJmwfUGyKOAVymv1x5PjSM/WQLcdj46jHJtwDKrIwOiaRTwsiqi+p7VRbKB8M1BKs
0Ugr+qIEtROhA445/I4JgkHD9xEeUQxWzG7tesvofunkj8g57Rz7MJFxMz9vpvDhfgPYF4MSoNDJ
NY7qwxLFpId7oT9Jwhm3I/C7VXPSnPlNE3pJDoD9lPTFz3FRmtU+0kyyq08DmLa15bT3hT2/qByH
p+KJ4ia6KTLxlUCK0yCxbbQowDA+gX4Sc3WlkYm/azAf0TmBUFs6inOaMKSM4BXTMiccmj2DQs/3
YCUC4YHbyqFOXrg53E0xSbAPoBb8ONmUugleE+2uy4q/QrAHlCrHdVFV7IXtJgcls02Sclj7RtMe
qgn5NCorOh6NgfoD1duSJbrllmgvOmzltZGAEslzapQZYqAxQ/5lYh+4c+VFdXvRwNJvNBV9VW1S
eqCvCoweGGDy0oCvFECnhm+3LTT1njnVvlBkKMVGLWm+9O4u81F66iPs5sa3fsQZNSN6nM00WzFO
h9g8NT2iBvqlnqhYce32FXfwLekZ7WNbLVgV5cdUPhFbyqDf506+m5LsJiMC9YwNfiZpzYQe61jX
uTOALiOWWlLJQhttbBK8jQooM9LUHAPbBrWHvqJavGkF1vm0WGbmGXkXeq8xwxyWcNIBa0sz0odM
/S+0GcWem+Iui/wniLum58/zY1GqHhEjTHWTOF+6CKjq7aqAQF2YqOWtZGN26QntebMONP29NurD
PLsjQRtkS/gG+IM2CU7s6BI0lj5sOPVD/eEWHPRsB+4wquM7LCXRdo3IaNo4XePfIVTnzuxahudZ
tSHeNN77IfqSMMmO0ObIFOvqfeQHvmfPBclpVraZav9OM833qgNwMCP0xocAJzT84ujinwQUpXV8
TOJZR4DcHbq607YGQulAU/0W8GmDVH6+DqOPZr6uF56CZm5am7RtvRFvAbrt7Rw3r25xrgPkRvls
zkj1h/SAFJuErBLwfICAYtcHxRMVEGr8qXljAyxvW4O7HlLHRZFbs20YYRGfBZ/cVHQZa/ZUycZ7
2yDaXdVwFDdNGxfr1jq7EKC9rieRIJIFRb1tPadJeTFjK74pedeFNeongdUELna7gxphMZkZmAhA
XmwBoK5DC7hbbWN8zJntbOxOHtsZ/JXtJj6y4AV54Rvb0EI50Idaympt3uK21ojynQt0iStCCuTW
XyBZ0oDI10ycNCbhQ/YaI+MWkwkjUTRCBE874b5ZMkcsI0aw5Et/0yuaLolBnJmPDAhOGer3vrCQ
BDhEBlb11ZecfYougIxH3K8jIVoNNrayoqyekogxk67K6ZgJnA7ogj03ptbOJpBscW+gq7DRhdM4
RdLOnLwsn6mx9r0z/gTCQklsyX3cL/PcrnJOzKbmFzsjdSDJhkfU0eq2NiFOOv38wrCKpJkURcX3
d5VlFm4Mv4yOJMJML0JHbgoV877UtfQh1cX++z+NBnI3l5H2+vu7mpc5JQtkqKyK/XcengsbJ7rL
Wnc0lk97BEarDqjhZdaC8dnU1LmVZnvOGM1TpcbPIwNpN0hegtnRbgwhPgVtvJfSRu8Tpqwj319k
9Bh7rW8m+++vWhl6vqZqu0uLnvnJnMpV57K/DRqtwq53n3xi2hWgmQewLO4Tm3kaiAN8m+J+CqyB
ERmX9kwmVGLNT1nbOwcfLyYHVNJxAuyWXt3Ak8WFAdoHihewX9wQEpEkEgTx0x1sFpU4hjbW2tco
mZ8mvzaeYx3RZENgJ80v6gyKp2TtBAm8rZR9y+xZlyLREx+Ule22UUDMnbzjW0puvdSBBzkZSfkh
fYz67GBvtPt08KXDUWNC8izIkBRaTdBc8R6liDdVNwCTp5Udk5p4nxHXyA7vrsIK3JLWWTeNpVgb
6PZSLFXGrmT/2ir73PWN2NCuPAVWVXtjIcWL6XLkKXKbJaEGDvldA/UJtQd4drJakn7rtE35AJX5
SOSVOFgZNlRzcsN97oAua5JKexnjm0LvntFgarcNXMP7uWE/990vQX3JnJmKkMuiws2NiVdx5niZ
1BtlWeHl+WDvAydJt31UuDsakejNGmS/HafPeeRoRfEdsU+pESmfXfa7IGKSnpvhAdEBeqWlDVxq
LIyte+MuzlXLvxVuxdwh8hkdwCQMK0C7fUh71hj8a45p6Yfph7AoXBqNlgltqm0N/I2dTeECDrVu
gIAV5RCu6tgYj7W1oH/1BKptgR1tjKZdP4TIcfve3UpqgRc/73a6MQR7OcHdCocEh4aIR09DxPHS
OPqPiD57jNNlP0zSemzQ4G1rkG9eotXjBh8bYjCFMtbNs5WBtH+H7Wl67BRscd+aHXJfQozFuR0R
3jW6B27Tcg2Lg/l6d64iC733BvH0eyp7/wrvllEDC+OBBKNn+A1EfXCeh2llzXed07+XNtOZvKpP
CD7FGeWToEXGKbHuZ7nLAELiXEByhcSz31fYD2IZZJeG+5lLGB6S3u/NSHmKzfxjTnS1ynsUaWZK
t1MbET0JjbxHi6bIU9Rmv6xStz/LmhLRzd03w4Hsbjvc+bkFlyYpAawMoQPKp59fB9RiWqrpP5Es
bJ2a3bYdFsVRKJ1HI7pOkbkZ8Hk+N1Jrb2MhWXxbGL1kewEFyKJrXsVPAYluT/U8ttca9cmopi8K
kOBCIlX7mK7ruTtpuVZdJrelZWGWJ5WN+hmeRpWX+tWF4oZRrLr9fugTUi8wyAYILYoXKxP5aTDo
5gwlFqTYKIjpWfxLkIo3ozQlwYg84A/Jt9KyCblLMgcyuAtbyhJQo8dbw6Sk1p2ekizyL0Xb/szh
Jo/lD8w8b0iKYN6rND+MzVEHsr5u2O4J6YYvGRb2QUW7qaNXFy5t6dE3b2vVMeaL1Usf0Eoda/Mq
6o6jUDt02w7V0NAxSFcNx6CEDgO1bHTLTDAlJk4+9mG63PDOcOxdiU+49ALVOHBqvZKChlTK4lCN
w4VOKAqhiSCnCSmFwVLcY3Wg5qIdUtLMalkjRjllZzfkBFhxVe4RtPO39rMD5B/Kmz8Pim4NiCzX
NT7LmFJAOdBVEt+4YvrpQFMNABiHThyXwlMnZJLeSz5etLEnnK+464GgE0OhxoOpb5u9QMqxswag
u2XGWcKlNUlilulJ5NzW8DT0Q7pLwSHQIEd44qR3Mrco5yhOlNtyU9GfyVwESZlOSG5i/1JMGS5S
5xW1JeoPLF0s9zPCIsaeHOTRAzu2QPZdq4vBlHqNExeJeVWve46JbUZBI0TyM6iCfVHPzW2FXzD0
2QDHGB9yDDLO5HTh3BVO0XzaDnEjUHD8jdtM+SGI+hUbis98N1uGPViCfUQznju5P6O6Z2Qt2NS0
rJc3yKaeh5hJ3A1IM+eJ6bU5F68YAs27uVTvI513Z8pLaEAtowPkMVvTajnfzGB13XLNPhRd7K43
LlZ/DEssIH1kB0gjv2hXwKIuERoPhTogm1hLNXBRFA+isiCyKjR0jJfSW33sPK2BBA0NKyBmquA8
brm7OSLIwId9ehzSMjvQO87P2Zjpu0T12Y3yucXTKeN+soMtE0fKNIv3RvrWyuw0MtwzTkjCLTkT
NeQqWLZ9suSMRadFk+Lnsr5Bw4qE3K7A8SB1t5HNrLLWby8y0Q5ZYgRrm17fys260hv76ZMWPVTq
niQslOu/5iWvCXad71X5oiiP8TNCU91apEutKoR3nP7iF+p4+Ms4M0mmhgTDIZeNKmGaX06bWqcj
zNnhwo1u7DQf/ENjNHt3iTCpwJou0TDb2AHT5M4GyG02nVn1HtO7Z71wM8ANNLriUoUbqpdoH1Hp
ZHMKWrnQPqHHliWGxkYwQkV4e61avaD2GDuamMPk+WBtaJJVxbWWiyIbiTZwBKg0DiEO6zR2HS+M
+1VBX/yY0eNOucQ5hvXAchphXCX9TEbbCh1UQzgecKSktbZiAk4N0PqKDY5JErsH0G+PSJGWQUgH
U8Quf3FkxkerMlyAgkMDmqHbNqsPST5bKGoIPCJcHBPvKoJK68FN8eo2uXfcciCjYGsKEIoJ9Dnm
DkQrVRmgRDOBtJKM13CZW+A2N/ZYSl7Blfa850CYZYa9A+28tvtdRup/ElsLrvIv/63EoxQU+eHz
r3+xTQfoqESDrBtKKt2wHL7+8X4f5UHz17/o/720CCvP9JwVHBYoVJDlFUU0vQG3ceFNvPddQ92W
IklY569M8DgHxiW34EIj7oDKW532DJc+PkLoehbRUVYF63KuX1tguCvEWnQUNLX36/Fn6nMoZ2i1
aeLmzvbjCxjJlHUJl2nvk5nmas1bTd+1an/xbry3BVjVVGVPdjdcs5FyXu/ya+5wi2UxYDZf3Pv1
MG5jjYBSv3tFPd/BaNPyYy7kY6pycUqD+sVszQm2ZXOSJi1bvbrSQ654e+j02mAF1ioLIKaipL0k
6kHTOQRGtLo2daBeRfbcB42O14Ayx8ynWzeP6eXVyvR0gxaMUcp7iwHZkDLOd4cM1FqW/6i07oiy
jEQDbBQevpD7qcg9m/KiiidBuUCXIE1vs3mWuORmzv0LoryBbmKTOgMFRt0keU6PdQTal+DRZB4i
9tBV18UQPZv+XHgRdjMkHoVFwdN4TtxxL5SUDcrK9mqxTwRa+Oaj2SNUsfkAQXVNbXsE6FOLbW8O
nq9SUC8V+5k1mXeI2A8yaKj6M2QzpXI3ZubeGpP10qN43KZmcAhNQt8VEKctRfxDnsiDFC1sXj95
s5nWADIFFre4Y3G/0LFSIKwtq/pFC6fHIpNv2lzdqGJkBiOHcz2mJLASCJFkKjmMy1YEwn3FHCVY
//PLW4o/X90O2kldWq7ShSE4zPzx6kYU6Ou5E7LYOfgsmbfxLOrpHv7WbvSb8tAlyj5UrHopbr9d
TcwllJVuW9vhuszqVwyz971wT5qGvVmU/Y0tgnOHFIkhnt6u7cGH+AJshpIlW0mGqGudFifWQ5B8
MkAFzTQYPxw9rGlOo5vkcQx0fVP2ytp0i9Xa0uQ5DxybbRo0KTVQjCDH/1nhUNn+81dCN//8Stiu
qes6SnFdCambxh9fiSZcVkc/p61XEbE32sxIWnkGzpRu6KA4W8BME1Huzl4OmPhppm0pmJYePHCP
2unP30/nXz7Gfw2+ir8vPM3f/o3PPwoa4FEQtn/69G977977t+V//OM7/vj9f9t9FTfv2VfzT7/p
/5f0akWo9L98/4G8QP9LejV/Z/QzeierOqeXPi1LM+vxf0RXG+o3AwG9KVilF/2s5CvDV9OyQOu/
oYRm2CAcoSxLCusf0dWabv3mWibIEF1ISBS6ThR2U3Rt+Ne/aIbD11zwuoh/iJq21X8lu3q5if7n
FuLoyjQl8xxp0CvUhVh+z++3kMD1w9DxjV+iTy/mwQZcscqd4N0KNQ8UCGuY4R9+9+L8J9sWf9Uf
fyPSPkKy1ZK5LiVtsD/+xnEaAhIezF95Q4ihmSY7GZkcAib5yDT9/7BFkr79z3+b/ae/b06LBhYE
qPOqo67YNkwG3G1N6mgFI7fAYEqyE52UKkF2WVJMNQcXKbGzKNbn5Bo5SiQYSmsX+cZsd7jLmFR2
67huuomIoByBdDgGtjrWrk3zwQ7VEDwC9CmsU8171xDVbHUuI1WwyZR9az0qZORO6xblxsy4hZNV
8pCTaVlGl15U4TW2+4pnNSgNPHEBtiR+rGn6zBVtZMl0zcthIxHK3LQjEpqubSj0EDi40kw/zSA3
sAP7cFrlK6XHon0hWEQ4eyTI089GG6S/I/yPes6ecBzTf4iqHqxo2c5LZif2rSkrR3M3zqXvs9mQ
SfgRFE3wWdQR+zQNiMS6t0qfxLmwd90VE/m2fIgJLilBFQbVhKmEap0usj4UR2UAPvPSacpPejPW
1rEXNkGWIgiHAKmeNnM0U4lbQz1MWT334VzO1QYZJqkwGGeIX8rMFM0WpDv1Y6oyYe/o1QTjhT8j
wnmAOwRBOGG+xqprzQUYjunnxxSp+ZWqzyXfTFS1TlxeG01fReQsvf6xGMCBGxUGWg1a+vzcwMGF
119kmbmriB9R2AJIlJnN7qvpON2hxhBkQ6+QjGTDhDZF6tm+NVUGHb+NEvmYz1FH3oBOku3ZH1O7
u0sgv/jormqD8acU88D8SS+pDdNY2QbRlxMqUDElFdpams7+WcvbGPJTNQGrRbxudSOVLgvz8m8c
g4O3rEf9COzatFS3ztJCjOA/LbtqMNKlyMb8IvE4lvTi2jr4Y/ezUXCibawpWFptXHKWF1lxZz7U
48I/qIUxpOfR4Nh5gxvcMo+B4SfOPkCkhxG4woqjkeeVJwkzbwvSFi3KLtMeuN4VqZ/82c59WGZN
v+96xtNeKMIRLIE/9PpXAmzNeC6qRsxrbezkeM1hhxekf6gQOe+IcoyzuY0SS3uqgsJIDsASkFOs
dFcK7dRwtCfWA2BHK38S4t6APjEIIHxpO6OwcLhMKJFAgUJUFXnDFHGvt1U2AFAkkG4JXw4yrBdz
WI5tQ+M8RnowVchWvpgYtGFCkAw5uNGaWRN9WmyPCRZwEoKbvnq2GPMGh1JziuRVEhGZe0EcJwMh
UGQgC+a+gxtX14STrLiXfq+HZ3OQbolYzjTx7HccA7ID3k9nvtqpy8FHz8jZ1CcChFZ2L0gSNlWl
u/chIc89TXYcV/O5tgqS+XDnaC5jwMjex7blVp6VqOridjpO5C4yUTJQyVYlixjvsvNad7mhDiX4
XEZnEa/CqiBzClxRpxiKz2QwBK2/r7BWBPDmWaM8BvjtUNK4QAaCT8bsrONQV2VzyhRA7jOuDAJs
eyLAMOj2UEZeR0VOA0+jlPYD7OaW7MpuInirhQXgbnAc4S7KTBdaqw6jd2Fx1phgU/wo4zHAXpx+
UPPOIW6x73xc3UfXC97YqMbNCDXMejTSWndoqqejg8B2rvIdLCecDHAXyuyrTdKmuUaZiTGXGLNC
0rdw8xJAUi1rXUPAUrszzG81qImYobJsNHOnGVMDg8t1ukj+1AbF6wWvWDDsyOIeOlCJefgxjLQ8
2WmuwtzjJ9EkNzQEo3ovoiH/SZRipa0jd6DjGAt3ntdthHeXULG6o8ua+lT2fsR5dT3mtCh26BLp
K9SiDfM3pjxW5WGPVe4WrZrwd6ELlQRPh5EbX4k+zulVOVmbnfEik6AjTKd7CorCKo86Tyx+KrWY
nIcKRUh+hsCUpMwn7CWSsqVJdxmpDcMnVaVFtC8Nv9AfCdmzAZ0ibGR5G5l7VluLWT1rxmi37c3/
w5rvD3UileTfK82lkPrDJ953/XTXfVHFs7qm7e9Lrv/bL/69Cnucyq+//uUDVHW7/LQgKvI/FGjL
aeN/X9I9Be/55x8ruuU/fL0vdZupfhOmJaTjOK5OhaaocP69ojPc3zC3GZK0E8vBbmzq/6jo5G/E
uknDdah75FK4/a6g038j9wvsFT/NsGzoaP+Vgs4wDX7LHyos6jnLUKblUHM6nBz+VPPYaHJkGvv3
mMkgRwz9MrHVz3WRfWmFCGFJRejYCWvaZJ37YZNdtLaM8sVwevVMM/5ksqdrOJ6WosMI1MmZrCu9
CJZjcz92iK90zcFb5ZordMwwk1370eyPEemMwDiJ75yy96GV+4l+aqpld0aVPqYtVgrJiNILjAhg
n/MORyr18rqiwWj8SmajX7s1iSnYprTqI82i5zLnXB7qPYFTrX4Zppjzrll+9v0hdaqfZpr9dFzk
wnaMZdTCWw6yYvjIaxZ3twDMym+8x7J1Z4nQhdazQA6dlu8u7o3MXVPNdOvCGO/zUdpbs9jKrv1Z
NEgRAiO9uA3SCryFd3FWyR9mrnlZtHYwBHgMAMot0s5VAYvYYy2pEHkAmB9HRu/qCfn/DyTrW/jZ
XyRDEik26GckC8Mqc9L4hmDrcGPO4piKnoBgoYQXy3Kn6gA/HpWnagPyQIoF4kq3aqMFabOJ9PDN
6OYPvZpvhx6Ur7Ccl2ws6ZoM7V0HAmUT1rW1ApGNf6BtPg0Z5wyE3I0+ElVhJf2jRpbO2NiArYJm
SxfD60Yi5kMnv7Vleg1Leua2+FK5+SOVCGIDUZBaxzwUUJ9AHakn9U2f+yQRmg8TnbX8zC4Wbvuw
PDYuwQtD/zXo5nSDLM1j6azY8M8jfwhs4XKR8V5GJJFr3W2KPSGWb1XgvnLQwTsw9RfQSgRWGO4b
+liibYIqWuXTjUVcL9mFagSjFmxDOxrWKRlq6CcNZFXO7O4M5R4u/dSWxyjW8AijFPBjIocdU946
Or0cC7Cm7cS83AwotFk89mMTHttO/ygMm0iUAv43eLBLZbfDmejxB2OeLAA1//Hg+IXY6BLTaj2T
VSSWIEV6xjuzNl5QXB1qGqoIb0rB3eKIU0Goz56R995fDG2RieO2UsalDAX47wogUMwW8ruH73/z
ly9EY0nSAxsANdF8KJu62AHB9fIi848jDdkscKU359nXWFcbkgnZLYgzsa0p2UPtYvDRIEk4mhGE
8u+PAFtsDfSTu7SxEI1FcXf8/uj7Ia9IspkpxYDpEp07TRNUotBON6qZqmMlyWuuQrs6kjRCPJaB
rIcTwCJGC8lrmYf70IkAOsXfj6U9A0aR4o6LHV1iOuOjnH4a1dScxqsNwuYocp5tEhC9o/X4vIwh
QWmGRn6DmVGlEe+CcOujs+RLjQp9slZcorJne4MsUdNOn7nWgYcxIoCFWRI2OOrNy/cz/X5gl6sW
HCFP+vtzaTPZxOOGbX4MGDVm85kl+b1PMrhRKfapPNwEMWZGZ3mP3MXs+P1pIhuFTJLxX5xJY+cW
9rXW5LyRLZCUeer6Y1eyvjXLAySjuLtDM+Ufmpr0JSe2d2PTwi5YHr4/+n4IdEFOZkna1zxbH71t
M44Kw2BN6N50JKZpOnZt8qtoQ8TkiIKOdVC2x++PZkuReQuKilbXY5Ng5ShxqCDSDpiTTwY5VI4B
myz48qELet86uO8HBqgthYQX9bN2CHWzAR7MA218hHL/+DQRZrMpigE6pqgaOFRhcxTCR0PSVao+
KkCWiQ49mw4xEzHHzIFP8fD90felDYQrOpqfc4J0U6g74j0g5Gc1wJzEv/Nncn0A/Fb7mDcWkeZ7
TNT2jpH6G6Fj0XbSOqrPqJgOuvXkIGlikDf8KFrwYXPjwEKLDY/DlL4CNXyL2MhhzIviB0/cItdE
31akGLHRU6O3FSS7Fg79W65hgbuWABSF6rhxo4b8OK7h72vC1LLx0MBfAsNjwvtW5gLk4byD1d9r
sSCumDmCUDNA/uWC+FrV7WoUTAkVPaXb9+O08L1yIFZohRho1pre7HnjcJ6ofnA4OiGGciN2IV7H
kv+Uc1eHA2MMGNi5KnPQl7ixEx1rhIYhWHIZgjuCjsvwZiRkJzGEcdDi6tIjphZlSHABdiV8kHp6
GZYHqPhMp0LEvJwbbtoWS7Bhc4KgU04/8la1ubyxLWMHNcw8TGqqcWJM4mBO4iTbkqlo4hzKVuD1
G1k/IUkRFGT58Tqns62rkTKg6OxNlPLmoYrEFmbA9XYZ5h8sPrxmynrGmaL9+2ecCZ29a9gXq+jj
u1k3fxGjFx9nKLaoQFaaQ/cdgMAOMNK0I+OvZsYTIOYodekpXe0NIpreaWOX66k4Rc7Aa9SOp3Ce
D+AwOOCEGgDIgjemkWX06psZqCrcMGhkITITlXdhEhvagwGyDAVe6eg3mkRHNrIztkSkh5xadI6T
u0a3n82ZvBQOvxySLZVi8aESSoLxFkmthnOT1i2KlruCFRxHgPYW1BlMVGPCSI/6LorGQ2oln7Wf
PhHsY2/qCs2U1EGOzbMgKCcFlJcUzElmgU4KSwhkRgckZL9ExkdHjjCbQse+1iAX9aIUgSKxagaT
J0bA/sYYdY9peuVsZWp0KxXhSxvQjg0zkGmrUJ9CQ+pam7Buid8JZ1vb66ZGxjfRBVCN+rlCP5HG
TFz9oDsBz4TIcQIVBm9MZ1c0jec+Mxmr0XyC+UNsTdDfo0QwPIjzDImTvazI4i7Mxc1SzWs9SzKY
YKTsZQ0JkbF9tRu7OBnuD3yNJCIXbuQhudzEgjkBoDMPoU+BPr1KVt1IM8bx4SHwFgeyb/aOE15q
ldLqUPoHCL3xwgFpRXgaQwcUoXjGCE0kALkW6bjKfRuVZIZqukPTtRrrS8SJ/tFA9Bqb7SHr8+qG
pXfcKNk4e5F2nyXjQsQS+C5aBY0zHRd0gLkte0RsubJjOHwuOXP4CNDUb5q8TTbMQopD2Cp65v4R
1Zj9JIYo3TbjCJCWa5MjqPErcpAKE8eCdZFIi96JoR3ZDvmNRDGukVaBkyu6s2R4uU4c4vSqiu5f
q+GmNHNfbenzXf3KIkLPiLGPBhhie4HjwZ8C7P+1peMRNonOnqW7DsN7t3G+OBZjbg5Vv9ac+iPx
iy8rnD9tAOfb0dfaEzTeifqrIdPYiSUgT3vPCki+iFkd5qq1cCS81i73WC5LIqwocVZRMwHb62Fh
TR3IL5ILZqaoVlFcYs18YlJOpyiwxSvn7qckDcp7Y9i7wcxEqeyCddalpFRbszwTzFGux1mW+9HP
fkltpGmD0ZlFLr3IerqSm/hchPVw4Omfk8QfuASwshrchtI4YD/yNwXT8iQkpKU3n61BMYWzko+4
XvigpOfMlPWrZuidXS8XW03nLDHiWeTxkxlf96BcA5G9qjY9a274ZTcI3tDX9V5fhWfVmqcelrFn
S6iPuaNXngMIQ+swIbqoMP3y2BlmtSXr67MT4WMV/eAlUNf/Qd2ZLDeupFn6VfoFkAY45i1JcKZE
agpJG5hGDA7HPD99fYjMrq5clJX1ps16kbIbGTfiaiAdv5//nO9ghwaG5Q0vddkCvaiyP1aTsMBj
yYqeyCWkT7Pm8vcD/oV//dPfX4ap3+OdMs//5//HyMFQKGqDdixQk0arfbI2coNeNb9TlHUPakgG
AhK7usUFJ7LmxuiWwEv3X9O+fkp8YE1hVR6FkbqBYzTXcXQ+hzRGurHtByGXVz9FrRe5fCCJOG47
nACrGMefe1R+w4FOzwLItCyrdvWCM/WjiAWe0L6wbk/k7GtSMe0XIQWT4EPzg5BT3tfCfG08oqRy
NC/ZUjpkO/m9Z3lfhIDrPeb+Pggxe3AKW3cqoX7PNMYziIvNIIW2dq0I3rcWyXMhBUAkR52YYwND
gecr2JqDNsW46LifpZl+GkaxM7LsQR/DP6QY7zG8F3Pp39wSszs2yhXva/FeQfBYTTwKr13kyzvo
udy2ZCre6VpOiR4ny4s55ls9W+Px7wfNhYhZ6v4vT+me2KoznO30KSuoHrYbsiZ+njubphFP4+JC
Nav+e6i8W5i2+pG/h1f7c6Q3+cl32ptXufexnN4GvP57T+CNqUtSQKqBWKYJtZNIn+SIoJJ4GGBH
LXopnHUyeWStXP8auzK8pBGm4q7zNlxZL7GT9heV5u3Z4J1s8RDEyhngVPuYs7q5ky7tzzB6Hsoo
pJZcw5jA8u7VnyWwXp7fQdXYBd+kkOeEvtOz4dYDSYn7+NlvQBJM9O8hzIKKMI03FkUwCnsNnXwa
ccTLrl7PgqtdHSjQiG7q1BuUUmLMEh2bNYBO/Dg+UlxERz09dceiMb/SNAZjWoTB6Gchv2fxc2bW
Wgujse7SVCMm1shHN6rne0HousbCyMsj04MBXe6YeGoJFybruY5Zkea0QUy1xZqcfpOs+xLF6O5y
bpgrmvC8lTcWz8ZgkJ0uKc3BqkclgCI5BO006LxwawgXToSM9o42f1o2qnXF97FCIfcHDlixDBIO
oOdWb4tTXdFPURDnAutHrUpi2vuKL+8EP2MnM7s6GJVXnxPTw42GJSX3a0RKSZBnzs5zSTiRjpRp
r42+cQLbfaKCei1j/IcYNoRHuGxsFmR6yCnI9NlhCMd3It11BD9pPWm4qoiDQLR28FGTL0+KI9/F
bNVWqI52iLhoU0lHjKxbd9AXVondaXeIKtcaI85o70EhJRen0Q+HetBH3nrWoYz85uB2doHijaOk
6CZkhsmi7m70giUdtKqdecSa7h8qN/ohw7aPauvWkV2sS15ZInqEXbPOPD0/YC/LMcCZTLZmsm/M
migdJ3gUWifYx/0K1Ly7ZR6KVqMubqZw32c79oCJJ1SeTflWYE6dGACn0h25qrh3aPQPEXmmyDOp
MeZkJ243RSDYbeqs7GjDnsMFTjNdshqAfdvq+4n2YouEJWsoVm2FEGs359I98FsRRrVVGNNKY2YU
AHC5XfZgODLcGE/ufu4oruxzsIu5BDHE2v7LtzKqSeF9a8BOAPTOnAY0XQW81yEWBNiI7JM/QZnQ
7AkigJkcjDl5dcUwffAHGNvyh7FT3cviGSGW8bPwac8V0hh/aXiXuV/lQVYOENaxIpduYU9vSYph
1SMQprkvbWjTn5hCvrAFNtIaEnxJlDSqdWIk7jtVXM6xCrUDSzVGeM6LkFZgD9s8r1mLHY7CRqs1
z7rDp1o59H/P7T1AxXLlRJxwsiKlmEjTPA6x9mL08lvrBtIAGTAKtJHDyKhFLs3T1rXZqWdRjgzg
wxnGGRWqPAzI0AnSZ0QiKlENJwLDxSamG1Ury+k3oTvCZs3yQRAH/ICFi9CZtkNRalQWOPYNUBOI
Y7ryLpnDQie3nfEINXw42tof7prxpiNORthIX5OmClnyyJs753aQR0yEymQRJbruzksh09uYanH6
TAgJQ3PAtzqeeo8hE62eBu32dZ7YMeUa5jS/px6QIhQgS870bjuJRWCo3RsDQTHmvcXsRQqna5i7
OMChNbdMVb3wjwa5DcAEXNWimUqaYjC9laA/BzjdHCTW0JFpo0yV3se/H6LK+Nc/2ZVt0dsBIyOb
MQjWA/hVeyrPeaZ+8xl8a8sNXa+bXZ+1X+3QJKckCggV5sfCzQJvoOji7wc35zQvY44Pn6aLlcvd
ZO2krIgdtzx5Kf6nqGxAvELfA821Iu6ePc+SdrUUcSSHuMd6YtDuJ065s/Ip5LLyYvqECT/V8VZD
ETyZGR53a3icp3zvhEV6cone3Cppv9jVbL+GidZsm6QadtWY2a+OT9C9Zm6WfWnsmnqKCI5JEqZ9
lN53hLh72GpVmSx2bz6Q7Xr1DByDAodmPFqbTu/fLDO0gbBB+KoLfuCEAmo2aMzPQrkfowuvOuzw
1pQcf4HRlv0hmSnUhei2koNvBLVw401YL5QwycNngIUcTK7oT2A+2VM7RORy+iFZVvRH0tMJSq83
qg35esqPjNKjhzVvHmc6HTE4R89lnmh3GXRzoGpx9mr00HgypJRdiTeLsEglDrHVfVAsk1/rxB4e
I5EfwrjPXnUHLNo8qFVT+Uv9OXRFXKN0fnOQDjFLbymrL5dy0VVf0cSTtt9u7ZSXWn0lsaOdWV0t
M6d5w93srBwbPqtDPqs9D724K/WivsxMO7u5yj4oUynpPY9+VRHeCfGnoMtrg7EqX4dbE3L7UeTJ
yasLItP0t/ACKVAV3NsSgBslnBcA8eGa2FpNAOTWKrAypGtkMMXdYfAsMHVh8lZS2ELPI0Y9eG3r
wc8/uOjTVtf/cQQC3iyGbRhq+9r3mm2SfXsaVGu0xHA9wdW/GGmdXqom+R7H0KErmqtuQ9TKcL0n
X5K3ydnA/unT6kafiP46SAcuPTT6YaDaBPBgTM4YjANVr8zEeeLaH1Nh3bzoR7iefzHMvYq0F6Jm
OQmPfDWzjAvmoXyAK3LSBoJpWF7Zgj+ORXLxGhL/zH6akX9ZPhgmGxgP5Warztemc89q3axpURoT
+zr5fXul4gBbiLuxplDCsH61oi7e9A6HM32j7C5wp7W+ruO3G3Ed+vUhtbugUB3RMvPL8KNn2mij
7SzD1WR7xS2W5DFtgsQO+LiNnMK3CUtFssCmIQtBm0FhK8rM4XmfHtrBh7UYL7aXpfQtj3Og5aYP
s4lm2Ge2Cixjo5fRJt2AYaRGg3C5AM7U2sRJt25TvIAZBsNNFiEXQGFeq6Ho98JS44ZFan2wp8b+
o2kaco3n3RJBmEenTrBx48fSFvZlTB3qTvEKBXZvlcfyr7a5/NPfX/q4EcOp3lsNhs6//D4tHO8b
Wn049TSd2keY6ihb12KAu13wVxXCzjYx66rdDGUqreaXmkRlxorikOrY8Od8kwLHtXrnj+5yNQOM
36Bb0Epr7HnHV/DGnk1KG7FH7JVcpnTl3EnZFDuYfy+Jeithce19MGNHOwYWClYgoCP3MlWQgtHF
FEK94setUfwRzf4G2946q7R+Y3jWp4NKHSBb0oLiXT1kFcoauSPObbmrxSVM1PCAwvWowFUlk2p3
itUZLIrh4vrl0sdDe+fSK/EwmLyYHKOgiI97DjW9zxwq+1FGzaGp9CVxGD9AEy0Ci6BNM4w8auim
L+IZN0KYHEZifhAsKH60CbLCopi6M5hd78kpeIi7XhPIXGnkOxu+fCscH/vI/o6MO4svm0qwHpCU
0SCbuPASZ1dedeLIDeqrcrMdxgZCI8S6I6nteYfblKg5+yj3IWeO0YZojOTg30CCcAFmaCAQMjKL
OtNuAEuHhmK/ItbGeFXbiQugeOQFr+qLWQzTfSk9i2QBTVa6FfP2xhGPm1s7oEo5Np+RGDPtkGfX
FtcitdHai90yiN30JfrihUs0qn3L2vjbLFHRKcLkrsBpuB1hKDXWfOahRaIvYuRJ4v5FD8s3zaiN
G7ebBrUzKTG+8t628m0dOQJTvE2ChCWGVtQhPirm8CT7MLBi02oDpsnqEBe4sN8VjLtcD55sU1V3
YBIDO42bjaA7yCsNUju9sSOtyeOsksO9ZsqAVz/fn6a64XM+6b7smNg0my47z73+/VBPDDE4RSh1
cvRNC2RmNbItPOEN8VfmEWPDa9nwyIetjnI48TprB538G+bJk9WkwJDbrKEHRzwasyivMU59HCjL
WcpyJMwaImpZ10Fm2Le9BZSxfdfcg5k2H3yeR6AAP51uX1Xjsrux0NWEde8T4coXQEZt+e+UMVhB
bsTqXDBqYhBuCE2bkXb256ELWvojqVgU5OUNbCu+4PmEJX9we5+Vp811ewqfSie56SXAA6Pa+9WA
OT6u6N4ZoFYgl5hm3KImy13Tdk+U9hmU71lr29XJbZLvHltCVdhg3uJEPBHx0l4ouhkC3qmQt+ch
ujhZdW16BAqaKdCq7GirAGe0cDHC0QY4GSYeShezaa3uShDfe4e1iKrqHvoVDjWpaUFutcMOqXNj
07J2xExyAmCbO/IwVNqHH3JhSp15HxvqpunpviDud6yIaiSoUcBYlwl5hG+lOV14nGD57nnv71ua
EQIKm07KhACaNRGx2lamry4iLG2m/Xs3xw0WtZLeRa0u77LeONEcGjPdkb0v3HWhKSfoyrS7T8XC
8LSs6TXvMhFg/YCtZlrtHeXP0Bnd9FNy6vtTvNH9GJoALsl1Kyriq7ZjblM3huJGSiiQk5M9Vk1P
DbEW6i9QqOgXqexbBSH9z5tLl+O3s2DFXH3srgDGySZ0lkZddQcpxXS/0yKtv+HSH5qcRZhNbkaa
BmuH0A0GD+qunWDOpstsIXV8R3zOic4KtK8Vc7QxL6JhzM/VtM4cVO3ZNNlAszwr/nhkF/EBht+V
YZ4SKxkv3Do6cBbio/ZYm5Mo1k7z4JPVbaljtokqan0MKKQs1fcMoIhPvHQ7tY6Ryq9JNYGRhDOG
279sn7xubS0HnEz77slufB/l16nPmQ5TqaMdMWjoZQ4IoeV/jNq+zZ5FTCUbr3rk9GuI7cbZjmHx
jbzyVl7TENozo3RnJ413AFro4bBcKhJxot13OXYpsrRg9lL3Z0rjt5DgxkviglKzbP1IErBOve3g
WM8lpyPVZjNsYq6jlrHYwCZaHsLQ+aNZBlWpClpBVPK29VnFzoSo07BWD6ayzo2AC4+U7+0l3un1
VMIW7Cxn2lQJHEpEUp5cTXWoxwjsjPeLikhEFN0WA2+2MwViQEVX38ou4lfLj5mtl/IgqxKMcBpP
nf4QZXFzYFk2sjH4HpCZUQaJRBd9GJCaphWs7X84IFpnPit+gkSTsPjUktcAIH4kzG25/JWyrMqN
pQ2faep/FPSj54ZPxr9xzlENqNuxaNOeBeIca3MjsjciFV89tscNusUPsvWDbnQQXvhqklgWAeCX
l4aaV4caLhLSBEJYP7Ee4Qb+t69yOkcmYLoPK05o/Br4hsXD/MOtfD+p4cXx1M3hgoIfCQ9Fwr10
Yjzy+CGEwP22JHovTpwctG50NrBewDqX5ndruGd4RA+eMn9G17yYdv/Og4lIrhfepM9KuayNdz6X
bWGzDhqL5tHqaXHUYh7v1WCEa/fGEvARZlqyEjR15OZQrEQ5//YMDWb6WmveWxfZJW2JA5gcDbhd
9krDV4+zT6v8m961p8FutoVDbqfhIRTJd/Q3hg12STCX8Oqxpne96JhNS311S7rJkSwmMw7/5Juk
I7Fx7PPrWpBCz8U1M/kkdFKhrnacDC6niT42GytkLo0s/2RJJ6fE28i2Zf0NJQLkWW+uZ7eHW536
n5zG59pogRV0sMa6orkfG5yBwBXqxva2rHu9VCjiGyPPrdB81OoZT15JSw8JRQZS/a2NfETG1Lx0
pJcfhjB9VRCbfnru+pJH+T0/GYS7mi4jRTq/m6P6QVu6JWuzpGXT8O/LKpkueWaa+7mNnvWk2nlO
qd/x2jmHldcd6d6Z7ijJwd/WRPSiE05cw5iCteil7zU9I76jqFi1tW0FxeB+Ls2XwUnik+D5s4pp
UVhhDZlWLvAevIfN2s5Bawx0JqFM3ycxeba6o64uAYe6UzYXeG+qyQPrxaYcLPgRLWlKZSxZhvjT
t4gNcl/VN9If9liUF6gaACPvT1dTc1h3DUyhjGxGZZ1UfMW+3K+EhuAUTv3nEIKKJzYht8ZEAIuY
WjD700eEcWYzZ4HKefnSktTtZeg8+mgDbPLYPlpsiFfCLsMTu4WZQjoEfjY36Z2VDv/64MFqQ8js
7d0/f6OhqnMz2MwfNiZEXi//+9/++9tjHk2BUHB2EoCze3conyenJK1XWoI5xQDi4SdIqJ2Kf2d2
hUOh0m2Fq5aAkL9pPGxCtHgxIXbqTSv9nO2yy+5QUFLRUQot9J3rJx+ehw4GEmnLLCBXSoQmyiAN
qL7DqBdtZsGm3c0TdRY5wDBSRY8C4WSjJJXQxAwqhA4q+2C7ZBbTUzwHOT3YRkFBdoxQF9mAEy3j
iwphss0cICucb5B2/IONHAMiFJxf2FafXm2xcaUtWpc6JzpYY+6Ym2pIwPa5QFxAtKwMK/8uF2MU
pshtLk0QPLN7gzERIbQ39WoyPAjsFRewsGO9NZqsdb0Mo5iemwFYThDbg1dvB727AhY/WYBvulin
1bjNPvTRIz1Gg/DQ1A92klPQNxE0Xyhs7FmPcVZUNI2VLKQj0z8oLeQBO3DI0gdCOk3hiMbr6R3G
CnqmjlvHlkR/zLoqtjgtLc54ftCZMl7HirurNN58I/+eR7L/GM4ByeJqzvnlSoL8AWVmeUGTxLig
6uouzO7zWLwYafJl2jA+Jp0jEgTKoym7ceVUXbqusvxhaMuUY6C5hHa6pQRKQFw1LaCTTJI2i9hY
fZjedCnL8snuWdUmRWPscfmsZif9YJHyq88stVhmiHt4Hw/Cj77zv81pIa81pddbhfNtrliYyYIQ
fBj7sMTc7BeIZr4tY7xIcehvLHva5JE+A5tt5SnzI/TFOP+glxJL+GIP9wqgL8rx4Su3q1K1fqD3
rtrVimMoZMY2GjNcO/b4ELntQ0rjimtOrwZ3zLWvMhk4Oe3WYWpmd7XiyfFYDPMlHcSPns/bwWzx
oEBNZt+DQhQL9ZwC9teFeOu9lp9XlzzUFdTkpvSLgM6XIzF57zjqydtM59dAJ0FAW4ieJ+2DXGjx
dB9cYe0uYTWSGxEYTfwlq3YhUP4/9Mf+W4zq/5NMlIvp9b/3z27rn/wr/l+7LvnI/81Gu/yxf7po
IY38wzGJMbkwT32abB1Sbf+00Wq29Q9Edlt3DZf0gc6w+Z8+Wvsfru0Jcq867hZbx+r/n8Eo8Q8W
RBQV+K67JIsITv3f+GgNcln/xUVrO4bJf5uVP0Za4Qn+x+//l3Bt6BamZI+KV8HGI+gX1tuYgegs
vfGKJLUtDLmWdfMRw9QhQ65dFcNlp5En7AqCDopAwv8QZiLv9++BXz4n1+Q7ZZlL3tf0oIv9++eU
0s7oOtloryqtPllZ9psbudwgj8c70XJxxckb5/nOTOG5wmrzdz2GIt6fHzUi/ZxiCCkjguYwrNjJ
UOKhVfrWh9iDWJO9SuOo+jnfaUULtsdUL9jj35gI4KAOQKFoDNxYTQGMpCm+84jRoKrmdusP+IlY
4915EbYHHO4QF8n8Oqa18eOPAcjQ2nbEgPWWvhKjGA9Vif4YIaylzWsVT8+TGQKgivpzqxvhtjY9
+LsxlBpkbkr2js2knxPlUIOI3xBTYEiuBW3am8g7lDDRihGBL/aeGFu0lWiHO3iS+D+dkgtTc+x9
5wZoFQPuHM4BFMtjrsIfSDvaLB8Ga9+ndOF5jjg5o7ngDBqfOOewTQx1agbNuG8ILPgj21XFFmPd
W/3VkvFDZoODSxi3dxSn0AjDg4cu7GSN4yYJ6GNIAtjgKiDvwOIuArSWUSSGP/lUozhhM+y7DYCp
e1qQp1s2JOjHLuVL3nBVJX0/GZFWOnDlRv6tl9rMtAKuK5gxKDTUf7qT2jqRJ9ZRPfnHYXwpRV5w
sHmoSR3MSbDJJwHP2jGGeIs4eo2zAVoWaAUQV1TNRxE6ejvdQTVuAiygX0kefsgVvTaSdah+b8Xc
+SqX3l1L3spl021rLE+jSX4W7RjYDZBrGu3clWlJ0tFQ6scCbzIg+ZVhYsHz5XREeQVnYMgU53QL
7c/DdTj7vMwidU3N+V2Wjs9SsDLgaJEZ00swCdG8WsoJVmxkH8cauhO9l/5Kt9hosBtbO9I5Fkrk
R3ue9I3/FvvwYR2Kn6MyXvujO2BidaEZOAOYSpESrTOYgc2KB8aEwBRzwXLMCBA1P4FEZ/OXMzoL
rLxhx+sPcRygumRny50fb0LLZcRj3nJHAhUiMngaudveya/D4L54dvE1OnjLSupVDvNm8JAlzJ+I
pNvGch1k3znQTfmRJEz6PAU/lWQ72rX1o+rj98Ifzrpj0zLdz6wUCp0beXXjv56XD1UXP1lgybAW
tq8Uee1L3KhWpcDLtMyCbNn2hjVQ/+x+OIJ1bG/KsxZW16FjDJicCOKQ/jR79Y81dzoVZDUXIPiJ
g7Hqjc5Zz/p0Nsb6OIF6RtmZ91IvWPTOOvegDqEt4fRSEIY2mq5uwPRbtm6cbhApKKUBtq8nmHkq
1E6UN0iJCT/jvPfJTwHZN61PrG840yaHpKDvbOkU+MYg/UC77k+TTf6KpVC+Inj1oOkf+PV2WWH+
dmJmHJrNbUZoaL149XWH90JVokVxLsC/1vtdLXFdMT3qVKI+4e1ia+2PF0KGlCJbLOct+1zpp95v
j5T9smsXUJGaP5W/DkNYIjNLsY1e2QylyPhkApk/qoYvwDWsJ8onXvxJfjdl/m0kLRFuE4DeXKF9
VnTBywhANMB5JtUFVGttWH1yr7BYrprqJ1YFk7zOdB/60aaX8Y9nO9TgOfptdutzOrfmNnGF3OjG
hdUH7cC1ep/QlbcienXDXOxyHSaDyem5UuQKsbAdOcoCizT9prDdNijM+dtXyQTsjnWrcMAae5Qo
bWNpyx3mWsrOF0T15LV/un74rcgkpWYMjmKOfhIKNwjn28+mmT32/XjJPV7LtZeXiN8cniMYkc6a
LtEsr0nWnD1h3CVZvwdHB5fcx22lQEXbiImxa88b+Cxbuv5Am1gsZJqxa+6pU5xXElRkoGnzVkkX
ZXcxJDK5DhPuK9YueyISXBmFh9DOHbJFog8YyTEmxC2mIdA7YOYTShkCg7lUKO0JAx5XTdAuGJIf
YUyighWk8jhEx4qW2dzaNMttveq5znb+U+la66SPr6rTf63hSauxrnlsovjm8HKm1GHIeqJfIfpB
lf/ST4/aOGH5tUf7jD3nEJIcwuMfNQyXjMkdqPWZStcXSpVcjDMVn0cVl/c4fk5Wnh7q6CGXyZsz
KpDKQpEDcPtVy61pgDFXm62/6TUhzy7dfViayAgTy6jWfL5+iAqjWdhuZcJlPHevSVHeAI1U91ZH
WYaYu6dIaB2riOggezxSbdvdcd1li1MQ8xNRdDaq2P8TTshAUr11sipvQ7Nl9a1v4kHPdiUOyXXT
fc70KK6GSbEWZdHRmHa5wce1lEo8ezhKV4ZQP6zK2RURjYO+8NrEafGceb1+TdR8hGSgr+KxfaWg
2NkDN3otuB8j2vR/Jg4Aa5wkNG1qT0ubRV3sxNS4YLw1xU6Ag8fUmZjHxMcSTu79RLDHpNwxjDal
znqgFCn4F1njpdS0s51Nj7YP9AKsmz3Tbj2M0BtHmohLCnDlEMDbfZI1R4F08w2Fb/khKzrYhTWu
TGhTdSDq9KAUrj9EJkBdrqQDdrbSjXQ3SkNCH7V3P207lAysQ6kYnjAPUrMEhxVDeePvPWjHMH62
URjfEYIuVg5EVRrIc6pPpgq9Dn+BmXQrROr60Cfkazv3JhJOqhp8PN9NXoievBUZjTNKhd9uieHH
NqGGRyjzKbuUyq+2XW4S3iWAtKeLJ4IroXO1Q5BjmGv5VwcI09ggbfXslRD3V4aBBTkOUUvmsehP
RTqe51znWWDUR6BP9bHOtLcm67Mzf54+qlS5/OvFfRYbZHsVDlRhV8mdg9173cfWlnd8u0NwJ440
ms7O4eKZTgj+KX4UBGVncQNwce28sdwqY6oujJMKIvx4MjoB1DXsoRt5OCQKZg77QY0Fymd+a6wY
+WFBvw/FRbOzDyCfHIAQ51LVqcOA16F2sGHFUF4IKZ8Mi0eUXhaPLNfW2AIo9dW8LICjTLik96LA
WRC5TTX5lB1oijVdGd2SYT7rvDyp3Wk/ahsSOX1ebPgJiwYzXOBz6WR7KgwwsZlDfPRbZ5UY9KfW
BrQ5bamB6DD03rlDFh8luJd7GymdEj2qZv/+0tXktkcux7iRaeaBcFGyybokYR6cz2E3TGC2rFch
st3IUxTnG/R4IwPAN/v6+QD2sjjlhL8Yu+0EdLqKLzkJN3qidY2EFXWhs5KHmVfDHWDopeBF7mxe
zOu6KNlKYqrXIyiqpP/v1GCdqiby9uhkkGdS6p76Onxc3DA9rDk7bLWLFnqbsHPnwzj2T/YEhaWI
j7Sjg9vX4Jr1tEJsiym6jgpbxThFv4jw4UqnEeK+8sXe8JyEDJGZBJNdiTU3l2Ohg7ZkyxgYpq0f
qmQJuxqILnGdkgACo7sFoLiPhgkbnYzxjKhyJ0ZnBpbD8I0M7O+ytuXBvc+7dl4XjZrpNBAj7k5s
wQqeLpvuvcYskupQ6Ob4F/zYaYqRofkJrYvlbyHUugXaOuBKA1GpMh2Zb863GkSIgWTaA+v+TzBQ
kk2KYa+TFJK+zOaZN0w7vOlFvunqkJIPXurY08hhaGp+7ksdzqgGZ9jy5s2YYWeIhuIjLPleoTjp
HUWWonabC2l7pEulxAFLwykEFrRxJ2HSAsLbyE9/EzFSYldKfVtZuUHWpacQp9P49mKv2tIuELv1
zKTcxDseoiWXhWQlaQG/VemLnfeUwks8u8y99JzoPd05/lQy6k2kx/B2p7qXPx74dtBq4VIjMhOB
2YGPxVORtada5eV28t1Ho7WS11T/KszsUHYA/LQx1+j0AouT+/OxHVLxRHVBtY4SeEx0EuenBvpU
lmkjiKRB7rOF2IbD9mump+JONTUpxnTAfzeDNJhomqhT6k9SlYObNmr7pFycUkVUBLoYqYwaFkoO
wOQNcRQwhsrf5YacYCbiG2/DkjbFGi65XQ1Y1Dp9Pnlv1RD3/LjpDPX15FKR5btzTfQ0MBsvOa6h
E2VWEU6ECU7GoH2nwvsNi8zawVv0DwhP6K451mQvw1abtr3+GZbutR7TLyNvy20Kb33PVh7+m5e7
gTka1n2PFjlmYngA54zjI37ktWPsRMYTtQyjY1/h+gI4fWyN/sPJK6qOqMfCzq7bJ5Lt5T7T3bPs
7UtqtGSXGOPZkTr2ti8lxNK0OfT1+B7j+H/SB8Dr5Sd1Y85hnpIL11bvOoNP9fnGBJwNFdsWytuF
WYdHIq8SjZU32KiXl9CgH6RlGNoVSxMNAXnmqsp/+2c9rBZ+peQ0CD/d+VlXXmTsfWVIlGv0XeD3
Zb9tRy74qGH0UpFUK/t+cd/5NS6L6RG0VLcfYWloA7lLIxP6sR2de+lrgOtoN4H0Uu2MxHExWFu/
0n0wibwzYCUvuKy7exUCwCLKwRnjXNTMd0Wa9DgRH1uy7sEkrg5k1r0p8q96Urggaf7Ay+PGAXs2
fE9q/K4qbuCqQIsg/JMH2Mr3A8zEtQnX4tFBpZW0zG2TtDEvvKtQ7vMgHZR4xWqWbBRFnPoU3WWg
U/c1R0PTk6mtV9T1hltPDfMa+mu3jpwCkF2ZfPhd9Kdg/eWq6qCV7G7droS+arSPCOw7mwIz0O8q
4UbFwFDgLfdrXItjaeFkcRaQuPkuSQEfIsd8bw1Wd6p6mrqQN31Y/4ncYa2VZnXjecChlsx0TSzr
ZNM0eo4q3jTSZPTnQc4IwmJsP6L17txfpEZg5y6LjZHrA4UN4hGi4lUO8VkTUbbRa7ZrBo1S5Cod
Z9f7+OXCbj1mEgwGjr1VQiGjk7s81DtcTV1kMLXk+eI2qrF7F18SE8FFL/1Vz5RYjfPBySYTK50y
Vq4OShODcBZUTn4eVDIGg1JvRdKBDMTIYvsZABayILGBwh2q5qftGPQSQ57iZoaJ2GkHiSwsXDYm
MlRMH7qEjDmwms9oqKBFNdoW4zidIEMwFbQkCXvKC8ZJZwbQFR74qEm2bg+/U+jeNRfhH77eh75v
nm3caPuGk3HRy+1QPCcyf56x2xHv8g8djhu/iC+p1fOsGzE5pfK1wY7P28Y78p9FV6CzW9LbhOVt
rFam3jzzOKWlaLrMnKxMtiUB7wY+X0UanrdIFtglX2rT1p9s7t2t6JqRTQXaVBy7uA8oxSEGM7Nb
moxkr9FUuLJq/6XRuU1JO2Rp1fplMPe6YPHmv4Hhz9YO6UXEDZ0bUIRywjxetUwLqSQth3/mVVFa
oxUzvtWk2vKIoNiujm6Omf0kyOnEeCjjSWyb9EAxcpvB/TG3hbonI7d+drAMnDANjEMcOHOH6ZQR
Pp0rtetaKsbKcPjlGdRsXDWu3Zqaq9jP7wwLrHGCdjVaWkq0VcbrkefHmgXxO0co11gJHLmJJkQN
WTNRz++uXv4He+e1HDmWZdlfmR9AGbR4dWjXTtKpXmBBMgJaa3z9LM+stqku62mzfpuHsSpjRmZE
OJ0A/N5zz9l7beNmWvcsU+5S3cvHBjdR00068+OxCnvaAljPX/JRfk4x/NryEt1Iw5nL9TqqbA5i
ntQ0qkxHKtXfRj6S3AKCZtz61o+6nKJ2PIKqzhicW36Kgnrfk4WAuS3W98zcwkTATqTrllu3Wu5E
YvUJd78MC0Z320Ahglr/xdrGzhsnIbdjg7aWO6aNtNcNQWWEFcM8VsjCrLeLUj5NOrzkZsYzzpkL
VX2nuWIv/47jUQsy8HlMBGHuxBt51gVLRQ/+te0lPBx4/mZFdoayZ8FUsAuYfRDF6KKiySA4Tr3M
PSTBGtB1yKYlXoR8+sPaFBjlVJzqVPZRoRV3BBUcJVH69Y/Mxi6dPUGSURG3pXEYdMVek1YJiiR+
ScWic/jA48XqEQdq4vw6itJ1Ww3x1NfZjwk2HXYj+n5VoByOqZcHSfNiSMs5grpuqpaAZ/8tRWX5
mFh5hvE4xXbGDdayu5Wiblfx47SkLpGdoyS1u8R4kiAU+9gpCQ6KZLyy0YYfQUOSNzXT79Lq3I6s
Z8c08Od2IIooDFbY24mvW2l7aKSa1V3GyxDhbpVkujeiXPeAkW9Sh4QkbXmxVEx9CkMb/a5XdSXR
zpKYnMaUgWvDZFFpLMtd0zSsM4QyOsnYjdq9l5b6OkX1NRr74ZJhj1NUS0JfSXpirXBWkonapE/x
SBT8FQ+t5JWiCZR8onVtqvO3VpuenlanAfymLYvCTdelM6zFxR6VDVClcBmG/pBvPUe0hY/7OM/E
OYBacBGFw7etuy/QVbQKzY++am89FrIingKN0nAmfwY6kWVb033WaAIOFYTMsvfUEjSZuTxlI067
QbcAXIpX0hvSHYzwd6Em/lCsmyiooxu0wsxdlBajZKei2iupEK2LKAIzlRVwYnO3n4cJnzE7lw5+
WZVEE8UEuzbqytqZOHq7cHmOm0I/r4qgkYrEPHOwxd1HnIFT6EIc6KkFAuiU0RxfZe05N5aT1Wa+
NatXY2Q4ufXGw+EZvYxd7bURClstETPivh+f7meYtq9dYsubcKlL2h6F+Ybzj7wc9UiH9tA/5GRC
NZ8yhN5ljtWSq/zT8ymRtPrY10A0xKYgJ+bRthV3M+Nf9pDll9gFhobpZOQPwA27rUL0DIvglUWZ
A/eqjTgcnkaR+1JJ23HFfeYAhuLyyE9M8TdkgzuwcL8xx2FLBKTdD+HcmzCf5ydmNE+bifUlw7W6
8a1qExEDlm6DSGUBzLDUw3hdox9dJgOyppIYWp2orAj7GzP+MtQ0oAqJfO4V0krTkp6eWaS0auX6
Xcpp+kAyV85NEyNgM+21EPlExJdIJN+CzLO0eZ0a496tEmYPi5ZaFNegxVf9UzKtQJDqr1lFaRhX
03EelMXeJPXG8Ec7xAN7NV7QJ30RHN3UPiJN7Q69SFwXNYFOTxW25H4raSZuZUThjfuBuqQ9KZgi
kEFgGE0T6tI0VQEVfyyYlp1RR7wErjwnv1x9m1RZB06wQheSDZd4tZuxajiQ6xtIMHZi/U+bWr/H
YZqcSqfRWwO0rc0RWxkyShR1TAXwn3cCPl/s7UwvkvVhObBnuukHus7M40tC6tdP6L69I+rVJykz
gTnK3404pc6DJ4sinmYPm/ua/hGG9tNipoWyfjpzBmJCLUFBHpml5N3bHMiE6RQCoAcy6wRH1jo/
B4wHcT7yN2xdF+ValUPuNyUEuUZPvrDBU9o2fiogQzKt7BUJe+Rxk19iaFc7QeiJq5Zijm96etyE
10zOTxGAgkDJH+0MQ2uxPw0c88hZQnSFt9qkaVD0414ZqldVjSUb/8o13wIVyM91lBLqmMjw50i8
oSuUTn2Cb2yqnkw+624nzmyZpj9E2a2ajJZAH+IjaPbadc7oQ1A71Wst7Gj9Ip6lyIgd6WGeVEkI
m6HC//95838PbEI7jh0JqhLjX4a/GpPO/24A/TJWX/8r7AswTv2/cp/+y5f5eyCtaf+ASGnIQH2x
QjKWZrL89zya35GYtkrEs3C60v6aOROr+IBxyvo/GA4DO/prFs0Mm4ls/zen8/FbCu4Ay/iLdSnL
xv9kHK0b/47Dffz8ZJMCSeBSWLz0f579tk0rDlFMRyE+D6F2RCbywTEspPZYV3u94fD0Vr8Pxj/J
y+AYl/JP/JoRScTqfyFLy8295bJ5qPZuuUch91rdV5tt39H3Q5icOOnDuXZEHyetXfna9+gqXhms
bnfsf5WueRP38754R4Mh/ST7PihCDu7O4oDx8RtPcaYDBhgHL48zhPETO2nUMJLcqZ99uRMdPaAm
CUXX+BA809dt/BDVlYmBWzm5i9DW9Os9JnmdN1R9YJM4lAGiUE900aWEum/uGTTahUcoxsviVU55
XrMQYIcQtI0ri3bPVL6mwPbwU3eutoBy34nVUVx8ZmXjvd03VyNID61LnE+IxD3AsIaI96k8aD/W
cSb5FxwKl6JpPlMSbLdrxghrJGISMMXX+lN9tafSjz7NPYvqLfLUvXLuP3D5hTi0XmmuONlz4+V+
EZC5d8uP6wX/IN9cCgybis2HEj29VZfuLaEp8IH2d+oPcB5xpgWzG3/CeLKRm9/Ko/CKOAWxLKcw
6UGI2E3uEsheFLDq1ieQSI7lLh5EDpeAvEPisQcGiRcHxIg6QzC4S4gN0ScL1mbE70uH+G7uyAHw
Z3+8gzx3UeDYKo9M4cX3zccBsO+9LagOqS1/iFfOvo07ZTa/h5PNsc6ctCBRXUePIEJej+QLZ3bi
jzLkLT1rn7i0/lTB4wT8Mwq7ihiOfD8d873uLK7iTm5qU4n19+4qBMb7cNBcwu2/0lvuqq/jq3Ig
rNVdbpabOIuXutZlAJe9U24D/6FxLa7K7LTO6MVH61PwST+26ezyzxSRquJnvG+mfUHzurgcEcLB
T/bReXA5+zn4g18tuwlWL3cyn3aaP3t0DxhV2LXPXz0DYnBiT/HjH5qX/KX2OPqpjUzCqy+pZ4Xq
aTwazuDAlXLHYHBqr3akC/0sygm3didP9KMTkVRJuFyNH+GHZkFa7bCvueazsTccdFIhwjs3caW9
ZsuOEUZP5pn+n1M65SVxB792KE0ru/qUCh+tuctb5MeV9qSLeZPbv2xcQMHHXhBgr/tevd4R/NUB
nRqsDkJl1/IB2m57cm58SLXuzM+suI1vPGPAdP/6y0H0ZB1pxfIDKLvkRMKt2/nbHVU/OXYH6T4/
V0+Wz7Pqmdf0iF804Dxmty7Qfic7a/bkirxb6pZzcqYj7o9B5zS+GkQumZkf1Py76Jzdprvu6bxz
3M4+aSY+Imgn9XKvOi0u1+OkhUlgcmXzi+gNduyM5LjofsNXbhZvnQQ3btLmja56iL3FwVXtym59
MV2s1XbsaSxINa+U+dyLoADfiY8Ltoa0S9+33+aB0zqE9Y/V0flJ5Z3FZUwO6kG4MRO901jgFix7
ZBuPp8IRSy659gHV0lvcKsAy4Eq+xoppusT92p0jvFA3k0KgPTc4IF7aYPKi144FA79SWGSEfeys
kPHFc3Frg3/ZnK5/85b/VzWW1zolUgn0syz/Zyzy3/uSoUsooVRFYvd5/P6/yI2QWkcinASVZXwI
29Oi74lI3MSddChY11Y3+Zjd8cAEzJO+Dah7f5JjdsJyLPFQFvuk23VPSbzLXI3j2q76Efm0Ywz3
dNfgMebQHgBaOybhGpRnxRu4Ff0BQ4CPDMEntJzllG0F3UlosKqPbutmPp8AbjMbw8S8esfc+yD7
hoNg0hv3wkF3+wMVFPggOAEn7aPjJTHsB7QzqjueHW5e4k/sF/Mu9szzbLdcZJKWuPmaJznRXjxb
xyFz+i8l241v+pnhKk9sctX99g8YgMdzDtvuLn1AmOBnFDzph1BC7N3LJX5VT/mf9UnwKGqZKjqI
Rj2g+z6mFG9z4qf43L3zyfCro0Q2SoEoczd48S/jef5Tv07vMtvZRMbpYIOMYcAiVLuMBg+a4Kt1
JNq8zl6A4nk8om7lt4HwUfBVviVu9ISFx47s2mV+oD9t1/itZJCwZ/rPY2yqXv7HCtKvLLSC+kCI
/GOMtlNehu+YdfZICvGvlAGsqHoctoVnOlSlvut/bSwtH/IvomwqHD7KV764/F8mfNV06hsuWdmf
XXhp5cwSuB001oP6KDvWLffrU3EhSzJa7Hkf3QeHA1xji6fy3QjoMmqf6HeNL2t9TZMQOXagHLVj
HGjv4Bu467AxcPigneahWoLkgtnF07yV+00c9Un3kxBnHHswu/SZfccxWU1xS56nxG3P/ZnGAJvP
9obc1YucwpEc2e19xTFv1XV1NcBGO+l94qceQoUSobmKbhO25+miurkr79fz5qR7Xt/BaR1i1n0x
+B7sZKHsboHlzW772Z/wEtGtTF5iQIN76yJ5sp0HlQd4J1AdegtH7MQpG6QDAuWNv+6153jfHUpX
+2r91I3C5pIHuh+fIV/75WHcd2R47kQfDVpq7ZZwCYXfte5018anVAKeHXtMiKLEJlKT1XDtbKqU
UL4h8Rd37ds2uSjZn8U3tAx3+lOtF9ttSBc3vkpXIWQSdhx1d7htdD52ksu/B+kFUyxLXPZCJhaj
uWOvf8wI8nYMrVZmsoKNHnpBt17ZCdk5bvkuh/14E6FiE1JlXBYAlQF5ZF7vp0HOpcPNEKQubVsv
32sUSPQiD+CzniVuXutzI+2K6jAOKiexy/PoNwFMWxcZihZsDgXjtaOmEi65S6vDLd3Hx30LWOXe
aDKw6VUh38Yv+DhzXT0s/47EBVf5k487s7xN9uaQjR2gjLjFj/vkM0ETbMHGXuvCxKX4yF2D7x7f
IidxKso89NUHuqT4FfhO0XE9KXy/JlR5lXiPH+OK89GneAyI/guUA1avt5K1qb3l1CmYXWN3Zi3g
FMujWHjjvXtL7e7Q+qU73zfLW/MD5Kk9mE5S4m2yoYRmv23f2uRpDwAYggHsvUS7siI+LfIdAT8h
el/iT5WGKWVN/63hjNd2abrTTsXBPD4eH0x7QX4qT9BOeCa3Qx1yt7yczVrzuUv2oyYCLe7HRxye
du5Ph+6Q3+Uw86BNhMNevxCOzvZv2IKbeGZYHJghUJlN1Hr1qTnwCTumx4RPHaHp7sD/sLmfcZM4
q5c4GL69R92F2CWM97m/ehwuj5SDLlfflvaSzWjLgx12JYNjT9AYm7N2kx2iT3fURDZt6ac0nHmE
DZ+x7Lxy1xa2O9F7o3MYLjZPZ300TBsF45Uxm6NUPqlfpmJPrb2+t5SThh295y/xi3FKfsnv6juG
ajKfCcaVCzsGyUBmvEtYANUefg7efHWIT+135tHCdCSuKkw7N3tOuFAsa2+DO36rFIYUqbb0RIFn
i6xi1FC/Rc/8RiLoPoRo3mTHfnnaDlJA0IwTHcVD8qt7ldBtUxBQmd+ouMPuLXe1QHRR6nyBcuYW
VYfSmXjF7qztR88It3NOkQrPIJC/WpYX3qvNJb9lz1TtJH+zXLMypH7yeG9uduFrMB+j6+Kmx+xx
kw49397yewd3lW34+EpdwWlDTjIelZhn+YSSONBA/rTHZd86akgDm5+UQTDlNoWyRzXrD4cmUKgq
V2fxR4+w6dfhSeJPrU6quxIAmtamvVtDrbMNt7ozdQD7ohJD7oKi9ypK0jNmLX4g8sT87FXxJb8O
OxdEvo1fxYfB666OeMCkZLNP8InVgtqWXClYvgQXVStPUUvdU+yJ4fOwHp/EQwfSa1dnJQQxPyWa
HQUMwXn77dco7bRX+suMCRYL242bPU2/rNsQ6Mf8ZfTkcHHV9+giB2vY7Ndn3Vuf1aOyuQRWjcfi
rNySZ4unF/QWBSH9KncAjLgrvegp80GVn3gTfkFN+ahykZdmh/JS8X5Epz+iLQp5Nx6TMZf/EvAH
Txjx7IithEjjgFRSZjSK5eZ0ex+l21nxox32AW4L2gnKgdVFivBmBqTIcZJzk3A7DsfoRvnrbx8d
bqowu1Oc7kx7OmrfYA19JGGpact+4ienhySLEE6/+d3lDrIYuuLZZ8wLY8KudsPv6lNpd+IBeF1s
3ZiqA+/s4uf6QYhzJ4gzYezoko2RhK6oX7l8OjzKlMNyKm6wYp1sX+wLVz5ADrdJZfpY9wh7L91i
M7e556Cd+JA2Z37wo3C1XtK36h18JnUWLFm/d9tD/TYf0MLemlPiz6FwHIMsgMB+lj7SN+QGlIs1
zxbnGYq4Gncexfrgj5flNN3Xt/lLW4ist7O/pej/BHP/s2D9t8yXf/vX/zIC5v9F0reCr+D/7lR4
QcXwrw0icNr/4VCQ/mGKOh0n/ARASpiE/Ec/SBD/IamGgjFNlJknqvK/GhRIdaFZRNPHkiQTj4KF
d+GfHSH9H4gYRQlBvUgXS9R0/X/SEZIslbf2LxYFAzK9ghnCgoSlEQQmiv9mB+i7XGqU8s9q61Wa
PCGATZ4eqN5Z6KiK8ho1hkDzYYzRuHexVYXWVgukX8FRGKWW80JCFYLAdwoMgG6ehdgAmYeuXoAt
czDO4QXNk3JRBh3DgZlXQDVz5VJvyluyGpqftgl1OnEUaMMnMZTEkUmcZPh5VLT7suiK/cwEUFWa
GoA+w3mMwl7HaGjXdaNTtnKKfZ5SAuLObkms3hmBUVa8Hfz3AyGNkPWnFSBU3Wsw/7InARoGmBDg
HXStsTBcx67UfGghIP+L7JM4zwpvkoWtrmPcapB/tJBtFkxREmLa+1O+ZuYjHf2EKhPI26Bo7lhj
Yq4eMRyq9ioDTAjLofA3pPUtbj1KfPAYpKjvsM8zmq/dpkynoJzMApSBXdSBHidASbNVc7d4fmoZ
StbKuIMiNuBRSH8Esz18akL+hSNWDyr0rA/Y8ruCjxcPB6IZlH27wWz3PZry9CyJ0SGRktUZK+uX
mJmnmlY5SQLhVCKvJxRjTP4kGQfoNPUWS3weJf11Mtf3taInvw4Hk2AVJlIsz1WGaJRaEjM50yDF
fNWEedulZX6rmgDKx30Tynu6ileeMKcdqs7uoW3Ya67MtphG3xaRV9b2rq8bmXZWMOZq7cjp0rsK
P3Qiw3ijlpAHIvLMetktIxcwn5+ynFZkLDeXyNquZNDvaKQCfpNJc2kMipI2CsuR6UAeR4Njyvjl
ZLm6j6lxM1oFJ3v2BwpY6pUPsOeC4eyYQNvbdTUBHbmFJ0QjwsEcvxPEtoURvZHadbeEbAtNU/lJ
VvE0lZBw+hp3WCNbH6UBMHzg2JOUwvdQInN6oDxTEjzSlUojQ78qaxpU9wJHh3S1mI3Y5aD9rJhY
jJLkFSI/YaxXf2rMNLto6xS7a9M/3SB4Za3fs1l7HdUEauTD3r0bVh3/Yds6bYeQc02f8gUEp1D2
RA5uInYMGBswBJ6tiVbPNj2JQ8yLo9VN5KtK0OWuJ1Fkh9yDkYWeP9WGXtpvcJW4iGu9t8BDg89G
eC8ncIV0cpFFU39VEZzhLxxfioU7H6fDTYwF8th0HO0CHiEIph7T2muasi1sZnkkVg8LTsMhgDi8
PqU6V4iSi2Xwk10jHdtlzNArIBwY8HtozcIRXx8eywkHg6qd9k1jHqNOelZS/ZUcVUDFZe9rLR+y
XDJh/G5958YV8DajF+R9+vjV//lXFHydL6H3Eh/47fXxBebFP3+laUdBkVCyAcbnYyWFhkj/M0Ix
rPbJtJcfX5o6Vn2UG8EIBwvyoEyXOwfUv9UNjYPHF9DyBVohI7Wj5tzW50JsP5qWpkFibve8lK4Z
dwSv6Cg4HScNMoCsJT6oACfxGQDlW5F5Mto2QeYsrd23DJkUWMNOv83poV5khUIB7quMw4hSTUU4
JgMUXFGf+WOJuqWTR6IUpaBbrOzQL2WO34dfzYuY/fNXXeWNhDMQxwtefpN6yEtx7yiMhEulRKcx
68VZNFo6lRkOiArEwrhAkUqlKDngqSiwBHPCkSV63mmBzQEpxP6vL3+hQ8l4cdMajnc8DHTDoJPj
Fue+LdIGxQQNi5MlRMkU5DgIRQYhAfDWDjUavGAjp7wWah2MIRpmZ5EsTrudkcL26BcnQQacV/qx
t/R1r9SqV8jousiio9TtUL2Y1oRlg0wCCWsoio8Y8S74PMJQzjxqbivHlKGPjIROmGkkz9VbOpof
AHuBuJoRKkgOBmMseE3x0vMQHU1x/RKiJCKEmcFhXi37ZIhm9hSsz5MVrrDH9oiI0l5zdFTbMMAl
39K1PiixC+2kWKVFKnbjfhCaZ2AgjYclA1OXaYHgIvBZLfRLNpmtz1V+eHVh/8hVeZDiSUPhi4WV
rLR5P2bKEZXX4Gsi/IbaMN5aKMmYUBAQqf24q5wKAambp41qTxvAI5FeT5e2YdzK8k7N26d4wFsN
cQno76B/ccMEBGr0jYyH+jOaqQqXhw5DRsghxHsYKM9qJY8vmX5pde1kNprhlZmAYqQrEr/Cnt3M
v6CXL86CRuDVLEV6CDKXtyMeB61lfxxHQjJic/Xwd88BHLjV7rVOddsaz5iqDcjOkWyhLWWbmpr2
a17qt03sKfjrDvb2DOpFrDR8csxZF+0hjxTNr4HorSNzW4KeBUlzmtRonaop1rNmVZdiGU6rkMDv
jIsXcotJVVABBWzLVQFE4lQFTA3Ik96yLTPKtgW8A14RNxa05GSSIWtbDdZcvW8/t4b1GTMo3nAh
Pkh6tLgACX2R/mEtVExOtnuWJoNnxCu9b7zjz6lg7ToL7IyezHCIGkN4UkXwxiOqEcGgbZCblbOS
ZWWbMske2wjKn7xgty4k0R0MWl8Kejmy21fzsZNNzqCaoLYsg62kBlCQFKQkwXRARD/FjhKDoJwq
gJRNKRKTIHI4iIH2ou7J/HnQCKmWrZMRzz9gjVb2syGDW5e9N6bQHGS0NIcRPGo59fVxGKJwktsF
6WvFmyjJPpfXqDuPyU+m1hjzx61gH+AwE29qe+h7FWuMIDxv29jcJLNYn8Q+P036kr2LSGgAg0+x
yy2J8ESltByT5D4svPJiruUeFcX4lmaMlLKVJsI0cCiGUeH29WNPmghPy3UESwRZ6dNDQ17PjdsR
ugkB7VSVsoH3f1wfAAtzt6TxBSMUbWnF8nWBxz3HHoTxqVPOetr09gTH5UuMEm9r58EXNBRMaNJ7
j/Rc2sPgnOC756hUVk51Y/yUkJ+uiun0nMdNCaJvrp6aikezhsniCA0uugGS37nKHzMzZd7n4+A1
cNsB+akcyIUIlhMkxJ1q0OMhrhQ1WzqAfDXuZdmNviUXGMfW5o44R99J2k0q0CvXmQlByBBzu1Ui
esfqjNbI6OEfjYzeNBHCtCoqsCVybbOTAc9X/2SV4rLvME91QLl1xOCkw8wDvej0Q0mw0S2FGO+S
ZsR5mwhqIJB3XrU6w7KMl0yIp4KF7WZb170hyvqI8CE81RW7vmbkYdtmuAUHwERj1f7KR0M6LRV5
DFVDh2Qq/pQkaOzkMRcOGe5HD/RFMiBnkHL8awunbzQTYaqCvos8TRaGW4uNYUmXGSRBdZBn3oAu
GKrbpCRbaQMBVs0K3wOSwpxOe5VNbdcqIx2I1rJY8mi6SGjpIICvD1fKFogaZ17BbUiuss0EwvDy
CHEgKBHrkAreJDesjEzwzXC3hDtDrFcFqR1QM7RoCuZcg96lwlKjUWrGLdRTxppcZHGfLYvhEsGo
8+nP7L6RjxVGRF8btXe81sbZ1IYDOLzhTGjME2QUr6CGbSxlPmGgKF2xzAc3NaEkNUMsB2UZv66t
dgW7De8n/Ug4nFcrZg3wEIjkX7LGlK5kLb5uxX1S6U4VcRVutVKd8Y7UZ6Vdt72VPdadgWF2pcCe
7WCGrRguxInjPSkYU5ApzVdTJ+L5ry+Cnh0tJHLhZgGvIjdjyU6AsdmRovpoddq3IU55MBRtcu7k
tt3NSst0K2eU2a2YPiFQO1pLNrcBmEgG/+kO8vKRCeMF+X6yI1qbBbDSzwji/pK+MRbKcSeD0xZc
cZak86q3FWCo2ZPN8qurM9qczfJdqxgtZYKFI6lDy7oKfEjzevCbBS/MFlMWwtpnBNHNWEEBV5jL
I/5lnsv9mpceaqefRDGXnSno70usL6joWBhKfBmWmd1KQjLbvP+jFgQl4PD22hEcSN4XT3U3zVjt
tsxu8owm4jiDdc5fVbFFeGYND+VaHPTjbHhmv7i9lD6CadP9FnEgSHR+3kpc0UeLk2PCCGEgw98T
DWKVW4TF1type+PxpUlps1XUiFo6H2EY250JwZ/4zNfSLHHB7ggNeSbxLYGfIb4mMfOnPiOuKa9w
NKVrU3gdHw17SUh5zGZwKq1FAQDODjWkeVDgpIB/Jc+6OkdR9dSX8hQQoSta9aXCHuT9xcufaBX3
8GNZkjRMNOpLVRZBhqDMqyk/BTLrnBjRJOlCv/N2flMb5T3VCxqeonivFuldymYcXKgOIplKI0Z3
b2ozAtIaNHkuS+rOrJbnDt8DZw2Rvb96jhktcegkbO4OqBCAydIRA5kbKnw/PZQ3BmhiJhjOKlTv
0Yrer8zk3xs2JkcSli/qGLQZA21qNmOEw3BuGi16KZIllLqMfHuLM3MJw3yqiBKOFdhpMauCsWXo
5adldRTOSmmXfppLhpu6AlmuTUxVVl5ylebG6TaRo5Y5I99YjoTJigRqIdDWmi9FntKQ4SBRNTtr
fBypc2Fw525b/HV+dNwrA6yJ9Sp08eLUw+kBFtbxLQJxgxQsq++VtQbDmn0bc0qCNgotR5hflIER
l4SkquLEG6xZ+7UZ0XMx81NE5gdwgIsmIR9WG+LBiBH0izU7L71y6YTeJ+7W7YQ/KMERvw0sWFEp
/OoSaFWdodj1LN/NcsOQxfaQJL8yrcMXgO30QUWcDRneLwZpY8VFNalHKkwKdPwdRIOWR91I3pYM
pldsGngVRBBeJRb/hFNbbCVvXRMzLdoos7atCdRS+lTmJpBm3MYZxAMzF6gw2mBbkcgiWJ8ngxSu
vvtEH3hVtu6WxggtOpk3TVj1SNB7mgjH8s14JreQkmRGeJPXC90Ik9pSo0Ra0+6SQB7dWdbjR548
g4jTQBp5TvHAO+RbPWn1jOpv5RBpNHfCeyCokNIg1/G3FY/yrqjx+RTFLUY26QhdIyNot7ckAe/b
UHqt5ehk1KIYYFMBktqiE4A+6COf4myGzsbmRJThTtjSI4QEYqstrG7z1r9FRUIT/yyrbLXxthl2
UhIqNV7AMFzgDuKnJcwcGU9qMoAmZ0hYDS/q+9pD9/8z6aTrpCzy0VKTP28splcmsHNihC8bw5Nk
fio75ZAk7RdePXQ98AsyABTerP6VL7F4ky4+ExH5ZirkrUvLuhMDq9RcJaoRZk4SKeoJ10fVcgEf
eO/Was7OqsfNvk5aFKAq88AC0SmFyEmQUg8/OVZ1vduZGdMQBdPMOs08kSJcMqqOnF3LTL7wlKXH
kQ7PVG9VWNEvCCYjvorVTUiYn4/SDPirMACVy4LbqXHvavM9i/ByAjJ3Gw0pa9tBzt/0eQfr+qgm
RciS68Vb9CxU4rPY6NdhXn9yoaDMjoml69EGQP9wUjl5E8btXZZaaUd5FXCwYi1YXiitaLgnZMyR
Q/Uaj3wycYg/1xHD2vRHKcXPOmEt0Wt8j6vZXQYeazyFOHz636oGOl4p9PeVrNRSoWFYfQxydAc3
9kA+tN+xrD2LKSt5Ok/XtDG+DdAATdkccJ2RMNAZuRsDHSsotpdS/FI3tXOt5AGv4PmWWzIPqpx8
FjFJrqQfYUGS7yUri6+M237LEzLNus8uNTDiDNGLXjYBROVXc+uuSgvDAc9GiiuGzS6Ooq8imm7y
OJt+Sp1BOGIwy9IV27czCeMnMKgZxKpytfLpE7/jp6Fk2W6y1r2e3jfWg63FSpTkyXVZZAqvTn2e
KSDosnDgL5lWbQpk4hzowzzE100W0PPE6leiie+AYr+xPuy6dhMxhLSx2wtQauc538em9txWzFCw
VKUSbZyhVr5ITLgWlnnCSAkIMd1+cNoDLhwsD4F4dq87ieaigd4VuTZsAwZynCRfMHjdN63DM1EC
NpBGPibyuJ9TrCugDPYil83LOhMdMeALaxJLexpYr7cEv5zBhZu7LAfjJzFXnhInGaeecWFglubb
oDGb0iKMwgZLzdBQJkycXqlcd1pY5ZgdW+WikqLoCDItFLPMDjU6i46W2LKafilj3q+6/DSO0vOm
Mz5a03uzMnoRI6SBwKZ+ohm5zVaNQQ9Ea2cC24CA2xwzTld+DYYiifL3FEhIsYyRbSWN4lNd+FhL
ETOu44X+wnYEmONUa7r8b/bObDdyJMu2v9KodyZI49zo6gefJ81DSHohJIVknGfSSH59LyoTVZHq
VETXvcAFLtAvgUxFyOlOp03n7L32Ess6QghQIXPS0J3DgpmbQnDyLN87fwK7yPgcYnjFhqnThuJ5
hOP47LqhYjqIL8exMBdSnld4aFb4BOdt+8KWbociz2nWbhc6QJzBkNaWvrGocxDGR74EO7tl1w/d
Nuv9c6CvGKhQx4gk23e6vHHkqqjp7QxBuR5S836iqxekkXXeY1/HpFxNq6Szrsvqvuw5ZBldu9SS
PQfFaRs0Z7WwxhPWomcBTXKTjybQPB/At6GFqwhGOTd0OOVdBYhIWe0K9XHEA483NcjrZ1Cf8pJ0
2UfcZ4d+NL/Pm+l1PjUnPTuT4cjxu+631FTxoE6kB6TxhhCN5ein9xqaeDIR74LdMEY3jM8bzs9P
UQ7coYeDSugnFJjB2GodddskvTEDZCxFo64dLY22oPL2muacZAUYVO+AbMtw/prYneHYRl4mAPo0
0bcmt++NCiRIqV9Fk3PJgfJYTdiOO/hxbhXg/bPGF+5vsjSmYVhkLWV75Z5YHJAahqhlaAoTYwrc
XfPWUWjcmjOYw3BVg3zScZalr18AgqeBcIiRXFIo9JIlTYsXP88eiPZ8sMCnLszK11dm3all6c1N
Zh4VkediHybIXoda7KKiaDF/tbtK2MjfJlqEY5Y9D4WLbzPZu2RlMzomA5vABN6kI62GzVKGhn6p
MZEj8MABoUrK5U4aPntFi9B1Sr73PNKBci7yQuKET+5ziZsqz+2TR5TJIrhyAv9KeuVjWw37UNl0
guV0IwghWHhYXNnJEQN2jiezOiQWXclG9StLY+89BJjcZPyseW53MWeIdHmjKPVpSP+ILZRzMlPg
cwZOXdlChK1ZbrEqq1hu26Y/KxlmJw5HPBecjSHt4BmiaW9psBvN8mGkD3VqfXWUWIsNO7in0E/m
XHRbgo0FldCi22T/vXA1FIpFMjzM6/XUDZekAoDjUdRfp5ZeNN72xWBZV2GUVnsHgX4A4xsbAKAE
NKB9BkhSC9danVdLpVMBShEy2TTkVn2PHSL0oUsllIkmDi6LfMC+Apky2eCIPdbSslH0woeVXksR
l9w0+won6MwqZWTDyzIXcH72lkNIu0UKIdlv0bda725VTl6a1n8DuM1KF4qrmCb7DJhpnbxbYpy+
xIfoL1JFTkYp1HsWpdu+x3U5eJwolcQjQ5IMmAbyJEen/57XxZ3lV+zSs+oa1+9BGTz6ceasgNXK
bWQwW+K5WA1zyB+DNYaue6YawzuX5rz5iCIWooBaIXnyxpo8pWWn6mdXBOIsQYzUat2DlhnabrL0
eE3QxoyPLJeNBo1ARTZAhOpFm3mIxEoscMDeegE2R9c0XxOseTRx+mNuehRzyGSbEiZH3WN+0G04
nGPi4VghJmgADDIY7e2UT8+my3fWTd6ZS3EZ381E+YxChR0gWo605IDpojgkStrbPsBY6pBPRpAo
glqL05AIunJZluPWGWk9qMHBU2j5q7rGutNkZCEEzy5V206nCI7RrN5m0CkICu3hySQZ6z16EzdW
3vkUMNWnYXcHPOK1lIAI3Gr+qVsu+5zB4cRMyMQZrz3POfQlMxmLyFMsJ0iseocx+k0mO2JUW8LE
iitVy2PcQn3XInFPIf25DCFQ9bDBKvgg1FLBOLDxHZetS3BYjyCn6w1wGYwhoI35XACZyKVnyipe
+zHTz4qjy04f+NTYrvyqOVF3bpdZwUGbkIR4zQmYtPeke8+ctsBbPj2rpBE706UbppUR524nGREH
l+hYzJlabFGBT4iPLErLYqBXm94eGaQN/B7Sy8nNlLoPgh26rUflGwfWtAc87xPWMuf55SSylRhR
qwKJIWyu4eSg6LKo4A2mi74uREkbuj30656vneLZTd0mxMGr4bpPGMpp3r2YpXaecCJJg8ZbunHO
oxYzNIcgR7rXohD1A4d9KegVoLbJs0xIewIs82Q2ESBYAzOVGROQ7JIA2DI1NY4Pyt9wrIXTy51o
WbdygM35CLigawSbMiqpnusFO3hpJ9GYb9jHn6iRcYK0WR5585yQB6DJacWJCuwmh357eHBzzgV6
+TT6+iVtJYA0DUqaKPePhaefUkDqfbCzyvQFDs3ZULks2BkUdYHCrODcEpZqW0zWNWe2a7C8NwGZ
VqJqrgm+Ie0e8RN6ep/0noSGGZwdBXKueTDr5DplO7yZLAee2KjfhgNQ0gyTm916PXVJ6lR0VhYj
WBxTXmpdZu945MkZ7ma6LvBgweImTbY9MaDYTDjf/KG4i3NaTRmTIiUc1LN5nS8jUCAZg94l2CyP
VbCoTf7ACGouI9KkCnmlFImkikmA7VaxKScWQCJBtlCr7VWWh+9kGEA2xgD1Ht7pLnN6G460w2HB
OQgc1lHOrKdnqOwcPFiWReFXceI0obOD9GbPhp+bBaGfFm1P5dIPSGSxKp8+h85tGR1jMSl2lKXO
YHLjI+vyvpyKIzu3fV251qVFRFIUdtlWarAROi19LqJELr0+eXGp7y8VX/my7RAfaWVdrrNpLjNX
yNGT9s2NrIG3RI1gqDlnTpSlEjpDK4BuNEczAhba0T2A3skvPboLC5CuWf5CZessadTbEAf6zrE6
RGKS2Sa0HTSxDQXdgPzYRdk449EUrXNF1W3V1y3y+dy2lvVgYcU2qxwd7rjHQ0eW3Kp0sJp4tEg3
SZ+8JlV0W+vNPfty2KpJy+NUsasrG3akPgUTfB5tSNIKZ/AeZzk1YwS8w0Tf1RTZGVVZGILNuK/8
CAtBzNIGlju3/TeivMe1NTZXaW6S4uqUN1lQJscPlcv/tYLndfj3V+rrdSTD9j+3b8X5c/bW/Mef
dD3/+R9/+kf/nwBLjRmW+bUO6BS9vYaIuZr2Lcp/FAR9/N7vDjEfYKnA1enaQOgQ+ThY0NRb0/79
b/5vlothzJ/HheWjCkIr9IdDzHJ/E8h0oHb6DhhRw0XE84ceiL/SbQyRnsPC77Cy/ksOsZl8+qMa
SDccw6EhR5wL17EAhPL3PzgIOl35jj4HvJSCcdw5JHF3rslZhXNfkV/1JAvhBW+7DTmk0NB1ucrs
TNCfQAXUWhVl2aEw2J4vPXxMIaxgNntUSVOs3qXr782SnoiJxDw22NoVo76ZigZiy9QvRStpb+Y7
v+vJ4aTMI6wIoDxhtJljX/hOgkOFtLO4TU49OmDNs+ydnNOv4MkB5My+DTYd5niOXKM2eEjQiywm
W51pVa4fM50WF4T7nFoeYE7ACDIRydXcxnFSUBkabbtN3vfetcyKdy+wNoYxIfrrGyYdIomHjPm9
mYgTxzSu9qAFXqpUvwWvh0xDkNsR4/RycN/RzYKN53HoRc6ypeJqXYxVQ3eD0/0Kcumlf6Cz0y88
iH9sIRVLqhmDctFsRXWTDlAw+XgJmG5YdHe2Vpwi2FBnY4ZYSA7G8n8HcPn297+9Fh1xB+P1GxWY
Pw9EhHRfj98Zyak+wYYNfuP3kSv830zX030GqGELb9b4/T5wDf839H2YNy2BNk/YLpTfPwauZri/
uS4scxSAPoU71/unkk/D3Ak0wMO2beoMb8v0/hUpnzm/gR/GrmdAyoFpzM/RFTKQLS7149gNB0Ux
tqfX0dmeB+RH801wYTLW6rtghOht0ilIWpvHWge/eCkySThMPkVAWPwhoXWSKVuV57DSg3HfxFMT
UAp1A/cI3a4rT6bgqLkYGerBrcxqwzrGtlaldGTqsD7lZLNR15Nx136TlPkCMXjPmJepcrKZ7C8L
KYw7HalX7dSDvmT16O8RqXnFWetFqoG/WCkPTmKnJzu7Yye2rGKldUdR9VTs7akd6g0nHjzu8eT4
70PqDLhykjzFbgC3ViwbBUR4bRcIBBYdVQ+NivQYfit8aU8EM7bBuBB5QPYA0pHhu6+88LtG/+Oh
N9sJ4xNBgv0yLGBuPtS9EejnQSMcdw30FQlJDEBi2mZlk41LzauHYUMhFElGJ/qRMw/QGRsaroX4
X4iYFEFizU1SD8KJovSoWdNNTlYwwzmjhbgGCdJygjUsNF/KMId72r+99U1Ubn/QwEWhV4Y5Om2c
tOzeXQrJ36AjuaRaR0MKg4NaHMlU0hXTm+YWrfWck81RnaiLOvVzxYtiGBSyjt9MEhKsgWr6qIGn
dKs6ENBkWzeDHAv3lc3m5A3OdcJK1O+FSwdy0Q6w+5o93PiaDalead5lRV56PMNr4uLJi+yOcqib
K9SDpuFjw8uI5tlZAQfXi9QuLQ2eckGU7r3WtfaLGwQ9NrvERPDUCa/CWUl54Z7Ao37n6FUmFwBb
mNPJtKFvFWs5G8nKAcfEabm2zLO+dWJ/A+YFU1Haprdxn+LUihslKHWRrpHU3fCa00ZOd2NRejMu
yjFDxKU6QYJGnHkV6VOxuBAiG8XShAEI0XoyPBSKjk1zRTmZC+UyC5zXMjd699QaeU98t0ooHgg/
ywmGV7D4VlqW2mqTAIV+DKqEhyAz0qBdT6WWlGy1JuqkHh3u+K6PYcjXBLw2tb6k6UxVzCx0u1t1
di8oODZGM22VHtIJoOWWi3tJCxR9H4pDfEVO0d6baK9OKnRGTp1sNcfwIFVfOVeBMACM9cqO2fZJ
atrHilQHDuMtGjMi8dTQj/TJ6k733pQfkS+F6lRcNLRZ3RWnJ4HbuWKDubI10d1LrQnmIHUtfvby
3r6vy6S234OEusq96KZMfKfwriXbKsk17Awwy9ttawRDtyNStayPU1Xq07b0xGgR+JC3bbXU0LUM
28p3OrwOXSBwn3JjtXM0AeNIHd9Dsi+dOvFvIjtEQ9rGlPxQ0iXscAHgkXu21tN0rPdRYPXRUx1S
HkF4OQi1JMhrFg2pxnwyu97Hk5YOQbUKgc7IvW/nlv4tcmEq0KciY3G6pOOHVIaYv3SuG0WZuK28
ybdgV4i6PMgqb8gfJ1EEnbsqpbsfchVHT2PtWwksWhAbfoP6KCuyE/126lQcPkJ3F3oJVUHIpOR0
VZNGVYyQjVqsdCawilJHJ7cdAbixschCdnF0lwLINjuzmQRoJDhH1mYO3AZjI8i3XmsxjUB8DAYK
vaiX1bgwPWlR4u3GurxJwt4HaFoGw1miFd107Q8+Zao6zjOOxGnpjK8g/gQ2SiiG+LxLqol56VTx
WRoDIV1FmgAOFfOgUF0A4cqQ0pSFHcqXw4sXZTpm9jwAk72A6gTifYgC+TDVY6sBVc/00ky/d+y5
Im5ROPFg7nPKE+ljMfBADFvitAe9vUa6WUF28qu2lfJMaSJ0Hpuew6m2RX1kGYTd5YGRHsOWrr5O
o22ycuBTtrJH47any0vpFPKfMc2dI3J7Xapz42bwbMTKhhnGD2ndGpjnJiscSO2raAqwGtDUTOy+
GhaWSgXFahn1I1F3CnNFRF34ujEkMruooO9hjoi5lnpRcURmHpYWBHqnMwGyQBwGbmn0j4FG/iP6
PdTqN60lwhvQ8ta1VTgCyXCfoFrvmRPwygJLTZjw0dKuYl0h7hgrq1db6ZoD2zvRkXoqCWu3dx63
nmY7sh+2maGRO/bWr0dTX5uGJE908uHDbr0osMfTZE1wsIp5OK/+H+7s/nRSw7Lxx4Fw9dw+/+l/
qM1E7XjVvc1braZL249TnXwr5n/5P/3Lf3v7eJXbn6M7HDY7X2/cVnH0AjAj+vHMNf/G7xs3y/zN
wkbhuD4nL+H5Orbo33dulsHujI2Xy7Hujx2bIX5zdcczfYISLEdYOi/zx1HL0NmvYcnAMeG5MI1N
41/Zr3HO+2G3RonUILHCNElLtjkemtanaAgjq0mF1kxWDs05tyfyi+TAfxS0a2knnYvC/oU/XHw6
2/1+Rddif0qRGybvJ6eHaToOMgEHVa8ZwzBiGV32XUwqWRe/o1aKaEwrWh/dahbh69qIVw7hAmA0
djGqkNemAN47ls55M1F7NY2RtPkRtugYIKWQ71pM+e2Hb/Hyv1va53f0+0/33//+t/keuRx5wZ8I
gCWkfHzys3u6RucGQQXqGfec4LVz6VvnA+/g55dhP/7pQhaX0sGxeq6Y3fP+p2Nvk/hRKBC9I/Ih
EbYz4I852y7Q7lortpa6RvsgkwqkgcBbXJyIaizXyu30pR8Xh06rtp1AJ9Yya2qOvRrtMDj4/kTC
rjYgJZM5ws7RT6B7FhfayLRAV5yIQqpfZDyuW0Xzx64aEgiQ/tCYcitCiPPuyq59ugA9wbul2dEX
gHns+rR+KtFTPC+o5WtFsRrxfYdQ53Nz2lBHxqSWT5i84br6uWgPlsohfRArRAMkic9kpQE7KqJt
pZRYZyGUVFoar2qsjXUCUzUnOQ3nSfU0ZgGLRqJplOdISeREiju3Lr5hPqc6QHozc3q0c0oapiF0
m0Wi7+Np9A66DtK0Zpqvhc9m12NJ9XIjeNUcgpxI/kY5hqyyH5+IW/Uv7EKCLxQ4dEwq8oG67IxW
oxkagCHw0fFKSedc0zHQSG8qDkLz103o4z2cU+ZzYeAqcFFvsmO9En16D9DxiVYU60Q1q8g9ulZh
7ODQy15Q5l3mTS33lmcfI2HtMgVRPM5CfelVr5kI440TKdq2msYmuynmXQdkGj0LznJF14JoxtXQ
uKAlPLbvdo7tiE6UtQjs8twKUGdWGk4VlPlndQgMXwQakHrzXgb2s2+k38kTipdWdskCmx/8RLPh
5qPAJ5fjLCwb4DqRe6aF9jUy462W6dpjSNcpdidgI6GIVnqMPB3hk8fDmO8+eGxaqVFv1NwLOZP4
zTaRj6mmEkQofrZvRqE94AXBTEX+YWqnztHxQ5yo8z9DcJug/Wpsost7/S6EfE05Tz6CNQMBQ54N
75xfp4/5pDuRvNJt075MqON//JgkU53Zox52H9d0KKlilurOaguHjJUkCGrR4jtgKNHU44+YEzzq
qvo+ki6y9qeR6mZb7JAmn3+Qm32POQbl+W1rV9/MYG4Nz0usJqCQOKC2M2uNsqNdVHZxW47TPcdU
Igq3dYIMioiSeX5KqItG3rHp0DV8TGsht1cAXpb06Yoiu2HbRH50g9aoyuF6uzFMip5W/VToeLaY
1biDmzonTp1IWRRH0bs32OfGALswCvl3sGPRMOf90giydczlfJLuoCLLd7vFx9wnAAuMBL5ujTye
lAm87GlDnbZJ3mWWo6PyQFTT4YGpuGpGwzwkNqfHVqcJFhmQxgWnhTGn2h7VPRYSB/uIDtFmShCA
FQ1DfEZtf9yttrRu7KSolx+TceBFz0XebsKOeyhmqrHtqWKlVdaus5e2SzTp/CZh7wt2Pu79x71O
Iue8S0wKTGwooyF6nz+vb+ztkCFjc1pbyDY8JbF7ZRY912a6/bi0KrgTCZ3LVR9D8vMADra1f6G5
PnuhGiEedhKqWdyzzqZkNr9qnXF3/Ja39PHzuH3hGPz28W5//0EJFDpvKL4jMc3Z0ude917lLscu
WB74EiGq8jUP+niPgureMrpzKLYVhzj7Y4FswNPveK6RFnLf6uHEbe9XDYIvmvv6PZW9C7oqd+hW
917oQb2av4yiupNl8MSneZF2h219yl2SvfOU+qK2nwYt2TH1vQ4DiECG8kmYZH/Iioe3tDnfOoiy
EJMSomjxnHpZL5YkOiv+V3tm+uFZdlgHP9DmqQXem+wAwNcO77oKMdiNBoif+ZE3HZpcZEAJw31K
ZP3MNt9baVpOy8UyObXjwYysmjug5tO7ll3qKREfQchFRYehnmC4Jej4K1rbs3O7UI44ErBKl7Rv
twnHZcjq0/2QO7fsT+f1M+WO2N7wzUnElcqbTVby6riBwtjaOVVAe8u5JkPQWRpA6ZZ9Vl+5g3aS
ZXQxe7JYt0997aOkS08FxbAdbRF3zgjB2JaZjyrz+h3SLygRDjVVDQ5RPp56mYIZiuyGGR02Cqlu
Cw5l7yVJFEsfQX6gDLSxM1ARgOaqiPwbIkuhltK6ZBKAslVzFz5uMafB76lSe6tWKNqzfis9Hru8
7h9lbp7iiNY+SmkwRaR+LFo67ZkSZC+a/XbAOD8nakmlpcvgzgoKNPON9xKOfoUBkxrz7OV0wyhD
zI+d3gGOOhF7/TGRBA6bJOH1DwUx6YjLrj9e5eNyYaxfR057bc0zQJvY55bBozA2pyjyMPY4EYgv
xfdv09Shu4iS2IY5XzrOarKGCN5F95Ind2XebxKyV1bTQO5EVaitUZLoOeUIoIvKP2kW6QcwLeOy
TKk6ZBfFOHgrKfODlXSvnhGxyuDY/fhph1jXKnR9PU5I2tFLyo3uPqQTswnd52KoxMoK+c4l6jni
fI3lPE1y+IBMYI+0sSt/69uMI5WqjSr74zAYxWrQlVwlrXqKa/2xb3ycYyl3Xov7XSaRdFc0xDcZ
Lf+dhTdkCWmZGj3faJ756WUju9eE7OINlXF9retPDoKLG4yk+8FtioMeQ/0ocsPcDPKyqvF5DZui
NaqtLox6VTctLrqSrSqoRlATAiqlpLlLZxPtIa1iZw6niDs6msqkI5B3fbQN3PFeDLhSqIGqlSjc
iV6bd1E2qX/qnlRQfNOJ2WyJR95S/1wrMqyXhm7RlHeo+aB51bedi1akmeILI8EZ74XWIQvfLKfg
qagQOzkMZ92NdRjpbEwHszoY3rwGNP21Q9Yp1Gyii9xUMYlEJPsEtG7N+a5/TFxIktJlYaSvgw92
g4lYxKyQyTwNTqVBwuddUPnP6GrnjoFt7seUrHF0FczuhqHhMGOKN7BtNL3CUxtBAaudaI3Aep7o
+fgi1G67XtBb9TQkn2UjcBnJfW0Vy8EQIOh0OtqUaPFOo0L+eLlYzx+MyUo2bjc7eYdHC6l3zHtf
fyD7Z+ERZjxyQedleSQblTQSomg6sUoQr8C9Ftcy0gjaxYK6rboGJVxgDacxyJ457yvkiZG3MY0A
XhqbUQt4RVg/TlCiqRiFBhCRNGJP2Y+LFJAmxpvWOmWi+cYkfmr7yt4jKNrnBLm1uV2fmSHwECy9
JgaI4syf2kfEiltHXqu+lUCrw3cKQ+mKCu1dFWIvd1q1L1KizUBU66N9mzk6Cl6WBGmPSA+Rm1Ni
+d6JBgRE9b31BGmV4XjBoVFb+tO2Chr3UGcma/5c7qng5urM0mYHVMk06mPX2De0d/WlbHNUYwRv
eS3ai9JiD+tjgNrgVzLIkcMbkxhwv13C1BxzqwdGfqpuQcrKjYstjLgvbUOYHNUl3XOPNXkAnqLt
LwPCe8pHzZPmVtC1Z/fPkW02/YVI/wgb4mn2iR3JClreJhPXHqvM6OI2oLU2XgeU0kOUb2RhN8CF
onVF+fRg2i04OkKg/CHsb1uhR8vkjUZZRlYIjy5iqjV7L6o6JjRppKJnOjI6GmdTeuN30QOfdM42
bUsSi4ZVoCDyA3rVg+lO4EVeJwopd+uU2U5gfjkPWErgezjetQFKiwrxMidoaaOLcCIdhwRrxbJg
F6sGndPBaeb5RkbGstbd8Fy5qXs2TaSeUWykvupVZ1MCK27wn7rWUHvfEfne67jxOIgEgeBdTaPN
6VPuk5g4HdAQuVYj0+pURwn60pJcA6Kq9/5cSevdAfMwCeF8YvL5eqKq92lrgRXDG7/MeEYb3Ywe
/cj6htD7fcDScGFN55ya4I71er2QYIQXbpcRHVEM7tIwI20hu/a9h6JAbv3OSQV8NLQnFKa6SwOF
KBW/XTkHmZOO0R7HCWFn1SA1zUrinjG20aHMCRfU3Ad/3tYLE0d242FGYcI74tTwl5D7zQMGmf1E
O+ec6XkbTd05mxQHyUVgbIDrDF7gH4Oqn4nbLbDyihOET2V+kRsjloFsOEWyAb1iFQzALD2LE3O8
jYHuUCSkg+tfAfH3z3xQ7FjEQjXAPavBLrjgti0ZyU2UgcSfYvQHaGzIogDyYyT3clLatsJb62QJ
+4bKatZZUNirSPq0PSgyLCqERjQUwkPWBPcO4rC9nlVE4dEtTXP3pAv6M72XxKveiB+1QMNKCzZ8
SbMDeJ9SFxblX4w1w36Y7U39/IdZeP7BGYZzlaD4cqsGOl0YOMcUMVUwNag89RJ7mk8UndZ3h0pY
3cFT+mw/cyHuosEcJkFqMdaEg1GyFZ98eXC8gcyiVOMcIN2+2BGNdbDVWBz7wcfAhIhjmeulcfQb
HZxphAoqDQzO3vZDVsmz2gburEq4LqN2rlTKbKnu8WSg0EFKuZqSalcYWFqt/kRfacMo93axlNel
X4z7yZ0MzLB+dF41703deIemedcKdMZJFWyKdCAshc58R2ma04JvoqJh3fHzu49qyP+qOr5qCguT
TunXxcXbZ4SJefT8Y3Hx41f+qC7qv1kWUglfuL7rQdb9R3Xxo2FMG9Y3XOcT8hf6Cw1h2+YPfkUI
x9OpD/5RZ9TAv/AbtsFfohBBDvIvaTpmpu8/i2gabi/XYmFwP9W0qICImDFIwwxi/W5q4vwQt0TB
/3AvLv97iW4uwf3Vq1Mm/bHZHPe6rpJ6BmXY3VbLSyITJcIlFgsyEsv29udX+eozzCXNH+Qo9cjW
rNAYU9FUxm90SdrbzjPE7088CiNq0X/xGb569ZmW/MOrm81An6Yf8HyZTfbeVl76iBWhuPn5e5/b
7n9xh5xP7fhCs1obNAHBGX18nVNRZHY9Wp62p4EMHR4usJVcjtm0+vnljD/XMv/xfTufCsqoacdU
OXwaMfRvlkc/LR68mhMBcpNWhhW2utal8Vy2alWUYnqmtwlotSN/KhWhvCJRiZyHfnAvSx2//8/f
1RePyax2+vEWpxN5B+HINp/HpMB9Ol7KnK3QvHSxxbz8P7vIpzJx4+s4czQEhnlTAclpXPtSk3Z2
SSG8mPXxxf7n1/nieflcQO9St0kTtyfnNmvzi1Em3bKkiP+LW/XnxsA/v7/5qj8+jQVi7QHVIWY7
+9bVsRTF5XAyME+Pjn2TJZH+iyflqwt9mhjsLqNGq/CtK/JM89i5cQO4fbFhvRIr2y4xovxiBHx1
oU9zRGUUlT1O7Jxtp243dG6vmnS6SSJ8G2TMrj3SKn7+xXx1oU/ThG6a+uQEhBT1ukt3b+oejSDe
Sls/ptEkViPP3PbnVzLm9/5Xo/rTnBHZZjB1s9O16qOjg57td3t01YILCdxHQ0+fBtUtXUUeJbV2
yuETaA+hHn9+/S8+qf1pUpl6VHsIPSgwiu6K/RspywUJ0x5Ab9Pdk/MU/eKWzrPGX3xO+9NsEnZ+
pKxGZ/WQtDCIgnrBgUpprxqfOlNRaSrk3gHE8vOP9cU0Yc8f94dnn8NzP04V2kK6M2yjzaBbuzKy
znLSja6HcjR+MYK/+lSfZgoKqsKOsixD+C7kSvnJdTmA6g3gcLUGjfUYuVLVV4eff6ovZmR7/vkP
n4ogdF8zSLXBAuFoq6Ca037VIY7t6hdTxrxh+ctv6dOcEZfo0bq6xndNs9lf5TZxQ9KYRmotOtR7
GoFYzTyJytCtfeaQCYVhnJrtwZ3yiqproIckiwlMWUmXmS9tkhDgraP7b3muecPAjaL6xZCZvunQ
6IuVI1PjzQ9aua6NpukXKUiIFjtL59wVcm4WhWr2K7ENSPcNyuQVJcqG2N5B3zaWEeGkCuK5r4Qc
5nzqUnUWlVQ1I6+x7+qARNhVT5ao/Ys9ijnPaH/1EH+a6eiXtHHMGW2hRJRrZ2MwTCkfNczhiIH7
ogTAEhkUWJatvdXg2kbSETNfRVOgkZoi2rjbFakeP+Mo9t37RG/M6TgiRQVuTTEI7rWlackRBAxC
O1UKqEe5pk/pprJFqe3LwsTdqSe2AgriJfSUKA4V1nmXmnFKFbggii8G1gHLFj6dGGaac3PQp1DL
j2VaCvvs58/hF6PrAwH4w3OImq5D1B9VC12p7jLywwcSL8U3yCCHtvrVRb6YmaxPc3DiDRSd9YCV
3mBD6LvZMq7hqqYUQ5GEPCACe/r5pzH+HGbxj4XS+jQF070CA6B6nJUTR2ytr/aFjQJLI32yKXnW
w2LAx+gc7M7AwR9kv5g7vhhrH2Pwh7vom3UfqQJZlghAOGlx/b3oG1RY5QVqmENda+feIGneJ/IX
o/uryerT8pmmYTJO8CfooFnX87XYfPB85Y+xGDeFNaw7y/jFpeYZ6a8GyqcvT+WC6KLCzxc4XKdH
O+mxjUlkmzyMWviLbvsXT6H96WvDLCBYiMnvFLET4KwrduPsBR5r+b0204ufPxzC/+rpmL++H76m
KMwz+hO0oiyMRW+a09uXNrudU04pndLnAMQ/tc7B3dHRU3YHI6m50kv03GYPL1oaFV7QMEgfNAm+
TC9BgPuAr0qzD6MlmjFKPYEO0VtriP9lN39Z08teseWAmQ3jcSl0gPaRwAk7NWSukypJLAA6iaUZ
0OPq0sahMmUg/taHD8ESaIFQYqBMpUY/pCuiVd+CYI3iYVqKKIVOYkSQfZVNRU4Wcj35WcOACklm
lHNqYT5pyxI+Amo4L9uMHmA4UCDjoqkjIE1aKqFci/zBN0rv2Mn4AshKvxOhmaz7KdYfnFQjdzyW
/YHG7XkMQGVpdI660duMlHDjvaKfAiCl5xmXZ31PISNAv76cJCZLajZqkUf2Ee9gsvbBoq1Nu+/u
fLMRK7NM38xe4AKwfJw/TVetWYjI201uvDEDD2ghu4oFDmoYfdaiRbm6NQrrKSq9l7icyoVLY2BT
F9SqLBRW6zRpbhNplxeGl90bGRG7TkJ6RdDXKybiC2ykDD1RXpKfOt30MAx3nEfHRy/Ivtdh9eib
rlh5tdvexHHrEE7K3r2LdeMci267sSY6uGL+IkupwkXmtQg2zNbYeqHfQn9BGly0ORVcBPxu5MNS
LsQNZEq4V5N5QcXoNawtuNNCRRiXpAOnieKpjlF909RZf55Kt95bpIKtYLvq2IVzrht5W3OAC5EF
lf6UGlD1goj+T9a33UvUE9ka966Oc7EyqIkpHAkO1jffxykpyKV8Lcb/Yu9MeuRGsi39Vwq9LhbM
aDQaueiNz+4xKwaFYkMoNHCeZ/76/lyVD50KZYZQjbd4i14UIKBSoruTNLt27znf6XNSq+NXBxTQ
SvXN/Hm0rRAGvCVINOj6z7TAMqCQXozTSqCZIGD4Dj1Ktw54VKiSI2/XVA6meEkKoarcB2doo2NO
9vQKlyRK3kyUq6TOX2dfXdH3rq5Y5KOtMbYGJLHIHfa+cIdwhKB0j+EtBhabPO5EH3u7JwkuJ0wZ
XYwGI8ti3Y41gH3G5Ndy7gc4dFWyFY34Xvr1nWiY9suGVl+pK/kkOkVkgWDMEGazv2vhZayNtYiD
PCdZx6If9kuSf5O9+uK6AkDl+QlK6OJv4hxeB9CaF8lobDfkGbtBxN+pkgBna1eXG3dGme1ZzIy9
qv7UCfec2tnbR9LIGSFFdCEXP4BZoiokH8sZwDmR+1gCCnuGzAKQTGQROd8+iImaFXoNrm5e10wP
mSDxCM4u2JF5SkiFODdUPT4GgDSQr2WXeDs7Gz7NUR5uPDfprxbXrtcD3UEW9ZzMm9L2jsAPX40K
eT/sENveCAxvKALvSCMZZiogWBIs6fql0izE3OcnzfR6P1tZsKm1M6NgQRBRVG151XiUNGEznFho
S4S3vnOwqqAm6mKEnOrq6NYD3nGlnSj4GKXLM9ruB6Rceu0mDP05beabxgz3Ye7KVSDcFyc15+km
pbOn+2jdtbSj/Yxca9v3k3WG4WCV0u3Y8H3c3ftr+bmI/YtN6ReFnG7GBnpcv6rVKI5ZGhBPyXz4
/604xzf10z5Rj8nsJTWdCYkm9hoMcHasy8AGpx6r3+x4f7OBO29PGzqEhuj0ZyG3WvZt391SO34o
EoEATEAXymsS81RW/eYbyb8pd3+o3P609fVllFlwK+pVG7UeZKPhNq3i4XbWU3loqoDu/FxEBzuN
DkPOxHE2mVo16YyDFkeGN8QP79+3v6sE3xxKVJBOcGjY4vpSXU6Ld5VP6OAjs5BZGSI5IUz6/Qv9
TdXivCnv53bKcyylKfoahb6hG4051GyuMHrBeeXr968inR8Omr94EjHq/PSsZHVZupFEY+DpIDeH
ku0dIKFHsurOxLPVPecpWzCiD9xnF2qJ2yNCC4BlC1og1HJ47/NgUwkBt1E5idEf3Tad5GUR5k7/
4LacCj/Z+TSiw3CSpL2ViOGnCuaZyRnSu1WQnDWEPpwmyWRubfUjxLSpS3MPnOBQFfmdUwxpfUxa
w/kOtdnwJMtcyhN+f22u+swfwy0B3aCUw7yV/r5qEvQ/Vj4U9CZ6zkAfk0al/XRSSWew52n2r/i2
S1Bf3bOZ4yl3EJd/N7pzn5WtYIY60hb3KKeWj2bwdn6OkttKeEvbtMF55CfLc5pbzqkcF+SUHbvb
fsilaBk5QRCj8STpoJBNSmqJGeee1TuzoECmC9ieE4u+0Zh5U92tTWUAZgSSBYsVHqjevfYqojhE
V7JNLT2jxVXsUBRtm7HAdqRlBHI4G+hoHZwwC2eolEEu1kPsIUnsKy6zHSyJCz/pNTSRIc/ZzdyC
8Ng95QwSPjF4ihMjgx4Pk3HZpGl3GNIEjRDcn2XZqbYfCAJJ5jakiMtixIZOmeiWAgza+TaxgRr0
gIKZRnt7E5HmORXdQ0C0qFN7wWY0sAd06X+p2MnXpvcjcrTBpTVdgIgvKg5d68/bluD3kyjIUp2n
It+oaQCZ4EfERWPyemzzMNrxBH1GrvYN/yJxxcXXJaVowhFygzzuIRrDz8jxkI3gbcokbAtRUjik
rv0tCMm5K414JQd2U3D0PzYzMzrSlYc+jg5VttyAneeJ6g/dIC+zAc+i7d1Y0Jo25ZRcZtNZ5+jM
V4BJiYYd0U1Z0fI1cioNl9X+IXOK1+EC2E/PB5WhVuDc9HUsUe8z8uAmjB7TyIGqEPWqs3IcZ4df
H4lQ1eypr0kRawAJWJ15DmLT7GMDQkNoC1u2vosmLDzJUDzTUHF4yympczBIlGMPoT0foiD/tIgE
B6irB8xVAyZ6it+pbtuL6MycbWvmd1lYP/kDEVFCfKtbgFxMw4cbVHUDh0n5JZnG4qAa9tRdM4o5
gXRd0imweK0OrTcWT9oZyJ0JS6LB4vw4FsmDB3pghS72JtSEL3UZUh1obz6IM3ZeBvRRJwhXSJ0r
AHdb5pBX1SIf0bI+1K2+atiFqHahlyb+dKqc4SveUJiDHZPiKmgmoA5puhMKsgjPJgEfyDcwg6N4
yTMC1odo4dxgv7gJGmBYnUQduQpc4qZcKpujSJBL7xjG+B2WMbTuJt7n78hQEvA8WhFfhF/JGnkP
xKgZio+UWktR+NdRK0V9UHkQvDD30g5J2zQAoQBU7UPXGhgBguiAlS4n1l9PedzTtiyIvYDCf9Oh
zt0n/ljuPRwia6KuAaI34bhWyiOIHcFW0FqEW+vvk49vIincaK3Gzr/qiGQHs6CtVauQPEZYi2N8
g4lLqLtT6BPyxIayw5p2WC3kCsgp+o7Ue9JzYVa6ziDUo9Vc13lwZ1IGG7MFz0qM7pWJhn3ulPsR
f/Iac+C2hTe0XsAPk3xpCZ4JfnKAvwYxMwoIaeP6MkvorrlDe4Tz3yVuPrS+8osuc8LsoD3tnACa
71QsJzelMvdEf1cPgKQDGX2omsGjPhTLWvg9KTGBwZmImrOCFbdtCp4L7E9A2qoWmoqklkycJjly
Oh7QFxb3Q+VwezwfzV/2rGhjEEJZECVP+F4bzbuEWnwlC59Mutzn5LVYp6pCd2yrL4CuvwVehRSg
YDmAIArUdqy+RdK9bDqOXZFDUFBE5hciH2LAr3LXPGEPRBSG9iOseQijpNhUsLegS0fxZvH0tXAJ
QVqQxiV6GvfxRGIesj8OgSr6APwSUEGnb2OAfCsrRllRtvN2QuBDYnr2WtDL4ok1F8s0H4JKP3W8
zmuvaGHXqfKVw9StHs0W08KNVhx3FltxUtffUb1u1aC+YA1IOXbhG41LojaT4S4BU1hO6t4azB5w
53PhebdlRdc47+rrSMTIdM74VkiBa4J4t+XY3hUdIUNFPOMVN6NaIzGcNnEZACJCWlmBkV9bmC8B
PtUPcnKfa5ICfNNcNvFwMXCsigeYWGXH0uZRJW6VQFwBnST9OPMDAHe+8gvMdEWrNuOMzjjQtFPr
3r3ogu6AIY3ItQGILlttW4yXdR6pG+hzNx04OGvqP4J+3hoMZHHQXksp0fShfYs7B/QHBDsTj5/6
OdvzIl44Pogse8lehrJ96HOJTHBMj4tdoWPg1GrKfCOj5dRE/T0u/nwT9vSpEgMLeiGsSNaERTY+
mRzomlctlWcTk87M2KTfkfPR7zx++23g9tEnHP/E8VgGgIybhQ+FLsBKwUjD4GtaN97YzfiRtcda
cXoCpslSYs3Vh84q0aVlLyN8mHhILr0Qn0DR3WU5qqc6/toE03WSETI4ZumnKfEuAKOtAcc7e28g
PtO4N201fqAdvDYhJGA7c06I+z5Fnb5p0/YU5+WDG72knJijhRRra7wBeA3/Jl+Hot97fnPV9M1d
4oLbsWwQNYO+W6wHz4pugkodM4W4qEjZlQADYyugyVu0uJKnG2wTjaP3Jpk+5Wz8bcFkLA27dYLl
sbQ3mboukOUC9CGLxBqPmTtvGMLsPNjcQSr3nbCItda7JmuOUUR6TzRjDSFHdiS+0Aeua9H+v3cR
FU5ZKqkRH7vSOqYtShZLXY0cx+3ylipn6+Epc6r03k/si8pcl+IswjL5ZiLEz29JLBKiWKdRBCC4
p5//Hffk0c2R3bQA+JdjD4XbT/wjmqZjhYayK+dT62IqgZCS4emgbQNJD4Qnzxp7HUmU/oaVgPwt
cl6KAKs3oXoTYpvQv3VjRWBpXj11ebHswtAF9rxYF75DPIofdxcT6WEp/lyOi4Gxtl3YXFO6nPku
KI31LsqGfRY0h0pPPCIKBWbxmNQu6ELqprLcxtaNj44vtySqHcRqsGNnkcGXRU0Io7Iy+8pN7ujE
7QBXrqP+dXKjZ/IT1mNybib3qwrA4ECqtwX+IS7ZE1Gt8ajHH2VFIOx8U+eXs33ZK7jV7FFVTSpZ
PV7LLL3XHQED7YB5jyQ4rCuTfwG78Bib654Vu8UwMRoSUIa7jCmGJ7KDazwEFE/pgOAx8RGRwZRV
gITSdIISg8tqWs4+YpT2o1V0QLIUQewsBnp5CMiOQWLcBWI5Yi11xEfZTvV8hK53dBTBu5ZHyWKf
M7sSgPmZwPxYW0V75ecORhhtDVtEQvvQ9z9gB722KpeoD/PZ5TWtarHO8SyEueSpM+Kxda0VWtFy
5/dFtI3K1OziBlGGheEUL4YhcyAjkBA7jYf6FVvMlHIANfAXSVJhJyvqW7OA6FeMnj24RSpULToO
ERz7ES++sftwM3f0k1wXaO4smsuKLJeygaM2tfu5ai9wd75ElvhIXXpHRE29EcI+WDmURzuFxeO4
9eeslqxdY7/LmyL6BFr9m6Ps6smMaBAHOYXYnAb1PQocuXFEbUA0FVu/skn+E9Zr4lXhgWQZntTZ
XBhFcQ6WaN9MGZdacJ0ESY4CYO69k9XG9ZXIO/S3s8RJHxaktBTV+BE3+NPo1QhMkclW9S38DRxe
ARQfBMB+/MX23G+pGD4WuP8QzNJVQqxAUzAFyZjIEWO3op8DW5mUvTAl0DgaKSfP8oY5hYkfmZY0
gah6HWgBZmEZHzOjitt6SMGw82ofhEzUrgrBLPeKQVRluYDrYky2XjZuS5n29K4Wn6gBc6uiiEo0
vABnQOxPcu/P+PPtjgWuce6dsof3x5kDA/xnq2suosXwFPn5FTVHswlCog7noQHQWbwOiZesS6u+
TAbnhjbQfZNmJ2ciA83uv3a9dXILebkU0RMhCpeOLgDpk0/Mr4cqJn0JfOfGOxe0vgxeQ4ODtnb0
TTfDdSrJUVmVU/4tbrONwfUNBiLHWe/dUrZ94V+iqp0Z6VZe8ADqmM/nEuAUwITsCD3aNN3Zry3Y
mckbIMPTSuY1ABz+ccBqN71tKHEaePO1yORJ9G35Chwe+G9UfLJreZ9Y6BfpbLlmuFu86G6MuU9+
ehhB40VetelJjiDH6tohmIG4h81MxSrZ/Ocy2qDL30yoYNXo3PSi3mSWCzyMxLnC3taSCqY/+xTI
E5mTjxP7kcePS/nKhp5e+aGzi3x3Owtrv9QkJ2beIbfybQhtzG0QxnOkbcr8tU4GyqQ0RPnnjowU
7OIVJQyEqyG9DxJ0ulmJ4T6iKc+ec16XKzyKFxn1I52AQ6RCCQlRXXVD9+hD+WZJ6ndLUtB9JSSn
cyFN0kT1B4LbA3Xs2NIia9rmPX+97L6CyWAJcq5x25+pc3so0/tyiE91PB3C7KsbfE0TeRVjCAAg
uPWt6VTU08dO3czY59DMuOF9F7LQBCd2Nzo39jXcIvqYsLAzvrrbbEVBP3lgtKFvmPlRDj2ZCmQH
aabB3CA/Hi/PW9Ngi68cXTlgnS1zbozgkWDFHsjjNF4BK0fxyXHcJ7LLasimKXca6J9jig89MRMy
AXtLRT+Ss55YwXWNP5/tBCeTvtOKOKLqK+jPVULEGLPYdRAV25iAGdip5qkT17ANIJV+D6qRAwxw
nvE5El+zgc16SndDStUg20MHz8IFfU7j/HoKX7LF3Qb2i+JMt8H8vROUs1nZcXTrEJiSBbCvwvxR
hwpiQqI9QuPFzo+K65b4jvNepMJ+E9FMn3Qud6200i0bAaTbcr61nPihrqcPnWucTe4AfcDZ8Dmc
CRpqGKcf/NHWl0iw9IEbAFgzKOtN5Y2Hxu2zFSE642oO43sawDizqgeESBuaaRdDzVQw8e4IkHkl
9UJgV3OfrMgF2aZOAa09n7Trop1fYfhf9qF9bWvxmmb2sSzEPhZ6j2jsc6WXXe2Gt93AGGnwmoOe
+6epXzgVue2h9DCGqoD/wjmWZf+1EdVtVdMLm8i62RgkrNTG9BzVop+tDLqwyOlPM3zDytFO13hD
I1QxI294VDEEGYLlmubU8uB6XnShMcBeVDqh8PSKAjeV092I1M53DfC3A8SjfqPBhz96sIjvSuWT
r0Lux5xJdGzhnGyXHHA51pmngLNplzabTEvQ3s3JeFgQGFssknBZAyTdZUHnL2CQ3cKqPw92ALqK
i86N9zqR8TYcJIFwZIysuqy8VXhSmClfOw26Xs09gsNCfshMrq0U9le74Ja+4BcGxWvz7CTbKbRK
9b1tGzR0ts2IYt1Pwp5veMud7tCCiCHbmNa65tiM4woI3UK335udEBvpwIBjldalppNhw2A4ZTU2
0Meqj2TM6QodiYXlJYBqYu0cDhA8GVXkY0aAyEGKLiTwkcuNDvbgRpL1EyugjA+NlfTsgHHiIhqf
HNG1za7qhnKqdkEegyLdZUuzBPPL4GNEnHeBmdoBVF1UIDqnO1iNNmf6dgGZY4M6WFaZ20R+TJFk
3HjhuB2Nwlw1C4yM5imWbGa33DBHPkKx780ubFr7FfRPy44Z6qjp75OpKHaWM6nD0klirk2eHWlI
p+URNaJz7k+0Ytxa6fTQki9IFb2MYDwA4Ejivku+GfEqISY/rxbtpyTmOMLxIeniG405NnoQvpjc
Y967mHH93GcaygOPa2+xF49QaSmI/e4y0cnNSB9rPk+kkmQ8CKsR8oAOv4w/2F4KT9VvePn4y6aO
PrCN6vYqtmLfPPpz1tufltxgrc7TJEbS5mYN6PNgUgGehXCkCYqBD6a3zDQ5dmUDMdaDMpAe+R/I
wKoSfvYomsVqtllpOANAMdfzt2WW9LViX5fxCs76MD9m6CYhzoA2IkgrdwvgRfhpjQO0sVeJvMY0
j3M4XzwnP7rY3Bh7dbw9mqmzx9AUU4YZRjpXeDpvyyGa8ZbMpaemLyO8F5bDAtemOLAcnlPGqmD2
ORwQn+XjpJ2RtJybs9yUla3sNv8gCNQK6pUIw2F5ECGJLPg8Ej/B/OwnaQJ5M5q4maSWiCUg1hfa
DJuBtBXtjhVxPgHN26mogcgB9ZZ2+rHNO6yr9IoqFe0No2pKARGyBQdcHlbSTaL4lU8c5WKf3Mfl
3FIdOLdywLKJj86qHFM+ll+Sr9uq6DcTPr5+LUao2KekApe3AieQTB881Y3DfdRHkbotU8tzKYCD
Ib4qOIADtz3P3g4iq1J932P5LB9oVqlpF+rcXOXgu+B+2lBivoPTwehdycUr6KA7QXfruDSvNtns
jXCzBWejLxWhVxDq5q7E2tNG0fwFLJDq9pkSSbPuGhjFWAthbUKnG6ncl1ISjzDozLtsRRkd7RIQ
+twmHd80CXaVIZrG8c62oqXJ2iN5IvMebE67o6MAIWCiRcpSjQIpb9V1E8pizaKhP1aDdE4SjvY2
ctrU44Tqiltonu42BRK7b1RdfVuiOafgnlQDDwajEEKIWbfbTFp+fNMmFgFvaz+0+o89gSo3FB8R
vUwDyIXA28ZN9kSFkfKb9H179vAkMMFSHErUunn5yZHt/BzN9GOw+0yuOISNbT9X5CXSIZt57O3G
yC0HymBj/LY9ZM3SUWG4kmFvLfR4gbhqUusg8ORtZsi7pCnqc6arc16fqB6Sj4HjW6QIDHZ+JvOb
6OsQ1f0VvClxHFxVfAiI4rokE2Z6gfFBfyccaC6tLMc1kJLrhZ+2s2zSEhyO+Dl9MVg1fuo/JpUh
JsLYPmVrPeV0jjvXqkBi2bEZXxPUFONL28ag3rdR1RHnWLum9O7sOu+Lbd3j4DumnhPdJ7jLfFAG
wzCd8lLmZN5bAuUJgGXUcaUswumAzNfTa+U4cbMlA4yqjhWEzbvAuWhxtK9ddLn0IdAkBKSIogsY
gmBV++BEL0ZE8NmhyPW5O8D6lq//6WSSKcX5FfbieOPjG0VlF58Cv7ugYxSt/1kyhm5YQMsVyx8T
P/3sWvYXlkh6IPJeVvLVDN3unxXTJVrG/MPFEh1HdrJqYC4B4x4HPxGWq39mTNo17v5y1RXZNpXJ
V6uj/+dMmswz2jp7UydMd8TyvWv+u+KCf+KI/h1s9H8g0ebMNmEg/Pe+k/vuH1efmy7+CWD4x9/6
t/XEcu1/+QZJ8xnqYhvWNHRb/ybbWK76F8wU5fq+UNr9N8nzvxA33r+kraXybeU6Wkifeep/IW48
aKI2ASMaFgqqafEfIQl/nsuyzLqwZhyp+BOwG/dttDDSdRoPtSFWRk1MG7LNxMul+t9Ivd6IX/+4
jIfFRjkGcs8ZsfiT4qtSbTOCd9lIUGcjW2W63J27GpLMdzoDq8rNdgNxmyzNcJf8dRX16zSnCDnW
HS03Ze3ZJ9eqv2e6tEqKYzl8WZJL90zoxSoRMtflnGk0EfD5OX+EqMj6LiKCol2cbShRWSlrZ9CF
jQwT7FocvMFfCcf9zfj5L35MYquE7WntQMKx38jnLOJOphmI48aDpjeqK7hG5Nd8+9MTdvvvUfY/
ij6/LeOia//3/7LVz0P7Hz8mJEmhod+7tm3s88f4k4YgJCUUS6jmx7SRgAx0tJxFDEyMxXBg0EO4
F4cyBMzRIJ/qCXVc797EtVOsPSU4yXBy++AF4aOXmzVnpsn91pffE+9x1OEGgR3nBUI2zsgE9ZGk
1XUFmz2KwdboXdZQmZ+7801w0XevS/0w0LUKDJuO87qMdx09195Xx4lfd+ybTUd1mjdkJ/fZJkSk
oiFmc3TYtAT+Aqzcw307tYF9jU9psywal+WXAdR64Sxrwm3JjLyy8x5VnlnPPfQGcS8yLLyTDz49
X+uZlT+aaU1iJWzkPk+PKTgfrN+u6NYCfIETf0+prk2YcRD1cYQQQGJrmHd3NUjseQAlb7dHopnW
9MS3ReRTUEcMd77h5l+fJ9WhykihyTekQmBu3QbzTIsKmlx+N9oYvIEFRPkmlfx9AwUEREZB3Y+6
bmk74EzkaPvfGMAd0C6tMxtAYkhkPMeLsbzKovMQxGJedOUs39zJokfK0p90dyqqLnSXb+VdHbVb
1QZbfwiOSGnXhTwnLIebjnuDLZuOpL1XfbYewXOPIMgncCDYmveea+1GIsoKsh5L+1ua9GuvQyFk
vS6DdzHA0jd4PwdOCxFZsOdpH1tlmRdbd37yXkHIw8nZzklzgHrLcpAdyDg/cupbu1MN0+L5TMw0
zYvhBssFTHmrtku5b8GLRK11qnnB4bqwP60GBv+eR3pDXFyq+YOaJKQFBJ7LcHSs8QOcjIthJn/K
pZGvorXLrD/vv8Q8KGXbcx9esPgC4OXp8j6m/R0hTmS4PS+zuxn5ikuBDtJpdpqr9OfjE430RTzq
CRf4Yl+rpnguSucyKd1de9bRY9xUKtxAAzjPk2gVLFs/DrYkUSGutLYJrfoYBVqx5+c4Tjg3Y/9q
aJkGIMJceSF5W1n8MpAZQs9T9ltfThfQp/Tq/bdb/uXLDcMWi5y2ffjTP7/cSWjL2C9ZQwQQczu+
F3Cd8p2X0dN0OOuNvLDJcxyCcu44aVs40aN1WzIj9h9oI0cw09//QD9Lqf9YbP70ed4onIc6jie7
YOVO56sJ/OtYfs/9iy4H75yjUvEhvPa/WeH+chmFb62VjcuJhuLPP8GSN1UlR0aBPjiQNv5esUGU
pvv3F/v/Htq/9dBy6/6+lHmIvv1j9Tn6nH9uf3LR8pf+qGSM/S+XPYeaSCLZxETL//VHJeNhsPW4
Ua6vXGqZHwbbPyoZGy46LWuBwxYw+pni90cdY+OvlVLw3ytFqcPd/k9Qfb+8N8K2HeoKI2wfN679
9qHBcTWQlsFCBCr3BUWsPkXF0O9R+bTXad4upzBiNw71AImJyIWayStAUMZ8DqsiSzIpKPSs4CqJ
eKuJZN81eW/95l2SP+vqNe0o26HYQothtE/h9aZA6GwjmlmjuWh0RcgYjuNdVtd6EzHZuHZlfNHV
SbAdRZFuvQ7uUWG70w4N4BYGDePnkBiIoCs/5EuMgzeU9m9Eem9UiT8+H9xpEPcUqlq7+s3LXiZA
eIE2F3t0qGT79Uxr2iTf2omvPkERKbYNOXLr0eVkLjyQPE0CsJ1dfrmO+6Y+xkV/+adn8C+Knber
IT8YszLPZhF3YTF6b1R9eMv6Oa6TYh819Ly9ZCY9TdwGAjmOZ9cn5lD+6v0r/sUtcmkdwqogf0HZ
3pvFhw5ufpYTE1IkpNkbfQS1vfLaaGt7pfrN7/2X1yIYQPIwIMZ7aweGplXVTeHm+77NNNC89jrw
w5sAsDC3OTC/+Wb2+e79X2nk+e76Rrl8LW2TimPe/pijXS+ys4sc5v0Mjw+3A10W8SgIut4nwyAO
lHobH+DPLhJuTb1B8pJNN2SZs3gN3Chexy0ncgh7/QUyO3JczVxtU871F2Njg8KFUkXgRHHtBdb8
G1+UPO97v3x4nxMPPHYYoeLNvkh87dRrlNtYRr3btrOmDyXmG0b+5Jzb3ZmhXZ0TyvM7O37UWBJp
OOl8+/6z8bNImB8QZrujpbEdSbax4eT1U+HNj1p6VoGjkvZMtRGMn6c5v41QH5ZmoOr1oGVr6D3v
X/WXp+R8VegAktwJTRP8fFv/VO47TCV7hBv53i9w4+IR47DmtOTIl3gVMqJH/uPLkZdH+cGbB0rf
ffMCFJ0TJuCSsr1hu0eT+NgPlUGMgojB/O6m/vJEKmHO5AWWGpeDqH/+6n/6agomP/mPbbonxSLY
xtUENSq4WJL61rKigiWOAaHsvjFMu8679qXxYxphAdHN739lef5OPz1cfA7eP99jM0LA8/bGkmfW
tZ5DcyQv1U7WzCAan6PkZ5LyqNqjp9nFakheTjrHn8o4+qrq8dZanBs7iJ/f/yi/3mw2V008AFhb
4sTeGueK3m7aMeTX91Qd05Mcx1Vtqfx2qhNzIs362/uXe1vdCWW7Z4upJ4TiZv9wZf7pBoxF7/TG
TMm+1hcAUYHPwNu6iJ3mYoqTXZr4DyWi5fev+etbxDVpbHjG13Qc1Jub7oxN48ulS0BUpzdNDJGf
pFyTuV/Iiv8Up+6rwub6/iX/6muS5PLjS/JYO2+e6R6Frtu0dbInu+hpulgi/zuMeKJOsw9SYMdg
9EGYlfWbe/nL5sWPe4558BRlPBX9m6sukR1OJUlaIG84vRHa6SDBDlGHp3b74teP//F3NDaXwQp0
Zui/fXKsSmn6sFBjfUHMNcFLYxwy9U3UsRjI3p3jb3HVMitdOMy+f+Ufd+zn18eGtuywXPBdWaXe
lDVySaJk1ibcG4cxl1JLtiouHLtxLxE0d2NRXrnlbCFJek1CL9tq0l3uvOZFkQy1aVyrvm5TYD1B
v7Pqzn6eu55A6tuwv/C6/MpBGXxt5jkAoVUJwLnu18BBwxGPoX2TZO6lpYPgRP6dt+Mn2Pv17IKX
BZ9ZBgeJ/P5y8WjYv/+Ff3mcyPDgbOYbHmNf8xz/vGyRvhailYwaCIcMI/WcWCtAQjeiI2Z7qorL
xkcegIj+ln/jN5f+5Zn6+dJvK8jKbq08soJ6T2wWBBwSOM7yC/5waxhwvf81f1mLzlEl8rwyeja8
5bfmHuiKbeXOXr13R++UWv6aBA5e2uFEtNX7V1K/7O5cytWOkue1yJVvL8WIe26MNdbcX/Fcesuz
U6bkZnYBEqoc+5059Wl1phIiQDLtvWdNRHyO1TqZrYmw6eIVk8mmbJ/ZnoGHts2KZAQgWFnkbfTc
fa27aVyxsB4kVkqsABeRHH3CxYbPMkfFEUWltWmTiP1UL3fvf7Vfa/7zVzvXW2TMsMPYb4qGZEKx
2HVlvWcYPvDhmEBWEzj/3HyYuvqe/gRChgj/yFAFN81EJ2q0GAwMy25O5GcVwM1yvGnZhuDdfvMw
/bLt8dGYbRpFmhWNWf1mJZ5bVJpZalX7tkD+VNNnsBxt/6f1BBc5HwvhJxGrpew3q2Dv0ahbAlXt
GVd+NcGU7dyCoKaMVGpnqj795tdWb3dyQzddeoDfHVjhUp/fnz9taEOj51bEFVfz2n7tEk3snxVa
bh5siasky8IzIapWulrWNL3mY3ipYw0TE7YYXuDf1Dd/sU74NuB4oakVqRjffHWtqpEs1qneg7vp
1yMRLCu3I8SnlctN33YvhT045H8iCPV/x3P58bP+tCbzQ6D4kUj1mSL44s2anGPSFAwnqr047zxD
4+5bt0J3lhn6sthKJejcztNiWwfWJ8d2CYKtsGLEzicEdHiY65pInyAOVl2C3CoY+ickJIc2Req3
4Lw8pWHmHMbZP6oqQK84/ea1+XGjfvr8lCQ0Dmxb8x38X0oys/Qtx8m02i9ztKtTnd2No3oQpcg3
vkOJH+IrIaax2YF03dcVavvIS1fOuVek2thep131MZbDts7RKLWA5DT0/BiFIwfXg/CRkut2QuQ0
H0kzvuGXqNauuyO95gEL1XXBdqJlcbBHeYVxayVpOqZoN7caLuAxlZLWcTCRyWTj/dBztGn548q3
8M4Mzh2PG8Dpalzp3gJNyCeKgu8EXVyMNB3kkB56SzwuC8T6vs7nrTUEV1Uv1M7qCUbKMVO9/1L8
urqyMdMb4YXgKM0w6s17njd6bDuNtcKp5P4MafUbNWyqhNWUd+Iyy+IM8mWabvRAVGIp201uZtbi
UWGjxieWdH28Rbj8GPnzNUFLZ7KOe2N6K9kk2sYzhHmppDfIhP7U9k+DC018oGM99dNzXAmzGtL0
geQqgoayRuze/3Y/pipvnhSOK5xpaZg6/i+HiChn5p4ZU+wnf6q2hnCtEaC925PAlJid7NCydaX3
6AaNPuWZvMBSA2VXQArXaYMlIf7ggNHZLGf3ky1ycVHGtsGojttixIj8/qf9Zf/+P5ydyXLbSLRt
vwgR6BOYkgTARqJa27ImCNmy0fdIdF9/F3zfoEzpmhFvUuGoqDIJEMjMc87eazuMh1gE6Wq4pmZf
Hn4NuJQKySZlYM2k3RjkJVRL6Y/IbMzGuAljOtD//sCPhfP6iSSwcvplKmVeDqWYPaYFMbVYkMMX
snRuHYNUgtVMXwyUW45UdnR2VETi5j51xC4j8vP/45rxn3Hot21aHZfYEaDlYdxqfAOlitBFt/wg
0ajc47H9WYrcYk1OnCsHio+dLK6aNDf+QTQFmNGL5W9SEUghwaVx1PAwSNiwpMukJ93mGdZeFtQc
dU+4FbWnhzn+yKOTbYeh/FrV4f7KD6BfbklUldSWrP/01giNvDgtAuImyk3OZRCVIiWlWQSxbh6U
jIjR8PcMbM6u+rcyLf0+1vZmfmf24f2Vr/BhI1q/AvuirXLEovS62BWrJJfsl2MZrD5Vsxl+6VOC
ER6dDFLMFgJX/ySd6YRnFaUggb0795Xsm5ds5qdqBEKyKcKz5rq/8Tciei0hoOW4Av79LT95NdbG
jkn9otmkwFz8ZAPy5R76U4nJEw8Dz+GXPKbDE1uIZ/iJlMq+4vn+cL7lrvz3Ay9aSsmwTEuDhSMQ
NcO2Hm2wsS/ckuzhJfj3pX3+ScY6F2YnplX+96kkN1PmsDGfJHEJYa4t5vrJtqPf+ZUa8AJ5Rodq
vSTaU9R/GmGDl3N228hb0Sq8atY8vsOCP9k5EfKPkF1dbzX8KYpyz5Be27WO87Y0DJMq+9p3WH+n
i/WYvikTAsDGaH3/fMf/HMEikSylqSlFkIV6sTXjOEBeRQy3fp554jZSP7mDBQacfK12fv/3jTY+
+3DqCM5bkD4Nulh/3+lhDvWsrGkY98M3NPYZFse+3gL5vHeL6r1oY1Tg0ztiqyOjYdaEUEX5dOfo
68AR/jQag4kSYupdsM0Y/+SihTfd+DBmym6JlC8RGsOxIuO81ZYXO1pedESqQ+TMO7uMvyljLv83
v/f/5F5an9xMy0I8whoO/+TyyWE6qdEkdrmZtYIF2IwpIdr2ya2V+crr9+mzgwyFzckBSKpevn+L
U/OchqIIBo0ls8huyTJcRdlYCArcv/uVwD2a7hfZuW1gjfAoVqNHjhbp37/hx24cDzEjCJoYLAJU
TRcLAWfCVLR9T6s3g5weW4dm9Ia1dwLGGremg0W7a7oKpGnkaTWVixx+pVmS3rSWEW3pNPy/DNb/
80dYX8/LJ5r+jY6txuaZuqxOY2lZdaUlRUCbARvm3L1lDWenK5f9oS/msPZx5ciEGBFx/P370Q0t
Ag4ixi0BRdh5KsGNa/pdFcaniCq2cxdk+i+QBVFWOEdCEZ9osuu7yV1gJLuxsbeNJiTMaIMC+wH3
09VzxCdv1l9f72K1DGMDt30RF0FvPdrtcvvnFqAm73bN+FDrrjeL20m/Tatrx9ePpcx6YzTBrmDT
3dIvxyStOk+dYvPJjUJ8BHmUbFZGtLGIAUR48rN1xAzAtT8xNkM+aOJ9Cp1j4izvlk2KTLYsLyha
o41TDct21IF1qVAZ0USE+4HGgqv38ihI9EVyEzA4vHI8/WTrBbTAaJLFnxL4ci6ZWmgU5kjJg0oh
1rUWxNzhFT/Yxvx1zg/uPG0VfbhNtfQao/SCvfZnL2BOAbSazQCC0+VTq+Azz3vFzjl20RCpzGhb
i7InzMH40SThvYp7v5DfquVxKfFJXXmYP9Th/Ga6yi7EaIvU3UuybhtZkrJIrK7YHgxTeB+avSDN
0oqPM0nQOy4bbbAPvcIDlq/55O75qG4PMNuuHT+Nj2uoZtgsomtFjFzu8sw9JqGmZmOdB6TfUIXr
vhUPHXrO4W2YOxdn7g72HtoSOPQkRmjWkQrQ15XQw7x0X8q7cnojGPWnJgs/jR/jdnxWxPTO6kO9
OaZeFPIUUjdpEgtuPSle1Ahk7zagOX3o3mCaPU1aG25NN37AZEGpVMRfxuH3v++4/vH4xFXSZmIF
AXZNQNrfy8cCsUnYImSWkvLFcrHCG2KesLx9njL9PmwxWncdMrss/64u1iu/goFRwDmiixLoWsUX
oSN/bcDg5Bz+kHWsqT4RC2rLM8vwsPRWU4557jsdKGPqNeStbCpnvNI1/2T5Z/ljHMEPxR/oUP19
ITafngMNyQI3BWVUzUW7XbCYb4kDf14pNXVdH8NhuCOW06t6JuIywl8yPaeOyQ6O9ujKs2zaH5c+
Js+2KThWsQYJfT3e/edEA1EGPAupzYHZ36xP/aFKcGWbLZkISrGrNQHN30KUxdp3tAjUjFs6Iy3J
PaNleWS37mqrKv08ykZiwSQ2wvQb2UwAs3JzNevPva/GPWGpTmieRE8QAwaTNf8234eJGj8X0W3a
6289A//TnB6N1rSOtqx3Y52o90qya1JXHorQCfoyHM+FEN/z3rV2ltE+Exwkb6SDlKpXM9+IBd5E
GeH1nrqtOYiQgZf7cwiHbqckiknTRA3vTIOe8jjps1f3HelaTJIPAwlfpr52zpQUehnKtHnrKhQK
GcUnxX6hnvk2sDZfFuMco9AO8Cv8qKLxt1ZF72NYxrtRt5xjhenfXyznjY2E6WnxqPVCCwg8HfwK
a+IuzbuGpE+t2S1N13tprLTnxhmDPtQ0j7NGunOIP+ac1vdfyRi6z8eo9puYPHpQNOjGJ+cHe6iD
OKpFNLeqpqI2sR6I5MNpTn4dcC7Wv6AZQ/cNg17e3UpVPutlXB6TyZTbfgxh/KvtecL+5vXqxtXH
28kZvpN32+7E2GPOxhgBGLv/pqXxPelvuAusKQpKRu+kyvabRQy/wlD5NuSGDaOM7WaxZ1LckFLG
ib2x4/ksTOWxM8PMM0kY3urO+ChAymzsNDqoetueC+n4NEixniMYrxuiYhr8qLyv47639VM84hHs
hkzjKQMxEmkzIzshfheq1HwhcngZDgS0PmwPKXAj7OCAnty2ebYVtdkuYx0ifvw+kh4I8jsxiWpl
+FoMt0lc1F6ZLNhq0dabWn2GYhAsbgUrxWomQloFAtv9DHg1MMzyKYkSJmrdHHmlPX0f1JoDWPPa
pRXsClOkh1QlNw+F/VsnsHi3qUm6hNMSIft9UXggOi3eNywhxBz1fjRAP0Esb/uKrut7gv4Mc9hr
TVcDYWWc1DoIZnu5Twa98YjGXU2hQSFH9Pol4BNz+LrkdCbVBH96cmtmNqA1OsGeIpVgtBBy8PRi
HwQtJPQYS12/r3XzvYfB4izLE1aEPfnjv+wKTbCSGt+iWPuhxRpGxiSaN2VJ10Tf2Gjx3farGMA2
jWVcIBnlkYW9bO25lzsyfTCrSzPIsE09Mz2adkXMUmlk08tMYvYRCxnEVRNjDB3bBH2+Ph2Tftql
tplwbM06etKFOPYL3K82d7zpa7N0o4/cOJCokXgW7VdHYGfBUnxT8ez4yTglvjHgk4/ZXaswfZ0H
iBQQErObiJEDP9oQmfmzsLX4IBNYgSS2hF5WFxyQyvw1J4ZYHTTur9uouypO3Z2tR9GBDD5wGnYk
jmixKymXe6VAomuFymZoHCcIxxjGZgpMz+jrt5LkFD+k/+gNdUvyUv+YEGpw6hLgAWWCvTjRVW2X
WOFrGEsGg9DF74jFPjH/9mlOqyncAYPB3YoWIg3aMF8AZ20w8VW+OQ1BEksWgBYVN4lMclepCZkr
WtmfR/pKG8XGx0dm6N1ExLg+qsVjl3+JczSqoP/mG3uwzPNAM3IF2xNz78ywZ2FAVTOra1sYkVeU
sAYkaopDY0KZm7LxKSaz3VPQJm0iW2JGCUEtd4kZqKhezqPUBCEjruvJQhf+mMmToipfxiRLgizC
v4RtEI6Eo+4LBpn0H0guSwQY+jbcRGUpbof2l+LkEM/foCrYm0g3CrJQiNRJ5vZFo52+horflpPi
HgbJ/zc1g1c3P8Paz6UZ4hxfnG1BjI8d0b7rMnvT1/QrF5cjSOTqsZf+gPSYIeUWo9dlxJLkbfFo
1p2zYwfBwgdcCkXzV5cSIUyW362AVMY80yIFzq22tdUTFVejYuFEJc+JbRI4C9tpV7gJgd1ObXtS
M5pvWaTd5c5UvFeV+uAO4FBrSeqgpfgleTaYf3q/UbUxyJCaYTczea95OUFoYcSc4DZUtOBTsxpf
80Lb4VakC6ks3Dsl3KVZ8TLYWGGqQVmDugSd/CXbSZmeXKPsXp18eeyqzgcCVT0qLYdXs0meoSY1
t4yoW+y+XH7Vslh1rTkEJB0SMN3Q6DRDM/LzsvHsdAmxhSvp10WClKCkvFUl0mRHkHlVJpWyOvF0
fzb11Csm1inNCJ878pesfiiD3JnbW6kM21jNF7/QZ3Gte/mxX7Tq+m1h0bSjXXc5mHMd4G9NNOWB
NWFSNGU5bifdaO6gSEbkmY3LzZ9gMqqJnSF6mz413NJKotxuJ5IvhbKzMCtDd8bjp7aafe37fSyI
GeRpJnLQddpvX3ZZEvhdTlPTXUnokMO4OuoDlXkmukeCtTH0wokYJR0KdxxfFGt6sYHMUq79kl10
0/dovf999jU/uV+ML40VcoX9y7wccJQNIWKltNKgVOw30Y/KrUVw3a4MlWEfkblV8xJh5yttz660
+8HsvsWi2Ism68+YxFepN7TjFM8ooL2vYKemve6keKtJE9PVjuwwMsN8eLswB+Cl1D2NM8iC0a0p
QxzR6EpEyWtrFlaQTuYPqyADFiequdfccdePxVOjZ8cR+yC56kz83NIpfdpf+niPpF3LK3yuVTsf
+9h9T3WcumQQXSuCPjlVI7Jl02H6sE70L40+ejJ0tapVaaBPYGzbUTjbrKp/tYaFG9QgJXBBiLVN
Ow6jsXaYyTQk6DXfGSUKz8TmPYypmq60PP4kFPzdWKEtvSY6A39E3Xn5u9HNGAVhq0lAflri5WG/
QkjMY4LZGdqIrQVKSI8Hmf7RiUzHG4c4ZFjfVyDT5tVEUVe3s0FdV4S/p0Q5t9Kug76QLNetxdLc
Wa9AAdV9DM/EyntiM83YCPhB3Ge7Xwlt00A62dydB5v11GzlV6FEW9vKDsrMXikiy71vtUwHMDv9
SlOsReRdweudlq/SHvSbdqg7zg9d+gSl5XdvneWST68YNSHzNM09/Eh3I4WDn0+H4FT3Y5CqSr4b
ElQjTFIDpp7pI8CQTdfEdYCbJ7/yYnwyBkHLSsNsVarQ20Nj/VflkllZjSI0jINRpvT6HemCzJeP
BK7Au6EO3Y/wF+rYue8XM/dlbEPGmCfcVq76GNaI/v79on5SijOYR/5l2DbCfvS1f38fXGC1ijs6
DlI7qR4zjJA0hkGS0BVvOfdH2qnDjXuy4Wyac92fB4hYrtJ2D2Ah1f04iGlbJzUUEndMDnU7mM/C
TDKvSG8aUo02+GnB7SnA4hZgU/vSTZ0nztkcM1wJmr1xNu3oFs+h6JKHolK3kzW3N/p6KJ2y7IdL
vuZNGyemb4y0KP596R/Vt2hpKCENRjBo39w/OpH/FpF2mFKfW3FQ6NWPxlLGoFxWQrG75gJDm8u6
XqeU0ygIiu5km3H9Fa/OAwdY67ZfxA3bKtsmmZGs/QrmH3z4lW6WvBnaY6zG5f0Qag9566TP//7i
n/SFV32+hb6fspwe6GU9bmYWRFKJ+rHhNFta8QOKFs6ga0qukfuTHOQ2rKeXtBXHzqU3WThfqFeu
jBU+NnH4FqsZkomCAbD4ogYnvVVXxFhkxIdGW63DYdS52cFZnCuf88FdR4OIvXcN9qJZZDqXnStz
iRjtd+wla2AssEgnQA394lTaF8UaXxbc4FuhwdfUOTnUDlGTs4tmBikDrHoyhlcmiU0dLIxVq2RZ
dFSayS814alieFY4u6JaoW+EeypEe7mpUniwmqvcm1XiSU4dG6nRwLa06rH5c3xCowRYBtU10/Ya
vmWjrd6x2b3/98/82f3FSrjqgBADYTv9+80sciEXfkEgKfQFNpjsvtDGOs5r4+rfH/TJQJobzPvP
CrCqPy/1zCwyvZuWC+E/9dw/wbrYi8pj2nJnRQchZbVZIJsZkDA3SUOpOsFouLLvfOzJMqAizlbV
aLMjdL7otCuDJROiF9PArdo3a2luqOJ/1OjK6yXcKhFtPCd16Zii3Lhy7R+bdHwyz5TOJJDj06Xe
Fpp0J50lS4NhNKnQ6K41gjGUZSsu7n/kJWl201JneWWoBhp5riRZUJAWT+4Yvsad+6YpzIoJeQxs
EV2TNV7Ekq0dY6w42qpUY4qIau2ixZ/FStaZKrO5Tm2f8hiFTQivRSbiWXOSh0qHrYP4bpnJSGga
5BPqsEu7cjNO8IRmh9FyL5Qrj+XHkyb6JU7CyGgxzKAx/fuxpKCXsVoTm9v345tUtJuC9effP8on
v8lfH3GxR9ZNuYRxMyaMCgOHOPIq7N5JMWBAiyDVvPIEfDyp/n096/X+ZxeggzInopRrqVg/cFq9
5+AccHRFHKv8+vd1ffZRArc1dqjVcn2pPpso22OrdpOgsZdbdMhHDgNftZlkH7V5+vdH/fm7Lg5y
q8AI6brDBmFcyu5mCDJFqK2XNUVeBCxobye/O6szfdD22X1E7as6eePB/ql2Lg7g0hhu2Pf7rqC7
pbTQzuEW1737ezAgHaC4iqk8EEjwUJHKjGgr5nuf+0agkzSZAsn6O9tSCTSCJ1UNz07hAmyLVd8e
e7lNzOY2MVLIYhiGixr/ggmnZdMvE+ygEofrTKWbho4gL1yrN0a6BofM9uBduS3rC3NxW1hQGYMg
6KfHcrlptXmLcq2nS+YWKthpbQfDexuDQFfYJDFOs7J1Sozmy3DvgEiFW7VLqq1hVzvuYwbySr7J
gVqgInKY4fmjUUyszcXaTWmTYALNigtTp5tBBrIyRT6AYT/VRHNXqjGNMAf0v6G+pKJ/S9v0aZoa
gKtocDaGjvB03c3nKn/qhLJdBQliYCVKx3zwQ0Q5/74Tny36FsNN7Y8MiEfl4j1enWVxFRU8jJJe
SAUz7Uyz6Htp5u0ubut4JwclgVld3aWzwQWZuFtjZ7gqv/roE8RBRBlE2KfNIYzy+u8XEIITTe6k
iAN8NN5gMFnXi1TzyyX34N6+WmBzN0UYxx5mqB+zmo6nhZ/DbSfttuEpHmbNeozH+8KQ4ZEcrL0m
kAamtfs8hPZ4YpiID8qMxr1biUC1++YOpHq45T9YbQDz7JG3nW2V2DypKbOL3roRXS+DojlPKZY7
+F5ejY6EiQFShAqM70xJv43D9WwIHCqajP7QK1lgLeQqFSaJ6fYI3BHDSvuCp2/2S4cL0FckoppL
e1cr48nInMzrRBGdNDnLA2OSyXc0IwAjZPtRE4JLsYH0Ssb7dQdHK8rMbZHAOu+hTG+dlUdCM3zg
ioEz9XTy8/Y1K5YfkVEcjQG465g2IdjZyNkypv1hhrTKe01nLDa2kx+Ob5qZmltzBIozA8raLlKl
HVyI1w6+ylYZQQG+Sg2uEWe/lSOT3DDVH/y2zw95Ip+iieFtleJ81quQP7Xb2V00jsr8a7cV5ja3
IqjjP1VjCDeyhPdmqZD+Kbm8sJXvuhs9OEX8IKLppc/EL/s787Pv2TLuillgDR3FCSFor+U45nXz
RmQ5+IQSEDTToBpkrP3dTDDIFSg+aFXTXgEKTr40dnO/yhCZOxGLylzox6IeG0+pu6BuFE6Pc0Ha
eZJBUmYitVSMFNqB5Sr62dsq08WjY075Vi9d0o8BWiXu6vCX1Q93Nr796aYk5vSeLBZZxYgDSXE9
8M5UG9dqjxiE3hUCDMbOecRCipys3089p0IgR+9oUxMYQoXr/cpAPO/AmSbgVDnPZml7nHF+bfqs
e0pCzP1a1t9iUwAbRgiAH5npN3QlPjL8EKycENDhhLaxS2tAFZOjQJ9hzIKjQpKxAhIYgEEKoeeE
oDQkSQlxfeZBkhSHfjaDhfMUwQimTuOQ3mKnIC+DlN3kK4rQEucmA3GsILzZjOaYeEuufu0z4B9x
1+3CtFl2ls2/RvBxRMRvoJunWQzJ+taagd7YaHhzXT2RqksbUHQS9b5Dg3qafgvZr0FHPMZFJG6b
hZlgj2CkdtKnGbl91vZvGV23w2QXj5YJVlE2ovXTWrmZ8gesbvG7oiVngRAGqqGdPo5VdWpnszt1
XcWjS/fZk9BSb6XLyHjql7XBVhnBZJIG1BWqGTQmB1pbPRcdofRT5c7BDGIlSMKs8JvlhezyH0XL
XKJ74BT+o8loqUcOlItxIaudHxOn6H5Mu3fueOK1CdceGq0geEl+sdIalQNmVBCVbRPMVguwilXL
m+z6S82zRQsKN7FqDfY+Usa3VjadbykIeGhVuxsoMH5pEYVNwiHVuTjU0yPMqBpw6LNilYh2mRgZ
ycraHcttrIX0a41V2hvpTxRKxGBD41x3a7Ghfjg6PQCmfA6auOLNCJt33VYfVJQpt4m93KhuZuzh
gAxG3d/abeJVWTn4PTlVG6m0cme7sBN0TI//W9mUgin5VGyBGxUbqIVszwvNb11SRU0OXuTa+c40
EMGxSqOirxWIvxpfjWTzLYrHszPYJ5Ie9M2S035nXN9uaeNuZ12r9kNkbfXs3Wrse8Xpj333Arf9
yFl18JZM1/HP0HtQXB7UkOwsq+H8UOG10BbQSilzRM1YbLrhw33SPCnw1fZWiVqgyCxvSVrdM8cq
fSk7kE7C3RSu+qoNJXS3NXgUqe0uSdP3DDfjpo5zL6dhpPH/9HgquacPEUTVpM3lEb7Estfd78KI
91Di5KkpOf+EXQ/FBIecPmuMk1N5N2F8NYzxpUlBt3CVAqJztdcSyMuV0++bjL9LS5UTAbIWq+N9
CWFsl0gFaX/VMLKcRTBNpHoBx9tIZ4AWjrgo0YjxmE9mQYKGWOc/hpp9rTWCU/vQk3MLXXDIDsao
2pthRMuny5Iojt4iYKB+Ttv40XVHundTDOFTgUwh1zaNSuRQLw+pOZuHxjpoUETH8N0FmFpW/a9c
n3qmTvQPzMm9d4D7CLnqKWzybrLWdYK0j/0CXIg3mj2d+IIopQSUdV/nW1Xizq+wIw3mKTTxibqs
AwSDgirsFTTU08Ip0DlC+SC4nlWOOY6qQwbu+/A86PCU05z5fZOaDuoCa2PlNNWt0nhyMResclei
4SOgboOJzo8DNHzxaD42RZWeY00AEx4Sy5ehZ7kKw/hFgmypNH8paBHXhf5NRvL7At6N7ZWdfqnZ
oBK5+ENTnZesU3fctq0i+nuhueBoQjhHLEmKwcVX4Tt5l69RFD3Y2POPXf5DxtZrRQN+ZyrWuSv0
myZV+f5OQuJ8ClhnOTdz7oH0qv0VvLhJBJl0li2+AAUUbIamPLWuQIifOzup1oCF+2XrgGohRgmv
bYTQNoLCurOU5k3iq7VV+WDb+s1UZqWvaskx62x1xyx6QbIdPWAx3MmYIZwaKUxLqM68KNHt7eTY
BPr0qLsV6UTAeg1yERTzWzUKYAVZ7Nddw6REEbhttLuF3AcPRjsPX9rc2BLOfWJnODBxYWzzsY22
nVq/hBWjc1G497PW+CR4gWaBvegTyRBFyr0ych6YG1BHTcLho7bNLx0sarAuaNiVhXGfeQzTWO6F
0XpO1t+PCz4rohTaoNQwuwjCuzYz/Ru6NvCDlgOCB87iNMOdNAqRGhA2k2UlBok4ubUSFVJdaW9j
Be4P8EqaT6jQIiPaQ6KBmJgONVkeNHLC0lW3jUHsTFjdDoWd+hXb/2YpVw6z3ud+Tf9xa8eIaVhI
NL+H/hhgO4Hzv1EzcQswc6UVwgies/GXGQNMcglgSyuOchiCCbDRTfay5Z2UL6R+PHe8hog41OhG
KGcp8qd+oi8gnIIIRCaPPQFoW2nCA8/GeNmBtvsD/b7DDGvtFA6BW80Y71UbHCUKKgaCJRI+nUOv
wurqkS50CpFFsBQyssNDN4CzNKctPuQzp55ql5R1vTUMuI7tSFphsfRYYhgaRLS8ZEwIIVod37KW
wXegC+4M50XE0JgUZhBB5YT3RSEADreEMDZxxHHAgqyt5CbqWlOy3lDeYaM5Kg1sbiQGPh3CIMZM
C5Ox+u7Uq5rCGTn7Rqyr9kgwQriZWvveZOYZSc3xGmomZtLkpehmbfp5nej7ogv3WNKSp9ToHrVF
KGhssvdS6zl5gkrcLuSsB3YYsWbkJjxpaysmELdGrBPiGAG4mmIRbrp+UD3sUSioiFboFY9NaYH+
t3U5ZzO3NLPd5ChDgHaRsx3PEOlJhN9EeTmeco0KK9O1bUbebTJ15V4mi3al4NLXrsXfpacJJA4p
OBwyxuuXQej8jdCPRjX09Sx9D7XZ19O1bJBkwkmigTW6tlDaQUtzUw6U5rrfjM3C3e/ZCNftpM5I
vnNnYP+zPuznmXqmFjV5Tkn3GENf3+SvIF/6ncLDdqVu/qRIo2JG/0UDFiX3h3YCCMsszmka+Bzi
3/qmetWRQVWmCygOl8OBjs3LNP4sM1vsjHSYOGSMJkiXlo4+gXc7O+k9J8foh8HwlMUkp/+7mv3Q
lKI/BibFWe0cGDovRdnhPPEqrOdsFyDoCIGJmazSXfkFjQ9dSneVvbI7Ma6jg3OpHF0lAVLUMXW+
BeYskVX91PPiMZ6pn7G9vEUaEhRduoyuitY9KrOyxWzYe0M1p3u3aCRKB3jh6NXK7YQL0APT8+oM
o7V30z6nuBtrdGdS5eydlw/CaeFKuNMhimsibDuwWAjQ4HgheSFpa7QQHmsAJjsn75/cwb3BU5h8
tcatTkv8jP2apztU33Q3l2cRV1dk8B+00dwLBs74aEzux4de1iJyvcycjjZgTSxkliXEkdGDt9WM
uAqlBhwYvXTacE3698nHMlWGg8HQisCQS99MN9ViIDgqDhbotRuzljDqetsJgB7HQTwI/NdVdGck
wr7y4398fcGcmFCT8Iusvjb9ohU7iXSZ+rCJsY4WcG4IBgL+m083YIQZCZnpiehv4dUxo4TC+Rl2
6VfKBbkS6yD2y1Lftk4C1yCcj3HHo2nPy+C5nWPTXH8oCLjbqAK2TYt5jhf4an/9Q9+Lb00OAIsP
sHLAkhddTt1pKoULDH2DgfpGaaIT811l7zB1J0MD/WntsiMNc+zNmX00YbJvVLbeoX62NcoPoZLZ
oHJE3bWpY+8NFlxker/MMgwPXaMOx66YN7ls8wMcvgfkeZQwOvh1I/zCZFPlrM4LM2kg83udFFsl
fmygRHI+VbYmOvLbGBp4VjavCnQ74pbat86GiQxKRuziQnmT0spuGoXiBRQQqTr2QjRU0kIgmBgP
q5qW7/GeDHu7Xmh+L5M8DOkLASv5CYCv2CXDlG6jIb4x9Eq5jXLlbpBUYKlZniLhEElgERPRFeO4
GXWdt4zNcMNx6mdCAb6tCvGe1NaZYfmwryWQ71q3C29R5aGG8rtpZPPTHokWWbLhpSIxPGBUHeSz
/q1YE/ZCMQ/HRdCHtZMp0BKl2af5OUueUxV7YQT51S7b6cpy+PEt0QS2Mg2Yl2HjNl4b7P/paQsE
gbOaJKEvkabu2FM2pta6t12L2T5ZCdDr0qVCb742Tf7Q4QYqZtLIQznKO0Lk3d8frGSuEVZJH/om
ITS+KZe3sO4d2umQw0ldYVJftZ3Xpe1wZhr3VLtNTVIGtr/FvQ3tqQEpboGMkMqTEi7RXsTZjjS5
OhD4BTfULZDypZbuZyN8IvMlOy+9iG6GmSlN/VNTZsNfZEvT0l4Z+wLkYy6ZD3KkpiHlUSsjIGW4
HaS6cW2O9GFkwYVjkuGyEbswUbp4vyYZSnp9ruvnRX9Qy/YlUY3Z653+hmzfX0tfyis78scdT3MY
vfJCA70Ay3fxgb3bSJiDpuPHscq5GyLuLnHal39vq+vP9deRhX7sSk1l8Gqw1F8OLCJitGk8rCCP
IXxad3yjcyTkannlef3kYjCHIS53QW9hNbwY/6Fha4B25pC3J4tw84m3eKjllYv5Y+v8+2pQ2WCg
x/mJ+8K+3DugogLTo7vo51pv+MCaQGIO4jxnqNFImCw2bkYVQBoo1dcqfHCzR5rW6W3ZkKERO1j0
GCrAwyBKuDA0PIMJlUMWFT+pFaeAfnr71Z3cYmMliOsStPJ7wgf26mS6x8Il2tLSfFOdq7s2c8dr
L574cLpcTaSaqjInx670QbhD86EJa1U3/TSV3SZt4ie7ngiMgaBJosl3AtCtA4/T97kbjorixHdp
XbyF+byfyYIpBp2SC8iRX4j2llc230ekKG3kBG6AjYMGkKNt6SiiU64IdnBK9S2ZmJyQwqPWpbmf
soEQUBs1bZM7i9dPKHO0WjUeWze0dsOQP03dbJNjxRzJinhhbZE9pqmV0fY22203jigWSgoEZyFV
SOQoV5lO5QeK7nrjhFl0ALVHTmE5/BpkbR2TdC53pDCTkBq51fcB2sCONgk9Kp3pXWbckvU8B4iD
9Z1s0699lSPiWKx3CXq1UPPInzR7AVJQHVoyKb2yMNqgYRo22ZBtY3M+JgnLUK6YL41V703dfRxT
ozrrbXaObCXa11EjPUssJuRWamwSlr2GzAeIOKKGz6uFx6TrftrRESlZ+Tw22klxqXatiIYa9idu
XNuKJ2D8RAe2LSkVivKoy+FGhDX0GoLUzZZIMNNtfjgEqgZMCapVnDJTxMbDvWiS16noXpYlIyOQ
0YnntjBfjVJLtyaV7TaZyMfLG6GQFYKAyFi7BTTempXB8zpM6ju9SOXkxODRDBaEQ2J+S9u2vWVH
fJFWTzfTrZS9mbY7d3SiW5m1NKPJ8N4nCScsVm1Y5uYK6uhkQOBDdFZF/J10c5VZvZVvprCLGKwt
qZeOJN5UMTzYnpGh7oSbzCJ5DULQc5EB4k9Lid62sJUDZbpzR9r5mW7xiRZSiIJrQaFhD/9D2Zn1
to2lW/QXEeA8vEoUNdqWZycvhFNJcZ6Hcw5//V1Mv1TsIMFFA9VAVXdYksjDb9h77XMS59Ho1w45
JORTNLmRvPfeOfXh5EI/vHfb6ptbceRDnp9vHFNMl2KyEK/Ndn80XTIz0RPHCBE1UjqTxjgU1dw8
QyK4kuIXo5cmJxNSgw7wlzAQhOvYdEaTzKDGusqaUcjcB8OTWIp3i/vfClT1sKBD46PuBQbyk91o
MuS9/zxlRRe6jreD+jcf+Fe3dxO6670X2znJcbwHvSAm6ydpr51ezScGiOPsJXde2yA6lISdCC9e
TrPBBqNdHvuGgB46ngg3enNbuWw2hlfkbOkrEe39aRbNkd0Dm8Laqw+LN1Q7fCJ3tN3Va9L7O2bE
xS6rs2GnVVp6b006HIng1dDb/BDbLUJ8ewF+nwblea6juXbMF/K7ap9BJ7KZlzkj/dgBShD0DG77
jtnhYAzR4jp7oxBqO/amAuFbI7u1vjBANTYidqwDmygS6rV8AT3h+ZGXJF8HxOanSU8jqVvUzMj/
gN37DVgOD+tQbiHm08omorNNwqlrk30+IMnEK+BueQqsPaGl1IcuTwEp7nwi3dy5kriSseVPype8
emqL5ZZcB3XQllgcUxBXYojLS4tlaWMRVXwQrU80JwUvY/J53e4bmMNczi97El00Q4ZahdLGLi+W
06AzS24CVF3o0WWVqetA4O8WheC06xJx7AyrvASNCAB0WOuiEfc4/m0brbz+w5UBU9WGdHs/4DTq
l8w+MJF/isV035R43FJcD5vAj6PAaok4Zy63QUc0HAAuEFzQ6c9V66cHAjwJjsPG1qjxDeK0caQU
UKyCcSs05hAmJvMspwzm69Td5Ob9ks3NF5S4G/pOprGFnUacOerAEEXRNGbenRJ1cWvNDVOopLUh
sRLYp7PGzstmIzHQXJog3bdpmh/7mgM5BtdjVOqE2OpOG/P0phk761a3u0tnH4Ma11WsinU/iz9N
KVaJjVV/kWbk6sNXa9aLHVofbi53rB699F9ZdmozeDYbCtdgyDkWjAVk8+7r4mD2nr5tfY/WqOau
piB+/nMN434uzdD2QM0irwHzO3XarzWpRJllKD91I0da7VYpNZAv3H4NctQFdMxPJcOek+E3gqUu
zp56AGivmRpIdl/fKVZv+5gIG7LO1kRZfzcSl6JrzZcR78PGnZ9qnfGo5+C1cnJ0WlTj6oBxe9Pr
MuTrD86WlHxTBie/lKT4zsypSHmpzktnzJvZEGM4dxi6yslXJ9NI1F4TZOgFBcsDr06S0KZvGNb1
dGPS1VvAzIraPlqdPLpdYm6NDkv4QsZmKtix2RnCfya+3s73s+deOF8JjZE7axqHQ2/FDrdkoO8Q
v01R5sp3qQ39BTV9QpX+1Anw413srSbEcToLEcfRn3+Ln2itDyUY2nSmJ/z+TME+ytTF2LJEsfkt
Oo3Ezalf1M3gzFnokXaOiG8cz6mKHyuORTr6Tp0MjnWy6Z0zqS3OeZmCF91uT4LVpiqTcsv9jKQv
dmvOJemds9SMzFkbjoPBbox9/FFmY3oJOOLDeTG7rcpz97Yd+Lb//Lk+D4ZWKC7vUrBdKKc/im1G
FGv60nZulI52TXuzfGMNiSzE77ckGxIjOQfAe3TU6iIhUOnPF/98fwOCc+gBwDusgp+1GfxPs2ch
zS3lgvFFlXRLpdhPhX4UxAuEhmwv6/v9L9X6by+I8TKgI/B0CDa/XjDuWA2qkgtOhM1EWp21t6w8
QToQieZS4J/+BtH47QU9XsHATzFtf4SBFrVv2aOgcMficPQtJBDVbKuNBW+wmzsb3Rsbxj9/qZ87
EqDZDNhRTyEL/CSx7fgnwiJkGZJBwFCb+dyGn/1vQ6XfXYWfbZ1kMZxxPPPXb9KXCQnxBCfRLidv
fZUzdnBZFvz5o3y+OS2HlA+aAh44+xMrATcgZsq84aPoFvCogLGhnvrAhI27pBjJhw0SxqX5bamJ
lz9f+Te/G2Tg1TTM4MnArPvx48EOjMmJjOymuyD2lptYEFzf+EmwH3V91y4IGv98yc8DCAYE2E1Q
chKCYH5UNWESTdU0em4kqGuErfYeh8XWEzapGH3/lx6c24xP8Ot5ZjlwgFePy0rp/ujobzLHHKvY
cqPSNVMkQsu8IZz4XnWFfxjy2b3FakVSHUM+b7ljITnvDc6hnd8mrzqaURJV/H84kXF8uirAlFUu
55K564ZIbryTzlfGJm5edBdnab8RFodbUDfbSzFaDiKPusZu2r6Opn1TsmG5FqbenGIg6nFrYFLt
8OFid6b7moNbny1W1ZM9eJhXlrngBg91k6hr8nexIeDU2gqj/s60qohiW5tD38uybclmdctisicD
SbKLsq3IKpjtmhzhG3O07+uJxoqwwzXmpduZWvdIPJhJTzLpIcyZiX31dMzcyrjxJTVGOzVUVZ64
WutfmhgDwRrfkQ94eLyGTBIGbWuG1LE3Bf/imYbfWqvbTVsmd4pYUPIi/Wcvr/onr+3fkTMzFDJJ
+HAHYrqcjrGwbpPjaRmP+OjQKc6BdsgP9WDeDUZzaU1n2pfpUKJYCpwbNQeRLhVKBL68OylbSpDC
SDfgDL3zz6HynBMoniyGR13DWFssVkxK8NSjf0Dr7y1zE42I84okd0O7ry7EUBCcQSY2Y672gsPU
JQoXJubYImVthXuIRaNH5K6aBGkR9DHa2wU1xpYknqtpTWFXtGekZir8OWJuhuyLZiLkbQcR7xAK
oOEiEw731EWX3lUblE2FpeenLMEnxeaVN46qtB2CNIj1eF93c6k/6U7yphiT7dBm3uHX/ofERc+b
5cUoOne7VHgdYEclnYXy0kbNkyUeJFizjnKg8hwL3RoQYzw5NUpFnlnrEAz5fsn5A8eaxLsOF9ze
qd19urjFASPpxe1jPdIGnroUlfDW8gDp+/aNXHr30Mc1uWq2InGX22NAIMrefDdMaEghIjBvKAIj
EjPRQGRTi8iK7TUGkZHuDBeORdhbnBgEH4rgqc8b4xhX/D6duS/XmMCBJe9ZTc/TGvNZFO0cll6m
X/rYf1EwCM+ZIq/bzFDP9B0L4KqT6WOthLU3s/qbnhZXY5DxU/HEEnUQWzcWDlG1qG58Zt1mN5A4
AhXx3GnIKfy0vs+AY23Luq6uWMuw3GlZaR/rZZHbLCXTzktSO9TrbD83TPWbsqpuHNFfsgADcIaB
74SPSkBytE5Oav3g78Q32pq0C7OvZeIGI7MM9hjo0QU4NuLDmU1K1TbTzWgtYWnNz5lEDDTX/o+J
1N8HuAN7bdLPspPikNZPhqm15woh0c8HyR9BTZBjYDAECMaItG1t3+QWI/CpTbZwKJ4mZ3EPY6Ph
onSVHlpZI/G8ItchAIeIQocuvbBpdqoZKVeZngsudGvb3SFFsMkfw+RGmVqzk6s/s6mIHaUkDT2n
KG+yajgxeNJfNNf76i2A4Ru8YKElE3dj9djLAwLlnklfbVe1QK0aF+I4RURT2QjtMy5vQUjejd1o
7boxubb67O6AxjyUim7M1+DI8o29EYpCtV6lbYQcLfRN4kKXUrsUbCP3XbHzKujD6cKaoXaMYzaw
IYyzxNgnS3EwJ0/b9AYGd9JNMr18YEaxU3lcn+t5zDZpEDNAFsu4UxlWfMs+xrlhh0mlN5FRBjwf
mcy2jlwDWHLmgwk+WjJyMMzS8Ch0FBj1Mn1nFQtkO9u+aVYJJzBHFiNYDBrX3LdCy3bmvLx589xt
2aWyGZrZFk6J++DUIkV0QbJRpTizzY4sRMQhrQ7cQrLhF6qMTJuIH6SSrF0JPAtJdbbfMqYrBkAE
BFkVoDjyPKliirDLnCdAU/5W2sMjnmJUJCQP1L5NTmjMKn5Kjn2X1fv1+YI9ivFizOnNbMkdlDna
0ZKGfQfCeg8iAGxKIa8KiOTgdvM55uDj82xplO1r1zXpvWqKW6d4I6bTPC6y2jdE/NLuBvS8zYyL
FpI02tYp0iND4WxEr8q6u1Xf4xZTOB6zPCwlE7LHmvLlBXVatwt8NJ8V0o40fmzsXnt33M1gt/BI
0d+FQ9szA3GyF93AKBCDa0+EzUhz8HYM78My0wmHx9rA37b4/Z3kkXadKUbZDaE+dd8Xlle7Djnw
Lu/yyyy4b5ikweXU1DtvJv2ljNW2LFo9ArihtkLZHoIzWa+TNEiaC+nkZd9zjay7WAZLvpTfKfIX
49kthy9Dgca2vypz6UK71iCAd+PeGXEeFv1cXYYlvcytc48/09/PCDYxcNQ7Ghadsyr5Vpl6HZlS
JKHvdtU2nb42ttUdeqAUm0XHvL6Mb341A67kExVGxxiEu/LnqlFVvIhav/A3as6RRIFaMOzxu9k5
AEoItSUOXMIoT6KiCEgVG5MIAVxHPFWx7TTkoKSV6jcETAdnkfshKmmaS8UXqCDS7/KWFSZBp3q0
lMaDJmDyx0Vdhn6sO2HckHgId64rn1xe5JFKKZBK6MR00zsQPc6h1dag6lJ/tIvy0V7A3GdrhPUA
kJMQ3kXyfufAbSqWqMu/5Q+RJtlt57lvyi2+KVSf//BaeQnqpnqGjb1BvJ7tRR685llj7N2F+iao
elyIyqjue+5jvE86N3jLa4OtWehOfX+sVdyjPP6nWX32TT28IaSJ7xlBTreAbCDC+lGCwv9epe6J
BZodzk1JEi0mGFa3qIgnPAM+J+PeDxYnrBgKMVtCoRuk1XRlhjqGnjZlHGrafEm7/lIkqgpBAoYl
9Ke9O1sonOYBPcoyjXeIsINzTtpwrznDMUVwwJyrg579xj3tHIdeKkyG7qOwgcOkjaWuor8Pxm9G
ucQnw/NupzS5y6vWfb+XQqVf6+zat0wzA3dxzrrKv89O8NYhyWkMMSNibhk8ToceatIF9fAR0XUG
TRgBO89DQf5OLDaM6cgTt1xtj8X96urCuYxJ++r7px7jXMg9S+p9TPaXnPm+B1FY56GbLgOjky0C
viYCYvKQx3hJGvdax/PFdKHbJrWTfwVGNfX2zhcwaCtoMOQ5dznoHgOSiWrCkZkllpkT55h5cDp0
PM5KbO7n4mp54kx8kIQgMDK8JO8zuBskPoUMJelZZQXSQ2YDWkrAOQcBsfUgcGt8mg85yozGdwnZ
Nig46649cIaaG8wi4SSepslKHqe+3vw8z1E011FLKktVBPugnXjcKaf8yXtgof7k8dgxxh+22LSo
EUhg9YhFDJjA75Fbzbta9ze4PLwQhggRo8Bs/SRWG2RGRMneaFb+xaooRrmdCVxglmniPr3oTH9Z
c4QeMYvhuAjeJa6PkIrzwhAlkfYllJPBLy4lt9cmhyK8ka7xUohenl2n5tAOVoJL7bm7Mq/fkNOi
c0sCVtugbMNcWrB34/ggs6G9Hcy5PxRD882uyide949LXZN/XPAS6guOL/Sxz2poDwn7bTBdNcdo
YT3y32o7D/amdidjQ3owpAiTaKS8EyRqW9ZpUK9ryZ3XVHmNiJ/iZRp2nkS9Oqb2j6YNXmzR7oUB
6TXFgHutJjYjBfqu1ozzc8LjWm7briT3rarOozncYM37Vnvca6PVldsS9U1oW1PGJoVIXp/pfvjz
0Ewtvhq7+VKJ9IdcHG+bp7OKCiPYBpZAp286lGXWU1AS/z5xq5aCgZugRqXmONPAHiFfz0e2nKU/
7AzS58goZOo9ITZJlleHOFtM0gZbrCl5M5pHMSTgW0v0apYFwtuK8zlaEnZLWm6gsa/xacLzpNrC
UNWPxgjNBMVwmd6qFmagKhVT9z7l0XYa77Sk7lMxOd2+Wdz2kghCEjPvi1sP6a2LF+o0TxZtUENp
6wzdv4nrXlU8ObuRAc1GtoVLWf5j1V/v1SC4ypTodCTjfFzyWdv8/J0zMULWxvZRrCVdUvH/nibC
HtGv1z3D7n4eIcIMVyuG9TR34i+evs9+I2ZTDmMy3Na+rTNc+XUY4M45HVzqrKO/7DEorTe3d+rI
zoedHwt06EHyxsIqCKF4VKlfs3No/9Kuo6P61K6T3MrIinrTx078cZ89VGbSoJfQI9priho7JXlk
QWItHEvsgKzPh9FktzXbJEAZq6tXKKd7i7m9On2njwEhLGWJlCStLHTG5ktlllYYW2lyyCdwRH36
FcTfDbje7L4v1X3aOn2IyC+Npvy26xv/QY8JDYthYmpGbt0Dc/9heAnx9CDVNy6hqRmUnN4X5r+q
q8OkrPIXt5Ivej3hgDEt8ZC1WXNk2JzsqemP+lhOD86g/VNawXDM5+GtjePiwTKnL3Vyyed+fjVj
rBAlK8cd3iUrsvWyiDqzXsLASMoDqMrgGZVwET4laediri55RcmRoM9a3yxjQVqq7dz0fjqfC0FC
eOO3h2Eog1DkYsA+ksgty1lsNRKfReLEwLxiuEqIlS/p0Hm3pr86N8k38ZqGl5su23AWQp0be8PM
UruUxJ6DAnhiOdCdK5TEGNvjvQgKvno3/9cauP8zTd2aiM1Cc6AKGFv3pRyaV+ARtwO98n2xqOMS
5Pe6vQzXqU6PgZVydPjTo5maKhoF/YypjbeGk1VHpAUJQqsij0ovTqJBYg6b22rZD/1shw7vdooD
ADMuIxKXWSPu7F29eJGGjuilquStiJNdX811SESX3Cn2KdzKaRS32ttEi7CVCDz3i+0+EfROhdcP
X6CYWySRG1+goMKmmpW9E2sutFkLMDt6i5csO1h2Ge+hUo9bp2NIn0+o+Wggbakz0k9dde+alXZE
irwrnzOe1CdHecbW/Nb0SfYqUcjcpZr8Z0osZFfrDGIhsQJRfLNNHfOV1L3yYsCOj9CQd2d39es4
C6Vcz4vhwKFSnxfDVUe4S+n/ztTMdGiZEnGvFveudngGXCJfc4F0drGHge4AY2Kgac4e+xiUee4n
a2Q5pw1zfevIe0Pc9PUs9jOxsFEwauqQJ1W9dX1WJW1jJZdamRfw6MZd5xus2Cftxehle8IEYW69
mlXVn6eCxiog+XVOBy9hRcWuc3L0SavQ5T8z8sQGJwyObIlyX4+3GUZzcCXvjrWAnYKTqntANgTJ
BUSS5g192p8v/3koyXFHQJrJOwaj0Ufhia9T+mQl0/FGZ70qqvF7wYZkO4qm3raxevrz1X6eYr9+
WKjuzMlJubA5zD7OQFt9yAd3jbctNck5Zc1+1FICISW/7bUGD4xgvdhbDy4Yo7Oh4tcx0LUtukC5
IZO83S29nu4KkbUbttT5pjXwoDQD4x9Nh0OezPq2UrZEucyLdFTZneUU4lT6xn6R6bxzbbbdzEGQ
OOIDiGSWnAtfUdgEy71NCeG2NJVl0ILCkxPGzelYLj2vZ61zGCS470QWtHhNuMH4fjLuMvHlz98P
gphPdwNO02BlSmCtx4qyTsz/czeUiHITaCTYEmWsn31SqOsmw5NB7sTtHJL2itcqc4NtZmnv7Dpx
vKCV20L5bcGIaW5YxVMolC+38MR+LmTvuupHnGQEMVYIUaYpAw3XV6v6Lqza+GEsEPnbyvwOauBf
cp/YyTJ9wzG8GBdazqfeGOWT7aR95OOLDCfHuTGlY38ZgE2Tbzzzx+fmSbX4dmosRxv0d1+HJp9e
hxsvg9GVBk5zjNlbk+PsnftueUlgU1zl6jJAC8WmpNLii2ItHwo7VZFTIMSQXtu9mgJ6PCjMEha/
KQ/S9sWpt98XgJAQ7wrjzXbYRfbGNN0k80C0cFcb+2FurkIGxS30NWYeXZedWBGHqiAwuQ44XKbZ
mI7OWD2oNunDtrCTfSlsnA1l1+9nm/2q07Np92LSr4YRsqvwu+vSjMbWmIevTjm391VdPdqunG6x
AMSbDsbJ3md0t3gpE1zz7HS8LEXpkXSRLcg0KopVeq6LaSYtTNttxttqizPwzahscQxwLO0s6e8x
VISZ5iSRmbr9yc6cc8YYfg8MlN9yKk6Ipp1r3honzZLNcUaGkHtxfbJw4aJnIE5Z9+XVIywIf7gZ
HNUUx3THsRmOgOvgwqEuaixbCynwoCTyw+V+MRzd1PN3RUh+dX5g8K6Fwdi8x3ngb8paF6ex5DYg
pBHAa5m+zAzEz6k2xicFD5KmsHvkVlYv9Dk0+pX1Tw2X8Az8komxpZ+cpbjiprtLxtY/8KaqNsJZ
s5BNLfLnUm3dpvG2KD5D5TrN02L1Z8roZhzzi+dPb6DEsAPXzhg2akbga43OQXajT4QXVtrJua3d
DMuKcy5wEUZdpgMdlSDOiFxEuFU7N41WPCZlY+HdmA3yipJHwQjWWZpgY7rpvWgI6M4r63u2Zmt4
jcEK9qyIoIOfySRRY0FSsd7d/+UB/7yVQaXtsaJbcyk58j+c9rbZJ5NutzLykEmG0BE6Vs0UfKOt
1+AejeCYJOhsWhSitHnuzVqFJ1XDNqAy72YlKEbdv8LcPyuwgbjryJD5WVicftya2kOSZmObQJ5p
1WWYxxb0Ql2fUUKkdnYHPH+XqgZRUZm86AVoQC+Oq79o9tksfjr50OX6oHR+4qdg6P568uVO7lpx
VQGHtFON7BczCbNA7qcV4+6bNTa5ysYf2TdbQL+MOBZWCtzotSWZrVAqGTVFbbcXIMka518GGc6h
gqFLmpS8QSJkSszB6LcK+AG4zwj+zuMBN44vB3D8KL9L39m4GhkSEic0GFZyzRvdk2SDN9DysgtO
u2Rrugz5YoYE266/Jpl7lyeGfpyZ8faFgNHgQzrOuxbVnH3fBA4j0vIBmZ7COTV7yHz9O8SGNonm
1s28eGyrkg4bl/MkPXUa+uaBVxJjdcGYqR7/xcq+nCwMHFVCSAOG1gdImulhgZe9MXvxgyltpLqU
6QYkd7U4eFmmoccCDmyIPIJ8axjdYzyb90FSm5fS9l9BopPD3k/qyP7xQgF+lwYBLqUkvddXY7nH
EjtFrBzC0ulx+jpvvhQMTurK2brmzPoBvDEEDPNRGJq+SxMd06zAZzsDjdC79ESARBWl2l93p58X
xdhnXDzB6Ma9tUf69eZoPLtmdcH7oZ73Zi9hCyxtHXr9yFss3ruYAzkuyBp5//PjajqfHw08QqZO
WBCxWGSyfJD/6vXM/KsyZdQsLQf5aGH6qmPaY3vZmJD0MWdhmfemuNtZHf71mqPFZ9YX2eBzQ/ag
YSZsOm2XwUAn+/EBeOjd5Hj6rm8I6rSDvW90WKSJEToYwTwf5twTVIEM7sYWGZPEubkxB7lvtPQl
UE0dmr1OrIC5WFgqR+593zlNYmyOC+aTjWOBnQNYeShkUeJBqamsxvrWdZvoaGmuvq1XaWMzkkGh
Clkd2Ww1O69fnnkHzke7bDj5CuR1/bvq5SFW05uUePQ7u7x4htne5jFwhzzXvGM+NTCXTLjfWoky
1HeHBkQNKrDBbeQx6XOSsdP5ITCW+7kLxnWlSIWmoYyErGhFQzW4UCCw9ceW5j0Bt7z0rYdkyFVt
VPCGK/Ej3YGcPeimdUI7JdDgrPRWxsbH2hvvGycYMGbW1S7A5rxl+IpkKtfYPVvWXdmkzAX1miGX
TzNRYziuiHOKTyWgDiaCa9WP86Aj8/HUASrAx63fWALwsWqdfYKpn4bZZoNh50dybhjjpf37PMzf
U6ssNxiKbrS4Hw/xg1+PGEfMtMUwckn1pLpaAHNu52LeilXf4zCaD40UjVbf8YH9iTm8kZCdZiHD
ChTlfFJXdVgSQ0iZb0hQou63vKjjfZ6Ii1gtJ0HWmKGLjWSwseR1K6bDTdkqDG99AdsFcZG9Z0lp
LDURsDl/MRMFQMeywWCkX9PYx3mg5ijPrlPZpbcBmXehuwTjjspifCRd7lRX8MYoH85jzWZFTkV6
EzTv/BA2jbt0Dnktj8ihuEtblhD8jvZFWAuRioqFT+tNu8UVL24QxrFln8wWMSdTYBvCRWRMwbxt
bZVdLMxQRS4jbh3CGGc3O+q2FklkYqGmtQWD4/gqTKOMtKCjOY1zHbIrkMRsMl8Kcm6PCiS5r2fW
0SzdmzQuSiIC7ZcmNlgDTSMdQAYl2fOzPRtkxIk+m5LOi0taPLR/Cn7Vlu0hQFe04RQ53ACxa6+g
E+PaBHwtwwKRwfGyYwkjMhpU843NYbkNRNAdsMQVCR6VFrAlOXMuLil0nFWV/it0/Rr48i1xllcl
vKOYFPly1fIdBxgFsJk89sG7MrOb0UjrZ8eaHr3crE52iS++6nvzJHBgG1RWtDkXiVB10CzYfGI7
mBMvBJqQP59nn7sLBALMLWn2ApwgH/VYpe5I3RzARKezKWiheNHWLsjJzkoBe5aMzRn0/0UD9htr
IuAcEGYAYLnmJ5goZpdJH3hGoyrHIl3FMSpshF9AFJ0I88uhLHAnTx2vmGLMf2g1QudsCdkf4EVm
bDq/dglwBcNhkdTA3AH9u+mBDm1d6tGNnmp7Z8Z6m6MgD6rnHoaFzEm+tgkcjOcfulk4myROHn24
DkVrRtMwINafMmejS+2bGKgm1lLfKp8x3SZ/6a7XmuXXdpePjqzao7snTOujOgy7d9FDJJGAc+jk
EBbuKaa3XaBhBrhJhAeaSZeXP//GvxGVwvAkzMyAfY7b6SM2rrfcOO6DXkSLP5qHMmmJl1D+Jjkj
8SawzymeNY29IADR3RDomxHGwCb1VL7pA0SWDF/2OKRe+TNKXnWcV2rJWVTgp0POaIdDkHzRB1Y+
2iGN3f04jDeUNuOmrcZttSADQqbDvuCxIhF7jYElhX3byPq9Kz09UjK+MkdcgJ/wv0SI8eywNPZ7
an+82+9yUdFQeDOnSsXIUsf93bIhJuSQzrVO7sw8vo4IVfd1VfhI7m1QsMIg/IBgRdOFPKGKcWSl
AbK7pWCIeMwxWQxN2E2P9EJ6lGQLx6KlLUR3fMMNnv5F4vWb5wuEKvy5YLW4QVP7tUwpJFU8olcR
5dVwWILyJpZBFhne8H228zrs5fyXH/s3F7RdoLiMU4iawGf86wVLfdEZo9NOcKyEtpg7ttzqFbb7
HDJwq83p9c8312+mVZjImAAR8bs66X6mX/xnPmHUqU6LXslIgPne+KOPbkV9iZvFinDEoalRGdT8
GVTrivlG+/eXE+xzIUg2Df+hHvNZxn6cj3RBX3D2jxLcdjsd7VmPwdmTihm7oRyyBzOlxM8aUCVo
zP+yJvjNw2z73hptzLcNl3YtFf/z0Tu96xkjTDLS8yrbuOnWmBrtyMd/DUyhH8nO3anWevvzF/77
fpFp0M/r/m9e9J+LJonRO5hFZISfYq39qOpatzPC//dV0GGuzFQ0g+yJPnSlvG2GwR5SGUmH4Z+U
OZtWbto/X8T83OHxZ+vEp+keYk/346xRw8qFxqOUkduKi93H/+DfZc1iDoRSdcbwaHa31VI/Gkns
sKjP7xZ3TPZGaVlRYVMIxa1IOEHEBsfFdp7j9MZYtu1Yy6e4d4wteiGIWnH8lxbgN0/YOrHUDTRU
ABJ+tq3/+QFsGXdi7DUR9dxQEnvaJiMgnjMHhBECGSxo1d+wj7+5x12UU7yl17WUZ3+40dK5IO4o
lyLSQAmBb/lqVxmBs5P7mJWRXr/5OQHE6Ar+ZhQ1vY8fFpMe8UurORYnO2+PD90OFRHeUEHChkRZ
hvQRPYuG5Krym6hfc0MWfGiTSXk5z2xi8IO/d9OwHDs3eGMdjxholuRDO6m4ySnII2VR82JKq8/t
Ur4Mi1x7Fl08q5L3P8YtSnESKggusLPjkAf9Tg7JmbSe+Ar2FCI9/Yxm6G/cHNvEGLj9MyKIRwgi
DAqKMymMHgmZhtzZnZRhSiJK2PpmvgEu1HwpIY9SYhy12lB3LebpB/UM5McLh4QkOgJw+s0SFzyy
LAwix+X1N9qLw8gwdaI49syNpvsMqiYdLBII2k0zSIcxiE3OUeybT3H1DQpPzus18SM4OfMWgEZz
1kC0EZxkfq8n/bVT1qH0cnHVktY7sAFl2epaDyO59he9N72LbQW7jACjyOgt0jLNejc2eXLbEqOL
qyY91AVAB7RF4tTahBHE9XKb0KYeZbfEe8v+3hp0oWxzjLCYRLPVc2M5SIGU35iuaAqbhxrL/Q4Y
hHZsWMZrjBJhNcSbwC2e7RkfZI01eJM78z1w7fao69UhKHq1C1hgO61/DdCFMhIvdkhMy5/q4a5Q
DxOD1lvdEffSJDoxCZad37f6bSnkvAlictNX2zyLcjpUt8P7k1bLFunOF9On0wlanapvcF9GfdoO
CIF2vX+uwHIZybIjEVmGXTWYJy8lcoTJSDs/JEZ8TJBu7PKBY8lD+74xaSwNlGTHFi1OVOCxKIaq
3RaS/kE3WZDZi4v0jL4MBcMkD7XQo6zLlkNs+AHPr3dEgwi0pLf2WV+BaHa05uDF7tYiVOlWL9TO
SDUL7dHUHDmwUBrqaCxbgC8DYdYOK4PtbKYNT4fSnqs5PfLmLU6+8KD1QG/TkhsPwh4pDC5zp/Qy
rH1aqoL4aJXi3/9j7ky620iyLP1X8sTeonwe6lTkAoNjIEASIMVp44ejz6P5/Ovrc0V2tUSppc5e
9SIiT6QoAnC4m9l7797vxqavXThxG10zgXKRQyCySTLky9MXEWNsTSRCJG0imCeow7uQFuxJaMcu
sdJ1SRdvLaJK3Gs3FfXVhR+jhkkoIqWYrmGwdaveUiuM/chHaCc9xGklkJmTX2704w4+lNf3lr+z
btDSsE0PUbchFWgJdtU4EF1RbXIkW5pRQgNTh9eB8+N+DNToqKf5yrfm/AEbJFvc5eqiyqyKaWJf
r7XI4O72Sw6JwaJRQv8R3+hO693uqnV9YGgpcUyOzaiZGCK5rM3U9BIEbLRUQjxNmSRLuArOPMNo
vti6l0OaHOdefR7p4QWRUNduaxXXUbJsC0bPLW2CbVMrK8gVPmq0gTy/yG2hP8RsFBOHeVRM0ymr
LX/dqECGiN2qYU1aLu/JOJAIEB1xSBuxGe6iOVjex3I9M7KNTf273fvzkYHBGqUPfSvmexaApHlH
/GbziPQEbKTZVl5+O7Ysm2E2cA/RbyKNnNCtqBflEmxj/ZvtXP881Ztfdwaf2DBBaDd/ft06nbrB
7e3Ki9t2ixEUkAayxSDO45s2DpetWXsCM9+rz/DLnpDKhT1dUqzbG0Wso0iKm1Ex5WWiWuA8077w
CGQgciZ5sXpJNnxpknE0QBCzA8Ti09RNex+4k6cja2L3au4q2kIa2bKYctsasEFjrevoAXLhpRHT
+qIGf66C5unX5wtVnzfGb8stPjZ+B5P/IdsOMcWnjTPJYACkelmR5tQ99DU1BG7yjOVmfFAdjLCp
jwZqsPJNRxBXJbVqk865rUXfocmcnLPr+zcBOxeyJWDrisw5dmXROQoSn85vQycgQOya5GinoWo4
XlNKT7eeXOSle1rEcPyU8WC0egN9L8Rf1ffGOs81cHlm4C7yMLUvdBUBl9UzbUiEDeHLIh0kauzw
UOpfkKDjjidnA7jve6JrBxfx9R2M3b3dWc/g87vLwnKHg9kbm6Zm/WjhzactAb0BpGhPCNteysE9
l5mlH+0uO7e+MmyZum8kigq2UHyEPDPJPiqnjVJXkP1Q9+6kD72VnSRhievXYgiJEfLdl1ihaISw
Hq8Q6MGrMJBeuDS+c50yOdKya6327zurOI8mKeplpVG2ASWv+QLORldoCH41hlRz44cb5ODTvEH1
tM/JNIzsRu5aU7ReUYYFaqB9QWqSXdoLd6rpmtL3jEPSCghXGNAxbkaU0kvTKBHtDWW/CSH1rtWx
vUexZC19t2FEbvRXegav1kV6AsmxNRE8OR8j4jjadQAHRTFSp5anIeHj1WlbH1EvQ7hUQo2t7jjH
+OwSEidWnTC+kOOrkBbImbOHYO7nzu53d+qPNyq8Bxox8DEUbFyfzlkVScJxi7HUS+NihBtSg2wy
DGcVKGIXGQkG+TJWlxadDrPS+M6aZR+E0z4OYnrAyvbX78b8fC7neZk73Dq5wRzNYaN8v0qFlVm7
htlVHjKaatFFYGQm7d311Tc7jvYiB1ZpVWC09VINWSOtACK1cxV0bou8XT538zeLW78WD4lfvya4
JJuyB9ITmmcQjesgrcMNPcnrPCvv6Saj01UFMit2gDSu3p1wemhCDS29XVwkDXwbW2dVsQ1Ccurk
QYmK5yTM9aVyb1WhgU+SdEdFRg8mfT5IEVh/Kmz0WUsUd7PLtOZNcYy3UMa3zhTKJQln+0Tlqf31
NfvJAvvdJZuP8N8s7FnnN6h9WNiHGSyHvFLSTkuCa6Tlj79+pR8q7q/fjmPZiolnbP6ivn8psnco
z/K88sLAfoU6umx8m8sz9zE7y6HdS+MTYqlYtx3Y1h5r7q/fwOdqZH59+GozUZ9ZEEbH719fAht2
pyioPITElB2c2OeDzXMm9BO2Ce4XlH2NH9xaJOL8+pXnT/ZpOUcSj8GRjgoDmK/37TcXmTDwik2k
LjyI+1R/UtmBLMCGAhrj1y+k/uQzGkBkFN2l1HMo9b7/jHAJalKxqsLLsuqqqscvWhE/FiawOCWy
oCzozbIqq3aDoVAsUNA1c33kTwVgNPeSEmVVjSRDpfBjL3JpXtvoDOfldvxNK1X7yRXBYoq/lXLU
waPx6Uktobxx3+FstWx5rRHZZmCGWLlxvXXy+RxkKPUBjv9CxbTBUJf0zRQVoJlxGibQ+HEQzrgj
FWytUHrxUV7QnU3I85Me8B14IF071QF2OxkHww4ek2Go63/zSjNBU/gHujuNaAgRn+7mOk/LoHGZ
RwBbUteNlb4F+bz2F9Z+CKJsRaYJyoAwM64ngoGunTikrTvn0IYbzXzOEshqQVZZW80OtSsksyqM
JgS7Q/fbe+JzLTy/0zkfF98GbEH1cxuVUNlKoWnXgeRByyDNYqGMpuGp+N2X0Xpwkv56SGp4G+09
goEdJ2prA9YdCxaFKZoh9qgst9QFKXyD5e9/fR0/t4X+fnN0/OhIACb6/FCW4C8an+M7iQnQZjhg
gzgfut81+z6fp75+URxg5yhkDKSfvyy8k3ECXoltej7EOEP7NvohaQuZfy2T8L0xxaZEZBWwkffG
rHOphvOvP+cPq9/8FlSTFd+yHI3z7Kc7Xo3Ag7Imth62WgbZLdW264DaLX1IDoZMOXTY11GDBCx3
KFIGnwHYb97C5+1xfgu0QgzanSg3fpBkxZkVlHU/tZ496idjlOQGFzNGog8uaokefELsywBhilbp
GNsL5JrmxszubX38nVjvhw7a17fiqjqIKIta73N/RumJsdXKuvXyCIUmNB7iHxP8cPS2s83QiBfN
JQ1HkjmrqAjyw0ivD6B3kA4Hp9iworVaFu+AGTd5SN5okaK/nzsALWmNm7qq1s0kOk609m/jxX92
DXWamBYWeZOrOS/A3yzljI2zqDJj7iRyPnchcwWiZbt1FeIpyKfiWKmMiHuX6qgNL2L0bKZ+FAH3
2q+/y588NnyTzPFNmuau9nn9RCUtIEUZjYeEYgstCs6I8P5fXoLQCtX6erybTw7ffNLWhhKVK7TQ
4rR7SQx/0Ujj6tcvMd/z3+6L3AXcisgEFSZLmvnZ2d0LuzJV6dSeaWRHJ4olBg/tkPvZrh7kurO6
gxkOv9mL57f96TUhfkI5UCyD1eDzXpzYdsDWwymgTcAgF8VbTJ6PHjH0tbF8/frz/eRbYm/gEA+U
1kWZNN9M31zCshYJmm0iE+Ih/xAV4gQ7+3fN+OzyMGO5CeYTjcWR8PvXMHsRRhlnUM8ioxoJSOxl
4JUXnMSDldKO7vHXH+nHr4yXYzdRHc0yYcl9uitCNZWAngSprInzTCfxIqrxbwgdpxlhpSB0SU1W
iXz89auiKPvha1NNZo/020mWYQA7b3LfXMpKid2MlkjpEesMwtePx0OfG9VqIIZUtVKk81N/yALm
5L0NJr9znbWOJJ+RP3p29GfhNh5tZTMltLSwqe4LrKCLrrUxVVf9mbEPJ/8oTS7qQLvE3AwWCefq
WqKe3AYF831DE7cqzYB8UmyIPrm7UvxGuarddNp1Qf2GEaC+am1/WQMqoSvrFpcxeVXot48R+oON
2bfBMkNDeSoClSgP8UUkvnWahgLzpPDPAwDJFYPcflVYdPSCgOCatghBiZY3STeOXqs2IHERsw1t
7OyEUi80EWgrIxD+ybfDdt+MWJJN5TYNtHXBN7gSvQ4Sq/bDQ4u1wM0M5egUkXp0W7ruUzhYL5Mp
3nTMP+ApOBj6TrqpQzgV0rchnFdC97qG14nU8AE1PUPJ3rlKMoUIN7fGsCQd4vuUMMBYiiM7QIMW
BP2wFLy/Rd0r2E0acGxaKqpVOoUzENqEczTbb+aCVM6uUg23Rtb1+9gV6oZKOycaceXOMzhnRksD
57oE/80c+LkzjJXFmTXJcowONd+NFbI7ZJK4Gh0DXUovzyuxohE2iqCrnhahBBM1B2ti7gP3NRQt
JACgXysGtNEyIpx0ydEN/oKsmn3ex0uQFlyAuMIyrYV3g0HfdtJdOPNJF25rzUtyu+DiEWCuOc2J
WsargTh4foECRuAGXQDZwSJscd3Gvptu9JlRMMfb0M/ot43i7pgDJ9sR70CvOvmlWlbiqhUGtm9L
e0CPwWVzcMnqeQdZG8f32G7CMEmX6p0aMRYYWlyHYqaww61e21pWXKaOf5kEJCtJM9UPINIyJd+A
VaAZHWsr20ARpDROQbApvxyVwTUMzWYbuAYxMDBsj2Ac6q3udNtKmrfT1IizDnCB+Xlyj19UXRLF
o61UMz8Voal7JfVo3unBtZJ6FabrJQwQ5dpm37V6oP8uspJ13vtMPygqEbHG1ZKnuceYpVU7SGnt
NZbOp8TFNmOE2Y52nYrkZU6VDRpARRAwppZhRz9pF3ZkvP96CflccbBO4jpCEvp191Y/C+/ykFl3
3pml51ilv55aU10oVffitNyZv36lnyxVBBXMogV4JZy9P63IPE91kTi8UpBWH62jC2bJdI+tvOwX
jwrcv1b8TnP640Yzc3TmPcAwTPUHCExi+10V073y9CZNV2nQn6tmfk4kkgl3hrqTgF3jkF2iLAYu
gGQBPzdDxhFiPV2PXa79bkb64zargQinEiX0DzSY/Wnrg1fjVnB2Mk91MNG6o/9SysuWHJJ6LK5/
fb1/8lL0fDg2U9rQivq8o/d+luuhTw+Sdf3BHskd6vStQWQBz/jDr19K+9rQ+v74QLHKNmoChlU0
2/l0/ittq5TsAZEnZ3RHVJRf4mDEeWlmwRzgg3xLrRd5YJdbxepXodkoXp/39HWA5te+9WLoORpo
YlRIiU7xPZVPBdbSLXxZiJL9CLmzq+oL10iezD5t9qTB9Kt0BnclysyYjBwvrdALhlY+EUU/K+4i
OqJKV4kVG9ZTyZTG0SX0vxAoIvxuSYur+cAO+DaOJJ4nFthREV5Dppg9nkDlAt4T8u6VCowBw0r1
qCUoAvqwnFZ9j14vEcxXcqF4eWMslNp8Scoi8HAhX8NPTBf4aoEnKo+Ql99G6grWZrX3MkXuBYYO
YBH+qbSLmEbXIrWsxmuGWFskGGxxiIfvbWxdoQnWiRQq3cOkm9sK7W/fhZ7ZWRaxEThGnCSzPKUi
5SUIW68KY2MdlpB23DCplzPIJW1lsmucHktAWm5JmSiPfZSbuyqwD2SUkKJDW2Rtdg7hWtyN+MDu
tAQClGKlBCuGmUKlk9mrLEwthNX9Y1VamidR9V2QAWntspohEWv/vT1U9DMTssqcYD3bzb+UaJOp
6Mu3UQ20bR766dKK6VtkkJEL5Rz3QbzFcqUu2hITi5sU8Z4TCpoeWl5QcPKtUI3XhrX3YFR47x7V
phK3dsFKrnbapWmVeKeV7pjrFo9QpYvLsB1vnQAXtW9b2iq0V6NmBoy1cSOYZ5zpchcV+hvizPai
tGwUmgTDb/UhO6cBbpRYDs5Bq0esyKrD06LdaiXMpqBGuqTbdrVBGL4HBQN2M8Ts3Y2xgUK+wDT5
QixT49lZeWo4/1xost9JwfCwcvyIU02CSKe4cpiArThEjPS9K8NLNMTfKIbqUzR6GVq5PglWOWaq
nZ6LM1TRmTl7QGkUHnoDzoucOBsnNt0adixi8Cj7uIAW3NiJR0NtM6jacCL0yd0U0I7WSpvfRg3R
acCcOBDpbbXE7cdT2KkcAqLqgxURvWsKixRQmxcQobUKo3xHNdVuZK1tJzWocGLglBKCjAWSmtjH
Y5B/ouacwVdzrPrpw2/Ve7eossuiViiz4EGDKCFKxkzfk6ya1hGzBtLc9G3OySnXMvPA8ykWDdac
payGipQV4HSGI9xNO4pXOVZfUqmbV0hfcUYEwIZ+vUT93c/5boki54/xEW0O7HjQ+/Xvj8q+Dr0f
y2/iNdTVy8TkSa6ggkLFspbFGF2EcFa2Q620yOUDuMWGJEQC/HCuFPwrM88yNAkvSsKdUsiMMA8y
w1nMhKdW4TW652gx1qp+tMwFMoQnnnCushReNDmvNMeBE8t6awiVaYtjH9AWlIsYkcmu1JN4Kbhk
HP2wMWqZexzGrrqwi+jBbpwPxGEfVlytOVZiVdcBMzAsPRaKAfBDaxhz1WAJ4lESBx3ekZJnXwQV
a21fBtmxzHYdYMXNgOj8YhpwM2Tdm0lfYDfp061wAKFkTo4mXaKQDdwPpZFLoafFxeAXxVYO0SmL
bXWhj5Pcuvou1EV4WbSPdBvuTFnKU28LaFeiO0Yytpcog5gsDApuWRF42dDiCyajZ1AT93IYCPhB
MaStUNeMa0NIiFdplF9F7svgPuR6/RRzKrPdctpZgXY2lbC5VGINVpxu4U3LUuekwT1BhKUsi9KJ
r3wO3pOWbQxq8ZXR2pepHyZX+eiOWJUok4u4lpy9EOOXwtmMVvDcI1IvEH6wrDWrsnOg9LS4DS2Z
Nh4DI6Z4rikPAFlcEDihg8+qI1pISeameLcf83Y6BgBQNrmmbEa7rvaZ4vgbsZKFXe2MLNR+4xw1
fzi+ACZHsICiwbJN4KGf79gszM3JrtHZTJUkTavqCDMhwqfv+Gh6Vr8YTTgsKpy+S6OMTU7qFrgT
cN9+Jh50nq8NucGpkeAmzCWxOCigvBxjOPk6rruu2c8aBMK0XNt9irmD2IwWDO5QnMkaludQ5nu7
xw+hGoO7R13hXsaz6TiPbsGRPoTuEIAIjhZFalxNHQjXyXLkcmqzaCV1giG7cWiXfWIAhBQ59B6G
haFtqAuyXdtVXgxXvgwtclwmSB3loTEoEuwEIw9gY1aHkbrw6wrwH6/DfwbvxfXfj7r853/x369F
OdZREDaf/vOfm/fi8jl7l/81/63/+anv/84/jzfe7S9/YLs+rz//wHe/kJf919taPTfP3/3HOm+i
Zjy17/V4fpdt2nx9cT7A/JP/t3/4j/evv+V2LN//+uOVflMz/7YgKvI//vVHu7e//lCh2nLL/Me3
r/CvP54vwl9/XLT5swyj+h87mT7nbz/5u+/PsuEXGdafPLsYdCy6Q4Y5z+X797//xPxTp0+FshBP
K11cbuG8qJvwrz8M40+O3OAnmCopNlozzqeyaL/+kf4njESVMYyuczJHiPbH/3qP332N//tr/Ufe
ZtdFlDfyrz9M9/vKwnbRuuPbQ0DJqBVj7WdZQAVSRQNqUH8xu/isMyB2zYdGy50NEzV1ocbpq2XG
L4iP5Ip2FBkfUYg7xg6XE/gJRpxGsVHCU0p/emnE7o1E97wwZi233uZ7phd7deyKrWYOy96AMJ/m
ZMVN/XjTgMvygrh7Bof8xMsoq44I3kltl7nIq0UCmXXldsoFfIODJrMdIypSarDIGvqg0YIgek9A
S2pJCWP5abcCO/+iV8fXLAPFO8rmiwoQZeUSNrlSG7IDZE7hgkZ0pbcQSEe87FZ7EgiwJ2FlEOEg
xUT6E0NaIBvSOI0ICampk+f5n9LKLwAxx0zsZUcnnwdRwl/KLJYCKOq4rUv+g+zdoTXLZayEKye9
z1VdbjIba4Yis0PnB5ShNQSjfkJiHTP6V+PqHMXFbe6+hSqt+akILyZZkStW3tMt9pTEfc6nVwxq
T5UsSHt06gsRWsW+47eU9jSHp6QvKo13Z3oMwPsNHHLd0N9nU/QS2TWCwjw7uL5yZ7D8LYTMGHRN
j9U0vURjtJRJdcP46ICWT2LsBXXWcsq0hklZdKIA+cbElGSYY0fGMBQa440SFG/d7Ka2ygRbgGOc
AOHQO6hQ2llZs/ad5ANW/L4dwokmAfazGcQo8+KNPZqMMzOhVjHypek3CxkWN4HdHYeS3cyOGkLw
tOgq44Sc1wWuXRm/+NQ/5DE+82IvUQb6uy3VLSOyrV3bZ1Qf9MMTe5vLk1ok+hpllrGBrIGyxMRo
aPc+4J0IVpJOmGegQibs1G02Teoyhx+wtNP4A6PkXYm+x6mvEcVoS8Uorjujuyum4iXQOKnSOrjX
1Jx8APIVwVIS5WRameGFWGk6smfapOJes4brsnoCM0JvJs2fBs15SrTwmOHiNhVSJkjnVuuHmIXo
65/Lzlw7Mtj1Yw3IEE3nhKdUy/nbYaO9Bd15vGsFpih20Fc1ooVnDvWZMyc3VHNUmmn2L0JJJl+1
VcUF+Sqx2d9lgQGmiD2hzaM3vGw0w+r0SWgl2ZCSWA6zj4U3avKyF7SyJECAsTHRuDT9m2mlsDyE
cRcZPnyRUbeg+OzQchOAVQMlC3KH9qW+TVKf/LoI1apVJ2/KPO9B57bIAPFw1kMoV163E6z+LigO
lhjvtOFc1h3hkkn8AZp0n4zckaYwb4R15bpJSO8NVkk9PgDkuwYgiWRQeySdinHWLF2xiS3oNeNl
GEmisIpekj66KWq+GXVfTbp68FMt3pZ3KuPN1WTqHZ4V+6oX2omQzhzZgTy6LjL8yQ4kls1OLrWS
802t8U0GOqNS1wjkxpS8CS2HommPyk6YRsrnXDaBXe1r0x4uZF8+xUkWb6y8H7dKpV8MKjlhhqTW
KGK5iqb2oQQ5qUWQlCZX3wZmtCuS0SuRYSHGdr3CliTYBeGKUyuJg0P+JH2++AIdoa180eP8RnKB
YixruZJdR8Z4CasKZVS3RgJJ1hJAfJq2MaYYVLVTdk4wWpWZj66+ezOMNFxFhi5go2i7VDrKotIG
8lF4czk5kaRkojRxWDjT6AUo+QWmJiKwypvM6h9FSEjAMDuFmy8YBE9wQVFtm7f0gk5ERr5N0CCL
NFhy5k28BKd/QkRAWdrOQudYN8qs9ca65/Cm3RD3KTEXogZt9XYriz7Fao5fhRlaG8X5IU9HQRVP
LZvVeP9jLSr2wPgScg1hQVGytnh2zW1DKhSRh/lNPbKgimztxNrOlpFHnXUajeQxAPyhd+2V2vH7
jFpZg9z6MEt6uCRqQOJJu42hZd2sR0YTJeIXHZIo7ZGdbvOccLJj1YO+uHKz/iiG7MpBmQK3SVmJ
gOxX22qu4BGeo4pefQqIThuIaKQ7+9DiyFn6RcIPTvEmROzKUr4il6BYutAuVk6Vx0u7puCJR+MG
ZFvjWW46QgfGxgqScHJZVAdzvv+dGpB+jNEyyAJ4GqF/ZOSmHuJs1dp5skQPxPLDhay6Pts8siIU
pKfkJzfh4pXE26zBIsYg9tJDjTqqSOCL0vklz1VazSo7qEHyIv3gLXYDdQEFjXVAl1eChyoPISIN
+XXCotcH/d1kWjvdOAWsx6Xiyw3JZ08YcqoFSTC7qsHqYNclDWiluGz1MxkJIymNpMAa49IX0Yfv
GBsyYnZ2WB5Um0NpOd3rQ7xbl2R2XsG1X9icG/Sk7nbkIYAcbRegLc8pi9Emoc25CM+tk8qVFvDm
5x1IUyaxVMR0l3IuT+m5rQxXOSpZAHJnsDd8bQhDHb6C3B/ujDoi3xlEmiLDty7qj13XX4elBkER
I3xjsUF2fAOIk+ltG8G49iWrL7xg/MJZps7g11Dg8MLZ1xPBg5ECRqdfPuZWc8fOgABEqx8SJ3hR
kuIpuXWUDsylr5y4UgGtiCZeq1m0rUsueGJZq1Bnp9L5a0bC+SAxCo3jAFrGtFFW9IEeC8qUpRMR
kesn7l0ROYQu081ZlWCq9mi57hsBBKQbsmxDd4XBgtFc4Kw11xVQhnRED+m4EMRy3n7CYs74W64S
vYCih+dlmYKhBJprrlRV6DsluiVAo0WqRgsm3TYVBbNVS9o6KVjZhDcpNJ63AOZ7sIy7gK9z2psV
8NVgtF8VlbsrMc2cjm5/QBKjLDA+APjorQ/TaP+e/P1bZcXPCoLvCoz7KInK97fo+XPZ8N1P/azw
+P+xrphjLP7PVcVO1s/v6XfFxPwX/i4ldPNPXHPomxA5KA6GUc7yf5cSuvEn+NPZgAOnAkXFPBX+
Vymh638iXEScoc9WOAPC+v+UEpr7p8Ek/uvg2mWc7Oj/Tilhf5KjkF7FXUysmWrCrGfG/7Uk/2ae
mpnCzQOjmQ/mVjnAnOna2xA+zVkE4/DgC6Vrd5mqEyGj9h284Xrs7EMXVPbTOGjNsMmNkptP74fm
OgiMluBeAay4VIYXRyfzEC3vtHU5fyzxmQMpjWFUeGUVQFwNazfeaWj090qpCmMBhZUYJocx2qOh
9jmMCo6ZmPeL2GLBnvwPTi/9ROALsotNga4SWCoqb7q9MR3X5UiwAKPOjFThUuTbjHroulQjf2Wr
UXzvxoU4zbKXHSKB+JkIyP4ZMVOisTWJ4KJxE2M/IbDfJ9AIaLTQSs04zOlYWcbeHx+jqjXeB9+w
x3VlDd3LYKABxh2U19mWVAHI/i2CfN8TqQXFWI/JiFsU7DK4YDCxZKuQ4HsT1h5Bz4fBHyptG0wZ
+3SWRcRvh1Kdz/rjGIPmJNmXzszQUOWwKYmUrSvXzV3XCBanaBpZxgJlOipOB6q6SPtz4JfJ3FWX
r+RB6KvOd6Z9Qa21ZVMA/U0blCNggvsFPREMjIFQWz3s8wtNDC4qcDfxiDPrl0yCtXXcqmhU8jzs
fGAljXsXFYVylbp1imC8bdxiwdgy/bDSXnsTyRg8BTUFyKKq1PLsNiXTpdKipWICZVgMXVs/lkmn
M2Ez1YFw6yTRzlRkynFsCiwxip1zVxlk8WC1oZRw7C8j++gGRUvCv5WYda8MlPBQhw6ViKUHHac8
SZtxxAIT6zW4NnPvO/atnmrvpvQ/mkxcYacKl0ZKIpDSgdBQR/vYxsI6w/ydKVxg4ueDWCTfgzg7
VPiTqAqAMcSGeEkzQqc0DSd+COQc5IM8gwEn5nTuoYupXmP/GtidI3ur98U2ciFbtwE02kC1Yeiq
4/iugJ06T0MrNtBVk41UsupkhrF9RVzvxPcwzPSCKVDBRAD2OQqsDidzCqK9YZWYbBrlQHsuvymd
5pxnIE1QiscnycTygCHjXaakQpd5G3ixqjUHPYrKC8K6rRyXwhB5IqMNXs6tVaFxbZ0GohgP1WtC
MBq8fRvMse7OtydFAa2ve4ZRnFS0+M0pUPfHqd6vWMOSRWUkL/5Q3utmiwOFibLbNyqZDnA/lLK/
qem4K/kIspaB7gI+GlTlwbBgjOnE8HSKuS8Cm8ypJnMW5APCGuVEzoOmGvTuUMsTCjM/O5pHGscl
TvovfqMdYptrn8bWa2oSrCD4MeHO0aShxeypOdRZcbRaDgbpOF07ec+EOSDzFCxVcu6tPCd+Mr8P
DPOsKeVMwQ0KBry1NXviSTs1kfk7Q6STtQTmTHHTuXnAnLnO/UcCvnapahRLRCfI0yPrJUvM53wc
MKHhGV8oU2mttXRSbkynIe3KHe5Mf7TWRKNZZCSM6VYzCLwuk8JYT1pKJ1rG4hCnuC6Y1OobWi7Z
tiQKEY4NFZdBsibj8CE6KkPeMuvzy7Ou+OVFE/AkMsNSeaoRgLsA0r1QbzJMgtYV/Oji0qL6vO8a
OolFHElKTJqSUdwv05KkYtoGKBJUbXjKyDFA1YlvqHSiEEKKzqpFpBtAc/KoXjXM7RJBAvfZosFh
8hYX1HUxGRaQflDAE0rwmGldv0jSyaTJTMo0K2B10UO3vO/BWdLSiuE2wg88hjYcNrTsyny8zA/Z
2Kn0D5iyYMHL1qGM0oMRZcbaFKMpV8Sm1ctKk86pqiqLjD3DOrZoZD8YouUXpiXdN7VQBHcanjhG
84UFNSk/NhmtWjASN4AQ0b/b7aXGsJ4bzbHPQhBMqxRGsExtjohhYTyWJDJBNqeb4URWwZPQUjJB
yyIwQGHNLq14wFgHILiXhbXuDIkxptFeIyjXQPwSKpKpbL2kSqPzEFo3btvQodeU4SREc8WzyZ2D
LUXAgHjhsBYw1QsazeuTcJtV+Oy6/MYX+t4ZWKMbUtLMqza9mpSLIrz03ePkejXw9LK+Lcgt6lFY
6js7fs1NfKjMgCSxcfIK07RXGR+l9lxMl21536K7Ds3K8bR6pqE0xNvaOAVls1JolNWpvS2T9kvZ
yiMDBmeFOHqB3supb8j2PJLQN7k3tb9Tq7ux8YL6pNPI57sPipusDdZTZrwzWiNvTEVJzaZaEfO2
8FWbqKyoKu/t0FRAjm4qKCHBLcjx5GBaaEMwgRVrf1ABEuNa7cvmIxzUD6aGXyyHpluo1tSUBABz
ALfcU1e+0qJQ6FQTWZjYNfT85tVR5xYvuV45844lbPIxOabgmLkmIqAKBbxiZsSda4uILmYuL7To
RiQTVNNhm+jJNhyrvWlekEe76AvGKx1KouC5omrRyNwZi+KqhYPcme3GdF+CajwoUeYZ1HJGPv/6
+dkGjaJ3rOKZRmOT1I7loD8BzluCj0A1QfdKPzPxWpr5pZtwyQkra6rrTHEuteLkTsXW1ME3qW+a
SWS8ZEwN2k9inUhWqmiuB4YFurGxLJqYOgJKpzY2IWaTcmjZRCpPoWVEcVHsFDqyS2WE8IioDIh/
Yr5X3TZ2XrX4OjSeUK0tar7BqX8oIyrlBKnSgqQxvBHwbE5igEvxNGF7HO17192rg78uEFup6u1o
IawtNyRJrmW56/2z2V61sVwWxISQ3Tt2E4Ni45xEdw2Mnxr6RXIc9DUNvEsaekdVqk+QFxaE4zB1
WlqpdpkCMgwcwcI6uQubEQf/nysuHQ6IIv2iumKlaAXp6OVOxDeF82iUpOCxejHXdWP3iA6/Xphh
uEHcBZzzmGIUcsO7Uj9MNQlvqgGOlavuUD9a66nbhuIGcMK2pV1UD2tggTFios4p1sIOdkrtXEYR
wxhVrqch4V7Lb3PiQEGqn8zRIFeiGpfjf1N3JktuI1u2/SKkOXpg8gYkwTbIIKNVaAJTF3D0gKPH
19eCKutVKm5Wym6N3htIpjSlAiQA787Ze22yMyMdLLRDfqegYBrRNRPs+UbXfTTa5MrG6gnDRk8b
OntWXfYwVBp5mDEhAdbZGIutGQGkrMrEftKSQTKhiYjsUu+xMJKXFr76TkwMFp09K1A/bn1L0oQb
82mq8CgUCgUjxLOYxtc8nT87WhXEDns+d5i+p13/3RCGlIFFzdmjepJqOUFRnkaupR6zhVITuT5+
indW2iOZAgNiwnWsCfdGDkxJ6SaeY+QcpASSYtdiGZp0odhndubiKyImttIQR5BCeGuQ8B0zVMlw
NJRx8BO9157KrrINdIfuq1brAINY+Lv1mDhDegoliZGRr7ofWkfHbVX6CvtczJreXi2oxvCgOLIS
0eH5AyqNIh8eRy/TegF8XxchAjArj/ZRnknWlEmVWbazsJ5QEPHNeSBPtoRSWOM0fIjKfCAADzNl
4IY+VLBcmuyIV72yPYpRRuen2ABl0iNBg80OIiHLuifW5unilv6Q4LIWXvq/aJ799pT7P3XX/l88
w/7jEXb1BdxX/KGZ9l9HWFv84SHKXrwK4ORgOPzfbhh/Q7vLYwuJ8wUjwSLv//MIazh/mHS8XG/R
Yzn6T3XCn90ww/4DGAT2ZJiRxEYBs/l3jrA/ZV3/LXNw0TXg2lk4557FeRpfy68yB9H0wkw7j/lu
oOfBHH7NQFQ55SUKqd31NpyskNJSaozMxhhMxk9DknxLlL2ro+I1WwJFIAIimDwkWf5FCOZFC52A
o/fnZvCO7vQ49vXBaNiXoJq71HUBIyH/nJESrBCjkph6YF+sp9k1iexbUTTbNm/OBvivnGwjTTMh
PuZ7TNPw8vtPJo3r1axNJyh2VMySd2spOYJymsM8AFry6uiYT/Ec7P5SkvizifhL05C78C93yaai
jAEILYj9wfSGz5WESRzuG6tJb8VY3JlzQ0wb5+5/vo65/KCPFwLxYVFRoMMN/PLXxwFeDTEqypiN
lrwhog6G7CpnGdQEIwxrJrUN5+etq95bJ6QeTdZrPSCpoQpbsztxzOwtCr+C1z1oYNQhZ6yV9kqK
2Hoy0zvL+lr6zbZsydstif0JV67es7X4zVf4QM//zzcKHs4i2edGY1L89SuouidHqTRrquPlOWUn
ofsP3RxdrNT6QXzyNvW9p9RzNh0ir7pMfiPi/ElD+XgHLdcFu4Rs1PvPks1fSjJD4iKYKaZ6UyOw
I8743fW/xkb5zcENXKMWI5rANddKIYgxYxlUfl4gvwN6RnraqUkjb43o97jSTQDgs568NU4VlGxF
msaG16uHDyFSJ6uJXyvGiIEcAaI9rqMdR12SV/t7R529UO2llWwI+EtXej3RRxvA1HSJ2Nequzc1
6zBJslCVThLyP79AqCj/9Q2iyYPr3UFdaTOkf739XVt2Ndi/ekNKCRJBExc6oSOUJkh3q3v54CX+
Dq8KSPb8kEBDQfRiQ+dAUUui64ZG4X1khdSS4+ZLZtfnWqQv86Q/KhIkKC8f8rI6+8hpJnBguJZv
CtPpKsMQD23jeS5sYuRAKFfVPVrOPaFlHPfTNdir+9bwXlhT97Sktl5VzCvPYgtJ1kQv+nsxs02V
DuC30UquQtEA8kE2On1fbSadrBf1gsgLhi9RyZqg/y3r9ZJpv0Tcnq3ev8UP/kRFPYsNeOAuDXoN
YPkwcICJqQv7LKia/qqRjV6RraW1YCyNe5xrirBr60Zd7wHPMslij6AzV2MxXYc+OmixgSOJRmLr
3xsTJDOOpquGPbFWyL3tGCc4xxuDJIC8vuvTW+KHZybObTN3h5arKsLOC7v/PnGIzTNox7p/34Xc
HHcG9Lv2nqx0hlGv7lv67wBNL4gpSP2gvVSDBOQwrZT2hvT1borqR9+qt6wgN+WxaevKi4VVYSr6
N32kA6xJ3BH13tWLJ1lD8uzH977hoYYOkJXqiTy8XU1qPAdjABBaEPpEwPd6ELlRQLrycUR2JjX/
tcjyiz20a6vPTrIQJ9aLLbI18Ih8rh6QTzrdTzF0pizJPlu2P9NmMI4qdT+p+W6s1pZ/lLp7mLss
oOmermjsHwiLviSReZtk8uY35slK8qCJOaRUFS7hIVDh1YgsGLv5XR7bdyM+rNjqzzPlHXRZHCg0
Kkb5NLymQ28GjkjvrbqHG2CknHP4qzSs9m4WguSWJz+zdx6kM/xCgSnrnUY6vGFox6VZWfDn2Kp3
uf3YF+bGbYnd1B5G42utHtAGnXpTvNTUCTFsbrImRIlcLD/7qLpPesiABlJAxpQBoAelfb1BW2sH
pnFsJXWKIvSvyMC2kSZP/WDcUBB8Ht0frvTI0UzeNZPWdDL4q9Aov6ZZ+aih42dmIfwMm0Ea+vh0
a7xb61Lrj139gtaTShcffp1T90BraF1NAgmnhvy52r+Os3uA20Uc0WL0IgVL86/6zESjiuZokOki
wAlVVnM2FZ7gesJiMRyytHl2ed0ih64cuIdLNZsPDQqaldd7VFoMyp1Jcpdp+Vs2uU/DmGQ7DWgN
NAW2wTkLdiLijtKPOpWF+NT6GREUkXDYNbvoXGs+yrIKa64W1CUUc40GLC1RSqWFoIg20HyC5z+t
4bEXkAGabe4WsCEE9Z4IQ/mmdNns02I17JKCgGefvak7Lz22pOD5ob8rkmqXsfxRUldHrn7QfApj
Jr8q2tJsTJZjDQEAwjtkg01SkHMQHVpbo4pXOdwk3Pgu6Z6AJDissjTZ9h3V73XhWA/6HL8QfPHc
0Gkkk/AuFF7OtJG/uZGdkgqa3fV2THiYc28HQ2vDRpqCpi5RysWQemDrcyBuvrWWu8K3+iL8JAA4
t1ZVhnWpPU5JffD16cSBAaysc5dO4HwHAvgMVe57af3c3ngActqx3BU+Qmm/O4duhZYYFniLkAho
TMVxGz1P7h0M91MELFQffZTW4DMJMg4ophx9entznzyB5thmAxlCmLojKCTc51UdWzdZzCek5KCx
Hw00jaSMH4e4Oyecqdup2lC5+qJl8VPv2ccYFCiDeptKeXPZ51VV91rU1r7A5NrmOqqTBxe3VYOn
CfZ8HBQuBR8k8t+wOlY7M7Jo6CUbEkUPEXNw7zmHkiD5wq5YbhgtDnGXKF3c5JOZ2JfOoavhNcx3
xq53tGBifoJwQpoi89qA5Lux9z5j0lmSwYkZRXIxMSFhUrO0K2VohTLDvctJQ7Qn59CisKleLbAY
JaltjawPrl3u9egQ0wp1zBdI/X3xqotiX8kwQKmzzs3pHj1MQx+HUuwCXnbTBej7PLv5J5QZ+zos
936oBd44v0GYcjq+XsiO15E2m6z2SN7yxiMYIO3LUwiFiGi2oHI++d5jabZBgz+mF18XK2GJgcOk
C5nVLU2RapcX4VGDaTEz03SCvDTST6hJ6fVXIhLeTNO7qLB6NMfqjZ77XgzaI1aq3c5kuKOQr9aG
4jnZGT38jLxkHsFyh4UkhE2Uu0EnvGjK7syuBKakBQmxrGX/JN3s1V5KzzE7RUfZl7RLnqIq2SDM
472nHBCvdWZuCx3cRPIl9LPV8oQiM39b/tuei7uRqgieT7HpjPhH1hj0hYorer+VZfb3BrU3usBv
FrKhghFKb93urINujoGBO8IwGaz2fE4a2NREvTiETNHSb7uuIepLfkfphQbYfMbld1qmMSPqj7Pp
XbXYeSARHpCwfdfKdBPp8guqnq9lR8veRkC/TA0ys/aeMQaEpVEUQbMhkuFBm+WueGXHvZ6b4nGy
siAbyTjVv2PbgDmgP8KSZTUeAbe3D2aCWWJkCNbZXemeeQ5fPMZ4XVjP5cTdkCCauJlGC5C3Vsei
JRBZ37M4MPVTi7bWdvkOMe8+jUr4dTxmcje0ugnEfiRpc92ML1geD3ln3CYBl7ap95lzIvcxaNr8
VZMPVDoONm5FYxyDmJAEe46/TujtwmHEFSg1bmYZbsnBWnXAhelz1QOlDVg/5JBR6dZTBedSE8Yi
WZGoZxO59YooX5m+2Lc6OywjpSfgxe+p851Em2xL8M8LGyWDRgCYHThmKzz3AL0eupKVzum8c9iT
MNJ38zcIrQFhcMyMRbsLI9ryA6WcjdVr6zy1zkkp8ZP0HsJDapE6QqpKWZ+iiVSS2vxKdKMig1HX
Dq6Z38ZO7Evx7BnzuiRoNXb5Q9JG9ob2CrKxSB4NyrMbqSkaHnPB3oQ1JrJ4hZK0CaRixu2m/ntE
AK+nqV3aze1+aH7HKf7VD8UxxoJsir3ZI5mBTvJHzoqfxYkZKQhAXZz+wC65NSJ7R0zJyRqd7T9v
2pdD3S9HFi6Fchv5KyJXWIsfcCPhFLFlCQtSQdVXloA1ojbsm9WBgFcCvMrfHNA+yF+X06swFpAK
vnG6XsaHI6Z0R2+u2r5GCWVtvSbdWHQKWiE2DYqexNhZUfib0/O/3MoPV1w+0V+OZA6oFSOOBgys
tX2h8X1MUIeCBd4aSf6bL2f8yqjgsf28FoUMiidCxxX/67VkKUtvHLlWSWj85M4jIaQiMNTVLEPe
VOelFLQZShpzyOCHwjvjTlr19Q4g2HP/XC1NKaqc04QrIe92SCIDUDC/ed6/CvX//IxsBuhECLBk
/vL3f7kfrt9QIibfCmTdq2aRduQYv7kN//JGLXfBAd7EAXBBbRu/XgFKpUpBaXHH4/lKXjd9Z+8h
MZ+G+Vv8+G++vMulqFgsh05EFz9x33/5MlqkF51Rd3jIM7ggu4FMsFR/yVSKf3Xc//O1fnWf/nnj
/vtaHzlZVND0dhhaglIStZPIP2cxkZBg/ubu/d1lIA3oPjcOk+JH/M9khSRJkF+BF7CldA3/fUk7
A7X7z9/mb14DKm/I0akN6jYTza8PCdO3JGSEk3rfZ0FJ34Wl9zflgJ/lu1+mFlvoKPAFpn/fQafy
YeihGiyQl/Ii2Jb7RYXkntnxpmJ/rSE9J7MeouhamunWqLJAucM1CavPctB/g6f5Hz6GY5HVsdCi
jQ9fVfikQ0REqHCYl+c6x5SOi6oPb5o/3YTZfslVeegmcUyy76XRnnyaOd34u0HxNxMf1gTcy9RU
f1Y7f73fBniq1qAduvGl/jRPJsJgOmFYuv33bt+n4W/8OObfTHu/XO/DvW9y15T+cloUrY5uomO2
zb9TedmyFdnwUD7rsf0yNfF5sPM7ZL4HFdfwCC30s9Oe+ib8vr2MxkcBy1sjR8WT4172/gF47XaI
pr2TicBth0e7n/Z4yZ4z3XixadD3pNaQqUD+TFzcSLl4dSfyM4jy0Mf635/Zf3IzHJzDeOXcD8+1
ilXrVmRlbcqR/hNxTc0B9xfq4t+txn87VgB0/NeFlnv9l1nGMyNtGBwu5I45UNNmaaVs/nk4/kvh
jKFiE/vJSmwuvz4UzsKeDHAieSvIwRmtWXXBILaa8HJSm1ll+vwpNyEVR7+rV/LBPw7QBSZkcPtY
Ej4OUIJgor4cF8ph+90aX3VSNf/5a/3dnfvrBT4siLauhIkO9+cFquauc343Wxq/ucJHCpHHl6J2
yhV0S5xInN70i4nT0yp6lXQznWh+iszoLFMtWtHyDhxIxyE1be0rAZIXq7CIGhDTUzNNn4i/wK7S
jM2n1hb3usR16u68crr98z0Bs/I3t93F+8NNt+F5Ox+2XAa6YkfDI4KGFX+vIk2yrOa7IcWkiamb
yNumJU3TohpFR1QT5rNGOlmgDQWhIuyBiV/pLWfr6t6dA+W3MOxLWKld0flbUxKi1z+opqTXmXyb
HXT3zhCjQ3fPyhDEB4+PE0fOya92y2iu/OGq28Z9Y5qXyDTWqLzjGlwIEA7wIiWjfdpXmXhoFf+/
VWD/oePd4bmw7AsW2bt5ogylKBTW64wNe2H6u3AoD0WIbryjycJki/KGdLVis/w4e5wDI3K7lTa+
IFO4oGDcTb64khR01xviaZmRZz5am9oXWfjn3HLPupWcVW2/2DgmUMYHbcnzBf28x5lsuXfOKO7h
f51NrQB7Vu1qP9lG/JjOMra1jmZA0+/bkhehAYznVne8jw+htC7gK3AkGxvb5SRTqs9ZLp68ggSk
ydvpdnIm+i0Q/L0S300Tml2f7srlrNveRhzyHWoWIESb3lySXdQXlc9BB9jO58vPln+w0nHf5tO1
1cj1tE9FXHzus/GWhOZFG8JPkxW/hlH57o/QDjjfYuqgftwRxL6SxfDFy73d2ISUvkBMVmjKzWBQ
2tXIqSfZjb+uNGKeZonfRSaASLLmh6loY9VsEhgKSB6a8pIm3h1Fsu+zV722bQG+uzyjkcPuGt6D
OH8enPazaJZCPD+0Lfls1a6o8lND2amlX1bEHOxSrSYNbpLfYJ2BUv88De1mIPTHFQ60mKpFI9ak
R9mV/R49ihlMw4tjQtFMp1uZIbr+OXCWjut/u+c+uCA//Of/+V/3df+/FC8vLtr/Wbx8iaMf6hft
8vL//2mDtP9gT+ywkQRvaCBWY475T+2y+IMGy9LdA2lFyCtbP6bU/+r8mn+wPQKHCGVQF6x47Br+
7Pzq+h+Ao/0lrQfhMd1I79/q/JJw/+skaECE5vxB7I9vLlLpj+EZM8XWqKvKIIaXVGmoasqIKDhP
eK/WLKPNzNxxdYy3Qlj+msp+dWlBqJMdmf/AIPNQIoojIMJYwn61e1DxzfxA3Z4+wByqSxVujGQ8
FGg5jnJwJiaN+BZTFBpsEks7sRFxAiIgnPdM3vOpNt2KciINIEdg1GvvjCEm9LtO4lU4bFoZxMr0
v+EYDto0PDYVOl5K/u9uWUW3gTYRNY443RfKFhdK3TpQIiFq/BKUoPVRU1cqTizs0u03hZVrG4Ry
9irRyioQJeML+xzp8sN4r/KEaO+QEpEwwnMRamsjMp/xhSKwc/nuyJCHIPdeo2bWjyHVn2M6ZKc6
Tuy9nYtkH+naJZyF3NeStCsUVqdGa+eg1jHodOVLWY7U7FM5BLFLRidMYAzuEU0zDGkRbA0yo6eU
CFwlCSsosc9o2g+rwwYoyiy9trm6dohToGeFb6XuH0Lap0f4IWtKwn3QuRUFRplue+E8VrWHawf+
HpUhMusxl3RnFbKlJnHsqfdT88eYUWklyPU+nLEE1Va+1Jy+p6PdHrQ8aa7TSKcG/xKt/7dMBwti
K8M61p0ZCKJjP7l9l26TCLKIzxZjbdcEznr4o9woYlmz1INvDE+mW7T7cWo7uGZ2UHl+E/CsLHav
nXybM3kvx3wP/M8LREs0XpmCIuuK7qslcNlpxCZ4YQ2XP3GtCxhsMZtTwD8P3Czzd85UKrDQtLJV
MnQbUyG916iAW07msNEeZFBWfbLJ2XdtSqL2LkmN7U1O7m5Q2etEGYZGGYZNv5imoNAXa6Ua3bPM
n1OKJ7wcFpFjifCPbomE08+dfWfjr5uqcJtlXnEMXRMEjWc8EAqnpSvh0cVjWINl0b1VU6mWlT2e
1nGmqrWYrfGokYZxrPoRp5uNhLQwo72VDsbOIZ4IdMe+d3chqZHHIZ3kYYJV4xRUwJDnW9upuNQZ
4ooBikmC3FRLuw2d6v67kNl73Ws/mtx20dgtuUiWa95TAzFZFJvjaDTZIfG+1nprnLn7EbmSbVJC
vhlm46UwqmilRvx0XWx9NW1tPdqhfA8z8ykCLL6yKh38mE0QJAEbyN6kDq97Hn9EQkRLH7fbzzEe
nZniugl4NsAydKlsD5NRLshyw/0rGpVe0pzlNqdSHSU+IkbicCOwsptMdfs0hQEURogKHbgFrqQQ
g9z7ycVglhK8uzHDblwnld+em1IW22SESCZwyh1FZB9H0iUvpkO4IakJLn7FUV5gwT70hWMcDFG+
GBE/vfK5cJzJi1/28jL7hGESDlZibEBfPndyh8TdQU/ZUSSa90jZ2m9hd7UBf9lFFwemC+tsHFx1
aiiugn876arTafXQnJKMqRn8UCdpyYTtvLKJhj4uOoFQuPXJ+FwO7nynElJKAAQNvH2McOyPUzAW
gIoyaPSUdTnMOBBOVpUdOdt4+JZIHKxdhME4BpyRmd+crA23+hBe3Wiejsq17jRgeLtunCpEs+Yb
WwQybN1x2E15yaW68C4X3cqt4vLBG3xshb5+8fUufXMFtf6BZNvcba9VlR1zrAHEfxiUc6MKWepk
GN7WNKklj548hvjYVwYOY/8biIbbzyCtVibDXvVsk5avUHYDPXJBgKHl6NrGpU1NC2cM7KYd0JlH
4tHXwp2yqbG1uAL32iJizKgXE9y9LTzREm9LbiQWb4/ifOs9Sn8Zt41/LfzZvXqyClqGKs2d1N/4
obrO9ZjC5W/Dq4pf4vSG9YWEZ7wTt1tF+CMxvseI1e4wyPxcq+KYdl16k6JG6x6bgmBme2m5t7ef
vxVI+1aYyQlikLwDnnmfD6RSFjhXtiPVmVUSSffodNsorW2CH+tk1ecuiJ6oCLD/1s+kuqxdYKZ0
C9xoHdENppegWCYG93M3+/sR1WPB7DoQBHWs/C9MXuoS2VspunHjco4nl4xzepQqlLkta1+c0VXS
nLUyus9V1K1tpw1pjnbkAIzm3llg+VoIr8ian/RZPqK10fbVPILwIK4V0Xs+rmIn9V4anfnYqsbx
jBevfTLhNI2uBC/1uWuq4uAOWruihy627pCwx8ySGWhIQxVU6/y7DALS3qlbHTAHstI4Lc0lk8c7
EA+BihjD377Pu+zcDjoalpAA5Xiuj2MKetopF+NEh7Cg9JFENJPTBH6tNdfZG+ygSC9ZKo2rZtAP
c0f7gRYVNYOSRCcz7iqiJeJH0IVewAv/2RmEugk1fkKJ4dRad1CJP2+a1H8vRb8ELsD6LTXtu5Wk
xk7GBF0Xuh9uECWlQVp11ywx9afWmAJHqx9QZVu3GA/MtdYfWkOdEV+d6tpsnmw/eR0GPvVUF8MO
PuHY28lTC+wZoa3ufDW6PojU4L+zsOELwlybhXx63wqPYQ/7PEk9cFXwaXYtouOe+Kct+i19A4+a
3IgJuIOZqKNttM4uMfjTbIUMwZHWV1xczMbSDtZUHWfHogljOWQaedBnJo98JyICmSegQ46QmNLY
MIE05He252ZnXJgYYtEPb3w9++4k1PBt3L6anXwiuUexITFQlw+Lg0YpeopS3NuxvM9mGpeqSZkb
msbn2Y/H1vaPiW0FpoW6jFBnOYs3K2EZHrO3YagE5g/nh3Da7jR3t0YLoztjiprtOODlyDu73jKi
lkzSRu0zyziERsfdKPHa5+j6ylzfm3762I+pd63aY2kvDdXJi4MUvoAsHgtf/RhCvTqmrvESmT3g
Bc/C+2phf/cvsUzpTC4H9NlkvGCdW1MUfB5ENV64X+q+8AVz8lQG9Ab9GwlDa1aJBx081SbLyW9w
a7zMap+QnrVrfYNZtYq3/jwe/RJCvzMioXtHXQ3KD0UBeKBzVo1HcFa7LuIkpkcEMNTO56rV7glG
1BA+SmtrsDMOSlsc7AVvOiV9fzJTjQGx+LgUa0SWFhuk7ODLiyso7acq7HJIZBtrCs013bU9Dh/g
ULr2bPpNhxOiPg+L+krP5TbC3bLSURcqhwgN27z2RfM8+s6wM/BWr7x4JNhd6V/Lwed2I6SOk+qt
QRnh5t9bXLTbOUVAmfclHd6y6c4phUcwqynvR7ULtUVzDg4lUFWzZ5d9qWouU4QDG1zzEeZOJIBT
2PkA4ElADciOuJvZuuUROo9yJror1ywiMuD4sEDfy7C/NkleHjvsLBGw2jCid97O1gl+COiOXMa7
FNiUF2vn0VJyG/qATOeJ0RPS/q0dudOmaBe5sbeLdebWCljB/Zho3r5kPmEGx1uOgqvrvOHYsIBC
UMNcHNWqXlHwVusIiCog26t0fJTaC/KbDRMcIToQ1dyhSPO3Ei/+c9Jlu9ivtkaYFquyQj0FFvxc
Nc5LPGkjxiz6X4IMZEbUlxE3Kniy9pT4AnNW3eYP2hstz88dUY6HUe9f2oXKR1Ctsa5dlCSuMYHS
9tn8SOcGdCYisZIAn24EOBUL3wW7qr8VenZHFyC9jxItXmUlMvLSk2JD+6KiXFvsxrwFc9/Op1mk
D60eFjtJEBmEcYw2Plk7QZGMaB/s5fnr6jTncpl0e/QKqK8qPbqmwos3KHw/MafBftfII6iIMgn7
in3N9BBF3LRprm4JAvrI5PE47vhi0tlGModttNWNi9T17hCahL/URB+p6UuVYLlzyPGgqYzRbVxe
qNFaS8cY9hkpt7mm7+c+jbcOaJgl1JNqz/LmYbZYeW6iIcshBMYi3Pfodq0R2F2llvhrfEaRDPyc
zmauxjt3iPNVSOmLfdkAaafG/Gm1xosgbX6TeeV+8H2Ga8f2tIgvhl09ezH2j3zIADskAp2WVrUb
uTw/LVXMucmwMWZrP2Uulbj5E/ZxtuGVZe4JTCMbPD3YTn1rhFtuCGreKWe4b5yjcKpDU07uYi1/
lo7Vkd+FHVRzy3e8hSdRwEfQcjyj+FZQUL1WBQlrcRLP26o1rFXk5tnayOS1cUwEOaR7j3aNtyzx
ED35mr2OOo5+QyTYS+fF+2A01wGb7F55O5tMonXLPIm0DIxOuNy+aGox/xJAjRSyDebGac5pbLNO
VNFO9dXnUYCqDoF5OYm/rT37VvKs1sRf1ysVTXeZSeiZ7NCdTfmJ1EQLcKQzrHu/bgPe6QijT1ef
JlWdGbNtoLEOgeKxD+00jU+DCr/rXbzTdWCKltNgpbGwzVhJtmcuK55sHUiNw/zy2C0BOZ4Pxdmh
krBpPf3OSRzM0EjBshIaidDGhwLKrST/wtEUOtgolMxWxaEd2ORaQus3mCaw9mJ72TZKhPs07h6y
yvyhWXH5mJntIy3cHxVhXPUwiUtdzpjTmnsZWS45v25MiHD1LMzqFUW6/lITIIPg1mDj1GTstBID
0ZMi1hXzXPhu5dwxC03GHOpscgiJrugmsnNOt6ENAahknZYGJU8wGV09RweiL4aWfjxCtJ0PuWNT
dZa+s1yCRuNhx0LSXy3H6Q9es7CF7MZbJy65H1o430eRfNIKOzx6KZlZlTllgS9A+pqutlnYZY9O
5651EiQ2LC0L+iKMT82EExDjB8tzVh70GECpo8wo4ByFu+RW+X2zGcR8sWqxCJHQykLQX4mhsTcU
CPOT1C0VOCgsEUyi+XZTXCY9O9+56a1d0jfoW4oN/Bp3U/sAE42IYyvTsTgMcXVNs56CxOCQci6y
9iEyM0H+MvhpAzekoX9Nfn6FBB9mxorFHnsGMoojShPxRvTQeTXHuIree20mED1+KMMLTsoNhqs8
GGPqECAEyQMcUmMz1vUhc8J8Lw3FUS9bNFAN+6uFpeJn7jpPzPFUq3LXtcW8t+wMtEQY1msDpMhW
efkrHOwvqqwJkBPhWVPC2yX2vCPjXWOzulh5cIm5YB72aTSXxL8uIgC/s1etcRF1BJ+rRhrYaDds
Fs+9MK7ws+QOd+N7MgjKu7Z2NYUiRZTD+M/f0hmSdzfonOvm6m6ONQIdnIIcSB5VPuC2spN4BzW1
PCb6ZoKZyc+GWTIFP6/28ze5jAkTRQlZ5u26XP6R6NAT5QKnNfBMse5lah7NCUCn4ZYdpgZJXdvM
6EXItjo3QuSbmLjitTLHPfAQagZ5zU2X96PxOnGEW4jhn+TgfZd+YtxlfXiMjOEm1YPg9LE1a++e
LaJ3liZrvpy8/tTowg3SzOq3yXrqma7dLnzO52VZSikidaMgHDt3icBkjs1DAt8an49NMhaRQ+Zt
YW9nYpp3mWQiTxxP7kczjA7h4L82lfZlkua72aKyn3Xtqhj9a2yTmGqTF5kipx/1FRbgBqj8FAb1
VOebMCPyO6JzqFdDB9ab3zjYeut8aYo2Yj02X3xXO8wqmp9r1qFhWV2FYYyb2XJPXODdTobqmpfd
Ts1l/03FCVU0MxVBokb6BdgdXV+LDonbvZs9C2jEO7hi158FZp5u86jrDgynUDzGKWdtCNy0rlaa
Yueij1LtkOFZd7XwXnoit/IhBKyq/GfXILsqnj8V3VPoyQfSC1+TyP/cuS0Q34L3deHexqRve1OQ
c6iTGdToqb5nbkQMmZR8xja2A8OhWybH6MHQToOIvoDpITKvmnweP+k4Y9Ttqcwd+2z+XHR8G0tk
t2Y5vAOPsxCGZbX31dLAiarxUnjxF4WlK+8FSMdhPo7eEuA5XdoEbC9H3cAI0UK604/QQpNrDZkP
TIjYoOi9i3C/qlC72vr0SCUazlsUNDjipQO2btpEuXM3SeNU0VJeFS1RD0PNPD5GVHPwvcY60Wvd
racZXYYu+4YGh7yFE44j9zH19H1VeF/7SL2nfnyR+Ve4bCcnt0+CIpUJL09Ph3vYQCYtmPgtDW3I
U+zaJZXCVQZeIW8mYKrzcx/T53CRsfmskiizW8AK5F85QRTGd547vzpDc68w1bF/7PahnLeZo940
XthUIMicFh6HrWvb3BGfWbflGkX2opyrabSldmDX8pvr/wdT59XUuBZu21+kKmUtvTpnbDBgeFHR
3SBpKS5l6dffIfatc86Ly02ze4OVvjDnmNX72cqZLrZMPcMeQPzYPIm4ZZ70x9WHvRfnKU0K4+UM
lbvtvBohSdA6k5gsqQ99yGhC7481Zl7ud91TNpnxQmTBpkq/QmJjl1aMSVuVzqEDApiGbbCwBhRg
bUpujp43a8/MvgpD3cdJ/emLZNlxLdMJ1ZNaW06J6C4ntQlnq5DOUQUjgXGdR10M/D6lKYJzzq2p
hLkkMwJUXI1NXM+UPOW5NbLGI7rPQG7Imd9A4ymsP11H/qrPpDghTDlr7K8RQ7qdF7A06KUJM1rq
YbuN8+g+Dnx4sPFWEosG4yshuC8tzTZexfX0R5ZzaGHnHysywdtkuPYpjEDMCoUnmGI0I4QNxqAo
/XpiIQjPqo1r67j3sXql4X3Ow3zlsozrrJIcPEYikHrKc8EgY+FY3C0msvHWpOgtJhwkmynTn9zW
/TQ7ax+W1mdIcz6V3EBhE0g5PFkyOTswlBI3uTH7ZgnJQq3ptDeN0riQ/rEkxDjwa/ocwzn1Qw2q
OI6W3DAHpJXTH2sccE95q0ChzyggisRGxrOYNN6kaN+LtNlGmYPBCaAJdEgibZpFoTcmbgaD0djI
0TGj+ILRPoJ8PR4NW+3jMTghKqPZKRS0LYBlI6y7hUyqAzfWZFFWOlU7ObEsjtCkmdeCoKkytTPG
rPqxVu6pNj25MOg2A1ff2P5LULEfmEj3InACB71X9U8qSt77KDz5WrLHWnwRPAWcN12zjmi4obJa
TwZ1T12XrwSOsvyYADyxBhKadiUNQqxkPGwiGueCFbI99VyW9ic5ZitmCrhewmrcGVG9qzVg7L05
/eut5FZWCbpPX/61WnTaaNokWbJ0IIiwnYLH+olZ0abzmp+EgclyYPAnywqQYYvEoqRFZNQBpC6Q
2H0G93Pipl1qTENH43OYiIClCOjXlpwoeEkfHlMQ3iSCqPIHI+wtrOyrZLUNAuIUpRoVwzzibfpt
S+EPauVDleLOtbATOofPDlDXUs6fUyQ3K8TRu5HmY0Wt+ExUxBcVjrnCbz6HHpLWkxsTEJTUg6Q1
yQ+jqQ4e5UGQ3mM1XsOMoAzpLxCn0AvgU5eZ8+Fz7LsuOUfK3LZrZl+3sCW1A8DRS8GA2iTDUkcn
j0fgPUlL2HbBodfFoSRGdKGhBXZ6j466ejKtYT+yX1yljY+Uh7CNtnKfXJ/1QRqs5Ag/AMWxpeHN
VBisO/CUemqeat3pFoZuEQHIsLAfsjupICeESA5i7OBkzJjLzq3WqsZf1Wbc9Xl8xuYB+jvMMqOE
jsbmLmqe26TbezC+uRvOfPvZoO5da91+r6yJfj3+G7kxGztWg11sbsbAO2EgpeDzee7Z4aNA/7Fu
OF/x3H87yvrX0/MjxdyofCu6dgnv41qV8U+IXolLNDD8s60VF02f0m2P5QbKtRHDYYOKs6umkElC
fjIT/5h2Gr8882aD+pRbcpN7VBdpiXttPCriuGjav2FhdLv50aW8pFhETHtAFjC81WdcuvLujucy
nTa2bjF0VADeab5Xe6l2Ihv01YXgzybjR5POT2kh/S6TcE0ztjVq/dAl/bOs830igGfKkWI+tcA1
6NyAUz07c+bfS6oH6t9bz8ncTfY6tm7QUhi9jDoGW+Pq9NhD7HqisuPCs0z/bqBuiBr9rwh3U3LS
jWItw/TUxGD74nJIttm7o7sfkBAL6nWg4xMIIDD8fcZcKCdj14taRNtZ+Hesum+v26bDyzBgO0kc
WGxShxIPCy2gWBhbdmvF+OqBhiUjlYCCmbOSCgIkB1kcmewypx/NU5vVxKphmVDjfbCe29pUyylB
VVZRwYlaAQAq8LR35DVXtMtkgqtVQmnsmclLGKaXHOUUYbM9ZYp7kmXxiV8v3gBDLQ5xaBYHbSLs
xQtxXgap/5SlMDhPbo8GppySbUMFWvjTe6VVX1OLNHbUoH3X0d90ytnuOZ99SlAOqouIwAKj6agS
VHaTbVIsM4cxSic+/T/jAJs/oD1GrnMzh7o5pIG3i0EQX35f8iJUy8aWx96dDUweM2RDw41Ulgn8
8zyFhxHE3bpGnb+MR2Zabcf9eJFEhn/5fQksa1ew5d+albjCWR3XLTk9y8pL7MW9J/hvg+ATyU2b
43Rt2gA/jwuNliGGQQIYE9MW/Ug8Jjsz/mGe4Z2DFkaNwDSkQnHpsjsMPHFWnhKQ1u14ldlhteqj
fVlm7UGye2gtquhMG9mfocgv68peDp2uZu3/o+mydwOIKVeZtdCyTtuEAitBJ8yjLCkPYDvmBEzB
phjdceMWoEUhPZ6KsbQXGqO6xeh0/RJWob4Yc+obqpJ4RWK1vxnT+dAONsv0WqOHCQfYCjwWF11i
VEy2oK6a7ZMtBYOMMYXih+dN6Em5A6SxM01MrxELOznljHKB33gje2kzpJ+srCV21hCDLCD8smD5
Uqtg3nxqz6L6Ju32W/oAYeI5qpI178pjeZE4fnpw6D4XY2wBtogY9hPdslSix2+Gb/2gSM/ZRYGm
HcnHwMM7eIyFSp5MsKmCgrolZJ4QhN+dQH471tM6z+fpeJ+/j1q/FpXhbNM9j8+f3lPNVtXmPLpn
Tixji6R0flsz4M7T1BrDO4AUJqbwKGM0KHEGMwmm22PltnHjmGCE8EnTQToxB0652mnfQ6fZpg4h
rjL462f0h7kdlfemb9InVrDQaPqPqkyY8xhg0GM2uMfAsv8mkXqWrbM3JupbQR71Wlj4M4HgPmtE
VlPQ+3n85REnDfs58Na+rLVdKjNKZ07GM4h8CeJt3bTRBgd2fNXLS6LGV/LAljrI2S2ox25XOPGx
TF61vDTvoD/h7CY5rqXQeLcIomFcaQ5b+Czpohvr7TDy+ONqBjCRnDKasUOu0NxbaNty+9Puyu84
VdbattSOcnPlGuNWNW3/JAeqGFHX4gvtcryAdwzLNPXiJTPNQrlzhBWM5Dq3GcAkc9RS9eKXsbns
aj68cRBHqY2ghxfdVCRfg4lOu5OQUxxsY0ap66R1BHflsfcQtk5GcJcSUaLX6upGVXTETopEkdM6
1bV2S4HpbBTdQJjfvCj60KB9XZxxIK2hr/2dE1okHvELOX6ydZrqXzMTzhotSe810zAusWHn7Voz
4Bx2j4WuWKTkAUduejIN319CmD5zht9aarcNnFudesXImaQG+iIMJnkbsF4wCw7eezz9CXsEvJ9X
NpPanUvZWIbddI6YSF+Q+zarwXRfDBz0JwroI5gpINsy85+ZyzEfmt/VXVSvEDE8hbAE9plmnjWd
mn8whgWpZdqNnQeNeB/+VVmT7CbQsYu4JiPEs4L8OpbVCA+GZ5WlN/Y+7PBuTpq28cep28fRdMxF
sq38IN8F1Oh1aqZcQQXQ3Z66lNwqsYHp2e5GpfmHQAr2nmC4mCwx5aN6Hg7d2CRH6KzFzhajcx4n
PkNNI2TWnaxrYSoSL/BUv0io4Es23JIQ7CiG6RkuzRFVSD5Wf4rGUjfyxBAnMdCOon/GpB8KLEgh
PwWnMfF6ckFXFRTOq/C5p0U8hoEEN39jB95BY3XJq98cFJS3VWmq/JlJTLrmaOTXQImc0VB5Av1M
XyCo8X2lw1eDzbVzBzM5qjJhM67H5j5rqBpYcn02AtxANbrxWY1asvXcHo2h28YbIFvt1SYzfV33
unrG64YZnbgWVXv5PejrDisooXSM/CTsQ8ta+IYMP+Lfvs5REIky56roiQ6081i4VfPjTc4ub6T7
7QYdP8VgHRl4vUzo0JeW9RYZapiNd9MGOypjpiAzr3j+r3XUTn+mIfyHX1N8hAlVz+Ab5XsSdtly
RA6xEoEdbKkjYDaHZO5MBCmt+1YN12SGH1tFc0CCnR/xGOZH30h4AyDNcUbmv+hrENXLPU33uq2C
fl85w3wrQKcUuGhlrWI69P0wQVYqfkqyxZkHltPx94XMJlVnzWziuzcFz3rVlTaKhDKnpykiAulY
dy6Yd3KiS0s/GuZy8PVoW+r5RU5TemSq839f/vdrynW+9LJPN7/f0YzDtDVndAGaBhblQDYOFpsD
JlLLOmT4JEJCjzEa98d8filCt9pnpbvCBsIG3AIVKyKrOHpaUxwNdBsl7nQqyhyoEwGr55jzdo3y
HRxXGQb7NubcdZwMLY8DDB2piKnAts8fXp77a5A9YlfOf5oGp8YuByOMWB/Hhnfm1Ls4aODyF8MR
ZvdwjMPMOPj6y2RlPo0qJvvfdxST/qHmfkhslP5lmFZ2/D1Cv+9+/23JTnvkm/7374L5EErNZ4Cn
23KZ6nl8RN8cHdsJgbJOb8XwHFQ72haWvw604yn6rt1KbRjmM0Ywjej4+64qyM0SskKo0NwRSoWn
XsNXzlNv0QMm6yRruDzQqcd0f4nsCYeuTZUtWofMbMN9DXTjCPM4WNuJ9ap7PgYlFoB09RaKvFya
YNQSWqGQ4JbT70s2Dxbl4C0b2PTEEiVsLyA2MF4pji6rdIFcWLcwBDkgITf53PjjHgaBDJkAr1dt
0IQWBepriNUJWO6wob6l/HXJSFr0LNBAYsQ/sRe6J7hp7un3XYydsutMBtLExy/jUHsEOXotIxfz
UMrDx+ayA2JjGLHIiwlY1L34knMgF1Mjk407NDdGcWyUBABjZhlEyTHmR67UB2cj88hYMjVi5rTw
r0imiwNucks0zBpSZgZNsqDp64BUYm2dURlimyDKZA0Di9NrHDiJiqVK7XbHKKrIbEoayntn+jOG
RsrQo0rPdh9u8rYODwwg2lPDpnpWNL9PAoAdPeE6jMVPWJjWvg61ZdEY22YCPhpEZcq2S6+2tqGc
jcdzGES0OiZGEt5hBQ3nAdU6BlRC8dDE5/wFWvKYyHtL2vFxdDP1GNs/gKWcNw8V9NnzSDxjClqj
ihHO0SURaZ31JfvtyfCWLFj7RxN29HeaukviykD2AQAfTLt7FL6c1lOcJTuPjNn5O/HobyanC8NF
SMGmu0XwLdvo3XcNYobSmTcgWjQMMB7tKJ12U5imG6aTWzQg5lPSsRT2mCnNctiTZQ7ouXWdAeVU
fFXSZQg1Vkfmzib6tAFmrVsS2hvWhwo1ztonb4YgSPPdDt6crDP/xIqqPO7hF4mesa0eOAfo9TS2
Zl4uUirpU0D1thOSbLBcwpHPcE1DQMSoqjeq/WtPD7Ny3yLh2W8STDu8kIflpjV3LYfCwU52Rt0y
QxMV6WcMFFadJinGGtEhD9jmYfinriMS28Kcq6Wn0cHwaO3za5zq0xLLbLOMRctjr8nECiHquWr1
4RmKKVQzRLlvpI1dwdruRr1Yj5P+E7Zxd7WkZhyL1BVgEZElhX38mT4Znuj/JE3JjCRJQ9a1U3Rt
BpNFUGX4N0RP5UIJ71i5UGKmbg6emzUXA5/8NK0KV1bsl8TRI+ad67TcYQupbywGELxZZH61RdIv
SqMRGyJwzbOMcoeAn6z5k/rxypFT8dErB8KhHQBYxPtA9dfMuVvptydk+wegLOfCMAXrsfLbVddw
9EaiUNataZarwBH9NgzMcdtn44Y5J5xeJiW3PtL3PEKKV6mH8bEvi2blqTb7bFvjFXjPLXbHdB9C
obXdjBOuzr/66F1MRLsE3QQQg+kpD8T5z1D2mVs5v6+/X+VZoeh0w4dtB59BzQMoBSpx+H3JVHxO
yQjbZlpiMssXyIf/593v19qqe3TRJJZtA9eVxTfMfkYCnMbLwcyDcze//H79911n5zqNf19vcO6z
BLAhvfz+BXy6/GzHBFBY8kTzSebAGOBkJhfK70V4DmDJMnTmPI2GTWEUzGvTaE3qVX0ZW+HjFPEr
xH3pMXCUfYhs9rKmrkEsAQVWWI4NSAJ98AUtWXZJ+2bNwXruOtlsf7+czn/nYM5n2jqgw2sG+lb6
tt+vx57HfzN/ByHS2SUvq/epa68ErNVraNgx+GteJvLBqSmxMXDfpqST9M2qXSmTX6Co3gsibkn2
G7tLj/Phv3fEn7qrkqgK/NOPREU33dNZ4DEP29XCvHQ6fI+WknkTRVwSjaltk3IgO6VJw+2Erx8i
oZMeqbfXE/TrRfXD+sQGGdVeyWHYIpowVkXmXBiGjsuenEzDMrsbtVZwbfRx22YBY1mrt46xjZio
6UxUD44ut44B8GLoqNllIuUlmzdigX1tGAraXeVvpM9G2hzt/t4YOjt0S7/phT+8lNq1LABIspX2
y9DYt+ySURW/oLsV616Cy3XTYef203AJtP7INPMzNOsczANtGXWBcU/7yobkaK6smTOhRUBciygQ
T7mpaG3lVavc58ytS4iPGqGVOiJWiIk+4043IqHRGjYVCJe74/rZ0XB99lNMe7ceJqhVKAZ5J+uj
I2MEwRRZnWVWHkMZ/NAuVPtw4vLxo39uX9qHtC9IFyTogNAJT5DNmQWtxzCcXWLbZssQE2ZravZ7
iV5+5dZyusSB7u7tSrfp0+WGqTI6WzUwcsiT8RJbaIoSc/xyGsO46REU2cwwT5PD9dsY2pefQ1Dn
1nBrdYu5SGbeqD3EOkFHhq6QIb7BugtqpViJSlVvbeyiAQsxyCJV3lgd/oVhoQNF/SGVEZ0f88fX
pE7yde95wzkH6MQqg22g3d/A3aoX2cSfsQYg2Q+TCdlBZmy1YCmqsfvuFAOlBM7wMets/EtZPFun
1JLdunXoapUDX2swXVDXH6paWitSDdFJBD4EaFISHj7qVAJUmrfMIbdTx9eQTDrOqPJYRuhAEE5U
M6l0eHGsfdkO/dqvSLBke27eUvKh9rFFIWWwBSL/uP7RVPsxioiadbSKNRHKG7tjNUl8n74loHAp
6qE8mUWWXAyLHebot/u+8eonkOz1OmO/CG0diBGg9mEdat6tdvry4PQVkAbiVZe5Q9S2sOQ2awnC
MPA4MDAqanJCSpute2DPSm37whpsvKTv0HjWojejI4qHMtXidaWXtPnlS92347k3K/3SG527C8zp
8/dPMikt5Cf6V+aaUH3nb+gcXaBnyyr2eHwN9YR5mgdYshzgQYw5Krll0xr+shnQxowIjrv2zZ5F
1mPCPZylGIASKUrrIi2QxJQDH046+/tE1a0CYG1LkY3sfviB7Nj6Z0UFO2hce3T7u8KQNrfytsPL
Ylbrpk/RHecV9q6huVADNRd38BouTHp3F7YLMNN9bObjUxxQ5tI8JYvUqrJFAcucM7oN98PgPmBf
IBPtDbwpJXx5JD5FrKuLZ5XqkonM3LiR/5pU/doNWAWEhXuv6w7TIdKAgeVlYdT5tajZ1lMcuVvd
KqqLN5UNXROzUGwnRwtUqKlKunNf+4i74VtM7IzbxH33exvkIDPpCOfdKXAyhnk9+quJiWJbOC6+
kUnSLCcel82MQSOKYN2laA8H9JsLO6vSixPMj0InMy6oeUCSuGN/GmsIa516/6gGN7qkLcRzGeb+
NWj6ux4zLDAHVW0GSDsLV3O48tpebYYGGGxLFtjeABE2xYn+DsYsi0v1htGDKKYnmevfPbzl90Go
dGcRooYmkbSnsu/eXbCnS6TA9oHmGmKjM/X7MhgPY+5Nz1qeWc+cNNhmnOHU6ngbor7NDiVg/RUB
ZwQNAU3nCeC2S+6xbMcDDD6WNlrXqfXeHM50bcrz19C2x6emLWAX68Mb1yD/uL51u8rDtZSI91KI
mbksojPDpoLnRW0fLQIUVdO8+0xEwJejqfIJlLz37rTRrSjbTAh8thrc/IcmmXgLxDfGQCiigVL1
RVfxFgiUta5HQfYSbKBDEyO6kr00DoaeAZGOQcC3cTYBLYvSB6P3pSYZ8aak0B0LFgeXrp/J04ZI
H0mPT0hM7Ar8iO6fh7BA/al/SNuqrnkVOC/9YKLbH1fKDdVrpHjetVF0xFYvVriBZkBWnR2tsDzW
MXD7ypbyjEkqGnX7rTK2v8cmc+qF3/E/z+zUoNornGPooklKAtKYKfayhc0obDXELFOzoTpJjbk+
e3ljWw9Vd1OqfBkHJ76PDgMnIdqdl5vaSqs5NEGVteTQ9D8iwB6Tz0fLj4PsGerUKfQJFYp5HJzq
rnZ3UZm8ZSaoaNedEog0c4T7vLMfBcpnFafvnXkHXNU9IrN3ECp2x5boOVoA33p3PR7lfPx7Kgbk
7/XYPzI4v7Ymgtc6zM2tFcl/eP3m3jePHqxVDBz5TFKmybMOdlN5SxnrLw45mJiaod4Lw81pi0C0
Q5gSlsaPLgUa5YDwmSJ5c1WqrQZDjx5zx7Ds8Kqdfv/lyDyYmUC5OANpfJ8VC8cS7a7nNmuzZRYH
jbPctHldbYXJ5RYioMqqNy0L0xs51u4Ob63H6eaejYar2mDLsTe5oeCFMzel1kZr2bXFo00mIEsY
awcNfYExwUZGyPqRlEUP4ulvSAzFk7Llw2C7fNZZiSzsuvTeI4NvLDXuAxp8xe1ojepRJuVVV7ZA
a0vixMQm26q1z760jEc5lf3KcpwN5qRmSw5X+nBYntZec0TQNd7oiNpF7fXZLvPEZ1jvchwZt8ls
v9MixGSVYGRyDP9vgg0Ow767I03nZ9D6K8GDJeii+YftzC+7qsIzcxF/4Sdxv/HaNCfuNGwf9E6v
acU12KDG9uKwuxkMBKvRGx7ge7UNAMN7kFUoqjIH55JpPdVS2c+e052rnJiixpSQ1/mpq+6L0D60
KBGnAklk93DS21sxDufE46YDbcpYiEKVMPuav25Zjg/UyJ0e92vHrshejHPtEZMCY0/ENk6I7baZ
7Y88+QCUl9KqHxCVJuyGhAZrqOQ8NTl8eGzf66m4Fz6Nnx1Tmho8f1nb8eNLx8H5C1yOwfKw1z3u
4nELITbhpDWVduu8znwCV2if+xk+WejcAHo3qTcVjfDKpobd8xQ1NrZTFFtmEkzax/dYRP6R4VdL
trTNXaAPX61RL5cRUZYnhCsZoVgE7Lksf8hY094hhfYknyPCnIhCXmlsndnKlKfaI8l6nH86LD/a
UxGZ4sSm7YrZ8VkOpfEIUe9vqVDQI0NMeSCPfeVmj7KFHnk3ESY7Oz3fNCDoj6qwxEZW0ZWBeoRI
dTQfQZS+BMUQ3H4fISRl0wV3xT8jw6zIKg5fFEqqJQ8HnlaEPS6YZ7P7yS3OpSqGr4ban0Ih3I5N
g0qOhyhtUYqHhqPmEBxGtIdW7Uc4bGgGuHqGwV4xMVOvTpO555COcpEz2n4Irs41hhKe6OYU71MT
5FgSAfiM4/HNCEN57CpFIHljbVxmKy9D/m1XtCFGFH3WwFM2v7/MIg+JtCEMRb/QfVZQwWiQ8ED8
/jiJPvA8Hjd6HjknFTPktuo/3MUYa9iPQvMkmQjatMqRMVKyfYyEWDAAPsvEDglorq5O4qvjIMUH
yQZpid/TiWmISoYXawy2zk7qzpOX59nVNZqXxjbr09TYyA6q5I0BTf+qdczNw057GsDP7TmiLjD/
joBPv7yTPJK+MVNYmUUxfkLhnNWEeXAaN34yIgZwcE+YeTo95MT+ZpDRrhNTtJ8CcSXCdzjoWfU3
bueYOGytQ619NwmmTyfhSTegUihcY9g2byTF0kVl+oDuwev2ENhm8Vu2qkCRkLoUvDATq8i6xDfj
oegUMgteJtw3i2TwstfU55iMbh9d3Noc95XFxTmV5UolE2VkH6GsinWMGfj9UwweyyGNtnBm/Xvl
dS+CVOofkXxWUMso3xr/pU3TFyjyxSaxuReZGTN+6aZoCoyUvVnKepfFNZu6WCAi6qZl0kHijb1I
bdO2LG/0r9OSJJHgJoT/Fqn02gKg/HEm5jLKy/94mhMuycdCTRfX8d4CUbV2WZWei0j4O482EluK
vU2ayXvqw85dKtB0yhvl3fSqZ0BgyECclDALskkoWP4WXEBkqRhnwWryFpdpuypMOT61CCvY/3QY
wbzwwGQ/gUtDq1k3mgu2xyw3g5QSIUWXfOJcvOK1IGaU1WAzFqjnYBlT3N+4AwwfhkUmZu8O4Ytd
aS5ho6I9lz0HqtXQ+DJDd7kPhPZZlLaHG6Ehf9AmdrD0eXiQV9dRTzdIoew6Z2mBiI8uWhMF3pqp
/Mekvft2Kv3bFCp7VwIMDOaF10ll/YHYqGCLri47NHaWnbPZBethlXhhd2AhnaujQ+rnOtstnAON
yZ6b/3oK6/n3aNVTOmjRlzLYySV5UvE8svW9nhbOqtfqBsm552+dwSCK06GsjEbKOpUV9qYawUrQ
1yC5sXgoeFPyZTkGsdvmkO4ybkv6wmCotK5g8SJknv+cqz7ZdgP5nwmF6lkv4B0yB95yu+dPo+dO
hMWi2ST23Vwnlowv4LqvaiW7rNrn3RTuBjv+x1Xun39fOI+Cc4+1di1wuNOuTmzEGwC9Khq1c+7l
OHC6uGAqEU/EU+CW8BrvnNo9ntXRlB6lm9wDfbUPNTdhvq2irteK7AI6Xj9hfyOiKhET90x8u43R
zLZqfu7/viiNe8Lc9mSYNgRZFIhGmbrnyOdxtSIoi6zFlDtLpEVE3E5Z+d/vw5Y/vrRZGp+79hWA
As5ADYSpNJlUdDpTJqNOSN8QEUIsdATpxcgkLQ0xqQQbAKYPE55aaCRRCIVDcfl9l/Z8MG3Y/Ngs
bdcZenvEWVpy+e+fn98FNS6nwNfPqFCMzVgQjqpHDFA6vfj/L3nMJ55VPIAb3fxAekbEy4R5W5XZ
a81R27RxpA4TSrJ0ETse4ZgpK6zWRWpR5wio4MpstUoeZNEgOWmMp2Iypk1PV3TI65h46PkFz+eI
/3F0l9NAWG2Jzc6QlFD0gbSRMTpyxlgWu0EgXSFjmcPvi9Fbb7aAPxnPX7JHbA2cN/htRYMJ1Aog
2JDLYcpgazlVsLVboXZD2q1lail9LQinD9OCzWDk9gfXyZeq9LL9cLEUQa0DSIGFI+Q/O48kPpRd
NlvcY03hcw8Qgv2K5YXYkKBzIakRZJ2RAUpWLisjxnUsKK3Up4RV76yKx4PTufUGcey9dtUmZ6HO
khn7Sy0aIhdz0wKI47xmzfDPEWO7tGNckjKjTQg52D3pTQBpqsNQlv9Sl+EiavQKY+wWudHaLHFY
Y30zd5LhMbcmdfDr8C0II0K9KhVSbujWwsDnCL5W7Y1c4tUutQQael8d+KS8VclRMfMBZick1ogR
X8aHEZgBbh0z6bjBZYAPiAte6EaWH37fFSPuHHSP85FnyWxHib9sAfFruSD4ppc3lJfqIIgz33RC
3Oq+wqGO4h0vu7vj+l1wk8/2KNubGf1gG2iufJJIJnCQSw3h35IFMEbR+fDXsVYugARMq8pGLpXH
TLQ0lovc0cfDEMUllqAhWTJxOKYqlBvTm15/j1Nfe5u6C4Jt4yVXmEpAENgKb+HE7CwLCHNixl9D
gRG4u42eJg/NsC69lo7bNhBFWuExhMd9AHugIU7CTCzJbdlx85iNih4ajMY1GF85dXwfQsNael5f
7eqGksrRDHPHts/ehTV3cc5fiLjCcemGiYDx0bhNujz0JgDP3rdN6A0sNEncGjkgI24GLqRUPI9M
MdZkfkJ7UOMBVCaNW4BCj7i2gzNP2n/fKc1godsFW0nY2xqz9jdT+nxlq5GeSixU6NFZ8C9j4UtJ
IyvQQf7+dwA6yPwZMmM1uFwbaUSVb3QtpuiSYWAc7CtvQPBQ4shAf9uFJlZxa9rnXvvf8R1C9Gvg
nGfGmjqYzvAobDPdVAl8wGzG0Iv2ThTZS5KwuLbLHsxT2DC/zoZk7eXr3G9etcylKdOrN3cgeRY0
/YazBDcYOQYLMwigfacx4dCe1SxBWaTb1tJuDGeLU5tY6PNNNmbsA6ulF1flDXHaMRkKHVcY9Io0
jQf42wUtik8sKvyf+eKmeKHlUz6qfT0FZ1kDSw5yF5CH0u6W7F5wc+trPbGeZLyjiMGiM1JmpTx6
OU8c8s8T7xxq4ZPZjjxYoiBckomAP8b0snWKqWhJE5Es+t5qdprG01CnZOWW5x11PQXT0oZPTlqe
czwcB07vtfS5WIsVIYpMVtNzSQ7UwggxKuLlPIRYk+hj6nNoFwiSmm6ZdnW6mxUSFj0p/Re0/sIZ
jlVFc2YZyxEEfT9sQbSa0D7sZx5exiICX7BsWz1HkhLZHH9Myn3mHEbX8Be9bhM4m8f2cciObWc0
O9ewX5EDX1ponGusNFhg3HaNKgUutEc0pBahFJ4yi9mwTmah5/8lXp3bUae++6m/j37XAu5XySFJ
EU7UMaIoBS5j4VSosnoLTVOgm81u/l849PnY1d1w79hluFQSrQnH6aPqvwYUBzzu0AB4YfqcIIDC
w3A2aeq2tfNaTdUqSNT2/7F3Js1xK1mW/itptUcaZsDNKnsR80AyGBwkkRsYSVEYHaNj8l/fH6i0
qveedVZ37jsXTNMTRUYEAPfr957zncgJPjLiave+qlBk9Ha2p3fXIqzhIir9kvXENPem5tRaDeXp
v7/okG1K+6DeaUQh4XfKa9G5e2PyxkPEbNn12zc7lmRChahgVhVMmbVD03OtSDU/YYrL4e2Jr114
3qlAPiIu4vnyrgyZ5403uDUyH/ZEVYhgBfMUfZkXyTXH02k9ONWIMGflKcc4URQnB8WSWnf8qVy+
NBYRXHHb7MP2IvwAm2XImwsyR23CrB64kXqK0C7bt52Am5wa+yiVXLwZL3tOijPgTNJG0cvh0w72
zLJimtr2xzSP41bFwKsRbZsMSxYafR8MZ6TmvjfXZ0pwKLu+3a6/fh7aYPLsRkgeY7aY7kpYJpx9
1LnQRbpiYY0w4nPfSNGizlIs/umc2oju3Z+i6iEtF/Yz6ZUfqqeBRff4RVP27phdXvvGscgkQKcV
TCxrEjfe10+yETOiRmzSLdrypzlLMBgmaXdTCIkgXqh4NxKrvG+Ef4185JtBpp5FNmFxxo7BUQ0E
sS3Gt66jB5B5agRPr/1Dl4/HgKDGtTegPYZwiUyAA2909jFJjRnplnFkfJBESM+gnZ9UiVIux/mx
qkTyTJuLqczyJS7NaJflwZPpdNk28nRLSfYUyrQ7JdVHhK53h7AHx+XixE7teT5/fWmYJHAxKEJV
AfvJT3eYql9HGdm7rvReKjU8M/Aq90Ocb1hYzSMZpBOfqZrOltmK04ieJQ2R1yCLPwcV4u0MGEBg
Jgum31HH2UC05uTTuawnRJ0zaQcdViSXaO0trrVkNTrGTVfiN42C+NAhCh2Iip+T+L7ITwa4uxAm
j2824YEAsOYM6RGM5kTOBPTadN2SQYooUGzYev09Nc94mjh3JBZeDd75d1TJaIOYl5I9PjFjGMwL
BIrmWM0p6q6EWU45yi13LjJOYs03sqK5LXxcpGZ1sUc5cW0pLemP/ZJ2TnOmIzrGqDjc1lYH6Zwe
wFkHc7LxhXGr9Vg8CfspD5BzgZHzlnTR9lKX+yyKr1nWWD/0wHkoq93kWxiHOSUryxRJKiVhZmOE
Nd5DygH1YoO6yaYFfFN32tpr9FaJL0fgeRg5fRW++n2bn63E59PKMaMy5CWgEV9y2uAXqIsPkw90
N0/TI4QGuENRePWL8ScoVWPTGt5KBkl+U1b12zza4hRPw8sH3I9s3ce1BgVlW5gDSn5dOshVIM66
8Iy9JfOfHE3Zdi1anDm5RjAJ7unJvEi7aw9x/Bk2pHUURpZAL8zXHgsetzy3ARkK6WYMk3Bl+C3d
c3imlzyBnz/5L+5C7tOp6R3GwCx38UCjuYjsp14GKah0mClj3Fx08cuBHnJAH/pTY1u/mS1K8Rrd
LjzGX4ZLKtUwu+QrGN68ZhlgGUevJraKCmpdcf5Hl8mkIi8YqOThBQlARVqrYaCapsVTp7dswPQb
kLBscyLvz3ltI9BhOzu3w2sZF6yq84Cw2Id6DwQmQFiFmRpYsjiQtDHu6uZ+dL/pyiCho0QxNvkk
LXDlRy/INu7AzJxQKG4GrA7Z/MZQ7J1QADSyoP6OBZk4nQx/RiogFSQnc3kFMHXcDiUmUlY3nAUY
jCSGgm3McZUOzuJu83Nv1RKeuDJqkBtOBEhsqjmqDempSHFazzNQB3+QtzF4wY2ThHCyZu/RcTwi
Nx2uLZkLGMIcEd0hQDEB+ttPfjCop1GiTahzWlNWovaIdtBfdMRcFD4CuFbe54P5URBWdCiXZTtO
l6gB9SlopGyYw7cHL9vAFgC7HAjsYpJtJXJ+lsThMUu2vnFAIJdY53ccXNZmiPM8Fu0zIADysRX6
ITJc7MeAhFCjHfyNh3NkO5vTKZooJjAVxrvOa382nlvt6XZsjClzVtWkHESg5j5uVEE1TH79IMuP
OLUJhMeEudbZ4G3y0EzWuqxusRLk0DZj2jW8uERph5RYZDqeFsA+knCGzVB8pm5UnI3Y+XAjXUJr
6W6w7tKDAa/fGfrcH7zO/aQlT2JjT1+eEVGladDnMWbxLmVrJ6wXP7NHR1UWYu0tLg6ze5rG2qbF
ZmGemYd916CLgdDkYQmBZeFqXLupexniz2ma6gufLb8aJ4CysnavWNCM3nrgYaJp5ALHDDippLPa
zNJOVhCinM1Uh9cxNT5IaeMJzjCLu5GI1knW3RktSdyqs55n1Q1cKb9Gc0Hmd0LxmhjVoxqGX+7Q
n5A4rZooKdf+AKGiWUCdFLptIhBwzE5zNWR0ayckVvo1VDC4GWvactFOF877nIUNBYxLDofvco6d
9/mUDquoIetaF/A5EnBQG8JZqpNiZrYzx+TqED1DkNxdaavzwHR0NTh9sPVEe51DyV2ZYVsI44R5
eByXaxFVt26mUGnzsK+DyATJBrIBC4l37fCgH5Tv/QpcY9PJFI3jKJI1mUCOGl4IEw82SGz2GKXD
fc/QBfwQ4douYI4S80nIcGw/y/FThEN06wjvOW4c4xCX5Q9V5Xf1rIA2ONiqBsyCGbflpg8gtYKK
XjEod9bSIusDpd+GoyEClrY+Ir9aT63VrJ2KyBzZjXqXcmxrlf8r99ybjKAuCrRfpMtnl9SCq5GQ
7drr+m5UvnkIO2pFPb9QlIDKa6/ojTBzO4gFSsOBm8ZoccO6tA4QKa87d0T5xdlaSkOxlqCwnBOg
rRWjtW1Y00ic6JGu9ORbG2wRlV2zR2LBzEFS9Z4hb1WcbliDSS0IJpO5pe54hrFE5JibsQ5/TwkV
q2vlcfNRNknSn7dtKZ8gdUBWjBG2juORKEGNFg5RWSLw7ZcxNUqWbbjbfswZRECRPTBGJnw2DmAe
SixnUzCtHT9z1lUIk7CGVROeoft/89r4IGk+baLFf52bEIqZoV1Cjg1hMB4HWrXkPjN5Gkagu/58
lSJ8zRP9GtgmIlFd2UhVMh4/nXGnbMa45hju9oBnGh/wTPNoQGLY0SKu1tHcb8ZGXXQzVXgikAQ0
PL2w9YjHCAbKLEOkgF5hPZyYwS8LUowWH8dS5UX+gWyy6tQaAY1BnFObwq6IjBNesZcq8fb/3TzC
1PUjgdCC44MyOeIYv4ZVa57a0vtM6MDgzceO4Zo9nQJbX7HjkSebxJdS1zx6WOvowIA5CRKB/FUb
A1Vg8ygrvfG1IEG7DSFtRiaYOLtnf+nTz6APkcDh/XVde1MWk3UKZfFpOfXBqTDLFDijANEWx3zu
u63Tdig7w/AXqqboDhUFC3g6pK81CWmhf+rAN3wTRfyj94o3XwXHcfDma5RfWUx50N7NqbFuM3dV
ydo7IHvBC7csCHNSgE1K0nZNr4liSDT1Q7xTAOXGWrwINM/fapYZPL+KqJnRfcD38MHhLVrxd8m5
7kyL7ib7f48p6SLD4s3yqyena+DgDEOI+71NNpXud+bQYIMQsIrnyn1i5Phet+KHkDBA8StyqosS
UZwnFWUkjhgPelQ4bxIOy7MXb2eczSsjmzok1/Ux//K4Cea8Ju3ejZ/F+YGPE0EOWYIR5yYckuPF
0ihyMWvfBnUb7zNsFAqvcW3JFyvP7idJ3t5gHmkIdLdZGCHGKpxk39ie/BHGiFkp83MHF01q+vjC
xH1SGb+YdR9E7opV7fM4D312L/rl9KwIpyorvjG2sHSltrDWRnjU5IDsW9zH3sgHHWCLgcaAxAdH
1XIIElgf2v6M40aR0UtWi273c60BOnFLqUkg3RqdZ0WNoLJoXIUmEBQrzb8jwoDvrDStlhHOQ5xE
h0J0xPulLf2Njmhlc1o4O3g+qqCgcRp7iG5GYR07Af6KcRfI6AHUO0eqbVc47DJmVBzKAQPJQO1t
cuwgaYdQp8ppD4Lko76n/NEYq5tcnhCldzoibnAkGQ7N667OB1jKuLbvnGJ6oU52VxIt2hrBxnWK
md0nMiPbzoL1OGJSWu7kvMPpk9bs8+0mQN/OQRYkCk0tXifrZ5ELl4g7QgMcCwlRo7l5z43xIIsx
P8ZWf40pyVd9Fh5mxOFY44JXO/pofA5gQwCEy8HEn6iA2fqyOFqYkybmS1uQjxcr1z8ns542DRa5
xNQ85rL61cGSs4oFloGmPZ4R7HkpfSFGVhFOmZLzHUTCytE7OwnurbaeVjocTg7icOKUfzk+g1zv
ms7uA0nD6SYk+4Vs83dT4YwPbtrkU6VIfiUSln3bx8lRhdVDHwe87bLz0SPk5eGLKyGAG1gmwiqj
PoJa2PQJCaN+FpA7RRRzHWOD41reobnzUPrF2VNYtOiSySMgjLNL7hz01V0s7O8mWu3dnKKt7nPh
3ZOKFOBJ5PE2xq48Rz1+AF09OLPnvmszRFqO+/5S1HN+RrMmwIWM9dZ2yEj3Ckw67RgdopTiTRdo
wUp+pXDK5lIye7R6k6yhWGwQ7rk7hspQbpwHE0ZRpapHZONMI9viitX7ZqKv53CFBxfzUJXRMUWo
XK25zT0AZRDZHj0sgksmACl4j3ZEw0vOIfLbxb61yKqzjn4KYjKfWLEyHp+xqaLnNOw3c5sq+9kV
E+vkgGdywA/D2JwobeTwbvFAbErIaYxWSeyi18l1T4E84R3HtU0ruPmm/ZCOS+fxWGBX4NhGbzrK
YYYvL3DAFr8LyALX6X3mDQFvRtOkA5C6I1eA8YKrX2LdTTfCBPUeRxZ9vqL3j6GX3+YMZde1n84U
nIl1UysY8tJtDjH5G6YV3QQ1Z4rAh/gyDAQ8pamGilgn86qqM9pcM+0GyIB0PtKQ7C2Mz6vYGJEB
uLQ6YjhOKr6dcuulqxuoUYw/w+AZvSxnuxrvZPoeWy2+mgAFTJG273P4OFryNSi8X3RRKXO9+ZRa
lDuFl79GFhZDePK5bbGfE9cEXI3D7hjpYsP9vieLSqyq7j2p+5M0HhtKTDrWEyEZXfCKNv8ci0Jx
5WIeuJk1DtU8um5Arknt9lvcruqYuvaLXcuL2+Kgx1W3pVExrmTDMaYIs+cwSW4gtx3DYHqQQX16
7Q3LRPI6Tty6LKidhYZNNIQW00oYkVo8OLFgTqibXY60fRU70W1LdbiNcsxmkVuUx6QVd53yfPxC
SH/p+CVbb5YYYtgzYvvsc9OtRV2DjI4hHjbukSe6PkTuuA+hNGBODa75+LMSVCuo62iAVC3B7OUs
d71v/mQ3zOiuiXYLBKrdm0VtrxeA10bC/b7pLfNd+35Hf7U19vR7YV2hK2K5ceJNmuNHGEvjxgzc
fGP2fCAMYMW+nsN9bHHiCgT6UTPPYFOJ6Rw4Gd0AYpyTOAJd30PsyeaRefpFOt0riEnIZ5SG55bH
atWN3WPHVKZFLritEtLb7G7YtQNWmg5LKcQ3RCsp4WleeU69Gzu6Rl73g5Q8AlhLKc5u/EIvlGku
ZXMlRXwOVPcRqmGLtrg+TnPT7wimZS8nE159jwZgZ1DPKjUtZ2+AvlYD1iEgqJ0F9aRLsKOmMO0H
O3G/jYSdugNNUNdun4uxG4/lmB6aary0vfsjlA1ZgpXlrRsdHTLLcjelWCJK0US787TJYOMUMcS7
vEUXSidQyqgjEIEWYutl1cFrBxLiwKWPM1MzVc63iZpOTMBWTRUczRw4YmvsxpQWtiPceaNIFFgb
JmFzWYRpCa4Cj6x9xKBIn5tjhKlq72oBznC9PXRggG/5wMxjjJ5srMG7LOhvKb9+jNNHO7DpEvuu
9/E4QnlROxMUyhoJho8O2z1rFAbIGOuDj3fcz3AexZ6NKz4tQQk26m5KhEH9kCvOEmAVMV+liBl0
rp/cYR8xydohx3vn/rJXIst/EUVdgLKN7gvDxyeHQ5XPMMqYgr72StYXiLjpyiq731lH/z+boOpL
1c4PaMqqP2fMm5YJnYAonH8dUHC/xHYaH0n6ZnRd/6ekgv/617/jCgLxd98ObEgSgeWEfCEo5ndc
AX/DmJ+ODlutaRLrTZjKP9MKHOfvRDo69EZNF0Xr1191jDmTf/yHY//ds/3A59dYdP0dT/w7aQUW
3/63PwTlGDZJIm7oECHFf/9D8k9uecQNl0bGtMZHWZyDBm89sz9b2g4flVVxZBjcYTpXVOUpEzvi
h5g5ZqsowuPfMIUAKCsMGE66+JGN3atG3nkn89k4exw96SNOa9OBScKyv+aN0oCJ8O5r8CVrx7SY
bMdjdW861ZxRC8BFGaoqP9bIFxlvhE1wypuRfCYSSPvV2M6fKtLwU/zuqSmL17KsGfBWJrR3eGI7
eF32OpEDZwY0bWugEe2aeMQB4Uh+G4VWt5HCtS7m7IfgKpL5MA62s5hV2VM0MzkGSz41T2eMH5Hr
i8chHOk78wlRmCRx+0nCrruf9dQdeM0gAxzs1Xn5QkXNqX3IscutbJcjemF24zezJcDGD9H7jzIO
z4nM1TugPrwtS/8auNd4N5N2cJ5M+GOw5uYbLZxh69iVdzGd4meU6eEBMkG662QTnO15aG+JgaP/
qw0mVll3aYa2u6tGnZ+CCG94zFA6WE+1J/dB7ZMz4UTiQ5emzCi8hX4KUBPHK6JQm3pjRZ15N8UE
WPboXteMIIp1mCfdMZzTdDVkFJikSS4QaQZzQ5zk915K3rjLCr9z2ZjXUTaY68Vbtxlq0RzSDHOG
WwqOHZrtETcy7eNphBUkxVPGx7oaxUAarcfkY2is+ZDI5i13s6cqos7FVkKMa1I8FXkgPwOlKZgp
tuUANF67ZrhVbVVd0Bcucj4g1UVS1e+27REjXajPKLM+oDpWa8ZQZLdQr73HSVvfckEJ71zYZpan
6JNVIr6mVHRbFBATO2wUH/xZwNROy0/SZQvgIDT3CAYwAb4Q/vLvJ7vcph9t1VW/1H8ui+5HVZN8
HSfqf/3nn/502D5s//oNf/p+AmP+uWhv3tTbn/6wLVWq5mv/uaxnXV/8/tlEzyzf+f/6l3/7/Pop
T3P9+Y//+PhXq6PLKvWv18XHNv3bzVuZv/1xSVz+ye/FMLT+HgYh6Z82mSn/tQr6PFShaaNdcF3P
Ic7ln6ug+DsLUxCYphf4QWjbNmvUP1dBMmC40B5rJC5uYQUi+HdWQZswmT8sgiyARPkJDN226UIo
D/2/RMoVsvXYqI0JqQ00sDFpDzYZ0sfOEzw5DFRoeuC7j7rkCfJDuEFHQvQHCJsShRYTCbHLm1xg
A85/VQAxz259aarkZflzXyF4bhO7PXVWsbKN+v4PH+/970Szv5W9vCc0XHX/+I+vdfoPQWfLS8cR
F/hE2KA3sd0lReyP67hv0BZDSoUwC3QSNuUjftxL3I8EgjcgUwAZAWrwMNUzVz1nTR9uGovmjtfq
bd7XzX60i6c2jwUs7JJTkM/5m2M8PuKe/xZFnzXpCvdYscig1CEVMu/f7pt5FVG34FMko65D49vm
VJyhi2HL0WO2G3wb+3heAWkpAj7SR9r0YHU8BelF1hyKjekVPOijrfIXbBXZxlo+b1b/VSnHe6sj
Mlpkyv79MP4pZemPH5b9l+jA3x+Wzw3I1sld6P8lnoy5rhaZTZBC1zPIpIHw6GQREr1WPY3QB89C
jWcDdeZe4eBGOJnejTYGz2h5KSNAfWaay0eaBM+xP/8SEz47ZfT22pv5BksZvyowEJR+h1H3Hyr3
l1GHxaF9QgXyP193+8/79tcta8E5D/mfhfjZ++v+nc0yNxStlSzTHiPOU9B67KKmFHstDS6UHWIJ
JB+SznF2MKMuWEKwhiuG1AKrlXfvlCD8QREzi/c3bWO4K7cpHbSgHefuTSmT7FgXM01raIcmEBgz
6WifG3m8mzpBw4W5f9Jz6Pyf35f1f7hERDdZiKhICl1SnP58P9s5vVQF7mLLAGORmWxyDttfd11S
8/s7ZwH62zdWM+c3RsxdPiPs2xv05FuXCNp+uRxY/od9Bsrr//LaWGH+ulD4FHPCclmyWLCIGP3z
q2NqPXW+jY4hKsnr9mBGdYwnjmkZgrT1992ITHsKyDvxa2uTddlrkuNfDQuMMdgTrfdysPJDk6a3
Lo1lDl4E7rQtLIPWzm5Ll0l903bYImBvzVW4QBjx/KXet7ZT4care41LAxhqNvBcjfFJRvd1HA9Y
+50bzx07gGg0Euz4QuYMNOK6qDYqiBj8DSCmktAnc3H8XsvxvfRRVso2c1HAR/YBzyHgA2tmoDIi
Zw3CNL1zwgnSSCs/Jc0tHLiDZvox/EB5KPZkIlCbVHd+VawLS74zdMmYUArrpK1fbR+AjQzms0LZ
t068qdsik3HXxRRSOjjuuEnc1tkBN6MBvciQVa22UtkdJ81KMVut6S6AZYK2rmmv2vF73NOKbfm9
lQRP28bGsWzdRZ/clZwHy61umvq+t/q3IrDvO2yPmOElAANh7IM0hI/YXrOkII8c8f1tORE9jvBm
XUKJPlPjIOoiSCfuLfsQG/IxaXCCTMyqidvwWBDsHRsQbkrhnP2+FhdHDL8vgFvTrjK7ejt24Jpb
doVivIwhrzVbLAW+OzG+HlgauZWSEz/EYHJZH/16stfO8v0R4t7UVwR+Ve5ezQZicy0u5RTtkz6M
Dpp24a5pqfDyGr3W4BrmgRizBs+KieIM5MwtUIWHyvOAtrpMrBiOnkhpMqETxi0K/h8jR+M7qSxr
83X/xM3dyJigFynGnPLWG8PoPCHyZ0FnzUO4qmoK7ijj5B1Zp9kbIcqIgdwN9wlYBJKsYYCK0vCT
bfijaS8YicDc+sKhKoiI+8TpX4pUvvklWBDo8D3YEN6n0dx+fTfq/7sejvZdRubHArU9BLS0YSAa
0ZVJ1t526ZrK3Gl+P+5BCgBj6FHHaVUfurrlbbToIwgX0GeDgPJCcibBkWGQsBt80mLS+zmcndvc
i/dGFZnvnWPRyWyqGzNsAUy6Y/EtS0IGsvY0nA3xQULByDmjUxuHw8Pa0uNI6OKEsSnGcm/GbfuI
fOwXVqCAZKDj3Adkg8nCXrK/2l1KE9ma+nxLyFh5RwMXOUjEwD81OrSwerqVdRNSVw7tbiCfiHmC
cdvXqEnnthgB56tu3/cSuSLCjn0+qBqjA3Zmrq5x04QGYC+ZYZup/Bsu7HRvy/i1lpY+W5EBfz6Y
31zpIq2p8qc5Tl/mNnYBOfCZ6TgHC2srHGduf84sIKs0HJjzo45nmt3jFMVOiLF4+D5lBgBl7oDV
1IflRU8/qfQ3eOXtY2oG/hr/Av4q7ld+3JNwe+Rjy92Szsv6s/z3blmXKnNgbKrEOqq4N9g3WSN4
Kix6qn04YZ/bDolvHSvBllsF/IOYIQ9y2+4Jsg0krDH8yMZo+f/qEmSM3FWbTei5LNZ9c47vx3Cr
yVFhQ4+Og5JXqw6hkrf1E4Q668zE5FSZbX9TAdzRdfvkibHej0OJ9jlG+/r1ijVy1t1QodvK++EE
ZEWdxqT65vaiuRBhQSJqTKdYejNCq+nZ9L3k1kfoyZ3E0El88Mr8tU97bzP1Y7hOp9I9BjZh6JGS
jzUFz85qOQOBJRjOIygFyWW+TQg4UqVR7/kCxy/bdXPmXdxwRMwsW3NbmdYzUTJUaaP9GtkZ2D2z
OVse5Bh8Eq9tgX5cF0yOmbjUO1wIYp+NC3GjMVBP8zEiE++2qRDcbvTWMqY/p8TqkLEsZVdsoCcA
O337dQnqxiNUTUZ3qm8wnIhU7Aery3bSYg8awo0ZAWJ2inDTZ+J7HlXWIQ6AD3JYcrfSjtr95OFJ
9PsfNOrdo9W1V6MGrmmP8G5Icb1+fchh4nxE8E+5WtSCBWKHzayT4IZdlH47xwIaqTElaDCgVmmC
e7tDLSGZL4RkHe2T2mfKIawVvgN1V4HAWdG4hRmDsPN2ztBZpsY0berlxKktgoVKp7UPbhVBa0/j
dov3Ueo+3kWdLpHFmyGqj2oNWmW6A6b4rooQIYwty7co/elZi5qgtNBjaYCXwZJU0uWFuYt6nT8k
cX6xCBP4UTnFsfcR5GSgfHbe3Os7W/asORGC+a6YH3U8UNk2OcFTwdEay/lBcqq/KSaNyELahLKJ
pVtPV9trBpC06DQp4C8AIlH627RzGeAlsBK9aa/j5mfocBsHpPEBxZrwztSbr4csLemXp8S9ECw3
YkzJj8i32qdCEc1hTY656TVFvTXyR2T0/Y0zD98TL/Vf8jS5JQ5y5blN+xP2S08ilbE3bH/63iVy
65Bb9DSieF+hhH8LLDf9xnV0tnWVPsVhme69aB4vXWuUCCV0CBjAN9eF/2rPRvZRphAX8Naux1F3
d2VXs/p4DVLZls8rmGqip5T7QrCO/MjwDGWNWk89+E38kdYBmzWdoVi82Tr3zm2T9mtl+uKbVvDI
efZlHmPa9ch71ZW8rWPoOTYZXWTjGavequFDw5PcC3aIDS1vTJ29e+OqWuy7lr5zX3KXSfoZbsg9
3GM2vcYDWhvZtTUpMkVwjFLb4nFvq3PC/quUNA6R9ognqtI71TTDMXZpbWP0HgdZ3xkMekRvnXG5
QMqOeZMTUsmtsKdx7UskC6473PdFf8KqhORM3nw9q5Pdv4GrkltfKOcwqIwFziCKsdTHKe2hCOmZ
cAevZDlsy6sdzupYhcTVcS2vbFy7Km/4K3SN6xYMv2KQeYRud8E4x0qVsJSzC3tMkY17y4WCipcK
4hyrbWFjucuT+lurPeoXD8YHSXtCcRZxjUTszTB4RSkDrSlP7gCUYDmEj6jc0Tka1QizPQOzvhRb
pfQeQDmXx6Z3JU8lAoF+mI9uwj6lgmvZjvLo8Wlyplxq8rzCTuj0j+iK3w1R3dTCyx4iOl6MW7zH
Yp8nPurTQF+FTc9GGg2pHeDR1lE47kbW9mspyeNpmuJXNTfp3bKawxLYYUMqHxlnXEJ8xsQ6DOXm
a33zlvi6aa6DW6a9L36prV2R8NqEsspr2BBitfzwbK59rqjVwA3ktw5gOmavCp+ZG9gkIYbRusTo
vhLBPFz6Tu8jVQe4w3prH1ntBaNFSWi81OtmRHSgFSOEqkshuJYY7KpEuitkyJImxbG0WoaO1XTy
o5QUnyFqVg1TwoeCJtjGEMzSwnntBM197MAmn4JinePla7vhHu+Qt46C6FtvjuUF5Rh2O/8uNukY
IOzGyRZA+5hx9G/7uftJ+dHsA83aoi1MQejInvJKfY6meGi9yT1BYSq2XhCTmyFMVl7rpbBc5xhQ
e68Km2AKHqFoa4beUXSYEmIf0Mxs59ZRpb1xrVJnE7nYfgjA+564/Q/TRaxTY9G9Z9e5cXKIUUhN
Ywwz0Le6CuGsJ2f3gCl1Y7ozZ4hlZ4msAci8RlqRTMz4cTGm20lB6jTM4lnaKyOOthhYmWHaLY4b
jskHV+PO0R12YBu3L4RJj9mrPw7ZOqB/zo1g3nY1YLkSPVjmcu8yFqPCTNBJD9YRHgxipuV90o7Y
otwB5NOtTY/T7NdDEKcEl7QhcgU8wmKPzpHRd5oyhGYsD/q7PLoRUYFZhRpCT8E+rqWBeyKfmN07
cmspG4BqaFzLTjVnN3zHdEQiHUE9joroBJvyXtlgZWt8gcvZxxV4LwC1nTy3QDDtOycfGP02KPv3
1C4weo3xpgvHgClYgJITRZm52B0VCXVG+sTwWe5RPHKeyL1nl9TgQ8QrOxHkQ85esS+QBh4TSz5I
FXw3u+4Z9VJ2FyUtk6j0k3qB0As5PKVFZF6lTn+0mjhfJy9uIQHqVWS46IuWH+GRC4KkK9XnOEDn
MziecwgKJCOZH30Yg0ZV6JL24ITBDSl9YUUYYltNxa4CkHwsyvyFDi0zYcCzoUhwR03ttM5HcoW/
uj5fR0jm0uvSzszDgGBwn0N5Wvd2Gd7ybO17H4GvX/5oyBM8a4j3C6EcSoWo34cKCD8zE7D1kf84
Jins9MLdFgPF8uCKBIUGAs3U/Ggtd3oZSHRftSUCFiEFdmjPM7YsJRO6xzKAz5XQbDIpesZqIvyv
xZsgZf361cdJM5c+c0j6bFGhNa+Ty9CzXiWKSgW6443FDnnz1RTpYo481gQSodPhjcVNzJbTsGoj
UdNhiaA4fGn6woRG4X2LUvCdbeOaWNSWsXXhTTsOo+Rw0ZHJGQ7vKlVO+0yJq1mgHUEgcun9bTuR
N2gMoWKubNVrrG8do8fFzunyHEwu6HJ3sKNVAxUCwGNqlZQwEbebcq723LQHt80xhUbzBlvscI//
dOuW2t2EeU0hncoUk/5yrm8oL4o+R3kpUY9xrGSjdIMF6hhdC6Vz+BRAWN2Jqn4cxQ4/lkArF2Ad
xeN/spvkhR+2q2gv7eyJmgMLjiKnOL+fDepUMVHS+4kLCi1TONS6Q2jgW0BjYKEjoZqtspTgzrjq
DlPU1C/R8v24m46lIlIt1/E9Vhb7mJvs0F6oHtu2vSf/WOBT47yBm7BmyBo/IFrF2AfyATVUj9HC
y56/Ct0gR2sQ+6ffBWlVNNsxxtVVYo+tUCson+ox0gJXmz9Sny0uBAiVI7XJItDqM3gX0fnrtFr7
1nef9uSFdeSbzC2ArkvtW8qaVcVC4CzmiODfeLloOPsfzbIlJzHP9dYGomUGYjXBp9wUaOQxiHs3
tdnXOwZdO6mGCokCaRyOS8QE7986qCm7sWKRn7TtvteDGHekV82rkjgh3g6azbgNzsP/Zu5MmiQ1
tm39i7gGOOAwuYPo24zItrJqglVL33cOv/59kHrnSXWe1bE7uxOZpEopgwDct++91rfC/meFTm+u
30PCKxCNJN50GMJYbHPlfVdmDImje9bGsNpoGSF6Bl3t1cc66sx7f+Zq+bPW1A6JF2X3kFaxjhYS
yl0KLI5UkSdpNcNTkknG2iFHxrLRziaaXSDrdTub9TkgpbNUPCeGgoH3MD44eQ3/kkYYNsAgvovC
yPYwF/yVCSNzXRiSI8owJpAc+EtDWjEKA0sn2teGEd8wjo9nU5pjahSvQQwNWlcBAjETzVNSC/0S
zgIaya6fOEK/ZrQB7roNJtRqiz1RcdXKJqbhwUXK9hDGSC4HTpAAt6eUQMWxXY2uWR9q33nJsIOR
U11WK0hb4qgKrTu3aC2LxpxjEjk2LTeotyJcqr4N6xPD2NYpnHvfTD+HLiV8oDW6fWwGGDmrzGOt
6A8McNvLgG9HI5BEGizaozkxDKuyCAss726O6WmryWa9LDhK5eZ6fUyUe/MVm7nv/qSX+Avgnbtp
6Lej/wmrnU72g2u5GIfnS7OGux/Y2S8wxriR+/yupyD2aU1jROUsbPUzw3DWAeqBb60zkqtXOV6A
e0e3dx2EVnqJSV0J2n5jWyxgqonK5yKykRUZcl9gHlvZvqfd3TnxnfPlpsqvrk5DQwuUeKQHH+4p
UB6SgU83Nsj71ECDNdDMO7MUhbaFDT8fbewGujzRwdFYCsb8uHyZViO1fTCmP4sJkF4nydG0VoNb
GS9Wh+8itjUNUa4gvbjBGGWhmRoTy4H6qJWfU+dhUHp+TcL6qeiBIqej27EV40Ht7dbYLb9AGbHa
CrdSF/I6Hj82Hr87LeB8JHIW+DbvUmU9jrzKUkgCabLgf/nVlGm4s7Ty0S7JEiixg+CxRYZdZApd
HnaJ2EjxPfuQ+PHTJSeIM5CPDEIufGYbDQ0IYhkqlBxAc7mUB5Z4RgbK6vZuc7BwZ+4QwR9hRY6f
6EHavd6u5wpnZyuT9TeE6Id3baWSLjw0FabBivb8uilRCJXB1G9nBsKDKT8v53QOLXezjn/oAw3j
2EvRy+uY0vWucbGN8O/QfzJ+kS0HH1/i92sE6iloi9H8/CEh/6xj99/oMRuD7/d4mGI4pxM5bpSQ
Pk5++gRLm/yv2eNfMymGkX+fXv72j//9/xtm/v3n/3v/s3j4mv1sfp94/uOHrs+7l99/4H/hSNT+
o1Rk3X37xzR0/umPaagmrf/6S8Mh5L8Goppr/ZdnW7ZpMNaEYg/J/l8TURNdCKMfU2fiJ+15lPqv
iajBtNQEkuJJtCE6GW3/s4koI9q/TUTZF4QpcJmw8Rus78Kd//xvY8VaDUwghIz2FvarvWZDXU99
yyAwGZde22JkaoIRJAMcwKor+/WYmzS+26C7eNjoHsKhVG8qrHJQIM7A1kSSA6lXgO6tg12JQ3Um
fCM9oy0b/sMASfz7JxecCVxTWKZlM9f97ZOTUhw3CB+CfYay2XMARw44ijcZqKRotFmhm6jfSwMq
VFJm1aonru5OU5r4uxyenH8aufCj8sAguJn8nNDxxzG/5fj5HaAEf5KgCbaK6q5DUX6zsmlTO8l7
YZInalFSbZc/N52wByAxPNtB5dIiaZr/cJXLGOz/jX3n+8MwVDiOxe1xdceYJ9p/uz+YQnMIK5m2
q+YPVY1meSkFvAdzwh9ga2G37qin6jjF2Uwne5dNCUpEt8F7FHEMMACN121VHIEgPmF9J5oA0d0W
yDaUnkptdKE1T+62nFUHAX4PCJrbtORJ+PNEjYfy98cMTRQ3yeE5d3UxP89/vwx2Iwe7iubuemkS
ZA6hdUenB+Fz0MGKA64xL6dkaLeED+uMsa5Tdy9q2uRC4CiI27ze5U1SbnsyBE0vEK9mBrgYWfNG
KX98iRG3UEYCl2QXaHcc+JHE16F+IdmxBHrefyohTNxiDX1OkRNQRdDAQ2xBFA9IIqIfmXvrpi7e
Ge/Cn0QOBMgicMPxhKnw3jJb2sZ2itVLm9mpcUtZNrTNF7S6jI+EG1/dfHqlD7bqWJ4/i/AECZtf
Vk908ChpMhfUeqRN66iLxvfBOZHpBiBFkZAYhZ+R3IYvlCdrm5iLC5Qh+iYUGs7PzsJs0RpgHwsS
udwiR10Ku+Uh0+JnTjPtMacHtLEQODqRbj2YJW27P982U//ttlme4Tq0zzBaubZnOb+9YxGigmnA
4rznNeF4rmO/J+BsR0lsgwGu6nXrjfIKCrjlQOs0NnR8B4JQGWwNHbVxV6jD8qjZCeWh8PsjTlEC
FmIitIm9//OHBeHy26e1UZrO8GQ0c6xq9u8jZQPTM/TULPtYyyZWh73el+NZlPEWRQbjlLIiryxH
1rCnG/+tQ51wH4vokOj5IUGRdpLEl60oYe1rbGRvowEAPIwxDegurKFI62DpaV9GqJAMOCNIyMbY
XpYXc3Sg3Wi9tnEzghZRPa3FQo7qPaKwJRhF3CfgdBB97XMykY/mqN44Q/BGMyZwGt9d65HSz7w4
4bZMmYonNUpYEyfQht8W7dEMVpuekPsJIPN5lFN3mlX+baVHe16Hc+TpHi05wvTw0ICZsE42IeBo
RRpQgI7xOSpZDHWOM0gYaB3juX0ThQTNVFLYNojAl2MXZN5mY/pkvBTwMvki3PYUkuWE0AIDqxxe
Y5uowvn1c2rr5CAjOy8NsUahp+oJsdj3acQYuPZD+pM89YnRZFvZRe+j1SfHZcdguLqFl0nSjRG+
ZZT2R0Q55rnOhViXdRvtQSMzHycbZvPxppkeVr8skC2DEJ/WQYgYMbPrJ3fw26utwonaJgzWnUdg
w4Anfhv7FtI/Kh/CJHxeKz3Pty7HaHYmBNFVn55aroB8VXUvvXVQYtbsiWvct9n4A3Xnyq6kfASs
8l2K+iEQbngb0LZjIClH0KDpO0W1KWvjIetabL89c0KhafqaPAESHxTDoyIsKnB5Fgfo/kk21NHp
iFw3nm3PIw6NjeZqzWHZZTrkyzYNx1fNfh/cfiM9IFAB3iVeR//sOuODCy/7VPkzInjuPcZV2uxz
K4+O5Ay/LgtXYfXNWWv9m5lxWNbDMnrHkPYUmKXcAnEksCWGZuPgJtqnVix2XtMfuJb+4rQG8Oei
qO+1lX7zmI5ssmhaQv0ANXnRe5oHat3lklZkCeNdV7mkceesMVhiRjHI3Gw1nr95bcgEbSaJFYJg
HCPGO9/CRJYtOqE/v+Xi952El5wqxRKekLq0TX3WlfxtQxxDN0mYMMR7MY7DAdOLtdcVhPbMGF/k
CP4S+7BE93dE/sXTPmGAJz0NONCc085DuV42bhB6JHQrMawkfrZjFfaAo6SzKlD2QmMnanvuv9th
ygXbncRIAX0UiVhHYRB3t7wLiyu+nud2tDZ15+MaZPk8ACB48fX78lQTqPSfdlFzVp38vRjg2i3d
cOgFmpaJIu63YoCZuiSIz4+YU5PmV4T5jgl+zgEGMbsRnlAJxSfC0BMhYwgs4H/6cQb7Ju19UOAO
KinkYzQTPWmotPPQ1tpUdcLblk2EGSJoWi29mkman2qlZ5dstO3Dn+/folf6xzUYpkMBi6zP0j3P
tX67fyKzCpCPebwnXoh+FfyPrTkeTKuJwPqXX1DQ3DOgTEcraqp13Xnqhu+3wBtakNH9BGLqu9Xj
5u1qq6DKrLO9H3av8A1BcRvj8LGECJo6B6H6Y2LZxySkM2m58h26N+0UO/llFBgyyPJ7r+NMP9PB
/db1ukFfWj5UcrDnrda9TuaZxr44ex5JaUv9SvvnS4DiI6pNHER5M240yw02IYOJY62jlJNBGWOS
cHrKQSiddbd3mhEJ7ixVIp0KG2LnP1n9W5jpm//wrc6Ctn9+q+gZhWWhsKaQt8zfNmqoJky2E8Uh
nmpvU8VIGaNZmGJSP+7jbty2mT/cG80YEdBoe1rE/YuHDjIGgP6ENzLI6jPdLg9Xh97tzErpV2sk
+23qtOQMLxY4EKd8aL5UNk9dDeZDGNabXXa3oangHg7Dvsys7z0AxOcqhcmg5/65NSJjb9NR3i9F
Z5ASWxoy/GGzYpmfwmfhJcPWMO2QnDeAekSybRpEe4L2By1yj0i6NHhqhyoGaW1i7wilue2F/uvP
X95vUjTbtg36zSwnhmeyuDCD+ueS4gyq7FRgCiLKGELkSn0hVYLo34a+9tIygpB4WiqdxHyuBNyR
JiqOife4NEGHQtCcjeutXlTq/OePJua34Z/3lVUO/wwqDLRylv6bSk6aBo7HnkV70FymK4V9gb0F
iaAXP7Wsu2SS4ReXBo7ZdtXWdFB9cNKiAVzcK+vOLExeyyJGnY4kYiqn14Jd6qS8lzYwq0fDD76E
JqhWfYqYfg5EN8Mj3nVAU4pCJ+RY191dZXb9th4EuiELTTmjHjZsWi4+0P5NDyvF9Kno/3zZzr8t
8gZXpnMEBs3AX34/lRqdKFsQqgZi8vIZyD8ADFmvPY1mPWkG+7xQ4zGOi03WdSQq5YQkYIbCW2u8
4uyvY1KmW98DQVZJVFRMr2RirHiOsu9VVF6ggH81oni46zSXKASTdRdO7Q2kESN5iQCrdq6qLQ6B
znRYw4N9dgPnzc0pZZYCxfOy4phm4tjnCXKZsdg1YQBrKfMYG/Q4+VOXIWcPoknDDRD5ONpd6TN7
su9eAoOgK8mMj7wx2vSebe6DlrKtKWnPo9KpHoPxQpQ3oeAEnDMSSL8KcNtr19Xl3o7br/ow5Wfb
oes8Vmrv2O1BjiXwZ1QOlz/fBHteM/7x7NF64J3wbJ1WBJqs38TSiao0MXBkpBFvRjs6BTe66Goe
RfgB7fm6DMyD9Gidza1ymFW0u/KZyjahr/f6S77r4mBrg1PbLELVYZ5ju3VxIyLyxcrRVmQ9KFXg
2Pj56wbtzJCgRTIa68WriIUsQxlcrdqnYLHRFI8Tk29dIBZiMk8gmDU427FQz2FPJ18icwQUAcLA
Kh9S34GkVJEHwM+BBGpu4APPyZiHV7MbeowUI+K6oDHWH4MKiNJnZab7ICEI4s/fofNvRxK+Q8uZ
xaTC4mRrzA/636oVQ2tGoN+mwpeGjm5iyLQRHSZnXTzHyGcQHzANG2vnzZ+lx7IA1bOMHwoiFFqN
MLXI3yya84++skljc3RnPUKVunMaI1yhaALtNQupktJYg+upwBg2MyUMtG0VOeZ2zIdmJbGUQIq0
EYOXaCe8SHOYNvgmkygxIR0OaDWGxTYlTPOp7CAXBuPjRDPzQ8llmMnWRbYV5933oUwRe3vDdQrY
BkulWcD6mJhYxCAy9yeAy8tfOTNyf4fucxckISXX//1oS60oiA5aWbSa2PHpvdNi3frV9PnPXz1m
ormp8M8HmCrZhbEqTMxNnvNbqUHaSjsSHdvswMkSJFEQbkF+eAKUanI2YVIDIIiSjUWoDRHfbJsq
4Fow6RRrvKjexRPYSvpB6kjaPHXXaEOd8Oj5D7UO+nbyu/AYdxx8StyLdyVpnKd2ph8r33MvVkzg
jBM+NFb5lA7xlyZq68egbEKichSWTb8mjkA5hON2FmBPf6ITMHqbZAjCvRkl3KBRZ/tTCss/Tznn
6algdIfE4UAI3TcvZ+pf1GfLzrSzVVX0UIhPZ7QucnDElrwsn6nSmbvXdL1XNFimE8HIVw4N7VPT
ONc4NvxdKgjb1uGYgnOuhyNqk2RdjHAKamF+96pJ3j+urYr8LduTi1fSMTY4vgnQyn1tA4nGvMiC
0BUOOHdyVmGSgNVnWh3dLB2kGLMydW5sFR+Wb7RurFsRDMkFxiURpPVZWAGtlZDzX64Vhxxj+iVk
vZnnh3k1lZ+XvyugSG6Xs7ql51j2+XoH+D4HMkah6IcRCSWA7TeMzUqynavPyzXKGVynwKyjW/IP
5hytwYAswtsQ1Ddf9yWkZP5H/Vi8DMJtHvp5WqT7wOHqZNzWHtkw7EBER/XkHFJyEzRKk2jnluri
j35/wM+HWClUX/QSJpci3GPZFa10ms64LO7a2FYHJqJIIHSgzYE/eh83JRAiPkEzt3dYl42XEjHu
Sba6udObpF9RrDfnIBXMGunXU3EKJnRziGcG5cAPA7qw88cufOc2mP032KfbIXeNJ2RDj2Nl5Nue
NxkhGClQU/XLG6DbmQ9mM4CKdwvS3sP+7GUCHXqT0tXgqEYpMU+GVYQOzDFvbVGiTtDrR5kD0+AI
dZl66OoFBF10X7kJUjgv1ok9nT4+fWRgup/qi5bTGVtek9aeMQcNBaHveV+FhT4L94m2MaLotNyZ
nDNaQ7/yJKsFOd6l8EdBjdsjXZOloTExR+G8icUMZt9xgPCJYbBlqks0UeBpB5Scn7iND1w4Fmn2
Bi2W6p6bNGrMSBmY+VhalvHfop9MUAOy6Ccpb0CfAmHLnrvWJ0zCctTG64t8K8rMx/c2xGety+Oz
LjvUIJE5rroqlb9m9+SaVepqadQ9jY1a3S0d9CWCUl63Naj2abv2oDaBhtBteN3Oc6XVFRpj+7zc
LjepG3oWTHqS2HwiNWtrQGrY6K2LI7Po8AMSJFmN/jN51un83C9PY8c5Y4dvMdw6FWxNOn7ZCWY7
uxxujdhA9NfC0Vjek1In096IG9S3QXsQodnceHAfjI52l1GB8q/IJGGHGN91sozOy1tt6GV7pRvD
Ej8vb2IaedAHq0b+0+zH1ALNwVw63GQJ3qflR/JektniGI9J883Sr31Yiuc0c7Dtk/B1ibrkJ9SN
FcjI/tlIpXYoMkTtDjL7UDgCHp9zygYO4FDvrW1jkWNott2PwGawKRjbEemlgdrL/U+2H2abwqWw
clNR7rOQiWHC0WJPIkq2BhEUgc8d1T6Io53XJcnGEV34DPD1c2u4OBMJqSkOni+Tgw3GYyTlsAZP
Wp4dhBmb0kV30wGFPCjikYht5DEMTmVKwY9iTd+hJsk5vUgyJBsX3mXjvFUeTbWwsorHIPG+Fqb/
ig+cMNOJ2S1EHOteTz9S12o3kT6UJ6+CapRLov8gVVztEvkkpiwiT8YvA6rgjZiJeX3PUBl/N1Pq
qsKqDv6mCFRwKDr0ECMxBRAjLCiaonw3CLl57EVPvKdXQcdtFAHxsvqJkgedjBepDW0Jn6Q591F2
s3JTui6ySNu94MvcMKzUL9Y03ZbSVZca8r/MfVWVoIZC4LkpNL3CHN+Yj8aIqV3wage9F5arAGbb
Y6AQBzp334uzh8Lswb1PEClXtaMnZzcsn1NTM15k7WA9I+TpcWkfmK7QVqmjPdUuOiLFXGMLxa25
iRjGRFOnebZGIapvcNbg4488RC+zQqSLU+PZiG7KVeElRHsNCMD09loSfVG19vXjQ+lW4G3JimG+
6k8nM3AgwdjtpuG4sK/dgnhyVUKcakHpmiktv2UBCLMBkUuCRCfqX3Q3AscSQveYm42ZHd4SqEXH
DHnFBuJiftIZICz/mTODJDofBtosSdWvCFzGY1vEKMwnZ3ztvISQeBBhs1TeENotovd3UFqib1Cm
VdvGbPcCKv3WaXvG+9PAJmYO6GUp3PmEEnlsJQ14zdmwbUpFYDlEwOWbXxZBW6hfMZkZqz7XtSfE
bslq0l/nWJPzBBk+CGjtSKNu97LgnL/IyXNt5i8Wun7BN6vu1M7BldnXwVIw2vUckKVFT2r5X0VO
+E0NDcH2Gv3dauY7dsSkRCbT5o+baDTexqkJDaoj/L/5HB+NuaGe6B0SI9BAVVyrQja7ymv43IBz
NiCPsrWuE4DbdNlwIEinOwqFkjKL9oy7KU+KcdDP1BDuthjSPcxZdfdIL1YtRJ0UJh+CJaqKYrB6
RENsZhMoBNCsNO7jTCRHFOiv1KXtgyzzL47uI8Sl11KVtcWpo0GpoxJ0tXEXnpuEA5evg09IxSFr
CvttjLPn5cJKo3/vQl3dawmkt8PoTbJo89oB6NgJgW4EEgjiEVWTl9cIgkVmoX7ZekAzzQkObuMH
+8LkSklo/gT4eETLKn8AZX/LrIwZvIiQ4/CfpAUGAUvFNaAu1LFdrAVPM3i8fc5003gZlKQoR18H
AA+Op6VPFAQKanVlw+5Vx9iZtKNR+HJnzWsjXsPxwQv5FBKtX4hyds8K+CsKqShZ9BC7VVpI+jYl
G86571lsKcJwByAiHC4QX7jOEX3Xu0U3ZyyHkLC1XNuJcmIzCvtvQEq/F4lcKSiiZJSgakAkYdHO
+oQfFlyG3rWryba8i4rGdYAXirQdo/hEw2OrMvXOqth9Cga0KaOfAftIEtQ/dQfBPO7dQxbEx9SS
49Wzv3aVBBpe9d1TpCVrU5bltjVDFmWUL+sRf9RJIMvbwxDRtkN/GGXTv1hW0e7rpHkvLJvlb0za
S1qjEU0jll+zcg32gQlpUT0rZk1WonamGifFpHaazaFHaTK+xtn0ZkfNe2LGwcVVgEMLjiyO4CDC
iwHA3S2yr0WsbjlNUYZFyYROi5STor15bowW3gzWKMuSFTIpdS/8twK5M6dNP9pVBS9VW6LHIXYy
P9I5cXdFQ10Uej8cH9RoFDLUVLQ9D8Ekd1Hc96tpCqMnXbPQwYNNQuAXV8XdAKzHPDu+lmEXryl0
2IwG8eR1Xv5MVUpdHZpXpPj5U1vbt17r6gtCnc8fS300dofEUDGmfUaEXlOjMSoiisToZ43FfmOG
nXlIE2Wh6THCvSBOoNLBxHZgXL+LKN12TuRdaAEDWU6bo1m2s6oIV0cwwH5Isu5YWIEDAIV/CiAQ
L+9Sk64CI66+BhyxRnmznAzhnB5vwWLNrFCUib47BWsZwRv0ysk8FNoAIZ7zK81xd+v5k7lxeIrw
6CGsQY1OnAZotb4YP+UQ0EjxkZ8DNFgXGH64JsiDTYurnnIIkmOCx7+IA1JQnW5VVLyzyrMLeG8B
c0fOqXBW4pK3EAJA0lsDSmRtlgSPENTjOjqNSZfTICC2Pp1uA+/SGXA+xpXMPBuyu9HKsw8FCe4r
RMfBqkUR/cCm7x5m2fuySo5xcuPPCSpQPPeJfB9Yt64V5+w1aLaBxZrecBpIh4R329tEnTjhOGgQ
MbMFiyzX1lkL7ceVKNRbwhYu0iUqd+4FLT/R0yI49vM9cXUsAfQG0UpxQF13WlGeJwSFIIuzXULi
JoFDTGJl2HZ724xIUAsHeHlQktdaOGbEP5nJq02SfEXuxS/m+/RVc7Qbqzwholxru6+VKEBGzK2R
5VmSLmmjk03KpSoqqPkGu7TNG46HkcwEz9hFPME+7uudh0x2Q2Y8SeN5/GlyK4LTRskamRFuNP+T
zb3RyBO+Lnpkxe9YlW5J2Cfzq9LQ62dBvwY3ggIMmL6l7RzqCkxs75IhCLTWPnla/Na4xLKaMel8
/UjCDfMX1h+7l/vSrwVjsRACiCFyMIolfKShd8NLpg1vNFP3ZR76R9fDr+n50bMWlzwk5eesUuGz
rnDnpaQbgOEPg31QQFF0LUQc4Y+lVEqzE8K3r1ywv+vK4Q2vWvQQNPnegvC+S4pUgaRyPCxIzjUw
O3bzSaAx5yBuyXeV0kQX1pNmJm/tfCdFNL2l0hcPFNdfmF4zkaD4WZZ2a5gE9llHHHiHLh7jDFD4
njhWxrlWtf08NuKw1CNthAJAd72f0aj0XTk/R/6Qh9gsy4hS1rnaeWO+jJlrvAQgs0C2u9lN0Fbq
Yze7+2CfP4q32GqAeTj5cCuIsJzazD7WjukjcYi/DUH+umxflM/VOdCcx8rVPdKNRyKKptvyOcjR
vgRjrXYiHjg6tphsj/qByaF/IbvtMDUV7ZC5onPH6hVLMLxbTqEnSPefFBSlNVcvjnXS4oqiul/O
kUsjvSydWTxBloAzGgLW+kD5OXc1UqX+0icNuqRMx0d1t4L+m10WxAHgrlHEhYW1YZ4/zk0YoonV
qn4IWQiwB3yhKmm6E6Q54tc6tfclYakZ+sSzO00nzYmma4u7NNMbYyMarOicBoqHNEp2y+lNM3Xi
6cbBudhDpHbphGFnqDxJ0rzln6cu3plxZRJiMG1Al6afhmbgqfdT8yWGtnvDLv3q2hOyFnpKjn4n
RFacChzDZw0JC8tLevOl3Mv6+1Tj0Ml765CNs96bOgaZJGuoyBGq9/a+NktOSSYfuTKzr0nOyQ01
wOfZ9hZsEY+Pd9I2uwfDlOTy4L96MSEVjFHPUBiRB4Bd4JNAZS1ktOIe+YG/b8pgPGfgUwmX98oG
ay49LnTt2Gf86WmpIpk670darCPhhhfCTwlAwVaJWFSHuFi2vwYDI0ynxYhmWmKHjQKjGrEdEQ5M
4oE6v11FlHF3hQ56GaFEteXuQcsfC38Wn3b9c5nQwnRbArbc3mZ1SVooguOFQyk9BS0/ZkRWvqj5
S3UJDjPycroBPjiOMgwOnkBqUHWiWQUYBIgaK4qrnJr3zBNivyyf/F6K8+ZJipstiYz1mATvJzWi
7MggNiR6eE9c/0TkVHcZ0S67dvOj0Sv5nErM4WwfJ5IekhvzBKrZTI7rqIaAKRNUZHWM80R38aOV
5dwH98r8RVPODw05Au785lSNLyJl0FBTg+wyvNL1LkhoqKuMLMWuHwVrvRKHrsW/BlNwR/iouSnN
WVBkhz+INolvCICNv44FuglHOU69Ym8OWrBDr7wpmaGsRDCinwAOvvICshyMBtt4yXG2mRkDVV78
0IK2ueh6vUsHQtsIWmQcGDoFAU7TOx5ZQlrbIFiX4NG2TmkhANNZ3JZ6AC9Fui0quGiu5mS7KkXm
ClIt4wRHDgOC4Ml+whCyEewBdo2cOTPVg8tRtR/K/qDBIM/Ju0SijQjB6czj0HJEE7PSED05demk
KSDaNJjiMCpOy9wc1XxwdyugA+YOwF9O3DY4NK0OFbvWHNfJaJxSvIFIME5fhwHeuOwfZWPiPKnZ
2tC+6ij+Ynfj+O5XoaibIxbAx6qjZo7K8nsb+P2O/b19VX13952KYiZ+yUVpXElF/0qu4trtzOCC
nfGhYi54X45jpg76LdTsz3k2IbDXZ1Bl9xYi6MF8Bv+K/pk/G4P56udzpZgFIkQkPA42Nholwe2P
mrjnQWvtzQZDKiDgldf7O86BpzAhC2hoP/cGaGNWh2cVyp/5ZI6briDdF7s6Ua8VTazG0MhtLhXJ
SO1l+RohIi0NVaukB7wokXJzTJ4GYqVzR54tr2pfFwWW5qSwApycXEaS/DgcI0JGd8I9MDz5aBsW
QXQeXiCZ+M1raZkUcg7uxUVzsvzGxBP0gma9DjVNMPN4z2G9q0SP+RA9XDBWpCaVao03feenguMX
I4WUiKyyyk9mkjenMpxe68q3HwCKYsDy5EZh+caEXm5Fh/+MUQaBerNEv/0UOGa5B4dQYfXmeGSE
HZ3cKnhyi7R76hQJLg7vK0+mRz6i+gLp5yaTxIFt79g7Cl7aKWQABUlbPBaQHZjBzCr7xyhDZkDs
6pCL4SzIP1iXYWHs20a9BHqYQ1KFPe/H9gZ1afihJZAeOFgHHuwqLHHRO7Z5LPRsjvwyH8HM1Hun
EvbuQ6pUcZraaQJ2cBmzpDet5q1jbEtWwRmHOUW9yeKZpxaPb4Jl7A1l1CdD8Nkcfr8RmG+wEh9Z
Gx5rYgO2VgwjTV/0XmlrXzlwxJuOqKOtNNvHIYCw41vhXoqBRYUjSE2c1RYdiL1OmVsX3vwaZJmi
OU4idWRFj7Tlu62lS/J4sp9+a2g3ciHheRCsfZBzFJymgfdsayM8WCTU3jw+/tZNabnFmEkvNvWx
mgyPOItIQmMJ0bkVsb2fTOfm+DEtuoyIu1ySlhB64xP/a+NsDbMsYn6k6vn1i+cXsdHJ1vBK3pQA
WOdUZvZDnflbLzOGO+/rV1qwJQkwJR2tiUNh6IbnnEDsNce9cTNMDE7QB9zbug1ORqCdAdGWGIbn
NJu6cqjOHDA2rRcfLGwfLMNWtW09Ee+sfAAlrBFBV0fuozu39d1ZlWwPME2Wg8XyFwnZ4Aoh4Fnr
c3MlGxe1lpzybZwFl871rfNPPSq9Y4jXYyeV4Z9T2QPH6I0S6Q1eO0wZxFEudJf3Nqq6I50vb6fy
H9bclDW6V9sos4esyg5pRGpDuYmNInyC7EBSNj2yDODafIlwC/O1iRTuNBTWU80BDBt3giPJhuAy
WmZy67PuR9mGHKeFSG8kqiVrV8N5nEDmwLXFmqoQ9a6iyrDPtlW+Mjsp9yLjOCYCTvcuK8uGfZE5
YyIGQiWH5Dr6GO8bXM178o0bon0R8Tkjp+EQsVtwgEe9Q1Wk70bmXPTMC+0YdTFmO8MArK/Zc72a
Iu6gOjD8Hl6G14ZP9QZV2rcEy84B2dbKMQrv1mWBs57bfUdMwbSMyvBISuluADuO5rAwr9I3Fake
qQ132IALyDiYDLBnrifYFrZsXox4TC/gBOmJcaZ6sU3fOrVkmtNw2GlOjxsy7WHS+CU4QrMNGbSb
9oqNPz7UHuVglLX2NnLQGdocalAK83mmwXzFcm5vGL5/NyrQ4Ukx9GvXt8Uurcgc1nA9bpQb2tfs
B9SMFGZsyiswOAAJVAc5NBbETBkdmkAkLbQnNKALuHBWVR9j0513habRC8SU7o+w7V9U6Wp4P2Hg
4Q/Fq4tjHUIN94MpxX7ZcxIrbY+BqJlNDC+hdJLzkMbRdnLMj4fFITdqa9lutl7ucmYnZyFNeRKD
9aNIBn/fVfOy1xQPUSmjmxZxsJIGB/9ZBxYYBHeYOOHPimzJc+ITpsYbE5Eo4A7XjEQnC6FqsqUh
zBxAbO1IDqdOzx9VSfHFGeFGrI9+deKyAeoF0HV+t2no95sqAM8Akq8jn9xDIiCdV6vST1qQDqdl
ndGh/SWtRjqfstrrsqk1lqy3Zl084a1mdp8FeGB6Tqb8zZxqdOTA2zwGjbaplNedvCKEYoiL/uD0
+a+6N6e9JiLi0orPZY04I+g0RuRGADyyk3KXgwXclg6xqW3iUYaKmdLU+dXeztoD2SXsif+HuTNb
jhtLsu0XoQwHM14jEPPAmSL5AhMpCfOMg+nr7wJYdjvFrE5Z91M/VFqZTDIGA4DDj/vea8+MoFrp
rnXR+dhq7B89eg8iAlD9ZZlZsjuc8isbE2RVZdTcTlkRbEsE59w2VrzVB65dHxL9yVzVgZulvmB5
Ay1T+BLKezyyKU1+gYkJd2E89St9bDmKVPFluTWmCI5UP4mT7fMLLiLZunJOij+J43KO6izmJ31l
ewueoI/sH0LL2DGYQQCUjekqZDC5RRf0YVeleQoNccswfjrTF3vjvNHBgLJZqnBl0kKmbZPuhAF5
YvlZsmqNMwlRKQ4jEYALojLbfjnwTnM+mtL1j/QLSkeRn7cslek/KpPWHxlokf8KoxC3U9IwbcIU
qulquM1DCyH10O6GqH5DqzBsKVP2adTgPUBnQMpXHHJ2W54WKTZTZVNb1Wlb3fiyuYlNNpydIF+Z
kLNsbWDlC/q2Yq03VTQU3Py9jSwQZ9wHzJNkz7UJ17JSn1WDZ0zo7bPweYQNPL2I5vGTo+11NCBE
BgqHLQOvDph0R07Z7P1YJIRWbRSv0pD70GiqU21UxFJVBC2nWWGui8JlcG89DGYtSKvAJDCK5gED
1/hQWdxNEW5vaorbdfKbZYU/sBJOKwSaZPWYyr4eqEoUZ5jt5vPShC23rAb6Muk5XJcWmMy8wO8Z
55vaQaRp8U5bCkXgyGyba9EJug5563wzeUlkS5KSszcWzcGd7McSTfoGb8q3itbzilu/wXPr/7JZ
sGyoaIIcouBbTwpPM8TfEVqJrd24rtchPVYLizxv/H5eKSVbAYsU+4lCjl5qk2NdX9VGWJC0kVNf
Z7uIJrOHwNDYLZmwT0o0guuuct35vYIuUMFXKxutXylh/D3MGrFlbE+o1BhqOzcn+QJN5Ydbh+VN
NxChkY32YdE+Q6BFeWsjL8/i/rjci1TO7phNDOHnXT1k5HNWUl8j1/kZWV3n1SScF0ir4sIlUdgM
zlMZWtyKL8Vkq1fzrYbdchLwEfEZcCDVfWJ9Y6vaL7KTPmgIgMsApSy0AInn/hoZRJn3pXPoUpEe
lmekiKKDXSmdJ5gLect1K8xZ25GXJzay4Nmzcu+6vvnOcoa4Vc9qDO3NCadyFesMXAwXTsCEwNVH
U8HDFg1rrUycK2PTXWHGjySQ6BfCmPQLvO512afNOQ7V4IrzF1nbS8AK8z7qLHnuUmmuCbduEmic
2sOigIBug5UH5RusV3axKhNOC2qMRD67xQd7WTQOfmuNl9r8tpwHeucxDbHtRhonhOXMwJBgFktl
j4rTbAbsjX59Di18un7P/5+kADU4W1wkQ/5rofaPWtUZT3VQPXE0rzZOG4R7OWBJsTDzQKwfCuBi
MGhWvP4t3pW8Bo2BoGInUJ9oRiqI64F/bmftdJWN3+oYKlXJsCZyE/0ox/bNLSPwFtizprBJPCll
B31CN860vr2nuYN5gwETqI1l3Sa+UV8d2UZoG9NtygHg2ohfuI/zS6XlDsz6Utk6LgOHShPnJlYI
ikjK+1x1IB5bwV3Y6meNevrUlbJaC8QMF7Jxw9WgoHX1g/oUZfVTFffNYWK5Mc5bjiRmOUVfNmS/
BhRNt8uLzrSYPQV6cq9FwR0GzOyiDf0zjr1yHehTe3Y+xliz7xzYWGaz9Yde30jdFp4/PeRqnW4D
DV7Iwu2sUuMcTn2HsNGC+xZuSYBC1gLJ5lyySFZGpXrKya3ax8za4PV/LKt4BjfcbRHeZt1Fqarm
m4g+84dRf9ROw3LDKZ9rolOI4pzdAnHouahzjgl1ZdVO0Oeg8pfrCvVTNmXs2dCR3FZMrQ/AlpA2
kTML90olECcPX4xG0eSaRCPd01LZ4cZnVVUOWX1UtPEi0uihXCQpUxPBgRLkM5gJiHe1uDUUQyI1
51wcyeYiQ+d74oQ169viFePbBFIw9cFSOxdgS8QJTHP4rEHj4YIx3LGUIwWHXdyaJVKzaQIxv771
n35utztSv8LbqT1ir8Lnb/vGBxMfkTxwmCj45zYT7mbsbvU0aA6WLDDd9OBGJMf/SzIEh1gxGVLh
f18LRbcvParQ1UAbQWPBO7xSQFTlFaIPc+7ZHd7Pm5He2EsCK1zbKoQXKE08H1EkznBKrCa/RR+U
5Xuz1qtz7pjmNxkN5crsTPWcqshpFcJ/vxkd336F0O/H2FnhPdOllDWQx0Tdv7gUPW8kZGMjW/Kb
co2zLI7FAFhYDIJVSTAKm1MIL4MDbEzyogBNs2sqKqjpd/cKHn3P6KV41arpR+X2lHn0TMJU0I81
xDQIViBbv3CaH9h3hiV9nTAtCBptKs/BMLGq5KevfLdAeKlZ2mH59/XIIiPMY/dmAIYfEPdjqumH
VBFxlF0gXs2qKVdN+pAhTDqnEv4rw5HtJEd5CIbwPq04+kCanDV2GmrL3NzqgD1WyyQ0UMDNuiy1
umekJtad6ib2To7kaC+26FD0r701hoflPgDNr6/yykkPpUt8qHDMaj/qUK/URru0hhQ3jUW+bXjy
1QE0EfZnnP/mOZDJHKlSTWuZsJrqgV5Fff4geiwceGt/8psou1LBQtKSM4ObPj90YTueQUbLjVYg
H8A2thYZBW+Z504NB0BX/9D6GYKSJhUwkP5Xx7nrVo/pn5vU1LZWyxiFnnXG7gprryEQBp1NIIdf
FQye0BhecKkDB/XfM6Wo13o4Bud8IkizSaoUVE8Oh4uBxQMxI9E2UfRgk4cG35NITkhoX3pHNZ96
vVhNnbEZbaAiFlPDkY38fZeACIlL7jwsB8cIu8i+CDMLH9norlLFUChZ4kZPc+tGzEUwCtI97ysw
nizUcnlrp2dZD/alrkkwcmQMzoDW0yNDNzi45Pl0JRb0ICzbbd0/+gwgr22XDau8Y4ECwvtggFa8
syMWlyNr2WzoMeWT8NTpkNaggntWSEZrwszoU4tXMVA5COZjZYpCyqvhFUKIYBAR6z647o07atnt
MpdxR1a/n8uAiVXPBmJEcvaflt1Bz1Firc4+vw5pwedNDkiR3VhZGWvd1T7EZBMJU+rqM15iyxtD
11hDn31aflZdE99m+gF5HMPAKRFUIzAYMBr/VsZFRD5v7bk95zkgLXbUiZuzCh34U3pDUC7Tm5GT
+wpOu70zeONXCkKYqLPTG+WHCVGJNsC6Z3n6vQwIqYK1VjCEmdjDdnbyQG7eTqQSsGzinpV+3naY
Vi0QFzABNcG4qH4mbyG9U/sp5TqyzUclE/vGZSaa186Z4QQy/HlPCJKUkhrEyklnNfBs1yzi7JHS
DZsm7nyNJsHQ8JUNe0U6ck/E7pMtkk95Ad4NRA7zEdVS/D1IGftiEq5LebXRIRPFtw3MtrkGJXdk
o1OTg47E7QW9kGe5+w0/XdZnj2QQ3xY2rIKArmAz1HiR2mYk1TYU2mZp6Zb+RPBi92gMkYBIwDLj
NDU7df4P4+Af1eBPN1EiHtQC068y4ArWTZtdq6lfdOludETpB5WJKhAJ6d7Yjs9jOisp7QGkHyke
M4pOtPFTSYwbTLj20IRttA5qnSfZd3+6htQf/AJQBWOFx8ydJ6AUcK2PV70WjLcxlhlUBtK4DgwO
IqY5ZVzy7dYnosDtyzRYoG6c1zgnNSUZknNbtm/Z7GdEntCuNH2o+D2mjKzfefICGycy0OgWpZjW
xBexKuheS1y1m1DX2oNlkjUUVml4zLv4Y9nZdKIYruSEEBZa6fm+KRwkBfodeY53Su8i+UU4t8pn
2bh0yh8K5eFshawltCZ6m8xS3AnSMp3uJzmC4bsbNsd47pbalkPQ5A7la2tOu2k+FJJABVTZj1MW
LME665k8jbF7yIv+B4vp8dBHMTZnU1WOqYRtXApmJklHWTNqJmPLgKLMUutskZ64kDJ7NsUIfqIZ
2smdNHYKLH4ca+d6plgigCJjKyeRzgn3Q0J7v6gQF+km4LlTin4SD2VA3I+CTswvTeKf55fY7A8o
SFZaMDFF32w7Rwiom0EDDqlfFxHxVBZYvU034qWFtVHuGNDGHpEBJjMrdDyAUpvt8hrjEt2l8a7Q
Ew6koZPeTf0xm2XEdUjT1VXyhRJKZgQuMcRb89sfky7ozhARudSIoUWG29KhzZLZoC6Ig0V6fGJS
USDKskdvuRGjeVoKUoGf47TwWtyMpUkMlynSrJxss4tQ3dJrulDQUbC2wC6Z2bP2d1RIniTeyEPo
5HzqyB0XrYP7k3rI4bioGUrN20dZovhBeNUcAi261GButygPjTedCFQjHQGtBP4eGsgPVMQ41Dvd
uR07o1olLWiwDnDyBagxOWwibB7syvgZtOo7+STxVQtV7YmF+rurjvHVCV41BwTgKAVBDa1zkxso
c7W2Vx7s8GN5/Ixr3eHsTS3tXbXr4qoD+WfKymXDFaVuwnx4ak3yzxgq6qtUq+Lb0q4etKoli3WI
f5nDkODMaB56xaINCe9V6D2fgvomxquPjEu/dvl5eTI1RJDzLtg5OiI9LcVH4U602ty4VlGcff47
Gx2XMdnONreC4W7Zkqe04tgqbGxk6IhXHctQr7Ml+orlg07WDSsIxPLKay2aaJ8hdtjGAjCfq0oG
g4pEwz5XGAT73dmfV5Zxwxkndle5HypveTI8+5tm0Pr7Womm6yIEX7oOI9XJeF7cUjKiwwbkpBl7
2bX6MfeNEgkiFmyDYfWxIkHXWx6IsVfQEatAZTGWrIIWA2Q+SM+dt/py1F6V2N8qhTxohV2eK8u3
b2vHZ2wwKq+5KbNVYQU8AEySLhyFplVJJBoUMUOcit4p15pOOwEniXSvQKOYMngGBxy/FE6QXlkf
wtdTu+Gs4douJHny82t1cJV3oLPAYYkavkhjROUxv6iagY4xgrJHMSByANAw6FMyZj7Vxb2cdoKj
HHprNuFBIeP7qnPUFZCjfJMTGJLlcpuEtn7uJzXd2ZYdbkC521s/JsA3IDnvtkM7ObcDGUFwljr1
0PRY4PZZfyo0LfXiym72iSKN2wKzCrjoH1GTZC+9D7i4hU8HKfQhqlwiVQelQ9unoZ7QXeWaxK5c
o0sAMixsFCbiSUvG4ibiyKraY3BTzH4O691h6XSbGD3LkBpdRj89IJxC9arimjRd7SLc+Nf8v96w
UcS2pnnPi7u+c3uIFkZvxjwBUPayqa3ApzAEqbLwMlgPQaPFt1PCSNqqzlSyBM9xVuzk5IAu65Mj
OKuNooT6U90d4jwfd1WfPqGmZmfnYJqAlScuTZERZliSuKMRl3MIGLTMKDZ08e22MDkMlkmfH9Jo
Oqdxm55h6M5TD2xA0wuUyxUqmrvJd5THrAK1mOkT82EAKY76y9R0ecg0BHmzNjNAfZejIYVr0F14
PEqmFaPwcjelQ0UavoYynT06anXuSzStFuLHQ1ZC/66j4rmBUrQyRfLoumN8SdLYWocJZxm2CeXV
UOR9r2P+cdnEEZHK/aCz+dvaVnyX4FJ4LMMnumX/1MRG9G+nhgvafgYmIdxrPLS40SPYhGb9eS+K
ECOkGQfhpuNfrFFFMSOvCxtIcnJtMlU5qBSAz+ZQYivYKg0+dtDT9LOQBw51kXESZTehEHq3UzsS
oIt+rO9y0CmfP6FH+A9HCwmF6pLcLgR6mqVckmeTfpaevu5ITqdkrVnQBDs31pMd0oRNkvZvcd2X
9yKDCAIm5by0RoTQOZdU69ODPzMvox4TV6/G5iVvoBFEbtbvCCBbTjtPED6tLUcThYVl5uxcRgUm
/O3ZRZNE+m0iR2tVxoF5cSFboWKT+zlewevS6tuYOurZZcm1NGBLIdNfSY7WASmO0dGu6WzmA7zV
MMrMUfog+1Gv+SxEB3BCAi7ijrPqv8ZW5mzTGsW12oTDdjnE4Swh3JuJx13kFC+E7/FDmvZUhWdn
UhC7xJu0sayDqfrAFM32gf7hwlCFlCJsSKrC4CVCgMaSz1VZ0JHvENQXfRjqLfOoFAUx4+RgUG4S
RSgbRikJFJZjm4nvS6uatcUxVrJul2uuu5HqNe4YGumt6nuj0Ip5TfiSpTYWlhCuPhI7HsR81G/N
4jnndew5Wsjew8wfjcFu0fmW9kHLdHCYkvGPEsc/hG/I97KpCXvFNCVM5x6FEsNLuwwIqtZ/GmSK
3/ZslyKiMmlPmp1VWqm/anCGAbFGVt83+ZYkVAzQcrqEujtdO62SXohjtsewFpCCIIH243MYgsek
1ZI7SzmyWLu2UZJ9KAhKSA6fwlPbjhx6ANSis8upAVFwM1RKQ4yl8WvsS+ustkTIDkPxagzkTFaM
BlREULadDsc6bguPOf4rRPHZJzqeQz+pdovb7n/EAvtfo75+Y4H9J6LY/0EW2Bwp89/HI3k/8+x7
nfw1HGn+B584MGH+S5g2CYDEwbmzNRFT6GdGkvMvlbGaqwrDYSH5W1Kcaf9r/ie2q9n/zk/6/0Qw
0/iXCQcLpy7ZRnOg3f8oKc743fZLChMbQ92wdJSEKmlMC8rpL5ZVsJFjPU4M++kyT0EdhQfJ26Zl
3BSkzL8cWJpXstjxMVunjIiPA/nlq9FNgr2ploj5Cx4mTkEnMVbxpu8ITQt8R99Ho/4W5/4Lg+eA
ZpLWoUu1cZM3/r3E7MW7v70TEzNqNxvaTZvElI/8l9OxnHJL5Y1NN69V37y1psZaj9hywCkwhmLC
5DcRmxr7GtnpN3eWufzlyt1++kX/Gia0sKn+y0YKscoBEOAapkUSn+E67hfqhm4wdDYMAtmVaQLF
UrTPfYytoLFNHyFrJ/YEmHzv2PtvffI04j7FKyEe86Cx93WreG1q+cdWLW4aQO7rsYeV22Pdx+rA
mshOTpKkaI7SGbhoWV3MqJz9Xsh3V5mbbQO9GPeyIr9Wq3Z59x66OvmZiXPs3LzftBx0CDT+psPF
3jYSgcbIApeerd5BtPnQ82cN6g3sma3mEOKpuSRidm5xSrI8W+EC1diUzXl23eQfkzojzLRmuGmA
3/Bc14KrUvlHU+T1QRts9MJ6c2SnNW4R8Xc/pa9zKCwRscbtS+JI5zQ7FCJdnEWsXF0xr/vSaUBz
KjmaxcbHKPP+Npluc/dZS6JHJELqzjaxCukRpPdxwjRAb/sTi8whQpjAsFmrD+aA657QTNNu/VtV
BRhiJcqqabU/xGvZv5OuYD+oBrc7PD7LtnWTQPbfjdptMQoSOVLienNOymGCsMpUIF2nvfLuOBOf
Te9+goUEh4pukJhyFW0KARlrGimvctoIjSlGJL0tUYNPdB/zBh1x98zULdiUQIVi1IrkivRfNw8I
1jGlJx16Ul0AtlWkyebDTYn3AW3tPPZzCNXyHyNrmEwYCfcDOvaVan+b+sLdmD2JKWOgscM3xuxs
loPXz7cgBJ760FuVComSMXhiqLzo7F1iTe1GdsxYdFzeMs5uJzu0NxHWia2BAwhrSz+Pgs5zGu6u
GXTeoUX1QyZ6/RDWTbLqcX4ojD3PldISBqDWu94f7prArumPUv/V6uoQV3r97xcLJZ/Uuv/w9H2N
bFsujHAtpNSOA4Zspir+1UFvKEChqxCK24TmEo1IpGza6jFs+mkPvptwQRaOR2NIw1OpEzsujTW8
rWZtm3Bwg1AFx83SM6Ar3xVpcOlVZPhCgQRYEH5FVB1K9on6pQfG7Geq2z+QLL540D/vKw1Wj8kB
xrBM9QtbRANBxVA0wss9Xx0t0Fg3NgZCErrOFYOAZlP5U31YbiVLwafVi21c6O6+DenJ8dPcVlXc
MS1IDjgOdm1sMLsMWkZHavcHWMEXNM/8WU3V1CyVnD3TATD5BSIT084PjuxgUqc9JR4kjiMFem0s
LSs1tZ97U4DFa5p0wxR1wpaLbKx6RTiCPykuHv2wOk6dOmELAEmbTAou5ojChPCDXmvMPN0MEZ/k
DosVs4HoGyYkn4g48yrsnsmGPICUrAB8Dn7Z7SL08ZnlGIdixksoStHtHGWnolndogIXSPjo6dBz
7LruvR2zt4CN/DZ0abLnusGQ+KFjFEX/LwOkU/1FNcP2rDj2s2WRcA7FEulHkaONDTnfwAEROJ28
qoRA+8+vDzFjMv7r9bF8q7oNvgXxg+oY4usd4EzmJJm1taDZ+GB+qXYkB0NlMJOEU6isj014nMX5
6Qr2EQGhCQySRJ/eUmLDl8/qzAnljj2dJlfZaLn5B3bQwqD4+gEdGB9z6SOj5StVKjKsITCwWq2X
z1aRzE7NMgy2ToiehL1SDE16XQm0xGckE4YS2oepsyxzGUI7BF5j9nIfbSf/mWbRa5nqf3yIfqfg
LF+hDaV0LgCOgH31hYKD4FwCvcev0VqMlEfiFnv2zQuj1Jd3BNroG7LkrJWVA7NxIBZuTT/htJri
1dOVn74ajmSVmKGn4b3958urfW2XeGi4uDwyM33Jhc/1e30CteNjGUDnI4rqwqdsKe/sK9Wu2qQ8
ZzQHPbOlpl8hjH+JSERDgR6PG91vSRFRRLUv+0CutCy+slZTMF6jz2xCy91a8VMQylOnM4Bk9/f8
z59b/E6MWr5TRzOJFbb47Cymv77w3LFt/BpgnM2caB02br+GYHLpXeJesb2bvNvnOYCvlHvdlb/W
pt66fyiOc67n10fDMbjjhKk6lq5bX64rxvSi7GTNO7V4HEw329mSelFK8eibWbRCMX5s5VXpRH2u
sHKgUN/2fO51POj1SmPsua5xE3lxGr4sXgWblODjfDMWqEmPjIeI55YVLdkpnd9/rY6WNTRw2yR/
+k3+fhdYFvp7jZuBTuJvfFMdA6MZZ0a79kEiHeOUxDV7/EWcwV0/jhsCeKr10ggtdT7QBDaZ7rkt
9fowdX62mo0a0rEPk8+KzpDPrUscPRkVzrEas2ONxuzenuTLP98C7t9vAVpaPE2w9BhYOQtq7y+d
/iTsvs1THisnFocwJySdsZu7m0nXDLE+6AgPls8fYA+m985b8gAxWtam1m6WP+8S318ZgXnby/Cl
DcwSLxYFuZDmD4U6jqyLzlcr2awIn56e+N7Gi1FTpwZjvLrKiNLs3IH6slMGdPl4T7A4MpZhqPlR
k1ixbQoqOc76MyykmkHvTSaGfrbM4eRDAmbIICQ5KEaIGyMbA8C0G6vpkXA2hB4sIzbt0IDnK8qf
klFqHjWNFyVJC8JQJd+VumX5GNWbPjnYDtEY6ljx+UbeNlFK0o3CkmJdaiVBxf30zIRkW6sJkX5G
MG3HuRdJSwx7fj0y70ZlrvB6hxK/VUJkBYoCCHnyzbec6LL7SEz+a4PdpjDQ/AURnUlqzrJqH2OF
lCZzifay3KH1wHUvJ35ZV6/vypEhj27U2h9qlvEfLrxG3WKTQU0FI/jlRMNXH8daDbpGT8yO9Cql
IGfTJRHVEufsZ9AF98iyjGuWO+8m7rijNpD/icQVqTEbbExgG6huK7+zJuye06NOPME2YQfFYFtD
aOTfmcJ9ieebJVO5jPj4UYkFsxlZ/SE6vEGsUi+jUfM6nB26FfKPFSJOtMzW6G/83l8BvZm2HbsC
xGHTtnA1ghFJ+PbK0fgTSHqOX/9ShXh2jTmdzOLxdeaD+l87TEmwzlgFSgshCG0mGOsNKU01L2I2
SQoBYr5pOWeQxT/4FoI5VAUmJgfWJMiUPxw1/0O3yO7BFhqVGfiZbn+5MC5rOhxHRbsGQjNcZQOZ
x9SrK6G6q+XZG/pwYvcefNeI9sDbDg/CGmxwGGP27mRmvCkRCJgp4y6i7dxdlNk7hb2PUkT2H7oG
8z90i7DZ0Ha7rm0KoJRfinfKL2D4sO3XUytHb2hGdJlzlXUd0CaWaXwPjeBmYp2MPT05xT1Rga5N
1GiJf2ZEgJEGZLQt3RCoR9QJ2Y8m3S+HPl2XnGGmi9UlgIZApq0QCyMisccPaFMFLgRikCcVlTGy
4Q0ZTLYnkiewktwpisogdAgelmowZWW469UJyAhziiWYUERkXOQGYmjCJhPLJHtt2jCzJDBhbEhw
Gr5bTlvuEP7ayKrCo5ETbcCBaxfHgc2jMmJuYa+ZoYxEuQ6jzrNS1r5NBGcUHDcriv5OJdmNTE76
+zxH4AB+dLM8DGqAXLIOR+USJMa7LUtsgpp2g4ZAnIGd4ONaD3YaIcYjJVPBG6Ma6QF3vzhbsOXq
MeuvDARhyZP5WufvbKrJIkssr3OIFSisAe347LQyePutGZ6bx7QpHhIFosBkpf2OcBuE4s64ZcVD
Ygf+K7Be72FMOywQPWy71ACFlylv0DmNk6KnhIR1tFZNYo6bxEX0GeS/RGMihCqH0Rv15j5saE37
OP6upMkHrMK1WnfWrkqjcTulWOKirm83fth+4xCDDwnp7qAJZgpRXW/GXjx1GntbfSZbGw7kKt1u
94HZ+McQp00VCcNT2jqA2zKi/vDVR9VgSEBmmwcwC4HKXMJzTWEAPO5qFAmkwXA+Hxj3bm1GM7CK
dURGz1EUbDotZgJcFnRo8Qr9N5e6A34CieYF24i701zeTUu3XSSOugF8DwLCzhA/icwbR6YU9Jfb
eqAOJWz8NwEBoK6s7e1yyy9VTskVZVW6+e00v0fQpN2x5QTgAytyRcAhWWhRXGFN90+ip8OuUs1r
lLxBqcWAxJ3fjeN8/kRCtG5FbeyWJ7jWGNyT0ILfHeQ8ZWPtWO8FCpyNPn9iTuab1op+BAgI0Yww
o3LUcl/NH7MxrHuVMNwoG8jKms9QSV28y9RoVjV8nHVGPNHM/YEQzbeITpAVm4MYoeGyiRqdX4C4
iql2u42r/Ox2MWSzLuE7kGHuLY+SM+lP9N7JWrf68qYcmg9p2W+ixMwYKTFYpJrN45xcIalWHqK6
ExqjaqWbrf6kDdo5LiLFqzM+dMTlvCfIrbipMp2Fl3OTWEF2b8JDvI0HUPYIfQEp3hqGWnnAp2Ap
u0W/Hk2UiBaQmnHSWZliVTT05CVDpw1dtLqSjw6PBVI6LQuuGey/O5mHwTaMrNl6RiUdRDNtdRxT
7bzbV8LqJm8GolnjkrvbWiUdfhN9vFnmYPaAZxMXebyGfijOPktUz2nE+xgxqVEs7vPMmUWZ4N1W
y3VVujY8KzEMoeW2tP0q8FCpo8bCkbFSXMdaV4WiX5DTPkJIUJD1lVsxcPAaWvwoFEV+3gihulMD
nIDIWjydQRTzp4bk2vl+ycL5USkjJIDhsCFMTUEWzMVWzY8AuMTn7yjLGPCg/y1qXGcjI4gwvgYr
yxRnV2Ld8CWPv1kQkkTrfWdP0w+WzATez3+Bsa2y0Yf7sgrmhPgApk6jcgFDHvRYSnTU+iR3LnvW
VYQmwR62zfwU9nhgvE5X9yaSeGNMi91sP17bXfNOP8qdWfA3DeWE2npbito/Kk59lFPJLrasZm8e
nRSysnwVaz2OKFvxYiML7uyyRteGXz9ObLg1bojHpJn26sh8DGSEu9O7DdlL/rpqnGwvJZelKwhl
74rmPEpIWUvMim2h3yI8GVPEoD/oUhz5i2tR1Q/L5IzuvqN74wWcja1Xdm5NQDYTTRX58Twry6iC
igpdtyw0vm1tfFvYlm1OqFsb+ffwv08hbIJ9UE6vsLamY1uTqEY0A6ixilQoiJA/ndy+j8ABWaLn
He2QiomxVRBKmsFYiN4aQtCWclY0zgWVFL//3EpFk0DuIbajMfNz5gd6KQGfkyODHMTQObUwW0g/
xPO/PNE5dQDQWA+glOcbK1W9CtXsY5mk5TiGvcGmkjmRF+8IAhi3Csyk94aFEUA7Rr3k+C7FbimO
ZWc9JiXOwj7pQLzQnmiZGe3SVH9Jw/xSVOIe4ADvhoRLIUyECKl/HUwjgdjHgGupGAZlhOrT1wdy
vz/HBgEgjJTzMWk7Ma7pgozguVsm/vwRbe9sR3QfMTV266WSVBENho2celVkRNaC09RXVcY8siIE
w4/tHY+7hMRHOpHFzZ3q/I7S7p4RbrADm6vt5wWeH9elZnZavcXVg19y/kJbFYWJOhhsWlM2mTwZ
S3EOLe71QNz7tUu4mt22m4oD6CGx6ABIwy5qDAkukZPNAMB4VJrT4KShl6vJ2/IlL+cKdT4BDTE+
60IMb630lhfHcjgaRv2mUftkl/VkTIQtymENQATsJ2ulQv9nzVyx8ih5qjBbEYNrcVgpG6qc7tie
GqyiJs6PCsV5Feiwb212nnTSknSGfzsbU9LEWQNn59QpztRmMnlbQJJkQkamsYe2KEHw8VUyoRop
aiNhpr2977UMcKESbe2afsyh4QpXVYPyft7AdG1lbB2ZF3/oK8U8d/h9GkVbyZRHmOxcBHuw37vx
JPXRz7pdu150I6UlXhhUMsfm8kgrRM5bBc26D1x1E2RtvUnjGElMGCPJRhfXEwq9sQk3+OeTsvj7
dsBiKcZuTTCymT/e7x8KEJQv3U60647R+XoBZOic2zBwEifXMNP33Ek896hYWQtFm5iX7vYPH+Hv
Y0TLAWLqCJsZIhOnL0eDhpSZ0Rh7WA4d7B6KtLqXSeduADKygp99UMCAqrXlAOIEcbhf+EC1Wp4z
GV0iW0I2iFpnk2H3D7BlbzNk9StdHe7/+XMuQ+Iv188xUGybLgkXjv01hKOISFSWEbk0wobaMdW8
QuuiytZN2nyeccmXODFKeVAC8gRj8D9e33W8EBU0dmpdyl1vwyQcmWCxjKAEDSHzBvxkPMmVjid2
klt01qRmTNbnU9vgKvF8s79vK254ozQ+KutU1vSMUUDK4lI9KgdxZp+IzyFEaUUb5EDhZvB5eQDz
XxtyhLZU8BglONH13HksAeh4U+cgy258MNGReQQHZ5NEB9LoZVJwE/pkSByht5xAdbBan3hvuQRy
za4TK6mflzdTVCbs+0OOy/BzPaUOeD3mIUmZJn4WilkppCdKwFJiSHfdfBJY/piw2pxj8+eW/r9d
pnDG/9vTxcBNZZUiXIN5m/GF6Vw1RUlEbNOynvIRm5QSiwgdGmptp6pqDor6yzID4jQXr3vd+A7U
jsFHGt9DZ3J3jWXIg8jbt15PiDZWCFUr0/FCfnSwykCP7lI920Um9XnoJ6wzOo0zP+A1DaCCsLO1
1u3kTBCYcPsmhfUNoVB8ZRzkibnEO3HWQPb5f4SdaW8cx9WFf1EDvS9fZ3r2ITncRFFfGiIl9b5V
7/3r36eKwYvEDmIgNpLYsqlZqm+de85zxJ8BIYLcpLx1xeKpLJa3ImNKVaflmJYuBi+y8EG1HiXZ
o9TMc1PBiCSIlW/L9q7S5NOYDHZYt691SSGMs3D6qvPf1OBW2Pab4Vg4jBbjWpnYOG29fkmE93vF
PLvrs4mWQ9y7bADpLMSBxo4sbem+KterbxX1HgWXZW/eXW1jrvekKsSpZISgfmR9LX6r28AcZdpB
4nV9K721tUmc34XC6nnzsYYcpgYW1p3WPjaa97Tp9upRYVB3uHF6bia5pvlnhsfvApyD383lA7jF
NEwcC1wT/kRWH7/aSPMPbeKxGF79fZ/P7xZu7H/SJP7Lgew7dDXoCPAOTUBSnP83lTAaJlJApKa3
atlfQ/glz4amR9kEdwbmcfqpIGid5vKjd0hZDRzNxP4RSEAdgW26/e8Dxvj7RxjF2gBiY0P6ALP7
F92B/WyZI8SzeZ0JMAbQD0MurqeVy9ken3u/EWbFOn7oj0NKRs0Rv7tFMGaTAUjIlk+wDTZt4jf/
8OD6L4tKfi4LUQ0VCevEX2Wk1nPbeQV8iG+is3fagkM4ru1NPejzHqERXExther+rUPrONAC+tMn
D8hCraDEIrZJVmGjr4Xfy3/CuPffWHpzMwS8zucdBmJHQuYSj+ulbBie/uFV9f7LGsjDA6kTgaAH
AQlKfg7+7X12sY/xxTGJTtX6NwPhImBEoZm8cMPG94crdzRKfnwIMHrQf6Tk1UNnyfr7byRThnt4
pzohQBziTs1auT+ahpE99ECE1SRqwdIi3R4GLsP6rMPVl5vBTM9+6Os4I73Gp2GC7uK0/SnNWYMp
QwSnitPDCFQPAyEoiCiZpeuL0moaI0xdwg+VGXH7yI6NHDO/RlttJUfdsIRRiu6A7otWd+psnHNT
n5+zirWH1cmOy7g6TcL4U0etvylrmz2SM/5W1xBrJIsfD/CmQDUBbkGMUCNbMw0wG+PpaQzWByVp
k2S4rH5MWekwX1lXM3PLS1XKNz80u/ipN1/V2lIQUU0hXyME8BOpl8X2IVH52D2us5mfiCVNuwGG
z25atI1oIDen9RFUcRgQIoDKaLwHtfleehBURy/Gz62eICQ+vM6A4Ad6gIe6vvO9atnipG5C9QKo
lcTKJnlmetxQ84CGr1EhVwXirRPGcUp7Yvw9dVYA9wFBdFdKsIJZCx6zxNmNNv7ehlsaCY1dAyg5
VPpG4WIDWOWEaiUPTJzGVcfwUDZttEd677ZNzghNrXwXUh16Tlfzyu2jRDPX0J+WfUoAe1NaNPhg
R+re1M9pO81ltlBXa7K0e01+XYLYSnZQ5kjLzFO6U+qgCVt5N2B3J89QQ/V2miZ0CGE4LVwRwynm
Ldl2UrmzWPexWDFTVySaKU75QekrdNHOTWDmpDvdoUaal5H0bGTucbDmYTpF1SVPwRuuOIma7j59
jJ1MkCVLXnVPAPtA95X54zhnFhQd5ocK5GhszfGjyWVpG5eYWsyV248vuw2UlcmHcdTK6FlrgG3r
WdsDz+03FVCNxDPNU+qP1fOaNLvGOpqTrT+ZVowhPoc+1qNvrAbapBQrDPjmm80QUHkrLDTH1B55
1moDVb3CJ4oNYDymJhi6T7OFVAkenvEYKCCYTR6rjrvAlQMkpu4vDqUJm6VK6JHWYcTnbNS36gag
DaXkCeNbHjlx6Js1Tq5geZUSzckJ+BKgB8FTfI1nA3XGpAXZwOVAjFeLKcbXnGcCP5xSgkIwvpDc
pXGIQPgoG6ffAlGCcC0/A+o6I1d1ULOgojYwyfuWoF7QBYwSUtjQlmHfL3T+ESHOtx7FLeiORbZT
L0Y8MzzGOQ/9LxOOj/2Xz3sh0nf18dT96nvuZcVXdarXOTB7iU+iPBxzO+P6KCdLk4BRMerY4M3b
VOhB2EN626XCOuRWHfND2XsdIs5Y4qNnUQWDQa6YemmBQtI+GiJYDnbPTz6RrKvplrj3gtDpmu5x
rM+8bITCYi/YpkO77tcsekTyIVvNrIXhLd0OcHaclYwN2SDCXPJKarpldG7HCth0yswrgTfDKBOw
mhOgRgdc3wkUFdQynFB69+q3Ht2YE5tQ/fqassiQ5MFG6EnIo7za+h58D9ndC9cdEqn46Bavvzok
pW05UTsVx3IgWKmi9dBehjvGIiloEwdWkrCSmbISQmcy9+VxZXlnZkBixpG7ltwUo9WwFnKzYs/c
LXulcgJ0f1SzweDpKJzVAhoEgT5vwUuyGDe2XZqU8MR5/Ydcx9pUmi+Bo3VXLW3WnWbZBSq2/+Y2
ObJaR7vVmAxwXl0dpWaNQ/XwUAdxKzeEtKFwlFbda22NVLTh+D7oZOk2MBrEKVnuncWuzvHsvWRt
/OmsrtiIXkqdJp7YPN9kAHH2PBSh7BLhi0FqsjyYuTv5L7nuyTcE8SZgMKbaoquDc5PrH0VJ7j/v
Eu+8DtxMo7gsQzUcN9HwlBeBu59QgsMkgzbglKw0rZzixpHcIdeOMGncs2vC/TFyqt+CKjcI1DwY
Jb0mWR2tRD0peB/wcNlTXzxLn796xjREZLeVFT1YcpK1XdveuWlyH/my/pdRyzffOwTjrydeMrfp
KTC5ENpsFHINWoAM4TrOyrIjqm8NWVTvtuS/+pS0d7m4823wuieAi6/5MK/b0mTTls1uRWCOf1s+
R+exNJp7kI6xq4Pllb63MUIbrcdfVTEnx4RszsWV1Fm15W44yc1pqMJe6k5Z2tYsLDY6/Aha7k2y
YTAyyUyoMTJQBhJj+jZZZv0lLKuju2dDsw2AoFP7c4rlnqFx12nX6PlptFnVNE5n8DZr+aY1mfQB
yP2MKvlOkTdXb4emgb6gXvXkpflNLN+zAnS46cb1NnbXq5VZZw+s8wZ75C+10p605SVum1c6wfqd
ejo7STZJkz1XxLZuQyfo4qPr5a8u5nDmugitCP/Bne0nd1NFWrga9TOecMqYgqI5IRp6UJLMgmsv
D01r6S6yV059USW2hspIiJyQDInJMDOVCW4aeioWHCthM0GejotIPA7BnxFiwNGOmVCWOfjeRuZ9
t3CyZkFGtbwJxmWKuKEIvyjFxparM9ZSjza05zzG32/Wr2ofoJ7h6rfVzB73aEeHfUVfyK6s0TRL
rXPCDCBlqCYoikeaU0WwihodIOFGh49U6+MbhAh+Pi92j0DPC9jkBQ2oia1rnM/cvzSPdZpZ/OA9
Hi+rB5Clnnb+PE5AHY0dZG7/kkESV6EegBtvGvjGc8GkuKcPAkuXvGIm6VQe+xjBoOUZJ5U3CEw7
knTexhMAvY0KfwzpPCGlwKmmyDyFPqTOE4q00Njkacf11IMaQquEkNAE9jFqdFAXPnWmTYWTAtaM
YXa4hnsQR/UtCx4ElkBSHnm5oRr83fNetblzPyXEpliA/cQJQyAStFIa1FVILQOaqic/M3FoCtei
317/7VCCt5mx+2GchEX0tUFYPhavZdlQI1YuNm/CLCxaOflhNx5dU1tHEuKsMiL3w3NoDaqNIGhM
FBJNWm9YVVAU3LB7Di66Y3QLw170klR4CyuAD0wc43e66vOd56FR2SXbFPWbppl+42eVe5qX6B3D
TbIj38RtWEr1tcND3jLZ3AtN1tLxwYem5njmz4QvltRefd8uGc/rY+GzVVbfQ0ynUBK1z7Rqm1NX
Its2cjcwlJAqxyk55tbgbaOl35vzQ+tiklbfc03wFUZfLamhEE+tPkj6Lm9hveTtbv1uu/VHXQIj
sSuOG/VXyPk8tJQyhvFo6CF3l4P5LWatfZXunyzVh20SRh4igV8mj+wsAcXWJfrqWNy4Hs7bssad
Iv9paiOU1sHNor1no74NZacdPLwZ2zW1jTCOqt89qntf+8axQvnf6ZP7QtbpbBa5g1xQv7jgqlLJ
ulpNXjNKKKHM5d7J5SgBXTnt/TI9jsAdNgMGvr36aFCo+ctLx+Twr3eR3YY+vWYrSdBcbk/wrEtR
onnJ6z9dPrWbRnpIZmP5MySLeZodHuSePv2qHD3dBDxZDg3rxW3VN8+Avu+hjnDwaj4/yMpv0o9Z
D1B8te9yinR6Plfy8pMXw8NcQeWFvSwLR1BZvm4xHn1bztTeZ21CdJGJZjKcj5q4qmfg85OfOFU6
n0uLgTxJIdj0e/XrgxXqiN+SXZFGfeCbH61r/PwS1zu8MZ6jb8Zs1Lds6VMOuBxKpJeUR3X2ZHnw
yym798zUCQ5QyxYKc/itvpKW1nwQDyfGSUfPRgwuMVwi7x0+UK528V1Uzmeu2Dx5ODUOvT/tICLs
y77p3qyACd8ZzNeFyZ/7mv+p5HGspfnGNau9zV5VAwMBz5fjVp0Q1uBfW1S8M2fyCLckO6mfL08A
K/jaCLi0jmq8uSTT1KCx9DlZhbU/JF70okbMVM4Oahht2EheMADhHflB5djik+OlvqYL4ThLUE93
puTV6Jct4LXN4i5velMTUk3zb9NAt80opl/qSuh6zUOUMuU5nR+dg2TEvNS5+ALiKnTYKERoA7s6
DWAJw7BSHxlfOt7ElD3RuYju7KIjraxXgJt9BwpD3rOVLFqXoJXLQloZnIHfbRvLRHkk/KYWRmmz
A0PLZ3FCyLK7ZJ+uA59R7N5f5lshX7VihYPOrHGJJx93RtXPW4JFJ+GBW/f99OBHVk9jAiHu1RQN
Jr4hzEYC1GlRf3Y+sq4FnHBO0+40gLyLNTffkpe09lE7PXtR3HHtxxcyu3dLiamiEyNvmR49m0Yz
nmYRvKYDUizAqQNfOQKg1R/N5hdoMPNdjPeX1DxkJqGUBjW85XF1tPmZhwRLiGOk9R5nIM6/CjCH
/AcbJTeiOJ3p7cB0GVojbi41AwzpRJJeMN12Q/zqL5jfIrAK+yrzCJRaIGCHEXBOZmXf1XdkzVMT
n6zxqgalRhs+08waT/54NBeEdq2Xd5Iqy45tXj5/3VQcqJRC68mJco5EcuonNncPnwaaPPdDMyHH
yHbkye4pHVr9n0VKg6fml8aVRGGNFRd8ymhtaiPf6q1ml3gn3QLLuCaOfLppdsbpbjmavclkpabe
8BX7asBZ+QjtaosHkIFcCDNi1nbrCq2zBZCzX7SGiyTA2m50fHbsxObnwswuTs8bLfKXNEK87Vrc
cFpCbyukyGXTo3GZfs/ZM5Rk90kibjKx8jWQG/iMGMg1dsZjDlLklHP41dhwb+plHmlR2AIA/lxq
V37G2Fd2gkysw29vt1rji5ob66Z8xnYQ45zscMdE7rwna34uJptOiLR5q/2gD8ui3LXrMu6XcR7P
mgapizo0Z6+uL4258HZybIci9yuiHYTzuJMb/ItwQJCBwm7NruUwxqAY3bo8+VBKqRWY2V/7eXqA
0dQXleCRwW2FXHa/WyNqYowyAYvvVwAvyXjuBptWBTSLYOOj+XxzaBcgTZE8ZY64Fo0+3LkLkHKG
8k1BUvCQ1a3/sHTOTwcuJHcOeDCOx18vs+TmrQatIJB2aKsxuyvV0lPsSwDE+qvrs0MFgJT6JD7P
et4aIZ9dc0e7hXtJGnJ+WA6jsRjPa2leARrGx17imGov/e22Xg7EtWAXu9bLIVmra6ZzL+9Py2K3
IViClJ6d9kYRAP+PZ+ynyBw3lk8Lo6nNAfzp5cGvAFlNUIPrIv+YpBXdyHr7FLCLXJblJTdaEjN4
nM8gZznG7yxD5PvJn5xjFQXcBEo+z3ZXoalBmHgAPLojCbZuIKbATljhkPbElIjAOTtr1YpLiYow
WwHJH1dP2BrUz9z4wRoZPK+MhA+x5lOL1lX9IywL1D4hJt4NiOO0Mg/7MnV55HXTiSZo8a0BqFqz
PNyRlvbphFqQLwrnjaVTmb8VQd5/X1soWurBaMI3baHq7AMI2nav6Xg2QMb3FpYzQ2OXg+R51LQ2
33uU0KhYFQ6L3bAkJdK3Ro/7jAxlkz046Fl97evke8RG+7GUwqcPXMwzHp3CjnfmSt9OTMvFs26u
bGHya85Yf5dEffnatxjFPEe7FLkeH6Fj2S+0fsYrDee+EOmpgOn7zNNX8kkAvbqj93PW+uRx9DkK
cCb4VMUB/ZiAGXcY0gt9jY+KP5vnHOwZIg87OdLVFSyjylzzfTxSezbqrNGSESTRNNOzNhiX3JNh
E/llpvQocakX9kWivRSgQNhr8K9f++K2APU4mVVNVV4nDvR3FdQQksptUG43M2n/rWcu7RFwOTPy
mvlbPyfIaic9trbkCTwry5B8usuoufrKBU9YpLzsBEsypSQ+yELdxRDAqX/lIlXRyaIdzapPHopo
1SmybMoQupW2n7p02th5NoM37MvTnJcH25s6oiCTznKCOlvymEf2WdAdrSba5Yu5PC/O7JK7GDwc
bP0RtaLb90bjn526f/e6wn8pO08/NK2zQOw2k23srXCGXPcKaNp6WBCNHtZGwu0Yl0t3MKDJYeye
xuQap4V/AyKdpAhzS1MH13HKKP2gSpAlrWsc6pw5TorkmP9z8CJJ0GNNzMG3yj+5dbs3RUbbUg7R
tbXNJHRy9qLpnKUXTafWfMy6IuQ1oIIgW0amaiqV2GVxmHTxlU+QdVRv1mr5xbGQyN+87cqTpXnT
tWqSpw4cVzjxedhXdVE+5wVpMYoUxiO0BY6lxVxPLj3HN5Zy8gEAmpcL62MkKw/UZweeyA/II/j0
YqD9otd/dYGGdVrHF8BO2gUVbJAgj53p3u+z+b4YYGArj40bA/ib+QwMtqnd/E4DjK8Tjc4yaMbw
rZ/LzNe/N+xrghynTRaVxv0qktvUuvFpJJTKvlf6RfjRE3ugFWDonaOfrrIPFpU/zbob4tELYXkM
7TGFe9aEhc/8ueKOeFAWvkHQmNEKmsJ84HHfIM2JLf1QGbGL587WuZlMRnZYXTpBzZVRqSrK8ooF
NpH9J1tUOmPb6r75Ome1s4vb+Uhv14L3VoRzHYH1iNtim+P7fEB1hsSt52d08d2UMpQD8N77oCYg
e2jR3ezppz6IilA4QrtRREvViPhEI7ZIQBiUhnvpnVtrz0Xt/k4oPL5bxsp9ZEuIhDjceWO03pXV
mKL0tNPOGXBNrD7fh9bWL16Vm2fkAIrOJM+CwqfN1EXAINgeXNV/qysunqJI8gOIK1weyuAx6dhc
/bYz7pw6Ne7M8mXACHPJKJC5jkTcQ62a+RusdqXyLYnXsF8Mzm7uA1eu1HscASza3UY/UF1UXLRW
cBnA0XIcBbN4BjUPCvB8y1Doejs+LU0f7dz102Fzdg+srT9VsflaQ2a9Gg7PoYTgaxAPPxt9zR4K
cJOYw8uRthTDuzeoBQ5t0Xpbb4ii0NId6kddb76yoZ787okxoH9awaZ62g5c0vA8z3h46A+jFb5h
hdxiAO6oKLwjdgRCkW6Jo900085OJ1qMNZrdcHrDwIKvd+CCkVMNVRGRsaWg4FTHEh34HiNFdE9b
eUtitJ5P7dqHPdW8N2OmvWiqITbbGpvTsXamveUlWH3ZitN38VE6PtInBn+2lQO3u4j0tAzxThQR
byjU4HUz7qip8dkTzPl9DwB4zLnki7EupRmUm2GMfV5NU1PcjJt+uJBvCrhFZk1JKYCB/lkaKKGp
W9Gt5s5YRpiIyXXhJMMYAG0N9fdaSTO/OzIOq+lUreFZBL60U+bQAN/frwGqGYYrDZe+/jFnjfU2
EebWcigDuvmUuF6xrVJ/2GlI8js0v2vtDPN90OY3j5tMNxjZL57MaBI7XWDOaaXfUyl2TbP8tP3R
v9J46X+tdgYO+K0IHmwKWs95hfIgvWPsuuHoR6J5t+3KvoBuYEPHBbVeolNPt+dP1pSJi/osutI/
k7KmWSnAPDLNMm6bMbJ31THQ9BOPg5b7G+qButsuukyNoJ0QdWq/s6YiS5iVpzHFdqatmF9BVtTw
NoCdYtGrqGc8If2Gaum2au5LN0tPQqADoWmWW01Yelv5N+tRofUH87fjP1v1a1b7w0PWzwxVYK0W
O4peRt/bmeN0GhyrPCeyD5FLHbvhBmmrXyjgiBcXm+SovWEhbUNq2hEynPSJhUryEPssl6T/AG5h
BpC3Djgm+NiSADa4GvQGYUIwQL1L0UDEEQxA8QX7ycEnwGnNZnXnURTPvWM+UGlxN/vVwWDWemx1
OhNEQV9tPer+Jqjj+KrZYkdO4cEKuuZkdTD8xAKpTR9/Uy4DdzOxceGzh2Hrty3All9mnGgbsSTR
NmnGjEK34nvpA8yiGhRhhE7Hg6FVF3jG6VX9yQEXdDBkWcyYs2bD4bgfNPyzwrDL+5zi9EkU+iV2
Lf1C+o45tHF+s9bqzwPyC5Ug7XkmMbbzepzXUec0534wvgGHim9m1eCInXHeDzN9LyVNJbtUW2xw
tZN2A2piFq95X+Y7M2ir4z/s0t2/59o45nSbUIkR/Jc0WGYitel4OrdK0TFoVV7iEs476C0mPf0U
RfW94O+6dbl1R+l3A889eoLPniI8r94pjjIwJMWEl2hMcLGMI6YzZk2e7dWLIUiDWJUtnqwkJTJW
5NVW3SMjMdr0xTbP6iRxM/1n4Y/v1czTKqUC7mgY0Dr9pKU2iCU1XCqoJX5e/BGgYbexPfTnyujo
SKCreMthg1JkYBEDQXOMiqF70IbvjCt4H1cmPNevVwkW0w55XUEQSIx3AdHzjGgAcwhxKKaRkyoU
NlulAVlZiW7K2s8Qb0r2JL7qsTN+KMiyMv6QQGVerJxb3TknYgI47b3GenwvkjtiGtG5sfyL1Tg0
DLR2R5Mb8WhEt29Q3NjhkxFZhJCiacLvdmVoxK41ACPIJw73xMOWNZqIiIY1HFJzfBcEGzaMdtPO
JRpGGhnMsh3z8J/t0HYL+8EDwsNLVJzx+KquNQw/TIF7IEj9soOyElyUQbTzzd9psXxX/yMQ63er
tn8rIbvKopdB5hsGgn2kAHFXaXMUqgEkkk4nPMV4ZcTXkiXOkV7cwd7QF4Qk4ILIbYNbvojkODWU
+M7eK89jg+xLk21oS2DBBEp3tLkXuCj5VTNY247Haiktr2levTvGgmYv9QWf9/Kc10boW8a8Qwh8
TqSQ2UYxfL4yeRsz42kCz05mwfyMM/JCykoxes13lil7ZJazOvOgUvH4hkijcz+Q3JzJ6r+2xmZl
a0fP7n452mz/w7fJ+pv30nUtHy6Z9D7qnhXIL9u/+1ISt08SO1m3VibOhkUDV5lHLnsAD7qZR+rI
h4FuGRHE8Tx+Nj2HpynBEKTm6FhkuoD2Z+/V2yPZOOUofiUjyS2H6XjrB/jX9fg0aWcI07xVA3q7
8sUzh6ABlmY4OpCSdHt9Uevs/31SWH+LnrksQS0f7TpwOS7+aupsExYwqRVP29Qb75omWbgwzelj
mme/IlMbjrr1Q2n4ar2hZCH1mE6Ri7ZkXa4ppQxkHVziD8anhRk588SfOYo+Zs/zD02N4hs7D6ZR
lxsYfizNmp9FNZ7r1RDo3Di5CsG8ISgi2rBhbP7Bbmj+LWfIb4/GCcvCymu5cGn/862rWcCAGOxZ
ojXLt7x169AUUxrm8xof7GaUbGxqHHsHkDHCkpKQlVPPKwUHTwx1NpfiWR7nzzZrLnKsB5Xd6T0i
BwTutwCUP//3W/J3/zE/s+2RocLxTjbZ+4vdrSvLgGcZNi7Kno55tJ6GtX4hd2BvtaAQx2aFhYot
Arg88qmWQiSd7KW+FNrA0ydBl6Bj5p/MWdLb+x+eWhcmCRAMCWXAGv1XT3RrFnMmWF5tdR2ab6/f
+w37Rd+Yb2ncBbsCb/xRRCaJ0mVtjo0ur50WPQ20aPDlEJd/eInAKfyXH8g1TZgWBgQj/vOfb6zh
9V2XsXaQTjWTfAho0ILT4KzR8c3XJ2Zn16cXfCfVtnUMM8Toon8oAoaybiVYngjDjtChIUCGU4Kz
XFTjN/Ux4J59Vxhsujvve21UEGQIW4UO1groMjACqTQIjZbq1I5b3knM2iN4zy60oo9YZ/wF8n3J
xYziRMXUjsSM/qADcTON6ncmYnQueSTyR3RWEqFXsgMc4aIo22tWV3kog/oLhRSN1UYPc0mXrcVe
sqLYahMxzm6MpLQ3yzj5tDnFQFNIznZ1/jN3Ev0yQcIB8lhpL0vgvbKuIfREH8RRIuXfqmR6r8up
PyvteKDDY2ege8KL4ejJnOaQOU/QdAbaueNfjugrNP6svrg8tLjuemf12hHSp014NADNu4197n4H
cWFtLWsav5tD9w1dE5RQ8dz6AmRQ4t5x3fozM1gJ2+svdWBVjFhcP/Ugp+6CzWpZ0BQyl0A222A9
EamCdrxkCcUDXkzLIqmOFkNnPbBVklM1MI+NU83WrhKCMaGOncNSY25g0vm0u0/hB8WdAHS8KfU4
u/gkzIBF9OVmNTU86b2NbK+jUUzmwUklJMQNuJPQPK/K6kqBp8AYk3vhLrcEBzvc8gRbThz7NHLZ
Qdi2ZnpWi621EtrOsSn/67lukC02e3/52hvqwiLc4J8cQdJfDIfZ9ANi6ozHZpZNO2k1R/tUmAAT
bWNiT3im/nBTyhAc/2bul6vJestJ73KsOxtlZp1lzGvIxvErWUPi4ITNi2dNqb2MVvmedJie1e5c
2WSnjiRJvNR3U29/GHWKFsXWZGY2Rj3SrrY5cgz27AYD8wohEOT/hh2yzZTHgqtiFbYZ7S9bgrTz
KF/PoENczHlok66zwnFyu7eWB8aAq2/raEF/Mb/lZWt8WZvSiLyE+qirq45yRCMEBQdRaXe5qD6F
QSzM5Q8RYAvp+tqA0m8+jmsy7hqtDTYeKJjNEuPLwDuy9Yr2Xj2EtDWwwzqdzpxH+2xKzKtvjoc8
cKiyk/Z74rr8bqxhI8S6Au8+ByZxIvZc707tukQTByp1fZL5o/7ZwuvNCvNGVie7d5r2Fg+DfjYS
IkGp5ux1FjvbVjMQZNf1bs2Z+qrZdXa4eV8A3x9yZNSbJWr4wrgzmj4398QG7f0g2uPktPPWJYR7
4u5zHAdYNnEMTnmMSEziIlCGzNQEFdnG2CvpudoXg/2e2bTRO7gaDq1W44UYhm9Jw73dsqPP0rof
2mU9wEZv9w4sZ8KeFOUOgtu/J5ZTJ4Uik9gc6zD65LV572TJEx2kqLsRpaOum14oAX+VSC5hTyf6
Vzj1puEzSsvyMqzVnT2kp3rS0lNW3DHaH+yW5u8yt4cdtV3PLDCnk3z3l86+UtUi8f793ikPSg0m
6/9mrUnyULNriMHekmD0LJYpyfrcGszBFkEhinRtykptEn+ATk++Hb0JnGxcT6+ugDWS1hELygjs
BB3AgHIN7VAQMb3GbXUpzDh+HC2rBZis7W2IBWViEOo1lulaG8k3fSV6aEQ7pFAgWg1Lfbs00EqH
DzVPqQzVKI0qFjnkJ8YwuSIi6aUO776ZPsbB4lrMUlTp8G3T/l7X5gclNOAiq4rShia9qjGOCsFP
XetcDNWOf6BJEHsgmvJPNaS2qEYoS0645HZ9nki8pGWwMer1vFDf9JUBi1LpuCjzNlT8q9nnu5Ia
/gsUOFSDhhUB9VJ6OWike3WxM9gXtvNBb3FGDnTa23F/SqTrqgTbuHFbmMD+SBxuZmc/xq9DT15l
sAaXlBJVxxQ+7fJm5XCXT6n/t8moR4A/eY/ZxBZqtNmrDHwbQIxv1Q3hX+YC4yg07GadPJVYAlsT
dDEXd5ialdSlaujZTOgRG14/IEuRYctV6ogaFNENDxR8ZICYO97P9rdWzt1xlGlFOnd46JguFDJO
QIo/6h9Rq8+h4bb3Q5AZZy4aoePzzcpcE0FEbluHZr5Kg3Sb5f2xyX4NdMhF0ZxsDajW5eJ35x7A
Rd9X4zHBiTAxHR00E1Z11xbU+YF0iQNsu7DTKJsUYdZj0FQSljLKpgnL1xxydRuBU8vG4V0ZR8Cu
37lkbkIVFo/n4Tk3Gf+SmKtYJ+PRKuqfmUn5MAbMxboFxaFYQVJkKZhuXb5cSnfWMATjE0WM99eT
OhtNGExn1669O9OEb0ffwoOBwamSkZEKoYHnrJwhQJ59ZcbNnmmEizVza/Ve2th/Cw0LKkRDNoeS
dJXV9jat0ZVXP/21Dra769fGBazk20dRZR+LTnsFZrnLms7rU+5nR41vOUc+nA42NwH7lqnvytAs
rQuh6eCgV+NNp9vsUmQiYAONt0wfoQRFhbEFUrFZszkCGuAVB+VEsIsIm72dnfrJIIzes6IZ7LE9
SsOUReQBufyPdA2RFVn3Q+fArY2jcBpo71CmXGnsc8ADb9o1/t27iGHeSx5RHIge8KvM44EXgyVE
S54Ha0rSoToNr6Ae9Hn0dsOaYKHG7SFnnbIkIBXMS3uprE/RzuXNfgyeV10zrq2MLrJ2ejGyiOS9
zJKoB2fR5sbGyjTjssBObzoKa0kRXRpp76vxKoelX75ZrVmSk2rOpf/goDveOf78oKrlDMM2oRS5
5cFYREx7Fq03To9xC8/ahnrG4tyYxn1Fmihsku4oB45QmaAiv3jrGqPazdjNMNP0x7ZKh01D4qfW
rfZRn+pPLatAwlYnKZNxabb8c2l1Hzl/tHo+33S6jAsea2KlfV45MonRv2tRU+2VSyZDvgCjcSwn
EBHzdMJhGxzmBfNAxvJrI6IqOiujgZPpD1MFZH9Ar/I4I1m//66a5apCRX2NLpj0Fld1u85OU5y9
THMMC9zRX8aOUWpqwCUt9q+hNMwDykW5bQ1fCoeUMXbz/dJgYAFYdXFNyn2+ljF+umA8ErVKVKtg
E2YHFyXX2ytbTjfRTFJCe76PnfQ8LuuL+nUDn7wzThcLIr12l0a+eUyq6KjGyiRuac/w8CasBRpu
kZClR1oEwKRrZA/oiNmxKE/2oiF67HmEJms7e4z8jMmhFTtaRNp91iTpXcCl8hAF2s94KSQmhj7L
0Sn8PaU4PN093HXKtOPiV0fMxAoRae7R3xlpZt/Kcj1+udaV81Fdo+3Sxf6EMcNJQc3pmvOYSKI0
pQO7cl6yPfFmnuV1xljWUzQmLTyzgxA18Jm1/JBDCBle2gDiGXstufta+xcFMh+b3Tgb2pcPG24v
URQKBtNoQZfncW6MQ7JTR7IJ7uvH3NdH9SwjoHAojQ43D+YMEHbjJrNR5BWTYvHZsVgd3cs5Mc3y
VLcMqn0bW6Ez4j1V7w7NUNs0mf+PtfNYkhxJ0vSrrMwdLeBEZKYPToPCgySpzAskWYEDBk6efj54
9O5EohOOXZcV6UNnVhXgZjA1U1P9SfWGBa8bdpEoCh/P0cyWRucNt5EQgeqAtt0E48nLGPII6WaH
Psa+TQA2WJV5O9qRsdUN6XDmQZdBZmzlRkm3vfkVepe/ZfHWRwg0j+d/XtXcWkYBbnTUYeDQMJnI
ff4RLHeGiwSxgzbcXcNuVgtDO57Rj6GePQeTxy6ovhpr0GOdZZiEG/rXKkBqH+ErMgHugUmkb62Q
dPOcSwE1KTrYG3EbvFIe29T89Ed8kfZ9Q7tDHzQj2/hWr247hHqa3EbKorLiByg73sbUE7y/vTTn
npAfQDEHnyKHQnhbk2wHiXf0dO/xHFfn+mMrlyNYRf6bbHKEQNHQv1GnJHtKy87HxZkhgSHJyLWt
ukHxb5LaKMEGSLdJ3zg3sqe+0Xr6AbJEmzr9g1XKW6MQumt2PjDxgg5Iqhff0HwI7yTsSyP6gc8x
cpx947OvhspPfUyNJ4TbJnhg9VmJYX5YDv123Ul+1jENayyIzqe/r3fDLmuKl7NZXDlKtOEmXPA5
JAqOi6OCRxBiWVzVqAmatvNU6NbDWXZJSbGe1x0Pywv/5Qz7sgfjc5kYwyaYkHmg4xDbRdJO0+7O
Wlc9pcs75DheO/Dxt6HoXYmGPp354FsU1jeRPBzLqpddDBveBBzGDGNV4KLJTYQb1Xnln2tSOgWT
qordgK4o3zp6RcYtuY+V/gC1Lt2ajfZMI+9z5akB+SnYP98Zir2nJFwRw+zlTBsxJ15caAzI4MgG
VwSPb6aNbbDTYoRAZKQFtkJkE87bLu6oSGRIqmaTD3kLzelQUq2p1aJ36dR/6M3Qv28MLvR93t4q
kmgOUmz0t2e1gVj3kLOKg49nQHqvK+Lo1Za1NXWszusRtzw652Lndbl2oPCMVVZpUAiZUK1UNPKb
0dGeR6PKuQwEHb/ASLaSoMBcecO+1gbgEFFuoe4y9X4anCPxCqAFiYaAgyrKGxA7UH0AgDhfbzIJ
QAMsle8tWpg3ZSsfW67wDwVXmBjYMBoKyPRqyP8qVkbBpZl0l4P2Z+ujLjFJMpz3FdnXHzNZv8dJ
UuI2SoBX2OHsqA3cDx5iFQgQfJbywN5mw/B41uY455iZza07xM3gfG611viUTEJDTUgDDHHnD4Pe
JuT+3v1ZqCIuoVn0+adi0vbAC+w1bNp+b7dhvkslQTkv1H5y5fuYlsxRrbCVGyhB7zpVjzFIMBQE
CYoXMTlYAIJ62wbM3oEXS+rpph4clDjimI3t1DwqgkB/nvK+Y+CrHZ0//FiakNaASXDTIWYbiABG
9FZ3SoASbitZwdIDuuWN6U1V5ImloICWOYzhE+r0IbVzLuoqfYtQwO5AbZieCvbgTqRqx4x7EHpt
5RuiuW605BBMUZ41XMG7u3PonGvrWVSAggl/5B6XxyGP7mGP4cKbeyuSrX8qIGtIlph0mlTZlNWZ
+mSSlI3T1zKnYVbtIfmTlgQ/lKlNEyPveJdv+0mW5Xz4nxXqaOVNBz/4/Um1VQudLzjlAJtGUDiL
PkmWBMOB8xisFU4dqAHBeFG/hClnI46E5j5AH5WSf8Ida4zVTaV6tEOM8ikZ0vhBl1dZqWclunnl
E3VChH1sRcWfajY+vU4QSTHUHt0o6y9YZZANkvFW7uwPkcKtDTFTrPBkyrH2iHYzrmAjaCf98dz+
jhyaLKgN3EmZWdJ8i/U7ySbvsUoJvnIU3/Z6degBpj1XoGTheiJBi2niQaIVX4PAaUHKDbVxOwRI
Bhahf3vOIWyzf045oKZ3oAKT2g8yrpGGCgKBGtFuuuz4XAzUIn2h9qjc1ml2z6GZ7wN7qpJy45Hp
hu+a2JRQUDfdUW8APMARNqYus4yt9636lEy+N82AL6wkydEWsN4mSavmWLT41NV+U9zHmXaDVhFk
j5zNPUdOClXLNr3HxPwh62mdU8DjDDKb+LmvpG0eW5szabFFnu+uqMwP0uDcqMDpbxy/yCcnD2dz
vqPbgBmxm/yWOM1XbZIHjAOmXy8HBQu6ynvAf/nv8ARHNHW6lw5iJKDEciccIOTY0D+oQYdn9JTt
aKQ9QlXTzYCyy6YtAWvRpWmhY4btprKHx6ALTeB9ueHC/gMnA4bmprGN73BuQXNP+WoSCVjISCMp
QE+2GD9Gu0FpUKSNek49/ahiQg6wDVOpFplVxAJMUHmptZdbEm5f9+gaJBUW3dpbYTCclBfrAQWG
WN8Vef8XkIx4hS6v/qGlY0HuoOehayw/e75iU7ahkLrpm2ANpeeUEtsY7HupIdHXveCglD3gPn5K
POmuBxOc+jxaBUBMNZVOc7CZGxmD+RwQ3kPUt8dExnclLGV8ZiLnZ8JVYYfYTLG/XNjXlKm58Xu4
2XQZuC5MBHb0EGcccM7/jNs+4l9nabDAasy9h1nlje0MbgU5KKns4jXVyW4aiXsgB0i/5TZ9GHPQ
fOiLsfZhlbDQpPuyrP1t0vs/pTFBzcqANGrTaYOSBtssQZgIjwALH9TixYvwKQys23N/wK6Q5G7s
0ASNjkSSpmMvqFSE0niHe2e/L0L0vGQBkeoNh24mX6WR2y23B2CipnyqJ70rQFxT2gVHN4l6zlrp
ZijC/EHXv2Lo+GT76V9qF+NFU/gfI9X+alfAyM4Ci03NTpCQDO1Y68dYOMpWVEjA1Ujl/G2SqMIC
U14hQz5O2mSFAzEy40ON6Vs6LjJTR0DHf/LJ8GHdIcmjD2ZCifxTbtK8HaoOFL/5iwYrFdzhG+TJ
jHoZ4tTx56jouPbcnklM56IItmXELRjgqQp9qIUTAPZ9Np3+5tzkjSY9Kk18TojkvVFmFqzmO9Uh
C5qU4aiWwhN00FsaMxg9QBbfrgh9Ed9R5YM7M7XeohokcAfafZJG8kMFMHZUYrFUa2QjkxLquQQp
JkTPpE5YOWw/WdRROxCZ2Iy19FPrNOs+1wLMyYNfuW99wXoMM2XwHiSIvTtybVAgwb4V12MVrdYB
LKVulJ+DGHXLc15tTHAfq6BUFcfUUCd2fAf2cqOL8OXcQY8wly6oKG2VzsJUaIgARnTUZ2mBcjU5
S+dlHylOhXeJbQMvCMM93YsAlIc23NfYSQuKUwctMJ8b5O9vzhfYSjuoag67cPrPM+FlB5C/2MD1
TwEHoIz6qSfTu5ioUnEagSxIpj6R+tWOuvIItoPjNg/uzv91YWGTmpTth0DcZTVPQK52M9Syeetk
YH5gDYwgxo+0oCisBF6KYwXGuHUYKtwPUPw3MP+VVVQRre4WpCcn76SQIEqoN7RvnzWaKshAJC/+
SHnrbNaAwIC2NbUUerqAJ1Hh8B47BwLo8WzQEFHrIf0YkaMskVVhu38zAIgmcIClgMV/C0OACX4N
8mwUNtkVmIA4AiMuN/2ucJCYOLO9yloLEEv0vvgjXXUwpCC0ZAv2klfC8iqVwC3GBlcP5wPKD/8S
svcmMbG+NqSt7kMQPGf/ph5guRe3BylrQdVSDABm8XZRPS+Cc4lTRldsJ5LG35x7XTIF7lwPJ7De
9ECPqo3h42wwVcx02UOhxqtdr2Yr9cys3sSS89T7IQx8q2tvKi19KfAHfxkz76PsczWsEigElek9
+jVYIXo5cKrb/D7Lq+9SPwCisy1IZNFAQd+GSrxtqQrhSU29Tytk6YPVVj+DEsO6Cl7AORdwZBiS
DcoibuBXX0JnwGtsUgYWoYlFpaK+ZEb2Ea3KAKGiApfCCbdXarAnjZrVGyQlsK2WWicep1yfwImN
OIsegyivsQtDSjht60c/C27zvjReEas5iGgqPgodDCndw7U281ni4/ft39GwQNMNQ9MNzABmMlej
wIxKK1ivNcIYMBcp38aDrriKnBa7Fro/9wqnOqRTl0NE49cACP8Hk0IbOmXdXVdwqfIxSyYbSsG3
Wv4HBbVJqUKccExThftNJN/Hmv7Dwh2U+3t+V4GSJUqBfGb6DcpR6AXEXB4cPfR2BkSJnd2BCpfw
0riRzAY0WmZ8lKSvfhgaO4oJFpI8QXTIKLMchYWLrkjdFg+GU62SrsSjdVfn3FqswVZuwhhxD3SD
buNA11GXwEBU+I2+j1K6MFNl5PwP9QnL6bdxeSea9KXrAGAG07rXtI+ik5I3NhAMwLtEovpZBZhE
o8eYHLso/6yPXNPONQIrhZciJfxcTdoqofn1LIQBrCDbeTp6UsYL3eZxf8apiMTw9iXEZQsXu+N5
P+km4YRzEb9R4y3uVqeKq/A2Cif3lp4uQWXhakx6XyCrCLGh2moD/rnnMks3WB4Xz2SXAuDyxtBV
Md9+29+1rErvDc8ZN2refHQi0d5b3o9G+VjEHB6h0WrYVG5a2P1gmFCKPWVTUqdPiNEzViRHaE+o
lF1qKnVlNX7u/RYP9VJAfJH8A34m5wTyrA2IynpzP+jB87n9eO6gSqLt9qoU3zq6813AO8Rj2wey
m8h0urzk0Rio6p8NoM8No6GJsR+uzgTVGgwo/UnfgJ8KJCeL0+bo6yWxN+F1ziU6v4N7aTcdFl6D
7XqmGDd54CXHUs4PY2A80f+l9BhS+KWwD7gk7HAUmRiSIOAoxWraQyFr3caa+KRV3/7syxAsh6+8
0QlHtTe32lhOWNeAHxNSjsBE6yfZDp0IDyBNpzU5AjeHseu1G0+1cFQtMkR7hRk/XM7SaD3MszQL
VhJydKrl6Co2UrMUs2sV1LoTYcDaDtutFRjljQKBEx001xkciRqp99Qb/b5L8sewRq21UAVZFNiv
fPzUkPtzqksb1F4L4GTRobHMfIsADlJEzkjc5dU26LTnynM2DT09n+WfyE9N3CkHpIXFwSwwt/Ws
Fzb4Y4Nm1KZWjXQrFcaHMQYCnLgWrqpma34UMXRcQ+7VjZ2hoyFoVPsy4GiDi7clUSMunPLbuSPT
GttcH7Hq1dxcSYrT2IpHmiqljWCb5ue3yXcHWu/WH5uvyPZKKLMajzleM30hOjiOtAJqyr++ptuw
8TQkQEGkbWpdKR5TaKTor2IAbFffa0AIJHCIY2SydK94w0/LGAYKiGMLlT1DE9duN7npT/qqpUJv
378BuoVKM/Dvo1BwZlVVuGqlXPxq2+QT6hUFN1dg7SY6T9RIHCfcF8qI5yvSXltOgecxjMWGzQ1G
cXATKSF2oGHZbSSl/1vvgM5KU/6rcgux8/iG4v+PLNYfIl1BSVU8yjpkeVEG/aYWP/1AarZ2k37s
5WKCU8R0xMl1HNntnYRtM60ZNbVTiEhfgDNyTe8RfO2MTts2Nj6EXn0/aP0RJcPxSB7wI40z8Fdh
+gLJsd3joEInu/3R2IU7hvbfVeVzzIVfnbhEKm7gZ/vSl4BVB8EDf+MhekBa/kenAMbP8v4pGy13
GNJo0ytIdAQA6sriu1I3PzU42CKiYkMeoub1X7aacZEIGAD/lQ4OFKIs/gfUxjAWie6UtvqBqv+3
DuzrZpRGxHEoASq5oaPSweYEV/8UqTgxQxQZ218YSmKdZJlgEpt+LwodYREFvPvQ+HcN7oNbM4W6
HBi06MZ6cP3kL8Xf19kp0GBbWRIXjUo/5pJRbdIoH095U0GTVan5QUi7US3yr8oacA2t6WJQQ/2R
jfiLNIaPso+hfqejTxsZ28pnpURHQ27wTywM71GP+T95RJVAfh1z+IKWI/0YuhbzIQp1Hu7zoMbh
q/Z5X28kfLTP+8P/kxXfn0z0UAn8kYuhDP2g/uf/H6++x9fDh//8zZzvn7//sXr7M1ZPu2/1t9/+
sM/qsB6em1/l8PKrapL6n//5pmM4/Zv/t//wf/06P+XDIH7913/8yJusnp7mQ4l9b72ngztc9uqD
gZV9m//r/3Lq0/R/WLJtWbIF/M7QFC77b059lvYPUzNM06A4axgo7iKkOHWEg//6D0PDjg8jGIz4
oCs6ePb9H6c+xf6HYiqGhtOYNVksYTX3v0f99JaHMWGLao4TevJ/sjVJVXRLt8EuzRCKuOHlsZ7J
wVOR+dZhKMp216XQVSoAYSvVjN+1//7nFTPgphNKIokDST/praHCB4y1KTvW4yJcUc1besGs0OA0
CQCdtNVOZq8Bp07Hb6j99ivQ4aUJmuCU7xDDTm2Oo+VZ6ZPNzXmHlIPYxjn2FST59crvX3rFDABp
ZdSMEb1Inuygjv/2uhhJMlL5BIxFJF85jFk2rmDJnFWylDwJ2fe/oMAY7AQSYpOofViu5P5L32GW
SrQqtjBkEwECQD2qbIGsHjKA3yvLaGGWzs6K7z6EAhCHkkehn+TeBJelclaGkbA5QCVnZZIWBjDF
4ftvLTBFj+sGxsfQSJCSCmhIyg6oVHHtGGbwc3KjAOJjriJkEGlAFs0QrMZdMSYZJzvtSAy83u0+
/wrz936TSyOZhXUSjMZQYMX1VEVqfo+tPfYF5aCtdAyWnj6LaK0RjpHbWXEyO7QSU3wmwEyJYnf5
t0+z/Yctaa4daURKnVHkLk4NXrfcG+EJOFG4VzUHCrIwHso8QMAM8uSVczWLcA2dsWJUhQ86Liq+
sEnlxqa3cjjjl8eztHBn4U15wA4Uz1BZuL737DkUJBSadTclGv37y69Y+iCz6OYOY8ZZ6YlTjjjs
S9gYX1Wjsz9efvjS75+FtZL3IRLmqkAByO4eGgmNjmgy95i6wZffsPDzLef3uJNwfhm53SNYYsjR
EZp6ccR/8fvlhy/8fGse1Ilfo0Yb6ydYyGiYCJBYQaz8ZaI2dbj8huln/mHBzk1uS+FRfohjcdLt
z15u3zeaVp/8xnlUDfUXuD0k88P0h6c2K9vU0ohmwY02P6UE1c5Pvqcn+7z3PuVS+7GszZXL4fSc
P41neu+7nVbzYLoETmWdQhO6XQJvtej6bB8FXg+2o4yu29CtaTW8e02kawFoFZjvBa4LNyb4zaPh
hf29SNpsZWEtjWQW2lws01rOFPUEzPNXB2l1kwOLxyCRy1Lsf738+ZdW7yy+tVgvKkkb81PuR85f
TTNoL/hrNCu7x8JueGZPvJulpMiyeKRCe9IbkxtMEW4AgINAcaAaFJiWJ0LtbxI5yFfetzRl82jX
cH7KjCY/6aQlO6iJD53nfPLyAAciPV9ZYQsrGJPp3z59LcUe3uG6eQqVYZJwBc08aY8hA40g9lVf
xZyFvQFmoXbqMD81Ov66G6/EVyo3R/XH5ccvjWB+ko9izNF8tU52iEW8bcrmZ1s0HqVWQ/py+RUL
68qcvtC7L1+jRKBVZmWfUIPuk9s04kr/3UqtVl85+JbGMP39uxeAga6lAX2d04CQ819kVxBf+yj5
YFeJvLtuDLMYpwvd4L4tYGEHtn7wqMHsRIiM3nVPn4W34/VqWASOderQM33wK9kbN1KBGODK85cm
SP19gspRzxUV8NMpjc34o59EZOehj+yxjbzM5SEsvWJ2cjt50Wu9krOO1LI4DXGX7buoKF4FS3fl
uFiIaHMW0QJgLL4siX3qzCR67ag0UI/1spuup5zVWwBdrhqKMQvqRPNTWpGqjf+IWTSHph515LGL
APVZRRnGlbcsRIUxi+ustFB19UblpMVhemNF7YuX1NbKVC09fBbVY0g9RYKXdUpTipZooP5oFTW/
7pwwZvGchKlv0f9ST408Dhs56xG2RqN3f93sz4K5V4yWe4RnnjwEzlHSClHzkLSvtaNpL5ffsDQ5
s1h2AsSatKAwTz5tSXgaEjjKu7IXFEsvv2Ca5T/kHXMCKx7FSNdWWnKKLefRU6lH0M0/ebqxNyhb
iipak/9fGsksrqkUBtkIbfqUDj141A5RVHjpStHLz5dHsvSCWVRnDhRLtGyT02CbrbGpvFrs005J
nJWZWnr+LKQphuV1gqTzCS1eBTcfDYHprh1W9qSFp+uzQBag5nV0OVGkD7XosYLEcux6w1z57Qs7
3tw1pCwaRTaQhYBJ6YhtEYCB94RSPWplF3y+avr1WRj36KR4dHnZidRcvomzLjqNDcCPy09fGsA8
jtWqN0TV2ydd1A6qOCpOk5EH6bsq/JVgXvoCs2CG/wim0vOikx9YBgKtRvRN7tAdWPkES4+f/v7d
wa+h8FyaaeOdkL6AyAGs38fTGq05c3d5ipZeoP3+gtKqQ62U+/gU6nHVYNKmdB8HNKqvrPjpswDm
lujQGvOsU1WG2hfao5g79DL3yCt//yx+R3Zqp0C48zQ4FRpjfRy5KT25H5dnZ+FA1mfR69SD1w4g
YE+D35vPPqKe3hYqlbFt1Db/MTSV56+MY+FN2iySs6KwShEpyqmjHISNXS0/YK8zQPszg6fepP10
eUQL31ubHcpanaLqgpn2KXZa54GiVvVVUCV9ve7ps3Aes6TUe1PUuNY05YPNMXccVU35dt3T5+Es
lcgC6WZ1qlq0pYtC8YACFtXx8tOn3/iHM02bRTKmC0E6ZkV18uikPKZVqNzJqlLvOtFpt3aphy64
qu7j5ZdND/3Ty6bP8y6uxzyGjmC2/slL8gaFrjiDlJhH6GmPf19+w9KHnge2MpqDqWTlyQyQdYVL
OaLSrQ+RH2yue8EsssHU5nBfwQtASkXeEXOKY61QFLj89KV4mMW1otUoZOlDedLa9lOZo8HnpFmy
HZXcp/3rKysXq6VZmgV4LwsPv1m/OMnDWLzKQy9+RsRhuxJtC6NQZ1HdygI0gN2LUyIyFYSP/BLL
hdhbg6WjEQ/Y+vJkLYxCnQU1G5KumU0hTuaQJj+54XpfEertfl339FlQczfX28AaxAkuS/fot8I7
Ya4p3OuePgtqq008BZtOnl7AToMrI9U6Dp4NSJ7rXjCL6yR1rLAGEXZCT2m4tTtHv4ls4u26p0+f
5F0gZ4FdsCWJ7BTinPBNRv7xRamvXZ7qLIgVtYlCDUTMqXJk+eCNuFWEjTQ8Xv7tCzveGdP87rdL
jomawmC3pxyMzU2jIX2k4tpwdy6ERr0ybiw9Xt0vFra8M7zl3dsyC9N3oXjlKQwMUHtyiETaBusN
2phKbYaHy2NairhZQMvBAHbW07KT44zdrdcnqes3nbdreoR0C8PUV06LhdGcLd3fjSayo5jUz89P
yBIM+0GPABOI4tGMLXNlJEtvmAW11Sh23Jp5dLJGkT8Y6IGik1q3d0qOl9TlyVp6xSyykVrsJU9O
SJ6GRt1Pvx8CHzLJafxy+QULG9MZeP5ulgAfIbUEke4EMgfFTpk2isC/beXnLz19Gta7pyuO7ZSB
8Gw3dGL1FQx3eKja/MpOzVkx6N3TRVOpIZxozy0qVb0pxtDbt92axejSzM8Cu0ajUa0Aprp6nvQf
oHxIX0PYSRDuW9FeVyKZUAzvp0erx6qoB7lzEV/MH9KoQtoK/f9RvnL6Z0d076CiWzVD5vp+aMIz
kSP1sRztylvZuJUpZv+QJJ3//t0X0MxMwyezzlwPC5a9rg0D+qoE91aLRfJio/S4CVO1+i4nTugm
g6zeKNz41m6/C6tLnp3dGYlrRJkS/pYe/qzqpEGW2e5Wto+lscmz6B6LNAkwKs9cswS9Gkq1kiEh
MGVqEx8WI81gKJVtZ9Sxs4u1VkEaHGWKewu+U7OywSwNcBb90OIMC1Zq6sILcKqtPor6R60Ya83I
pcdPO/S7rzcW+L6I2KndUJjqQUXgDoiiksC1u2pvmauMOY5alnYQCzfHVHBj92MV7S2Egq68WcrT
uN79ftaZpRZqJ1w82Ry3ChwJe4pSLv+6/POnD/2HxS3PdgAFTnRlYPvkml6fU9iSTagXDkZaMBHN
QzX5YLRVbu/hBKDrefmdS59ktiPAZbAHyYl456gjPifGytXC5ErgyhxGrjRl4Ch9L9yhLEa3aNCo
Q6xsEkheDZulAcxO99oUpcCPmW9uV5RA8g6ENQ48anjdkWI5s6APagueDrcAF63fLxWo6WfhB2t3
mukh//7JLWcW8yX9WX2Mq9KtNJbsUx0IxI/6Ghm9/mAXWYKJjVcEHygL5+mPqDMV9GxKBNCNdCXi
/3zqoCr3+5LOIKyo3egIV4WHePQldIt1uwg+09Fba2FMj/rTGOdRH8Qx4pIermGZuNdDMEUgXx9R
IHqCxvapRcn3qrVsObPDH3UFu6m4X7kNktImtoi+Eb9m2HCJT9cEC5jr3yfL6KMYUXxeEMN6RnyX
n25s4VWvXg7/vJhxMvz9BU6a5xDDxsLVo8iJjwiZms0Nbo+NttK7XXrBLNxLs+J/oVq5XT5FJdId
3wA1xSvzs7SYZsf/OEpCjeEfu6YWY6IXy9oOSkh6kMDDXTmAWbgDJJML4CwYcka6d/RT3b41rczc
X/WB5zA1dtzATiWncj2I5Md0NJRdNkjdh8tPXwiEOUItAGviQXos3KoPvhYD9wM4rK+qrnwW0x8y
e635vPAd7FlQW6JHPdJEvslvLR0yLvIoQ1spR/wnpZVM789nFU/7faWOrZrbKqo3Lv6JJRL3JfIs
wzh8qfIMItuQpAe8iuIDTBd7pfyzsHTnbs/CCKGcp1Xl5lahfeksj8O3xYg7uW73mCPXhIiy1C6H
wu2yLvZv6G8A6At8eAori2uamj/sg/YsuLXS7z1rSHlBmjgHI9C6bWyEaDlllMhkJBJOl5fZ0tef
xXjd23i+yBabiJc29zi5wHuScR9V+nFYGcrSK2aBjh1TrhaZxytKW/9oo68JDdCqgs9abOUrm8lS
tMwivY4Hr8O+oHDtyHuMR/0Ohyt5HyKL5BTGV/ByaxW5hcHMAWwaVrJh5eQcgb2QDmoLSb5pS/MO
lXJ/ZW0tfPo5jC0Iugpfej93Y5/ysT3E9UalVY3+Cb4eDgIzN5c//dJ7ZoE/ZoriNDUCE3EQZZu8
i1hddX4f+zY2oNB9Lr9lIRLnwrgChADka3IGPxD4qNg51LaMjPW6p0+f6V2SDZGps2VUuTnFh2wf
q3imFkPvHa97+jSmd0836OsmZZzl7Fs6PL2mR+vAU3aXH760kv4twouwZ5cnVRxYOhVagDBnDW07
dGvYq6Wpn8U2zmkaejlku+pYTeZG8fgoD628v/z7l54+C+uW9kkEnyFzbcl2YiI6H0Nscu21kF56
/iykA3Tk5FHrctc34winoC65r3ESvO7TznFpWIB76ETaPN3CHje2g+pJy8b+KgCINYekcRB0MgSh
0i0KQJSein9V6yXX1YxRU/59WQqP400XCTfLNMCgB8mH6NT6lvh51Yedo9HaJMTMRRXsCxo4+QfZ
gaX7LEUYiR+ue8EsaJMRCxAn7hNXLkFLhLHeYVEJ3PHy0xeSjbkYBfLMvVMkcsLsVMWpqB107tFI
UBGnMFA/Rt500v9W7iY5qJVDdGGpmrNQRhHJUSq4yq4eaNjMqmV2F3m9dF0uY87CGJq7I5KMQOtQ
Z7zXAW3u5LbXdpena2EbMmdhXGKy4WDjmrpYOCOWaBsaWrOxkf/dOdV1HSBrjktrkXPLLdy9XBXZ
Q+lQKb6wX43YiMePVw1iDkiDl+5TjIAkmKu5ZKJ8B9bkWeeoLJFJDotqZWktfOc5Is0Jak+1K05M
H/uIY6Mm5t7wtPy6L2HMwjoqhxGoQDqdxzUkbMeSPzQ2iplj2kffLs/TwpE/B6bVHfZTGB6mrpmS
iPsdteK4lKq9WU7WeBLwn8vvWVhUxizCaU02aYnehgsZ1GEfUbt9pYzI8PvGy+U3LH2K6e/fHc34
2uroRfdUVzPz6yDA44ySrV2XVczhacHQJ43RhZSJUife6sKxXTBx+ZU/fRbPo9X4A0xb4TYhLGLT
BhioUfxeacotTcwsnuukEEEyBBRQVLLFhmgoHNwtr5v12ZnseCqWWImVu4VMs09RcAsY6rr4fvnp
C6tmjkarczyCkIAWLpsEKi0FrklpgTuLVK9SyxZmZw5JU5Kw88I2T1xPsL8hyYfrNI6VQ/F6eQhL
z5/FcNLEVjw4duIOBUY5hwFNGbG1FPQ3rlua+hTZ79Z9L/SY4GKOCrP0T1VRoApkJ+PK4ln6ArO4
FarTyYoIY7cznUeUtTSkWvA5VhJxFV7C0mdhW/aK4MYRpi5O4NpWT8h38V2+Mm712TmcxZ4z2PoQ
uz5I6G1cdNpOslZ5BkuTM4tbqemiTOjZdMqn/Qc/zGQMb0PzSfKwSr+8fJZeMQteB9lRWTNwbsPF
CyUSrMp2XSlQG6mbv657wyyCUX0SrVZlsZsGTgSTHROiH6oWxkj+GXZyHbXEmqPRSpxWLL9VcRsv
TMzbpkjuJK995MTsjpa9es4shNscjVYj1gXSjcQibwIc5EuEdiXbj26vmittFsyB0NqhxYbLjTHH
RqLOip9DkTcPYBzWyglLA5iFs1EGIQlEnqKGNJnYDVj32dh5Cm+NqbuwouaotKindJToJV+CBMlD
ztWypLsmyZr2FiNQLECum6pZXFtNSkfSUGLXTq0E72bAXLltOzcSWN/rbg1nzcd3O58Ro8yXBz5b
ay3R5mqSavgSpdiprcTeQm40N6eZznurjdGYRajkETVbXD77+IOpF499RZXnunmaBXgvMMemQ8QO
NV19Gm1Qb8jl1WejHJzXy69YWlKzCAfQ0PjxWCQuQuB6ucF513YVsy9WgmJa/H8oTM4haQ6Nk9hT
uLxNPNTiEKIrojgHyTKS7mThB9zcpo5eKfsgVHoKfZfHtLCK/x2gVnZIFpcsr446sRwis93UAhPA
YYhWUtalcc2C3akLT6706ejzJyS5VLc3XCR/Dg11UDOs/McWEbOny8NZ+ETqLOrbwhrGti2BFjn4
tncdJZrOlrKVL7Q0WdPfvwsUDIFprETUxDyHrkcxIXLobtu32QAQ9boBzMJ99DK7xmslcsMkMI9D
A2UQNNYalnlpembHeO04iFN57Fkm2r45SqJhH+9UG0/g3XU/f3aS95JmhxlZmevLZCFljAZ2KuI1
3MnS/M9iPEBPdEKVxy5kan8fV0mN2qpkb7AjXcN2Lc3QPMYdjfMOUdip+Z86Wz8rMYDHc358vmqC
5ug0qdElR0U936UiiV1mjjCJv7fCJulWNqmFzVaZijfv1mip5BJW4WXiqjEFMpz5lB3MR3pDbVfv
lAEQ4XUDmUV1WRSxbelMlBzE2aYwEeoWihavPH3hS/8bPA3bNOHXOV96ZBRmlyDnAblyn1Diui7S
lFkwK6WPapFWkxFqXIJygWvnSPlkZV9dWEf/hlHD5OJt0/OMqU4JP2GPTdFaFWDp6bM47mW7VQZE
PV2E/4s3BKUyysl1ZbE5PC2w8xZYt8p5rdbj84DNtnrXjl2sXlfUU2ZhLDWJaNrQC11koxGzCTWJ
7BLrJnkNgbBw4szhaZmMOp9veBF7v37nmTTBG0//xX36VQ3ZUEsc568KgjkSDUNTo2z9InQLQZME
hBN6g51nr+RlC8OYI9HqRsc1q50OztK4axTKYbKUPemx98mwmldJXm29LewZ8iyWDbnwMYwRsZvD
eww2cDbxX9crlL0R+BrFF0lCGWylN7YQ2fLshK6bEbwGVm6uHYOs411Q7uyybJ9rpG+uW8BzAFqm
RCrui9MlCQvebdVTh5M4rFdCewEhaM3xZ1qV1xFHG8sr6LrDEBQkgxzUyefCIAb9WsJ/aSibhz7L
9Z84lCW3kX1t6M/RaZgtCxU958gd/KrbyDK5QTOKtRL/0teZnd+OF+sGknOR28Bz1j6ZQYUSoNyh
rLRvMX1VP18XN7MdYPS0pP5vzr6kSVKb6/oXEQFCA2zJoaoyk64e3XZviLb7tZgRIDH9+u9kP5uy
ukm+YGEvKmyUGq6Ge88AbQE002vnMPYdPc1VtpVMXlvO1hnuNDDNa7Mye9eU5eeChfyA3OyHnxnf
1G92rTH+Cx4NCOSycwFvhRk25PXC3rnCsXWLB/77LsBp97+n+JLVwTioGmqhRJtzIwLIVFMUePsa
RZbBhe3V44n4/XxzG3cG5dlc3T1h31ENImnv4R47MyTfFZw7dt14uK2OVqty1r0JnBgOReOfbZXz
l9Fjy8Y0rHXg/vc31x2PZx5yYfBQhLNJeCZzz294uI6nqRyyXZs8t+FmnUPSHtX89F2gewL6GcRW
SVCZja+vdcA6yrtiEJCuVeCwwUnj0M5QruYBFdEQbIrHhRiLXx+WPLSDOoVSY+4E6bse4z5FDZwm
oxb56zM02n8kUEn+ACnj8TS3wIi5kO3amJrfX1J4aAU5zMCcoaolfKoGNAhaJqR55530Xh5aQe6H
GScd9MxgvYvKIKnJV+0E5eFxWKz8dBuApsLCGxF4EidvizcGau9xl/b78i0/pQrfrlkh7+56c+nE
ZAA/L0lwOxcJQHqPf/vKgrJRZ1AXMLW/SJi1kLmBaCy013s/a84+qgAbTawNj3WGA98NU0nmOHEV
4h2GN+RwhOHQlnPDfY/7zXK1EWY1mCJ9xUInbhr1vsmg+NunBurXI/0Iqdk/pOyg+Yl74+PhWuvL
/e9vNpAFbhvDVJIkRj0B4oQUee44kxMrdo6VFd9TPaHgL0YnTtqy+d6guVeV5ulWFnLt51uxncOb
VfqwXozboIa20VQ7L11e/7NvbKwITmXthL4jkjhJHO8I/ZP8OZfOvoIL3Mj/O/LhPFIhzAxUGZj0
0M5MJWxLlixkG2fbytD8AihjntO7PXFiKUZwG5IG+D6AFuQ+sAi30WSecTTsbYoQks6d+reB3R9c
co37ZdfY24JouYFTnTP6QdwyOMPKeQpiJZth36q0sWOpozlg1HMYt5okT/3iwHPXJPXTvt9uHcp+
As83M5kkDgrpQ6/YazM4ngbQXtqVHuC27FkHgaIadh1hbFrQ4+bWPFdavJ+gWrxzfKyoVY0cR3h3
JXErNbhf0LNP4a4yV2bribq2OK24rVVDZDrXYdzPqMjyEcJt0G7ZOz5W4E41Em9Of3fTKxM9nKtG
kuC5aboMwtRAtOtdDGEurAheeJaAad4HsVv64iPxkAqHCsn48fEq+v3zl9tAMj3DZwo2T0EceME1
gDU2LMxh70n0J5HKb4oANPi4oZW5sDFlJSwN+rFegrj37nyCHs4bh7HrtjA6K3d5G1TmcJE60FcK
Yi6q6UpMF8NL5VmGwovcFNLm+zphnclAfkEdgaogbgoX9vBO7h7xLNx5zHArolMKt8h0NPi6bPrx
JFHh6g/QP5k/7fv196l5cwqLEtrioUuCmKSgvRFRNbe6bbaKHCsvdm7DyFSq4a7ZliKuQUcdqvw9
qNufwSDsDjOsJqE6njcR78L6PQrDf5bLPp4nt/FlYujgixQyETeEgQ5lyoaW8NLYrgavrVwrzusi
06pLDBoo8xDEnl6/evMWRXgt/qzoVnrpJgiUsphXJUB9HEzPPq2Lf2VJkRiH21MMngndOO7uC+k3
lz4bZzaRKtd+hsYg/DmfgLBJnsIaIncKRLXj4zW21oT1pvbvQkZgQ4h49mQDx/llTr8GQ1IXEYQg
YBvxuJWVKbGxZmnD+RQ4hMV9gRd1JVGZmLJuS9RoZU5smFkdLmaGHhaLC6HgZhsgywTT4vEAf2GY
xDhGvghogm4c4ysbl401U67nVWmlRFz07FIV3msiWij5qPELdpet58raeN3//ibyoXwGZeXZ4fHo
jKjNJzBE9GFfPpQbaf61TlgnuaPHnJfK57Hrww27SMgSuR483aSGO0IQOlvAjLV+kP/2AzYRzKNV
xWLgPugPyCk5MS3rbD48XlZr3bAivQvHGQXaBp+Hy8cBri3+3bgidqHM8aSdZuNetdYJO+RVgrJO
FpJ4bhkshLMSHk3h7G98faUPNgptaCCVkPTL/esonwIeW/5openfeTqHTTAq+B8fj9VKoNtQtJSi
4MVgpRi3GUQCK4acQ0ay7OwZSFw9bmJloGx1tIV1QjY6JbEZkZ9rU1w8BbAfx31fvw/gm5gAxQrS
N0zi67U7H4ssE8cSWO6NpbT22+/D9ubrYTeSHE5BNJYVoFCuTvCvrgxOj3/72iTfW33z9c4pSxe8
cg8JOfAuAriS/SmzdHlPgo4cSiRjz4/bWeuFFddsqPqqEZMXEwK9z6QYy2NuNm9Ta0vIiuZQpPXo
tDOJxaRBn2vZiyG8gL8d31pBay1YAe2kJmEVnIFxu/XbTz0q8X8Xif4TtTCxcxVZwVwPs6prZUjM
SdU8jwYul3ONJNzj8V/5/TYQLSSL11aArf7v9SuzQMH7C8HsElVv7BdrTVgHtnYXrmUfuDESk4v7
gQ6JnOIxxU57mH3YJPz9uCcrK8kGozHQ5oKe13M8C5jXZgqGhKLe+7jwrVhWRQfhSo15LorWhT0Q
CsFwoN56x69Emw1CA9plCkACdePMqauzcXGZKdz0FaaA6hKarZvg2kRYMZ0PLQoohZ7j4P7oQi31
W7Kwz7UGTnPfFFjBnJZVNhats+A9P9d/BpNrnpLOkX/t+7odzHUjiiCY5hgZG9iYeukU4l6pd+qR
cN8K5RyKWLyBt3DcgmtWR9l9juW0k+OBctJ/d1QmvYpDYG9GhlLgmjrjnRQeBoGkzUYorwSADTzz
IB0Oolzqxi514OjbwzIF9n5TOG7lQFfWjw0y8wlNRe+FS9xX4F0mdZsfih5FGrhLbfXhJ3jgNw8I
cr8xvzl3dAUPOL8jS/yT1ismFMcr+GUeHJ3IZ9KoBGZ0ennvuov6CvFRWMUTSEQX494bmg0987we
3mGhQCdHTr+YiX5tM5h1NZNXnsZlc1NciXhyH+M3/ZxcX4bwFptjUgefeQM7LzgMfAJR9oaH5s76
B7ECvtaMp0kC+WOTm3Q+GeU1KWxLVT9v3J/WVoQV8EI3yaK6zI2DgJfPI03DcwK09zME7eTGxX9t
VVtRrzukcfKeLjEAdct0IJmrzKUM/WrrprPWgBX2IfVHaBr1SwxbxebJwNH+CW/X5Ph401obISvq
1UzhtDVhChLZ8xPJIdfSdKb5UtfwxXvcxEoHbCwaTLOgp+iqJQYZJzzMFAATXm9KE6x93Tq9/cDQ
ADeQJW65DsC9RXnfJ5vPxpUw8KxwZwMEetTgTnHGvdcMPoFH8EL+qKDT4cNq6LRvgKyzm4mGBTop
p3hOQcqBn2PwVIY7JXNgQ/bfSB4GPQH250+xyXr9jXuhujgebJke//aV9WMD0GCVGxS9DMa4dzP3
6vL6fUVAect6AKAet7A2wVYM+9LjVeBwnEt3gUUjUYJFgnnrDbSS6bBBaKWfJEFb4tRzM/JvVQ6f
QGn52LT0Ywor4SGt9gaBFcU1DJ0hLz5NMXeAp5nDMjnlNS03UihrY2RF8dBnwoP79xRXFJ6Wx7RN
+jgHo3Urdb0yyzYAbUqdzIUSpEGGMUufwVrWp9Zp5QuQKFv+LytdsFFoqpqAOTGtxs0bAiZVBRTK
1KstqZeVabahZ4sXdkk6uX3cIJWJZzre6nyUsMVUCDbezuXXqQXM+vGKXRstK56nsh1cluo+rtz8
R5FX6vOQuvqovWSr8LKyLdnIMwVhdhAd/C42xk9A1CjLux11eWgCvL5QU9qqka9Nyv3vb24BCpJt
4m51Fhce+FiyhWll7eyUTuU2xgxuHb5cBtrHWjovfl1/y6H78XgK1n64dSozMJTCtsanpS/zK2ps
/rFxm324WG4LnWmUKHw37bqYkhqM6z7TkZ9A5WPfb7eCGX6UrXYA5cOWWtXHPlsM/Jl3EpZgWPnf
KYU2rTuDYNDGLUmnp6Jy1VcAzIove347swFlU1PXI0Q/21gyU7QRLzswhz0Qibew+b9f+cxGkuVh
FaqkSVTMZ50/j7kA6k7A1iebKD+PgDVtnGu/X0DIF1nDpDLKfHDt4kBA9YT28Nl0xp3QHGZrl6mq
6uBh4Tdx0iF+K4aEepFM3x/PwdoQWUHr+ShbN91Uxomfexd4/y1PTaLdM/eXECJsCIXH7fx+m2O2
fFle5KDXeW4Zi9ZJT6CsvPqOPz9zuuwKYvYLoEwueDt1poyBNeN+5KoUCv9M+XgkPO7B708FZkPH
4OU8VKqZ6zjrqAK+fdF3Ccb6CYYa/lPlTtFENstCawvKiuougMZ7yxd0psC7tE8g1VDCinnfXNhI
siXRou57pWIC7/cbVBrmU6Xx0EnTTbmblQ7Yema6hFNKs+SwFl+QV8pAPj3CHn0fig8euf+Nt7LL
QNlPiirmLQBGbXuXwCTg3Dye6JWlauuX5RTiihDWq+KCwjhgZJ78ApQRdm1n2NLhWhuee9Nvj0qX
9k0ZJBWqDkH4CXJW+l+mWGc2lupaD+7Nvvl8zYkKzBA0cZWhcHkXyBonqg7Qjvz2eIjWfr91zU7h
GE6dJFOx9IACBoQTAGDQEDcuqGs/3zqPU9bzNhVtGdO0GNND0c1EHolaiHoGIdHZ2Qfrku25Q0ED
eE7FeCUwL5oDosLIDwfxcd8YWTGsS9gFhIKUsctUc/55A07bzTvqygzYQDIvT/tw7DV2oxEqVUgc
FfolEcHek98GkqVO0yDPMtTxT053E+gU/oT11p1oZS+1gWT1GCauGucq/imENZa4L3IKNkxl3rmJ
Sp/yep90NrNBZT643DMsJ+qYooIVweOCnLGlNmd1R7jummhhBfMAXdGcVxP2iyK/ZxWSAuSzci71
533ft6I5d4cSMI6ujGdINb0UFJ6/sztvEatWgk1YoRyyfqwCWhYx1BSgqVZAdxncEfmyePlWnXht
rVrxnLeZqNxxzGIqeyKjUYgxOYgg3SnuDCF6a7+bxZK6ZZ/FskP10Aw6O8InUuw7D2xEWQrP5d4b
liyuCid8P/pgu8Ogk8XCU+mHXVNsw8qUKEI2F76MK2OcA7mrMQ7jzgc/s7FkrGy5o7wMX8/b5UO/
5MEpw23m+Pi3r9wgbSgZcrJtnnnEuQXM+YOks/dUEDjVyNqcO7bvicZslTIYwWfUl+gCfLzTp0Jr
HMxVTTYwgysxYCPJwD0wueekMoZdEGhL0jHLe5T5HB0lwt1HH4V3xH8XqTf2Ak4ug3NzmlBHrBig
HeYO/SF1kS9/PBUr26oNKeuCPgRvbnJuPRwugSSpQ/olA9TgZUTi8wsHWPLiNDvVdZiNJFPuAnbD
lDu3jn0E/Kf+1C28+/y4Jytbhq1TluJRAmh6IqEFnebXHofc13qYNsF3awNlnc15X8PTUjjhjWZg
MRowHjjYi4B79/dTLo/KcR8lC+nr/856vpRdmIy1c2vbEXL9rZmH944TLvtE2pktUpZnSTlmVY6e
gKFznia6RJ5OvdPjaVgJDBs4lsPddUB6wblJ5YW3fgLHq6W1PGlR8I2SyMr2YaPHQjWr/20fmGTo
SyAP5kMhuNKIwzLfLMWtrCcbNubUeaVpFSQ3ae4IEIL6l2PmfuMGsDZMVmizCqRKM4XBDbQNkDtn
PbhA9M2Fxz6UfYFi1ePZWOuEdVQ72q9H4RfJjXSF/oNUIEkNY7oF1l3rhHVKd7TIPXjaO7eUpTPr
Iq/v4GSQI9Haf1at0lt3v7V2rMN68JcyBSotueG2J08VEhtHYxQ7eAvkUfYNlBXeMLocQoOX1c1l
ELke76y1cYHUwOOvr3TAhozVhCUJlCSSW0IADHALzzzxqkBwQ0I/2+CprbVhFaogfYoHbmoQ1nXg
P5mcBMdqgdbAksBS+3E3VgLPhosNcGTBk40HNzINn/iE9HCbdMfAsBeIdm2VwNf6cW/8zUt0GX1c
XQFjvzmivmkZeFFfNDQaS789Pe7GfUR+rbEzem/5TQv+wocgIzq5lTkNj6gLkGMjCLtmoulOszMP
LxM01V8gFLZBjlyJQlvUTHjdmPiUIAp9YLVH5o8nHdbt+XF31r5uxfiQgbo9TkNyg0vbZeySPOqm
9NPjb69NhhXhSz6kXVBiqAopv/rL8sym+rlY6vePP7/20+3AXryhSZouvOEFxF8Mw3IVEFbaGJi1
H2/FNLB1GVdZBiotROVe3GE4z36enHaf1DZ4zMuqiVd5xW8yb4ozcTMUJtVO+wBma5c5lHc5m1lw
o2G+VKckmFn2HkbwEP7eNfo2YiyHSHBZoKJ3c5shjUiGEGYamb19X7fimIley4IN7FaJ7EeWt/wE
CastObGVhWMDxqBu66lAJuzWQyOGPJNZB+SA9ECZ7Tuf/XvDb/YIJmpY1bPRv0HEKjjJMpFPblU5
0f8H9PM+EL/Zhmy9smlJaMgz6d/mEs/otg/fBw2yYndmUEq7DcHGtYGyAtiHMibri2y5/UwLc2D4
T12AzOS+Obbi15vmIXBg6H7riZu8cqPnc0LNPu12ZiPGliVVrQvljluSZs1TtgB60adin4gUs+Fi
XdPwvocm+Q0Y8VpGvFCihx9hvVOEgtlwMZ2PEDN0++lGQMw6ZrACOQdKjec6Ay7w8fiv7HA2WgwP
9DxPtDfd3JEz57VtpO4vo+aGXMsBZJCNZlZW6i+YsMZrGpg4jzdgffnLT5dInrfmBvsB0DldIE0f
d2dlsdqgsKwMyKgnd7pVKuQRMe3ysiC7tPH1FWwds+FgHncnLwRp/XZnZN9fbzQvQNXARf+ndUrb
t7Fqhk93Q4jSq8Cn2USernXMOqIFIT3rMqe7yYFd+xzXv6EY241+rX3cCvGaG1aD+tXfgE0aDu2w
BNcw2PRbWltiVohjT1UjGJLtLXGb6kwXmDrzjvPzsugtgPRaB6xzOtUKyutL1t24C1mspFfOYRjy
Ldewla/b8LAQgpkia0p1o9ievjYLVHRoqPepKTNbp0xlklNdSXVzRV0foKWnDz99lh8HxMrg2/Aw
7FFi1M5U/28HHLtiPgR9Mb+kc75sXAJW8hq2RFk6oT4ZwCjsNndD6D313ZRdwL+UoPgRWFS3nyfU
UgAbo3DH2crurnXr/vc3h+uEyoajK1bfTAJunMlw9yMpbmYTG+S+c8/GjWmDiiWF/szNeHpkB7ji
NM9NWG/qLax1wYpoOGkZnhjS3ozUY/TzvQiTYYGrd/Dj8dyvrVsrrJ3MM6iHogcFXRp5mnGbTV+8
ZeHNaV8DVmSHADpkyxiWN9LUyYkPPtRaim7aePOsnBm2eFm35FlFp7TG8VrKKzPMxSY7DfV5DkCI
zKJFQC756+OerKxhGz7mm5rLDuTbq8m8J95h65YpEP7S+FfRT19EuZnAXJl2G0Xmt85Qy2Ger0SX
IGUlsmgvLaRHq2gKl31uEcwGk+Hdu0CBYZyvWZpW2RN3JsjAC6iSz8fH47UyN7Z42eIOaTIxNV8l
c8ajuyAJX7BvxGvjgeNsetzIyvq1MWRIulddSvR8HbNx+eGW4scCb9gtf621ibi3+mYLYQDm5JA1
x0S0Xv+OOkijMAoaz+LWZCPbsdbELyE+k7wpO3SA493CpbqnMvlMzuA27fOwYa4V5B4Ec2jhYCbc
uvkHFsBLPFXplh3k2gxYAc6YJ/IGtI5rzwr32RV4XIhiM9+09nXr1PYG4WmgNtn1p9fF2M/fXT1v
YX9+/3Fqo8jgKzOAQ8PIlbqw46W8hsQ5rf55vDJ/P7HUBpGlztQFgyLkiufQD8rd4uB6yOAjtsvj
4xbWfv59o3qzOjuVQna8babrmJafaXavQiAp531//PW1338P6zdfV5XXcGC6MDiTlxwJz/U3WsL0
JZ3MlrLd73cIagPInDuViSgozfzEs5oElVFZN+mHYhY/tANnvsc9WRun+9/f9GQ2gNaZvJ2vc4UL
vxynMQprqE8+/vraOFkBrEmriEhS/9pTXj6R1v9aGKDTUMvf53BMbQRZp3CbBAzUuzaT4H+PbKZf
BFVk1x2G2vCxKVRtWre+d4VPe/qhdUB6bBO/3/l1K35FhjskFEynKyXOH4WCG57wd5qn0l/wYlBL
ripqxiufXfIVUGIYgLUFmN+Hx1O7sj5tsFg3wkNynB19hcLuDQZyySmrKn4auX8tcdV/3MjK6rQx
Y8x0/QSTEX2Fquj8tc9Y9qkeNqkfa1+3ohhZ5wKZ6LS/GrbUp35wl6gsuq2VubL2bfUxLfG2bcOl
u/YlmRdcUOHk02BHvUreb5kFrfXAit7OK6ZshDHoFcqXOong4aiLSCct/bFv/K34LQeKh2Hbd1ee
pGFzLiCIaQ5aUzxNHjewNkjW6TuBHAi/0ZxcEgcoHFOpWwJ69wmEmZ0ryDqBaeAYjxLTXBcUZQ6j
k2enJaX1xsN/7edbEaxzLoXIZAExHkb/LMKiOHPIKR9zmeYbr8OVJmzMWFlVKqimbrlwJunHTN7d
LPE+f5k8mJk9noSVULZhYzBp8oTEO+cKkVtyaOnYXecadzoZ9mqIwnBTAHOtIetQLmuYw0/E8S5t
X2ZnKeTzYsJnrFlAK0y6b83a4DGVLZLVo77r53ruOWlyiDY77T5TQmrjxiDNkSknL5ZLhYtpezYg
TUNRkCxmn6El/UWRDBJ2oRgNufR0Fm00l6Cn83TTQmNlx7CRYxPMlkPNuvJKvUqejdD1CcO/TymP
CiucHSRBPWpEfc2AXzF+LQ8Q7ty4M679ciuSOzgth9U8kQsBrhewusz5COvJfQpL9Be8mM7ha587
zTVAqvsAqU3vk5rEzpPehorl0P2ULDT1Ffg5/0IDErx0RcY2dqGVkbGhYrkUGQ/LCl/vAlTmoxn0
a6+IoBS1VeBc2YRsuBirAqAYmqa5EndInKiqk6Cpo6Ac2wKmzSmflo3r6FpD1pEM+8fed0nfXLN+
kS8u7EsjUt1dZIZpH+6D2rgxB7rBLEum/KqycNQvQ4579gfizk36D6RsZ7FxP1rryX2y3lysS5fz
Gupj5bUYUZhx20qdIOWdHbnH89PjfXutCet0noZeOLD0mS5B2IniUDQ+rhlJU36kRTVvwdPWFpcV
0lhcnjBFxS6NDMejYWCiM2iPbpz/v88b0V8gY3MQcpTb6IUOeH17s4RJ7fAhC/xv4CDcmNips4Mn
5X+nQ6kqULxbnItsaXmqUqiRQ+qFbZygKzNhA8ZSCfs4mnvBhbcULHdcY1pka49p0G7pqa8cnTZk
TA+0BJWBoIUOSj69k77CvbSOkqAwUZh2u3Bd9BfoWDv4vOqX4JIQ73VU4pb0YJeYCZo43lJvxPjK
irLBY4ufIZ+O696FjvkcQFcpgbDWAX44OtzHBqE2cqzMqpJ1SvCLHIAlcgMIGfZhQd51OXitu4KP
WfHNqNv0JF/4pZkAXwZYuj1XSvfvOjcJPzxuIsDa/LU8DTbaf9dsl+aM1qQUl4oGQ/4pqWDk03jG
65/7waSfG0hkXirV9U8QZG74l8eNri1lK94nP+UoWYe44PgMtryJ2+YF8D8lLv65riF4sq8Z6zQf
gimUQVWwC0/G8WNS+OAFpYC6QqZvK3u4NnxWyKeea/IcMnoXyqlsPwcBbLvZQfl10DxLTZQ4LroR
n6qmXt7lVdiHu0ht1IaaJQVLRy8t+SUch/YGtUM/AskseL9r4GxNMl3mS1Pcv85dSGDRln3Mp8k9
AVy9lbRZ2ZNtjFlaJpQ6jbNcGtRqD20L9oVZltesrvMDCJP6WDaA2TzuzcpeYHtleiE4W8VY8Uvf
D+kT70eo1xr6f/s+fl/ib45gKI7kLSMthgq+AeKFBECUvAxerbrj4wZWYsVGlSG12y88xHummti3
6i6h8tPhtpbhRoZorQFrBxDt3UbDD70LgWeOdl168MP2Xz/cacdJqRXtnfZDUTSBd3Ghm/lnQaHe
trBmZ/qMWkG+sDpkSQtMHMpQ0BMwA7+khd///Xj0V45EasV3iZtohVQfvUDuLI0gWaCitkQUOLXL
IwiKbZk+r6xRG2NWL3kXQKGFXmaB+0kvx+RVT5n5+rgXK9FmY8xS3ogKutT00tbqCo3E764DTfdg
8S8sa/6A0+jWvXetG/cf8CYaVFmmYdvUGK6K9xfqGyeqE7WlcLIyGbY62TR2IWzcO3rp8+RHknrL
oRnNn3M3z6e63QqHtS5YAT14uhtxkYYVE+MuZFTgQ8DLYEtsfCXYbMBZF8je1GlDL40BGM8dUb+k
IYQAB4USy+PJXuuAHc96dlxdG3ohcFKbDjTQ4S0NlmmfxAb9xSATYKS0qTELtBTjFwJj3eJYBqLo
j49//9osWwHtJNWgTDP5l6QlfngYM6+8BUmfRlmbLjEUzqstfp7PyH1QfnP9scFnpXLz2V0KF/Mh
UyCCA92ZqJ8nYHjcfCkiv+jrS+7CaBL/eAcxjvN84ANSPRPULgExCXMeVXziHziE418Un82PKgQh
G/ic7N2QQGEGJV5+mbw6/SvRzvAe2uy6jJpxCuSpnKX6t818U73w1qh/aV6V8ljMqhOHzBAtXgCV
Kv+CAWn5Meundjok49AAJJrx+imBadC5gsLPd7flML+StaRDhGKm80kSZ2gjWsPwyZ1a8xekr+G5
kE3imUlIrRA/d74mczN9l4Q4yLsuw0sNsoWKssmI57CBu3REA9PdKrhNjOdqkcEQjUMO51iaQUn0
DL84PkZkNnBBA62ePENvr8W7Myy1PjTZPHyoC8Cfs0G5STTmWfFPYubxo7jbDrRSqm8Z+P1AG9+V
BgmVf/hAN391gcQ8GbelIHiIhH5JaN6evdYpSVRwPb8YT/rX2geiKmMjv0FZeNERmQpkvwFQzI60
75zqIJ16WWCFCLk/CXbhs9sQr4CnkmA6CryZLCcp6vbYwFsB7G03mw6qgaLKPDP/I6xF+2hAyTx7
wvO2PraK5n+7ZIACztz507MIGfkHIZx+qGTr50+4sqbPYIXzbwXkndKD8bPy1SsGcqpc0yHVyeAV
V6ULOYe5s5SnUOAiTZbClNGcl6jJNAQ2h6rKzk3Xpl9J4TTuEwSAURtLXG92I1qZ9pObS/Z5ScG/
dBk+EiiXZ4dyXMyPxjX9+9DAJrESvPgxKB68FHPDAXsbkKR3wdo4+IuTvQRIKQLxZrynPCznSwVi
PI76JfzEod6qDiqlzbFN8LuDttdwWleljqZyEv8QaODCPHZZmm8JnoYHAuXzT6nvD+9bhTdi16j+
HJiAfAiWufxoyiSRR7dSy3ggtYBmYQYQSPN8X1YSFOrKOaSzgdYG8r3vEpMGSJsK2ZWHQafiWBtf
iENbB+4lFw2uzgQe59+aAfWZKKCav6NmzmOVaPJVwqRVRMnsi/TKYW37bXbF+H1mcIGL2knqv6Uo
5Bm+COFt0TChAqtxyuFbI5PnjuZjdcD7s/7bmRN5yQbj/B+ZDDvmFDIgiwPxj3nWyjl6AfyZKrDv
Yf9GAIhL3Mnn0Tx36V/ZrGEYz/MGxyip5vlcOh07Zm3WRKPj+i8FiMUwwRv4959UJbw81IlxfzzA
uBZhxioc7UEOX3IinfG7KsPxCZByc07wLiqjLiSwzG21Wj5UHbwlv1RN7+Asgpv5h7lwl8OYB3kb
VRS2Mz31gjj0R0w30b77AbvJoA+BlytY/kJbrG0H54C4u7s1eenHFKZGMM0yED1BueUiVDAvBwNi
/Ts4XoBKIkj1qmTn3iro3b36Y9b8zXXS64Ngo3N1nXB8hZqmPECW138Fsja7FS1Lh5MD/fU/EwzW
eEQzOi5qVNCwu5gnUcnp1U9wOYsGBw63SJYDUtMGsGcr4EPXRJJPEARqpfLTw6hqyGq3EuQMpKed
a0m98it3a3ihFEn1ejePOQfTpOA/tYiPvZrn8tCPA5T4HQGjq1KU10ym+FDbM/C5vbstdBFO5fvc
I92fpPJkjOMRadcBw9AtRXOGZU9xqAP4xARFPR86hptXRe8zmin52i+DGSNjxuzoBAu2AUiKYpQQ
wO/MMnRX2XbqNDaGfw8EkYeKMfcyLUDYc23m45wAQRkunJiTgenreKjCTMwHxvAftNDZ+NfocRHR
wqo+PRIYTT5rBxvoladzeqNJnnzkI/F0VPSoYEWCkfIPFFGwUnWgsvElGafGi0Zod87Ij4bdTfhi
Ck4E6YjhZXDyqX8K2wWGtmfTuEz3UVdmfUx91sh3hbOooTiA4ciH16Sdgvx16jq//kA7uhgFHAMI
hDcTcL9Qkew8WbwErjd5t1bD/w3WMYnnn4osyP2zE7SmiVLROaCf62V8SpTw83g2NWS4grYoQ6hK
0XC8NJ0ffG8BGPqnhj54ALFubn4sY60F4I5hnn8qp7qqTx1Uqbznmnu195zhMFDHRI74tlpqj58W
XzgvpBra+ZLRrCyOcPpU3mHucz0/JUyhQjm6btdAz4c5S9Q2fvsH/Dv1xyXwi3jotXlflHROTw0C
4ItQ0AuXgxcMLyWsQUQkJPxZIiUrYU5c4/+t4WlXRYmXCBFBK98PIygeqOXYQlKBH11g1+eDqB0e
/nu3CWWHWtWjjw9APRxal25WPxV90w4n8Kj4fBQTMmof/h9JZ9ZcKY4F4V9EBIsA8crd7bJdtmt/
IWprAWIXIMSvn+/WvExMuNvte0HLOZl5Mn1d1N3Jzmo0H7iG5IeoF0l1pkZLihuPba3yxK6uOkZm
2aIXlTMDLlwu+sovT17ouBjmfm0UjvBWzacS4WB99Xqtskvlu7Q6JySk/1HlVlSHKNrm9YBVerIE
uZ+F/eeFKNnHuHdcPdSGMkYNbez40BgqlKUXRfLQhEokua7jUuVsRRyYwIPut9FWJ+XzOGGPetIN
ZivH+0denrJWT/5hQZf+0g9NL/PJ2AXP0jXYfsmSpPDb0I9UidqkXf+xCDngVw5T9dDipenlgTDr
cAKh87dzF5lAPBcJocCHNin4OSVG0/PQKw4GM5vSx2K8XbMDAfPD8mQ3VyXHgNu4+Rrz9RYo9m6u
T0vSYhYlh12Hh3Yy/suwDcu7wrnC5sQtRnkxJy6+JUyxbnlc4MKe20rN9XjAnmPsbriCD/raO9b2
eVwyKi+NBat+0GZFJNOPfhicm7a35ZHKdxoQMG1hnNeLxwxsz3k2w8V77mM/YG9wdntW/oXGyNaj
nGO7kyheLe1Fuo56ZcGW82cUpWr7vMdbtR652SRdwTip9oataS3Pzt+6bwCYI/eH79vyFIqZj104
SNUrMS3mZ5W4vcgDaIY4r3Yh+3x3UqzncK75ZiqW8bvvD814WhaHEwgB56IASoyX4lrUqvJINp3B
R3cvnXxW1VT/FG3pPxaB8OVBxXHbHlvJbOlVdvOUvNbY1Hun0PcwNuwzYikupKNuaR5NRvuniQtZ
5ZufRMuPCtl09aj7elguvpkmWOx6IKoaPyYuiAgXF4oT1fBMKcM5C+1dtHWJ/BXz7KSqamIey8Gw
lZB6Nvne2ubDgjGd/LCFyVxj5mS3X0U9ev6t38Arz+PsJz9nbt6OJzgOn2QwswJCXfCyK8i3NadI
FstxHj3ucr+O6uUgq6Hejj3eSn85M9WfeDTV+up8Wd9nA7woLymnzWFEFcVoiq3S6VjUMDyPvRcH
O0G6sL/Q2KAPhRTjfhC29KPcRtX2adooXl6lHlgcioGA9pLUU9BhvzNRztXDjFJZRzGLchxibLVW
Q5U66ZQY7yTK7HJgNnyCRdgW++ZX8f5nNzZMDibqkpmQ7JCclmEpmWuB3+BxTCqNxKVPymg/tesO
tDrJkmK2J7sPx3Pm5PWRhc3/uthnHjmTbK5cR8Hkk5iaruVDXGI9fQwnp7Y86DeaoWJrGv1KfLbD
CicoKXj8qewYqJiSuDggfUjmlySeKIfUMHCX8gbi5iDClq9chEk35JYDSl4l/oh7TqIxU89rrXhX
YtX8RLn+/vRnmTX55kzwt2JPh7mRc/2z4/LiL1WYaJ1V2Ks/NpRIjKau4w/9Hzve92EBH4/EaN8s
O6K4lBXEPyqMFY6qMIHMXVXo12KxfnNSYhjqWy99+RSw+fTZ01nyt4ek+wS63SzHRGcjIDsxZi5n
l1DHjiLkGVnbqT+Ut/iuD51f3TNaXXtSC+N0r3sdjDWWumQJoBz1Rv9QpI7fb8O0q54qIdialVj4
rziXbn7OcWn2vL4TtD0Us8qrKJn+urrvvk2y47S1atK/m82mw9FXAmJPqkWcRtvuT+02cq4RdMNz
nYdM1uewsLz5mRNhpAif2UkVe5y5mljuw9kQJfRIXHihn/q1tX8psuYvSoY9A73FXbDItlJeno61
Px4sGkN6wAV1xms0l/2vcfKW6XnwZmaYq7Fll/lyCNd816p+r/RCoRXSx/zkvfc2J+vDz2mDm5tr
t7A+NWm0jg96ZaTruoRrWBxXO4rkEIY9zKEIBiEuIvLN+T75ezYUmOxZKegWbBKe8aGnfwB2RqCw
2HCpj2qu6I6TwcRt3kZ0yQdfp3yFBKbYHFzNvjv6uOSlOVDp0ua2i2fa09BV9YGKAe8do3kzUE1e
MhwVV1JNm9VQqLXzmH4m06f+ZQJP/yX6o+ge46oDfhAUkfFVbPzOZ+fq8TuuHJxfxu/q6DTv5Rzl
yida4KrCjd3Yr5oq0bd73zyovSWgK2kL84Xs9vu22jzmF9tCNgWGQzUShtVgg+nP/97anMIXJpma
nygS4+DZR5SZ5sy19L+UVqY5YuvLXxZRyV8bGWcqbtguej8Swj1+IvuVT3oro+8F7e1PXfqiPMZB
lP5lmYUdp15Dpyv3ksu4JW68yen0WGqyuLfz3HOTO9WOiKZTVQd7emgCM7S/BVGQ7cF1I91bNVCF
vtp+qL+ZdnRfOZkSdQijidtycTsSVVCTuiZSfLrvI9CU5YjmOfpuI3z/c8LBWURU7Jj+y1qw8Zex
2cNctb4g3ghcu8HmfmdIK2o2tlaFFeZn7BMwAWBEgkuMBLL+RXioxS6U7PMXVwf8/aVv0IxNkyef
e1myXRdZl8m17Mz9r9XM7uYO3KJ5KaOWL4GhSyGxWl9FcMKzmr8fEvAevYbZkt7jBdc+u8WkqX6V
3TZ3h73sd27LRk7D12yuCOIh4y15LWotkMBtE9usLZKxORMOSUObxUt23KO7gJz5GoWjIa1Q3meT
Xg4aGuhNBT7nUeFFtThh2SRn5gXHiS5w8VuVYzvJymYAmL29FLUJ8qL0+UllHddZGkleqU1T3lHa
K7XeZFHX22Gxu5jO0qbT8ri40n4L91b8qaZV/PFnL/zebtH8UrIVV+CDLTTXeiYe4VPB4HEHqgF9
lXNK8v/b4t6iLKIN9ZWApuUDUChv0vrUBnkVJ+nv0kr/05St93N84pA6hrFgiyRJUdF9akMFoWxa
fk1UzeVCqbDpI30EJ5z2zHCqI8hEzGXD8T1a66LKtUBklhP3x0Icx9SEBHWt2UTC48B5R4RQueWo
eIsXZadeHEOvFPtRNZk25ymN9o2uMynkSyWsvx7bZIUlzQ0Sm18Bs9TR6z4ZjjMDIDR90LG0y2fN
DEnFdY5RpkWDUx7cUtgLL5M7IcKWU2SajTzQwBvMUwgs93yuG+ft/idZzry6ZCmit9aQNJRKf/q2
jCTK1gWLz/hF+xevr+oY9iI88+9NR2PKH7IlL8XunTwV1D1njHhKZqwWeTFi7R5ol7qTbLbm+yL6
5BaZWH5LKkbLq5L/MI/cXoTCjL9UkX4Y1jH9bsRSvlrGXRBtBfpVdKb/0U5wmmvA9MsKInIk7mc4
cTxyxVmvu0xMkt9MOY1XztroMjcOeW4ljTuX2Rwe9rmeb2nDwREbL77MBhxD90l0IPN3PCctDXTc
8Q+KBIsx7vTsXQ1V/VhlAsiCxKJTmFL+CLsz3b/M8VOBCcZlD0vWlqCfKlruXrUEY8mb8WqwoTl7
MI5gvhxJJsnOCWFETiNoML6RFy/yxWedxM2pjyQdRNCos/aIwaP5Th5WMXNkeyG+i7Qd1dGErKp7
5fxlTqj/kwVLJkr+6GHAXOc0OiC45N4urw7Y0Vb8uSpick+YEBiH0N534wJul//nEsjR/XYB31mm
QUKyFxKO/K7D/hVmtn1nSIviPQYXBo8OtmMVEQplh7i5qGTV/2Gj7AAiNp+vGfPrXXf3AtuG8RyO
aeo9jFmc7GecYJQjALQxOc4/nGllY9PfY5hmDW3Exrbyl9kPDqJECN75Xfkq680CYyzJD3xqx+99
2fnXBFAAsIIJj9aSBIhBJ3k/HRig4X0y4ewBNyYRgN7S4k+teJDPlXPZu+P8fu/bbiemWDYXO2Ej
du/lPv17g7RfwcMUMja5sPffqcz6R/Jhy6/MC9pPYqGjz9ion7Mm5CSpCgxn52RgOLjGRXes+RUQ
VJ8iV5bwrMbga4iQXext+Fwlafw8GvFXavknCbDkZpakekyIWL+wtJLDsobplblDdbdv/t1783gk
XkV/doocgcVCCdMu1RR8IO4IF7dr4gsWnd+iZrcriZ5YZjqdL8saP+t29U8dL+VZIOKuD3G4fk2V
N17++TaMrIR3myzDSWj8KfdNZX/EPUx+raE7dYBV6MZQ8jmUZYvGrRJrnNtd4hMcEc3L7wHczFVy
sxNI4h1zvMCXcgKGGI1yGc/8cJsAxpNwvalwqH9SCJSvVZPdy7XNBBdAa3mUmmEULCwBRnC6uRWl
826i31mUXmi+LLUqPpbkcH7sZs6YMEWkZoY4+Vp7TX+uRksG2dR9wVWoAeSYl+8qwz7aVfF2bWWz
AFEtyYdimb1DNfcKbLzeXio2/VU0LVdExacAOBrflavn38tWjd8H0qrJmFujBcBoaD5RQeyXNYU3
It9F3bJ2qdJD5ChVdjMyOB9WOOjixGmrc9gQgbGEIJvVxna3goN/HjCzZN70XvxYELCuE/ZEpuj8
Ir1tBxzxrJS4CPGce1F3eRawMJch3IHwxd3Co5TiU2Wy9eaU3x/FqLeXph+WsynH/U8W+cDS3eK+
TzOzydqFAI0zafS9zQAHlIfRMj4R9hLajY/WYc/ukgXHAoAV9Ay6PWtOgucw4jO3IeE3hQ7Ubbuz
SgANI2ndbWF/rgSTXvVmzZsPsQEE2Mb2Mo1TeTGq/b0MLcfzREwLdvYgQm0ozoNyDcK7zZ1BYlhu
sZyO5CXEj11PTM0UrDgbis59VS5GH+4143jET0kGB7XJ4KdR7Kt86Vz6nRRZAh8z7+5zpVFGCb0W
x8zC33kKlLziSD3JjBNi8VeKHI9rNgfXYHY0Ds2z7vB90j0DfwUirpOpavo2BR30LulPrkA9/qnS
YMJjSgYTLvn1zVq8L2SMj1ORtfdTrtHnJZH6cy86/0fXDhGNJW1wm5B8V62by2VchK9F26V4Nc/j
9V+Qwr+4Imi6P0lDyJxuOBqDhrDHcca9Hif1r+TNdFx7kwA4YFX9cxdGMiHObTBQoJs0vgBzZ1di
ZvuLkZE8dylHz5igEpfB3Qe8nVls1pj9o4nYwr6WFT9bwmtvifZMapyKla6rh3GHmkC2a//KOHOY
2oeBIfvuDssGM/tfYddrsE56AqVVT303Ugng6Td9M6SRHzEnoEHeZymfayrU677q6rzO1ssLnfqf
FDVHywUKTpq7uSH/tSKU2rW0LNh7J3/tziKnewdjyjpdHj1Pr282tOC4KrC8aaPUn4pIRBpmYQi/
HZK7xy8wvA2r5bEdxlVftpQQTlAmxpjCMgA5vcu0B2/un2KX/NJdFX8acap7BguhTw2hkinjuXLx
6QKd5jRliNzQYPfclyPqDjAgUXEQhey5/79ux/upSrZJgY34Wc59awCtEWm7qEluMmIeb2Za6yxw
1wOtZ3egdqvo4MpqPHilpnCDiYuCvBn9Bilf0h+9glXW1kwC7Q1nB9Cke9/Rxr7z3sClNk0tP2KS
cF0cUOOeQSiIvtk+tZmlPhKMcYlzH/bmnLHnbslAaqSl2ADc6HzxR1UUuDuc1HZpdOalD3o2Q3Dd
9b4/efVQ3XwyhuDddv3am254XrCAGA5LR21UuMm+9am3BbnuPIKiVH3HFUJPQMfuYv2GS+UUHKyq
sj8kOwegdEvytb1vPtuY7QcDKmvO6Zmdq9qLbwqo7x0gb9nP0gdQrRI4MbwNskMB0lCDSC9UzNTs
uHTQIzcXf4859mRyL6Eqr7figyX8e84TOcOftmWceA9EFJdftW6C0eWLYKf0cbA+L2rpTn7COJsq
mv61m+DlTNiZj4WTRXIcM8hkQDCArXMas/E3vVLdmTWTTyxtxvmXln3TU6Kd8fMovzvPhmcHnP53
XylXcv7cal8cDGJwrhAnfDdx7HyMlSka/KRkjtcPRrZR4/Y2n3XASThLhM3HRYXqhpaWA4jGrPka
qnZ8cCtjfQ9FwApIsjuOYi0n6kvXpfSYXt2CQcUjNUNTcUOxl8pPuE+aNwt6vuSNTzHZo/HgH985
qk4HD2oL2Nezn32RTSVfvLj0z6ZN7MnPOLdSwsYOzeoUAHkxz++xSuvtutRJ765kWCcfW0DMkVYd
sEjR1tzfYcVUgrPh2h4L0hz6o9/N3vTRZoRiPlR+BB5KZz+Zx8Cv9vRohjuN1vKSuZoHYNI1cE14
iGh9+0PfAURcxzLDGfQQ0pnqi6YArF/k5JM9Ypque6hqMm/hUAw3o79zc+KCxXeZ7+1vFkbtuUqa
GDp9LO8YZzbQ8/khVAMPQoj/V3FFNbfzC9tTprd+p/S1WWfPKnJ4OYY1gh4KlKx4MH28fRh9Ax3R
Q8aD1e1LA6i564MVnRfhugGLlo7d+DIldzJO1gn/lqzTmIq+7ymfxhGMf2lmZlm7SH0m/rT+DfwU
mMsS9mLKVZQojMkR9cDWwdDpZlsuc0nlHUAHMaGakTfZSgQV9AOFPFvVRNlNpM18Y3UE7oPeHBd2
1koiMAvP9JchkuaL3MhSacUcXPp5Wq+DXqH1E9lk4SEuTTo8OZD3WyBF9OaciY9bkM76EONyfZEl
10fnOJ5u+0TZfrTF/hNf0O4YFLUnDrKkwocrSWlvQwdt2RYoN3zr11/HlJl1I2rx31SW9fvomBaN
E64/07HCj6LjgilCj2ptFmr+FAUifm+I+DkBpvfjocO780srRJGd6lLX+4lka5de1saE20NQIOug
zgXGhFrgHmh1+Zou9fyCVTmHkjcKGrOmndi8XZjJZyIL5fMYcuClCXIaLtlEfkZZmj23KoBs6W0P
8Rkq6qqw5PH3GQaAvhzZn47R14+SLO0hD9Oxra6qpkpcpr05hhE7Hi1THd9EKaz3tPQgA3NvzQUg
WB0KkoN6aOaGVWdltj86v06/23rYP2rhETQ+gsYsqD9bIN+k/2Ey0f/4t0P3RlUPfKid+7zHN8vv
uZ40OrngjHFJfO3l0j20Pm6RNz1jKsyqX/rrGI/imwM2QRjBh24DnvTFdyW7yA9iRbUU0EoMyNn7
0osOarrjRsp1S39ksnQ4FDLjiY51Zh99Od3PTxr8HxXte38Q/UpPnU78B7fOPYh5Kz9pGXLsjgoz
oxbzk4/aODR81ep4wozaAgTx/rO8TVtAbeVDiebJblpH55qla16srZwPZDiUXy1BfOnjGDLIfHB3
B4jQn4IvYWbiQ7+3FarDiQuu6FT1N9Sl5guElI+y8jnX+rUT9QGORe2nXq4jPMgaVI92zQogytkt
321XhOZSbTr7z09GCWVfZ+ZQhPQQpGKtr1JytXNxcZF2A0YUutiTIx6ZGNGQQORO9m48vaWdLfMp
snH/mEST2oejXlymrsUO3nMNhaBgB3St8ODLfRD23+NERZ/zte+3PON+E0Rv0PsNJ2MxT8habDN+
aEcT/pCBaqoUBxcfzKdvh9J/rta6MifansBd3OqD/ySL3X4WzkzubJAuRsBKttHeWeEX/4guiLUO
Jo9fP3hcD3R5Z5gpk2h9FkPq0Ee9Mqich8D8lqXReBXN6Rrb175W23zJ4jb+VINvjHlZ7AsgWg3w
d435ROSU7h5HfhQH5mdbRuJbjVb9W68KnR2TMflH2iiq8fv6jA6W94cCA+Bngi1NFv2nUhzwv8Ih
2fzzHtv6KWxaq77JZGve2qjqzdWvg/pnsQUOsBY/t8+j7gN1aYd6ao44J21f+NWAkENvHLNcabqw
Y9WZKrkGZUAHuSJMcMe+w09C0/p0x2Tuwx8Yn3X902hnf/hg/GUD16ymYHhxAZTwnSJH+SNmsT23
NRTs+6ga781HMNGQpa3nH3rrhzbvdlyJjuO6DD4Z1YNZDpvW+ysT0lwxiIe87RjDURDmMa/FJzvv
asUlB5sO8PxwafN+c82PuGyU/yDamQfGeZP86tEZr1dGTU19qpYOcneYa9RiW7MHDwGj1/8xEcxL
wNibTnYWReeuBQThcnAySn8vvq0+IIH2sE7BS1TmVUDw3a94jleauwjOKxx1670MXkDfWZBc/FWy
9PRZpF1WHkShsvW0N4iADtXgsi8jxQ46DqHtdkECgrzLj7apeCAmlRJSzJU9xOBD7qBj4LIjADKo
HQmHKfyZMnSkFsaq+rjgkSo/yNaylHpCQsQh5J2SBWOXdb/gqRqFtEYDC6qNtWpOaRjdRW6mXKvT
mmQDEKkU/e8yZKouR+qlf+hqpk6c49GddxWU02sPB5EggyvvmiYLFPbmTyZG7jKJ7GMylNV0ZnkE
ACiC2TyEFTuElSq2EEHasIbPOBAKce0X1yArmX2q7iLdxg9pMQWcMpyq7gpc+G+fTDjMFkjibslm
2/oMhb48hvBgVBDc7/o0IZ+LT/545xKrzSXlicIMrF7U0Genup52BYslp28WEdx+wFRbxQ+dmNgc
dLHJTzdzk1D+8YS+Bpi8sG6M2cTRlCH6KTF6TAbB3HGtJEtWFhdMgrfh9v+iiD18J6LFFoVHLgAo
WuxvTJ5NYfk2MqVYHDxRg1XBkLUv4bDaGgVISokZB/2kT5W7I+tQmlRcfrAn3ZdAKO+rLMOxfgsy
XyWgD4veP/Sbjtv3Yup4i1DB0AZ+olBttpVaJ35S7I+iE3N4Lv2MI8oC0GRnWilwbjuHqI6KKPLk
e+EgoK+qAl+6RUHZ2w8RkaJUC6BQuH4WdZjiO71zEnEM18v20uo57T+atInlDV1f0z2o6G46JXzb
cX9o+pF2zTleKY9bgYztMvpr/8GaoPjZ+ORxXc2EBu5kVVL1776K2EUoO+cXU7fecluq3nvr15WD
pl+4fUGzR1o8HacEAOYh3lDNRZRx9UxUdolgoC/5BJBTqAFCmiL/4i0h4NCWCeO+gR+7/rVo7iyY
IGN7yw39hLhA55U+hYHZ+tely4J3yRp/LSzigfOYsTxOYrC0jwQyTuENtSgroJB8s9e6iCgGCMr8
Che3N9dOlfcmjULmv333Ua4VfqHLfJNUlUeZ4RyYi5LrIVdhksrvIimhSxuXyuhztnpRnOtZbcVh
aWKd5FgQorDtlzmIC2Q3ovG/hEpGZjuFYTM+hOMifchxWDjxBCMMQxCGHusnjEL6KhI26B3R6S/j
8LOai6I4YmbYIJPanUfNjm2ecMmxJDmxP8l+H57pl5B46MLX/TtUedS8oGRdjc94bmXXixD3J7ZA
Et2M1nAW1eiy9tS2d61FXvl+FN2WFOo+yCCg5VJh4Zp2BRtXdtQlp5bL15x0urgFco+L3p6UoQni
rt05db7oeIL4Eqlsq4/ynoWFOpWm6JR4MmHCmdhKZE532WELcY25xsClAdXRDv8VwxqZ4wioC6di
3ZT+cYQVbBc0jsX0a+zunFHB75ijnnaYSVwXTXDs9LL8EOOMyHMIUkneg5v7nyEJei5XZtbuQyMb
RRBav4s/Xl2C4YHmUXa1aaE3nMO2zbyF9J7y2JVpPJyYmaXEtiRU1x/1OHb6Nu4RUrjVg53+Gyiv
QWqFf8rD3cl12vMoKijwssxaeSqjVQctVL8vaKQy6bjsC0qWxFkveoB8Xke6rKlJL2CYfIY9bYfk
ULhyEYe2R4z0sYeLgjEcaRP1pPmwrrXmc2hkocGxx9A/aQqy9WRCn+3mmp1+GwpzNkeTAuI9TvXM
ujRJCzkagxeHL9TUjZ9vdJGgq3ban4ci5Yt7Oz4YBzaj/rFY8IqTxQ+1zQPbbcFRRZSq0DpJ1dzU
IECdW58U4nPqRxQcid9I9Sg8yCUa0H6ab+W6DlhQG4sUog1Wbzz4W+8xBOAF0j3HqEWL27CgZj42
XY2wMwgHRN9i4H19R/er2tO6wFA/yE34zaXY2li+ZR5GvEc5tdmDRUlY5Uy/1T+x/gVn2kKUq29+
ADSF5KvsOpPrIauzq2hXPAWaXaMu9TPUyhCsYUNm1qi6gGUWF19pFvV4TMxI1C46B4SjSTBNf0t0
GPWxrO66U1PTol9xwWgpo8v1jrXQAX2OECaBZQyqYQnWxEw/1STALwfjFi4gH1FTQrIfLD9sQpcu
GEypjIy5vkc85CCUwyupMCI6RcWSVh9YhMgZ6uiOm1RtR6lsRl4sDAHnbp1lPHqeJ52bX0vzM5st
dqUh8Ph6Hja4l4MOg3I91/RtVPwNePdDSOGGlObfL611SfVvF72AcCBzi+YTIii22saJLPM4Tmfx
JHVpn2DQK+/gth0IoYrM0Fy0QnVd04/euZDqVgTdArrvcT6fGgKKSQ+XAWtn9ev62zjcJTg+c7tB
PgUweEh7UJt+KREf0Mn0pcxbBlymvMYd4LntY479dKeW4/OndXAos7smodBKz5cFofOtA5RzhzC9
C9gcMBPCArEHf9uySlAU43Kec0SZt7HYo/ZQrjX1aU/JzMptBQVTWfoOtnfx0zAPCsDQRSV3Vp9y
n9F7xyAFikib/EDiQgEMZrQDdvfoNgzSJe5volV/4oMxRQdKDniaGPrHAyKydBawg3D9ep+2+KO3
b22TBx1b+kNV12MAT5Uh5D2se5OZ99lXLeIXS04V3VHssW7itRCuOKV6bvz32JWN91IN2b6dq7gt
lh+GAsq+0ZW64I1zpU4w9WXchX2mJ9ufer0G/R+hGT6i44tWtrSywtGye1jmYH+JljpEg8+5KfJh
WpblWOCC6dAKOmRkjE6kUfHYJ/6QPcloBkttQLmCj9CVTv0imhgQPKVQmN4oNXR4BIcbkxdEIoh/
pKEre/TSpd++hN0GdjSobpU2H3AOb76Rf9eE3zK6GntbLfjbSx2hd7uYxJurs9iK1NDqTmELeb5K
5jvG3OzUIYq5ii5uPk0oS83VDcgzf01o/cO/VRuDdSSbE/elQHVurt3mxeO3CcXCijx0aOwnYIJG
XtVdRJxr5J3Lw4CezXuIA7ShPyC92uiuJ21QqeZFYRDr1IPfZL/sPmTRueundHxe/SZIr31XmeGS
duoukGvNTMETgxQi/k3RVVAjFHRFMd3T9JMS0sN1PxzG5tPeDoV8hpxCYT5nTVT9mFVozO9iBB7c
Dn7re+6/llx6fRRtNiMYW8Nkg8DAoAkE2luqNs0HY6U7VkDYdzuF1gDXaeSaf1OATd60TpQuL5Fr
66h7SKHQJpRaq+MoqLJE4uUBUx7krStF8XmYQd2eKF0X8yEIGN8+TPD39XpoxHqXzCZJvNUhinjG
Ncq3LJZuGWEpAEl/t5INpLykaJrTOjnfckna0Ks4J5fCCyP8qzeBPKnZVT98kVXg0k9T73rxgiSh
WtEIyH0c1QGAGXkfCqGgk/FlWoo++y/qGfPZDnvsalpuQQfn/htWUwxMBY5jtMgXl2WRgN+gHnJx
TqTyNARHzYE+0iMVab8+yBRAfcoX+KvBjMxdSN7JB/yo9fqFlmvqv6dyT9ILw21IwA5Fs8IM5l2/
bOsjdXXTJcfdD+MaNcjIuENz1GMfUxTUe6qGp3LOrOQT+rOaVqQrJmtvZTIj8rs0xJtInBM3sPLl
2GPqDcDU4y5kRO4FqwrrQxaEaQh1HK/Lr2D3ZNScRSS9vTqPhRLTT/qKSr9XSzm1LwBr3v6ZSYs9
2o6Riiv1pgvEAd+3INmL5uDfDwGic5p9nIDadp2sP5JiTvQ330P2AWtWMRZzSauWTIN8p2efgIoV
F91rW/dj+os5P5O8VHNQ7TPxvlUXIq3jUvRydEVRsFHJL0H0hhXVkowPRdGwTs6NbmTwKruoUi63
jobcO3m8A+nO8bjtVXT9H2dn1hw3kmXpv9KWz4NqOHaMdfYDltgYDC7iJr3ASJHCvjh24NfPB6qm
s1I2WTVWDwoTGWSQjAi4X7/nO+fOQ4UgfyKbllHs23NosYxXaaqpa4gAEkVWaBWKOU6ewkFnfAFH
jyvbqzKU3x8K8Pr4tpg9dSkKdOd232uk9dh80ph9jGyR2QaCgd+Ybleypgt9KByW2Z6vDNpIKdiv
jMKNlNrTpqXWL+ggDBgO4fYpxq4jZiV02kmnmIXuNiPO3eJrnFRj13H5x2ps+5Ot4e+ioaOYsXXb
2i65x2Ockbp6iOBPuueBhBYaZ1qfOP3bsE6IL/1QdlZ+EI7SdOku05w4zfdaN7TA/YzzRd8KjGwk
Ldan8ztNczBleiqU41QIC6OYnlrjZAaUOWZyYDS003bB2sYO7Atbip3sHCxfBqnzqdZ9pyZK61tO
m2k3sL0Zc975tpA0svyRplb1oAoGit+71ZojJLBHydLXOfrJjyTqodIGyRw+jp2fzMCs6rZ1pXEZ
O6ana9IQrb8sg0t27YIZz2pRnWlsxDtKXH7lYF7nNv1BsJGValBX7sCKr3blmkNlVmPd56GLr8cW
ASW/42YBSGtfiNA02qzTjgpIbb8Hq9WrY5ZPU6QBqmJN453Ql8K+SzPdWAs/A6nqPWGaXJF7UafJ
AlPYjSryHGkQUW17hcV8p9wnaAk6ndJTM80xVMEWnDKw7TYRya6CfXWdg5CNMJcd7y3XaC7SmW03
Ckgnm+PGXwd1aWg9ULJMy0YKZeNHDMvimAe3VJGOv6jzvJCva1HKLuutKou0kFcRzE3d7phGYszX
dasqzbrPVSsyfmClcE1xpWQtXoVDDbBjltc64JGZHaXGmKWdmtpEioYQonGNhJDQF5xiD7PkFMtb
qBM7iYsdgchTNfrGTNelCyKemgnyWl3o3PkA4kmDlyhLGU7ot/FYqm9uqgn7wsWyOvccPDIaNmiv
baMHdJ9FpO9X00iYtTkwnmdM7wZgQ4BGPEOrP4rO8Zp+zLQFi+PCaw4EYTmW0nq9OYuM5Zmw3Bgi
yFiKTNkQdHeuA2cG7PixjmuZFF7fpbR2vGSpt6aIVkn6GpS5WRvRB0zjbQ3motZl4rejdG0Z0pmN
49vBgpilAa/RuiiCZVNwOQu3lVPdinxy7ZcK3bTO95z/2tL2lYlwtn2V2tqchh1HyuYy6VHMnzpo
o/7RKlKPFQ9SzppfXcMshjfaBcZI39bNCSMKyNGtVG0v12Tu32xAbvnuTGmq465MOztx9zlvn9YA
jwKHp7kOqpHTFyIVpCGfH9ysDWxcQ0VDSLFWRc8Q2jPStFkX1deY1CE8TPTHIlPsFoVkerpzjdrf
afXmlDNoRuWw5ENrHyA2UD8WoYwCAkPJVFpzJPt24pnJsYR0bFqErd0jyBScOQDrtG2dlZDtuDbM
Qe9A+5t6KuZ9q3ZLs3eUdnTsQNf1tMuQ3TjW3vWKalivxlS5Ovxe3Q3Jm6JF1OJTNpYflFiWJDAj
dRN7vYq3Ndx5Z1FYWf9JhtCyaV9NxshLim3SUR4Z7MPfh1jK257l1F4JQnLbeZrwklidwusq8o55
4h5/zZrctXnUrG/I4q257m2NBQ7HyFptcCB9sCFRvZZBf/YNB/0oGzlJQuOZIX2+MWLFd5uGt/fW
etWPUnWbo61aPcphm9WiP/QcOUblSP+T3ZTT1iSjHxb9ZYedK+vGefbWptSSYOZamwDOgCnKo8xp
+ArMZWbNxm3AZ9jXBdEyw8ngvWr+AMABKndV0TOZZ1LR7G8xqWrj11TixztOvE/LZ4fXc418Y4jm
vAyVCd78iHdXOo+sVUb8DfElog/TRSWexhNGqYSTQFGxH+kwBUbWRAEJy9ryw6F9NMNFZForkJPr
WOFlG6fazeArZVSKW4Z2DkMeFoCHSxPMJKpY+7iljLwwVANHWYhPRuOioozFlMxSEPURgi4Huszx
86mq3CLUlpxN0rUQUm+NaJytvWJoQ/WsMlIzfy9TyqcvTb2aUvo6NPt8B6TQdbUvhtGCDMshzBYR
oqqq7ne1lob6FRK8nb4yCos8O2813FpMIR2QLDmXKycjzDpGHhXGjh1ws1u6ChJi4qeu41YXWL6h
3ZdrOXK51bGIF+MQCzjvUxwz2KG+RAZJKzFXb0IMY5ApWVYI7ETRqrEPtkoyhGsqrTw62rm9UswI
+kENMHhZKHybW2aFnPYzo2ZazjuNy7Qc3oyrW1wVa6EOX9WCI0wke90Nky2RDGYUZAgIPJVzlVAG
MLnqaVv/7cIvOUelGAMw97WZ30MtOAUd5MLJuIDLmGYfvio4jPPqGhlTYPS57rG583Br+2YNsbmE
bs6MMme/rkp2DUXv0LXMDNxN7nGNGn3Id2zKM+K9oWO6KX1l1l3zh5WJzvaNBYz3oDAmhu5Fybhz
esW0vKdX4c4G9V+fuTkJ9stICRhqZWGYyQnQEhUu6Na8m2oY4sloQsGq2C5BtCqRk/kDBH3aweWp
Uj8Kni5LsL2Civc7GUtdvi80jpNXaqfauSgTYhp65uzKcbviYEpiWnQ93TEPZjbTEOdQvMRTm4k8
vkoSS+2Bk0x9bl7bcaosNotcqcRdIw1HvR/tmumFQWM0i8yYjuQYq7PjzaMgvySOluHR3jJkZjMw
q5iyzCsxQcGzCWnN49s4pRXvtykbdPkmM4V9kSp/kc0VvQeal7gfdIL4kJSAChCZ4qoEBy8LK3Fx
dQ2UHxadviwvL6IcTOEcckTz7FFX58zovFlXTO0buYR0Zjx1SQcASrN0aF7bSj7HmU9/unSf0UmW
7+yG/CV7KRF2nzmHrenXdOpYEtxhoEe5q6dxZuQQOwA2i+PqDsL6QkuuWGkcuUgvY+BKQRCb31l1
G9EzxE1ZZWeOmRXIpOi50zmYomUSUDW2zmAFTWUmuePXCWoR82iUBFEx6+p0uAdEnnNckBbNTt3T
OW+1uEFsmrD3yJBCvapVratAl3s1baNzyTpnKRSsspVvGNiyWgPl4OC77MD6u+hHr/J/w3PTxcBi
YqSlYt3kKQzeDuhyNQFrhMmLEdM10z6wpupcZo2mtNUPmyaD8ZVRPMw5oC1tuvP7bBVxC3Gl48mg
i5LR4sNoISyL33iAVEwv5ZbmfZjxnyNIz4BP84A6A/fGNc+QTifxrNqQ8R0s1dAs3jwOCN125s7W
w5jEm5EihVSbFQ8MbRYvRU1QBqGqdhy7ybeSoSoC15QNoNfy6GU/2/6Ch7i854TR1LGnIlIUH4XZ
i15cS4YWTpGnxlImb5bVyOhQqMVqfCPzYeYtAoWu9keRUmREl4kXRn9PSstwB3804rbnDVg7mCBO
DuYJywz7Rmx+tHnSKpSLMWfKaQwjZhpUPVaFAcqjOZmV77xkerfvRLL9NYMLh13xSJWO5lSDErol
trzBbX8YOUrq6jX8ts0XJofggknsEMAro40hb/pEK5hImY29/liWDttqmHTRMrzAgTXEYeiy6GW8
rxVR4B7BMNHctW2xyH0yx8B886JTAPo2/gu6/POSK8gmS5pcF7WpbJXRVFQCDr1K9fWNi04UF9sl
1GLElwDRcmvwQlZfq37LL+awJjUzgRswy6HzCqOx4jujo++B72RsQMB33eKo1FS2yLRJhoQ9cIgB
XrXUGtChUwAhWUacDNVCbZDFTGyvzHM/9djgk6s+TraNPVlje6fgysv8Ua/zaq8NmenuKJMwxaqL
wfJMJkmVnu2hLZ0jZZm9eBxkFLLVNBPHS5Jv7d6eeDzXJx2twu5cC8oht66Ka2ov7VQwM+RaqxrA
KjVSdcN3O0McRQQp42WZykhOnRP4tW3ApKOzCkhIyPjqlt2ZYVQS+bvGyNTqc9gbxbwbFSX5gZCi
YxGzW/UrJ4Xu2ODAXwOnnuwbN7YWmD5TpF5WTvUhr+uVJhCA+hDQXq8bv0K3Rqvm2Cl82SzGu8Yg
uPOoiuKl6FTVDbWOOv/OKctRoI/pIwJ45RxmUho+mFgan3DkDrFXFaN1XSiO+K4QlpJ5W1u82XPy
UmEXDe0u7mS3Gxyl97WqKN4b6qIDfoatdxht9p4Wg4rlvqejGE9u1RXA/pmUBwwx8PuMWTmuLAI3
amM411hYuPgUzdBPmkuuBsJsx5aM2h504zCfUeb0c5XT5G1QGT84HHRQYJzFYFFQJ3FIoBxkpHJh
FIuqGowGU0e0zrh1pB45j44brQfKdtpuTpkA6xCTDkW7WI0SB/E6kkoTKdV0707peokpUg7upG0k
RGnrNwO6AbKZyPZNy0jdvBiBUIyCRrqlK/SJs1Ea4Uq9dSQ+GYcyZdbeoqP8amBIOkQQRb5Sdy3x
AE73ZgH5BXTUpr05g1lbliTihBLvvlSF/RUCy3hkatXm22ClBNAqBy2QM2xLqk6McdE03JvZkktv
rLvmEjuTupvWVH0xDMJsPcp4tCu0zfVa1S3zyiaB34+GhmWCPhi875RkV5UEuDb6eSYIb1h9C7Bq
Z2gtekuqkJGDzDftusxNr9J++0baXthxKA/Wn+Nc6k7VT4SbI5rgzMO+0CwRsjUeGPTS9ATnTSJ/
FRd3NYm9P6nRmIy6fTmAYoGsjTj9Cvm8Tf7CPL2F+K8GRp5qMSnYwdiqJ0NTSTaZxAx3HGGAiUul
eZYZTzvVL/Vb2xKF57kLZgDCAvpjATnzLYqd+eCwLnMuLR3tK+2K+WFK3fSIBTXdKTqenanSkgdJ
n/LLIhbnIXOJKaFntVYHd2mVt85VrMDGk32YmM8TJgnliqNQeCnoNz7h/cqOtOP6nFqbXSlV66sK
52oZtOgbWKxkclezmXDsIltwCdGw3S9uw7LJpMFiP+LhPhNdAvXQYuKYR/JDiH9hiOsmV+3kaqnH
XCHx0Emt9AuRq+jAzTxmb45p6aehBUecI7N4dqjsr61ZaFfYBWVAxlofGhNVkVLkgrNekuU7Gt/Z
S23jzipLFQWEgRLxoY3r4WuUS7YHjHbDMx0996CJxbqTLrppHqvzN9w4INcRiSF4HvXzZ4hTDOjr
W4aZn1TikK5HM0ovLlae51Em6SlN8TFoNkMx8kZEN2gg2VvUyhZii0gz7EvLRYPWeV0ihXAfB7PS
lV1vSg79ieJcJktBRpGyXqllxB9sWdTyaD9C35e8MA52tMx8ahat/KLJnviLHLCOQIb1W5wT229V
GJCyeetMdbarXcE3NqQ3QJBmgUlH+rrXLec9GgU2Z1UOzA6vCFiiZrG+EAm63tdRRZ2mGi8VUcpX
tWO2L2s1yy8Gi8bNjGYqAnhO4yVegQ0JSVKBWjpAZpSlFuwb26J+1bBldwy8Sua9FhcWtDRo1osm
3PE2cmJg6wS/W07Dn12+RgdmHUd+iKigz/lIJLrtVM2RLi3NFX10aTLmrpY8L9CK7D12nX9bYNyN
nYPT7wVGfD4PCmYeLh4TpyVlLEFWCq58i6yjQOtdtDsMq0jdMVichykFX2bNDnLS4O+uIzyxqPeM
i9SKXj0vFKm0BVgjYgsOcUnB6Du96JbQgeW5mYp+A0xJL7KoIJOwMuVyHJB52Oeq+bzEY7d3TOyC
M5CNTxu3vMTsIXRV4my9XR1TvCYcMklEKFKI7crZF9NGz5tVsm+ENXaedPiefOiABiydrEazIQss
r7ruRHJFIQ743te9QvfIBtahUvCYeq3jAmW2xqnJ7PQaXM95iBrMaKmrJx+u7mZhQgLPEzyOvUva
VWBYm5Jyx5F3+a4AgNylsYnOV2lcDWbawtMlOA0VB/il6zaWFTNmfbVoZncds9lw2svy5Ttcp7Ib
TZnsY0NL8WTkPD+rYxsPTlV/ZntVAASpuXSPw6JFz3IatWfOQ/bBduDsaILjuaSQpnqb7Ba0uU8s
5frT7sS1mYaohq4/OLGSh7Omw1cZHXrf2TLUnmMnWSzFLmJrzwJZxOilAqg+CwjnFYHFeRHPhiqs
kySTxW/pICGt4oHb2sjPKYdn1YP+Y7GtCNJYfNlSnLNPOhSXpDUZ7yMDMvFbWsVVTyzHoRo3uXWk
coZxmJ3paTARVNM8Lp9lAmWO+UHDUmWjqm1RFpWW90fpqgrNIFqMz5VkncMXCcDYGfr06NJHyYMa
UOghAu58iQd4DZNAG3i4IYsOzCkZnseI1QlLbVTf8jcR0B0Z9VOXM6rb05uy3hEAk/kcuKOD2jFR
sNS1bA+Yuxy3HAck/XW85fxlcu/mKkd01K8WOXdAwpH4Ik0ofpIbenydQvkqjap4cJ2kfmXitXWj
tEb8WNBIva3KGr2g0XLE4ZJ3ASbiHB33n8f0/UXM4K+DVRMTzVwHjTppYAmBYa0/xOYE/fcefIvb
/f56n1Zx9/tv4n+5mTkieSYMKHDZT+qsB713lfjfy7L/dZ5qn+lLllfmehqQOwufUj8GeqXN8C8S
DP/qqdmSDf/ht29xca1Q6eYJ4BXne2ERK9ak9r/56L8GVGLOqwZzbE5GAn1CD5BJlN46UtP88+f+
LyIqf52fOhd9w6FImU9qXdgBAHp53dNjDTK6pf/mn/BLRKW+SvRRx5hPNZZdP2IWxT7RwbD++R/w
V0//L3mzNqY7UrwkZZkhMTxWm/Efy86/ioT9q4f/JZ/SNu10mFSzPBEBgcgqEvtmG/D2L4Kd/+rZ
/yVwluB+zrtpixsF8wM9zbkIVIVuQ6biT/+3nh/h/vntKRCmMqMt6lM0y4j4taLyTZuDyb/36L9c
uiN2ytSsm/qkkS1LHCV+cr2n5Pznj/45tfz/Edj566xU6Aa7RMCtyVtu6oUlGVVovq7sdDJ3S04s
T+vZsigRt0dJMbPM9MTHKzQNs7+RVBNj6csUmP4rGeTRdJgYcEvoE5tTPn+XjjC6I15mB66A9L+U
ap8sEsVGnBksEkimJXHTR4Hgnx66WIDthqkdoTBheBHm9LzKLkk+GDUkZzibbMqwZFFKt7TphCkS
/Z2DQmF8XQQQentP/BeEfWFT44FipRgZKOOlOyiHPLEAT/jRa/7zNf/P7/P/jj/q25/PUPff/8XH
3+tmaclF6n/58L/3H/Xltfzo/mv7rv/5qj9/z38fwvvw1y/409fzqH//qcFr//qnD8KqT/vlbvho
l/uPDsfQ52Pz+21f+f975398fD7Kw9J8/P7b93ogWIpHi9O6+u3vdx3f2Qssru7//MfH//ud21/4
+2/Xrzgv+tcqZVP7+Xj/800fr13/+2+K8TeiP2lhqa6NQUC1t3Tq6ePzLmH/jQEa9EQhUU2GP255
w4AuffL7b5r9N3BW1XJVVcU6IbbU6Q4olbuE8TcbZdZwDQuE9/Ou//vr/enl+ePl+g8Gh+K5xw74
+2/bj/+HYFrT1oWLwEgMvu3armUbv6wHsTFhs03Ul57SHGdXYd61ukH/szx3UF+XPh/Gmwr+0UM8
a18TEb+TMxUfUG81vDJT1l0pihldSjfhZNjTe1LseI9p6Is2Wtqj2diXZLXyW4fjzA55Cwa/PdaT
+pQ6kcbMD5uWzBBdTfG0XmcmqkJras1JDqc6SQXGcWUJnCkyAh2c66Tq0IdOurxaLu75yLypmMwD
Yfcvo4EJGf5z4D7PC5WiEMLR0UUM4gx+WYVrTYkXjDsXAqZuZ81+1/Rll3OoO5rK8DhT6vlQs0S7
SY7XugUSTs9gbzrjzUCoZQg7SsQqR05TRyBc+0Knc97CSndAinl6qZzx0ZIMKxSK+F471jFvnPnU
a7lvOxPDJFPJyvYsNR3cq8UOmXXzTjWr+kJc6p1FtsptUvIUyDxN/Llck2urArCVtFQ8XAADnDst
RD1D/bVswl7buelJDoQ9tJWbVWQPdqer18k8XQkOhN6aRKpvWzillerQW45k/ikHQPwyV4xiqfyk
5OSRYcYk6W1MdqSnfBt0+9lmNk9IhfwWTZYdEvdEQNjiV1OaB8mYv85J8TTLRPOiW7jhlFQcrHZW
/1RMwggriBBvibLArrJQxcPjdTOGBXt+Xy3nqUybe21170ZOO/gysI+PA46pnrg27i6OViJ2UbMM
fpHghqtsHqUbvaLEJEjm2T7Wktrr9ekgUGDphoL2atN0MTl1efMq5iM0yn6CGe43XyrRflo4WAkO
RXKwaM3ptHBaOwmgBFZCzbQfBdj1wVmSb2rkDF5mRvOuG3heGicq9zl9Ih+wvGqH9mZL3YU+cxhx
viBBaDkZNnV0jbL5LDrywTJMG2RVddfksUs/V9Ni15C3Rlqe6bVZcUphOkJHxaBYT+tbnsUHhvie
Ytfp9rVY1aBWF9BnyzwMw26Y8JkR37oJajs9IWmAqyHB+UAbjjfBfaeX+/iGBkJ0TdwNvdH5otkD
B1CZGoQx8PcWnDUPhXUe1BkpWnUnj27eWzs596pjHawCUJDkZ2hlHY3VHfcthr3dOtsQCQaas0bW
iJHvzJTGK4AxSXMVDoFOaI/gLnGQqjOir6l/G/oF6EavzhB0zBytr4a5W0nSY2i3bk7OqaRE2BMM
eXHGuD2wkG4H8l0mBDRluh5Vy7F97HQcsSICZ1eb3r0xL9i0Z45MZAbMAYFDWK5SEt4KnRwEq85J
111j0sP0RvPphpzTpYkfhcWuKXBx0PJR9mOUfKd9edbzC/5+9WXJG5s0yPKHIOA37AgezvKkObj2
NmF8HWwImfTbUBbJLk5UJDA25oCQZkE90H+4TYziV2b2DYsUXUd9CGLGSV87HV1+JSUYgyblrka2
0XSDTnbsvra6HF/BWpCFJsW4ZPnFlnV3IsvxaiqW4VASgYSaGjPtB5BpmMRRVfr21PXWrtXauz6l
GVW06o7Codh3yqAHg82EiFgrl+ssb0pPyZSrHtwsxJpVhyOejzF3rga3QgIhHMgVpctE7f5B00qF
fuVtnDh4S8oBgyLNfL0AbxkaJDGik54WtTlBe42EW+AvIyNZYS1QtqQ2fo7umD7HP68ujO1NnWjY
6ay7OjVfOlwKDwJ8tzaGcJmjLMQmsqWYQe7y7QtLo3Mc52i6guh7kh0r0liZZ+zK4FFLvt5oZfyI
H/AmUonMNXAQcZqd8EmRRYB1Dsv4dI9eqHv4xK4wB5B1VtghsCl0zdq5QWkwA4ZEPs78VHLMuOmd
JT4Td2D44Hg7hiSHOMRtT44wqkYbAAL/QOBDUdKwMMcMbFZQ6jpThSdpbubOIrmpx/2azl6jl/wS
buwXtiV9Af2HIyDezvDtCy7BKSBsYrdpyYLwemxlsiJ1SYCqTN9k3aZ7NDQiNEj7jRsRSoOkA7pQ
zCUBkKdDl/be6kL1fEexuJH2kh0Ted0CarHnOmLX0HjYx9J5pkunkNgj7hRyCzKlfYV1FeDCpO2N
5bySFfDSGDI5odI7eyKwrlKUUm+zcIR99K4pZDnrzXgiNRonVRPidudkoH+r3UgNRGLl/hyRFluU
I+JDY12IvZrOMFHKQR/L70SYQ4s6PzDlqSSrws8M3ho3zhYIgA+C1K4vOAeXPWlo7GNgvjFU0cU0
Fe0ibSfQs6W7EKYo9k4EOAij4qiyO1Vy7U5ZQ98lk+1xWNWBSQM3abK2oQEs6zczPfhZzepwdlqF
85ce4jU6mYu2eOSvGCEdDhw+uuh3c9TeKsQSHvMUW2zWzIdZm9pgWTQJ5L4Qd4YuR+B5639alQn0
Ww61aF5Nssv2NdGAh46dsWbdmmobmSZZypNWrvtMV62QeasPq3yYbJh3iNgfGhYgIjdJRe+2hbSg
DaUk4rSWpnqigYSbA90zOwyS9BGpk8aVflu4JLxxQBs0RPzNXebkKpqt5KrDuwDlGj1oirkVO2gM
ZaERJBxN+7IApMbX+4Z9XlAPcBPZhrgYcBGrUiIMztUakhipXciddM5keQJ64AbBVKugEeV9vykW
Ja1EUXsKib17XI3EXI8a4alt81ECTbyOFChVVCUvSTyegaOPhAdO4HfyAHXUeIlu46uBtDhNuvKe
zC5s4+xDrJrXpZ1Abcd2aEue14XF5aLVbXWpZW74UnEVf52N/IpOYu1reO38MY+Ie+DKcjICCrla
qlNvawUZ+2Zen7BnP+HfTXbQdKQKInR8pf/Ei6LoD+TImCknwW6M65O+/Q+L6XO5NE74+al6jrVj
2l4tSPps8wlatL5zFQkYgY1+Pa3vhcpTPmfOErbIuLQj+YmfN2PX1yfMFYHqjsNhbYuOjt5277zd
4RA4Sbrk8fMDIn8eCiP+mHTV8WyCCug4rifdrddTXsfOtiowEW7SnxuAs52+/X2fj/75P3UQL1UX
RaGxQYR3rmMBeNLQQznSXxJy0ZLBjki6lE6g5FhZcvzLp3S7+fmLNDG7ij0/AXg/5xrgYKdOdzqy
FEg6eZOHdjWvh8OUj0Sj1DzjRmtWh6HKjuqkPc3gkbteIUr+82Yqh8ciI1fGhFn16LidLXTgPXvA
ePq86Rr9kY59sXM1sR5l9VSRJX36vMGHO54i3Z3DxLHftKpqTvYa8RSiXRYeMfppmBWo1iRsQkMO
6dFuBXop0dd8pg4NuvM7pTKvP58UMciKuJplrZCKXZ1EM+vlj5fmj2fw83NaPpoBAhewCxEl/CzP
3l6imKE01HGuTTmwoRejUfNxzGyzgdFJMrV0r7cHSsVl786wpJ9PZ79lEWnYHXxGspCd8/lsayYR
P9NQ2sHnhyQwsN3qdLyxMxcksfEUpLn54hQjDrAp+fsTIjTkabetPhJ8RLu2cD5Ka35CAVh3ipjt
kzN0s18povJtiE/SHreXgUFoa1APmBsnQz0SFEODOj/Fwm1/3hSy7H7+j4TmM4fERxd5TNsCSIRN
x04jvRKr6DcYdXJ6dKwddoUAk9i4+rebjDSBA7Gf4eenMponTEhLOuqBz9sCM+xOKdOzYuCN5N3H
ZZRnnj3EKokO7RnZLTq1hsBJlkdb6r86nz5vorZxAy5w9nPzDntoyfxgxkglrON6UwclOfpeL6b2
NEizPX3+b97uJbIPB0REm4UxG/1VanVfM5ib3UKP5MRwetzbxsAZgwyJw+dq8PmK/7xwWBcidUsI
zq3rZtsyRM/YdEK4eNKYlLw9fPV9rFfpKc3yok3Lo6EU9qUws3LfOs3EdhsnQcfmHNSRo1/wkbua
V+lmf9nydBNwGy1akwNxqvrl80YfFv1iI41JAfJVlOoecop2UFN7GRkil8+bnGkcP//XpCEUWfXz
A4DgKZj1pQ3YyLRLosxjaMU1sWbbh+7qXgD/cjzy+nSB+ZwuhCJ/U9TBPKzELWsM6uAO4CDj2izO
f3zV55cKiNsLqaRirymUY3/cC/85ey2cKEV5ZwMoztSuImXF6fP3wsibWzNea5Lri7vPTxNJWO7J
tFV/fpXaWE/uWMg7I6nLu7ZSnz+/qk3qBRjLqve1CyChJ1nQbGl81bkFIjiD9jdnGwzpHz78/Nyy
3fH5Pyqmdx10Yff5DZ9f+/n5X77/83Pq4r4z3AazoxkdI0cDg8YZzEQRNWjc/qhTBB2sibApqzde
mdRlnIFPJLn5HlL8u7sS5j8AgenxIbMJxmFF4Ldgv8I4ra5Ie2SG+lP5NPaEnxetrp4rRcYHPXdu
mCjjgbJmp5Y8EyUrgrSM8fwat5KpFueOWI5SW+5JjDFCxY3kqZ8JTsmURxIdkhB/NFDzEIUyVU5Z
2l6XkRnGChqo2Q912NDFJB08znZGimxS59G9zmyTPQBRea4Er/EfN8ifT5kl1T3+AJ+gb/dQaXMo
ovIeehFUcInpPjRGjA/TcbbEXJIkN3d82r/j42j2mIRuxhwSlnPKrixvITI5RQxxoM/s2f3YXxNd
eF6m6VZDwu492W8JsJqx55D30SM/lob5bSiWjAyak7U42LhGYyTP+1ysU36iagk0aUMWz9QpS0Ln
qJ9X9xhhKZ1Wzv1JFn+Jjbn1TAd2vW8CYZaND3xFNLzxSvITOilJ715ZJhg1Rt9s53caDnDVOGlA
mYuQjAb1oFfyqsn04dxuNzz1TBcx8G9Z7hrYbqew/EcHot/lMXNWbc+S9DArxByYOedhZgFW55Ww
4XM2LtUZJDhIonjZktwGTgqwO53hjl5jT4eUiF4jS19g7ImekGp26Mb1ggFSP2+x2tQ6kBZFV/hV
m94lhH4dVkXpfH7hPqizpDt/3jR9nZ5TQgO3z+g60NEaG2G0zPckqGByxKMYihWoSy68MVbsT6d2
xbUyaQ+Vtjr7HJ733CmWPK/lmmFMIVUFRp/fMr3S2DkIrnqQa5l7GRnm5PVojFO13ePPS2bIG/CA
75VQvsNnN2Hb4IcleeIomP/gFBZ2HqbE+JwJTihVCyeBmUYRDsBpNvVTuv3obNHbs9x+eQhS2hsG
g3Ny43aclS/bP6Ju4oO9zpdpcLsD+fIF/aOoYsyY+zBOMzFDfNBuz+tatR+4OJYURhE/Xb9T1g60
tx454Fht6bdzf20X+qkCLzra1Pdnq5f5OWPBDH8+yv+h7DyXJEW6LftEmKHF3wBCp9b1B6vKrEJr
cByefhZU35vftM0dm2mzxoDIyhBJ4O7n7L02eT4QWcXVSQqN6kwO25DpiePwJ5eVVgWK92N2yQFH
y5jtIBxnYdWYmLkxGl+1daNGfYBZsj5b610JEUgfFpFi74q0YvYOTzJrur1HNqyfUh5G15T9wRjJ
Qn1OVxAiCUva/GXF8QFpaLdvsthvTZFdjCRXryRM6WdQ2xT9HxZwArxfGYduTgGP2SJFF8TfO4xT
fWfYYbV+zuo0/3JtZ7+MqzUvqt/izmA1OIo/Hq2qPrLB60zxuUX9bWXixS2Hr/Vy9LLq2dInm0YN
03skq+RYZurzAmYSM5kdIIkuAo8ZIKsONQTNj3oPmQXK5/6q9kl+WPT0FTHJg10U3D1i95iZunZA
D/xokCLiG7HhBf2QkuLEl62hgJYYyhvKr36ntPmTHhPolHuhViZf5MHk2BOXX9GrPqiB6PQjlhWg
gnXdBBkwGT5CdB+2xBs0SWgj7ocSGXc9NCs/Iq/BVyrxQl6GfUB/7V1ZS3nXccijv3uxu8SBMreR
vz1g1ayu46r46TbzpzZ44vq9UeNqupLS9c+5ZZ0po405ff8E5Y2LnqRAA5BMHuLUfTNxsINgnHt/
+mHKYQiNrKNC22DbNIY3uDQaXgq+V3kXhQI/pG/Y6HyzJD0s82geUjN7LfOcpaVawD+wOipQc0YB
0vhVmtiCZNHeDm7/DjKxPerNfFmQPvtj02KJL6NHRYnza9OZVugZBOYMbntOXMU4mHxyYoy9oBNx
6zcouA+WnRJlkmekmOmWn0RVhlpl3Al7RAAkOoq8wD1yf9FsI5jXD0JbpunqqBA78epR52y4OQjl
ycYkZsK0u2Z2Jq+WW47nvCpDV9aXLoHxF3NPmjrFRDfQdyG3BUtVGCC7+igLAx/02Oy7HrOl0IU/
ThCp8LFQn4yWtMLSnY97HRDumf/5TTN+9wGAXTMlxdFo4ifTect0pblsI3vp9sO55OXA4zYCeHF4
9ZGEJXWbhpW5vDrYXaUQ8myjntzDl2l3EMMHyobVHw1k4N7u7eFqTA31P0vtKe7Qnu4rLuft7uwU
mRqYMv0qAQ+XTTVco0Ltr2WfkyFkM+DP3NlRVt1B9FFQ7bBSUyN8X5nlBFMD+JML5QSkyA6KRmME
8o6a7u20WDWZtkJMndvJAeubwHteNALSwH6gcnUnzDndtWvVzjdM53fMcK7lwxNECP5Y1GKRtakE
fcQ/BptyuYTCi4+lOJaDekoSQ17TjhC2nYLl+7od5yWzFBBNXmBl1aVEEQivtUa8N3gIJxm8NOZy
51lVd+ms/iCRyqMk5HDbwpEZVlr6EzzAwYQPjx4wwcKw/j2qsXiCeaXvvIE6OQZdLCCaCEthxeST
p8lVtzQwayZsyF5Ql2mzkxTwPXtqVEAnZn+Z+dBhW6triFp6o/TYFzHhGXuKTCOKX4njFA+cX0MZ
B2xKFQySpY/mnpy2eT6PtmbtBsE32a7Gn6IQyr6JyjbIqOr544BGa3v/UksTPJrodDs3/THTBmN1
mNzKkXlK4yhliKD2kZXbEZ1rfOyt6bbJxz+JgZxHBbKNl2yZrwKbrS8KBe947DynhP7tNCc5TFPT
7arRAXhui6Od2jeKxxe7GflTTkr7hLwQ3iqW03BwgHk3eIww2IkVdpjh8ig7FF7mhdXJfY5vFWuw
mHyPxQYJrlwGbTeGLJNWYEf05i5MXgTVU4gcj+mgL0haJYFRw3OTKPuqUa1gma1rbkrvCMKQ4l/0
JVDt+NMSnQt0uH3at0FaLAnhel9jwhoJ73UErZABZ8zU98QZSwg/+UMCMg3jYDH55GzfYCSIT9Qx
/LjszLOQcXlIyvZzHRot+weuvi+qJTp3huEmN9uDwqVByRpizAkd0YsO5TMko+9SJDrMgolRZo+G
i1vO4MURnxEcGPzBXA+dj/T1w0HWGmIupYjfOktAySdwVKsPMkppAY26oMFgEiTOhKsnjUNdkQhx
B4oKFhWpc+E2oZQrGlR2BwUPyUAwBg0V3Qls92JYLHlg5dHfaKDxKMYvpJM/PWPt+g10PISXwk3O
9SP+yexmWFhKcHV9Vm32rsI/DuEoBhOWk2BKkrMtnI+W0gzf7OWqw/Jb+BtBWaMcxgeH8rQiixAx
W4a1cZfE+u+JDsMOKxujglNfdHeWCAdjkgGW5dM0+ojFzzTvkUL/2a7aeVIjPJIxwHCe/DrMHZJ3
sCRnb+GukqxfWcAT9BDWzXYI26DcN8xniGHgnNAYiDM9eUkVI7o2zKj2JHvwt0EydJlxW10g1LSa
4122WzyNUy3EbToxQV5v++uY+Hf+/x+720MyKY855s/T9u+qDCUcPph1CF2HitFb+ydeMRqUMrkt
bKNpv1QJ+FpP0DZT5AXK5RlwunPMBNLJXTdID4izV0HJ+N8qZduS/F/nvtfqW7nr+9F/FXD+x5/b
Hvhe9n//gn+d+/713y/j///c/+uzbT/3XcD7flX/Ovd/fwXbP/sfPwhpzyjq9Ir0ItEdaAtBMedW
BwZAfR2xrYeVLeswL+lp5tmt0SntecIxfcbwSEVH0z/k1DLTpCsziy+rMR6zxZpvFEqPT2ad3ytN
snyArdTDgRrLcVj06AWEa0jsnFI38kO6saDA35X7pLXUi6vzm4woukHYWj1OfX6DG5VpqrNgl9Js
58MGiOcLSzMumM3iF+qIABtm7KEdnKpkwficmA03yGbBuzuqfrL+Iwpnfmp01Ru+U7IsdcUM5BjZ
H4rqvhIW1DzOhC3dGGqPOWo9X84TPHsnX46GiUzcK1lydK1zZsZFcl03fGDAI3xE7VlzK4+VTN4m
xe0ePbjYlBqcV/ChjHOdgNkHXerdxmHgW2lbXrHMaK8RBAk1ZVTP+/Z9NGIvxGGBhTtRKaoMyrsi
TV+r4/JV12XPaK80/nZ+5s36ZaplV/ht8ytyetA8/Lw7gRLvbAgmUGoSXKjF/KHU7otEGPjotcV0
O6GjhuAtu8e5jR8X1G/h7ADHG03Ssl1yoz5cgZPXdvQ3CV3k1JM4E5K8HGD0MZ8ZiiFBio7kERWk
WK4Vj1VExCrvTK3i5pwsJvCu9XBBIdvl88O8uHfuEqkHRPunwcrm2352niAAhLlOv6RLUqbyBpkB
hl64fqMZzU4UmRZ6dhok46QQm9E/xuCAHsd67u711v3MDUt/n7NeCXECRQdFVNSsifqjZ2Y8TUNk
36JZgCteLwsV5gyPovg9DnxgjW0m59Sbq6PaddmemBUaePTZSrigSlUVfjJcLIllQZT0fjMltRn8
RPpRFTopiTHc+VF3sAPpRwf65HvmVQxSFR0UphgHXuIPsgKYjomsfDfM4mfi2M09xNrhyfWsE0HI
y97OQXU06ANwrtHtTZ3JgmQ66qcmgnZBNifFjvoII4XVnVHVfodD6xo3MwINs/bes8nRfScpp0vd
m+qb4zxsn7VOK/RULL0aONngvouWwU/Q5roVhaU+Cd7VbOUT7w6ihFThI42U+kNcAR/qmhkINuDs
QuP8MGa6whLG0+0spgLFGJX7wbF/0yA/gHlQz1OjOO8lOpvJfFeGzDqr2BiYxXJ2dlPs4JaI/bQf
2hCyrPGaeR+WEZXvcBb7i2pIYGTr4WKT+iQtKQ9G2h3JJSneXU8JmrZzn12YZXeWlQJeXc9P7pqP
MDv5YVCwzUQj301Zil+yrdP7LvHsJ6uLj0ysMwwBpX6SAx3wVTdx8mx9wnlqDb5N7SqEtwtGdqns
tzYdKaSo9YtR1PJOy+wvrF/ijRXVSPDGuiSix0Z57U11eEcZSNTrdphPzzOwilfdZF1dsI4KvJih
lOkUMnuc91dYufXRJlM05OudvQ38x1zazE/9aIh7SvxPakUbQp0S7XaB+vI2iN+m4yDxJrnh6o1l
c6dkxp/tyZoG2D5JrRqQJG4KaqqYb9QguDsLU78aszTf8uzVTBDQD3AyL2kmT6PF5DMDefXWJ1F3
IMocukfW0ACqpEWdpTOu83pIrJarE6GXivLZxQB915nun7FctLfUTK2DZoGX2w7rZLVemcbPVKOJ
6lmt+kZmA6UT2e4GYj6vVdQad06tfrpl576hpFkOqjOQ7ymo4kHEeIN0QrRCNcU3uKDtN1WEUK7K
N1LEohvb1ftdgo+fLLLEvWQx5V0r1+399gGgNWxYzw/VbdepLPgJzaglfS7HVAJjGcHeFHzTIk05
tl7N8m42+jP0q2y/tPprjQnzjE3VOGMkMM4QDzw6jmmMWXllhHFvJ4q5kWgTuvyoOswLy6WiGSJX
fcKQ1xFOr2qfIYZjJkhmNyvabX97fPv5be//dDivv+1fP4Iril/x/U++/9320//x8JrgdSAh9oBt
dwW30yjZ9gYqctzK2Ij/3ouSMlH97WTcEk5GZodFbVwV98r6NiKtBN8Ztzwz69UbD1TAnlV+fR7W
TY5H+e/eds5r8U3VOoMRwdk1eTlUrVBXOIGi0aVJ1kZQBMDn3FFMOBqqA1ZaYxbPHbw7bxuKP//s
wXt+74zFCdP1QbvnfQxrD8iRLOSxhxckFo3tGSSXGcRMUrGXcljQozwnhg5s/78PU3wF5wm8rE3g
p+s8NJWjnwk2pwU8tuYdUTbOXp+S+QyUZ415YTkPJXU+GzUhuq70AJ5E0RWtI4j/eM3pWp/DhNsW
5n38a3vG76f9PtxeHqvxiib5aXv9nQmemkGyJcJ63e3alIJs2cJmyODrW2v363uznesFBtFhkfco
dSDEZeXJFa55sqCScrS+kEl3wwL6F2ae/3r/40zoeJ0qB31rqq0bB0+zn8tx9BMok2pIkFBz9kS7
HBDfHmHwIBhe+53bXrH2Z1XKQdz8qaXPWyNMJDcpHoO9t2octg2ZHnQWMyRLLHPVFlt47PrElhBl
MUEAO4JoMo5jD9OqlOV5tpCEb3vfG4WwljNj72uVeg4Ob660JOMUGK1k8bUGcFfMan9XtkPtqx3f
VNGna/uZDVCZf/Zqj8hjg8woRo4c1gNPBh/Dnf15TLiRDQuQ0/VX29t38/tZRo0WpxHnP7eLeNtU
i6dQO1sv6m0DWpxYkZmA3vVK3q5pz1JBVDQCq7Ezyn8uamWKPsH/3TdYm+kczlzn1Pz/2ShJXZ+6
EmREvLYFm2o8AyIc/u45CvQsjPHXOnHUk2sVkWHSwLZZXqYKaRuiIq5J0ZAGVK3UIF4OenbqKfPS
nh7+/h6XOeLfve0cdX8UgNvJf/2Muz41WKh2pzFcB55R4NNdNzPRUH/3tkOU3YMvJSvxOqM7rPU0
hWvdHP/Z2865mXpQTSh0Tg6A/+9tppftycv+GEWBWR0nrX2m62wjHqGjM/X6cUlsHHR7s6wpuKn6
cG6KdI2PcS+RDV19nLu3Ko3EzvLS5sy8AxaxV97PkHau3xvYuwDalYVWIAiFC6l8PGlfhxpM6ovU
9fhiLP1DrcECctu+uaqlhqwFg3tQvgt9EJdt0zR61NBqrN/Bp5CkA9DgAhzDuSy2dP7ubYco29TQ
XV+dURO+YCvZRVt/IkWWfonXzba3PWikxU1L4smhh7TAQjUNqZRpO0XEYYnjS2KQNX5rc90eqkU1
HphT36cDma3DVEJat0Cle9l0VOiaBmCTQIJAy7paeMaPadrThRMx6TOzN/NSviTRxnBVMgzsYrQO
uYiVe5PaOd8UxPrMYWWTKaHZPXiVEv+KNZXsB1JeLizFCGS1dMr72kRTEvnrMetR4dYizW8m4NN7
ozTdfTtf7Kntjg66n0Cmsnsyy/KrUrX0SiFOIFHT9WCgFEW6oOLuYke6++1w28zWeLsMOaktSLtZ
dWfdMcJldrdtCH5YbpGQoqJmCF1MxhooxsRjlDVK3abyyUWAC+bpVCSY3VS+rTltQEACRrtkOrpR
dWdQ0oezChkWsi7sL3uWTZi0Xn6FqvvPpoX9ctWU/hMRNgXU9bwaZeifmiT4/lHKMRNElJKcdO5r
V2WtuG57xBCNh46SerU2kcxePiFJxsPNUg7RIRsXBuYFzBCxVR114xmnKrBajZ5rp9qw4oYRlFDV
Alyd+/L692SECumiKwH2WbqPa/WSmi+5arTUfMXCszzS50whUIWlcxd7XozPLvW1rv/wChRv1FnO
+lpUcXrdvZhkmO6alDrouCR8kEl3mgWaKeqAaSH4msG66+n9aMm1q/vkCsbvqyekMUA1fCzWzoUA
jRgm2oCWQEPclNXxD6K5Pizwa9e/mwJMakm3A8V2hPilxOoxzHg3hrXus466V0JnHyRzcSA4jJi5
J/9uxmpv4Xc72yO1NQPp/Y61W30WoF0oguJb12vDXw3iZ82c9ENju2ewF+PfjTqkGGIKqRL+KDEn
WcrwgY6Oz5cC+pnuMfO0dc+t9asqzOSwTSzMDte+pCoVbFMMBWDv+XvGsZ2bgNr5lUFs7DbZUKBS
/Me0YzvMsInC57E+q01Ssk05/u46XdUdljxHQcLY7Y1mhJV+nZbQiUVNlNxDsPlnEIeyCQ5xHdO3
vW2TmOS1gJo+MhKjYMVT8UFGR0sR1n3efg3IA7622nDvjJbcJ6B2tXD7l6UJ4IZ4HJNiraavrmHm
CdvQLpbO18RSniA8KwEFTeQSK2ltkRat6ALNq9Z0uY/GkvZ23l1glMlzaWslyXP1D1mhpImd/vfs
pfKcrY9te9Uw0b5JlwMyaAZUdR24/+72OCCOOEgDgJN4Brbhu560EoX3OvQq8d6NIwvE738N5N46
g9yG9O3cVI1H1GLToTCzkkt+fXSbN9Kc+ZEU44LUl0klgjMWRLDMYgRzmYSxW6hxoGY9/oxtIN7m
lToif38YEwofi5kzcWttZFPrZhs/9HV0t4blpw77BgUmG239RLYHc1hRQZTUq9QCUFpuJKdhlfaI
dZPCBgefsM56mMHYJ3IqtvmOup6pV6nOtred2w61ogsapZmOemQn3bESwyOBosO+6oaBJr+uqzTb
2TWgMO6ExK6v0acqk3UEXM8XBIr83dvOtaU2+g7zZy5VHtg2/cDQ3a6b7RBoEwXqGf0WmbytEZq4
EpH0kcikKcu+AvyyTV+2T3P7gDPk7nmaXwtNf6w8VfoJLuh7rVFvZ7opVAF0zFOs7uI4E7fw79+h
+GkXXay8MNQ8veI+jjTdwZvBoKLY5THDJzoMA55X+YUyPzcuiTCGEX1oBF+RokyiE62yE6ZmWmXx
4NKUSoqbbQNf6uqYbbejnifDFL7UfdN0FP5YciSraK5cNYbbnurxdJpjkMOq9ebt1KLdcnt0IDhn
MhoP03ExzHfHMfjOGqk4um2Z3KCsfps9pzgCu6ivGQCAkfXlG6a+n+NCqEA0XaOsrfdT3rnnHGHp
zgBp64u0neiXz0cF0TbzWMu5jclk27kdU2cXkjmi2D+VPR0FfN0reurkXs/Q86Jc8c45g+Vu0qJQ
dZX3ksX70c3a8qCppEsg/0zvBCTwx9rMX/KCWyyCMD0UxfykuVG0G8bcbQPkqO61U/J/NrpR/jDt
Ooxpu+0krP1doi7U2sf5IWeU6RFWv40AA+mG0tbyKv25K63uvZvXyGDoMr6EEOOrvUL5ciT5/ZDK
STzJ3vs5J9l43Y7yCbz5AHjPd+PYt/PFedd7Lw0g+Zln0EDOu8/FOD0Q8Wpjs6yxxqfc+hpNPerT
PZEUyIOL+Q0gvvJaNSNmWyVyrtshZoSDnnnOIxda9pyVTYA3XHmF9xN4itLRKjFhLepDdSCOXT4M
AFUjMTTH1nUgOXPv9GPTdW/KStMe8kT5BS/8R6yWw1PR1giCc0e8WFZShkx8gPWNtneq1Uemm83d
X2tXqdKor+1G3vB7HoCCwtzjfVZi8WBkEqWA8Eg7ZkWUXYq5zK9zNdwOSfpYrHNtYuZU3zNVuZeV
Ku+cgkYtFNf5B8Ap+uszuQQ5LSxrku1r4a1UC618wCLWvsZDhx1JH5+lm55EZ403VbPE+zrhXkVw
q34PMVG/18chu86zelMrz51mUrG2iyy0yBJBipnjDGmsBRr/M0Oi8SLQYjE7slXIy1T+GrvSL+3i
uRePK2afj/ZO2tVrCzpnv4jRe+W1WqAD73HcnyxCAm62TbQgys0kfTMYr/5MiPXdZMGTd1s3Qsg6
4s5wC7Tn3IUfRZw8osKOAliuLvAnvnkm0DaX4tGpBRYQIJeU7yB56W825RBEjfBYs4jugWYiiyD9
JqW3Vvbikawy3s0CwA83zXSSgJoAMSbGeMSv59y4LGlu5ue6qJ9ju2ufllbL99Lty4ultCXdURTp
JVzSWsuKX4CX0mwpP1mCI7Mu1eq2n1z7KiNAC4M+TM9pnjy5LiI2x6Qo7cn4JdasZ0Fa4u12xBCK
csnskb6uDw5lBROPoIDAGMonCu4NOrYhuuqaSWF/PpB7zlwaNMJBCAvvinGb6fqK7VmdgwvupTDu
iA9SW9e6EBw0MLt/EKDNIA/PyY2cobVWgLJML/678Zb4t52b3rnNfmKQwLFP7M8parrkqSuK7FQ4
yqFKUDyS1pL80vr4DUjTY2QM6guZHE9umnVPLjhNIlumOKA9ihEDKX03T1VgqONMAm0E56HwGFF6
Ha8c/pTXCl7Gg5hdZPeTvHVymvoK4Jz3yUk1yImVgi6dWa3NX90YVSVQyWJZI6+enCgGWTFIwiJo
iVgYO5gpv9TExb4IEbrOWD6r2V1TCv3Ez2fXivCYA/k76Z1uzwAbouSQFq5Cti+bbFmjpPbWOFv3
Fu7eFye3g2Hsp0e7T+WLVlVH2iPjw/ZYmWvXfpzGi1LNFwEN7S6eo+ROlzadEYdsue0wtpZ/HiCn
xWRtr95s56kE4/cYMZyJ2Shvtk3nxIBpMbjxbenWgraGW4nJfJTRtPYqu3yU3Qt6juHJXDcDAR0+
5FMsVpPTP9WDtJA2iPftiDKeHs4SCWdijosFQXOMzllk20SFIfw6uXTfR9PgXD/jusnljTOTBBcQ
Z6xeTXLAr9Je+Bt6RyfOp4tCTDsriHW3Lofpsu3BZxEXbdL/GBUqniRyYMpyB0UUt2QOBCTz7xF9
jOaynU8Afga5rc5+loHT3s1uP9/oTEtvZGe8FmAcj6yn5pu4ll/DYNSnGeXGvZ0OVVAPLbea9RBE
5HyfiFo/m1H6tp0qNCJZdnifjjbBO1dKrxxu/0yK6Z9/pttCBlqtx/tCNTqWBynIFGMYnnRCKG8L
XK6RztF2ylz9kA5iyct2TuMreOIKiv3t0e0calHmUpG4X+ZkeFp0ZghJNVBhWH+JoIx1D1Q13B4U
afwaJ0xhUjNBI8YSHTjcjUo43VNPMm3QO4pC7pRhngh+WT0uvXoxWkpW24/Une4+DXTQF1dMD9up
xrOgBJZRffSS1n3SCzSrfWxTngZdYmfeDZ2HFo1BhVxSAam3yzOw3VoxnbAPChrw9JSFNHaqgLri
gZzfy0Ip7yUOpj3RVljqJMa0SnecEw19/UVVIrDvzrI31KnF2We7t042ubes+VlS16UI9RLbIXHT
lzoy47N0jOQ2aoKkw6IkqYqKYQk9SPFHfBMG669KluTWGPOXE9Ut352c2vc5/SMyARWNcey90DRq
nVlbBFpfvWaO8WDJ+X2Ar7+rBBL4AUvNWPzOmKSvkWGPXuEAGreyR1yAZjFfmAsquFvy8zJZr15G
cN+oIDAE/5vtZj7LOlmebb24FRHK1ahES2QoCKYctVvTfG3tEj+W2fKJRNHyyZPQg/Hs5s7r1Lam
X6AEXEi72DXml1Xq+6ZE+67CznyCVOj3Cz6KiotzqZxPa0mWY+dKUoJc+WnK2DuiSumDuagP7mSJ
O4MgXExGGEVTOrERGkKkYgSbauRYaETxDo38cpl0rirLaN+QwblTmNvsnIloOpq08NRNkPyrD09h
vc5dd7xoESyUqqu7ANQv5S2ykVANohstJZGZhMk27pdWOQtkQwO8rVgech0/M4DDUBoGhAq78l11
fDMqiiMlXF0EWURqJielj1IfhhSsiWW6obf2CcpmV5Hhe4R+drDcgrh5yzuknXXXpKS0oMihihch
qjNfJsjtLP90aInTZwLoTChCDwiVoa3krbftisb5ym6HmHlVUgvbSIuwN3qzhJXh3YNnBUcKzOnB
6NTlKLrqlzKkzQllUx3YmLJHPuzDmCuf0yWJwXGywjiUljyZ3tTt4eFBesjIqHLhX7FouSrD/Kdu
49PaedOmsr1DzfZTOia9X037XJw2vRoRM6ABUh8yDePWHKy7OsKuR1W+Yz1nurtOcUTQ6PUezA/a
Q3zZ8dz/SaHH74y4Tg5RZV3y0sM4vAB/WlvfZNDvbRtXZKo6Tdjq+p019ZAsQMHglXkmYL45TGP7
U6YOZTYLgiB5N2EOKf52LMvbyi5yglzMR+myUpZJcldWwyv5eOkNnkfzIkFEYhtrkRwLEAFN9oCi
Bb3lneCtHuqi+dXE7kGQA7m6Fg+bGUTEvT+TRsN6fwbVZhyqPr/BlTPuuj5j4tG4zxOt7l2F8ug4
Wv1DY6vPGbyo/aAnIemzqBApYWcqFHPiK7PqxF8x8x1d/UVCVOMDMa2DrJ4es6m9sTsbbhV4prPS
O0EkMApXNd8Tx8Sp3aJJ4u+vSyiIKEIDOpq3RMG8l6ADToZkSjCa3kUpgE4PKYBIpW8PtZVjwAcW
ahllmC4ZX7uKdyCJilMSBORu/obrt997UXwZ1epoyOSuUg0l9BqWCaNLbk8RP+WufAHIv7qwmX7r
d2pPr3a0bDw5A0UgmU34neDQBpjND3iKj5M1ctlIzFCtgoSZG+Rto/8RTWM8xKa+QM4rqsNg0TDR
hlfXmeHU4X7cLdnoBiMTXKdTYvoG83nGJhi08UdaTThUB4rKeFqh0agSgcPgIpSiPOXnyfukNb65
PLs5Ce9c+kw+dtWs/W4K50dcu58KwjZqL9lLN2E97LFoOAV6hGX4k0q+8njS3qtygLWX4shRxXyp
hY3XWUfJvTTWbulUI7C6wguM+pG03/lJ5tqlR7+o32ogkH3BzJVa4fDSerd1qfTMTtT6vhDpT2bp
wl0YPaP0YvKXoow60UUU3JJMOlQ84d1cKhL1JhMoR+a7L2ZopCEJOTNYKZD7IYH7HcNrWMAr9AFy
BEbvPbbJ8FFidL/CAvhZ99adPhh/FkUHCKFUD43bfUbMJyeVSgeKucYeZGjPZLm52fLm2Lwull9J
qRiBrpTFbYZt20vXMNLR9XZwKU/ZYtyXmhWOo5GHek1czjCskVLLjcMa1hKqrxAD/rUM3L9cJRBK
RyOf3KKKYFFjrvdxS/aeRdoGgprUdWu4fvljI50XEu+T3UxWLTGjfteb3JpUeZqQdNEZ7hkQbQLv
8p9xqiZBmme/HII11cR6I5AJCbtu/ug6oi8inL5zYd6ZS72uguIDcgvknvry06xM12eCjS5FD3vN
equYVEHbvhIOdWdRx17ahoun1xFP98VdsexJl8A7ZI/gL0dHIV1HS/D4lzLwyoHgd8U5AZ3dJdAq
d0JVlVWmto/Tkm83/GOyoKj66mnx0GVXWKBc5S5haBEVCk+h55cFWjbyndcBK3YJlBAuaK+kdbhQ
yKNijm4xcy5VPqFV0o+UI96sWnJrns23zqAVgDDwj4cnAG8WQtU+pU7A36IAhBUmsf2qT9fJ6Q5F
oTGYzHTWTNzlvY0+ehg6uj+FSr3DUetjMkYfZU22Vtw5k28kx1Smz4aj455BIh4p4tmTZFKajsm3
WnNudZVoDnwpETNuX83GQ+U5RuAkhEcl5Bah+l2862urMeFEmsuipYbgpJfNblFnFw83ZBIws+au
R3QYUBaKdwhIb6kD7YlKvaRJzNond0s/9kps7jL+zAVeSGQZDGLGI3W2iajIaNW5JBdKDk+ILtH8
QVhGjL38ij3rOY6B8vXViUgN8Rx3T6nupr7XpNe8ZizylJ3FTERZarjJOdL2saXqmE9fmfXLJI3K
0fD+U2cyyRPDwtF3jOqojsbJsjCbLzVxWmhrFNW81C3SWncy/tBohNFa2ctBmg137rr5Q0l2v7hT
fkprtP3wC5b4SwOdCYAYQ46JliIHKUZtt7uXBtoExaL83iM/8DpmSOAA9gZaGiYj5p7SLCgSsPyQ
Kvm6xIP4nIeOYMqCgjkLzh1wTMwBzNkqwKBDCle7PTSje2EJvoQwNC6dFyB2oYybgHHdVVkvD5Nu
fxFNcCw0k7g7lVuZZs+/hxTg6BRBmYZTQpBX9wsEtnaVJa1pWIM0Q938kqF3D4n3sv0qhwBKLs5J
9cg7y8sOT03GdVAZ1Wtkpj/UhNuWS0WNZOjWLxC9dvjDAndpPmdUXxgT71SkaVBnk3tzkS+lbbya
JBwWVWnt+oEwKD35seS85tglI4HohYHOREtElQMw3WtIXYuq19nihtYn5U2F7wGLdAqlezLh8Zvn
2tLv4sYZTwK/UliozhfD/X3fRmQee9pKVlxFHoPiJzVFAZCZNMNRx+zcSicWN/qpJ6zsejw0fu4K
sosAOAAa1/YE+Ty0hnZQvNlApJc/tLkVxDri5Vazicai9YX7HNVFlxuvhp396uz+dZkpP9ILTmMU
gWWWDg9Dx72WEJnVhMGIaKkDmB5D7nX+GYXfnGBxsth0gpJ9lHLBVLe/u7a6EEz1iZJJo09IBGHu
tXvS/3BAKO3MUD4cXAKBUQINR/SFnU8iF7M3BapFi1T4UBLYtsuUKvxf1J3ZcuPItmR/pX8AZQEg
EAi8cqZISpSo+QWmIYV5nvH1dzG7rG9V3dn6oa2fTp20yqwUSACxt7svr6eQekRyHzPKacctxmZ9
PgUt/2kqU+8G9oJbxyxeMBOtfFFtsqJbtbXcEQFDsqJJck2JUFf17rECZ1uVXbDMU5P4oNkSwaBJ
oh2pWstl+Ia8selog2DXD6E0Ssa7yplW4+S/DRQKFBRZ4Epf1mb8U4+KpWGMcyfu34vmYqi+wy2Z
C4YVc7w3Hg0OW2uKo0gQVRyWmoL7IA9472QmeYRejYe89TfwgJ+0Y/KD4FZjMgoOlBDrG0nne9CM
RDEN1ax9md+BZH7IADa92gHbw97e4grzlyiV4xLEO7m1nkAs/S7TwoJEGWac6sp81fcoqR2FdvZM
PIPZ4mm0wvwmcn9VNSEINy7wvkpuhjQy5Qq9Ri8AQESIqDo+GbiXF0rma9PQ91VEXwOtHD+664mi
DR++OzzSmvYiTLgwfWt/Gd7YwsHJ5zPOAbVV0iDRqPDpdHDt13wjgMH2SbTswvwx8vdm72LTa3xn
lSbBy+yqozeIAZ5D+24GjHhQwkkOESvQ1V2g2KvU42kMf3xCBNTw8r0sKYbdmNeTzwiXwZlFdms6
1RvyOaWec+0vGAJHGalnruhyDltzH+Q40OYpz57mOCS1EPm31K6caH1fkSnb+rPzHLP/CQkFLEaE
rqKMkCK9uFrx9DSjaDqVzXSXexNtUl2z5IBXrTDJUpfE2XFiJ6Ug5ALz39KQN1GV6T51tLrumerp
jZCOg+CjDp6w30MsG+V1o55wfOpVER+iunnvqbmnVR5Wgn0grQl8nHpe+8EG07Qq54gHeaY2nWBJ
6qSARz2gOQU2ioVRdFg9I+LxSE/dSEwr81lcl9eDJNm0PFVbxAYeXQ5V4olPfa9FUsMq5nYdCqrv
Av6cytEcqdKbSupiGS9Fe3UmRslX2nl6ydsp2nphQ8/w0MuV0Nj8+yivNmMhw3WTPtL9VuAwcPJl
3IT3VhaJdUyr2MprHszG48PH9IBo5nq0i3ImHzx8EJPe2zFnKx5Oe4OZPPPHH1ng3+MEtXEH/SlG
6e6gqEBbTe4Co8jgDIvvdkglKRQe3XUzvZp9uB5r/Aq/fzkav1iFzGx1EzjA6fARNDmNFvQogv6S
096zuGMaxQt7goKblDe83QdSFvknDqWSkTGh+o1uuHwc5Y6B+avzKRX0W+qWWspdQj4HDo/RIi8n
sl30AHIcK7ZCeNtY+2+umVwJBOllmNVpGq5L1VqD77JRVVCmggjfJszyYhdI4eMJ43VopFWw9kZe
hlTQ8JIq/Ns58u2N5gG3x9pMtKGHF3wVqDqPR2s/9CS0hEv+Pc2tk5bvoRjTVQgCKWkaOmZytZaT
w9pKKL5hpw5Yy3kEOopPnIiYU8Y3RVH15GrJ/bqME3g7Ponctg8TmKySv1Hvy/KSUgi0iAyEkqbK
641Z688yHCdCuzyz4Nw7tKZtmiGWKx5yvK6HYeWOytzMtaYpPmGfaIOCDqPY2lldc5mcqb6HEbTs
A7yiYxaceyHzlbDtk5uDsBuHmPtYnwLf1Bh6OQD6V73dSruWoxXI3UlV6S622jUtw2+diwYWzDaY
leqlN9UjBKzhBZP3qcnnTZao8QUfXneghqVkJCNI61mfv8GEfzIS/4b++z/MxX+SGf896OLfGI3/
LXTj6bJ5/P8B3ahh9v3H6MZLV0c5EMe/gRuvv+VPcKNj/wEP0dPUXwl4P9qFoPonuNHRf+BAYsD1
pLRtx7OBB/4JblR/CMekOcAFFuEqIB//ym38Q1MRZnmeqYQQtgIs+T/gNir57wJcSa9df/0v8F9B
EQdMATLcqgjSZxfEz12kUpJRDZL1wgpdEreErc6SfvTtRM0No2XKtNPmc7fXvs4eeXf6266H+UYS
qtqBq2nWOM4jVoz1nIAraw3jRhpuc6rruUeA11ilAl9BxS8/A8NAOPYU39w+k7s5LeUXe8z4FCMk
cmvRPa9VWDwHtemfKVuVB5w8/aMEYUW3oUGdsR6MTZpmxElw8u9q30s39WRGFrSryoYawwYhdUKY
pzHpEKA4mQTtElQEtEqVkRZt7WWqbPFh9F7KFi1X31El51/sVsyj7WGL6PvM2tqYuZd1B4kPPiKv
GMQHIqOBYwVPND1TrVFOQ/uLwyjV7UaEFVXKBhASsS0Adq6mhyREL4hm+ZJTdrFXVIXxDDEnCgQs
2OJmWsmb2XGmbek2uLNI9u/nuOk+Rms0dwn1asemsHwi21l1kjFIDSSGjEtQCUg8o+Ft09rN+40b
B+XFnnLCxHDxrW3uKP8Z00RBGcQ0PAvRwgUi53vUCdW4TaRybKL8DF5ittj/NfGVKrX3cm7yTU4O
P6F1Lhy3Wo3RIbBktLfoS9t57UwSpat1wrmlntcDmFt2ApOBQRALTcXhgROXicuyq5rb3oyS26Sd
xL5ULhsxK3PfuBABe5kgvSMhbWPDNoIna5LdBRWYOunU7fNLlHfjV1HZiBW0bnNwaqf4B3Y7RJYq
V0Q0/TRjXae8B5zl1sbNSmefdIn61TPhlsvA0OUhilxxaIssWBMs4LXhpCDPJCUJFKvNw/1MdQGK
fileLPMqScyKyhRHtfvIIBVF7O8a5K/MI6ttSprHljbVYRqOTieczdg55pcp6nhXWXn/aNCOu2pG
WAr0OtYQFkCbF7wab0FV5PfUWXvLPHQgGCrmbbsY/J3OO2taeciH7L+phXI9MtmRNQY3uBraczDQ
NwLIl/i6jiNoSFXlPxt5G3LapJR+lfte/JrytTu2uUElAOW1WDuSgc19GWt2qFO2I1viLmoXkois
kQzqxg/WST12b7wz4AR6dXlH85b6bjWkTQoiGjaOYcopM6GyXhSpd9vhimBkIsyTJm72LQITm0rl
0C5A1dU6aAwQBUjJvA4lj4sCHNxqGkrrUMukO7uOrO6sIE9+mjJPv/BSlGtjnKoPT8t+4w24xAe6
evj+tEhaVu0T+KLq2JtYJFHIhy5Q+IOxDIgan0e3sPeKdcQteXQBOMWjfwFu9jrr5vHOojh+R9KU
GFVfsoTrIPiL0sC7m5nzS9hkbFkIGobbtG3sTTY6rAdj02tvDdQ/GgpG+DgL1WBqMNsyvImhurzR
LdvR7ohAhz/FCN4zGaZfBaXHZzKppLH8fnqrfTXYYBcaCtMHlZBAR8Tc1mEa3oDsKMDNFf1t3MwW
bAbKBlDcE+eBrvdGHepMMggzyCY3WFj5+gdo2Esn1eoXcRaMSl1k3yclCsPCKqrCX8nJ4ChOAdhw
btoxpFLZDuhvaq10WqUqcw0Ox5YLQtpNTqKpg+OQOdgjuKQs/PqY59Cir8wGoj/awEvUN+VKt03x
KfAcgGBL4+FDDfi7V34TX6GNRcAOI9eShlnaSe1vOizrn25O4xMgZ7GB9dcdcG84IDYn/CEDh5YA
Q54M9wlPO4Vv1CdEJEWFDwi8D4nQSshv8tYQTzgex6T4cyxAJvATBoFQ1fu+Qxq5pd24erSNqwYw
Y+N0mKdi5hpR4JhdD1XaMbaHPcg93Ueag6hsQqoXkEu3gkB7hwMgde/bnHnYGEfhwfiIDe+pirzr
pqjKUxChiUMlzOOUcAY7j9ju5ZOGXvKOGbjLaYZJWSGGfWmcaDBzjnEqSeXHFSWOiPWhGx+rKUvr
G2uK5m45Rsg+W5dqNOvsJlBJrsXaxp65QZont7heyUjNgDboM21vkiiKHvAXsRbHptSU4/WwaX/L
LPzIYoMdKuNL6m54m84d6kpfcGGb3jV6kF/BYJ5saTg9xBa7oO0ZVimNyob2MgT3IKzcPdEJA0HF
HcGGp7PdwTzhPfGEl3DGQuiMxbi5tibiu6G0gp146CfvnYUTYtV1CRsvH2tcge9lbTQFFAEouc24
mujDYo3GfXZoDbtal5VnvRidaz+GUS+NBUORezFrFjPLtGURadPedw1WG+WKWRcxwUHlT0PsXkYy
m9j5aY8+UoKqniowbU9OLBKK7J2ge8jtWZ8Kag6fK4jkB2FZxjqvp2qtrESzSQ66dafz/qSwx6kF
kzrmfkCf8rVn9wkCKkf2JD+HfXumLBQDsbbYxBjZM70e1r5OnPZJ099+SPksPqoRRvp6MLr+3lZ9
fyDDzAhNjq2+8+1sfPJ6ONarqhw8NGk2GxCIEtJ4sZ72dPgEzxTqQmfFW38Jmr76ThtOfku6kY19
nk/5NknD9oHPlYN6pwL0tkJ3+R2TDDvMoEsdvGDS9Q9t1ZDWqmvTBQVk5+7S41l4KYwJvZN+YCwS
PC9vc1J4H75XinBDsmo6ikg7Tx4FjhsfFPebO4nM3rjWYD1CBuj2LRZnFMisne+yyWnTN24OYoh9
lFFnS+1lt3GkZ1ygu1+BR+11j2yk+cGNgTKhIDh308h1Bu3Ym9SNZgAJLSXnlxlb1XYKTOEsHJWV
r65n8lac5+HOtIzUX2A3ZJybRqHZm9vGL0SwEpZx2qEY5mMbbnsryuE1oQ4969iV0LNQWQE4RhNy
GSgUhjG2E2wWPFt9T7LWd2Mel89e2JMstxn3tsFgiSMdfNRGTy2FqcWcOltEm3RtDI79MeNpu0KA
67s8m51LSj8oYBDH2YVZDLGDIploF+ApvW7fwgZoIKla16jHh1DEw1tvhD4rMJfDx8Lz3WiXu810
4DLDamwNqgOLAOuJLamP5Rna5M86wS+npAWsZCaqed/UqgjZG3Ws3fr02VMht6cd5JwsyPyBS4Ll
20oFP6wto21PzeWGIDywSJ00+6gJpn3NovqXVEH3kUFY/e6sgfDurIoTO2ms/sWgL/EcxNu2D937
MJUWmlbBYWSW2j9GHC0b8HohL6dEk+pCXduQPtEbTpZywVc/fpnsMt/Toh6DA5S4x0Gon5UZxVid
vPI7DyAm+7E/72tnyteFb4NtNUx9F9JKuhGFVGtTarCak205NyGExRcEkvDRZv++KvLqDTUatdvM
gx/ToxG2YRN9m9W9d+2aFOU2Ttpha0ac20Qqw5XtUB7QckZcgeWcb1U9mBj3I4EmlSDbED7AXxMQ
YXoqlI2FtRAhb9uAwcRcEk00ajJhWXdMhzquF+RBqBVNXIfatGQ+R4lqWZoY0HmqCedH1ru3kZs7
91HhUSo08gpgz42PGYzBD6oLhWdtbCRcPy7RJbeL5jXHc7qqapCuMi3zR1kWLuGHmF3XWFWfkRbO
OmwGl2R56m0AtlcHW45O8L+LKf6vB+3rH/DXyfzPP/D/abuBoHLgPx6Rd0X+3dUfzd9G5Otv+XNE
1vYfJkybP3sNzL+OyNr7gweZq6UtTBpLtEnvwJ8jMrUH0mQ2FqbS0nGF/ZduA+sPT9seaizMp+tk
Lf8nM7K8Fo38a4eH43Bacl1F6bOjbcme7R/dBhxwuzRMlNp4PIkgTK0RflfcgeEwbhvgK1fFvAHT
GBNg7OPiCBX50Hv+TmZQhb27VsT3ZZfcgYi5Y4/6HGY4Erye1es9Oc11TP2rYL2s43OWMJXM0Us3
9KQ/SrafsKHSbk1x6Xtpzm8SLmqW1J+8UrYMROuZeEdD6tbMnyOn2yYlCDzX2ThZeu9FcAVtc9OG
v9gd/+XT+3MD9L/+Uvag/80FsR0+L9fREr+py7nt77uDyG0Gq5UIX9EEkzus3fQ49+B8RXkbBcL6
Dvz092TAZk0EJ5Sh/CwcSGNJ19wasemuTBlEFycxPfhAxV2Y18+jNRlvsXDeUiB2S/5EnghGS2lY
R9027zJrK8J+PkzCvHPxNOxqJyA9wnLwAasqMYXhxg6Lo23+2EBD99o0z2ncDQeLk/OEZf1mnLzH
UUm4o8k03uZFZD3Im5QlcFhyaFN9tJwbO96yTh2wYOXOukgGe8W627hJe84+MSQyz4HmP9ERv0za
pluCaIoPOKrYiXTKfMgUMCOHI+ep8gUetTymVU2Ft/xdjk3KiGAHVCpWwp5v/KaOVnVVbrpZ1res
DzlkxAGquttXG1XSxNelQUbDwvwRRo0+YuWEvudFyTZIevOu7+dvsAbvtvLND8plXoNXL3ecg1FB
XKUX4z//tH9XVPzt60+riLIk715HmJbU/9gUEaGwWZWO/kZFDZ7t5J1OjRC9CiZ5KbJ5M5q8lIsK
uo1VvJFEr/HjZe9eh3ieDuUDzVhin0PJACYXHMjBXbLUfWqg+J7DBrG6bXPA6fX8q7/+QxHp9tYk
8jrhgL/oQUhYcR4A2sAi6RKoh8gPjG03IabjAFiXYUj1wUxpMo12CE207BVZDbhKFM6qnZFJFSXC
i//8ivyz1MNxbMd1TNpUuAf4n+uT56+7s1BXvPo9DJZGzNFUD8zPud0EW9RhCu1IvI5e5G17WFvH
qDFh9Xvyi5R1dEtObhNzONkWHS9JI28Q2qdygbM1XPeO1bxIpJpjB4ab4+hTbRBk8LMMHqP+0hOL
czI/NyMpyP+iA+l3ldLfPmJ+Bim0J0AreZYQ//iIFaaNVI+xs7ELVNtkPBhWHez9Qc/rxJarDP2U
hEfUYjaJrSW60XZIgKCnqM9BzD6AdFDBDmh6pY7IBCWEUQASIfFWPvb/4tqTsf3n45hlKT4RYXv8
fV1b/+NxnDcFnTZ1wDgfJKvSTi5tEnL0j6o7xR2znV0L1+5cGFgZrv+YzVfomguVaox8echind6E
pcO5AYM2k2KwHhxw62FuNLClnXxjmdNe1aSdgvZOtIiWwXQN8goi8IV3Lw2r2KVsHLsQZ56T37lW
cBkUJogwLZut7fYPsf8TiJge7zR9FHO/JRe8j+mqX5cMw3kjHlpm4sJ6suiCyRkpbuL0iap0KljM
SBEaEzdM/922GmJaBYN0Xtg1NsU4bnaQe+nERB5S7gUGQbgsRwaiNB4vYTw81VEFACXyH3v1XSLN
t2bz6qPvhd101JHPIw21ynVP3RBH9A6OT82v2YE5Stn5KmJng7XJxncr5iWhlnwXDZ+2pIghD45c
PWLTs8SB0Yefga6KJa7eYOXxnR5F/xk2xYaDWUwDtXPfgPY5+kF77kIqSyJJBqeNQCFHlH0b8kMg
+4xkd/amzYCC8ostrYyQoXP4x5QsnF08rPH4CtfD+mQBAyEusT/pDPnpC/dD+R7CHUbNar4r22y+
qTtjNbl2fwdx505W4sMX/grTXbCA7Rot5ICeqllSL20SPbZT2CcF9AYE2fhY9r6xDtPmvYwJIY+g
XrThAcwvrWgl20/2J9iiNZBCiintRYMujv9Qm5h9ZR0RxIW1yNPoMMx1teqsQtCG3VqsmyNaMuJA
Hyv00Y0OrxahkCTT3IPu5/1ySKz6IGfx0TbhhWDANTpk2ue5DtpNjyQbxtM9+zZO+Mq68dth1Vsh
XJiBtgLLeG1686G3CiQrbsy2cbZSGtkDFLEYwfQuC+/F2OAHBLRBquPcZuDoZSsSfs4q3U+dfdLJ
noKCYM2vgv4aWd9nzuAsEr4fAsJ8pdtvkqnJlhKF9RgDAO0cdvYl9WIHhw4BdhQantBs8JtpSFj1
KrqvXNddEBOcNnEUP8Vt+p3bip1i4Jh7v61+fNhxU9mAHd4Xtf/qCE7z+fhalpTGUol2oyy0bxua
ZHMdPJoc7LCTfhLbobV1gpMq4hYkeDDFC1jk7jL34E2GKkNihXFAMpV2YG/becnnBBGwtuG0zq33
MSbXxJRz8FtqiNk9m0maH8t2WstCQinIC8Ggl7O1LngXUwA1h+I+YQ+7MvONmzbFgkWAd3Kuz3Qn
/cojGN1NzRbMceKNvpauDU2Nk8PEMz76XkiLElhATazJbgoSzPO97GS5Vl5zxlZ1No3UQ8SVmOeL
ZsuwnO6Na2rMnTowPOGCLxCAvaG+sKrzDhNlHn0Frj3ZZSTYqUXNFI7wirifxS5tpLK36sxX+k/U
2mDVkAbxC3ri2RwsvaBrPlwkReKu6rA+q+EJrUcv22l6r/3pPincpzIL77Tb06k1tOSmyzfHxx08
hDdp5dXc1cLdkPLEapcu63wK1jV5t13kGWR0MKYsPcc40US+75L6GlPBhlAHwcnl0EidEiUT4Ev4
1ljVxgV/wQAfvFFpf0loqggsg3rxHpCqTcismMUTHAUDlcA+o9+Cw+nEWmbTks0bJT9xcO/aDbRH
NytOYCo9PrWgO0tPmFvCmjflnNlroCDZRpRlix/HCRZ9jlKt7UbscP7zbaamJHeDU6X8EOhk2aI7
y/cJc4lsX6zu6qCIu+/QmR8ci+XcIIJ3cxgvGVEAHLIjHksYAqi5GesFAXW4RIHgIMpxs7SYXn0k
eOEeLGmxFpwj2rnKhR6xCOSlKhcI28Fq0ASDsPzMMrrHs/vdqhCzC64QD+AQaEJcUFenHGE6kXmL
puGDJu9FCUI8rH2DbVzbipMfYREG17rqgTCviK39eLreAoj5gvEwLrvumqWexSUZ2zP1zeBErtBk
0UP8lIWAd0N1x4CYLy38VEzXNTJC+CwG5zW0NZ4CPPBb+og/AnCnVuF90q0xYPgze+xioV57aQ/P
M20e05GbEIn5nYzlEqX7u2Hnnwj/iIf8AQMWiTBFKpInIvqDH907EikpmOM9SbqNn5r2yUjec/IN
2Fto+h5XRrQaRq4pjowlZsSlH5zwsw57R8gfoxshnKQrFiZL0Jnlahbeh6bqxM/aUyrUZzL07LYd
a99H/BsWD9rAIaNQD4mz4dy8crr+rcZkEgTgt8LwPijanQLi2TiU/ySd/TSqI8b9kGhNxWIWA9+G
UtFPaaePvU3fgDH82G7zGKvi2DtERup8QDchcFLLcUH0nqovS5x76xt+ClILHAFldR91MK2HJvip
o0OFc2oYSQMPhM4VvtkxUdXCbjs+aIxfLCj2jG/jJJ4qFFg8ZsaF6mceiqr/jnF73vcQ+yQS0jzg
kOpN8YT11F8CGGPvXvyMKdwnjTmJUEPHszdLqFvyqNwA32+WORYAePJErL8dku5hnF2aaWe71adb
xY9mFhHh7zjI2yG2lmRnuOrFx6o6kVFv2bPNGgawJ/Ifej2BNVFm0PKvrtVAWKYIqZ4ujaW2ULZY
dq97WLU3NffTgvKWB8PO0LbyjXIV5zLFKnuEDAIzrmKm2/TNtWszqU9e8GV76dvYWtk681hp10KS
sx4R+qyYWNhQ/qg8/rCuzghu5KUz8g4uk41XuSxJr+jaPMgfGh2vtMtfwZ2+QE6VhrduocUZPbEU
eMVvei5emqS/sJwGnTT5J1eEL1Wdc+R78eL66kMX2HJKcU6KiRNEu4OzPqwjghnEUngNWGCYHDdh
bSXwGQeqo9t5enYrE79jRI+a117hCVger8Fps4tuxOR7K1Pw6pSekliV1Xur+X8ak/UGLfhRTOUK
ErZBYj54gZ6JrIzzv4VFv6ZR1RC3oq5JDnCocnOel11c2cvBoNfOkSYsmH7Pa+hBqflXjK6wiSua
WQzqcmQNeKUPIcSmlDZ3llozh38YUQzi0DIfq6TG1dYE+4a6C7OjLaisxZO4diPCB3kJbTpDAtMk
9uVad1P60nW0zgVVt/Xt4MEdkGenaeSrXjwQn2Hn0J1U4qdLRXf6svUKNAyrIEeZ75Jo+vRc5+xV
OIRYeROJsNyT1cyXidUo8H6Tb3gVkFV1gSC7PFpqzVsFGOLu+oGNOr9ThfXTKLE3NQPgkNXm0q+/
bF1j6QKTYRTjuHFEDKtwOIxdAmmDJBIgKjisot2y4Z3N2l1Kc8JOlHjBwtQowU4enFoZPc4ZSaLZ
emhi51wgC25jaa+GsqtWtWnFuwyzbKKsUxVFOKJL9xkIFWGzJai0tZFUfBed+Tqy5fQwmAc7D5k7
Kp+jWPuuadGZmxhucBlym0fAvC12xnXqtwCA83eK4WZ8bnE09xunv8LYhPpwRK4JcsqdLWNBYQzJ
bOLI6J/HzOhf6NfhAx2B8/vueCEXe6BMZEWK7ZrbwsuYPgGg/GZceqoCfOU+tJscZk25ZX/5koQh
58+J59tIZZnLy86qrHPZWKehkCVvHmxTpp3gBcgAPeCeu6Xy/dMq+cGz0eAEHdW/ljU1DSQK3Hco
ljepudFl9atvnF0eK96HQxby4SfXNE19dhrjJ1Xm+xzGN2ZYL4Mhf+2u3E5LVSwqaIUzq9dEJj94
EjD5YW5oOTdFDS+/1o9+IXQ8E170uNtRaefwOwvwM4BgMuyO92+qKb1EPQ9fsUbfyDiUXBOqN9r2
K4H2B9j5Fj2BZ1at60XQddXSkfM2iXdlN9Pj5iHjOb3+sN3pGOcRSkF7zzruUsTv0JOxTXbTJZ5M
EOS3GaZoNOD3GeaY8rpveiLfm9Z/jehrKVJjk2ljQVR4MRJESd3818iPmFX13cRyaJ0JDm2eUBSQ
OeMS5WGJadRZ9EYTbxsf8kRFOaoupVhSv32bhFZCsq+VS7DYB1ox/E2b9cGG0rR0CS+t0QElFG54
Ei5IOLuqz1nW7NFd+Iy1+ZnmkAFTSKdN6y6DkMpUElCLYeA3t/78OSYAmZKJovaQLyVv5SXZ91vs
d9miD8v09/NkYAReYlivr057TZKOSE67BPF4jEIAJW3Ix9/ngB1iUmfIm1sZM1GZxIkCuwQviXFl
RVTth/HvI2/h/BOwOlbmQLbLc29dmW/YqobLbErOiTGEq7SJOVzGmxZhHzhF+VQYqP4Wp0zLmh4d
LKyrKhl+rm1UXRa+MHdDW6h4tZviwUa8bBWJtCSNyAoVl9F2tjpD4insgVqiUC/nQiK7gCOlyIz0
Ql2xqIspKEg586MuTpsI3b/p6mnhEMBeGeoziyxY633xWk3JvRfk/Royu5gXwKNXZReu4tZd5WL4
+H3Re5dSCwPluk/uSqvtVo5ux2Wdqq9Iquduwrc6N/xgTGYrHhaH2EUIxkFDiAGHKSCETWHRZ1rU
FJUYzq2lWnix+jqFRPcgOx9bE0WlTq29buUlpKdmXYvwUOScHbKSuyDL5BMgPZaJ9m3WwZp0rZuJ
LSJDHiomzZGPs1JnD6yAbxlPwuWmy6OJcZzyD2Acq6bP78ohAAZnPhdF+JDN3hdJZpPscbtrALZz
m96xb/9MDMckWvHg6uYukPDu+AgALh0y4tEbmM8kY8E9WtWpNYlFFtQs+OZnEWPliql2UYKJLcfv
vnRIM+mZw40DG2pKkvv84lYUzZsDW1ppLPtivLn+93q+RjMtEkMefAKR3ZWBsx5xvi5ThjwjID1r
xTkBNZz2U9u9TJZKd0NZmYQLv2nF4BkDaRX/f7TzGKYznTDLfQcDAmLrZ/u+zPsbnrRHYq+ffVpA
6HXCC5K3WsYqu8/m9rmrqnhhWtXKNtXFcp1PE/RtNH/RuAKivb0WVU3RjzHTxDajN0dj8UWx55s1
zI/xMBa7DCeuiOcl8At8XP5TwqZszLNbx9RPA41PafbR2mOy9HT4UwXhlvTqqgiTvYvA6AQMGBGR
oXAeX/3xSWUZRTtGej93uIStVuByWojM2QxNexy1ukmGK4MbTN1S/KKt94d6NyaZbjiybH/jhR9T
WyRd7tusWuR+y5Gt3aqJoqq04Jfjvj9i6lrTJseAAwEe9L7/q3cSvWiH6tLGw32cWRcb4NiqwxC3
tpxNo+SnioqADIZ1DCNetZXbQANmCwyAcKGDZBnl9mcBz3BoxLGW/bNpWV++xg2e5MlN9PL7P028
8Yasi1509nQDZ+0tqXuagTkPjJ89PJ5FAdc1DvozMWxnRXfSc4sfcllxxu3S/hXG/800hf2abgqA
aWDS7T4l7jz9Dk8BKuXJn2bHoaaFpsMShZfnlxb8KwRv7kPd0dczgW7X1mvsire61Z92r7eStSVv
w401DT+s9iNM1GnFgkRzvYJuNbT27ZSVwzL7HTHIuA1dr7/33q6FgCRYK3of4b2s80KxwCWEO/Vk
MXLSjZPTvGFgOgaUts7lREcsT2ebsoWFGRIgF8F9UZv3cp1qdkY+FeM99Fe2X5O7UQ2Q64iLVwei
WTtBePLtgkFPsanpKGAeBNVUDfXQM0mUGjIduxFJNuuaT6VPQUZ6ZfmHHgAfZ47pVrdEYOlJOAO2
6Lu2XsOifSG8eFT++CHLFrlUy6fUzo5VAjkvLyZ6H8xt3QEzcL27nINRk0zBHtrF1ZW6gxv4nAOI
xY4Oi7IwxK7CW86cIRk0vAS0GuKYLaNnaNoNi8UgW3cp+SwsyiUgTSJ+uTTPzG/2DfgL8+iIcCtG
Le87V3lEj9yD5xaIJCjFz0NqMmrM7oXHIWVfQdE90pFzBr/zoVutj/hDWvIhJrugnxL/9iXL5omb
8pyi39KWg7W7ofB+13vkv/rRjF8KieUmzJGnuw7mdjnx4/pJThyUh+zO7rx0p7R9nbHIPS3Tzvie
8+suoAjZxglW/ECAwvyMIG8kzOMc+DmHVHb1L9ydyXLcSJtl36X2KHM45kXXIgbEzCCDFKcNjKIo
zKMDjuHp60T+ZW3VbdaLtt71hpaZUopSCHD/hnvPfWlF26KuAvdd+W370tSVAcSg2Xp4ade91Rpf
3LsEgJbZn5jbxxxIf/QKLwYlR5U8NZcujrJzAdP6VpItdNZ+9uxvCCBxPkoH7PHEQpSxiYM6yaXo
8JryIY6m8Sef9S6SmYxX+ZytM7+f9yPL/uNMoETqBs3vgCadCUMvbkwY/BAndXpK8GOf9TwzzyzG
5JcvmcBOC4Bqyy3GbXJtMxZNozkGtHjj8tRqc96XwdDucbIZT4VhO2QkYlCLuG+M+V8/0+yc8dFc
bnEylQfmVNjrImN4ZWl+5Wgpv+Ey7cXURke3mxnReGZM/mx9yxNRnIhR4ThvXXONCKE5w78NjopZ
OaOW4oLTprj8808JMJ0VPaBLy4f+MG4eRl8weFVRsjzY5uCG5E4uaBBuVj2UD+Dti+s/Xzxbl7Tk
wynoVLnXhhxWbjmat6ZfupNS2V/MAvKWW8bHEBPWrCd0cD5q3APJSjxUnI8XMzGf//m3f77MTnIN
dPzXGhkkL3ySvCdDe2KywF5QCCJX4vsX1Tx3sQ+ZePTVSzXnX3JsmtABEXbI+h4zsVdET8VAurWX
3x9t/iyR49TPzCDZrIkk2walzC4+Fk2s7EG8NXyQ/kM/ci4In/CvYuZ/GbMlc+kBeXuyXGJcHMYt
sjqyw1L86Hl8c41dLZ87rKoPZY41q80tsPoxRRrVHDQF5GNbw043cSDLR4Pws9sijFuNcX0NijsI
C5Iv3z342mmXEKJsUHEuDo+RaiG3o2NKo0XdkHZZJ6+Tn+xe1uwuzAt3o7j6jLNh8C8POsGG5Mkp
2/uA+deLZ9Vbt+iDc5R20dFkyO3ljX9ykjE45IFDeZUUOyZSOLKrNnkYHJLtISfMivFrEzBnqyO5
8WsG1LzYNxTYPRCtcu63RVqzR+DIRMETHfulhF82ql2BMRzuJIPoyVGPPJvRBnro1jYTDFvJAPRj
2Qe1eG/82EVcZzvHwYOJpcoE7zjg2TNttb/v2pncUnywyA/8HarSF7OrrF9UHUBT1fQgFwOmMhQu
LJDSeNDOfMpqq8KUF0nMHCS1aeHvFz9YHoRt/x10gtt2SlJAoAlyqYU52hBP9YNTtn8T/sZIEPA0
IaMGJR7OzZ0VpGfR5OlpysvDaPWM5tv+Icrj9qGojHLjxTCkSurkps1NaPuP/7xy7TQNl7abOUwn
JuguN+WRU+pgZCWh0qwxILcUN8r/dofUajlhFu436ZgRv1sl06UIWowAC9HGvh0c8ZMxBxuNJjQQ
WgJxRznKBPMUd7BEehl9MMw6Bik9aWOM3nauPAOBadPT8wr9AOP71e8S40WN3Q+fNUmbY/3au65z
sKfFe7S4SQ6Wz63fTPDyI/E7KIaPxevqh8mLSlLZoTmwUQBt2inWcD4zcL9mDhndv6Csn1H4Yxya
7YQpbGlAZc7yp3++5E75bXKDLwK4nWVlT0HDKwCQBRNQ0J1HN9vGEwjLIr97/SfnqNu13U5gAGL/
oxwxbjJAz+D4IEYwrgTHjFsz9c5ONFpnlclhHUEr3mcdWxKwzd5uVI35iM7sWk7dA28Fhzqo2wuZ
xcRPImKkAOXInZi5LM09qiq1BjxCuPhF2TLBs106evh2V2WN51GXI6oFUBh4/QtYhUQMLTrFFNCf
jZIFsTCNrZb2/JTOzHMh9SG4/eteXRufdZ4b5pZ2rV4jVjqCz4mOQadhBhnTzjXNlwSWNrc/lSZK
MHfbjqjYpGzMHfsa+kUcgnujN3FRt9+wXDkBrFGv6aTdY9bZzxL7f1fKG7JfY0eff1CFcWHxcM3r
LtkYRLYnWaM2JsGmYX1ggevugpr9cU+2+8qYGuto8/0GSKcM6aoEVWOJhj6VYQsJ70aw7Br5Pq8g
xARI5ow/aqTcmp0C3YPVhbnboH+B8kcI04A8jJcomA5ezHjH6xxOKgXQYyxiwMLmI+8dhKR4kOGU
WAXGxvSzZl6xS3Qmd3WmHiMHvIMw7vbksb8RT/aE/vl47Hn8N2NmvhbzWG65qYnO8Z5dy7p2PYif
OOvhSlJkZ4m1mcq2ImmNYZLNAorvnx3a9oIOlLCC+0gLe0o/NMfSGHZZkR8td0y2lmCNDLToacEG
ODfBNlNeSanrrZQWp1EMPRUuAPe4pn+zGA23zk8hGVbj9z7KuDhLhCVnGuVX1yD4p6s1Yzfpkji5
FKx47bG54RH/LCZ3kxO28KO67MXO4uAt6MS8IeWVpTd55iHKzW4fK389jr0m8c9Nbsivk3WG7fgM
TYjgYzvba3vszqoRBDqgy1tsdObucE/wGph+tjFso6LP971RylWh7fJtTAZ8+mAjV0XkO9csFg8l
trufqUEqzfStJr70hRg24l+agJCymqlJtyh1se+54ra/I6VqZpsXpIAq9hqbLmwKMz/FZvW3yZBZ
pI0rNg40HzXo5oc/7hsmIPt17O1bw5NCFPGyXDAaMDplbmTCTt6ZYBIewTkxX7RG+H/9cmHM2hL/
x3kCOgWAmrL35DnqQzDmzAzafnzq2UH3Zsv6bGqxGBvGOSrn5eKCXl38+Wh3JRpajjJaUo1Nv6+2
Ch9oj9RwYwzGuElbdbO8AKeSr4cNSwVMV5kXb1xGjtSw/ncZ5D950VNlIlJc8TofIGQ4O1igGuZZ
dAIKVq91SaMCUso+elFwKGgzmLcZT26pQ99DGdPqMeTwJhR9wG0UNS7DAiv45U/jVQf9ruu8gbzF
KNokkpLUs8Qu7uf2WidRhqGgWZndpHdW5k9bgMtYVHNcQPPMrNocgq8m6bdCWpRTCMrXUcE+ekD3
6U3WH5OFrsN0c583yy7wym+IbqjYp4NY6js472uLyT2iJUosRMMcNvg49p68S7gbrqDRKMcw4RRm
Lki8FYAvKoumKcI2nuITCL0JBb114iVK1wrnJA4XlT15nc/BqymQ7Km6pTMnU5fofs8olFcQqnWn
iFEb32RfM+a1U3O3JNYlyhjvMP3/GJlL7zOTcgu9bsWH8eROFgmLgQGKpOngKy4p4hgGAT3LkBYM
wHqyAo42RF5utFuyURwHGxf/OMQXaPSETfjbBkXNztRBgtQ1gFWzlDu7nKBCxsy64wbghOj+kiRT
7Rlhf0pPqlMi0C2gH6Cy79pn18aU6zn323o7IOp7zR11cKhn8LEx0x8bGuOYcSQXNtZSMf4aiv6h
9CrWISUIj9IMOZEb1PUDCNuBhZ3fDhJw4hzqQsIFnAx/U6ng3dD5/Owl2eEfOJ5iZnK418EjJAyS
1/PyXmWvCa0hrquJT0TgAogoGTXY9hAWro3cKcmuM+O4VRvU6gExP1ESoBgfsjSCOFIhYvIr9+il
2H8HYGLOuG/a6nuyGbgKcbUZFOMS58OBzPVPlpWrVb+ZXf8vGRDsCzK4BeBAvCZ+ZMVks+S7K5E4
x2s5aOxK/rwiHn7nCthsSTm9/u0LG/wjIumN3QQ14wHo3WPDTzMDVsgSg7Rq1Dr/qPW8Y28y1MAI
WnZU+E4wnyQzPLh+LhOkkggzPXsZ9g7NIg4J0AJ+kT6pmh2nakhKrZ2pXXe9U/EaO59Zm344KfID
RofEkHrVqyGwZLO3uA9vMPzTf+ZCHGxWa6EojTBSiwJZ4v3tJKh/xFkPI5iygWFBxOS7j384h/SB
CtTbYBroN176KHzG1pphhBVVv3AgWAgfU45VtNWl2b4wWWdULss/ioIm69FajrN68iJxn0Azu+ot
6ZIqRGgyg4qtp1lC1ZLiOHObWxLpfd0BU8SBV64C/z7ji9keiKQ++Bz/mAxN6v7MhVxDlEBua/bE
NRKMX3PCm+sHYY/V3UQK5o0RJFHsxxMKAs0bvbnvf/NWAoMqNo4u4k1bIxbMps8yv8CK/GiiVhIV
q+FbWOB96iG7uhahGNEnM8y3VJD3PHvPphlMSDmcUymaYUV14D23Rdey/lwPJkWBOQ3jMSrBvk4W
8pAJiPok2X5HRTgOKDiNzFIwojCJTQP2jvsuiS1rssfvSXoJ7VMBTvhXBOKHqYp/GqXUITk+f3zk
nwzz+nrP5/feEUxZ6OkFT1G+NkvMD62TboIoTS5JWuPnRBrBAJkUH+jIxy6ABh7H6PAnx9hR1HXr
e9N67hoeUuj/88WVfvK8VOOTGxFbloyXuodwlnFAaJRZpQkEo+U7CiKpIVHwpwFe4d5hFwa3WB3/
IWft2Uh7+u2ekLIhOowJnITEKz5szQrNxG9uiuSPX+37Iqzsfrpq+08gyifIfMUmz/23NnqThYCh
rFoH4kX0NOf4GVTMqi0DM9Z3wdljsb9WM1sdeLyPGHoe2W2SkVygWxVxc6iU9VxrbT+m97+QAkTg
JjdNCDS++TE4auYBtj/yOu62S8YShGLwr3DikOqD8HWP4klheWoGaBKofSEKBXbE4mwCmea4J1Rl
8YC4jfPTZ4NqWavE5WOllGfFMekVx86R4E3EAMwkEiO+WWJCgpKDyaza0xBbj2kDVtD1YuYl2X19
J6NlxYSJC17nWIIj0rGsYTokjT6I1jd2TBSXVBH1xF7T6bz2AW5Cx8rG1TcgOsDRymij/YT7aqAM
tChhvGb4XSgUp6lCkdFmH2wxfGJ/e3g5KVP+sj14y/COY+LF8/1lZVjfBD0+GbR3W1ZrF/SkP6kV
UfPk9KNM/dhhmWHRemgGnerBCm5FUBacROK9dlEgZdaMMJDkYZW1yIc7LIKmsMIGgRuSnBWJ4+DC
FfnNpX1w8TXskkUeq1jf3MUOx2Z+nyGlrDLvHcPfd7vcqYu1+ZcR0icWXrn15qI4BY8CMZpTu/Id
JB/JYF7RorySuE4Ny7ukQh1b5YCsXmwVChJNz2XVPOQ5+1Dl5mGeEH6xWM7+3j6fTXv5pUasaMVA
4kQKGbLJ1VfjZuLaegYviY/hZsB8RHcHtlY15R+/EcGTuqvzeB2RXjMMQqIJY8QyvgdBeY7zHnSu
FAj2FGggnrg/3ihvTeEy1bBrBil1PZ9xJoFKarksMpGQxp7BdwSTcdVgOw7k9VDdYpzzAlTZpmmC
WkB8s2qWvrvEAyOvJHji+Lf2qS2SZyfQGwfH44HdBL8t4sDGVBh8RoBPs36Cxdv1P7XZfuSW+ZAD
f73A8tiKhq7CUPa3ObvQFf2OxvrDktH0wgY9or/a+WTvbJYZTwwITVhLCjdewGLyWI13dp3ZPtPi
pI9DJd+VO44HS7eogdLcuy7Ew3ZO3V6L9DiwGFuDSrnbXpW76gVOlq7pf9dJt+zqMXibPWGeGwnA
epTEfgVokRZBvhu8R6zFsKey3vqdJuzIYqOzVx4b56Me6lPaQBOx5uA95/0JUYuD64pluBCkGLLK
HX2CI+h4HV/Pb6i51omsd/8of/+f/TD/3Q7zH/9fgSccfBX/Z1fN5atI/xdHzf2n/8tRY/+7tJGW
4KaGqYC/wME181/MCVPyY9IVQYAmU0q8M//TUCNRfat66JP/8W+m+HfTIUEpcB3fv3tzvP8bA43n
/u8WGs9xZeBLvrMVWHc3z13T/d9oE0aVZEldqjDSOZtplDOpHwQHg3RzFoAr0dQRd4Ph7dAeN01y
KkgnZwvkDRtkAL9BbF4aH+y0RAqPR9rYBGbuhSOWg1hqaEvzC884jCC5ILwtOCOSUYbIdrb4E35j
FM0PGkZNxoO+m/BfHIBnJ0W5XrKsewo6h0orMW+dAc94qWIcv6LfeiagiUQM0McIAaGSf5h7XWy7
jMHenLwZbQUBy6TlxdXzvZSOvtTkIIeNhu4ziQlxvB38nXo7LBxz3cNCvohFdM8YTVATtp8T5Lpj
5gJZjW2fdeoMtZKEhE3BWt2tUUzF1PoorhtmuF4L7HiIvvLy2WtQTg7+RwuoGVzSMFHHvAdNfEHy
QDz3GBv0RDRC6Xh2MQcDdAdYESOP6zGpoBchiZObqCqPdSfucupbLeZPKst7xrW7iid/59akh7hD
/1wxayQU/WRJ+wbgEvCcXWOx7kJVdAdD2ug/5GNa5/murhiJd3zOJN54FS1sOU5PTksnoycfUV/7
ZcNCXwOXJAaFbPbc7C4SFdWCkomdmUUkWctWL2LkJtWnH3TfVdTgumXEmlTwROtiP5FQvWqa8qM0
mRYpSVhPphhW3Ss9y0XLgKTTmH7PNjTTGhBaGuNmDwj4iB1Gj11zaJLR3LByY2A8JpiqGBCAkBNy
C4zvwL9wodOVMwLhDAtETd5TPV+YbZBWZi0vps7+JojHXApD5pukHWuRb/RMknUnLja4qCRii+s7
abbHNB6EEmo0dLV9kJqXQpobz4WkqF1cqWNTjOFoOAaTPWxgUZmGyxxbq+GvMlA2lrgOXxpQmiar
cVN4wT65cyP7pvyl/QuDYW9VAKqjKmLUtATFA55TNh9mtBzpYhbU1vTNqcEurSogfm4U1Pw5DZ6Y
/dHh4HdYKrQDNnVLk+gH4RREkKMCWlGy/lh6pt0EqpLmwU6A7gRanD0uWfynT8DyObP+wPYfk5yX
IXCKPir/i5gMkx5rsMOkAimO+39YccRAM6tfJihhiazma6JhpTtvcnrtEmifo1mB0iSIa2YXSOMS
rUwgK6emLjzU+homlTW/yoas8KDH48UFf5izZls7446O67TktIRLjFxUsvBaUa9cC8x1fmKeZ788
Ifq/j1BfgwGR2VAbBycoPq2FkbFhN+e4CFnjAMQYKCNj55JmPZXKog+F9SNTSFM501YK2HOXsSdt
1HAdmumtNoKv2qSmGiFJrDzfCWvFFt1rlz60hMh2KYsz6twr8SzbTqoHmrn4EPCj7HQOvanQy6SC
MWOwxdG3M7v2Q9QEjxRDjfSoP9We8d7nLgIw5tIE4aznxEVbcIc55hSYZobl3/c/JsI8XWuG2RWk
CPynF7m0N71Uv3uC7cCcog8Syc2KE9ZaljY31jR669qlPC0XxONQaRE1eudUtmxtNTo3NMhm3KJQ
zUiw7/Gx3Kvqa6vr45IUf51EnZZiuQmFruXeLUHxUHsDD630S72qdfoYJ8lrr6EIoL7ZzUj/1sA3
M6sY4Lx2p1GpneDkXAHpp0tTkLsBe7HUXUDArWynveCp/Z78+dIu0V6O/i+/VaHp8yaxo/2lYN1v
WviGKzrY3YBgrGeyPEl8laAAEoHSiGExWE1Zv3b5c5DNCUen1+Kk3CVE96Cim8ZtL2NrLcE+1qNX
HTLUd/OMX2mJv1JaDVmrIUwGvfPa6TUI2jWoucOEGmsj+kMfqerYTJgQMD1tCouA88BAoZDazWH2
aDTqpcx3nV/t/B6pSCw6smxIaaWyJ1Wbg+pLemrYMz95cGRg8eIyXBCNCTKPra9ZLYfeQLuKBFGe
lCPe4x7FQDsx1qQBGbacBqIE1uMFO1UWMFYo6prWdrZqDL4tBNsouy18crW5hw6s8b0lq6q6Seve
oiWDtV6gNOKfqHfGkGyHKv7FUbmOvUXudRqvczqdFM1RJH7QKplr12hlOPuPyhuNVeVOxsZRFPYF
KauD8Wyb6sMyE27OTVOmr7F/T8iMIDeLAblwbD7rFEhcJr88gCzgzPuPOm2dsKGCXY+x/2YgZSLn
oj5GHmsRnb24EZYRABRX0d0J5J3zwmSaVJWZ8fA0stibCVrpguyxYrcBYMout2PyAvkZVZ+Ip+3Y
flcmeZ2Bc5775mZbxDSl8xCFlp7UttBsZnz5GMXxiQ/zAbQeM/QUHcg902rVFw1jVSY8+/QuqpOO
CfoWD4ww9ZeJiXyVk+METhaSyEjtrnW9gSl+70wpmWX5PpkIiCrs7GE9styQmfPGVoo0GJjm7IxF
3r/ScZza3CAkvKfAt+BGjxkxUaB+iYPYsST/AxevXE1Vd1TOgrldpfsu8Ld6sbAouPMnovCLkd01
eq3AB5Anx5r4LeR2Q3dtkwsoJFK3EIxGo6DAwErLwsrKQW3Ob1U9XHSWjWshyq1JqMsw0ei2mfMZ
TUfLxA7gMgYh2GQmqyDF9LNGR4CapI8/3Iz6jOGeu/bhF5z+9cWBBGXL4Q2CCyGEbnsREi+XoZdN
WrvGtimcM8woRMwIBuFGpxAHgt+QQFIpWCZrsPGLuiwyRd0KlIBFp7WNsYYJeOr+XV8zIQNiuvBG
gPyzmZEjh5M2dAP76hsVtNiCZjemYeG3sMlp9F0fHTwNG1Rt687FQ/kBEsxiGGe+Z2mX7uXsPgT5
y9iAiTKmfl87LGmI6+O/fw6Zd1MderkGx3nYT6xUQHt8shr67fB8nPLRGWhnO7VyBvfNnIJ4rQy3
3Cby7ATd/eyzqRWyDs+GZ3ZXwfz0iNz6sXTuHkHZ/5FlX+ys+yojaJ8Iq9gZfd8cOzsqgL6OD/gW
9xHF2gaIAkucxQX6H001VkWHWJhAhAtWHp4RxTEE+KDHwFNMoBTHmu0BH0W2NkcWlLZloPBFO2ua
YpeP9pt/f0smk4Tbca5PXtn6e2LA6CCZkA+pzTaDdWaaZAiuUXVspKlGxitNw74EZ0Ee6ONYu8XJ
iHGs2HO69TURGz7beAMDBZ11lzLOyx0gFQE3BsHzj3m+yQyJlVImPE/xDcHZP5Ff0+gcWGKkIbXe
H7jjW9IZujOKg7XXdh0pzBqZsq9eO/JKnEiekgAmlJfPLljti429KDTM9tEz5gMt8OuYe8gr9Q/Q
B8LyRqDCdpY++zQIq7mZQheOyInEbuae808nPXPbpj5JHw5/wdI48yDto3i21y4ckI2DayPQ/ruz
VPLB1xguqVPUKlNc7QHjNtuPGY1STwVursDzk/Q4ek/+X68Dmtt1brv2iBzhasVm34n9NAGemH88
dDPAJHJiiwz7LNx9vNjBxhuay2ww+2+C5tTa5VWXyUkS9WBIgmkWNDpuuWuF+xrrGq98Ul7GDuiK
T3w42TN/0OOV26x7C4z2xc2WFcoYdDCu8ztx2OH14uyAmU6yp6FRv+qLIrsGbuurl0RPY4sYQkQk
DO8C9065dBxyV4wfgjDWtCD3cKX4XaXEeDODXGL96s7mU0CYx1x/+yYjDYY9/boSAyDL/FmheppH
xOHBHPxYNVPMerb0ZnJa8ticHyh6f7UtslAWE1NQk41dxscWGNbK1uC02oFdyojIqgg9NsxQp9Sa
y+8b+vDFJ3FklWB1BnV58EqUbFUy7yA3PXU18SoEDDkECPBQvk3MtiWvl1LmV+cW1OzIm2Mty/Ws
rwbpqGVQ/1lMfwuEdUcmYL22dcNVkrCiYPJGKhjy9AILrXRUzwApGilC7cfssXMQG9cBaV/lnGwg
A7CptObHsTc/W7wZJVkqdH8QVX9lWfyAnfS0LKz1HIt9SzVyGrni0TamgBclPsxBRY6NeXO86E0M
3tpy5hpMXdKjiotOHbuX1VIS8JJ60cKDnz/LmYWi2VZv8/yVaRmSuXAttIV+oMaVkSKhAm9lFRK2
WMu2onNvdSJ0aHfmoY6IdlC8idsGQpuozQP0FGpAs/lsEQitMtrDu1sC9YbzLGp3V2lan9aCwhjE
eINoP+DWMd1NKwqoYcLONiICb+SyG2NrWDnPLM2RSU95y6FR/5kd96ywBm20QX9rNKiaBIaVwq7X
wb1xYyG2H+8a5WnC548zr7PZjIGwK9AVt1eBU7nHkbHjG2/82Zv3tjs+mHcZUWtZlJDkKXe/ZvUm
Gjtnt0RWbXRJ3YlUATaZkSAGirnSpndphwnM+sYJ+qF6AslantiV59IcRqK2to0LxNcBzTpUNsfN
tzZVtzMWCs2E2a3qRnI2U6TK0VAecCrzMOfz1QxGIlAJGgClCPOVTB/Cf/4gwSEFgJLKNOK9g8B5
ZcZVsa0Td5XNyj3K5vdIFCH4gSyskZDmmCNByMR/dWf9pYbfeE6TbrRHGAZr9Wq1NAI5szk8te6Q
hB1/o6cUu1vi9myqlnzcJA5tvjVnt6Ue821WRRLHNwGI5dJs8OQWu8qKvzvRxzs5mvmduBVvaMsI
3eiD0DWpYxr+nD23AXgG1L+86ZDLTMzSHRmkQcIiCMKcUzH8RvZMJkuaEpXVEOxBSFsTt3skXttW
F+/kBhCfYBjFSfsITe0K6bhK2Cr1TTVu5S+S0GyO6tLYpLCQznekPGjbVzDBnNodsxtog2sFgBIq
wPLt31FdaVpeBzhZaLhI9IQyTGgLFugCqrnoGYUTNUcOw8ShqzMuNWOkaTCC4NkaFhw4RGwuqGbp
GvYQeG2uJCqYRuEqiwtaOdbLx6aMTzAbPl2zKHcEsWcJhp0Zc8TG84vXgU30WsJV3LoxqwVVeyNa
kLilPiIGQ9nzacqwNpJ46lpinbtHeO9UAxwd0hN4AGC+oRF7n92XZJbeuqhRMeFHhzOvq9M0TytE
+QCS2vtj6Igw9nCBDAOXTZITEsV6Ik6lSwge21zd4jsT6YvRspRh2EN4I/CIeunC2ksIB2kTwEQu
8dNtluwgW2ZAo1seLC+ouW/Gw2jbzxGSt61VEhrWNjEwmuHOdZsN/AaRC5LDVDkaWbBcTjDitLcX
4EU2jZsreJBKEstjBvk2G76TWY8fFe4HrBUMC/A3kzOQVTfNUnPFjJx1bxu/44fFNXybK5SBk+Zu
nGz97SVEFPaVs2bqh2iwIWKi8vplzx58WLf38ADRtHdiE713PQfowCa4xZ8z+t0V0ricpD197Sgr
XFAhaGlHLLsaqRjJlxQqb0StIeZtHFBQqh1wO1GxWBP2tiJIn/rSgMQ/8oELjlShc3vbsqFOsF0N
40J21WjCQOUoz+kg100Ggq+x/Jd56r9ouu9ROfrF9VC/EisWZ0b2Yi0o91Uumr1ZVG9NZOIYEuBV
yb1C2WXsI6GKHY/4G3md8LI68gJYNSHkRTkIY98x/B+rw8S2FOoroDmSJRvO1iSFjzC2+R50Vs1Y
0uITjb/LXgRTkMbQ1vA+o5Jp9uCl/iivD+McT/g/cx3L+/KEPbHi5UtO1tG2soNXJbJj7FrlvnN/
Y90asCFxa/nuO1ceTVoaTYeYp4i5k/0QjXl7CK3U//LIg1g7Vhaj/sgm+oPSWuWtvhmwzZM+Ss4+
o6o0sMNBSrUmPRcUkekh56BBD4t43vuyvHESNKzk5D0UkW/s3w8lqvXXpLtZSMxW7A0PxLKUe+5J
pFkp09KOc/HuQUbDzoMaEzSgTHlVg71TLiCxepBqizJnk2jp7RpI7lge6msw3YmduYEaqI3JeS/Z
Q45jzYUdzAsd7Z02l939cnIP7wGaDirfKfAPuirw+EuHDgv+T8hj3m57g+ChWm5tMrtMAYOjjvG7
OQnS7zi14gMtC64WN7SWrjqlmdybaT1vo2qx6aP55dz2LiGPF0RXwavptNFLVuZIaqbtIky0ip61
9mCawbyg/4j1hQi36aoWC8B+9jV0rdyTiMAA1sgWSL6z2rtW9DsnvmzV409OXPndu+1vzPqht2Rv
FKgKnM0jVswRFkz7NKZQAWs3VRBtafwCInExINwnn8OzlhXcY784iJL3p7PLbt9ZWyzuDYUSRVgz
l8QNVg99MSfkz2nydNC5aCfsmuRsBsT0utAmVhHqCFj0Tb5tOoChNok2yBiwrOcFmkcjMU5xuUuS
JMK4djfuadgvqn9UvFRhtTBxdzMGOYVnou/RAuQA41UfpbCkmuA23UbIeNbglvON7UvFROxnKlkx
lcTqWVkT3ZMmuL+DIjH45SBE+rmwIFhVYQOJ66IpCZMBRk4MfYDgxuwaDdinLHHw7XQ8uUodPAd4
Q9NQ7HZd8sx0JNk1JsJQD11RNjRZaCvoy3IhPqeaQnRH3sbJDe/Q2wVZYGBYM9TwGKTaj34G2tKi
qALsiCdfkdPMQB8ELew3YCLM9bzxdZyd31mLPsgdrOegUOw2O3HgUUeNpffJbJpha3CDemRhDYkh
0Gukv5TFJMcFi8cuA+Q0aJVNN2dvOoCgUVLV5rIYHxBZw13AP+MFabli0OafiMfEJJHMM/kH9Zc9
mu92GbHBBOe3i3SDfRkhERzL8ZxaPCQi8t0V8oDdXVc6FMGJxNNVJyfyfGnZQQ2M/QWWISsYP+82
ccUxICc4DdSg8YJmqIlZrtYTITvFoJHhu/K15qhkgIFMweI4HWo/v/TtcclgTlBILwiq8hvyQew0
ORxxUzrGnuJmt/h1jOuQRaSfziyYXYuPKHU3tJwY/izrwzXZebRxf9TmYy/M7lfVq/Z5wf28WDAb
Ou6blXLdFHCNDHsS3bLBSR4L9QQhw2VTvLFQc5KpY+ktOXkIuxThYQXonq1yHDij2DMs5aWhNZOQ
0/JwFLPvXhNvfnSWbI9swTgERrrcsMwZa6lKoq1Z65d4cMMiKaF+LS1ybdle+9q+RVNgX4rWEeeo
y35HTWNtFemVWwHrotNmSMdsIYkQJYhsxPYMIZWFSXI0NLTbpRQ3kQp0dFit1r2w3Qfb8Hdat8wG
TASWjD6+awb0SBP84DH3CKePCFwP1cgv7SAyWZsI0R//k6/zWm5d2bLsF2VEwgOvJEBPef+C0JbO
hvcuga+vAXZ0n4qOW/WikBdFgJm51ppzzE623Skto99FFelh6C4McBGl88E+hW67jbUkfqTBPd3l
jKcrlZXHrkVLKsdmOliLeh5bzmH6Ii1ioJjejylJhTGTE7STdIurhfjnBeWWoOGexdPJ0nAn2a7l
nsGLfdZ6GZTCGV5nTTeeJadZCtpLW4ze3cRyu42VZx/UaL0tnHmmHM1MhHlAn6kf55AemLRLLMbR
8jLSSXmMIm0rxrl+WvIZcVCSD1sCKIg0Ib7qeTEIUSBT4ZQXcm83M3F0gJyCyMjNo8zVA44rDEZ9
127J/0U2iQOQjUuOW/rSFy1p+WdEFQKtcgLHbkCAhyesN34W9cXj7Q2LTQMKJRE79aMKbnndSeHi
NKTv9rJHZFyRANzKjOhkBB6RNt7ppZ5jzcSYW6CR2TZS7OvW7c6DM3Gipy9uSq6VY/HDFhYJtM/d
aWnIljSNjDtX33tCokWJIpKzQsRb/G16DjqC7Kmufu2OtqvMCFL0dIIh9ezST4oCxnAfRImmenGn
9Pn2pl8eFmQ8u0ok7lbgwNyFhfOV1ckBnE0deDm6/jnJUYtPDojsPNpNs/tc216JulJjwl/E69lA
dzAmHyndrJN9jfVZxwxNtJ7K4aSs3pKptB26xhTXhFGjKdFRuXFIJ2q57wW3ivs+LTnM0bh1L60/
F1iTw8b7mTOv2mPig1iAkCtx8VEO7BJdQc5VRr61il/bDN0VlG257fVB+a1E/EomFF2uuCo5NJjj
/RTNlMAOMr4J56dQKFQ5oiBhITSvNKvu0FvWJwklO2FG/XtpDPg4wV77LIDxsVMJyS62l8MmpdYu
p34TeTYDVMWcqYZBzMpioBnOya3uKA72cvKHOoT3ANuDeQQ6Zass32USjY+p4Dynl3+HLs7vE2Bm
flzBqsPHiT8U3eNm6Lyj1xcooQHuoEjKj7UR7/qhTA7FUGWn8J8Uwu4JCC0VYKTqMwjzem9pqiTD
FwhcYZYnOMM4Wyd1ivP8p+08OoT9XWSQ+KyKgew7qeOprIp3r670c5ho8ohoHxzWYjynClaqvXh4
uWE9jJHuexa94sodia3TzKuuuTlpSZT4UT5b1x5I/4Ge2eIXcDRMjAzAkYoryWjWJbdopTMTJQgL
3kNK7JS+JpXpU8KFpYHUWMw1xkLNTx0EgavR1tupQ07jALGOcrZPPQPaZMzDX2d57Ks5DKhAXkjd
xLpa7GEUYq3bNpaR7MIS/LjEcjo4s8vOId/RyI8cQAH7KKR/wKFktu9cHPBCbNjVfdcEzF9hVqFy
FH87Q/K/ZstHYtn/VGMPPW+NS4Doe4pnaDBeWVH5DNBSnLYglgn1l6EzEc5c63EGIr5tjJDYzVrU
GyEjgsxj/Dmle9CIfUYHltMhydAeLvAMS/IpsIiE1cnL3Hsry0kAQD9Yts7I+s7DoFPfekGRVkkg
hTVvcZqANzOZtijvb6V3WaCQ9jHFKDqcOvIXSH9yGLW/VFnN/QybJixTqDi59TJhwqDw49QzCsc6
UNzBXYq/soJJt6up5j60CZZDa8atuyB00saCDaevXKq5bEvmN4ViQ8kuxC/lTXswRvEppfYA2Bt2
1+pf1JxVf5r9zrkl4BmcSRctNgORnBs70hkerM11d8zgc0I6nj/tXnin1m6/i7rNLkIC52FGENgu
ecaReOxuFEx9eZYOiJckLAmJ48Rph8VhIBA90QwLtSfzroQh+bkR4VcoFtxQNpbmeXUvdguJbPIC
vlHf6HB/cFSEEUMABMopxj9q6NbwOyvOA/TcyZvRjCgJHEP7KAEK9QQZunF379rROqOAg6XSVyHc
/GUmlBluaYxjmUZ23+vuxWm8OciwsjEr7qiOIJAz9251IKqTunTLfe040bHIwPi2Kqr8kWD0bRqD
o3Hj+pHlOQ1mXJ1HkjvkPZI5igtoHGjBJmwIw7u30DrP3WxfuNAHctxL+2oM8bpk9rlgj9maOntU
LRGj3M7WyTK7h84ejm0j36zupOLoAeg8nUfm/yyUZHHku2iMr2NIT50MK4zXstHPkExPbWg2BzLl
1bmhJZvG0XAsG26ExCWJAR5PEAO3Osssr89TcbaU9E5FaqhzS3LCuc05NDukdpgKQrmpqVc2yM8I
rt6us8avcKTFA3WHWiNiRNxKagJnBkbBm9J0kXOigX3XF9omufGTMaU9pfErsmzm5URUra+Elyhz
wl1Mm4S6mjdRnmGA54yi3IVSfpYvJtKffSWT34niG2rajAJ4DM9G3dgtg8AKmB7D1W22qCPDOvuA
nJMcPp0WEZ6rb4+j0661WRJURrpv2Y2vCB8EMAf3MSJdZt8Ar9spDyEHJoLu0tTVsI977yWrJo6K
q1u+n1rzHHo0PetlxkAP1nCQ5N0aS/M4FqB7mTR8xsxut3Wl/Xi9+aqI4kUA6/zCEMWsUQI1h8SN
fG/9TZUekySKQXiT0DA/zwlJIWO6+hSn3MB4mdIzT4ri7JBvsU1HJmqWRcajAnU+OON5BENJTyuV
QRcxUiddhC7dqP+oGHa3qG1nr/r8nhSOAvkpfIh+xmq6/r58SAQvgfBYcZjdL3K4Omk9nskEQLTs
VmtCulPjwLxHA0O+pOYei9Umh/Ycr1xB/J2dx4f15HtikDVwLj2VHnpVQSuYDdemrZyTHeLRQYOE
YtZ8Vzv7rOwO0oyNJarnxpnm9S7F7UGn0rf4x08p4xcs/NiSQjemCNciyvioH751XiFtEyuqdXMf
G+VjWY7D3ljV7cZA0E/qGiU//X/fDIj2oQTzjw3LpwFHIBhrFq9l8BBZNB3p6L3l7OEZ/BR9u+cb
/N56NZZhwGhyJUAhubgRDsYolMQg0PEW4bdd9J92VhPmi6yYojaJj15NG960ljuSR/pDpHuIowj1
DGaeP3ojngIaA2RnbJbsZOerkgCFmdTD5p9YpVi5o1+tcZ1Dl3SGD1o+CDU1Pbmo5+m5j0Fq56A/
bY3OHH/CDu1XCK79QRvP7e2+ISoQ+5RFVGk7WicNraej45oPkWlv88lxt55J96tr7CfHJOcZjMne
Xr6KmaBBVb5w+Wdw44iC58kgMBIoJNZpBLY4NJKlvqtnE8OUwJNe9SclQoJnElRmjVkVV1K8cdCt
gfVFzuMsCxpzXnOtDTO677Q1Hj10zlmI+aQscE2Uoj+YJlpn5r8jY0fiRNNVRe0m4H+xA0VB5CT3
UYrJrI+J6wBIylDYphUVYgrIkgOxrfdLwUU00/HZboiFXLV7Rte1tPzyzOfcOHOuYiRSew+KdWVb
ugmPPGmeag15sJuac8CdJa94r87lpNePoY2ue/TQ2haJ47FOzdWF4vCpnLR16ooXiUQYudHXrAvc
y1zmAvccGhBmBXDhmca/pX06I2yZXo0+cDGD0Eec5GbSNbn2WhlWpx00VUU/OKXs8SA3FURLGZb6
KKCDnLKkf+27CcrhBJ5DaWydhXZ0ak9iJtuadQzbrGZYh80WlUjtYefhNFpXNETqJdwXotX8NGW4
4tD0OtkVDR2aSGJj4twAUIPAgkdtNTM6dsI4fYUJJHNQeY/zGO5bQaVx+zlc4qfbewkNy73uGHSM
m/mUu5x+Bsb+ae4+LS3ZCUzuJjQGTMIH7RQlgn4YA2dIVjkKjthvFspbWcf4VOOBvrCLv2oBuH7I
MagdupAUILJl20O/zkOszEperNlhPjF35haV9ptzz20SHiynQwwiSAWhp0j9SJYn+GQGxc6gNsB4
Fkekp+nJW9AfumX+De8djTPDUg6r7JpmSrijkz30YxjuK0LkSSfGnRtpr/BL090wrYN5ph5znNTY
5ef5FIpGC1ot/oMEnvXHyxe/p4wkfJY2vjWkUH9y0vOkRhOl9pijAMnhZNvHDAG2emsUSL7WcILU
PmjitqTDLXHdRwjJyLaE3Zxu1zdMJJjhZWfFmbctwXfgT+NrZpPmvNDRsWoaa+rtvcVqeQkhq9mG
BY3WQmE9X6wjUmpUYnSfml6793rWvHLhgtgUJH7NrQNgsW6OnHY2bWLSmm2byBeQnHZQaN+wDben
MeG3mVI/GLVoTlOsBV1C+kVb7pSJ/oHYtd959viV3SigakQ04jgBJOhANWLmeaXKX9tyXuNSB0vk
wpOVFVYnOsXxoQNIh8zqJU9iWF5GtZyU7N6F4GibI3E9qbHF1Bh6BGf0oCWZ0GZ3FpLhXS8eB6rn
4+06DWZWneBmWKh8g3wpfvOC3Me24mTTP7S1UxxtngzLTBQalmE9a8aPI0+XBNQ3BVGW0b2EL4jZ
MNzXtUCyY1AxuJo4VE3RBLRCUBhUXXvC/oHcxLHeKAX5aH0DHz5k8OyhOF83otvl52RC5geW2cAA
TOaq2d5OsaQVtf5LtzdVl5Qns3bJTOSq0LfsT/hP1p/u94wAefADO2Ekc+0wmy6wwgKAoq7XzUka
OuMV5JiSZsdJgpYMkJF+6oPht/pyN3EXH+f49WaYp1XpYEJaNM6Ugjiounf3mjkcs9hC/uWKq0oX
tKQ9J6cErMYdZ1osHaS/7Maafg9k8FM4vjOAy7DXS+2E3+lYN051xxq3S6doOg+iL2gTpX9KQYK6
q6d3dBDKvYNACZtQQ6enYBS0TvNXZfShHEV3hUP11dVWcwA+6F21PLX3FvSOkkbDeZrqoMtg+8jZ
IlBp1raZkSZIn5HBLBJfytrKuQPw4h0BNt65TsT8rCQplOlafubx7RaxRBqi5idTOMBFoJwZZYho
TKehAN/K2BRyqHZYFkhv16x5Q/a4utSrvckT2R1Tcsi8SY/xoM2fFigmC72FxGXe/oS8KfeHqPzJ
LEyfNuHopXDnA7U3LfYokNoAT8lDrddUhJVPU/Gc5WeM6hfPdTm5ZBqjJzfCFRbBTkuyoMfmd0kJ
UvUJ2eZ42IFNGAd1MC31p2KO37ip3MkOsyb/Vl7YQTK6zYOw6t+pfHLDEbFuoZ3VFKNTdsvu6tn6
Pd/ykwhs+GG160d7W2AYzB9sOmYR50a6B5uKBXiemDFH0XNsrSq9JbxnfGv5OqvX4MLQbjVwRY73
hOE2pncGA46Quj1i071qohZebbWgB00a34GdbX208FU2sTZ3u7Q2C79ybQRM4sHgtOxzPWOMaenX
IEC1kUNHYO6kN0E3/mEr5NYVhIFpdK6YHJKHze8HttDuq7xRfioT0p5N594igJowPHrlyvC9G4PC
fY1tmkwoGWhFF/q2H4p/Mtnu1Ki+m9L97BP9jy7A/oN7hHFLmRquBPAUwS623cSmz870sNhkDKs3
pNb6pm7fpTNhyohw1f6Ixocgwzn7MbEz+mYFyqMoEQtQjLCVar9ZhEJh0X/ZNhcyCZIWvWQCfnKz
LGnQovBfRH02uh62uAaCZkwt+oLxfajMfyqbdlc5MY8a3P4bgZDPPN2iQeFCDszTD3zrcaq9NROs
5ZaNiWBaBuwOJ2VUdiWR2vHS0z7S6eRrL1o+nAW8DWMkz8ogQB37XOSggAsbWNKhOBrhnPhsliFI
4hRgbvsD1udULEgpXeXrpcI3ODvRXnXC2rnUmhzrnkZ5ieTJNo0/vSPf3aL5BnD0UiNkrTVzbzvd
WxhyS/GHaXDY/5C5RLz7hNyhi8gqGpoASyxiy/4qbYBLHO5lK1Bj1LLx6+mHmR6gbXRd275p/nE5
Pe91MT7YnnUsqjJ59kYO8OHsyqPwmhecaRDR2cb3SKWLwCl4vVSgwYkb0iR1YXeZclSIM8qL2Emf
Y0Y1QXYlr7fc1n12iuD4YkAyk12imuco22tM5YIiAeg0GWjVrS7r4HY62V5N5a5JspfJWh5xa0Od
qsAoMzBOd2UYGZfFjV80B4fqEs8OfQ2yd/s++jtklh7U6mnO+BGVCG/bzkDIINsUwyfT/jjQ2BUS
bX2p528Mb09IFTMfBcnfWCQBWSKPMw3Pzl6Ouq7TAiE8CTU/IlN0DQ6jpQ1DVjRQbRkY2oA5D7yj
7xBqehrD7GoudbhrTfYFs5ubkwazi0aIto0nUj4BwfiYYoDKyWTYGA42f4MqyMiXfWJVf6VJDr07
gaotNGO7MukCe1FIg2jCItCgmesMH5ZOS33wwhZ1Uk+IuZy/UaPqLCMHaxAfKgIv65oXYJR/6tr6
6EMLcziXz8lYfBrWKDSYwWTwHzSTBw7WQuhdeChgDMHIngMaM4anVMvZTwpREBVPULHVttdQZRCw
hnPTO8GInQUSLm/KRKtAseFHywyw3IkCYWrDPTmm2sJkrlRHvZjny0KZBMNwFZXb8Nry3nW2s0lp
HGWUIIlWNOdEb++6FgFKaQFaWzpn3xvNO8KB6kggOHyrh3zJDBRJXP653Ba2+lUhWa3Nqni2mx8z
tHcMPlhxIv08NXm3qzEIKsfD+WBcHE6IOzMRedB57QG134mDFDOZEPV94X3Hcf2AUeJKkdFzcbjQ
Y2EzDEdMwkBy6w292BGxt1+S6B714OyzEFm5iMkErVaaq/4xp13QUXlneOYLoutSZkA9RgM5moGH
LTEu5rc2VbRD44cQ1by++q9rlpB2gjRmRTxbcnJQ1+015ZAZRqdSedb3vNgnsx0Oc76DQPJK4HXm
O3R5dnfKpQNPo6HFjs7NlKltqicaY4K08svSJJumD91z9oVxHq1UXZ+0graNLFwLv/twRYA1EuQd
/6loOey0fa+3GfQ5gmbmium83T1lrffRCHXOIBPsIky1gWfd08jyM55UXPkM56omrrdmHn3g6M8/
7dBF0WQly45ruMMQX1/ycW4ZIiyvYz55Zw2hl0+YD9KK8ElP3TMWrRC1+7yPaPccJ/jZ4M2siu0t
Bz66kM5gZoZP1BLtzYyt0ukIjRvpwG9tiTups1uxbQlixFc8Y4VH5YbM/ZALrd9VNv2GUsqWEy0R
2m7sdEhZIpunRZm7yLbJoKftA8Mdr45tMHFJMWUsdVs88zpDf3YCdvfZTg54w9h+HIRh4veteQwZ
Eqq8zD4lEFO6HoGlcjJRZuTodo2QYIptol/okk8eFtOpp6yv+MjTvcpHrnjuRnfccvOhohOEEMe0
L9F9b4B9jZswrFCLwdUutVXBUxZ0o7XHkktIFdMcSSwdD/qof8c8rwjxER0h+9sNaNMPk/YLlMM8
RKtvrU480jPWdcJJ/4q4uatj0JywFAdalTPLS3KSgxqCBUXaJmoYL3g0VgMey1Uo1OZMlWjR04Ml
xsBs7i134CHVmPWwh093DdmYG3oFIBe9Hzxgy1HL4EORv0Uf2btYfVnRiOm1A3WYPxKLeg5HGywM
zCdNFOds9CGWaP5Somy084cCtMs1zM5TzFOF7wBm4GBBSinGKxr+Q1pZq3XAIeqzDMu9Mhv420ou
z3YkCEGoo09Nm/K9KnRe/6j6ziEJ2TgMlnU1SZ5Tt7bu5iajyOzz+HOsiLgPUys/5ROL/QJQ6Ug2
TLrwTI92dpZlVJ/iBfOGY1beh8FQGIUWsBMhhbmrUyN8sWMrmAn//fAA7hzxLJieu5qb0+oTSd9P
vsz2gydE/zAA46BJ/9iWNRwZV598D7XbaRniETn2wqA9/fEo3D4ZBOXHxsvwJnPKdPMY2hn/NUcw
EgOiXJX3+FsICVm6P4gan0Jykj/UXDwtasV9GD2g/vVPMOb3TWskrC+eyn2DEOE6V9yRLYPLjU4n
+RoVLrVexAqRNhqpVpNyPhJcYyRnfLbrU0ERqZNrSttQKz9108+l9g86J+M+No+hY+lc4Okb1MQZ
jke9p7SN9qWKOWeK/nFBBuhPQ9K/hHV7THUMzDpG9j5H/gEH6d3JrQryobA3av173iK0rT4r8zxp
KvQXzWYOhsDu9t+ZBH4cpVDSNxcQ7JNNTwwWozLDo9N02pW0Rv16ew8R0FOhJUwTCF4AJYRqKCbG
YhBPCULwLx38tZ9Pzak0h/yQsUGA8oJiAfiP1IZ5AkbkZt8dQye/7dAClROTFXqaFMytSfdY/FZq
SrbKJn2B22pk/b1YLfdDVHM6rCZOmrCytJhX1sJfWcYaG6SNRAlrBtaegViZ0Cy/jJrLCTDqQjeD
DifJWTjUOC+M8sWzMCai1b8fnfy7QRPuQ1TGtyUjL+jUgFx8yrs9E3+Zov/M5E/dhNo5GcCTakh1
R/rEAFgPWdrFgXBBILoZx87MHP4i0RqPhmAK5WHECrKOxbqq2hwV6T2n6Ggj4iK5sAccvKl71hbC
qGJigOAmya3ei5kDtg4omuVVReJHn3ge3GWcr8j7S3xVlX7Fq8LoLp/G0+C9CX6ByA0yr0I92sfD
XaIPJcKMcT471ldbquq+7tMzu8FOS196G6ZJ7HVn4u6RwJlFs1tGE8fbiO/fmeL6TqiLjSDdTOv2
GZ7FeDDTu3K03YD2RPMAN5chBCfZTvJX9ITYzE7OCagPl/P+PAxftBhppk0dYMiKrPipM85z52Bw
1+ur1pALos92BkTCfil14Z6oE/+iIojvJNZkUEEkfDuFy/0oubkEmEF6dg4Rsme8ypd0Tu4miQ+x
GvD9sEuxK3dyIUpq5OCt5+2BkRmFfFf8hYT0DQvf9REpEtEy8yyuyu9tsiyw91dMubEOSHGrXDtN
dk8AoT86orfYyRuiqpLygIEYiaxXzoG2PjlxlpXPg6a9ZbL0vtBEq60d1+U1Q1b24DmPVM0c7dvJ
/iSSUmwt8isorI3XfmaDt1F6zrdrr1bqiKUFiMParwgBFkYj0KSMy0ZsKWIMskTd22NAJBFZAS1I
VJHBNE8wwi05GN06etLKo0uyNI0HprgmzOCcRuIhx1yxdmJLN9LfhZEyo57CKiDeW72TlMWIjnQU
Y7BetS5CSbke9Ou4Ang7mFdSVzPkk9aJ+296SfXXRhO0sRUva8OgucIAWnGAkZHt10Bt8d/WGQ3L
tcR3OOqI+k/SaSerd8y9KslNQkZ6SowRh3Ly57bUZho/Tsbn2rgsjsjH71JbzUc94RhsTQATe/gy
njkRv54XwyaEJxWUXB+vB9JT1rQNzL7Zt4yKiP6FwrtI5tN9ZLT7gnk4u3QWEiRFhTOY1PtuJJ/N
mGSHpnu1Qc/uOB3pvu5SUKTrPcC1W9sf4q+oxM7I4ldjrlK6QhnmVknBgjCWjbdlHx9M+S7MkB2i
RJVT2UhGtVIs21b33m1TvVv5sBf28MbpBkjV0p/mPnoybfUnNh00GmyvquW43quEY2oRUxRy7twu
XCrIwk+WzkVnujQy8/aCyohsoCJUaK1q22PcZ6jcdR1jsfWsY/28EWdbwI6hVXkc6BkOZVH5Kbz6
UVMcmqb1OfZyL71ryq5/SrPmNQ656CZMeF6pENmhZvqFFb4ki9sGcrXzYT/DTtHfGxpDIhN1K8Pw
Y6vhpmxW/YIb/nEzRtS5q7ufDnmJbSeNF6/y3PM4cqgbmtn31g0bgBWjjdb8iDwqnMmUFvs6iUZh
B0Er8ZKO8G0dwURK964BwHJfeqYRFE3fklEhh/3kwDa1F+0t7m3CLXgZEGlPT7otmdlrjW+RKGgR
WxIRdHVm+afJmGvPxDdUT/RxfkYQ2we2JMDyo9F8enhUaInUfgrkkGZH1zMBKtRunioqmxDnYJyf
IzaJaWzkhiNtdllSAiWT+bfLuUizwAWdkEGzhDVYGM4NTCT/OO4LMGrxTsDmcxNZHEkLGDZVEu07
/Jaf6KOBEuCy6kcsjmNpvsxE7G5v3zmzGMkxCAcaEreDFWoEWnE1+bkTVoWPdnqzYHu8ofTcpWr5
bFue3CqDNkCksrnuhGNDGgXMJF7f9Am4g08hYlsGEMbWcAz3YI6JdmbpFohItpYr5cesl1SecyYJ
iIakF+ah9kFWznqIadvnIjZNajKWwpQkgJqXYIyt5NNMugfUQuVzNpbq2ttLtA2bkQcUsRwNzMmu
wshQCA7h/e37Ey0m5nqu7EPbOddyrp5lNJrbwQL7axTioqwr6cXlp8QDc6gXjiyuKfTPYUJvbqOE
x0o2TKRdlah6n6JoeS5NVX3KjGWxjTRuDl1UnyVXk6uGBhU1066EtgqIbdCB+MDAQXeKrHxkW5dF
f58Y8a8cbPWQgNF6ZI/6GOo5/BC0GIMZHt5hzCLxUUfmbqabuwWP0+712bwvqMbQKNXDzqxIWdB1
qT6yYcaN2jr0sJbeoD4fwGhGtG69+QsORUhlCAc65Fhq8J99FqWkXzU6ryaKnouY83or8zgBq159
R155zUvlXujnDc9aPDzcXlGjBMtE52nhxQ7RNyOzY32hjVEt9yZgbvz8WP4yTtg9EYN7o/U+nSSy
adl73d1EWwqAeGh/2tDittqS99esG8MnrUke0FGkWUtA1IoPn81hpnbn8fHyGWiQqPg9h3PLFNv6
nFT3mwMv4nwqH5NIA2dspMNjK1Al08X2UJN8VLJhxiVitEYY/56TdCHzUN5VeypLMmhUPh/qnMNu
ZwzPPcPmPbfL5FPm7dqSHkg5LSSYZBz+EVJ5H/17VtvtazQ2e55whBMEQuExSIcdAzI24YTUggVV
6924PKG1jh6nmHlmQ3bVnZ5Lnp2KiUPLACY1mAISJU3FMbA2Y/UeoTsHtKXeSIALyEYEzBmPXOEU
ydlsz2CrcpfBg8WU5PZm6hhZ/afP3b767xdu3/fv5/798H/83O0L8f/7Q7cP/9Pn/v1V/+Nfu/3Y
//59/+k3/4+fu/2qf//av7/+f//cv4/g9hO3b/7/PodTiNZhr7w9Bl7yNEARsyyn4mRrNDRE4sGC
XMrYX6JyutBrGtkV8PLL3hsvORA2TCTruwWsTd5dpumCeQqrTVwc1Poj/+17/tu7ty9BcQTFH+pa
cPu5WnM8Fu29YqB9hlHlnucCDms1eJx+hYFqUo9fgWvRgFm7H4zgcvJpoVxG41xebp/DVF9ebh+6
C9HxPbyNjuYjekYZkeI5UNmrSUJUjAx1UXb9t5yQYxgGSZOTN/24lj37vD7Udgb0e6a3vAHGQ2s/
0v9Jppacq3ChM6PRWo1FPgEgMe/mKXzXCEVAwLRcarT51ujwAhVHErUW3E+Ua9FssW2mH91o/3QI
W+mftOl1mTP9MHjJk9cvBAPPKRkNTfwdGn+aWmKgXki300EhEiNy7gEb+KTEk2PU2YECMIsnY0CU
XQUm0Y+ncv3jXC8br9AqLKDo4iRiA+T3fEyKuY+SsiM7JvJB/y9ohdjXmQlCMfcymIv0fAwPH5XV
YYsEHWI0oh8222oqlwCUi7mZm+Gs1UoFOdEch7pAbhMC7KGH1OxhOl/NhG6sppJfwlC+Qrr4RfMz
KOwP9JPMU9OTg7pYEUSa9OpBy0cxDkCubSkpnKE49Kn8YDmUF7eR2PJjwblv+Z1Twrioxxs/a2sO
3OFpMOpia0fuL9KrIDXJDmcbvTjmYPkOc4qMArFhVEorcjkYqOuH2kB7w9MouUb2gHWT6SQN9jGE
NlM2/pIQHpgOAmRjb8OxNc9o0tqgzAjmROcBs7qOkP3QwVOMvpmkgugZRfNM/HCyDT06tFZiXzkB
jqhWnf04YVyQBOTF0uPgHDkvS+5SXhhogxiW0tmlEFx7ECh8mvYvLuM7AgGjQ2wbB02qJ0AmYBoG
JFRxHgPqBvreuMlX3hDEOiFR9293bd/36gLKd6afVSATBtaws8rhm5sLabbND2kM+GXfTDx5KUQj
l8KsrOyjtVi05TIQw0OBrBPmnQFBcwUO8QgBaveSaocn2EpQLRid1vrYpHY6oo4jnGuBah/nKzZh
00limpXE9SXaGBjMnn2XZhuVAn5CvvuZ7glqGyY9fJHk2GLIQLxG314oQHBMDv0Ch5i9eJZfihA6
qXXOKVlfwS6D0m2drDQW0ijMtDxLL/L8tKDPHMW8YG//f9yaFBu3j/N+1fRONPQgtHQ2piU3+sJ8
xnNuOl3Q6pIVKeufxVBudNP5pwEZu5XY6TvlTlsIMbziFi4l1YTlq4aeW99g4WZTNYl+AAkxegeo
2L+4Be01RjY5ckMcu5qeT0itTFQqmBizB9I3qHtVeSShk6WUdwgDvVx2LH3kQVLK7ImC+bUZ9Ph2
bBqXFkpzkJuloqEqOwZo65OO3PnCQzN2VVz+de2pv2AdAfYKUWA30UpBSpUHhbm8RVWTBK2szpYs
0ShkjeFTPvi5C5+Io3nNKrlO75x32n3PFeZzWotcD7HO8Y1R+hpUSyasGTv3wpiQXZYpej91Fn1A
IgUMkA5tglMIHd4X4trqYEpxoRui113LXr3qJZV6amIQ+HgDzvQ2A9MtBpRxqboYJNBBeiDXtvae
pwU9YbgweLHJQrwt8bdlf9ZswxdWklFBteB2BnBlZ40FJ6KQ8dMIfD8JTOkFdvtDZS4uZQ1u02Hg
XjAQOkauMJA5NyfX4FdXLUyXUETZJS3Cp75mAs6Zcd5q9XzWAKQd6HN9TDlkf07bgW38seYUWYFF
L2GS6OjyjFl6bKZv84y5LomTvW7zwl7cedjSMwhKKDUbjAka3vb+fa61DX6lDKDiKir6QqQM0qBl
lQXR8l4XQ7f2t7KjOfTn27Z4e5OVxqpmCv/PpunYywg6gK3x3++4vefURDBqybdZ8UrWmT5eiLUO
t8IBEXT7kLQL6PzrF3J38i6Vqu09qvBXz+xJfzRNoi1j/X4KrU/ZTOpgqYPuANNO0hFPVsVT5wKT
2A8tXj1e7NarkPOfdgJbNTviJyaotEjN+7DJniMBHkhn0cRbsHEbT3IPJc/owDweCKtZykwiMdmI
ZeQerJzb+b/oOq/dxpkuyj4RAeYib5UlS3KON4TdtpnJYqhiePpZ9D/ABwwwN0Lb3e1AkVV1ztl7
7dZz74MxeZm7hEmRE3ZntbxMJkZyw0SJOvKFcswQfe1vMPYNnFPNJ9L/sjUORyJU7IG0kKx6ih3j
VZT9Nx2pZ2kNW+bC8SnsIv8myNez0r/LEGvvRfVr4KGEE77YzcP0VS4UkLZ1AO83G/baeIWqhsNF
Tst2qkgpJ8ee1EvnzsvEGqa6fbKXDUe6mtKUjOS2Ttud5dFrtNBph3SmiOBOtyqA5Gsw7MT4vqS2
VeuOFtuO1MV1nlZPzKgxtBuy27p9JM99PQJ/AmBs2oV/npaXEknmSntltp0XRvdIkuIuCj+Gyqo2
jKINSjxHkAaZb32K47VlxfrcKCh2Pql+aVQwzOyb/OyLGXS8IbOjD9OyGfuLhkPH+EnTdGP+d+Yk
jyQk1eQmjpepan+axT3691XUQE9Ehk9/H7iIwdaaE9WBaek169h+RBvCKwgfgcnfwdQTdLAW42/S
ndPJac+LS/6sR885eaRCdct1tqdsoq1v4qlK5VoU2NdMPwKikMtjQ/d0TmK5LS0Dst+/Gfv4jQ5N
iL1IWphbWYTW0rgifJib0nKfrA5CiRumN4VAu0nRMJUM2Vp0Yuds+dalzQqgB/upmcfNVJO9QHHo
cWJc3v0sa7agh4DRTuNDNsfu1nZq2Hr88EsDt6/T898Hfy+qy+FiG0S2x9jgDmWb3uuig4UxhmKd
dchC/lZnzTSkMUHR2SJntzZeE1Z2TO8Hfkq96pbrin1sWa3i6WTwbv9tXtNglGcHujfBO2LJUSA7
KWzlU0oSzB4NZHOMRXQgztrAcx/OGxpR24LI0lOTOepcLy82sF3s3mRBMV/CG0Uyjebwgn3mu23X
RYn4jv4Xso8JFlmYuZ+JCg+mV0raWwCe0akOVPsoMONHPbPxhjVKhXEOjyOa/PM4woaxkCIwkh83
+TzkJ5Wc82FiKkdwIgspJB7k6FibPog22nmG+ePb7h4dAvWsx+rH0ZlwIjM9d7q/2CPnFMguG7lA
mIoS8hVKPZXjUojrW9c35D5J+++E44gD7RpxYLz+3/k/nGJchgUsEzMqH0p7pGHm8YtkS1XZmHs5
Gy8l3/D830sIy+Fsc/bcV6w8TqohQmQoG+uIHAi3VzXM2cI/lsLFTS8vMjVOU67oFOPxxUQAcCYz
nrvR4NBGpO/YecS7zMNDW6bo4WRwTnr3jnzsj8HIik3T7fNeZSfEskzu/NsSI/SBndk8q+VQpcuX
DInquoBwQtHAhv93d6ci4JiCMfqAoPYMgIZJfPEtTTzFED4CL3IZ9rmfZMUTyBPDFwpVdwzTeROj
rCXVbjmQe7CnrcoCaRh+/31Rf1lV/v70t7P/97m/D22bUiIX/v/+7bg8Y3//4r//8P/8f7ncnvXO
TrJNFVrFWzX49Z4A92lnmKn11lTmqwNn9D7QRXM/Sx/+Op92e9fcSRc0xN+HU1Dc40YkdMrN5V3Z
599/n8ZrD5iDs9wefEd7CEKuXr9MQGO/G67o2jEKOxgSvdIZrn9/8d/f9sHNGHfu5e+fwrig5uGQ
5x0SK/n471/5XZafpCuu6VSTwon3c02cAA345UNr7LFfBb7eVFlkXZuyra4WfP7lA/Aj9vXvT38v
BhaqDNXkKgknkuTRKNGjQRtcOVdbkTT496IYnB/8BI0NNs+51f317x/8vdCZca4dMMlNs+ROkNo5
QOIJoBxo4V/xODwT+vqWxSTbh58aA9gpzasbQ6I583L7OTRxgJiteyk9qh0cpC//1fB/zQf0fBxp
exCbPqXbqulROlcpBo0U9KHdi+4Gkz4z2hJAXb98ecw37UlZ6GL/9ydHIYSccwbKy98K5kHQf3ZV
QZQREkmjlYRcdSbBkcvLwCYGZxtoZtiE4WlRIlAnm/seSxMzcU5XM+KzuErPiChBzDkJESrV32tu
o6/tE9GcZNpvc4B+h3b56O9TQcW4S6HUNnqiCBPnw1n8EAQxyRPsMArZsL0PB/uZA/Q5sRDglk2J
E235099L63T5aRxAfs5HqWgJV7KdN2oRoQblEGK2okeJ2oTtI7ZHcQLGREa61i+k6/5QNSYYjMmW
tSha5yHRnE9ddcppg4MLt9/+PkV7KsBBzptToqLYF7Fdn0YCKDfAh+CuLB8KztUIYUuQP7h4nNW0
NJ+iMTUPcT/uvYlcyAZhcKdku0no7yG2A6LQcNZgUwErlfh8zNG8PrE44LfnjWhrIgZy7W3+v02c
ufHfSibm23HRcduqqWaUIzTB4tq7eEbLFAncyjZLm+WhMrlDVHpMrV8qQEROIqE+INGB77s48JyK
TMk0EF+27YzbsmqYqi/X439XwH+WPeDT2JmLJbz9WUsoR38vwojGPYQfHI74z8oMoSi+yue/N+Dv
Bch9v8tL8yXykqMHBxgZMhmicdJw4x262bv4Y5EdkLTmNR+q+4JDICJR5zUe9QsoVEJ6lgvDgb8+
/V1saJ7ke9RFgFzairap4e2n0HmLAkygY44lhFvYc/Z1F7G0K1am5Zr81xlrVNGAAbFeIz/8LWq6
im6IJrsFQnEKOHeMDt2ZMY6+rbx8+vvWTKDdY27s//dzLI0/syVBem2FWh1KZFj/T6+s62lo0z0H
HGXVyY353dvjvIjpCXxoPWfnE2Yzk2q5y+B3lq51zBdvDsdR4FpJ+sokvj79fapf/gQqWBrOE5kd
M/GJRBTODdrBPCO+aWZV+FsLFO4W/HfLLxpmgD8Y4DhHHlmgGibZ6dBGqewYjKQBpElyEQh1Hq3q
OuGrvzpWj3N6LsXWblOkd413AYiSIpXCL2p89w7999RBueplNtL/TB4ciMm/1J54fPqzaP34LTP7
5ygJxSdm/J9c9zktEg7iGDnZOewJRNcMJzDrqaEMNEHTOF2rersUVgDZg7PZZPY1HzngT0tJwXO1
DQXQMivK/u+L7qevgkk4pCQoqEMXgBObYugDhvcZT9FT4MEYiaYxId2FS+4W0ftA/2KVmsSyzuZ7
Fyr/iJ5xn2RRepBVDHdM9wTKEBlinmJOMiQbUgkwFkY7bWCsUb80ThjJREuj4gn3rc/zPQPqmAA7
M48kIAXKUc6giYP1wbJx99OT/qwVJmByH7HNj+A9ZiiaUdljAamnBntP29KmwqlVpGofD+VwnKL2
TvIW7BSOmbUwAe2E8Yxkew5Pdm4Dx0uNm9ALK7wCAJZqR2NXzokWjaDdcb48tUAtjlT+/N9lw1h8
upHki0TFJesKiyDpqbu2Itj4nmFfk1yoK2vGbnAt0J9aAYNDHPEoQfLR0ZDBCj6Fw/RhxvaJgjz4
LUq0Mrr818UaSk9GPpop2b5KnfKzA9pGuprTAvRMRlgfpUagyZF2rBjKulKfHEOj0oi+XUbiWyRB
pL2xMRlOFxASmCanMX8bSvSYUWLC5etHjv2d/IyDcS986743IQNxeHpFQzjuJxf0RzUSSVHEF3DW
GdNjdWsGX1i0nAK/f2ksmBc6Z5sUmjmx1+ZW4evbWDSpGkZL+yH9oJ5ByO001ZanBZcbeDzZQUZJ
nGHTu+2btpbhyFxb2A5t5paYWoqZWYMS0cBeuhs6nqzRkretZ+6p626NwCGdNlmaIyO355T8Dm67
kbr5AJjHisi8c5iTnWuSPp4MMj4HC3fJx2hsi+RYufOJMKQQWVDWEoBooIBv6W6kGbkmkDzGhNwE
DJ2M/gGoV7iJXeWQZ9aSHwZWrTQo2FxvugXenAJlcs6yG5E1leGLaK3hxgj9Y6E66CMa5gf5PiS9
ewSKDFha5IgLsBHOE8KgN1ra93njW/tYzM3acWD5xS6hSITo1k1A9kckeSgIIdy4UaKxs9SnyXBf
2AIQmxc0UGcDAgjp7sDaiAAy1B3xOMbWR1IdWWV4I3V10iET4iEPbtoueVR0V6mbkfjFuXGT5ywP
lB/TRQsFOcbA6SFURksMTMROpeGhs9v7vkePZvSYdQbrmKBjgK0bn6p2IXAVkzqYYXLDZKg75Tls
JsO9Fibo4g7Rx2cdh5+O41Z3soUMRFAwWdBElHYOeTiVH18E8omNhRwVL6W4jcjtpaHR/7TwYVaV
iAIocCjvdVkkO4sgOz0rgf6X/NI8T+Shl3RAx5hWj1n+zrkUNDBtmtXLj5Gehyj5RzAiRAsLUTjs
BOB2Mn5uoEIgarQBmMToQerc2JSOjpjkg7DlMScuDG/xBjdOv1qoR3tThOV6iBoJpDeyVpaP4rdC
TXfMUa7wS+wsClR+4+ZAGXUtGVPus7AKTpPGP1uKAhEpeOMbzACRU52pNZODV1sfk8USCac33pid
+dx12joEZU4lOcP5osLdwZDyAjb3SnPMrIKAoq+meQPbxi9TE5dEJdeB9g5O5z8Mavjych8apQ2o
raSzMcnsEGv42DlqNnSyVbcvqmuj3GEV5n50SW57LrtfGfcCwDMPLVIhBB60YsZi1zHyIMgRpJva
8dcHl7IaRfVs4t8Lun2WJQQTYmYLhq+gBkXBfCFcbMEEL4KQ7HFPoM7N8RWWzbqMmosx1zaoFlVs
g3B4LaG9W3B6UAtZkGjtEpCYP9y2PIq37FK544aMIPjpuionNItRwi4fcXcEqfHumf50mKz5l/cC
914rko3FMHvF12TBW3jgDWq8bdJmFqlIHK/Ldh8yPzvS+GNUbyk4MAq/cxouLJvhYFj00CzcS3si
xTY+3mtk28Bok/GEZApVgJgZQMEukxyehOFowr8KBqJeTrjbKO6LVD4Q5vWChrsd0QQAb68Ze2UQ
rpGJz5lejQ26aWyKLxgQLn22VP53Q0MRRfP3JYyrTyQ4+cZYSJi0xkMc5Mv8+stvF8oXjWJUbx9u
L5OdgbuYawu9d3C4Ln3aQDFswj2Q8eZSmoT+kpBTKQ+hXlUQccKC5INzuDg6eTLM29bH/OqQvLee
YqADM3pvVjYAftQVvIPEMaCnB1/bdxICM4pZcNIMvRokQHcRuN98CKurJr+OdvzISj+ba2W/xJhR
2L3Vd4LemnbGyCwcX2Az/0sHMK5i7p+N2U+u7tBcKEvfjIjxke84uGkt+wYoFOK1GApvaPS3mPwx
fdOVBhTKQa50AO4k8bR2DfVs9pB3I+AoJDN/08W6G0Ib+UgFIUFJMvpcdVOB3H/t0eTFRXiZunl4
HSz/qW/InUftoPH9YlWr3zVaJ8bYxSG2oepFLtJj1JlkxPaIqxnAYKms/Isch2wXVO3RcpwL3ZAR
+y7K26k2LnYwnOrS/zZnH5MRaD+UKfqgtL5t0H4M3e9s99bW6vPdBGKiWwQmw0jJIX2yFGX4D2Fk
dRxTdQJu+eL6zauox9vmOA3eUxkHPBZFSp6Wb6OXInBolaofn2inUxwEv7RCY9W9sYUjASLikK6T
QZFp3Q9Ddie4qQnFUZ8ZIMWVzPRG+fktZYBA80UYWGU2zQ6U523TmpCS4W0g7DYYVqHLl9rGX2Zc
QoOIR3qirtONxC2PxRYzcu4nd2Xj3EUF4jWsLgpyA8Z36ybn+qeEDm1xUz0iiMONobkdnUersayL
aAPokSKdDn3MDFSCfFaT/aZdk+hVTG1kHmvAmGR7S/82HeQnRr6niDuQdsx4GjPjtwlvlk4dQcDO
HrrqVucvYqK+xZx5dsVprMJDM/62Q37rUOKuRD9+dUa999EnTGTqqd4FdzThmJYSUlhfkqzNQC2E
N4jMGHS2qn7SkidUEdcq1RetJlWou5zxrDv032Er6g3tWdKS0A/2YQMR3NNbv5Pd/d+L2d81rpVt
syA4JHbmHtrKOaYJXagJr/Nh7JPwwTedBzT0HW8MWc6a4pBe8BW9vHdGnrwnuCDD+WXezFE7n9s+
/8n6GZEUE48u4A5g4YQJ6mdfU8WuZjpee+NXVDmYcAneqD2gRwETtrahv2oPautgw4NTSL+sbl64
4bIXB/93GgCUzuiFzQiX16MXYTkFMpcwf1gRrRmufNd4q9AeQscxM1SRbC+t7dmgyU25dbDbrq3I
3PRkdG5FX7wydRy2vkheE4B52n33nXQAhCqsW0f0HvDEjgCRtpN73j0aAz78TYSraGQdAIntRgh9
YD4fPbeu2CofJl80iG/Ws3prW+BPoK4hMQNAthuzCVqC9NdpPD62CRPSunejjR6d/K7p4uAo8Dub
A5kZ2LUPcRhm8H8Ivncr0D2OpLvXM9fceBbOkSJBJtF79plZL7ir5bwDHcvcJsACiBKI22wv/Thb
l71LE3feWMClaLOQY5L3/P6LRDIwVHLj288q9KxTGDsOsLP24iY4Fwad6i3057MapjvS8hYlaxCs
TcgjFWPvnZ6BLszYDxufkMhR0cLNs/wRwlbWhg+RfZw6B05MtAR/hsLbNA3KdKbhmuDHDUeFTR/z
SAF8NKziaMTLjmfBnCfEZN+U8U9pjtM6CISC4o0k03JYxroFV1klX4aLt1x09G9TTqQQDfMDdD8C
JG5n8kmG3uTg0mTfBQa1U+DLTx8zNcJDbiFxZgTKrFHV/0Rj44kXHYBoNyxReAokYiCO+wFbWWD9
eA5jFksRsyFpCKxyYqePpP9QppT6rlGfbQcRMAg4SAOnhH/2pjxr3v7vmQSFjHAj5J6mhVLd+j0i
irLEAfeuXe9Y1fifR3aTFaOW+9LNTxAiXlGfu0wHOae0g8vvC04yNpoHPw8AohX0neP6aC2GWf43
yPkI7SLVVSsqcCQgHRGcQTGGsnbAILM16FhXDQNiuz2PUZffamp/V5KHqTjaSQ4HfuayVpk8OFXR
nYFnSd569euATYIR/J4lEeXMFDDmJj/YGGM0ia0Z77WZvQQAJ7dxca8K/9vyRM6bSP3VMKGW9Img
eGASnbV9bEF7K6IOUPql0Q7c40/jho9KzcMuiogfXZyK4B4sBAcb1CznvgJ71hMO2SNr2YkOzW7b
0y1IfbjVY3sstdLrkVkXEEZ+4Tl+peu/+N3jd2wFGWOv7nkyx3PpkYQYSIWltGg4OE0nmhcPSQWj
LJ0J61MM73P9z23SJ8saX524I1ohWQ/u8Js5lbGNXkyKJYVzu1L4fgIXJng67aziCybaKaK7u505
pkHwQKefkkHKT89QcwjNLyxzH10qD6L7oiLyLhGe7GzKf2aLTVUOCUJw8zTWA9MOjltkp+wSC/eM
QMZOKPrEVSUwM6p+4yGFy54SPhdNLPJ0TpjCNHx/DExjboNCHmj4xNdtipxHZNbJijmGVQyl4L38
4Ba8xnFxdarkjC/KQPXugJI1XkFJ4w6Y40OZM+TyPY99Ub0Sbg0GGBEddqlgB1vvsSyVsQGgQxem
oG9d0Vm20pO0WqbKA6PfRSRdFf0+dAMkAzkuXs8m3LwG1ca2UR2prB0jf6XAgYRVGDe2zZeb5OuQ
2FSABRuVGS/cBv3ctAgSsuSrGPgRcfA99azUQyZexgFptZmD3/cRgpJStJ/apL1ityrJOyYeOkkI
fYa5skgHIVTRoLYoMIlGWsyzTR0cguLSjM2zl0CAKK1xX7bdngX/brJrtYPreuZYLlajF3ISYjYo
Bu8jhFc94EBC0hOeaaN8eX7jb+exOxzSvrqNWgyrnh1eswJUpkyTdzce9qanf3Bn/co0fU9le0iM
0Vjp4k5TzzszBghPViCG3OizDpOJBDJUBHnKsTyjz8bjOlsfZNT8TtPUsTvCMNKTCzHP3slIsEE3
344x0FutQLQzkjoF3q9Lo2HlkfNKkRNfXTZcc2HHTSHpklb8z9c13MHJeSsGnNh6Rl5WFPomTWSz
sTnMu1VC0nKKfzSa8SWXRNi6GTNT8JqdYKlVPmIVmLarlKsgZ3fjzcgQJjO+jLL5HpwUbAiklKKw
9+jFtrnbPxa+nDZUOjEpjis5qU+2pWevR7k7cDjDW2EswSJq5GhtOt9ofZ6TcgnxpYvvugEHC+qm
jGk2+GSurGl412Tb+LhnApxSayH6Z7Msv1FyUSX25Qu5nlu765IVITdPXWi2HB9qtNYZ+/pYEVHn
qOxnoUuF8+hShih5dkilnOjDtGYD6atldpjAHYiJjEYGwK0GieiLPXk3xX13nDy735lS7qsUnYqL
mz5WFkC3GscBiAEU9HmLeL1HbB7k3XwILKxoYwbWzVnwubproYDdOMrFQIJ+dqWtMTn53KyoEFqW
Lj3s4zY5+iqjsYhX5d71T4ZjzP+ibHwzvPwj6Tvj6PtD9wJNeclnCruNlSzVGEgZs++XOzRY58Lo
Ds6QdJQWytw1dgTeynTinScb8vLeaiHPxHqcUFAjLXACKp3RQFQTXQZ64Fs0eMdJT9QrYfCaNQiX
a5yondMj07J/Ey99nn33gsSHITQoPN9OCf6g2lbJ9Dy16nvOyueKU8Sy1n5JjxvG0c2NMVtXQboU
aLJd4LsLKExvgrqBquyIa5HN6OD8lhpI2JtAOAz2tfyyqCTrhVIaj68W89YdB6OAOxy0Dq4gr0G8
EIeoj0K1s3uay9E8nzyKHOD4Hmcx6z21SxCpIvnt5cVpMmNnDc1OlbSy2T9X/pjv5jxYjO+KlpqN
QkjZmwHkzMa3kntX4CkZR/Z9Wx8Hhj90CUKc8n7NM2g8Ws5PmXf5WkkgZQmbc51TLjAQTxACmf+Q
9jyMLlx8c8JICfXCD4rPsGjbmxqODu9W/q2GZEQNmT2PU50f3NC7hy5E5LjvEM+gLBw14L6r3Vw3
BREagNoHpHD0IMyDFo2zTZDV5RltP0V4eRmfm4LooJp4kcFMryDluIkCKIgsy6CfFXeZ1yxCqep9
bH2CcAgQq4MUz0Et0g1kNmcN7yTaxE56nQeLrgDpjJNtfgehwy9RBy9NAwiDSr85RIXxj3gs6FcG
70g7NP/KxufXRqiqjeK9k1DusvgfAzTWhIxgmKjFeQRmBFTXry7pq1XTCxjZjU1AMtNti+5LWT1b
Sy/FWsiegO0Pl7muX53Swq2QvjdagBEgiJa2zMn0R/QwVvBRFjzZaNPuzFY82UxiPe8bagrfHM0a
FKW7rgwUUBFWg6Dezz59cvYzpPZ2ResRxGHcEj8jRHvoXdC+OWRFxqld1uOqKSfiUrujTmxo9IKj
t8H5YxWVyZMzQgwlWO2BViEtKM422Sg84hVasWrKU2HS1DQy+pWTuxxRkpXd+OZKthIsSxSdvQLD
EQEW7O8ufdskRCEycHKefWONeOymkcV1xEZ69XHPwGV6tIf4o2XqshuaEHR/dWslTLVhBKHO9XlA
cv2VM65eAzWyycC4M/FPGBGodvhiNFZu6w49xRDBog0DSB5QorpEh/tJNdAxTcCNxE70Qi1IG6Ic
6vrSpzR5Wr23Snz9ZH8rZZOmFVMu0KR+aKdmb4QsOnX1FpmktWeouNIlF4E+1x3C3q8l2dsmeDMd
v0Bj/dAbCyf/C4tWuyXljqazNggNyMQDcqvTgHx01cr6mQ4BAAhxUWyEDcyBPb4bBm7GdA613kWO
ZW795zDuX9EuvHQGDFWHg0FNphLBdOaXB/j96rT5gUznWkabCQbhgMp/p1vEFALHupeZL/2utyK1
HhQqiQ70wbLvrro+eRZkGySmmZ4STti5uWl7LuRg3yJZSjdlld3Y19AEqNYYODmr8ppq5MrUumiO
mvkGjc42pse/zxJUoczTcW/flUbW7Qdtf5iRs+3jltQ6Cc3TTP1/lRcxng6/TYlyS3g1fN3af4Qo
GDEYOhS6fupS/6POgpQjFK7UpKQAQEv4VYoLTZgLmIf0UyL60062gSeCMlVPO2GwKgV0OBZyqSKS
GvrjMB0JcHmkDUlLw81/BJMQmgCGs3WT93gmv0ilNkVcGp3pckz0M/PoEiG760V/w8h38R0LGK59
/eLUNHKrjMPvKDiPOBTJbjJ/E2KflQS4OEG8cx0stnQFT+BQPFCUgB78oHaJ69EocDuX80IFzKaj
yliFyimhyNOnszF9cfeyrseJS07mxhmCnxzflmfqh1hONY0+63fIjKsd4siWNWmn9Y/dCMCdnnHu
w8UbCO7c8DKYH2PyGHuctYZwftXExrRu9QR2oNtEUVveSMuDn+uA11FWDE8TG3dQvOaxehiNCpR3
FT4wdr31kXOsYR5kW0AbP3VHI3geK46iAaE7k1iSgIpt6EOIx8hvTpHaDoIegDCxcGYNtp90oCf/
CjPlpdNAb/AWX9lkNT59Yo+UtrZ1Ox0GCcNLEqh5iJvwTlneB6aW9FJG3T8xzr9dFDy6YrwNUCe2
80tm95ojlr5PUx4MlC2nLqWf33T2jWWcRumdQfF9uR0nfI/HSIVvim4Tpyjq3oWWrJW10rwtzBOP
E5N2jtAcBNOe81W55Yk7BF7/KSlAeRAobpIAzvIMOs8L5Tbo+9uOYCYtnmISL9c9MX+upBFTIVza
DH7/U7RZzobTPbRjcNfGhMz1soef7e4h2yAPtKrHshYHwOm25eANYq+0m5ieBLDAyAfQZtUYAglS
wgB2bQRdhDF3PwgPXVexqPC0Omz7dkWovY43nflAzkU7i1ciYb/mXN+xn19iPL5bcmog1ml9zJW8
gD8SzxGRtxY9/tCerkCqXwsj83bNgFoLyuDZ9m7c/keNM7srqN9igbYSEY6jj0jDznL2obLBsjnN
k87qT+Dg2Bm0vDQi4sRgrVVvSy7cPVA+BpfR7Qi1deU2897oQP1AqJ2Rn4AiyREgULO+OGZ776Ef
aEjhkiMrPAbAeK1Zx6E2642DppVACroPVuPeZhMBkcxYiGW34IvKIh9Q0Mp9EJkGYK3wIisCWkxQ
E2lFPshIYINkaN2n/Wuj/V1ATh69YUJKDJomFZnsWYizOTJ/h7rJcF8yKrKnxzrS75nK3bNbMKkv
mJI7BpexYOGNWtR1voCNZCN3hSwesuim6144HBk87mRjkL8isegeuxuD+Mht6eVi07ebAikU0ibr
q5UGJzsp1w45yoaNcq0zb7whLlfMqAJHvjIE1ivXHdisuv426sgwHMoPy8kPTdA8SIDdIuTWUoUH
fBpUpYWVHWkRD7gH284Q3MfWcIpm0p6Ce2F7EmrNMNOQ/eQsYuxLjkteQMRF7PH4qGS8GfzuiVEW
3onZYUzs+Q/ktF8yNA5U9ca8jUPnvdom0Eoh8tsr4of3Idwa2Ak+KaK9dco1BG2hnyGWZfuaBt4q
ZHEP/Cd3Av+v78JcsR6WOQpYciMHlANTfweIwlqhkInovUL7po26c2ng0HiVpNAa4RHrJxtTDH8w
jrtDFjlwtAhwghBlsczk5FoZJBkyww1vdGveIT3nhho7exfFpTfB6ySxKZvsnplOiqprefEtIh9i
0U07cyoC9KQV7K+IRxPKVhBskMIqoIUxMPkccQAtaoP3YNiwK+1iTsprr60YXHWE7fW8DUY3bQsv
v+Gcw9TFqWKm4jazqQCD+pg6zV3fRL8EJYYbCrFmPYFnRCWdYHN4wK+1kMNCYmlSZLJB+I935Lvp
u+bA8DsGO8FQN+y60+Q24wq9Dsy7kgqHpEhcP7QlwTgPN5iKii0jFQ+5JJnUtt6kESdWLVG/qu7R
c2gqGjPQ9SS/I9YKQ4hGVNhEKclkjKcLt7nRFdTYJOh+eA9gCWZ4RZTXYylh3Vei/waNsTNK505X
nCYZIorr0Osb2wenGuuSyK/yfZgpQEkFM4jjVIBnXBpXXpL+M6qhWsfYi+E6PExqfLMDm+gRcp4j
pCk4YbZBJwM49Y9cunu3Q86IeYl/3ubvzqTNm9hID6H9iNRhWPXReGXENq30rndjyDQOKG6HM6PZ
0MPrswFysHzgENKs+tm/q6kLepdkYQxaOzNKAaQ3AOioyzxOqOrE09Tu+5nHlVTysHlhUh4eCPGl
HbNr5+7OhyVnl/Mh9DTZY4ivVpG/uN+mioEduchl5V4i+s22NTm3XmHfwq9ap+yPmwbWM6KjGmI2
QK9av4Np5uJS1le63IOa+kV18ZTnTOODABZfMFlQ8ghqpf7GVVDHtLM7LJiO7+zYyAk2t50NrT0H
16b4ZGLegotAMEYIJ1AwgBkeuhIzjwHnR2+dJFegzNqveqp+SMOQa8LvHr3J1HiTMczNnQr3dl8/
1SYOPhl4y2CEcWtG7rYVTjdNHDUbUxGUkkM18hL9SIxoydJBVS+jOt9lXnjrE/OZGGLbWkyBVNo+
223yzwvicWNqQpKrCrbQ4L3NdhtAXIPokVhvlevel7ORQaByDnkeno0MI8doqowGZb33OunuRddE
Gx5FnbykHSo7Eh9+XVaVUZZvuoiIjKQTWN15yWXuitcwQb5Gdh2bL4oBqX9wxv4zErlLIfZIIiqz
zvywUH2t0foRhefJpywhgHmMqF/+UtKYNVgGs+zcAvnCtiQZ5jXsIwzRSvZzUGAi+h0GSvMhof5W
mI3SaPri5EETU7Ak1EGBtqzghu4Zx3Hdu2OeweL36ZxkGgz8yAw5bO36ztyGksC0eKjfYi//XPwV
GwcGaQ9HYS2ooLfsW2JLa5VSJRsLiuCZ0TA8KBGVO3uge2f5VL9gIZ+imk4cUPNjLgZzbamjSP5l
3DZQIJoNBgaFW514SJ5ANEVxg6IdX3Avow+HTDlkAluBVel2fB8InJrq1tsHrE6IL3IYSVGIdpac
NKKgxLWs7tGFQAEOsncbugwqoI6YypTETc/3T3mporPvsFQMNKal3xHAYk878LsPoHFcCUK6Q123
ScU/IcxwbaLcNUa7PgokbzBv23zvs1i32fDYEGradtatUUwMXoL7DNnONvEMshpNvHuBl38v6ymG
e0HSCgPvMhS3do6waJBHx5QdOzrHfVxCBfUIlM6UQAqCYCi2GXzxnQmCtv4PY+fV3DiWbem/UpHP
g74H5uAAN251xIjeiqK8XhDKlBLee/z6+cDq6Z6+EzEx9YASSKYMCXP23mt9q3c3BRGoC98BN6Vs
aEUd3jarOKVkwPJ5vUKZy9HcVwI9nD/c4ZsyVyUdq01blr904Z5ICKFd5HK+5p75PDbBDvqKJBuk
udZ1+0AEsx/jUcqU4W4QGH4wz12i4A13UsCWIuC9kV1/KVLqEcVsmIkGwQ9ZiUNDm37rBV1yQa2/
MnDopmOz6G3OyCjqHiqTZL5GD5ceJffS0caVVCzNAlVse234sND/Qf3i0OfzrczQXgcInjzFmjot
OnOvwKdw04OE1bB02gD0BUnEUIwqkchcx58OdQJPL/B6lyMe5URRAS/tko07ioJ5IfOtgUzCRU/d
jTClLChVyzUpNuE2LZSFi4y7dm75BsOmamV5NAEss7DWrmmmaNuic8tE8U64AulCPRjnvBUHYOb3
HmzAsCJGqgSATFvQ56sOzNgUkPU0dVzsOqqq2q/eWosgG5LQ4XTW0b2Kgq0+57Fk7ieg5eoY+8A6
Y0lQm98mp8DdRRUTVPjvyaGa3Ce9QYU1UtDEcfK7kx7NWgPpitU9a357KhKlLysv+I0yNr6LkApE
9X1IWtZUuNmCY1/eOR1iCQD8cBI9wrMHf4vhS1tlzfBWlsZvV7e5xDbZIhhBHpfBO91im6AlEuGt
DxZUdImIrqyQGyVDeciadquNza4ygKFV2mNUNt7SruJzQrQYIqYVeeobjKq054zP3vOf4D+/+sp/
8zLvO7M+BarUWOu/QxM10+ifhJQYForgkII8Sgz9nPvhqes9hogIfpMWKZseSutcFu49TSOUM0RC
NFkyrqLYobFga1g1PAYP02Cw1MM90qa5vIP/3s3h7SwV2ip4NWcO2Fg+IkB9xdaoOCKaX3HPdKp3
IKmlYftEIBv2c218ZxjyXHjmdCSk4JfYdBZvYcky6CzG4E0U0Rd/LdL2yRfrxuPQrcidXluG/DI4
P5gy8k4qkJlpSoCKGBsH/1j+mk6Mrtv2GDdOf75tdF9+o5Ps14ZWFhTU2TYz1TrhYERgHXoHDblX
DQxpQdtILlIXJOxFLyPQvrEIVyS70NgCLrwwtQrmF7jqU5wgBgPG+miQoV7rF2eM91wAZ13TtKsK
Tsm0BOcotN1Qpto6LcVXGNifpWa0Z6stlrFmP3c63nbbgnsTKdJ68gcHEcDB0LW3ykZJ2vYiXdsm
1i8iZX4ywI5XoUspNrrvY1pwqBAZGphhsxim/h3vDFC42Ppd6TkIQSuhg8Cv1A3UrUkaQ/AX+dlV
2bNEer2X3a6ERXMya2S4mlbyYnE16c8tYYqA6sWpuxiU+RVrI1F0oQ/uqWF0WHpAOY0CENGPP/7j
7//1H7+G//S/80ue4BfK6r//F/u/8oKoM59m+7/v/n27uq5u/+Kfr/hvL9h85+fP9Lv+f77o9Lh+
+u8vmH+Nf35Tfuw/fq3lZ/P5bzuchGEzPrTf1Xj9rmli3X4B/oD5lf+/T/7xffsuT2Px/eePX4hD
mvm7YS3Mfvzjqd3Xnz8M4d7eob/eoPn7/+PJ+S/888dj3jbBH//zdxX++vy//tn3Z938+cN0/iYE
Z5JybKELZRnGjz/67/kZ3f6bJaXUHWUYrNp158cfWV41wZ8/NMP4m27YtnAdYRgW/7d+/FHPP4vn
LPtvrqNcqYQQyjTmb/i///5/+wD/9YH+QSP5kodZU//5gwaV/PFH8dcnPf+FDjNWy5QIlU0FzkGa
9vz8r89rmPm8Xv8fEG2kIzsDaKc+tHsv6jcZ7q/HJg39NbD2x9yPm/vcbyRmY7x2w73lBNkTM8r8
MEUJByzadKjNQLlo8G51j56H4Ay7TGKo9n5sf9z2ejTjWytByEwVr21REn+3ge2hQk+NfU0A3Kh3
FGM+fsZFgmBnR8areGwAje+ZMpPGd3u6pLXoIamtfV3BTNTot6XedB4IS1mQ/0CbANXOs5YYa01r
nQOV91NIn+MxobGyHDoyz3TLDx8zoSOcciG6V95bw4ixO8c5RFDgTN7OIRTwiQQ2b0OQhLaA56U9
toYVIwjpxTGvCW3o27j8dAZF7RgvBM4QewrsKwBDeY+aBIzyNAJPSMbsMsVZdnGSNAJ8S+ZoRp5L
1b2mZjwcGAT1h25Q/YGog3I/hyk1rYyPud/Hx0yO5Ro+K2IYzYQlZkBIOkhu93WtyacqoPfRaMF5
kqN8ikLYeYAH1a7SKvuJUuQ3BL/05ELkfs4mrN+a8K5OlWXPvTYdIT/Lc1W9wWeo783AqO9BqHt3
De8RSgpsw8CD7XVY9/1VjcVKylwhsILUpEI8+k6ObyIZC8cBQlBnl3Sy34gfzfbMneWW5sinO4zl
Qc2bHk5ececIVR6CwJcrW+8e6bqd0nbwHm8bx9Dv0XMNaOt9E61aDXSX8bHWV8QZtk1439fRVzFh
bWQWzyEX7seJtUrCnwz/yAq3XtMFmy7wnPc2eUzdLl0lkN5XnR/TAXW4wqFZIWnS1Eyahbl7TwZV
fK8Y7i7RYodbY8iGlyIXz7i1r3W3Qu/TXSvLDh5j7hEkeZ5yUXdnfBfFXYwp7q0WIfFarCRS3yhf
yAYCuD0IaxXPuyiPga3qtrXgB590VGmwEHj79ta8qVVKZzCzIm2L2Tp8yKhJeRfsDb/x+AouJT3g
+qZRbLaffRIamyAvs8NtMxJbDKAlgNLAKmhJZuGcVm9gUAC6xIRV64KV6okiaPsOfMe/9glnRPLV
x9Ve9u3j1AzV5bYZSjgcqo/PDu69CxErVAH2CSOws230/jpSTx2QuP1jE8imPxSxPxxuX92e+Ndj
6DzbPcnCbZeGu6QPtqE3eYSzsClKmNGjIrxAeqjEl4mNbjlKQAJn9LmsILUu5ITQ7vO0mJZ/+Nma
uneiX+HeMUx/yMNSu6TzRiZDeqm8/e2RzvK8SwSh5TKaw46kILHiOp5hrYlLVgfmsx5YAxR6uzje
HrptSnoTf+1yFCYbNVXvk4OrA4euGzDbxZzWQuCkwzCfgxICMv0kLfjAIMPUMmFIavT0YhREyLMX
tek5UtE/vpIJ7O5hoGQvCRNnfDY/7cyb1uZ7ZwUzxNtjDM3NVRXRlI5YTAPwgNiGuofwlogemL00
u848WTBPUClKK+sfpNkGfGoT8cZtAeBw1BnOND7Nwn8+O/zzWdSsDlLW/As9wniOM809GeGuD92H
RHPeXKZoq2AM8nNaeAjzi8TgS6V1tHfQywpVsTtMTzT/1aGJ8iOtleBc2grTN2D2ra5YrcvA+Wn5
46GbAv09L1ym3jAbn3i39LmLYO9bMfpnHEJMq/SP3rS5Sgh8fyh9BCmALJU3Nl2cLXAF1qKSsY6u
l65z19KQuCDjvaOGts9OSEj0pJBcg+fz7Ll+iQ4JcAuwAP2k0/3VNogDV4Oqu6ewkt2TdI2djx7q
cnuIEFCN1p0V7H2YBFs35f2fJjdkWpBFJ60jj0G4tbG87f7rCScuiXzzujMptMEhGqLwoKcKzcj/
8WWaE5EhSduY/RpoG4Pc2LWOenW8BPhPQs9fb5uzndPSiAUOPlPi3xpj1qkWpIyDLcAjJgDRUILW
74DSWKNOLBlxmi90QgDuO6cMj0QukYFcF82nw9R0XOlOCL081PXxGKjxkkJuixZ9YwAyNoR1VwZi
wmoPTMBOOiZuXaPAhEeWt7fKhLyA25e6Zl4VPeEtPhnjZLuOfgoQtu1z3dgHeZOOy9tjdjgYp9yz
uhVXTUKT59fdNnEGBlq53JSiXmMtWoDHW2MKhR+mGcUphjJ3rJlWWty270F9r7m8N8QDJM01NAVF
gV1lywbsAncqDXdPnyF3n59FwdItRt2DfhxUH0pP7CcRATYbqKO5n8qn20M6lD5BAbFJSuxAtzsX
tKb63prDCE2zYYw1382ctm24p7dqLUFyI7aexCPOJ2Kp3DjdUUanDxAEAUHU0ymOe3HSVYnDmjoB
FH2DxnDevW0wJLKwN8pxc9sNp3QfNKk4dmn1UgyJfEv1rFuHBbKI2y6MkVM66uA8mIIT25GcU8v6
MuZsS5+G+RpjKAG8QZe8RXFKAWwEsPjaun8SXfjX47Dm/X2ZxVA5538FFoPebGY1B8CGKOCyUAPj
FlNSF+XL6FGB27kGp151IcBnwlb7pB02buOGb43evU+Gwj0E/IahqAa4ACGgX6T41xyTaAWRGmds
n6hjtCDH+NE4V6enZjRs1X21xh70bYtEHQhEptUutb7YxWPBtUenL0w709A2t2XVCFf7TH27G8w8
eMQ9iFjIl3IZSmbTiZWbh9TP04twasRmZofciOrn4LvcRPmV293oD3Crw+biWZH4tIWAcJGP+blC
U3IOYxKKnfmJuGifSIUWqPHExNzPQ4nUhcGmsmv3CSbSBePRh8yE+YxsRVvpDAzWiA6N5xT2LDGx
FaOleV34r11j3r29+PYsiSXyynVinZUIJUfbkBfLYb1aMpTZMlH1r0LwJ2AC674sjtS0SrbdqDPl
U3QSfTlX5o3pXxn2+gga9eJzTPClxI2c7jWvMndGFh0Z6SVLEBUS24R9abEU/B7MahWQK/OzNslg
hOsXX6ugL3H16fU+q7dVant7INPNjuSMHiujV+/NVh92OC+bg93kYjtUfn8Ea2TRFnen0+Rk3jou
Enk2TJWs83R69RSNFhMK2T3I5IDl9yQ/iz6C0k3TgOLZ2dXamC6jtq8fQpLm1wNE5xNjNrEd4xHY
EIPmg6wz0BqseCPh4HMOJLmAhaQz6KQhXIl9PNLR9kuGG03amC/CAH7UlulbYkFCqunrczqMb8LW
IUYmg9iZfjW+pRM6X+lYz3mbLMIUFz6XIvnuFC/MuNNPXKfzSHRX0UfFxWhPd3o1mr9wx64UDfiP
Mvc1Yn2H6ki8TAyqQCfTs8du4Rn5tM3tidQhL7MWw1A2JxaLpFiZ2L7K2H/N0qHepe30syBPDJh8
mz+T4YIQUvO1b41xRWeUH12fM6FD6iW6R75R91g4PviIJhi3t91Rr4xDkKJ9GeaXhIm7AE+ZLnuo
Q8jjkbjxA2JQNHjcE3WKnUoenST5HQuaUjrmpAeOCHjGZq7uY4uD1HRVcXbTot60KlHHLE66bdan
3SEzPEl+KTPsolL3OlLy820zzV8BAw3XHIgwt+3xwxRd8d3hA+3NeZqKmBZqclh9cRn8HhHsvPoN
jH6yqOqrFI6HpE8fTwr2yY5c1QKIw2zNanxtx+mvDrINpk3nteoMh2ZaDWAHrnmRwRIOTRedCqFg
6P/9D8Pkiijc9st0YiQts1duWA4yQgTbmuPa9oT+FWrma2K3xa42uTpwtyYegW7kOZY+ekHkmmsv
iYoXVxcvNeafLxrNpy4K87e46tNVqqKOEAY9PgWdJ5cO17B3gIK7ilnaV2lEP+XQ1s+d8IZ1wCBu
byRkrtdd2S2TCVUIWoz8g9l3wNLTdE951fUPdSihqAf5h5G0KBrBCRwJBOgf9cp8iDU3/+gMWwA4
lcaeKzeuPh9++fx4GTsTo9P+i2gA0AINnL5eYWiOzPgTHQGyPyd0ufTp5TXR/a+/Hq9pX4aWLc8W
4rn7pEd/GwEO+DSE9j32Krj2iv52bVL7kYJkVZnx0uRpeBiLLkWka+sv1dSAisgrYkjmZzOPKsbS
uBTdnq1TKGqOrRmH224gJKbRWru/7dkNcwlweQ+JDmCIZsiWhZV5qIqGxDMoDPuEWf0+sKW2A/Tr
7Dkq6KVLwzqowKq3gmzXY0uuMz50iXFBtt66c7mJ1C/1hI8tEVl4YN7CYqkrK0aqCfOiCinBlUaG
wEDmY0yDmnRsA6LtRkNRj3ioNodRz56r0f/V16r/Mr14J42hfEflby3zLEuharvNcfQUel0gTG+a
Hp1Q+splBQHmOLjYfRgjUyP4jXHwATQvlRklnNT3UL09mugICL0RvxLHrXsdCvP79rzlAmxo7TG8
2oHOopWIJKBIGlpD0R6CLDIOqF0ZMdJtf8DvNy5icDFvkmrac/KaXJUjpGqu9NUUvtow3d4CUxiL
gDiah8DIgw1DvxbnMZKVnA+URpz/WmmyOg+9E21sP+lPaCrNTSMa/WhpzMFVVyrQWCLYEXMRHtyq
Nok1sMp9mHMBhpQ07TQryw5OHkPJA4x3tMYU0AOCuTvIvPUij5vk0awC8OI5srPb7m1D/NMymKz6
EqUyeXRUQNC5K7hNf2bS9R5DlU3n1u0vjCOyJ6wC6ZM+EmNEPXRpS9o85oS6cXQIK9e9+6zyQFD6
NlliWmfsmz6Jtxq053Nbc+2uBDILmj5IFQo/ftdl9x7zTnwz4l64Ku+QdnTlUq88+ytL059+Vupv
zARZ4tZp+mi5RreCmM5Sx+rVJss7bSMGamJZ5BKmxkgK3Nih2uwiqOd1aj94feWjL3fPIclZK0MF
Rb10KK/7u3zAm4rPF0NwnJqYELmmZY3jctlHbQ+P4Z7Q1B55REM3kYfJn5aARkzSZLhr2/DGPwjJ
fJe1VV21yHSOY8/CvQGb+VFfgSame6t2NzpJzagnsFluqfMe3MFx4eHZ7ZOtW9PGwCKULGve1uNt
41vJpadJvufDZdRRMZwVXdzdN6Zs7435KzyCwcY28eHfHvvXE1xPE0bK+H/+2xNl5ULAJpRvIRDT
smz3LxjE0ms2VjnSHqNb33Zvm7EY7+2ES2qe+9nVcOmaBdLY1DLnij4/FEO93PTQDCeX+0ONBy3J
DIxolLAMZYgCuz2GVLPFFY0zbn5FiwzpahrcxDAgFqvbP7ht8ig9aD0mt9ueZoB4w79zEMrxjqAp
SG08MnP0/tpkZTSiTE4Q5JBXnB7qWm7jJJkdK6QSytk2YZvNDnfUN/p8feXGnrNHk4PsHNjAkt+y
2c8x0st6hA2ix+6wjwNNu+Naai0y0kfWlqZxIntPscDtxAluLTufoZQY225/2xh0EMm2mPeNpoGJ
kpNm3M1EmG7OX9R90qsm3pm7G26nw88UdAZcKdcwd0gvmfniGZJ5jKt76gnrtON0U6EE3MO9h0bn
E4/p6oec3/KBjNVqAW2OcqqfxVf2F8iMbNvXBPqQbbd0bWbYo0WIZyIk8loS21UYPnF3qtdtVOxt
X9JkQhXpzn48TfRveOacOxMSiInBVJYeF+G+i/e051CKBPmSGG7gRdTSCy4xWFZot4kZQjZ5LxUd
jxMGTnIOmMN+OhyVDfaLBSt22IbM90izM1HWWLY6WV0LPCDLmcSROkk896HMa3oF8kHmmdyWMd5P
F9W5V3jW0nEc81inCCgscR4MmsA6LLeq5EauKZ3UPDo3aduxQM3sw0QJvQxpUt4NJ3OazAPTVrR+
4WONGpsA72yB4Mk7JHXxE2lshAS0XnKqqu0AqRu6gX1fDm50YN7L4stkeimVTDbUU2cd4PdqwkyB
vbt9kEPxcDtaOJdwUjlZ9AptJFgnU0D7x8GJsoC1gniLZOi9qvkzHdqwd0JmF60kwfOvjYCalHXN
cu6xzwGl9p1ZIuE1x3g3kB/YGFYISnTum9TgCyP6o0G1NssYrX5iuzPjocYxhmkCmx+83RbmQAl5
R4oWt66jftKnJ2jO8TZOUtwnsb2gGvisIfavgf5iWNCg2fo+QhpkDl6X7JDcYwid+u7BLPKtGbbG
cWxPOs3x1Wj1z31Etwc1004zfJyAGFJXsHweaENCw02HoxzILDWLGZRbI920iWz0SCvTOIydkR7U
bRPqk1zLlIDLTKH9WNP9G1eWZZWrgn4WLXCi97ocpYLmbqfOwakSnYmUILdm0DirVbtm8nGP1I0i
qovMx6qW5gqbn8MBQKgMxcYd9CexxfBcL6UVvlWS/h/hBCi+4D9OkRWv44aohMHt04OLFkIxOgbI
FhUPet5Vs4ijuy/agPWgDhCWnpJbzF4VMkW4q4RHS9I2zkmpXuU291ANPNWEYkFRsdqdn1F9uGAm
vfCnsGN9m605ygTjsa2hDyA/Ajugu0OXHY70UpZGftQQKU66X6JuGpt7MYRHbOW/XVk/QuFwQKsb
75YTM93XIyL8sOUuRZm8yTik12jTASZcl6IBUuXAHS/LUcbnObiDgpsaYGFzY9MKxs3Z6UsMKiel
Tace6yG9pvbRTAHmqayuTujWgsjERehU7hKX/bZsAhOL5egeMvOSIb3ZOyFIJ5OZeUG6mVd2W66w
BXduNulM3I0gsjZhTJnRxQcvueMTn+6mbtRg2ziEBHdev0jJny9E3+9NJ+iPfq2vnLB8SmvFwFvj
ZoE4jMT7QqMjP7yCnY6XAzUmoWK8czXdBySUyVK605oBinGv681vOCw7vUjwtHdxsDUjdChDy+LW
jlgeZqmDL1LIV4UQsHWKq95LtA5EkhxI3H03MY7CHHaMx9m8sczVuJny1HkNOlJwbWwPw4H4z/hC
PvfsrJ6eyGEQC3rLbuyjNmlL9WzXxALXUt/kNnmG6zLxnZeQddSdocrfrjLzTZYmQFsju1qZTcVB
b744pgYnATX9AuzEXaSH5n5Ma1IPHOcbW1i17So4PqBLgru2wRqUl6ckupZBWy4tm1jmIsYk7xDm
thi8HR3ElD5ecZpaxfzawMCcVJusb7ex4OCA0fRmdUJtEYztqr4hY7b2wq9KH+46cjM+I1TvqIig
IvXNFM0kT0o4nEaQBFB0FCyXhlLtqLeq+2rC9E9GOmUYa6nIsL0llQE5B/WhtbFS5YL4OhzID0mO
vDJJDWcZls4r6h/rzqIHvWhFtJd0ElyA5ytlNqfCnZ6rqv+qJHCQ3poe4b8gFiWOIDdIEkgHdLYo
GkkyvcRB5GxahL0EL3VPpYXOwncJwgCea+YUQqYVo6JsNO79NBsTPb82SL119CwuVf2qiIx2lw8V
jmB3jBjy2UCuKApaKX/V9PsdSuVlnaVX6ejFqlSKTN868edL16Kpevvd8sKVFQ/1S+im9j4snGeB
c5YpX1WSopB82wZtHA52JKwxA7BQYJOZUBXC9uD6cpB20T5yR7uDwuev8wn/YhbZdEZzlF998s49
+o5CrFgOtaevMro73fBYInXbMPH8CaMnR8ge6Q/o4xEBqWyZGP60MQFK7ULyG5BME5xFtspaRQx7
oGU+2uS8wtIXGKMmBB0u1hhwhhc6OCv4YnRrBeMFTapip8KWy6bV21w7c7XOC2FQV5fVnT4RjJeA
T+lV/KK55Ony3xrk+YaK3YOmoY4epwnLcczdetnue9httptHq64GyDHQmI/BaD+gxDgJM1FL0RMD
nyNsN1q92vRC7gXEoX0UDidnToCk72Xgr3ztzZYWsEHvOZY2hl8TQ17vw5j1Ua+jOQbjWZaI8IAa
riQzoGXcYCfryuTdpNWJjAufl7ugPkT5Wb7Hruvij3SxVDf4gLSwerdd914hWsBN7z93cPr2eaOx
tvB+255LCZSIN+DiR2SVjII6kFP6FFM98OZwedhC2Jr7ybP1Zd2rfiKAbNxx9O91RBVB7r449J8W
xGYBZ8pq0ngDFW6svnjBd4p7ZUiJKD67bVDt7AxLCDa4XVUV20hvmTVYIlkA2TgWhXqjbK23cjsM
SIB1LjJLVLILv6tQDQJwZkj3Td7lKsQ8tGwScBPAURdD51ZLPOabulXOJkfhOZLxjDsHxos7rRRm
az41iAd+4aMUSourGtS4woa081jplALtSd0y6Y3gywDVNh/DbvxJo6PGlaavJSKWHQlOG5qArKUS
QNARupiDh7wsIb5oO8BghnNprMxoxHQlrZ3FkmQx1czyw75eNdL3MaWLezq/EQbm6Ajy2DgoIg9F
VTU7kSF3oYZ375iXPIk5uJEmDH6s/mdsknXsmH63bCBam8QlABVvbRZVyVlXDISicONi2NhZ/X3k
uHKnc4Z6tI03cZ0/l8y+z17okHkkUJ+XqjpoKZIbElHksoACcARNUK6hPFyIMF8D+8KsoGP6JVV2
7zXFb6+Pi4dQx9FcpK9Z2OZnzIkRDibrNBnkjtVdxXfNxRscW5xfNt4+W3nE5HD4tHpA0oVMTvHg
P7Utb0+SWyvyjqOZoC8jHWK5INDUqQ3nkNdMOiyyLQL/WUmhgT+TakktGW3CEYMkeBlvhU41XnSd
R6bruKFx7e5KyMO6x9XJeddS4uBaUacLjvo5+OJ9QCiyY4fuob+yc+ngySWPFeTBO+GsLKXm6leA
Xb0LYK60ZrvzXZk+IiPKDvDK0EzltrqPEPb5BgaAhqbBnV6SXFo4ZG7FoeMuB80C2EG5qmJjHyZl
erht6uxXq3GWY0+/Y8Lm8OIwPfWh/VxGBOMKSuLMwGSDd2qlRcYbOQlIpRK3WaNse8t1Z6ZAqnrb
x1p4ZmauEAX6bwa5XYR5zm7ilLikqbUxo/aRsdcttSvbfDwkiH+dJgrORdceS6E7rJZICEyL4qCV
+rveYV+PIobKbc6MymrydkXWM5TslsVzee5ksSrKmcCq7HIlj4SphIeU5j4gwZF7fgVL1ObSo2m2
OITjk8FQC9wR2tMIr3P3qOuWWCZ+Xy0nw84uHCDFaKJkKTN7OfHQQtX2QfPaGNshATo9hJi2xGvp
RBZOIdv5NWg/cW9hGCq6axj6zqmRPen12VcofX1vkXz4MIxOy3kuPqZUP6JxCXGfGx+ti+O0EXjb
866d7pox0paY1q+qTcwHqDX62bNG7r+DS44oerAyDdZF5hBXFo6/isGmPB9Ka99H4y8WgcNDRard
Q8iwaAe3GYdtYw0POW73wq39tYgDxGZUAghKs2ENhs8PMKRPzgONX5S6KOzwkICixlnL5LleEzkS
bpICMjaoVJSNBK9CX8jLg2lOL9pPlhwR5yBjqtqBhI0+lnE592PehwgZKQF3ZFr00OmBum3dAZsw
4jb62WhKRXD7nSLWGfSMCaNpTjqAwClzQYSjOlna3hY5VADQPk23xDGgTOmf0oaIQ1txmwE5U5LB
CZsTwZs2XUMapZfbJi+Zk6c0Ffg+9tyXVB8tBdmMXmkIGbA/EVw4O90mwW/M577qtEFUe+/39sJL
sw0DGXIzmhb2bV0fs+k66lF7TT0Sswc6D0miwr1d+xfD7x8GchfWMwAOdN9nG8VY99PoajuTtYKg
h/HJAGmrgOkOPVfMOYiY0etH2WN7DkDh8Sltld1fEFq5u2nkNkaTxKL0ZtmBT8sMH4TRPmSst4+M
XH5ivet2oZ2s0zg/qhaGfBnguzesbSoybTkYigzrJFvSZAMiYvFRG16GA49GbFs6UO3f2rFnLJ2o
sy9Z2CW+u9O4gfkOgg3ZPJDXQLRKiDqROSQiohwucF+wlu6iM10eG3BMv+oi7WvQ+pKu0zWMcn0B
b+u+ScluHDqYz6U3ccoVCaEFgVzYRmZilK8hpELEuENH8dIAnoRdDT23wlbIwYHl3OkPzCa2daT1
+1gPUlbKrMbqvkREX+3MgWab4bH+9AgR7i26zMJOyAFHvyTB5MWRyRFOjlXZataSqczSN2oO1a7m
jCXsPpsdsXqSrtMUP4/fCId0O9S10MS0BrsCkYAEktXvCqX9AuU88I0K2jAtZxLNnfHFHnN9xzGq
M4GbvC3ucrzN011kElEWNRrWL4+jvuiQsyAERGddd0u3I6ZjIpl9zBh2MqJB10qarkltjoB33eAm
yRLIL1NcP7rGdBYCGkNBe5wbOcMGR/c3Xp0ti6l+o+Po7clsagn2PGR2v54EaaZkrj4oR+p41HOu
oiGZY2MBUs4LN3H3DlEYiqcAH2c5/acZtfrKaLujD36O+OGzBkrvkCRcCkQh77CB4lGUPVh8kGE4
aPGajzReA84iojt3uOQgI/NziF7AG2S1DsHNKHHzuRfCdAZHsOnux7yIF4NbRCtRUOzLgcRs9AnJ
EsHGi6+wZqOUAv+RTM84yLNFkvbNwrd4o28bB43eKg8ZKxkWLEVZXDKd/juFJaUbgGVEaWgQe4I6
+vhLdA1m+BJc49Ac8g4Vljfae4bIm1h/QZA+c9fIj3FjrEahR5I97v+A4aE1FViJFaDawYE/hr6P
mFo5fGVeuI0nfqkxwChmKvWcena68DqGy7hYuPwNpywmybUKdxoTAVa2qMkz03AQyYklaxXqfvQ0
VfHoOeKEcZQ0JDoHrq3eK83f+BGZL/Q6iS9+dSa4Xw7e+m357NTit6dZGyM0xrspNTkwqvCcNx2I
Iy+/mKq+5C2BxnTirYp8Bh+lItH2L5rCWMWnSvSGUNMWtfWmpWSjaVWMixaoHDaxYEUPLlgDDgwB
cb02nXufIDRd0Dh5L6Jp44bNS6+zQm0kPgjS4dbjI3MO6F32qhrlWz5wFQ2Rz26nkUm4Rj2UKdoG
kCtGbYk+hveXQAHc/pykCfCOPNHouerQTeV3gucRsCM9QPAMm4GKmTpw7csOV2yq28tE6x5p/rIa
dWDL28I7YL0AJRv7O2cgQytjDHwsAn3bK+9BIG1adAGX5n589WszBEAB6rAWQbLgePMvs3awDJ8H
iZ/cwZ1xsO38oyLty7WwxamsXBTomhYtcTKklfrVmrXUJqJz0OWm2svYuBpaeiJvTWyRXX2QJwjc
NHX7cjlaz70jie0E5vC/2Dqv3ca1bIt+EQGmzfAqUVmyZcup/EI4cjOTm5lffwer++I0Gg0cFI6r
bCsxrDDnmARgn/QKAb5tSdKC6rm8du6ElZULuFcDE5rSZDyQWIZUZWIsAjktOEOXMMC7MAsGl/fT
uyX0CgjMo870GMTraqxsbVup4V1G8t2fC+82VyWMQv87TDybIFljzbIS53CScKVlyMgI2wzcgWFR
B/iES32FSYEhkjLy+4RA6wPTj7tytg1uxwSoNRF2msilqK1yH969jjtmocpvkuiPGSUfmT76W7b7
zhF+LmeVfrTMyQcFhqeKutqnmOsDmBU/TQU6lJEIHgpWgExYudTLwCE241HnNuwKY7ra5X2D5miN
yoMaz9GGAKJ7ArRF3dohnbaAJZpNOsM7hWJd7DMPW93cY7hFPnL2SNNY0a1rq6JhJGKS/RQ07ZuM
tW4j1PTcd9opL+v+jOIE6JIOsDeNIuJoUjBndIhV0DKpekRGc/C9agUZ0oCHn6Q75CswKqbksVGj
FYStV251ie4TPP7djANnTo92Z354NqIIAMJMZzOyMQHEJsW016v8KydKwbA+W62Ru0zvXtvIzA91
3KnNSDXUlzTrgtk6Ie3T05w7uM9VR6RyKo591PsPxTQ9IbE95YZxpigw16PqXlBA76eatgsLWJyb
n4Xp+kcrNopVqKndmEf4qhgKJv0HtA72APByex1+uBBCbiPXPvQda4/Bbd8Kw+E6yH0di0eIf9kl
B8PIiUXFNrqr/S7aKhPhk+PUX7z19jYCBxE0nnrCQkiuXvcAvh2+jC72Iq6jtQDxvxYFAW2ap7+V
6uLymdvNoAWuXnsb1IdfYTTumXKLIJ/0fbXc0bL5Kxn7S5x272xi8EzZ5aMqJ5QgbXw2Ga8EworP
SmfMyNX92SvddDta+hv+Y2ztTbELzT5ZIwOi+ubG72GUIrdTb7qL3qCtqB0fZVHavumLWtmkCBsm
nG81KSSAq8Y9Ut4KMlfKKEYPAefM02uivNsw6n9GgAS4Uwcasig+mOk7nA+X6fnIvcfCpN2rmDIQ
W806TRnCVzaFUzy+TaJ7QJ5P76K+mxHIAWG4XfnmaNAAKjyPWc3to6lIyJyTS4XiDt2Gg2HY9g8I
VuO1qTevZWSw+06q96FxEkjarEdTV/9DIXmwcZQuEoWH1jiwy5wvheW9jgNX57oV3DkGxlEN0odK
oDD3C2KhO6yjHkP0daPpr3JJ95zirj7iO10ru4s2HcIrHh5BZVX7GyWe4NdgX2Klv9KGeE9K+h+s
irvajj88h13PiBN85ctq5fdE77S+2Jd2+SW0+xkWW0M2KUm/Gi5mH0NgOKKdyPlNId9bIBDYjh6l
SVKjI0k/ogFPaNm7O/zPl8zAO6s3t1pFDz2+3CrHr520310/L+HFNQ66eqvbKPSU68sdm6erLBmS
Ldt4bFPzu29yNg8mS5XyuwemvDdmDMERudL1IUHntbUj62fgWka3Dpwts72bP5nPqR19WT0/qov2
1iDB4pBkY1JJYGKEen/YC0fI9uWHLkO1Njz7KwTCJeW5iPr3wamf2M3gnq/6b7/Nb52LvKDQuo+C
VwtCUX/pRAeVW7g4MZ3uzbCx/mbmE8rtj1nNa0Y2GHa19o/mi6+0T6+o0kG1zSQXlOKtiLpPt50e
Y2At0WB3Ab4turdQLowOiJjzvWrIcMei9tEIroHmYErMZ+Lebg1a6zaYBzw9jUixAODyXJVwnUX5
VvU6wuuEIM4r4NP33DLfkBbcj7GiTs8q1uU1glW3uy9q/HjSja5ebu5cCTm0lyQu6zOUcgcX+eQY
H5lMiWvpTZSTEsG7XhZXq8IlG4qm31VaNQIlps6zbEifUx0FaVw9GU24h+mAZwx4XZyQ2wco5XW5
aaVJ4Pox9S8mUpZET15k7dsZh7Cc5RPJNJDkI9Ywk4NdLsvPTvIcT0gEaw2ohlWED1yrLgluEvYT
1kXAewYhR2p6wk09F99gTK/EEYAubOOjNU1/aGFQicTFY+U6L3bNPMLomodE45SZ1KEgk/AOn8W+
9954yNMUb/vJedI7jfVM3AQV/ec2qRjoKwj5EEOhBLW+BQJJl+9a3HPnY/LoefqRRdLnkLUx6zDy
CbBLM4Iooldhsl9VIvnUSOWLa4DUpO79IdMo6Ayf60qbvpVkDyp/ILgPBgIjsRhroGrQrXA3XgZo
ZibDNTxaAVqcmIPyF0kn4guZZ1dABBTg7rbQCAElVfUmPZQKSKtBftrVXeoxrp9LphFlJlkWQHcz
jArlcqRgMMrkVg76QmWBWwM7DVy0y6ZYmaO/JpLRWDFzwqbpW++JAB6eN+ETfgcKDT+96Kn70Uyq
5pf2vJRM3+lMRw+qs+5y07nW+UigrGGdlmtrAT53VYqmXGHx6QJE+OGqT/k7rfLNDTJHPPTU/rhA
uXw63rhm6LSq/J5YLrwrqd0/mNW7GwGYVWmFUtybftFEreVy5PrSJRBmvqU9i5nQH2+4au+LnuGC
IPLOCiXsvsV9Dtag3IwdJuIeIZXJbtFvixvwJ5ckhT/4efY0VjiVzfE0RS2bD3vv2GVGww5aseNc
0RsExkxeyKDJoBcnimubjY+jMeLnDsEEO1i5ZfHwnDVgCpvmoYmifue6Ps0HSXBKY0BPRnRhpRDk
0Lxw3O3MhmstW67tKGMuEY2DLm/2LXg4Ty5gr6PWD++TbiV7DpkTqq46CE3w5p5b7PRUqEcMk9Ue
6yTBJ11zas1dLkz9i3qRwUzarQTSZI6Gamz5A7tzlvo7uJTdjgl87wAcMlP17HrWnzGu16EC+9yp
GIoqaGPu09UJ3RawIhgWdV4jvFk0RLNzhP3LTJGTK4ZTw+KYbBNWouS+G9MrG7+dB9opGJbHD3Or
dhlEtRYo/Py3GlG3FXsXv3aAdJkuHt3i6GTGXdy4+h3p2hcsDdTg3CPXdksRWjnDpk3cuwLgUaqn
ZxpsY4eN0joqf2S4SdRewKRpRUFNG08Ip2YZv8Q47My+yR6qlC0OCDy6ezGwbAOPFCXFriIxgYVM
vO10pwPbC/nKqeRKrzz6trOLFC/w9omWJcRrQIRqoiIAF+qDUunHPRkoK6toznXbMgXqzCeCKHuQ
n8sMTmUNPoVyPKUkmIfhhHQctyy6JG0fc99Y1W51o3h9mBvksu2EnqfOsdFJPP5XE76moSPXXYtm
etYKtteZbewz3Hnc09oCqHCiPwz9TujumgnW/DCPnneMfCAZyMV/hjapWW8ivRmrLLnLqOusGo2l
rLNn5b1Vwk22llm9lgZy83TujQssMtgMxU+EI/5ixWnJpZQ/8Cwx/auWLeY8HjVTd+ktO2I4W7FL
HdzSLf1pNFho68r+Koge2OvEMwWNrN4kjvjdtBBfnB4KnIxyTFAYUYVUXaAhznkOTdPcEahEVOfy
JSKGGKWRscitWB2g99zhez10Uwe9ER3sWjLzOUFDC18qinZN4oIaOzJSUj3bceK1aAkwksVoNd7a
6b3tqIXZsvg7bQ4FEpiOeFQipKGEnhOLLyaiKVstWvpO0pxyt7k3Mw2HcQV2x61z5zIrpyJ/1Agx
/7LE5rREH4LCYaIdhhfqtAviH4ck1NRGecUpLAm8sAfwlrPzBDETM4A4OR4ZeUYaP2Y9ziK/utLO
RbBSdQ402R+beDoPPbjFIgQmIWv3p3UQ7FiNrp/dsXvJB7UY5K6zFdlYgOmP0SPEiOT3PmfVaixf
RMZZkncSPAnFoTJIR+h885phB5xG9u4l6n5JPhZHKresuSBiRobHMdM/og5fM2jqP1WUt4yYciKu
mnwzL5iOgqWi7j84faQw0HuMHhf95+j6RVCqbLMUGLLRP8LCvapmtFcwPJ21phY7Bpy9LTu5d67i
P2NEsEWRYhpIc9Ufx8Z7cmDQ5Sbm7zJ6RLPNT43+Z8cdBTkOWI6ZzLBEK5ztaAKPd8v4zhoH3l9U
NGVNarCdlBj8BzPnBjexa01lSmiJ3Ju8a76LQn2o2lsytnx7xwfnKbWv5s9cFA+a5I5uFNjqYhbZ
0Mu9ofe3EZjVnWKxvpd+awWMmLBSQ76IJEHCaAb6+cEEdvdoN2Z6hGxbrsJvgLhkuhAlgv9mTZTr
92DieOJzZqrk0lEx/2BgGIzgpnLpr5sZLoKMFUQhx3opWXsRQvQ4eO7O4bpAB8Izr9tz38CyhiCO
wfuQMx+3E2YWJMfkGGWBE1TscoIkZA/uh8ZVszXnfTY+mzb+lMUbnH9kFKH/6fU+RA9N0fzpRJ5k
hAAZAl1S+NYbZhDWOCKHxL9DKAlywp1+JnHFu7ZLfXmJRi/IJIJjKsVv08iZsKWvPPyjNnaPGVep
eiCTRsz6WTJxXQsrZ4wvEyg+OkDaJt0PMn5EtxltyiiB+x96h9CGy1u23QEzVsOYP8E1IG06d0oF
o9b4ajqkbUjJNDUIxTigzTTdQlxfmeV93WUSPL7/2vSzx/i6O4sBFm1VRxfuTudaG57DQbpr8Pfv
8BHphhlPoMNN14jhMZHkS1/e0wyEmGcb4i3Zy0T+um/PKqvvqakRIj2SyrWZsKWsq5qR7JxXX17P
UtUhLVBgXMsjdRd1NRFITGyg8DmR1yLLWt5e503L8LNSLCrQcsj6ctYE5ILn8NDDcXpXtrhGkfGb
jWJVSO87IkFpLQzj5pkZyQJOsTVZInhWQgqIcl/xmBqrsdbWpR+dRsf/LFkkjfjFccbCZzOYjRD4
9pSQrkX2hLb4JfLubrD0X96uNZMxLJm+xaCZ3aE/+W6g6DyHGL0CUcNO8j3EYBJyw71RDAxkHB4X
jkgCXv9gZAKJRkRwUWlsyaImpJYGvLFIT4wgFsHm6E0T5dEI94LrRDLbMJxSnJmxuiZERCCKjDbz
GxLI36ozblAb141RgoxGT5sgQRvQpKPlX0mdpXnZwl4V5qnGsUDHz3VPoDezEu0zYnXFwoRQUrOM
gsTRPifAm3in2eB5BVEkKNEmZyRxNoNxVTfibi7G4hhuldfgAPAdhJ3gcPS6WOUSNVjI7Vbl+dXr
pu/ai+jPRfRoIv5Q5kMBgoI3d9gOITsBYWTXMSJQJLq5ZXXNvLrZINpdV/18bJXzXS4FYshKNCh0
3l2K6w+Uo5ScDn5GYHUNOvGicj+L6n7CPNWMxmlq/Te8wfmSksOR2j/KEg6Onxs7tPfbbhbPeHUZ
gBXExml4FePiIM3oF/ZtS62L1gLBApoeYNgG+Z2VuqUCrHDpbghv8rD5IIRpcXh5LgIuqf1YMi62
EARILwpZ6I7kNPZtdy2x1IAEg9Uaj2DYUrsyWDU9Ze5yJyuyBbVIWcCg+Adp2aXtxvPsmu+QBsgX
swLqffyGfYMcx8QDGh59aZxRCcWHiqB0xXxiFeV46KPK6Pco3Rl2UoFFNtOillIQWVqHqxFMKLq/
Hfr/l8lD9L8sO2yDg8rSPCdghinkKC6dj2FqxBO9Ko2eJsX9Mw7zRsWIy+gP/iifOJsB46DAIzRh
jNr5y1eS4Xtrdh+57b/UY9iT21aezAayc7WcJrXHZHkygBCOPdG0YeWdyz7LjwPzbhwyZD9ryG1E
zX7K9ezvsCK7DrHAmpql3kes2zTNOtPx0RwJgs4KcGyAy/1LVc40YHO9mu2HyOYZMaeKYadMjDaN
+SYVKv8w/UlJC2DFRrSuU+Vw2GLC6OOBgEHGhlEX/pjqGRfxLR/1p3yIX2PmCA6XTF0WL3iX2efb
70k6NfeTlnJvyEnbKMMvwASPJXqBoEmVydPhVbQv/P5ph7LvAUFeA9hxwUJX6Hp3WuLhyG6xI801
IsqYPa1Wg39B64JKGPxXIk1Snbw6WFq/fY2xHO2YfnMikMuT99VU2qvlELsSw2ek7BDM9xMGT/7S
ns+c3rK/RdXwaGOYYBSbMM3Ok/ucY40JabNKYn0IiPbG3V/1jGELdpzOizWsK10NG58Mdxhk4Sc3
rwU/NEVIL70fNsK7ypvVLq31KqiIz+glcmKnx9bu0HUVdftnpLU3RYT0xh3DrWNJPvqqx+oFHDGG
4m/f5476oXVFHa7MnR52V+lED5Bou208Mf3qZEKILHOkIbFASPl0O0bvWpiP061Qz34VvVvDhttT
vHFl9oxW8s4EBbCOeDN2smbOInBitQNrynLcyTn57gxmeuhe0k1DoFqNaTfvKaIIFwLBhfElMM0u
P9iFeCb/haso5JmSK2a/xA3qsnmqMaMnuL31ECUbcBvnOI0hyCqOSKQjOWTJfWFzgbGfDR3RdRMf
0nogoaFptz6KZMdG4TllbcWJPz7KVqcXo5UOQptmtLVvmmC5wbAezuh34WaPFFiGicCGqAfWE4pZ
zmzAHc0J2OR2uYL3dM6XqVjq2E+ZnfwZbbRBI4tms4ink4MxGc0RwVgdodVwjdiW2TvLJPwvlsjM
Wa+vbTYxjNhMd1tbOdnmnB0SQmeJTvMkUeAPVuZBW0/fPM9GyTQtWU4cAaF2X+kIjahz33RIINQR
S7yDPRRb5sKkp7lfY1jQnLoZ+RsGOw/Ei8OKoCsY6jo3L4ITTmadvumN8ZRMydlHDFClTrd1dCbt
4DwoBimWpoZzrW9v3dzZvFz/zQtsxflhOXhLQrWZbcJ5Kvk0JYV9hMb9VA3USLYw1hZ2wwoXlVl3
w2UCEohel7N17F+bwi62uQVIJEe40KePph49GolNIYYQsZjskKxYM8Ba/6fT5iUV82soqZtz3IbM
LalSKplvy4ZRtVJcoztdu6Td2CyJMCtDgAjOBvMYRiXNKUVTmA7GxoYai8gfyKCFd69LCuQtebcZ
Y/HAkAhsZJUdSuZtM2Eg05jfIfdEbZmgV074DEsTC0hp0wKXORHPRetuQdnidXS7YtubclxLRW+M
igaVCAKABBdZLAJWXA4g4oH41+VKUvbIzx1MSxoN6IQ415u5xvE93dFq4z2TysDJjQsykgYRmREG
fgdGik1kMEwxYSvWtEtaYz/aaokiTNsNqMyjbDgHk7HadpWs1yj1GHOnH2mk3aTtP+DraDdIcPOK
l48kPzsnmBmp+DKyhdaCCuBEN8zaxxSELo6BNDlmyriBT1Iu02nr7NsaDDSGzrtCka/mmdHFIdaB
Kc5pyhiiyCasLstDZbMX5A6Fs9BJFCASmduARz81qnleQ010dtPkUztacxh0SosDMAZBnQ1fYMOS
sxuWxGmNKoZuKOhh8x/I8vDl3TEK2FvBoa14wj1wXQ1M6sGt1RjALIGtRixrYNYIvTKDrkMr/GQr
iuhjyomMxVZOFBulQOTHDUfliLRDRuekvE2ITlemFTI1Tzhlu+FUL5SpRqseuLKgcY1ITGx0b2XG
qMuBQYtNU3CNkowSaOvPaZ68FY0u8IkY51ZnGCA+3FrX0YJGnNPiScrqhfOb3kpxo4Vo5yboqVQ8
jbfRqeBba9eetcaGe1sdaO9FCncgNKYHMogYevk+noMMFWpoBXRN73AI2Jak0KgcMXuniLH/CsHt
fbTJSB5DcmlC7ZRme9RnZm1QigNPPDq4SdnL5j/EIX1aE4peY9JgV+Q3N6xOTEA+59n7DWd4uCUH
8kZsLK8wjthA0rU3guhDloB/qv9yO707IsF89VsCWXIBWV9AD+bIJmXThqzvItfx4hf2+FdCMH+l
VLiuS8T3DEGgisu3iSibsGvqVYo8oBvhEso5vnjTm5tp7rUhFMLv6jvPwaBhhwtyjKxMAqfJwG0L
kyRuO75pYVTcSwf1rmXMzLoWBXWmbnwyXdBiCvLsq+BUfhiWfG7I0t3RTtLHRgzoe5N65XQub3z/
UYnsZE33jIN2xdR9jeYCpcVLd6rZ7DDcTj7wnSO8WcIQpl7T16bJoJJU5xc9Zx5lsa7aAHx/H6W5
x5n0nlB4bfMEB4wR1vreENNrnQ8UryjbORDa396/jZGW7gwvem+UFt77jEl1dHTYiSjeiPig4VXn
EqAqXmunDUzP+Par7zif8zWT4OTUwK5kzLAwFPIc7aLyX7ICuXms1V+awmDhCCjAJcekOV6Jtwok
+Cd22XZDI4bqTyJKCvoBLm4nw/3oavbBdN1jZando0ZaIb1Y8dfKsy+miE7YrL6MFJ2L9Pcd1Kad
n4XDJtNbhNdxAs9YIkfoQNHQHuCDJSChTIM6HhLYgIRx6+abbZLqNunsjqYo+nBHA1J1fmyncLgk
lsqxtuNibFvjCcudsxoEn7DK2V/Ohr+t6KEMdliuS+tkFXjWJoepH5NdFL7OV113j21b6ZBRv7lp
NpuYqga9W2/D8fUZIzoGQ+p2o9su/mjT2OkdcfL07O4KZ9e2wXrH/oVRbix+pT2TjGs6S1rehmp5
PuVmwhYsk16QuBRmheUwp3TTM9EyN5yxyowRMWTdp5cRF9Zh21yzuGID1xMCyboc7YQ2hNzk5wsP
ZCxL0MdQXzjXFTnTGX3NulKEjaXDzOTX3EUpk0oDbs2K9TcbaS1HEI9QfzXl7TkW8T0YDWKaau+i
1/pPyAJKgagdIlusFfM0tprptvCr21gRfpfYL8SqronC7O/dYYnFQEu6IswXHcHH5MNHSNVTF87g
8wru/xMK2ra+FInP0Vjid0Bj1pVLEhuwZ7itE4xMtlkurqFkyn8NQHojzd0KTjMXcaBCiJZo3Bqj
fdJ6/y4k6MOc3RcW+vOu1BjKs17dTnmCUGfMDjrVg57G31bbI1nIDqwEXlvTY/jsOBvU5JcuYZrR
uuiX8FJ7GyuNh8Br5MVEkb/Lwuk9gia1riCNZTq3jBqQ+CwtBFPD0mGST9qzH+GJtAfT43xFV7N2
chcKrTcf9LH8Gdv8QRd6fBDavNUWflmMdqzumaXl1fRaejhdo7gKyM3EsNlXv3lXN8FQorQWw3DJ
+ugC68ElViF+chIGreZzhpP0MVYPdijw3uCfoTYWX8i1EG+Ju2TYCbEg2JjADsa+JiiRbWd3h/YX
O3aabjysbWuuDNV6Kp+JJwvyGU2YwaWdG3BPIZzr0CLnWCAVaK65xCfbD/K5ENne12p2Qw08eLzF
WFaiGQA7h9qEVhsMHuM8MjCRBm8YUHqnGVdAmG7KfkECDeEDVM6C+rI7l7N59bMc+fgwfk+W9is0
yWky98tgxd5PXUxHYnk3ljT9Fhhkzw1uPSv/vazdP52ZOsCdLfOmMDPHdLdkVfTxmVWc2rZA04OK
HZER/2ld/RVD+MljWYd3ixS+7IiwKll7DMuCNC/HjWrjZYLSMi9ZtgRc4ofaIAh7eqRu33tJfImb
knRafzenaYSSqX7q9YmJFEQ37oQhJi8+/cwLf3ofpLToNXpOotvQ+5xmGCuz6PZFJMdN0TSvdlcD
Dp+zfUPjGWAY/tbuVI1jb+KdKyfjWKEEOwzjJUzlXTglxp4NMvvLfFabqeCqMng+yVQ1TvJw381Y
GDQkK7lCrm1XUx9Mgvw6UK5MKydv35TimilJDmR/N3gvoRGz7+Dqu7LZMmDFNd+dcnxM4x+qHeSp
5rjIOgFu1IV4iJXNKNMSP5FBMEATEUFoEtbtk1aga2DFZito1fgWh3QYBqkEBg+nxpfGokn2oiBq
/CC15vuijS8UTs96nrNjR/gYzf1dkdR3qWni5eItSToGgZncWI6kgHbZdqhOQ0SIdHzWrd9GKk55
ZvMSVFNmMBaYRvNnGJwnpm2Q+LLt0DfaOhvQiqdD8ZWR7YraFYs7E5EJ2IbReByLIkA566D8K85m
7zTrhqt7YDp0aEjmeFNIKyptO9tavgWTh+t+0jwnCOgDWcyKxSW1GiN+Zze29GFmXmOD1PR6hQRQ
Hj2SINox+shMqwsQbwxAiiKQS6I7ZX0/7QbW2VyN/Y2Djm3F9PO+qxGQklyyDe3yuGzQXJIc+c8i
Mn3y/PeMtAarRpxujOMieCekpUr118zuPlEeVtB9WlAXVPRTCFDGxdhFCPQm63W5Fimu/2TBdUUS
tpRQNmITqPpDLJjwkrDpxXxizaAjXjDEYzY09WGkQRyrY4yQ9jop3diwaEMzN5DsgknBAUC2cjkK
PZH8kgQHcIE3bpM3xqOZs5/W4wVhjzt+riyxCVUZs5DhLEg1dNLFYroeBH3R2NRnO880APFpeczH
8EUSq7v5+28StCa2k+Xb/v7h/xCNKo84yriwZSZ6GG8iIZaB9/Ibo2zLuXCTi6mbMqQ4Jsv//fOl
W9ePpjU/ohHu1v88i7/fWvenDBjEIST6+zgn/j1pnNNWLU/JVm15TDOvOP79sgmzgc03mXpDecka
pkWrv7+hXMLDJoQ6AROYGld59u8/IhgQlrEIfathMZJrDv+gm5iKIY0v9dK/342/b8k/T+vvl//8
3b9e8z9f//PPf1/lP1/+r2/5+3cK5T9O1OWN/6/v+fsc/uuR/+O7//XQ//Xvf3/FPw/9H9/+vx7h
f/0dewWej2O0zg769/a/vwWPcb7/+5coKpDV/fPvZgL9mmsEL+Tvk7LZIs5cRv//hf39P3IX/H+/
WryzSQOC8//f6P/4+X/96H+9tL9f6n8f5F+/n/STfP/35//1MidrA2kEsLoDSKMf9szV7vWBeIui
pX3Pk/g5gn21y00E6aJF/W7GaQ/q7goEvNvhWnhhc06aU+btu8rTgDC9d5io1grFECtqVBTGb8oE
lAYe1dGswuyY0FvNttesJQNMacTYymc2mSichdUv5l4PzzgmWzYsJxe4NKBCF7kimSoTveLe0kuq
ljLw287bpTYR8WXB6gGpMjKBcURCx29qFn9UnX4MY/xrwYJhtO+S/Timd+wQXimo7wwVU2INUq3a
IQoIcn4lOS7d5O3wnZqacXYH51BGc4tqnTz36LuZWmvLtKYhJLvxNia+5p3textyxN1XyFO0/7o6
cpexLhPU/rEZ2uNHtKBmMr+ENWB80aZ2/fCJ+o/B3FTeK99uDpJYi52P4RCLQ/nVsw8mSEXuAUqy
gun7+k4YA3x3oOwR5y+ksSuO6goeKLso8pejLc4tapW2+XQUJ22LaXdtWd0AkaW9qArgnKcO5ERq
QV8ssos+6tC/i73RLKoIOeAJFq69aV0cjIbAGcajr5TjVNs6QU/bN864GPfxMbrUXURWwb+c/Vem
ahOgDZMc1QykacmGAeYZeT6M350xGdZR9u5XLKg6k80Gaxomo9TVawNvYtAncHqBoClwrFsvs35G
oivj1i1vc5fdZXL4ZR8QP2fIU4IJbBrFn/EVWqj626HH7aC/qOk+8h0CkSRW0NAY1r5VXetRYshL
GceyHk3WYXztoIqtk9Ltz/Gor6lzJBIZVsexyza5w/zZG3SqxblP8Qzruv+Oh/G7trXf3KnIPBy0
U+2iCBXuyIrAGkRghcbOxqHFG9FryPDNbY08XO8ilm415XALfyjolrQHhvt45UwdgcsIg5yd47FK
gN+mhCq4qC2FYCA/pGySEbQbyDCIBowY4nFckUpV9Zgb7U+wcYdZDz8h3vabykbBLWMSGIW5VwkB
p0ZMBvBQdfT1TF3njhGu79006XnBgMJyEzKVFC6tYJwBxK2JddngXyHzrCYqLptrM6hbWu4yUdoe
li79ZeabJy3lt7aJatZiXjYvHW2ilu71IX+hAX5tQWEd3PCVdSa4IpQZq3CI7prKzYIiBHCia9ZD
LClc7LnAe0eE18rFSXYS+S6XLPpLEpaCihyAs1blj/7Qyi0EN9w7MCYi9Y5nbMQ01u3KrjPuhRN/
241o91gcgeU6ME3cMMROMrHQkby50IK+IodrrzsQg2WQaTqS/dYmFuGpeeGvR5Fh8DvPDt1PzZRp
k5fqxR0ZdY26+YIniHdefeGCBcURoxPR9mAD0BCGHpG1xIFV5Iwce98+ztQq62wKN2WFrl6DQ/Zq
HtKc5cMEoXgTowNrO4QA7JW6PRuDVUwmTjRG9q/htXtUCd0KM01x4uPk/dBckjvRBWQtYxT2FYlr
vHX23ABEb42AfuMyRR2haCHWjgwvWjIjeTPt4dD4DFE0lT+xh37l9l2tjJGrG0JYfjZm8xt/+wzn
8rTGXgsAXzV6GyiMkeuJWY9IvRg7ZEQeEydr39rlIUfKtCSsr3R9PEXlH7PUnztEcW292GURNpsh
JXgaawRqRvdpJ797ILjQa3W1SbvpPPU+7wBDdd0RzyjJN4yna0RdEqq+193XpnptGp+l+wSIQGfz
vYMZXq4TREq5qe+ssT/QAI4XMU5czDdcI8K1zMAN+8cesj6gWbGbu/xDa7PyTEP67DjisRtItcWG
T81H9jKtRTRywosIiZPXpNxyUvHQOxWKmnFvyZT1io7/g+2Qf0I+uVHMjXdC2GpVfZDHexQV4/kF
WGqVMwxaLX5S1bCFBUKq0VhGCIeYDGXZvGZ0f+v97MUMCZAlnw9ub4p0JW9Rh+ruc8+IA0kXarih
6z/i2oz2IwG6RZadHRvlq2AnOo/Dh+1eE8ck3axlHzODY3TyPCOmU+Cz6pgdZct8LFPGxugIW0+q
xN9IXSENGPZKY43f6Ey8CzQLIh+3tcrHIylzy6GOSltom9Sw8d0Uw49rOPcoxKPJR58es8Tmg3gh
G3rRdBBgx2HuIN9mo9scsDHmmEur5kT/8RD69pXjATKard2U3u1Fvp2iZryLnbrEaN3Ga4/1zmTo
21TL/+b2QXb18Mo3dcpt09Y2muYR2li8aFFMmPU07KTbrorAneyXwiTPrlK0BgBPmPtrycPoCLEP
ldgW0p7AxOEEY5AV1AaN9qMy9eKkRe0pL7RfdlgCERdPo3St9/9j7EyWW0e2LPsrYXeceAk4HHAg
LeMN2PciRTVXdwJTd9H3Pb6+FhXxsl5EhkXVhCaKVEMScPg5Z++1X4IWT4+dtsz3nGKaO50kQQIL
kTDiLfrs8sRA98ywcWZVxUtbJc5OtTeONTuWRtw03MOjq7iAYWmH9ZF9p1fxwddq4QxcSFPEIdSM
Hk16fCIMb9W2GP27jNZ2mQuGHgmEgyTTEOAwjRB2CwWxWfiMUhlfunMHk3Hnbz0o9TOvRBAC6gs1
eR/YFwZkpmU+9sJlXBBN1jZsSmftFHQ6bJ8pboEphd4ffViyS627LEG4qmsbJFojzWBipIRlbwkG
ZFA1CP6F5B5G4rttss7bwcfAQH8j+/QRaeQwI8hXR/1cP4yGCJbNphodZ6+6HlauBg5CeohkZPqp
gvJQjfY91kRjFYxjxX7wUGFyPcoRo7Feh/HKJ85Wg5tERF5BjCEf+mChgpusJZkl9BDRsxRghU2y
rzi22FqZYmeRrDnrddoX7ylTbT8br0xbGCyE9tsU0hKqJrrA0jSCRamPlzhMDol8CGykM4620myT
IEpG5lXoMamAsIpxxHnV8vaOA/IKG+F2kaHKt0PsjGazDgcs49rQHAaVJNvWyhNGscYz5kWrCpkP
ydrA4sOIVdPiXWv1d0gVzJnrMQQeKmj5ZPYMC/opGc/yWN1j9yfUoHomDQ9CqWH6HGlcPruEXl3R
UX+C83CYLCDKZDsS6xClOjIUraxcjVx/OaAZL9VFuMltiT6EeatvtYJUseC7kE+dHT2J5ooMm1Za
n58DGQPwsxjq54b14lXBQfjo2v2RDpA1sFWfWsLw3qATVrPEDft95LKR9tH6hGP5ErjTQWsJtSvG
KYC/hoAvzReWhzipDGk4DhkJAb02n3r1oxHipSQcTJ+wIdmEKM7CUNsw/UZ9VbLD5ABfxSWNKVlg
wyVHkSnQQpik19HhT9ASoEXycvyYmfZ8M8vaA1dhPRlBY7vJCoBgs1ZiuNBsIr6Gn1irJH5KJmyS
rIe0TRl8k/0N7yU2iTIosqOdoCkWtYVZCoh9GJJh4166HPJI4swnT3gkPeC26t6Igogw/9nbNBnl
zrYJzp0Gp7yLYRkx923lwwTwE9NNbe3awA2W6EE+A6O2kS84hGq7IUJ5OWR74aXYBX0GxT1bvBUH
/i4u6ffOPXoKHLuNtasMv1hlLQI9ZEMBC4/vXdrKdfZdriMXc+P6NdHqNSm+2lNq9euisUiFG/ru
WjMmuWMPsi2E010xroZnxwyPBpfb3AvZZOddjz5Drz8LmIxMZ8sX/8ZAS6HOrGuRyIVh0l77uqEF
om+AlRCzLOmBRyifCaIQj6RMYY6UjcZSEJmPeZH/frcNjG4Puo9mO/ZXTGeRftRs2T2XDgeK7TwX
w+AfM3ug8ouZ0fu6Pm2RARcXJ3AZKXdKw2LMXZptxQVAElG3XEF++15xewCpgphzZJgUu9z9umlQ
/y1QLdE0/5/vgbIcsasZI9O+fz2vSssaA4B+NjjhVh183msdRzoal+7NoKOBecsat0NVjndSa6yr
aYdqIcLgtTI6Y4Zqrkc2p/d3X1+5Q/bCR6Vv//T9trB3JCwgmLXUagKj9wR1QS5H5h4rD4zxU9Ua
cpGhntwQXxk91WHvzAtLp9/oK2LM/JbKWJnBKUcEs29vDrfbvYFs48HxtEdBD5CrOZUkXnd1KZLy
RyFD76VHhg5M1nR27Cz9p6xv8M9rHngMo1751RBvvp42xMs+rMqXiRHxxvVLG8Ng6K74W+TlAo06
eIUEzMQ2bsTDsXWNUh192pdLDazHtZUkEyEJsH7cYhEqugRPwKAfLIVZXLt9KGRMkUNwuwmbVC7N
iQ18i7Oj61V9tbLAv3okFd/uEMnWXAvEXvhf4hS75E1VlCu57z0v2fc+wpc2LvSzqQXRIgvqi2WE
clMqo3z0S/lUA5Y71bd7ISFYaD8d4/D1ICBigAcVzTOuQXLTpH4IB2hgoD7ozj6phm6d6U5MIpRW
LlUn7fsqQY0c1kwCwQVROYZME+NQnJVrD/cZ9jWqW2Xj4S9sSn4HVUo5fVQ4bUqCeQdb7YsGp59J
5Ql9t/xBp79B0GqW+Htw0o5A57gCsuGYysK9NBFNZQyMHY1KUtVZgNCam3azYSVM96ZNajgqxXLr
aUN8mGJqRa2kfPT6Xl2wmqgLcISFtLgKdhmnfFmp7ikPYcaErXoBh65WyhHj+utuZqDkZq3cpRh4
0ECJ+r6NGUOQahDtvu6ie3XX7dh95EH17Ccx8GnTZDSSa9QOyWA8JEFSUHUg8Kw9pgsxx4uR6awg
6Z2gb/+gIzXlH65/4pv19pMvx/WozHuwud4+rNp24TfYrFmuqpO63aR2UJ0mp4f1rnC5fD1g91wb
0czwCCSKvQyY1fbdsO6sYlzEYDaWnm8Oh46A60MyLBswKofUmNi2dNlFJA42zCItJcgevgz74K4q
cOUSo3CK8rK4BEH3mVtQScGUO2wtTW0PQvJWgDk5MF/x2Jq34XBZogFn93Wkx2Vt8yo6J1D1ltT2
xT4nBurkErqzcPFlsqd1M8ZRobcsc5kt/TbEuMB1ErEdJJRZEnL9Tg09uM9TUn0JlyveqJRfRWg0
Z2G6rITJyFWxhCDhpLF5dtxLWuXx/dfNYEbW1nMYytYR8k83LHZfN0wQih1hQcXOYRhA22NF4U2c
rFsFp3o0MxrDYXf0NJPihunYISLBR8W+tyXuVT/UvCDAuA6J3K5+FE7hIaZJVyG8rhGXXEZxR3tg
oWGwfPSYvzMGo54Ilh2W47shuUWbm0wq7ebdRuT7ZCSECrGbYuzAtkYH7rw2XN98tLrM4Oi0DJSv
kvJgaKa1licwrqJBHORQfI+/Mj3c2nlyBmT1OY7Ec8qxndhA5iCDIBEIR7b3QJWOk0aYJa0psScV
XKfFUnlbG57c3pPmbc6CK6mtp7Xhsw5mCnkyH2T+ZsQSXXrhffLir1kIHrtiOm56U3D3dQOV7oUz
niqztbULchZr1nmp/dE/F+Mw4KREnFkCjLmMOW4ENvpzOs1qK12rOeLpozqqBvuqQxucmUNsAKRr
yn1xu+HH980gnp2SPOPCddyVpY0I4oJee8D2eVLsTYndZlF2g3BVmHryVLmF3AWVsa/G7L3utOiE
kzoUCyziA5sFti3+NJw0vegvLJBiE5eNidXV71/SpLwM0MvJY/eBgoVavXdoiE5Y7I8Y0fUVjOV+
N3XCPzVudNUzw3+o62TN1L29gzqUzdgtWE9jmG8pMb29CGBSiAkTF/NlinhboR1IGdLCptZ2aW5X
B9aCfAX8RLtnF4RLPkR+UXfxSzQW7TUNmd4kxOjuZRb2xNDYcGC1SnvINMPa4M+DLKZL7aFAoZLU
/tUYeJ/9Hpux4kjVUv/W/YLMb9W7ijT1eTrp1h6GKSV8yknVoLw9gUiU5BsY/aK+VrkcTkHUoPe8
3ei9OZ6w2F8zkQ1bt/iRUn6naLaStAAbCvV3U/e2C5OM0wstCxpVDt173k8aBl2Ll4hoJRNLyAzF
oXOqpJ5e0LR99HmozXFs+viCU0owX+3iLMZid7vJEQ05uh5dRmKq44Amaq0ZHGajH97RT8/3uYnF
5fatrxsM1nD2U1JX67G3D183ycTaFxr2tPy6G/iVu0rRi6OcjPWd7xWPXwFSNMOz89eNGSDR6ElC
3VSQpveWbk3Lq8dJfjdV9PfoABBEje58beOUmo9RsvWrgA05lhqiXezmaIKXgXcSDXhJMCBJUnKW
DmFOKEVIEvj6iq4OO14fL3Tv+Meh5AS2XdNdgTWmpLRxFi3JanSWhmlP94px5KhRLIop1e/Tsmi3
7QDM7uvBMUYlYQ8dplwmOnshJlryX19Ot9Uob6MGSr0EtS11+9QrGW/roTQ3dmVj+kLkV4M/dWEO
B90idqJiacAJOCcTUYdIUPCZmkVPGztzgD0c2D1y6saesQey7z0bHcIbyA+PqiNJXWIVnk1+VV0j
KAAz8BL9NvSKeD+iqp8lpUpJ3GJMzsVj+D40ZIcj4wWEaH5nIYcN2T4PkdCg8CbNPJblyR+zTdR7
5jHvYtzqJZkq4CDksZ7y32/imsRDAiZHioMpO2oNgYQ11qVt5lEOaBQSIQqZTYX0aDHi0dqzGaIu
btngT1396LpO9KlNxO/S/EemziRXUgCims0PQxyqyyDLaBUSmbiIO/sOGkcBVhVAsglY/NyX8F9E
ISU4lLE31uqWKNrdmhbsWWlJVvmKyxF8N9ajESka9AJ9pCg3JfPxLN5KLJW8XYW7QyarrXsUZSc/
Fhu2SW8ktpewSEu6mP8RVs3oW+QQwTKkz94HbG5RzFhUgP6e4/gjNQ30RVO0YXr8yllVzWC7i0XV
ePROMG5yNV2r0a62EQnTRV+TJwb+j0IfW1lrtsdJr7emk1ar3h1tkqTRp7J9NFBMnmjvMtHIbIYZ
7doxODPzqT5UA9WpiTye4diirlhypW8RO+dGC+wDoD3NIaXDxRFq2uNjLaboQP36njGEX8lE7oYx
z7eOPqrDKPCIZNCf1zfOb20TYMU29ToY2jDvsVjOm5xdXZ3zBcMk08/snWEV7xyYP9J8fI61Cax8
WkeHnGTk+C0uKu8qHenuc5qwlL3VyulvvWJT6LuB5mQbFQ8R3sckdOm6E7M+TuTfhO42sxpnFgTO
wU/TaMn8BjVz5r4HLRu8ZLTe26wF6kB8QBeVcp+L7hSYzmMdFixh+7o/TqbS9pywybID6GliKGy8
CF+L3hB7F5RXLQ52iY6kBWQSE3AymNq428QKGD+az5VReuaabJePuN8Eo3lfJgFKYkTA88a3wYfU
dLSmKdaWkVLBsVHCWQ0DeqjIMJ8nlSJAbBvQxYRDV4Fg91s5F5HJdeNDGGpShylEE31kTf8augd8
ooCRY2ZbWVktS8teVwJNKTbYM5YtFajvlW0olG0uK4xEFEYr++BYPg0rRQGUSwr+2IcglBrxXBbF
SaL7XuNg/WA6dB/bSH00UHZ55W5VwycHcugN8Mym74sH26+3bIeAQMT03f29ZrePjuXQE63TWZs2
r6HlLHm/bchyIY4GbJW0qdAWTbrcliR+YV2864+xDwcOSVk1p4XZnct5DZf2zinzfEnR15gjFmab
lvFgOxw+Mhi3UTYM24z//9Dn06GsSTM22LQGGm2TXGJzQS8ymMgdFEPGmRu1e4DZK/be2dnJ2RhF
6AAbBSy6oD1jGen4IFVSHIXM3gKtPDR93+4RQNBm0+KHsE/6eWaj66pDlZOtDkildydtbbbawY30
YuUOab8M42Q6RhJpN22uYhmBy5C5OGqu2IGUyKHp+HdmApvD1yHAqGyZB2CdUs39LInlnAHfxiQT
WWQjCTKoE6CqyjHWiMzkeQiStw7R+tTZEHfR/6GyWGVj7m9F53939Xtc6X3K5sJvqiurzEllaAEb
QdcgvguNegR3r73kefOObxK1dSgJZYPjX5q3nwFcZNfqEXVGPhetfpRDZEMUaHc5tnugOpMer7th
/NkN0bGv0h8O4tetUzUv6IcCphTh+/Cdipvhh+imtW8ylfJs3qMYjR2dbMZsBnOnVH9TIcTE0oox
nFfa84B2ZubXIAbT4IeQ4wPmCVq7Bhxo+HCR81ZoEoSIpGWVN7R31SCurXYdvVjNXLfiel2gvI8C
1MJTXc+SYlijWcoMsenZMpGDbi2tZjzLUIQrMjBwwUb+o5FWimkD71LflbOyZPxk6NNZ6aDNZXOD
7mRc0SA7BXrZrGgJvrB98znnWdtvgxnVYBtwGeavSNMjkhuom9t1cJRqDO6dFyPjwkWs6efOM04E
q/+IbtzpmiCABbOuBTNPtiLjR1GPhMjjw85Ibcs6LtuaJ8Pl4N4nKveXqZejpy50gOd6chIhzimb
XdlXGUzrQ72mpLS5yUHG9cuEOJj0tOEHm4xdizuG3I2lgAoZFp9ZW8e42YHacUHfdzfoW+r3Pzwj
NTZ2B0AjRF1mk592Qlcj5mn+pnfjB/Lk92g0WGed5DVYjRF59BR6HA2jsx+qztn3QfsRhdj1aFuH
C6uxCNAI5SyQ2U9XJ2OKVeMdwd1TIxIDozS7Y6aeCiqnkcUzLmnoaOK2njdVtUwqLDglMyXdhRme
6lSwpfZMtORPoePIyptz1FM3NrfEDSMrfvh5fmET/yx6HMFmBCKi9g6+XhzErfto4P0vS+szwLsM
Ob49et5pkBEa5GIz9dRxROMuxkCvl0zCEN8z0LVKxu9j/N6n1qtw6ERotT4nPAwHX4Q6vdTK702o
nWkbHZVTUac5u0BFpCNcotZF7F2Je/Yj1qYayhUstx3CuYCtYPNQu9HBocnDPt4I/GNQWg+j5++a
AIJv5GIdIQ1hl1YpktAGsDEcdl4P85Y6vITK4TgBV61WKVcyjv8Ir9dY97NgTJGCdSdqIigbCdGZ
6qcWsHyUbuYunDUr1DZUKJZDHLDI9y0bEzBasuzGSziSKnBvoHVsHaTyyuJSFAxExIfCf/WrvtsU
/UMMGwVCv4R71OFcpFeSmXIfkX1TRiCsYkTJqDgfZcewNlf5TfyMZRUw5YZp5cnhNGMEiidRv3dR
6BIx0+9U6v5Av1TObQ9kscP4mokd/qk+P5iAzkAEQxsX+UfSiJgUYO+QSZ+2+tByJgZmspFReZG1
+5K05bWMcFCnDTOXDJNkl6G3BRQ9m/RiU0/JaxuarHthiqbOt+/8al57t0ttFTLuU7DPlNsiJyY4
z3cY/lFxWlRwa6syOJxBbOjgz6pW/sS2bSw1LkpE2C47I1n6DrZ6swGZTqTgPEPls0WGXfh2h97c
YKdFHlg1BQhEVPJBhPE8UGIpPFh0VbO1TCStzHjXVZC+4NpFxFER6B7+aAvvNSl6czn63WuujdE8
ExoSu8TKCA0guKMtt7g4QF6V7kedk//MXrJtxofRTn4UFqneVYFOMYq8vWE8aTG6Fcthz6frIJsa
ztIRWDXXGDnExBn2KBcmvfqUo+4takFkYig7PNjRgSbAXveh5mpMfVPyEFlMtRwrGGFEuZluhQms
Ej2fzqVr60/kIff0Qris6uB+iY5nVFTmy8JwPhFSFgAYBBDqnG1KI8iEccQTAY8gKf3JQlPZLVWW
mgdUfrFNWJEKqqUoGTzFb50p+1XMtBlbHJqLodC3mhk912jFPehZGtqBm1671rB41Fp+ngpTkhnw
kPf4xYTRXzFZwOoGMRiEGAbCUruKUTBCGPPvunt1c61ABOTMzaHFhwO7cmXxd1N7uoZTCQiycUB5
+skSdEULZ8RiFjjQ8jQMKkVdkrBD0zxI3rsCvnVANPOMzAf/5JUlQLk6xrvw6KTasbBrg4EcnFMO
B99PvpqP1W2zBdk/KE4Jh6/2vRRqlueZC+l7P2UGOEjXgq5Tu69VyfIY2Php3UK8VPhFFnlAoJ8W
vYcIaHaao/m0yEam71X2NrJF6GEK8J6+uQHltBW/sUPo7lD0cnnul8ACEFnTv9YaeoP5FlFxSoht
0667MT6mtZ2vkFDUMyHMe10LakJD4I1OvfmRHO2SlA2LGJ95JpGp9nV44mIxs2M+5IZNI0CebukE
Sbgx6ezOwayl33MilMqiuzNa56K67lNnPWOmedvfNZifkSvJpn2yB1RJXqTWukU1VoC8CR3Ap2nA
RK6p8ZtDWTirIqrYJToa05xxU9G+Wpg4MBZ+2y1qwrzPtememVjB7aa3yGVD/0AOsmKLTb5AMy0a
zxkWfhBg4Q7p/DpRexG5MRwcCfpB+c4bfoub6jfe5tj98HmlG3MK80UVG8+9M1ywHCHkGWguTQl0
CKUOw23j3hSyWeOOQzYl0nkdkXtALgtAgHjQ11BO8dZLAFnkFS8sx/20qdlY4srdNMk9EXZ7ti2H
2tfevajZY4tcWmSCeXn3gaah2Eo7/IGAR98ReMFBEgdzDLzBlvRc2tpduZl07OFOn6wtJmRIhdlo
Ii47Evz0jIAHSTEZXsVUzCJqGUIK6EI3sKIq1+eUnfiUiQpGAQE1I7NWg3X14/TJxvuQ6NcCwcO6
jNIXLaRaKqWzAey/a4CEbwZSbOrs2U8RjhteRbCCCX6xDUwc5hVIOTkWa2jMNXEYWJYr8gnS5j0j
T4xCAEGR6sQj3bRqTtYmSRrgS9sMI0AMfTapRmIKLHj0tTr1RknAyPiAw+tqmD0KTXZstIgTn6zB
J7yBKmh2KhHBTtOMH0mstkl9YxoKhaTH6cigZCIwD5vpaaTdmfbTfSnoHMYT8mMLSFZ2I3b2zS3F
1MlmrT2hdBc3hUNiREtyzB+NktGwoTcfE7hYBvtbPWzuxmqyF7ryN2Arxz1O9BeWw1UNujbWxon1
ipGBEzlHV7ZYxEa803mcr2x3ZBBRg6oUebcyJ/Mhj60Xu+FA6sKButNz3UXpuDvfQO0+eMBFBxoN
c3PU5xBAjbUYmawEZPpkEAkSQkUIu9OgqFWcuFp9ynwIjbYCxzdNNXWb4b+7Jf2AwPP4XGFx2YId
TAUAICp6CuWKIQwwFopv/acigxoBmbctOvunGWtojBEIOAmOgZzuHpkrJziIz71XEV1CaJYeypi3
dcQFYjME7TuUGz1nf3zLcwlFs0TKv89I/5nbpsPEOKyxhQAumDzzXBLXx28NKBInvQH13vIvkE/V
pJjUdaCVAUEFEEWcQ+81+xutvPZyHf6g6wGxMug5vysjD45ImDnRnwbSIskzfWsK14U5hVhy8OSr
LLjg05FGPHOzPPEhG9EprSxv16Jj6OK22osRMKposI+FQLNx17ULAGb2wqqtZewmyOj1SGeCTlcf
W9uQsx70OlNu1XqIXiFEjv2VraWAmsOAwVsK+80ig3ZFJKo/rwaytdCt5BtEljP8cP0iKh0EGFb+
aDPa3Nb6DcvLeb0FiLFMmlkQB8W6ojjF7kVN5/KJL32xCPPsOTCadlM58G2CIAEiLRkRjs+epcGy
RK7CWHRhwhztUvfienF6iMGNpoZ9HipaQzVlntW38SXGXMuYb8tk/74jOqeoycEzvfOo5Tf4UPUW
+JO/s0l8FoVqD3WXkP2DZbojpmtl8hJJlcrNmWGRWZvpP5jTgGkThGm2HUJCo7jtEYRZL4KioDJT
IWPnaTsWHmOGrrpPSZtI4EzSbkGRawRIOtnbliTsCY59PYDZ0bok9DK8wIJlr+rMSzY4Lq+B6ZIY
l5hzXeOvi8zdaWFItgF00Ll6YY5AcEeGPlE0W9+h9cThTGepnnAoNoCH0BvUXBE0KAphP5OaMjlH
9GxVZEpRA4zlvLTksfAhjWPrdHB6tc+GC+mtirddNICHLm5NiJwxUWtHd5XWET1visPXH+5TNrSV
LalPEYAw6Cm21C2cibhwHUQPBTA5IAksvrDE78ci0laZzqbFNOWrKImlbNkVsSB4RBtuAyt6oS18
LowODKNoiIDXw2oWKgEhYIJ6isSLp0e00b798p///O/34b/8z/x8CwfLs1+yNj3nYdbUv34T1rdf
it++vf349ZtjOKauO4IyWpd4l4Syefz9FeqUz7ON/0Ax0ccKPcU8Dspy7wLkOEUASV2L1j8j3uEY
AFT0gHEtg846eBqNNzEZNHVNYtXMimamC/A37NFA9hXsaKS75pY0vHs1boY2qu662FHnxpa8yCrD
Y2/eZBKdd/f/eB3qj69D8u8bpjKkZRq6BZPf+dPrcMY+KtIM1DvwlpVedPUGW3c3E0HanWHXRsBo
Zb4QTOEvZRQ/Q5BAZpzWR1co7VQ6nrsZzOKtjAftFDgrq8r9Q2KH18hxxh1xBhmYCL1cYnzDeoIB
1DF67arszDsZYwYDMWjU4u9fkuX+75ckXNcUpqD2UqYt//iSeq4HWEHccAnYLOKNZdKeUmEwwwn3
vpfoz7ov1z3bV+KAAnMB+3Oi4qovMCSTz7Av10anWBrS+ERVYA6GvPu/N6T+0hYIo8dSJVc7adzD
180EhuJAu77GpZcMsrsDeUgTGKX9w610mpd5YUHmB9bUdSQQ9Skes6Ee6k1e1POqTptzpY/+TLKD
v51NySMyVcospaYdo7zkqVAcPzQgmEaHw7YRbUGrOQpPrcHeKQnImvq6qzIW/clKEIIk6Z2Vms42
9eXD173Eav3t1zv9n384C+qvs+I959WHftD86e4/N8v75X/ffuJ/nvHH5/9z/ZmfXtPP+m+fdLyu
Hv78hD/8Uv7s7//W4rV5/cMdsHRcNS/tZzXef9aMQf51Gt+e+f/74C+fX7/lYSw+f/32DjG9uf02
nyvFt98fup32hmX+27F4+/2/P3h7hb9+O76OedN8/q+f+Hytm1+/SesfrBmWcnXFoiFdIb79Qq35
2yM6C4p0GGY5UtkWi0lG5F7w6zfNEP+wDaG7ri2VJQzyzb79UsOA/3rM/Ieu6yYHuzJMw5RKffvX
a/99Cfvt0/rrJc3805LG+WIrFgPXdlzdYtPwpyXNUFpe5jcdoosUziqfrSwe5gNZZdhHNg0hqKzI
433XJ0941Cn0LGDnJWEbt5AA8cIxnc6of2a9Zu/wuq5A06DjW49msxK0kG1Fx4fUZQBk1HzZo0uj
kBoo/RmM0cUQ1kHW0T50ikuuLqHdvv/bB/EX67V5W8f+bb3mxTm2wXvocsMEXP5pnWu8xCAzHulb
a4yAcs+69Ba00A5BGF28jHDZScynRZTAtffx2FU/Rh+kkFY+pFDDZRU9aj07eLYxaZCspTQOjMYa
72wM+CYcwF7sFCqLmAhGx7BZk1VIkpUZiAXD9juzqM91m++gU2ErudH1foa5Pf/7V/inVe+3F6gs
jhSL5RzAyx9XPdimvj+5bNINYnwiEZ6DUeEjbI8jwQ9ZKNdFkp+HAVHf3/9dW/+Ld9ZyTFp+koPb
kX9abgf0xDQzIHHCfFha9fC9zMY1pRdOh6M1juhSTfy/pJoOuCvAszrKOrISrvXqQ3TGeqRWzYdm
F7XfkxuhcUzWbW5ve7P9Hjfld2hDsDrRQ8LWC3RvUzDRicytHhG7V5gP5Y0QRCbThNreKJoX0RK+
N7ZIQAKNQSysgyiiraAxD0tYaOWuE2o/iH6pYG4NKxI5CvPexFwKFhEMgW6jlkmf4ZfdRQQ6GZ5a
NUjVJbMA107u9PDl79888ZdvHgZUA+mVY+i28cdPzeukUdQD6n4DQqFfwQzK0DF69N37hdk93fIu
QrALObWGw9sQZvpeT/1jqgXrAJaG6KvdrTnsgKSTTKrL69//fwzd/+LTdQxpsGqxKLAs/PEf1OnF
TFlMrgcoq5PVqAt06jk5uzstbo/CyPeNfCPM48Ie71G42XsUeD/cUX73e5oXzITz4iHVg0dLp0s0
Ye5RiwmcWROLN6qIjUBZXxEYD5tzxZ7wR8yANazxSMkNji+ubLCu9IK+obVq0HX6NqUjjJOk6ZaN
HTwQlZ2a8EnQx6bETRN+iI4aHH8cPHZGukeJXA8o2dK+3gjNXfiRC3EvmR7sPNrCYZsluvbitM7K
z99cuHhAPI950B2Rui11zVrVUXECLrCr2c/EvNteo62tg+6rjU2n3JXZRU8CrrAviP5BxopT7BVn
OlCzeyO3P6zKRkY1LQZCeeoI0zLDtIZxht63W4TIW7e1524yb3XrztHztRPHOzvqtvhjd5FtvJHf
zf0cD86wURnYEF1bF/WRkdpdWNubGx+o/K6qbl8H+Qq2Dpbset03NUIAal9GTzAMYQ2g1/byQw48
ivRXRp8SmkS+WkVuuPCZ4to4XZEKzwa9XJCDOk9Dd1MiCHTC8S6it+sk085v87kLBf9z6osjPcxT
KCMAwLAgGmJzm7I9aqHD3tx7JdogyxjEhhctEAcYls+t6ZBriZjegdCSY+gzAI/29LxLNJGQDUmV
v1k3lgAfd2gNb/SZjebld2TqPZYVAGmC5Lt2l5KhxGBu0/v+0pfm6hPW2ZmW0Wpq1Nbqp6fI9n9m
ZA57yb0srBVdcedBdPnZs9BdDHLtTQW7TjbjwEVVR8uis/SLp+J5jPdH06IP1THO5xRCFLq0DfeB
nfdzZTz6hbyklr72kf3FQ/BhtxbYIWNlmig/VHqYSnogjEkfGJecIvRx6B0OxRR/aKr8Pg0e8dLO
w3hbdVU9V5PadvVzK+2T9NqjZWQ/alGc8zE9uIN/wjwfM4uMvqM2MThGsHSCRYVXj+j9BkMhJQwq
F0LLkg/UINC1zK/oCYNqWo+pfYrws8spPRjaY+HQ8GqcB1mFb42XXUGrrlQFOzgbn5Ia6i1v70q2
FCh5inNlgAQNeGnSnxomFnmZvmmMygTlm5OU19ikcd8Gb0KWlxREt4i9h8EN3yJMVJmZLt0metMj
+1QKkt9i79X3gHbZ7dHEmmONxqUqi3LmWvWJZiT1YLVBPrG0YvS4BVbK1MmvlWOeCKPcTXb82L1C
k4KUAoQ5I1pqcGO45gQkjOVJT9DWuj/tktR6kV9BWT5ltEPgl2gcuFxXnYFgI5ReWnzfE1ajvQ0w
4LVKXoYhObRJf6wDdbKq8vp/2DuP5ciRtMu+yrwAytwdehuB0AxqvYGRmSS0Bhzi6f8T2TU9ldUz
f1svZjFms6xikgxGAI5P3HtuV1jP7ZfjuMaqbpVcjafIu7b8/gWFJT0/sUwxYx9gVHqBw5OXzWuV
xD+BIil4wdlTarfDlvyBfeiyIbW9x8hMvlEPZcElZyQK3b2wqtu8G8EzyRPSh/cqxhJFqCpu0S6z
D21ZPWAGiMG0iOdsDh8LH1peXu8qtz4Y1uAFroVivr6UEtBA2AUxMNVKfHtZm23jrvzEOwQW04TG
1JAL5VwmADkmFw8OgNt4xqYpS8iahIRBDkZ+Y+2IBmiQwyzM3rHWePlD27V7oiOwtijrTgmXgNj0
2xas92vnkQktA1r702B6NxKmafQuGx5ywtLMOIrcOKrLctvzfEB/gezSZxPb2uCN6JRhz+BHNsx7
gr1XqbtgJMAIFGpEkvVDbr10bno1Le15qo3TWOXMBMmChLuhk/7ZksXejvRBSUxUxsL0nYmrhX4q
u8xxJu9lLsNvC81L7zZ3rS+h4mA9OU9k09YRkd6inVfFByx7ylXjBu3zIxa4jeG0J8Nk1zVLrCle
ct2aGfM+n/AltRV2uqfn4xibdyhZ70SiGbe+1V28n3ruMSQyPqAYU6T3ia332CIv5pE7pf2TJM1J
A2VqOnkF+excJ96e3fUhUbsw93eOnx6GGh1qOD2q3LkNB5BFPAf++ye0/FsD/6vuo3GQDtN5aIPe
3wrboma4Uea4EvMUL073jHQuCPUNE2AWdpDWphrhPKwvB0GFNvGxbcb+zhKfo/FoEfNYR/QzTEb+
f1P4f2oKyS1yuYz+8rH9S2OICjur+o/yfxy6/KP8+dcG8Z/f/Y8mEenQH76iG6QgpItAfPg/m8TL
V2wPl6Zwqe89Pul/NomW+Qe3miU8xlFYHpTDN/3ZI/IlV9A+AnPk4uC7/7MW0fq9R3R907Ysi5+n
GBjZjjAvV+Nfxl6OCvMqIuf0aa6bG1+xBVXHNi7v0lb+SIm9GV1ihmzzBJxsy087QdODzM3ktcsr
/vH8gDV3V1XgSEz7LAvU3GmnrrRxTpb4npHeFt0+GjdYR3nyjKyOQ0ZUXiBjxdo73duMF0lzGoB7
86QcfKx1bXYHlPZZkI3lZyTZcf7N7x45YDgmHmeo9KwmjQugh02ix8OXqsivqi+dRaSppDUm4d5/
NFP5ULCkTByc4ZEHoLFBo8COw/DUC7XEzdCb1DO0wtJ9rFzjUXj+TQjCpfSSPcDs/QAKop2KN3Ry
n2VF8Fyd/yAEnqczCWBrsiC/ZiITyIrdzv01sbLFqnbaxwzUm1USImVfxAYiVEeQN3Be2/velQ9V
CXcznrK3Ykw3dTrdwU06zGGMKBkqrS6c20hOD0wFoJ1JGId2B9tPc85BP3gqwKxfcLSDd2Px/zsb
OQUD0nujM1iWdtuxcPFvLJ9Zau07q74DccMCpWl2VG5bCxKRX/Nzu7ZjS22NTMrYzqbDM9LCoz+H
32qs7nPJW1hP4UMxatxsc7ha6jSY9FxsCjU0ayRiAOnTd0s0a9H26QqVKP83TCh6K2BF7DnvFEEW
6IdIk5ybZ52HROB6Lrxpl99SmdvRqI89U2pIHPxBhMSkpt4r1Q3QDshH8TrUHqOxwNOVNw1MeyZd
F1Mi+PbiMCyfWOzUStP6rUxi+jyQdlPE0yQHXb1auuY5jZYXRJ+bWRg3Ti5OeRqydTPkfrB95Hji
h13VKWWF1YA2kPDEu/ZeDgTT+MO1YT+CfT2j/AQBSc6Ud5tEyVsps4uKiUSH5oJj8ii0bVa0XvG1
XDqU3Fo+WrIdHDfpV1N16nzSTVQO6M0e+93YWwSwpfOLn5pX2JiOmYEif4hueXNXNDm73DX8lQ1Y
a4g7gIjLA+S2C0uoq4O8M5JN432UyH4to0QWC6IEKySlAMwbXZXbRhp7qcWLzpvnTNoH262egfDd
AZU/zygMZIVZfqyK5xxhmJzuFNmjgWEwBdHFrvfy24hlPOCSnJYEESc5GpUGL+zESLliK8XXMQTa
g5KjwnAvUGXasXWF7XNZIZjCX2m0gSn1dSa5glqwC3F2p/1wg0hmjextH3JlDU37pb2MHaHcJNt4
ZmWQ8OEhjCclGujd5cPQ7cbtQpLPtL1KMV0CEds9YYS6intgGcMQ3pgpgePc+W9Gij2WQm6y529F
d6SVsRdpTmCcwneVvkGefh8HciFHdTWM+R3eh3w9jjm0XEC56ECvUA3+wGV77JJoSwDXoe6LXy+U
7cF6HjFn2N53FlusU138eMNVUUevFu0NMVafs7AfGdudSn0BW8xPYZxvLCyqucj24DvuMe4/iMbY
22mxnz0uMcOKP40RHx0SBqGm9wowjC6Nm7Exj0Kpk2We2cc/pkxHMnt+r6N4185AmGp1sj0jQDC1
c/vi34yV5O8DgD9PfNDwHksOk0Hj30580xIA3KHoPCHfh1jjmDdhU7+m8sIeKFOgutGPcSqvUtfZ
LmFJel58tMMmSAsdVKPzn1U7/3g1NiMun3W+LaX7tylX4UMNx78knkQKEWMquP5s2t0opJLP7D2b
FxaAObYjquTwhs3GeyGjUz2Hx6o17wqA1Bdndl8Wm/8LVc9LQubW18/k4++j7t/G5/+PzMItRln/
3Jj9S8Wz/ig+K/7Sv5Y6l+/4s8oR7h8OUDrJQM26rJ7+OQqXQv0BlZlxt2nSrQiHr/w5CpfWH47n
8DXL9qEEeg5X4p9VjhR/YAAVro/Dy/HB0P5HVY51mWn9r1mx6zHvsiiofNNk6GXSuvxe5Cg3Txey
ErEiklxNqCGugKJ5nNwpvRpQ9x4GfG4o2LQIUO10h2jAx+nUk2LBWu3bxvb2Bvo2Tn3iAYekGgP2
YNGWZ9Kt3U7I9nqeMiG5SzyiINjmXq53wHOJjCmX12rK+qfBXuyTL32AhESKIxIoNyVW0F9pvsQV
OqgDOQRMF2kdNn2qkNRmKN2FNONx/zK01b4Mbflv7j3791nlr7eFbZpg0qtQ3DBm/v1tGUDmFEkT
d/seHGVrOc0egaUXCIs6wzQBQpEYS39rAcVpSGQ9/XqvKrR/yOp0ssuS5lXP8RGV6Y0ribusluii
4qpekhF6HYGiR5iW5sbCIzXNQl73Gvq/wIS4Ddl9b/C83cXUAecI8AZhh3D2VdMoVJ2KfCs+x5VZ
xyXAG7Lr0KwTY+FNhPkZr9o38itfkEpqGwfPNg+RBb2CHXqGyOmLLfEuzRbIMGb85LhLdtVP7j9O
h9/2ZL9tiy9vzd+uqMv2hotKKDaT9t+OLT6RRqSR2+4t37VPDKmnDUVRnON6s/gYOcAshxSCvjrM
5axxWIIM4rRFw/5h5onYohA7S5axYAD0k38BEHnOfuLBv+I+QtXs8DdjV8t5XpcgW43SI+8REUXE
ZBeOIW32X27m/8065fdlw+VSsC2PO8OSNASCTuD3S4GEVYaDzA337uU3OxNFsIOgSShAgW0hnwsq
Q6OALEr6kLz+73+3/H2V8+uX2zZLKp5G3O9SXF7cX3oQtp9D7xp1j7HOx+IzFepY9Pljefngf104
M6koCEVxb2M2Y1lr3UZYmAMRVkwQy/nb4QM4XCS4MDH0uWxAXpWEmu3/zev812OEl2myzvMVGwRk
Ar+/zjCdgAwvvE7eKPLPqFMP8cAmAkRxHuJ8JOzPQ/TEXLtsq24ri+IB8Ejybx7gLAL/9YX4linY
7kF6dk37skL86xvm1LlVAigd91OUH0V5jeIBdmxresEA9YVpenkbOjCTJ/YmjryMWhZSHDSRxqm0
KXR7BG4zYB7HUmdnkc4+02HQKEZvTtq+lu4hvVA23Zl8aQKTZEMY00j8XeGKAyDgV2M0b/oMGoXh
wlv0QM3ibS0cpY75HI+YGKz4aiqfxC8rWp3rQ1c726Lqvc2Sm0g+J+keME2+ODqNguQS/xRHLOAT
v92maT8ewzYbj5gxx2ONw201Q2TA+bNqyGZFsrxxDbe+Hoos6KJ+jTUO8WbdIC1iF4rBq8JAhRf6
Rdnztoqo5NOxdnezolhrFmQnnanKmyrHZJ1EKMTC2CJZxxZ6W88kYIXYvWaMwdDk0jt/HiNipsZN
xqMPgzTOKn/wznrpv01LPWB1vF045w8Z65KZbDGC9IqNGhAgsuN4K1o4WyDzXzFE2Vv7E1Ifmyy/
I0Qcg/yq4lqFw0snu0j4O2llKJC8tsUOViZ7NFjEJg/VKautZrtYiM6VzDbTRF1UdObZi+vDMpOL
DcYcbUcNo4QiGs0zuJCVBVsDaZ/3ULTq28rNZkUW0l3b9+882FIwEH1DvF24sliXMMg1P9NqFxdT
s9GjWoezPXFnGTDQbhfLxVfi3+HVeXDNud/lglFgok2yF4ihF7BeSLsh+TyXJjQbECqlAiNMBLYf
di/gHQgrHdsv0QwfnetPgc6HAy7gZq1qjH0xeLx1H9JHYim+rkSFVpUhfdLs8D/612lUg0CkPqRV
a68NeD0b1HEPVk9Ut0LTRN4dZ618ohF4WmqoKzkE+f4zVPZH4V/2MLKOkbkqKCn6GpdWW8Q3hc2u
2L7ETfdo6zF9O5tlZIPi5Kc5npJzOpUfnjm5u1A474ZGulVCH+vnK7mYt3KYz7HRvi2+3yPEQuql
x/LJrsdhl0Ybo4yvaptWOPXpHfLufZjrxwjTL08xH6BGZt33zsAmOtLFxqnZ/UWNG29LMO9ko4W4
P7H54k/aWqmB1BWRKC1Cz/XZxbc6jdl4mKiyXRNiGi4feQzj8R2qbnWTxjykHWg0g1OKfZRItfK7
+X1G8r8llY83KfaqFVGIt80wn1wJ/8ybmIUbCzeEex6xLYAfIIlGNSioB5nnNPmy3Wc5JA+LIBvG
JzaegREFeEzsqHHhPMXy2kYocyXwiekGR8pyaaeBOz1PePTWk1Gdw4LX5RcR/eNCj1437gvuCC7M
bAZ3SLrKipdUjo6+dgr/JKY8OjcYimPt3oSRYaKEa421GKYDkeqfBsHwl/WdxK2bQakmkCE6FNCs
URteIhjCltAANuX2czxnydbSNYvL6gtw7PQgOapgMhqrViyv9lS9WCBFdrmBnLp2bP1uHJyO1MYu
HA4lLLxARZeZvCXfJomQ34QQihLy2469ea0txI+4RPYOaKQjmSMDLwq7usdaNwzD9iUT7WucahVM
qgngKTs7r9Jnw2tRr4oCjaY01j0yQiAQy9tUofFXy/izb+J8VVTizimhOKVa4nOwhhddjxJofRYx
F1HnENo/S8ts76btFSzSft2/5iWg8qRHDBkm7O84zxWfIA4u14joojTWz7QigoAyFnhmDOTi2gf9
f2Krt5ngkGXLnRDEEBZNeElpBTKBUxR8ZhZPsPbDfe9ewCMlSCeQRj+rUHDnCMGkwn1nIIN547Wb
EZvOvoDSZGPowmOyr6O7xCzv3cp4cmVy3SVfUe5AEoNAo4k+wrvYook3yagT7d08s2QCD7ncIsdF
4a8Adh0IXam2WHXz7WOVa3ejlrjf9EQHlCh+eVt/UHpC16oqdPeAkgZ4z+vRuOvZHuGR8PpApxLS
XNaAT8fwarTuOZ/9BTk5GYD2zEqmNVnNC9QEGQvdUGFuNhkBpReTmUwhYgII4EYGmBmnW+2goi8J
DgtaL3qZfDwRSdS8RhvidaYjEDo3qXaGbsXaqON9trTZEVvPuneoVUT0lCrSxIb8mTHwg1szXPPD
j+aShjemjB6c98z1D5iU8lueDZtOd10Ah4KNSFvYa5IYgvgmaVmUDYDdvBqNbN4Xb/mcIFGawjWg
aX81MENeZWQUb2XpfwHRsDYSI5GyhmzHWDU7yHoJIPFdFVCm9reAsc073+Ni00d7xFQ9iyGoM+sZ
g2UCygd9C0umdVOTmOgZ/aPt9Oc4xI4mxvC1wenpleZ5qnpxcnvWoTUDqdLe5ZwAW6NUcETtx94o
rCCH3LF2x/JgaPfBMudx62fVbTb/6GvDfV3sYg6kzfoxIQ87Zh/WLeD/01StXLUAiA3jc+JMWJtd
+CfN1F4jTLV91LN2V7ZBXQJNZeM2bG3uMKKg527D5IBEFyKPa/89thlwWjAGodp5u16iq2i3foVo
NUJeMU3x8qTxfyLvfHFr9EuWjXMcSX1xhojgBj7VXcAF0B8q6bdYtosdamZ1Sht4d0XkXA7R3ahx
3FQpAm+2RudpSSMiSA0G0Ihk96BEky0wVPukx8W6GubyPamX5Ao9Q3gFp3BXZ2OxGwhhC5JUsQ0f
kIsydPdj+32ovBDFDVdsGXnOye+pmsap/pHjnspcKD4iO4Lvw+EGRDc1uhBrpnuYiTE4w6x88kbC
Ljy3IV6UCQ5KFJD4gjR1PMDpvslsrscFMZebdqCgrG9CPuerzHHeTRgPA5gqZrFjs8L90pEtVt65
uVed6xJG4EIatFeP33Mjbz3FUcWcU7Tuu5yG68IwTkNUz7t2yJkMm1yyDZztHJTlsSSW8pmty3sX
R7ghI+MqISn8tvI02iDmpCgstwxmHxw/+4AWARmCNhlXffzUKtT9oS9+1tw9o43pe6nvjWhG8F2X
762Rb/wLrBBB776eTm4u7q2pG/d2CKQAQu2bP5kMJ/OgF+xk8yXIScEN2pZbEmEennXM+mv3QiwH
7rTEMy5jF2BbNajniBYANF5851Xcx9b8mlKozGjx+/rb0+YLPADS0Af3SrTA513zAh6St41obmJP
vaej/9Z41WOV/Mz84Uta4Rv55iOPLIgc0N2aY1OLn8tS0T2QGZSjnC07vJlT+xo67FcVyQTrTJVI
sHX4bRTtD9yQb1lsToB3eONnLB8yHeElA3sld3IChTmf5LA0K2sarw2Jm25ssNy2HsVqE9/4RfwV
LjeGBD1WDp/sRsLAGAzQGxXLRBv73coe2dqaxRgH0MQa/xTr8qlPsQxauPjAEP6g5589+67PF4NG
I2P/wCK/AaG/7hjvUKsBJGhx/RviEGLadjN754sG26/TlQdbO0Q9lU13spfsRjQYwMaqDVTVEtfG
fkRWpBJmSHjRtaeGwmvSBLk9Hn2882IOX0EsixUdBXwCCUK2myQGAKL+tOcbuyyabm1vYdUd8iC1
cAUNhjwNFRFaPK2vk8i/lT6AULu40BRzQojC5aQn9wry6ycBLKRyCXbZ46dw5VEvpEL6PpKzAoIR
kUVHSQuMyxeDXx7rMUDSRokDXwlTDOCWfKDOHNK3HpjpMPhXrumdZWreOj6+flZj4Z574JuaFGfl
0Jwzx7o1HDCbiwHtt8yuBkzdqzIfbyJDcg547ps90/aktdehTLZxn6hs3vZGD72k4ldhGxqsBhyQ
YJmuIoJsC63xKTn1wBuMBMiiuERT8NiRDrNBnQWtyxrPfqcJRnXY2Og+pp1gPQRCFAlax7DeH7M9
VjZ3JLfPg0rCX+uCzumB+Fk5ZPCSEBBMRcPG93/k0Wjuy59zmJx0y54abs0XyQe0SXiT4JugIwKo
tWJ0K4I29g626k9NTg757OdBWxKxZToOkn7/0KWYUpyZzPoxUuAmRM4h5h17vrZNZ7dYX/YRC1ya
WBAqhFVpijxv49mhs7XGjIwbU64HrvuaMLFtYbnfuducQoT23AR5GqjSuBd1vexb2gOQPA9z1Lxk
dQzOy6P7wb/Yu+WrAnLQArv08v6oNIWRqNKfyYLYPP3ZhCwlWhvZeF8nCjVPv2Oj22yMYTj7Mu+O
vm1d6OIQP01/PdSYEvnuIyvXox8pHD75deQT29gCEKSkQyBSLctnxS9gbkqot3ggwJLVlSSyLqb0
8BZ+dkZak+N2xHfb3nmAvYblJnvu4WOuSJlC5Ia3D8CGPszjiE1MpbfetLz0ngTsMhP1OOp7kdXL
bXEkXpBnCtS8yI3qY5nVPG8u6RZyUzWme5BLP6+83qZc1l5Qc3wt6JNU1ZP3PQCLairQ0TNVvAUh
GLbQZVNEjFNQlCRkNcXPNJytLR/hwTEjoorGK8Nunmxo7pn/YLJpIxj+7Crw5wUSEM48vhAzPNXl
WbTCPcqOo9Ycb2m170OU8dsEDnWubPmAcRwvp4L0ri+zh+SSwF6WWHasZW1UOlkvusx3vgKn2Xh2
d/Ar0oz6HCQhoXSk3XCutKJttwkY9JN0ySGvfHDgJnu0fZ139e0ESKVrUShZXnLqTOM41qOx8YTj
BAlOeNOy49sM8k2QLh2hddkUeIuJy2WuFenL0zF0i2VPFs4H1r1qm070WSudTbuWnfbaXAZGlzym
rwaL5xt+hXPIXokbYqr33mD+aHPOzUz29daT7bkQfbePh+I8hsSvjMDX1kUIw01jp21HwjdAUZgt
KU0MFuh8lbrkOj7m1Wvlx+FdUWD1G5IUQlfB7rgNrxncCuA85HxnTELHiaAXS2kXUay4Et5lytbn
O8I7z8p0pvWQRNhY3XE/jDT/nCgkiDLk2Cyt3jKoIUdkpBSuZ/niwKVdTTyABkaDwNXCWxUy4+59
UAn1NK9MrPXs/w9GwUdm453n4w83IzmsK79GtmW1PwnrQm/dt9vWNK5gE+8Anf1wS2edXew0M3bB
4JFs9hREpgt1sq2GracAMLbLt9U6EHTBp2iz4N3lkbKaZyC4Vt1uIpOKHYrxuxLNHRNpAm1r1pYA
c6bAX+Zyzb31CMsawkRHJxgzmV2OkN8vdjz1oAodbhMyResB7kJRsdGLmvopBle6a7GbrsK6eHCJ
yuIpE763DMNHT3lH6BMIhZI37kj4bQDZ4CIrUivdFnu8ofdxYj+1xTgGi8CczZznsXedE50Mp2nP
pKyj8G4ubLOuJtHYco1244CrWEEunFYc9pSxDIrZ4FvYwHBPmjozN8Czn31tKZLXDIfkuwGA/MA6
IzbGhyVieWdn50QTX0T6++2lXeNxYh5YUObHKe5xDZrLWdYZw77ctSBZNTdlaWy0d3n2ep3YhRUc
YEfm11n7VaDh33vMlFTMS5glw/rkNu2Y3kQjGhAEmB/mD0twdeTpeFj88jgleCHJA+L4NZqBKqIQ
Qdw6b7G5tEcZZe9aAZ52q4nGhtlMTNNzoFRF70sWLawvgvY6YGCKi+EKEdSwB5PdrzpCaY2aYE+r
Dq90E7K7JqZyXVbJ0U0KTND1W+NnSNKES2rVcahFCFycqUBehGtXXPsDSXWY8lJ6y+UDgBCFaYH8
bZq6A2cDa3vUngXunh7aQJIXRGiYMURpM/e53TShZ6r8JpAWWYNm40gnhPYcu15d+D+afhpWduz0
7IZI5Z1qbztbzibFXCjb18gSpNiN83O8mBwS98VMrKfGpk++XXKwcMtta6GeoGdhopitH4VQD2Xe
WRASym8b6Fs430bzdB6xXVysrOkaCemeFHc0EFR5G8/wrxtnfiD2rt8Bez+aoi6DSjGJ4/kr5qHZ
iDr3gzHG0khySAyD9aqvxKfXjjQEFzVAxN/n2DypsIgwnSR2YD0SokOoyb7pPes6m9XBypbLTBXw
aAwkJ9UQp0YZb5qi+JFjt9w6Rggwo+ytLRmaJiK1bVlcSth83eROt58AvxpLHzhJ/7iUzFfLKuTx
h5cOgptX8xgpAUDlGl63jQAhUPbGr/Fcz80dTBDBWIJrsDbUI16qB9VYN9OSffVzw1Fg8GVJgN6A
3D5p8PG3Cr/6mEDlch8tEHDwvlwAJ/HOU91nV9lbR/mvCN7RM6ht0dEf92nOYHhchhVDYHu1OF5g
zi30t8V7Ih4ShgN+iLWK1fVi8jGXvuHf6Dn9HPEl0hb61l6B0OWXzm/IibdCWy3js4Kw0/xuYhK0
iomTnOrrzBGwzlFSryAt47Xht0IvXoe4Lxlb+RNzHgRPths/otOiDpnTa68gogOkI6rcCt1fVO4N
D2upSaQRNQCfm0GnlBFKipgbq3cXGzNqQPHGtYOfPggjThimcnvPzPI9cIZrhf1HSB/rpc2yPyrT
CHSMGZj9fOjMrgqaiMeMAX08Z1a0qrBRYwFJQWq647mCIXm9EIO66hq6S7Qh4Ma5WNdxVGIhMooN
Mi38310UrzsEFyVplcEy5h+IhJc1cp8rpgCELFTWfUHQgqJr21BoMNePh7VZ+vDkoqNRXepRB6hd
NJPpozqXEkbg0W8duoQEL6lhMDelxVuP7KoSO1VHDsf7Us5rBuZfs8yuvUlfGRM6ZE2X0ht35kJq
a7noh76MnPVgIqOUTfZjjo4YnE72PhmwrIypsenj9Nqx+y8mC9XalvNAR9nV94M61ZdWfrGouhaH
q3OAmLDuKGp9XhLkI7hhjK/yIkjLkT1IXvTHbFiW7aSsn4TorsyeLEh0fpLYQG0RxqKvZtLWoFX+
8LFoFpkHK3naW95hagmoZa7N5ALQ3SWnHDMhWiPog1jVBUNvO/9Csrci8vsroTLbtXEHhGBFdM69
10FBs2JJ9DugrcA++ml/p6sWTAihaol0iLYdiIj2QLzWhah46ELUbcVdpWZ9mBYH4bWXLoGnIXyb
MBe6ITV2TgvglGtAhvO90SZxEI6kBPbZMJFyXu7nUe/apEeGy3IxGEZa8XncRxbe/uGSxZPsIq5A
hZcY0tjOxRh8HoTHJyeeKhsAcW30NZ4BCXcC+CGiwxxO6UNkMVQySkoV45JGTfbMRrG9WNgTEphi
TkSybTqkaVFGaadI+wiyVO+F096ZYHtXStXzAQEUY1t2C1mjwc6bNIoux1TLlQ/YnNDyHiSOTofH
tvXNY+sha2LKDruD19tMebJ1sLHNy2LDvXDuZOJ+tb26qbyIenR03rAGbEwESnvTHI99mTPYD0Gu
zzneF1ZbsnHuIVe9hA7DqYmQQR/r0tTOtHX9cJhJ59l7U3OfYlVlI0VxXQEv6IQmUp5USYAmVYDy
qkIBjSKGmn5A3b3iINNr7ox+aywYVNhMk0NiMNN0yxkOhy5OcZpRW3XguxmKMM1iRzaRElU0DfTP
IfDTnySo+IEeTQRmPungs5ELtnYIH0PB36BHIKWsOdkCkUIXhWV82LNfeNd+Oj/YKdZeULs6BZ7c
glFd58i+nIy6pG3nZ1P4N1zk9QpBfsEG+1fmCBvSAlq+7ABc9dw467xGwKlddebx4NSuv68lZaXF
KRjGeBZyYpR9JxSHxXO3JFz362FyKa0sruCi8Dalcg6er27xyn9RhWCiIt8gCPtyZjcIQRh5J4CX
jOIXNue6n3jDawMDue3pdbnkDTEo6aNJKwNTgEodKd3GJU6MldY2G8XNIJ/LltVLwjocEKgMljAd
jj5gFashvTzlQsDq/NpPP3NZbvPKiF/KbLith+IbUKF4QbZmQ5SKnpeqKdf0uhVCChzERDwf80w+
KL+9S8vX0JoeIYH6m7zDWulpcRRMv11rNNCNRI+VTFEJNl+UwmQcu5vGxX2QmCzAjISfyNyHKf8w
M+QYzWPBZxPMFsE17hy/EidxzHwDWdzIJKC3s3Q7uk2/FwuOOOr9Q1EzBjF8MilisD2k6BDwmHhP
rXkwwwFqU/zgTbne6qyCj9Xkuwl+EFKHoPS7u46pZYJBhRLPRo7AlEAu1Z3Tsm5Q7Pwk0CL2SrYC
Qjrhl8we48lVFN/MzVx73MZILrkXuJilcWvVdMWt0LtuubanFovYkBlXEWiXlWiYv4bkroYV484i
vY1aGolW7kzRh8/Mkk4df/g6MR0PN8W+ECN7JvjIB5WqDyHn81zlr47ZvWgNyk2549olrIYlKYp5
cAh6HeZFxevndWfTxURBtfhyqehUyBNvHNpzeGvX/EFxArc6L5/GDI5FWTza8RACX2kexogFEXuw
lT84elPAbMAb0q65QU5LUm6457hRKnKryt459aa1rgVPEDxAMPNhAVz2Ve9lQZxlajCzKUlUavVc
vRnxm0/i/crys9c8S7lvXeI56qE8+35k75Cks0azyd2ZFWmVgxG/EhnzoyIBy75wg0yPQ6uWz4VP
moyXkFs1v44DoRZqbH8KI7pS5JFvF4qQVVUgzG5646SVyeKHHYjjH6JLZ52MlMVKTNuCAfzWNLCM
GaTQr4F6YsIIH2pPfjPsrJHzAiVk3lzWgF6BeC2RAxfDicbAIqca86J5jovXxMiJ75llkC+gvfXC
hFCbn4p8yjBRjDnY9qxBvO2T3AflRBwoIWdgSvlZQar8N6fzPm2TePWuf7EYkIjeYGpla8DEIQwu
OYHQgmpRCzpTJGYr4qFO8C7UHIYsEtsXq+AUy/W56vEmR6pHJor1nFn6ovdTx9jNGLhmh0WV64Ut
886BsLV2qmEzkyh1Mzv6KnLG6gzHlkqdpDWbhzz1LZDifC9LMrSXHpiOf+y1M3OhW8zA7OreCkdn
75JBuXW87DUZCEVtox6RaH8PQTPbDRRua5UaD41rrOUFX2dL6CrsS9YxeuZgLiZ708xswwY93UgT
NkooXv1MTyv4Opq5FhC0tjXfMpUCBBhyMtHNjv4yRQkR12AGQmKYib/bmQxM4tiEB0JBNyjYO6WR
xqyf2f5vLDZkJ+Z2ehP6H6DTOdnrItlYRoGIiRnzFBb4luBAMaQtvVWIyNy6sNSi0GJE4SZHZrb9
tpba3Fn9BJU7/pVXLL5ihiYkkY8AsSHYICZo3qbwup3Tt3r0Tp3o7l2P6bFqEJ6MOFHhqq8pA8tg
sB2JtShb23RfzMuacWMm4JlSn/9cpNy60/CxCP4hxvZgIDw1kL4Ev2aVZCmg9I6Zj0rnv9g7j+XI
kWzb/subow3CHWLK0JIMimQyJzCmKIdDa/X1byHqvq6uun277M7fhJZABJkkAnBxzt5r9+kmkgjy
jfHmum6ADa2nO56RNCxaZ0WgXPlQpdPa6fN6N3f+u8/150+2m/SmqPSyZXPOikg0Ud/yJHp3ox+w
YY1DpGmDGtlr7BdfAf8fCVbJVLh2xTK02gmpIyapcT1EEVpZwGdorK9aIgrOZnQl5MPcJVOxZS/e
nAJ/ZF2nPns6IA8ay8Xac6dnwFG7MZS4Avgrxg09kAuy4y/xc9+V4zNBTxo84cqdAprXTL8PsgTi
VvCgrVy0B0Ex5CvLG4FL0mT3+4xFAglVQ1yIh4xq+6rJFiwNqzwQBLijnehzzn82KWPF0HLXa5+V
MZwN0q4fkmaB/uk8f1CGsFYeXLqqzl+rvCUfF/ovn+u8bYUd7kniODSu9ZFTeQAPFPs79hDW3siQ
PQ1G/yWPClLTBhzBoaiAYdKgNdnCBaMOD2nNbsKHrd3kjThoQ+AurHdTsMx+lfmuRouiuxtsdZzG
m9jOZ96MYdcKrSe0gr/CGJo4WrGz0kG07Qfrpww8miGZghpHfh8dRApL86SAZ41Phl/ckhZ1cbE4
RNhobBsSkiLSEeIi5cF31PdkIbfPkfdlZsnrLDF4Jn0Z1o4ozsuUNAtLm98Ls9tZWeyC5SmOiKDY
0CPQKE24KmEfbz0zGA+NR8XBy/1tLph3artpdw2KjEKz4jAHROWU9ApFz8ahwNi1P80ODGo5YmKt
Z7GagGEBS4q5nnN5VjFhYE4mT2xR0k1hPTUuplTtwyEsTLDld4VTEYETnXw0CD7TsKy+EVR49HNW
RlqO+w7gP6qS4tw5cMPskQKtEoATcu6mRNE9iQJKgLl7Mdy2PyXJtylmyKi7aiaT1DN37BrWtWfe
DEFshkGByB76aC0Icj4gGmXvU2/ysfvl9GR1Nl2+sVzHBtKLkc7yOjpeunkCmAnhuNlNnUv5Mk8v
Kfl4J1hs+zEZduZI1cdB6XJy0KGNY3yYEqfd46+XfNr9S+CiAq+gvxFIfgWdaa66IX9yEZxtPJBJ
AQ2lLcy731J6wL22fvEYQqUd6emrxDiVikp6G+x6gboSKcAHjEv+sizFm0y8DbsMNzKnlTnbXHt2
B7KLf8DsdGkJM6PkBH2lEtDBwP0bJsnETAaot4ir3aAn1pvNj5T7fifmDi0VZO/9LF9QKWBcynPK
bxW1iyBboeT45lWa8M0sDNhn5VRUXPXNacs10y7xK+Rjwq8DMUNqljkFw8qPOhNrt4wRPgThzUH3
MWA4ycMaA0/D72GPwZt2ETDZIsYp3y+2qJKEE0hcEGceuPfeghb0WZJXBGaFNStk16OpFbB98xeT
M3uLD6uJvplJ9nMOh2bf1Dc/z6/1kJFg0qSs7xvnUEXFa53hJE9lzToryuSBQIGHcbR+y6dHCNMu
4l+qrZ6FyjaMyLBNanigA0Thc97z/0CfXzUJnKzBCBB+tMUjtTKYGR2kN+8bJEvyPIU9YWYcXlm+
X2goOA8fLGIFajtrF4xQP424ep4IXoWOvwMKRkgTBU9uOJcAawbenEhfxmKnI4fL3TRG/BiC0ntg
TaZWU03QaO2jgwL2xvVhnTh7YCqSw5BCODDUvm1s5xKb9PQKhgXAm0wFOa71djEk+P2xLEW6cTB2
r9rG+zYNJZ5UNDGrSvwAIdasaK2O2M4PtLo/w2lMjv6sPpy0ytaSDqPOkz1rMarhc/6lTJEHsCvY
QD9H6eqOXweKHGiisx/45KBS63xY58MnbjEcRB4LDJOy1CZDwqmaQ0wcB0sC4g8HtC34fNXn3pTi
w/HG9JB4MbEkLu3svsWab9RbWjXqQYr4x4LE2nE3r02kiKA+g/RhII17S9bH8FAWrICCLGBBGdN1
kMjvmLSRQmTemmZVu6rLpOfPowMa5eknW82DhAmxr1N9MvocFZeLyMmZUDfQLaDa8xaBP78RV27S
iUEZJgwy0s0ifAkSWOcpDwUNVrVC/PYghvSFlRyQwGTjLKlPM6RqVu8fYVzE60EypzCMdEc2igrg
JtW131JR6FVumjc3oCSMVBdyLOB0og1fnCw4mEn9rGvYg4VXvTezm26o6B0E2Ymt6De0QTtMgFrA
Lh/XCFB2FswRtML4zCdfX3J/cLZcn4ulDIpHy6JG+OWIAKHF+OfXyWqosl+6nz6DoDjQBkCa7VW/
BQVOuSICdGF4XA4wsrGTfPVCA+kCmnm6Xoznvyi1vtRD+Ikm5JLlTrNDCY0ub5q/6DGcdiVpMpFp
HZcoTQqoqNk8g8h2T4ZbO2SrokX05pXVJ3CuaZ3N9XcCRb6YQqe7LIjGdeEYj7O9w0P/YbvzSZSg
GqbqPI7kqo4RhRpH/qRviF59AexZdHNNdpupC5AjbJhofVd+8fdNQ3znkNZXM0eAZWMdmyy1LdiI
cltZR8vGW0/nYlsnbbvzMkqKBUOBwAWv+sba++jT1qPG+Dah6Smk/DEJdaaEOe4zgsqoO+puI5ZE
oin8XoGa28118LXMJUESENe+hPkhbEZgehoM7DjF70HPYoCNHuHLob8aqHOvHD+gYRoj6TN4rXM+
IWwiLCvIy9LfMfYR65JQhZuro5NmziaK+MZew9kOAJq5MZWmvnlrMXYAHM/yrZe6O1wbPKuEIq4z
239rFRQJM5mfBa07xlIaHhHSr8b60tZ7J29IAYZWPtpsa936fdB2vunw9ic4HLY8xrEbHTzQ8QwR
bIOIQlnFPXuPks6HluxAnSHONlW7ix0z2XZVV+wju925brnpKrteVWFDZY4ARB0TnmBFW1li1wfB
PXkmqiTGUsirn5NHSbeC85ApW6PLQVYTSraRpaZAnxKjnPSLYBr/mIJ+qJMRB2C+QT5kr+Ma5Qf5
LlVqxMfeKR87+oZ+EEXnzJxYF0f6FFu1vwqNdA/qEWL1EK2KrMo3JVFIetbTxkT9Gcg63s5Y1hih
4nQd0oJ56M2c4GYDdkEQpo9zyaTvBrTsVMFOxOvh4JusTBuX1laOFiGPECMZF4oo/clKfYriPl13
TW8UWdfM/MSyD4kxxY38aKv0hz3Ao4ybeamBhYeQPI0NgQmfYxat3N6aHpRSH6ZD/LDPb7tuXa32
qRzZY8wTW2AzYNXDRkPsDWlxG+HiWwUe431IMVBU+rk2o33PigEtLSFnRed+Tg7+2L4+OcOrQwQx
6RAD2kiB2N2NMzwxWz9fbIVpDVlZWMcmENHa62LIGz7lpkJEi2IjewdtRFprCCWRlJcjYzT6K8eo
z3ya/JV1SlZOOSATozAYzrrfFIZIoL8WDE5CvRSacnTIJKdhAjzWFUrlimgFkTaswQaqNGi8whPN
8t/mEHHQYt8IqvFxxEL0mIqyXRnIzja06wcgqNBJc6Dpp1rtCzvaGaa0b+1FZZ119fRv6SwLonPa
teztV6Nw4JSMMG2E3yEIIC4AMeGhjMDhtKmdXWqnfK20BwN/sCtANAWb66SVr11tb4IExk7/Lmcm
JuWjfbLJyPQjtp9dVFzu773/poTT4Z6J0DH1gj6a5slAsPSgOojMdEUG1JpgMZDMkeI9oqWIUAy0
w8VuUIRX4zgc+kA9R9x7Z3/sdlnjGZAtZlqBeJTE2FF27ybzFBBKknftswkL927H8pA2kL0XEWmu
fAakqDnU1vRTsZM4GgM7J0EMRZ0jjDJy4W3vfq0xYjIJbPXuLrVv3Y1iE3QUe0C/Wys0ySzKJ685
Z6oCMM0CnpkY4Xl+KdQr3yV2EYJH1jjx/FJn+eVrgknlSvoqcRctzPC21fEiCePPVpRbR7VDGB6D
I9LPWafHHbVOGpXUHpHusZRpCKIFMePkK5MWQTGN/hqADOxWiqRr8qOerNZ6g0D35sVZujPGkzOO
7gWrebkZh7jeNFYNl1o0+XbsMwAYi9et7L9aPDhPqCvlthniH6Pvn7vKiV7SZP5msP864Yw4mFn8
khSEDGVxIm86mzOSiNOnsiZDuvSIBU7CDCGBNq8YqIJjIUqxU6Y6BE6THqo8hNpUiYOsSnENgWN3
RmezvEseDPYkm9zEM3H3veUChQZvh8HsrwPY1w9BPauvJuoiy4nXccsYVNpwh3L+bLeW+SEDXG6A
3iHtlDAzJQI4YYjrTjkp3UZfBKQ1lg+ZhUijoG3Yoe5HP5QbuJJppaXtsJ5COiNcvOBpyurPkcL/
EFD0q00+DxY8rWjmQz1LntSmXTMfOVerJW5Rm+6R5OtFr5i2W3Okng71jwUQWbxJJMdVhrjkQTth
vDXisEFETDmYDaU6SZqED0Xr/JqrPkOLOBQHuXj+JklLrbWJgiHDae0YjruZgrH8qCU6Xp3S46wY
Ppu+KxCsIwLm8WXrR2AG0QKbdrmg3fLaJEvCTXX/7e7pChZ/ohGrY0PQ0Comp/O5q5MdEjt9qBwQ
OTXezLVHcu4hNp8YLxHFSEbfwmqwEFjyx/0HjzXFk8Itxl1hlUQoYmF7CPMA1Ao5wWsQVz8Sl6Xk
RGgghQQEYGCM4ThMPBFahNnaccZ9ivGSwIaooKVKviX78c6YXZBWIQxouo8WVaMDiksPpEI/bmRp
HQtZxBeSCvRujks0clPCUCIz/6AgMlHrgOXLurnSn1gXk2dpFwQos91UYZuS6F2PT4R/nZnK0fyK
+jko6PbfLYwhrWUKkWpf14zHfpttx8WbGTYt9/djQUl/M41FtbLsuNgbVXk2mYdX0qn6UxYQH0Lv
CHehknsYfdc4o19mdDGn9TidQ3fYEgNCBzNNnl1DEEIQjeYiFpo2ed1bV0F9tFB2d3U72vc6EVdK
vRsrdb0b9/FRLVW8qUdiNRLGvAmr+CcxngDSlrtrDhpyRchrx0SfdQcvDT7bdHjKYlNflaUokqVI
wkvIWvebsRoFwujI3vw0uOlOXVfsJmJSA0myihwo6Hj6SxG73CBGFD2AjWSOTbsnr5H2WdQtvWKk
McaABHFQgzwSWnHSMe1HRGnNSgTcIWFjEO4egzSuxPioHVQWrZ+JrV9Nr87UfC8SeOtD+JHQlf7d
EPf/ATX/E6DGEv8RTnP5/PmpPpsfn/W/mrXv3/TrDi6VuKvx+2JddTCjYob+L2qp8w8bgwhlFZvS
iYlT+p9WbfTC/8Cj71mBK3Fxe8HyG/yXVxu9yj8kVVYTwKdpQrUBxfm/oJZai4vyD2utbzvOQidk
KegA0YZpt7iW/8UNOvQI7ltVpWyYaacTQxcnJHFQhbH9X/hAglWF2xZuWvBrlnp1MNivdxlZ220D
JWIcq6+wTJ/qZRlm18l3d/z+f/6wvf8bp6y1WGH//PsJ18KuimfWxhzn/sVMzjheNMg52Qt6pkdb
CH2kFTRbu3QwfE/OT1dDoCtNsoMEKmYKwCwM3r1u+kJyy7Gg80jTRj/o2Dcf/vNv9ldOMldOuFJY
IB2sIMDSvdhG/+XKycrHaTiye1H3VBVcOQ9zZ54ih4L+qM2l48zENc8ogK3+VSpMPnbVLonXAvZp
DCGLcDtNLPu8psNGRdxMUQLkJshU+4tG1NH71a8qt97IV4fOaYmbau0bxrdkPTsmC0WZn1RkqA3g
P9p4AmKOdZFBV659eDgrChzVAjJ8KDDPIWzz6Da53y0LOYtRefHaGZZ9O1oAyKT2RiKRCIFkrQLw
H3sfOPkKDROlihGa+NDiPjS8czziiY6IcKYg5FzyELcevZ0vSBGfaHlMf+O8DRZf7Z8/ernQwWlv
2oGgPvaXjz6gb6O8mFuzjCTFCscw920w7yem4nPMhwpzzHicOvIBGuHjGvW/Q4TvX+sB+Q7K270F
ePI0TtZHELbWg9NNKRo8FZIZRwJT9+KUnrl3ELTvfUkVj70dtosbMkiybH1Wn9VokMkLAh48qpiP
VkAfOGk6i0FWUphf9EuGIlKwIiiHyHoDsrqor92cI5BtodcSGKFIrD7VPioM+Gn0IJaewRzOB+p+
p2TuKYN4Csp8is1MZNN7JDBVI809+w4bnsmQcN1FdwJK9Kr7HPN16BfbqpiuKEgw95PUYjs5buMC
5d1EqtHspFfZTOa5TkqSFul50iSpSB4kv2uFQhYN20SrL5sFpfHG6E6Ujs5jZj0r3Hs3mv1PxpAu
BZQKeNOUfs8HJfgb/WSnWlBnJhMuPu2vOSCotfamo2NjS7X6gbQPkT/S8B+f/vMzZv+7W8BzTKgU
3NEO7us/P2MpZYrKp0W+SnoicaSg44Nw+upUr3WeWuva8JoNlL8iM6wDkVdvSwV6VtXNR3a8DmpK
SHGdbcbAQP9fSJa+FXINOchvtmeLK6qqQ+MD0I2M/G9uXvvPLvtlXJUwqd2F/IJrnL7Xn3/zvGl9
I3aWeCOrPSuFkCIPCndn2GlOvLDxYKYzSYtkVx2gXVfo/JBa0UI4zSxoilHpTZ+RBIBiZquXl3QQ
RHRlGOb6vFlXgHWI0YnWiZxfTUTFLPcIJWi9wcEHElzIACRAINHF33nyl0fuz48k3ACPbFzHtG1X
OH8BFwjDwnNM8XYliquz5Oghte/XdL3Q1NLaUrRwtVl95MUVZIxroMwm+ono0KBFpQ9cyrHtv5kg
nD9jNZYLzWzIvOrRcWYQ/uswTIEKikWJW8GdhpoWuhjXS+rpmvI5k+987tkJMEz+NFrT3Yx+hOSA
1WtdivMYGQjcqYdhLMFdZKLqrmb6Xgaa/C1q6hO1ftQMsfC3YeCwC5Q5pCwUYE7lErnGc9hG5SvX
gwrxEuJJqPbfXe//dhdBDTKZ/lwTAgFe7b/cRW6HzmUOsVcrC/eyr6vXJV4j7aN9rFEsmA79XDcG
BM6WTklCSTPoKA+ynn5EZF6vEgbzlapflKFd4Elk3yzbiP/8jAb/7QPgfnCYDFmPBKwh/L+sIBKr
a2hn94SqxYRVmL79lvhNvygVb4Qcs2JvbbaKOVUHYZGfbprNdDQicuqIBdQHHn465IO8paVoLlWZ
U4MBEIrjuHPBYKbWzSPr0TLsmyUTfHkISTbaCPY04cwX2uneRUXV8+yz6UFK3WEU0/JMiTX7AhMX
1RaFkuOUlNmWlC1idz33+9gF+TkSwLCqyp3XcwdmphknLlBeQ1cJPtgEHMkNYqk9lWKrOp951EFN
GdqQfE0nbbZaEaTRdmbGPvsYQvwkpCM+zrJSZ2tcYxkzr3lE2E4lhl3n6hs5SDEZPYaF9VfuaI42
L0eDqNILJRQUStlplhMYrYkkGAOErDGQhBO1+YuAvoQ63xyegEcAK3G7K6qKaAvzBsHqFGN7Te2Y
MrRodvT4Eb+40cZ32hdL1tDL53xnm0UOq6H6G5iN7dv2X4YC3wMfgmuH+xOKCficPw9wyhwCI1QR
6wSyLA2jVSmq1W6hPIfdmrWgR5RL6x11YntHPy0/jd40yJDlfKp0R+b4HH1pC2ayGRtr8OCX9UvT
eNGpwxJ4tpPyyU/IbR5I9AZWOLUfmUa3XTZeeVXaFs9NGdzu50ksdTedckeqxar78PNfbS/Ee5TE
TFDxwBLMagg4xjh9UEg9NnLEOasr1bzRF6OvvtTr1HLolpncidE06YnO9RuOKEyKspCQA3jVxAYC
BcBFb2sV5Q3iyA6Bt3xyaXxOUeA+I7xzn0sfF1lFp31zP1fHRB26+YR2t1G3+zsoq6DeMaWzur94
/xLo/CkjwBNlD7JMVY/TVvh2fLWSKLkWhtoNCg/QvBzdT91fvB+mY6dRu5jA9835m4crGC/WOG/I
vRHhVi4BG1VoB2e6not3k+nz9+zrbjagyy4x2KbbPNUhAedCNnR9ctN5s3qv36EQxyHVuwjm/3kI
kNnaF/j6102LCDUNx+4gy3L6mgTYlBBQv9WxOZ2aLOB648Zr5tn7YIHFpiKluavCYL54EKtjntuv
cHupfyDrdnlaz53W1tlHPkB4NBRasIDu01xle1QVDZoiJAfUvRFBI16LT+0YxCfDrn9EITYAm77T
HpLUQJu7BelrSIyXedRtSLgjUcsZok02L8N2X2r0A6po9/HPULXWlzCDyUxAGGwgw/zSjyk2mXDG
JbUcosegNgPjep3G0YvX6+oMjSa+uQJ4XVkb1Q7DSKVWkqIllRQw6+CA9Y3wFu9gtst6Hp3BqjXI
NkWaSm5TQUhD2vpfrdnuX3AL9C9JbH110cyf70e+tsxdpJWBHJh3mLQhNykbts3cErtnypf7l2gy
/IdhtByqS5yzpWnsR49FKn4M+TKioX/h/dQwVskgrGeWr/WbxUoC/239Qt28fjOgN+BOKW731zyB
HSwR5eP9aKQ8ZnjQku5H5uRsKMih/AXSsPKSyLjcvyjDDi8+kQmXtmZ10+FriyftoRgh1YYi+/JG
Se+a7Vpc7e7v/uObg+VVh65SPDSfbhRY16bg8gAUPPcgoL5aEP13ITGNW0Pbzls2wzj1ZnY51MJX
KBvhd8o2F9chGMW1Nd/RGNuX+5m6mL+VRWDsAWd4174uqzWNXROfQrgsRKbUv+a6eB6T2d7Wc3Dt
c9lHG5u12ZE11tWMUMf/cdiMXfN4/2JMp7oXyTmZM/H7F5RbwSoCnI0HZRDncpIAAO4vh3oW5RoE
2w2dTrlvaxX15Cnj/G0sknrvE5lX0xiInQhaUKyXdO3BPpiN41x+P5Q2fKOxud3fq4KpvOLq37nL
FOjFpn1TnlQnEehTRUOtGkrnrUs8ebUKJJj01t+a5cjh6P6aNFP3/lqzvPP+Wmd2v7/2b75veS2c
C4EHI7J3hlVOt8imfqetFK/kcnj/UiV8GHAg5m3skB98P2f3Wq1KRJT7P855AbvzoDRezBa5TsCj
+lwmU3SF3wTbkqP7FztukFpQQ9hVdCEOokfBX1vecHPG4Jqa0Xy+H7XLqaqsd5LC/tWvVAwaNrcx
JY72Y1yXGqfimcJrcyMqe7iV0GAeKzZI9yPXsNWFmu9Z9e74aBvIda2SxjgbsOQ29N/ZaHiPY+yM
CklccOiQEV4yCzpuxf9QS3O+JGYHtlwbETLEOHtMYzB4D05q5IeoEgBguuyRRRIozATSUAqgavJT
4+QAo6NuzC1Notw2cip0D7PfPqF4ap+y5V8opnpMkn+cndkorvJao+pf3nR/AXm+cSzS4OX+LX+c
l475luleHO/n72+VUEppdaIqAZdUI/vV9dGPKp/elgYkkYRLPq7/MpE9ta7o1m2pZXkvaeYXZ7SD
vxWDHOqVnp2Ny8RMp8H2X5p01GvCZDHlRdVnGOGUnYzM2TZRMm/m2J/e8LVnxM4CjSJEcnoLdGHv
MlrS6/sh4NpsX004TMflzQIuUKO1ccBcmJ/RiDqrVM/+SpU9vlQb2xTiTHGs2WM+dr5/EoilT3Yx
TI+jXYD/kqzdS1/QDueU6Zty48w95kMzx1kVDxJxddG/tmbebVG3VBsviIZXMYTVqRvpwN9fLQjF
uIWkqd9fpKbfv9pFeZLVLB/vp+4/bSww9mY1Icd1iVTYqt3ojN40Os/LvyDtnxhc5ktaRHtIqfNj
nQX1i02/bosyW22qqmxe2loCrJozlpsc3d9Brx/YODWBfc/PeJHL1GAZxdf7O+6nxmj86Uqtz/dT
anLsPdL/cnV/sWybX2HGb9uM8uZ2k3POoEo/93rwrgl5HPej+5dkgKCe1iwUcTzmz/dzRpdx20dZ
v//jHJSuFRDE+Kkq0DqPFWBZXbPvoUrlQ3XKq9fOXeapPv55PwpAH7wiPY81c9D9DBI62Kwq3Zko
7NFlEnF3S/rWehEYwR7qxPIP9yU7BvHuoFvXwG8TWS/o7ayXPP402bk6YECO2q2Hc+ZHfE5mFxKO
2wP5A76ir/ZUlxdPXVPi1q73M37hAid14BtXtnerx/rYx5LJYDmSLQnTuvlyP+hCwj8iy7j4YVhe
OmEcZZVitEf8Ua6lO407FaDkTaScTlF1FKMUHyk9bk0z44hdXB8xo9Jwl/JiNCnk7QaaRcXia4Oe
F2vv8uX+r5oR+tzynWHhCHxQPHGNsqx3wmt9t9JfAWz96kk1B5ySR+qcjFlzg+/cc+VadXD522mZ
//NYxsm4txUfu69z7xhbEQYNM1HvBqPcVgWq28YkX7zX5div/CC3jy3PzIG0YRRSpRRYuqDjEN9i
AISpQtwOrEhgNIYvpoymp9IgZ9cS0CpcbDahACNJrnn76jLJQqduV9TkOLJaF8Gc4fN4g6cb59Ha
DIh9LwRTTJdxEm+BGMiUryBhNa0xPrc0nkctodQ5w9my6ODUne99U7n1nKGmQW7uoLLzkVTZ2XCL
+S2uw4QeHRErPKU26M5gDoqT7Vbi3bBgNiXHNKVTOmV6emqTNjoQNbFFSmduUn797X2RGgEPKqr4
ESDXhFe56PwVf6O7yoISUdSYD7RfpprU4NgIWLqUnzUOP1Qc7ECBdOOlIvH5qDJJi6yMaX5lOMqi
EVwxkljj9fePrGlRkxYVzIuBBMVHLxPk1C3/HaVp9Nioh9e4wm4ULPw9rcf2EqLJLtiVgLBx+ncX
oSSCQt89eCqNtkCoqF0NAIHl8BOxAUTiZYihd6qfGJaHozmrHTmONDmBSR5Q08mbkaZYHHHnBXbL
5XYsVK30xe7Tfp2V5RsHLhJQgjcC8rKWC0ZFbL5SE+QWskBu4+J/FpXCsMDR0DrWq4PScVx3Teve
wuU4bMin1UFWnbVDx7rtKJ4d8t5YUZ2Ika9AfAzKnMwOCr7ADlgGd0o8BdjVNxj+Fzlk0lyaTL3P
ujQ2bh4M3yb3q0L5/30mcntNY9IGnUI6K36nGNq25P4KO/qZszcPB5e0Q1knzlGJuT4bAjVlFuiL
ZynrUQ3uDaWO8xZNr2NB/RIiQnLOY9KcxpSp98Hu7fKa2TlOXO0Zpyos4usSNJK0jeXuFq5yW8TT
gzf62Supf5gLycbbYfp6vv9YVhBrgxywl/gIGRHwDwzUa9gNM6ZbRz/bJkltOtDq2rrFe2xohOZp
vCPi14NqA6Xj/isHBXaXGmzUyu9nQqeTGul+ya6ekRl47cwfU4alvrDNwXvQdNu+OTRjWWzzgvgi
UIDxq9mod1lYA/iPVu57iB3bKQ2jXdOV5bsqcP02oprP0cR8RypYvw/imEG1oK8gXUtcfCbv+6Jn
Irf07LbTs3tfLCXzbB4BKvwMuP5nt2xvpoqsZytHWIHdbt7cD0Oa8qRWViNEpnlNNnH8dF+lkR6d
ga6ERlCzb8oxPcs3F5gPyjr3vXbs4NGWdfBoJNBBtG6a1f3w/kI4WvFBBc2PMi8l3deCyDcv6YF5
Nooc1dSSwG87gzvL6daDVVgfQ+3uy8Jxf2ZZ84GMYTyZhYXNgm3FmSnaf+j5ke+sVOIdidXGBoNE
8m41qFGIehxZKRVvdiVnxnqcr4mphs0oUbmFMm8ePbO9mk1UvkCTIEg+Ko9mjWzfwIb2avWp94yj
0AQq9SpFEbxUx7YKjFNNuFqsKjwf4bzcWXxBcgQrZTKJkTVSFoo9P0SYPbQGgTbWrwxxc4JK3qwS
BVGMf5PWD+dKVJBHrGlRd1ASKAbzY4SVL9aPVqOr1Wwz+TpGkCzsxh+oeLzDYJ8gpYBJg6zwC1UW
/pfmPUq7fVo75rmsa9Je9HAaPFCjVstcMBgeQ4sNQyoEKlbOxMQUcPwGYD9W5dfn0Eub8/1fCRPt
SlEk2+Lu/CjwNzxhjGNNXYYm1kAqz1WvXt3SKfY8IgPyfRDDLZrM89Cl05kn8pea6HZAsqnKBycH
umzPDiulrqQnhQJ2T3dRxJvccrfjNO81pAziZq3uDFMiWAWWherIEdUhjT25CYkI//0itS1m52WD
xl43b7YJzMZj6TXjsvVN127bRNslxWEq3GidZUP1JZ7M77plli5xN24iENinjAphETKQtQZCYnvK
DoSgtWcrK7mDl3VaYrcXVFjnprTJN63Zng1UKqRxjGumk6SmNWOiDZ/NRpCk1WIGT90UKeccP7aq
jB8TOL3buu6eqoW/Bbg+pcKaFDuI3QdctOYZwm726tf4KucYBUHSJvUDO5ZFABG9ZKhJzhKRONt/
LuUfhwjKz3aKVUslibHDxXEpCrCF4//7hyqD388sLymi67dWaumNNv3xqenamZm0z9dmq15rWzhP
k4mEVPbZsCOJnmsnIGEDKmCqg7bENjwqhp1DykYdyOK1jyx05bI1j2ie8rVRF+6+t1qmJVW8+qr7
TankmZ20eXZaW29LRJS7fBG56w6jcmBb6UtjVNFNsGvKUR0tyeTN2sPLw6qmwbAI/G5I0vGIuHop
57XocpSw8KPYPMO12GIWbxA7rxX1dYK7xpLeiF19caso2ktpDJf7lwIN1cUIMn+lqSevUwNMhSSG
IJRLSiOoh6e2zD4dOzqi4WS1aBXgN6UzQ/6o0sc4V+ljwGYDVb+iJwMcdsPepT0BKwnBYvodBLMM
iaNhCUAKubhM/uRcZoAAdPLomlJA6FPdQZ+ItxLlyGpsTcLZlL4UEDiPiel7GEtEu1bQ/452DLZp
GOu3wupoFZZe1/9KuIHO1mA2+5ibeSUaN9nVdeMffRkY69ylhNdZ/om0Ub3NnYCYpk78Vtdxg2WZ
Wj/yTcEocC495zd2U1iJKgqM4J7f4oBIlQi6KryiwuMBMw2SwMgNDZewUaz/X6My/SDUrjql9ngN
hhBVVzf8qqgxfqWPdqG2/Fj2tt4XARONU8PJBNuYXHUxPk//l73zWG5bW7f1E2EX8gS6zFGkJCp2
UJYsI2MiTMSnPx/offa691Sdxu3fDgui7bVsEuEPY3xDQI1omrdiUN1hsO3qylpiCbLcf4r0YV2m
dfVhl9gI+LM9SEnDOOcZN50+wiCYVf77qPNf0KZh2KdqbB8qhaoSypZBRjymv5x2v8oxYiUG4JTe
a56wSrR19gSkGoZYkZ4NpcMEoaE1HPkb2eCwFZYZbmWL2goFa7rMoD7RR2KzGVKsz0RrAi+tq/Fq
i5cyzi9YWXGr0EkdnREEQkBlcL2/dE11DlOgeUFk4uslIgzuzrFNe9SsyAi2Wo/LA0H5eESGmKO3
7IkjMQfrLY1YyOGWGPcU8/swabA6jE58k8WwU6MY3jUsDLtOw0wfYozYlJ097eA07fnaijcM+fnW
9KNxzrBg7FvMXdQsdrPnGVcFyWVwPkY/yPdERhAXKAJyYoy8mVAtx9E59L18OQ7AkIc6PLI9wUkq
W3lzccIj2UrzN5b6fDHECC3ZXDuF5z2CQPXmKaZ7ZFezj8BMdbNlu1b5n1pat8pc3WV3rETjNh7f
lZcBDzYKijq4yKcxzemtynBFag1FGn+nd7+92DHxeA58knqhuXkFXoPlRp1rPIpgtK16H66TITNn
aaWVfKhGeRKm0x5lTIYoFskbwJfohmvyDcoGw8cwNbgg03at8FnsemgZ5N6oaUdGLiVlT5AfxJvm
u0+iVUe+4TLWCJ0xiScrXD8kPY8XPuHPYehgH3Z9sftbHvo2zmc40jTbuKy2elr5sCCIJCQ3wT02
9muVhdG56imraH3yj8GDYK0V/rWvkTeGJtMvs+4rpH7iq5VjCfKOl2rsiNv0CU+0p/hyf6my9NLY
FGZSdlh5YrAtWQkxRc/qfhsKcbGH3N+aja/z9O+ctWht3LYT8jgda9wPM32GdfGxt6JiZRqGf9Zs
9UQvx/NFd4JrbrRzTMyMMwzG7iCLqjt4uugOmY6z0qSBnN30hN0LnfjGqtwypYK+2Ixy19W9u+78
ajZJqxmiFH2kjZlusjprtvYIbpMpeIVZzck3zFJpCJ34UCv9YsvUO0gPBTZ6mG5TNeYGEE/5ELl6
8gCFDYSvK7C7RYh0fNZ/SZVwBo4ld0MX7/6YsjCGFbNIncY9602eco4oecLcnr1LSEI4hkvqNdN2
4t3QJdjVI+QZTukd4dWkp9GiIzXaB4Q41jZxhECg0MltiaFpBesX8SL5ibsiTuJ9omFBCkNyAGxb
JevcT5/zEa8hpv1mZeNOBUXiLDJjEod2sjGXzeqSMQitRQRyfZHgDgxh8PwC8uLihonCnB5x5Cpi
DQpTDd35se5D8CJBqi1iqgY3qM5WTzxQDYXj1OiAJFwVeocA3x6EYn/nNCyjAXAYB1+LIB7W4w6p
drShFRcHskUD7OvGk6BQOox1b7E+GKA1xPXZ97g46XQOXTs9JUUMHNQIT103eifddRZ5HGVn3ymf
2bW6BydqjK1WEAjaO3zRQ0B8QcSJl0mQtI5RrC30rJWI5KtwqLoArywytzapGPl3hLjpF6nbwIQP
B+2pSWRP3ItbLuOw+CgqC8R/6L/1ExsZVKNPIdYK00/8c1W1yUV3aXQZf4ZMWxn3QvBa2KFn0N0E
2SmoHJMWeT70dVQyXU/0s4zFYQpt7ZgopV2GvlanCVufkRo2T6MatbVlAIMWQ7gzQipRD5cm9rym
fGptqhGvbjq0vDHRtv4UzBw+6lc9Kq6wIvkMNAwhhT69j7ZIv+aDvsICbyUpoaOQdRZTWOpPJMK9
+lF7wxzduwB0+ishGC91GwFmH7ItavL2CEEd67gJexz4WrUZKi2+1Y0N1ztUb4UaPri7SkRJnGsV
kq9FOE3ZMSsjk0VVyMRkxLucBRCVkYjddNU7D9rsBWyNIXrQA905amNTsSQwanw9kQacsTN0vvHJ
fu4roMqhMoy1xvl9BiSCbgu23rqgM1mi8GVY7sJ7yMGZQAfG5ZMP5H7GQLrTUfkbXcn6aHPHTTp9
9g/Ket/ZnfliGHNuZp6Zm8QEg6MlIxd5PrWbtgCIGgTkvPkB1oJG+27shjgCTepXu0EIJNsgeWRo
jLcOdv8lEA1KoVqsQAGM1850H5rJgmXvRelZH479OKpXKwm+kUfxWK6zdI9gxcCsGWSHMcbxLDWx
bWzSm4ywWgpOx3OVjj9mOqO0QYyQMgRTozOzVTuCBvEVsCpCPZBnNJr7gGgbX1OH+djNCYBrY0Dt
k5TVplRJtZoUpg+IgoukSuXOLLGkAcLI6yBat2l1FMrIT8zniJMxrm3GQw339auf1sOD7vVffnRG
l9N9cR5/DZW0bzWf7zYtvRDClej2WR+HKwmPqw/o0lI3aS73FyXY/zuGe47zTa7lWF+LAV6lFHOB
Uo6fU7MRYWG+ziB+jQf2yTbYkXV56N+cmEVA28TUFY1PnKm0NwUqUPK4xKPZavmveoZW9XbSnItJ
sDPouOKyUHdveCGypRwlPFNWo5uknvpLFH+4YeY8FppbHEpV1Iu/ff4AMQ/TXYneCVB7GgATHeen
cGB6UOVA2I2t+BXXDLhoF7W3WMeIW8uaoD2t7CEpudFjS4YBqUTqeG8ha8lcbXRkijQpLa7K5LaO
04cqAAzHDO1wvmtViWtuTsm5wddC0Fz0PsQ5RmO7/eLRXcG4ZM0/R9kSQVofeMqEO67UidFah/uX
nMFXNV9PbiCG79QAX0Q89eEu0I+8wVgBoeZTm4KnflLaCRr3R0TlxvCMPWE2b2HuL1ZBiMLAGHFJ
IVaf8BCFp6bdNkb/29JC/znK/HbHFaxvnUG9IEXJt9gOktfW+eHfZL2FAmizy/2EghgmqBlqwbkn
gJK/fZU/mH7cnG1Yg6uWsOQvQz35rtv86nrUGDx0NsLiJLJnS8QQv3edk5/4vlGyddD84tCbtm1Y
lycN60VuBeOulvF3X3bg1lt8Elln9buAqNFqmFCDNJqxzakcsRoYjCbqCiA7KPyz/gY8sH+UQwZm
yMnrj3mMpyu/Y6Xd/TZizVsKaL6pyN3TOACeQleZrERm1qdBG0b+MrX9EWQjUCuLGt1vh5GASLFK
UrA8w0trJM5rNcEHSF3GelGRtA9ND1U+mSK61TFItron9Z3v9OXRRdGJHqxelmYbPk5BWT01hCGL
rrlaiUl0AE4U8senj9jXL1qY6ntlwphyBVbCzvHDY+8N47vuweHoG04loHwWG8CzrJks4KV/NN00
2MqRpLi0wWyoVXxxjQA2DPbU/TA6LOOFqs2PiFAMHJQoU7TMefej5WBN2veQsMH3O7+7MqTX92HH
+RjUhbw1LnKEikJ84ZpJ9NgF5nnKHO/Vi7geu8Zt9ypLmifYzyAtUqM5qIGcE7cDWEu5xYYwLatX
xRB3gLfzPjSxe4gciMKNssp38q5QaaTTV4mnfM7Vi04SVeMmtTrjZrrYYjLWxsQnmOWC7DWvroBq
25O59cux/fY0isLJqKpTFOnT0qvjP9BK1U/guIvcVO5XLux0GWklwqHIo/7BZXVIYJpORRTgw8HE
EOuTou4A8K9wsm1TbRhm3/BLBUIzb5P6tXLpQO4GBpEOIK4CYgoJZ/BZxOOWiDyt2RcVGKPJqNXf
yj9LIN0I+0jQR0atM4S/ba97CfM6fy/SiUKc6HI8p6cSmPFD3KBHLNs0ek2blAcPd/82QxDC0+/R
7XR2elp8prBoHlvHeeJrLtO1J59a05seTdP+gb+VHWhE2JwNY8muIhoVXASzhzA2S2kLodAivbO4
VU/J2PgHnJmEZHTaZ9tL5wWCxCkI4PPElZXfaCmSk+HNIrBoeBt782IV+XBmzIAplInJzvWwMDb2
5B2mWVjRBMVT7BlnRX4Ps8rRX8+UFObi9gS5ILGvxtS+sLjW9o6JqeY+pEhgEA4SuGva+pe4SAB2
aTnX4/3Dys26vmQqc56rek9/5h2jeeANt7NZagXJXRrt82kUZg8/RmX7LO0RXUY/oFbyJ1E0pIgU
jdjJLjQ+KKgSbbg4gMwwrGECjKpwzhGQjzKq33KJCHAsPL6L1jgPnW2cHMzhVz9654oLEAcI/NDt
UC+E6oKHym7B7nSJ94iHsvqQVGkL7CTyEka53MhRY7ns+/hnlQ3hNnTIOtCltuQP5Ch2UKmB5DwO
bmivxiIazkIyL/7rwbJYYjZSXG01hRecVAwy5WScJvhsmzSw81UutOIhatUOXRkKgHmZNKrBfMyy
MwqB7pbUTncb/fEZuMVr3PEUyhhJnbUBU4DqKrILIUg2TNTYzfUnygceONxIIzqwgdSNUWrobPmH
deVQHBI7YqIupXUsOy86knWK5jbC58sq7i1vqxUCknyXEeEDrjF/pSSZvuYDmWjj/cCZ37FU+no/
mH/J812LLCN0ue6AZtkpVHRtrdQ+4I7V1qxx7DcxeqD5MuM7aNIUigNEad+Hhdzow8FZM40afjcD
PFSjV/2Nibu/9hKe35Gsg5NBhMFR08w/XjYMq5ImajvGmfFscjuSU96+WHkhX/yHqLPl2uABuJQu
cxXiQK2C6Ak4oyY79yidyXXzC9w2pgRz9jyxP/pygAdzYqRRH+vqjzl7EwNUBwcYsMxUwXDO1SOf
t7G2MGEA0scGSgOTnqRtn0zRRA8kAFUkd5QWrbLobj0Ju3UT+btGD3epjoB3kYbKwkc4LP2oiH8i
wj51ZZCo6l9N6Qt4P+TbhkH7EGSx/ZCggALem4ToXkX9yIal37SEYIG38P3dVJozYEeAc+B/9Mhs
DqYb7ANr76YiY7SvXVranA+E+S6kb+SBpYNbX7Nus+IPeVtmrlukbKfJwjMyytx7o+4ewBBRgJhV
5L+1lnpPrV5d0y6ObwYBVzDlxK5qDSJ7BgjEKpnDwLoB9iOLh43hW/UNuAklHebhTxcCJdFad8LM
sIru0xs1Jqek8lj56e7ZZeX2XWrtT66F5Q0Ihrn1BHQxKx7BqjqT+oB/1QRW8EGxn+4GlavNxADk
Q5tikvdY9rhh3D0gcqt2bqXCbcpS+8MDIVaxSwqzDf7gT68TJM5rFhebOx/CL+bxOuDsdyInXpF2
Hp5RbUTnhMH8+f6jHrlih/zkMsbVue98+1eGQTbM0UrYiTuh0aln5kp0tJV4su8znygsjZ0KI7Xr
2+grAoN2Qpk8kj3r4t3YTP0QYVhIrxSx6qzjG/n7kiWkyC3ub5ZAswhhJGssYqOTtQ5785rkGG/G
YBnx9BEwXZisMf4aR5AfUcRjKx1vPY+nUxlqW/SVWIIpEHaupdwnIlWqS8lyToe2jFuztPUVNrx6
09vUR0UN8jhDdcnot7DIZKic16DK6pXWF8h3neDRnifN9xdlJqQHmyMsztKtz5FP726aT//M6Oa9
hRKGzm4j88q9LiLz0gTiySrz4XD/6f7iCYZYGoCTZd8Y6WKq+ugmdCu8jcOftLX7p6zXgoPBiccK
3HxIY0s816GjKFPh59ip0j6Cgewjh0Smq2/TQoQFQSNjIoaNpmn2Q9GCkbsf9fN7DCZwlqsJzRE7
vhP1ubOVwnu5/5RZRJtkIZYgYgMey9Kafo8Se2dpu38aiJhW20B70vVrWJHyZjBCY70NKNfyWgfA
XAOq6u/h/Kbfu/C7PGNnzRPptgGcr3tI0+4/Zr35MeJbeDJc49Viuf9W5BqmU8tLH1zLFjRnYNJ0
QmYBQ8FwiUerPsVopkjTy8FTtWX4YDnJ9n4LCOb7AAqAdKXS6RuFzbghAy7DfER4YkUP+KzpyIWh
+bevHvtphIKZ9tG76tPHB6VrvXErzczdOcquVlrVNK9ViVYqFYAfWqnVr3XVuasMGOcCwiK8xXk7
2rWFdSlNNOKpoT8VFlbbIhZqm1uwviOghZsM4Ps6rRqa7oh7dRiL6ON/HKWuGf99D8MTqMOo7DBO
e8bl/lJBTFsSG6bT3PPeVLYZUGtuUJUHbRL8QkFQjDm8FugCF0Vndaeq9fpXrzbO6dzRmuVX7dq/
C9dInyO3FPuBbfvGcFDf9rZLbVAUL01Hll1hwn1HynrtUbg8JoYrHhy/gZLIT2VKxyjIEAKAVyE2
rhrwdsEh0KjfHFUjJ/botI8qHlZ1y5kTSb/bEZfdP2ki8h6hX9x/6EXeP9VaiFSswo1dzr+hZDF5
nCygpC0LwWYDeyvgRCGZ5/5SCCs5RHXcyx3BtrvJwlqumqne0sw473XnniHfafiIm+Yyii/+Afmm
ysxZkmAgE6WAxvwPciBaCuqPtc2odXm/2TnDqB3uR/fb4P3o/jKqpSlmyiUWq11f6tV7iT/w3qRz
0yMI4D/vk2m0iGx4O/38vs3Gl+LEwCHGQ2vtpcBnN5rOtIG7HfEhk1+y5gdAz+w6eWPz/yewG/Wj
2z9JW0LzrkLkS0TAoYjQPxLQ4StnRJur6kGcu/nlfhTkxb+PmDNuOJ0cdq+pOAArEYfBNf599M97
lYX7oIifw35Mzxa9+/l+1NVeyngwxv9fuvt/fvH+/j+/LZ7/VFSMNTwpzCP//EKh55CAI3pQ1TTD
yW9BlXO5ajfQg9nVtKcjYJzwJeyEvBG9hpoczg0zhE0R5cRskC0VHjWooaUFrgmYzbgFwkVIZwFz
wq1t53fQ/zC2Dr7cIt13M/iE79TfNtaYX3yAaBCQWJEzZvxiN0sEDPOBB88wfvxCt7foIfDtwCX4
qoUPPDHJPi3aybUqvAlSnDDh4E1sGNF1ne4vg6//+6hSdNt/f4F/He7wkKGS5z7Q7pYHi7CoS+xP
zcV32vABpOuCGWNzUbKjK57JIZPKiFJIy/XUZgLGKZFS9NrRp+dPB7b0+0DZ1lui8vowsstfhi0/
Wn4BSJJinDwz0LND+5XyQbExwbWXdz3UZRXxDMbAtegyK9+KdggfzF6+62jxbkNQ1U99QCyQ73u3
rGenH5D30TIePfpQbv6+hED8ycXICOZR3fg2RGZ+gjqUn8YEjp/GfvD+1v0FJF+B/4nfESKVX5cG
KQh9a1iH9j8vftJo+SJBmHwA4WhaSxN5Q6RGC/u7ATi7r63iGOBC+vehj53+2MusON6PKM+XNW6q
1dgykr5vF7va+dTcsrmWVimfbbcn857o81I3SDqCgzVvm9ioa4fAnkO+sn58J/YHz49oWcPI0N/1
AHO2MdKJB0028w0n+u8jO7tkRGFejQLMmwyK850mIWXtr4hipns3svG5TPeVg1rCjsSxGcWqrmS3
GvkvrQTYCkG3/bsoIq5rM2OBr3fBtahsdH9aDgygehFaPn1pOpiqguHs0fGhW85T+n9eBjl+u5iQ
t/e3YqTfEPiLFw34CSQeRoshfiUuaucPZ+gCHzBSrVp/d2pOXKtycATXY7u2dGGBmKu0Q2h5f5D7
YFkNXahyfmi9aNw2d5kfEONA3PsW0ZDDmNk8hlDhfgppHLXES/85mNEG7jEhYcVYtPNMydfYxETs
j+GtrEyv80607B69Rf7vI4b03onkGHtvaS3qDaRYVQu8p/D1kwPhtIVtxOH9RfznSMd6cQBntby/
Je6/j7UpPtWpfsh7r3oWwdMgmu52f5mc6LnNfbKi5paOuwWo4r6kZeyJG7HjLj3EYxFeFQzkZSw6
/Vt566Gw7e/W2gWi+hXDxXztNac8lNo8MY9G77WB7LTJIhbPw/xjPiUgR1g3HYoysGmo+KD8nrOG
2S5TW3QO57sR7v+DEf53MAKer/89w/7000gVyf+bisCf+EtFMP1/2dANCHcWnA34N/+bi2CKf+m4
VvD9Wa6he4gl/+EimN6/HFeARNAF7jOPg3+4CJb+L9f1fMdzXcu38Uv+P2ERDPE/bI2GZxsukAU0
vbo9Z9nP/rf/w94f12pkuCFwU8aEA4R5yQB5wknvumiXPZ2VecUzYZWTkYYeabiyQftIVOjuS4dI
P6QlGBQ3UyV+TUZMH5RXGidn9GxiVmXSJ8UmjdABxS33pEZ/mPxqjwdProsgmPOi/Hwx9G240JR9
Assf7zs3uTTSdzcWt5zlZOuYgxvqz9xY8+h801Oi5H0YA+txdM+mpJM24tijDQATCrWUS0snEZ1C
m0SztrmOJvkX0qf9ChSbhcjL7IOZdnvR4Rms8RJ7H71eIclPkG+gGjnoJmqQzMhmErj/5BcGCQ9B
touLziXOB9RzWr0YEXzQMiMTkjTpYK0vbaJJlkHTG5vexdpusssf1VMVxTxJvL2VFkAeKe0WqYkt
W6egQROKqSKIMYuMObV4rn8C4HevsQeHs07zEh+TZm40k02Gp+WH3EtxHEdkcnQiPKSa+pp4MmxH
4zHD2D0zFsFZTVjwJAIKsKF9mz7WJj0BN4ZVoHtXrzRfHNXmp1pqj2YewXoF8lIPkMyniLmI8Sb4
3nIScLrCa5glG+1unMq3XrCM4rOv+FsuKhS0BO1G5TZF8As/2mEmsa9xhy0cv+P/HOO6asMMHYzZ
rzQkHnZdSvolBMlZzkIt69p8Y5bfJTf3tWvn8NRWrvfsJYm7MjsIh1JLyVNyCcLoTeCt5cLQE32D
hhHgZ+cSVCTdFYBx2Ex6uDJLVnyBE/RbUVg1w1kCBvDCHPouexjamRUBsYjfW0ddsxwD+xcWKI3I
5DigHUy+/ExHLDky11q4hozOZbygv5QwlUrt1lgQl0pR75J8OCbsodkd9tcycU6OLrNTV+cJsN0O
bnegzr1AseK2ZD+norSvkb9lYJEsHAsETj4/40tiPVwLFX3DYhhNKUSD0ZjWyBt/qDSaVVN46RJM
9U4O3QQgvnmzJiLeJrXxM59BEDZZO9WKA23bn5SH4h7R2EZv9D+jIHahBm2dloyFigxcvwlXuDbI
XIZDy4ngFSu6h2/N6uFfC+ZsaaH5qwSHraZTmbnayFXe0cbI/Erq+MEaGRwARYcpi5jaoIZdGkac
EJ3ioipvtQOIFH/VaFbHGJWsnzJ1Psi2v+Vtv0laoHkj6MIZTLhBO6+W5Tg6CytqvXPjl1yWDn2M
yvfYDTcoNZnoVuMxzWPG0GQxTLG6yKbbW6zuQEL9dky7WXpT+eJ7bgKRlhQEJghsP0yWy7Y3fNT8
dwi0GkEzp0y3mO98ooB/mmyLK3N6TTKZL7FpREvNROWQM51nbuztWV59glCMDtrYHpz2UCHiJtZi
XcczydjqXcDN9rO0xltYNsda+hAeZ4WmwLDqOe+zQ3eH0gRFBclu3ujMSlj7RVVZd5w6FS6V6L7N
OQOprvZgLPk3sJLa1qa76CJrDtfMGGtOuM24AoZ1Y5dvBpRxS4ldXfsH/Ci7iT8B4EV+KBdrdV2Z
z65+jtL8dcQKORXOhgvXUgFk73xqOELC7UW4qlM2yYVELjBw91VhfFKexKSs3jKvPyMHL9d+7OCV
8noMLLp5Cuuu2iUEW5p2GO1rM42WdZS8G30OBNqNP21JYgvZeL/pxja6RMhPGIEKtW9RMhXt5FGf
7CPx1geh6SAOPf8nCVY6Qu0a7NRoL6t00Lcs5SK+xtkkxXwBJHL42Za22o4N8bxMNk8659EwxCYy
XivcDN7wmDf9W68QZroSa4IJ9JkNd7pH28zg1PtiLoTOAVD/yU/aRz1G44mK09wQQEscvCL4l9J4
qQXkZpnWb9uyYiJ5Uc0py78qAjmvAVFVSQVmvcHTtopDlpGhx4VQJvX8rGFFzRqiiEBmJDytqGBN
xgwxywq2OQINHBOX9hX2VLlp5mIsniGGWMcKyWK/9R7HRl2CwnvE+ZS/2yw0uYT9aBeW/boVmCLx
1Zd7wbfG7uxB2kRkuhLrjKgQaOY4bKzftd9DodeiZmOZ1hM7EjQPjSs3cw9bT6rd1koAbEfX3Y5c
g3UF3jlbddXYr3vyDeFQXojp+MLIvUpFwX6/WU6esY3r4kvDs8yCmpRPN1f9IUy/y8gC3jcSM8kX
9JGVvgUkb07Nbvxfmk/WEAuOfKmCYykLf1ejL8el954vp5z4p1xwDTlkbdmeVhA6vEUKZq0qFzGu
j8ySaX2D7karqnpbumn4ELs0CT2BAps4+3bQS6yM3D3giL1og1atvdghCmQCky6jnCwyi69+qqoZ
sfesWNTJBMrCpJWkP5EzHCmnBGrwjLjyXeRNTYfqB89ciUwSpbtu2/bdMvpnRjj5zo9vemnZay8s
rh5y6IVFrBS4VlZlyjgocIt28ma4456bZ7ogSM9c9Jbdb7KvoDYoj6jHsUGZ29DbM980T47TrjFd
IBp0ARrlo/4a6dlTNGHfJ9rRJCOHL1l5zo9sUrlOk1wuSybECxuc4oLEHxqAei8GAUbTSoj/K7O9
b+chDD9XEhhMkRAy7DZCtMvIlI60b6eqaXdez8rFJuFrxcj3x+amhFk8LTbmBF6NjgCVozqSXuDC
wEFGCW97kK/M2442nzzqrLQFq5J8KjWic/a+lOx/KMN+Sx8upa/BCuyJtAf1A5qXNDAb8ihorOZX
mVbWujXFr0j/KMEU+2xf1hbhCwLv4Na2ZtRtjSGRRB1mrv1EbB1bUwh88VYWCWACd9pUIchNlnTo
UtI9Gpel7oPh0SCQH9GUr63GWjeUIbbpG+tCN/54xLJzV9T5oIzfxsT2dnJAI1PMuV7tb6xCneyJ
DIKR4IBVHXA3sXGjxPbFMSNU9TFRTIRL/9L1cqdZIQngtXgABPoUKFw5jFoaGIfVs9P4H05SPTaR
le1M+uXF1POscrzg5Nh1ynrl22yx+om05y4tcgiZaJRsDzmOYKyhga1DnON/hp3XHzx4rFJ/snIB
pbUsl3rOpq/W4t2oxj+SqKAFIWrGKe6NF4Jxhk0NVCUty4tkmnIUrXpt8KNVubXLkoD7Tn+L6r7b
uTgHk25mZzgud3gCG1iLIVdS9pOf9WfLzoql7dLpM256DUnMjIic6RJ772+rKvZXdW4IQpD+WEN3
jLTAX6YsVLIqfRkTIJK9hqu7xayyDHKxkZtIeCjXGnAeJXw/QZhuowOubxEB6XV9YC6RU5Ixuh5b
be/H1q2sglPo50C1lspPTjAHbkR7RgvllgcsvxtcyM5O52MpOoclfflItvF77B34Fo0F4/AzaVJI
2uR7UHM+CDQDPFpRVvQgju3J/FWN6bddKaaGLZOuMQE9rTdrA6AXjbR+VgEGdD3etPpD0jdzqo29
GQfzhyDXpdVSfvEwOE1NcEps+2h6SD9Mo3rTCvlYWvknvBQM4Lnnr8eyvhIYghZA/nGHtzoIhtXk
pwoU1QB+Hjl6A68wTVty4nR+EgaTXgzoi2KRM5lcOjGBCVnhverp8O3p6CaMIP3TKWuh2CQ+SOY/
K9pBzp2q/u2HuXfsffeYe4QvDcm86N/ATPwVKdfHUlR+T934O5NfFSxoEgQs9gihvo2ZnuM4DPRd
26lPITCiTR36+Q5HnOSptbVBiQfNoRXkryjxxYTsAJX8c0SauWE+idb3GJT6TuXAnxunI7km4bpu
LVw3LgJXpPqUrLGzjvIkhA/6RFRHvJZdQCZIRI6uhvSmGadFJ8ffM42zSaxVbSIlRSzu8dVqH6Ax
HgRUE71iKx2ncGMjMLVeZQD/r5eQ/ZNlQMDMZm5pVsVAGWUyAvVt8rGUtD5CveIDR9ND5Urgqyhq
9Kjt2dSnKxogqnPZVAtZlM+OyjEfCP/WVX65ZDURb2yFQI9Z+lqaxVFIg+zpQxn2W21qaGmSiDwi
O0ErT2FMGIVY5NOz1cxhyTl5n2zNgMIRNEZGOr3BGT2ysdbN8BIM/S02g4/eIZHHU9gRA+9tNJG0
WR51m8r1L8IqeLAl66wNpmU+B+LYI1Cyjr3/1uLhs8xevSL8DiSze8/jWc1UfU8I4icO1PNkdX90
HVsEK4j1R+PzOB0SlzNXP3M5S6jQzkvInHnsQh6D4FM2emEyxCXMuJTq28/jz8Ro0JBdWnT6C4+y
ZVlr/UMvy2c7AAAA8tvTn4wufEcaEO6dtk02JkTckZaupVnW9OIrSTKb/HBKBGa1GzWx1C1S3EAh
68bSd7h7aP5PEfGIgU5QrO3ow6gmuc7z8CKR8a0CH1OuLc1z7C0mik/2y9C6IgBdZ2/IAbIleMNQ
+J1c7vDbUQwFaS+CWBiXdWuEiQ81ipbeinY6ibpoj6FWnfKm+hoDIc+2kY83qepFIxxrrSchEQ+S
MLecQWg8uZuyb45uz2XUW9249RRTCWBapMRo2lLvfkpOOk7Y6USpokhOwJUx2tG47wAXr5IRQzSj
eFp2ucv7GE9jE8SXclnpbXd16qAi0RAmaXd2NAwj4YgywbP3roorJq6E/iZ1sh7MROCd8dfsrn/1
GXBypjpLlQwvWqodJs1JIG+QLFz9F3vnsWQpsm3bX3l2+hwDB9yhcTtbsVVokaKDpURrzdffAXEa
lVF1M+30XyetoiorgmCD+/K15hzzRIDbczOiD9GCr/CJEbDXRGRRneRxoxjEdY8mMd4D+cLe0Oe3
MhxpSwhF5hehzwnXv4OKgfSVdEjdkiib2Ss3DC/VRobqo/uDcc99bsqID9f2sqrex6b6EOBj2uxC
90q99wWI6vdwpEiBmAECJrc8v5SMtUS3l0A6LKJsMdw2OSIR+SHNiUQr6V0tjWWoCha5voQLRhtA
ROUGVQbaN9juPKzGo2MeZ735rlccSwa9xVSv6ts26RkkEVcWgkkes2TGnwM3O6yeOr1Nts2ivRId
ubhR+iMhA2g/mRha64FR2AVP4AOd4Rficm/h3yK/CvolnRh13wQ42LBKHk3tW+VaEApTZjhB6KA6
ah1O0C7Rk+2dYRECT+G27yF9tHH5PEiSaE2h0+oHIobB5pD7ZESbjuVe4rL2n6iZ8w47E5SWWJvF
Li2YMATBZyoserO9PHNiRe8NvBdJDZnjPB4o4sctASRPiC1DIJXxJqvH0RsFlhqlT+o6TEVxMmk8
ZY5Ev+3O32p0otd4Gl70bjAIlSHcDcjUDkMIC6YZ2I91LTv6C/BITPS/1ThcdFGCAS/cM20tr8zl
aQZ8uRvN214hh6c7Q7kY80KnHUHYCLtOrdlxUqgbzxxMrDTBZO+0DoJxM9Unv/R8nc5Qb5JlLTus
MIFfor5xsy+Ys4+DgeiiMsvvIgsujluiLgtxiBUmUWL/v5dc/viff337v3rJCnrq/91KpsPQ1j++
/LWVvPwPb51ky/y3YVoSRBnNX9exTBrGb4hdU/6br5TShQuojMcdfGRe1G34P/8ynH/rhqBhTI9X
klpm8e2aolv/k/i3aTM2g64rHEMxxv9vOsniV2Siwvcs6SQrYVisR6wI7xB+hCvAEA05Dq34efTM
4jqRwBGiUPEqZaqHxLKzPf22nZH339MczuMETG07yaii8Ol32si7kDrsllOEl9yesQvOLlw5OeAS
cRFlTs1LagLSFtlY7sysuMfl/AfK3zsS5/prSIPGujRN3YX08o7yV+sBLltJuWv7yXRHxgWrK2cr
UZxWgPwK0w+bfLjQ2/eSpjBuF+MRx9h5C2HY3BURERmDC/sF7npXBQSGT0qd3Or7yvu3pOo3bhGb
+J+LyPvLw3L/xqf8f4Q/3C/ROg0f7oIJffvXp+//86+3i+dWmkLAiTSF/a6X77bO6Aqp2Ztx0g2q
MGEBzog/R0ZDNZ0wHqM/lJsatYSin2MtYKol2aHP5DHW3fzy+8tZRwfvLoe5tm45OlJ5XX9P0QxN
jbM+5R8gyUpsSdQ5Dr0/nXPN+Kbi9uQY1Xgyx86rmnkjK0UkdGwf6QbwR9Vom1bDGayap2nSOeMq
7XbA3Uv4cidIJLPcI3dXAGDreuK5+AXLkWiOUSfqSAsyWrvg57riNppoZQUiv/a25l5aaf/hgXkH
bl7vucObJ11XuciLF4T1X+cn5D9TAyeQpBXpMJfB7z8D8MKqp7Sfs469uks7hBbufInCAtaxah/t
ccaWNPbiUZ/CXd0sBP2BdPUhqf4ADTV+He68XZwLVJgBFLUbfdFfL07VdR70Y2VvyLaPd7pmcyrm
Vq0PBNIrrFBO6ckmPKE+uOvoHPzpifyVnrhegMtcSS34bfDehvr1AqpCD31hDfZGt+U1BEa0M0v6
4WztyH2JhyjoWG3wkjLq7/v07cPts0ztObj9AVVrWH9/O1ybAZiwsZQsy9Wv11IADmkHTjGLcpd8
kCzJ93lF372U+RUnmXTa4hRncFwqFyqyX5Y7PY4BES/5GZh/SD2cwj/dn7+/sYpFnekflwP49z34
tKx5ms2KOVGr5tTrFVnERFCEUvuS6Y2gj27aFyfyMehycoGU3+5Gcnk20cxMLTfsP+Au337er6+s
YiIopWE7tuCS3j0wTlEG0KbwDeIEIcRYb/e1VdEdsMbhtr5rmvYADYKMDEonGoIEobEvlJeUYuHA
6+xv1qCD2sxYVBweNI3oZyJmaCvrYvAi31eHqUo5nhv55yq4QbjUbsOkgJAF1nQwMcaQI8E0I5mL
05pcIcQCwwBBjchw1TSPU40Fei5wdYBm1HzO4UY42RdSTGjTgjhFwUUf04Qo0E76B31iTlH0G3AO
1sVoEBBXGF/WR6+acZ41KflMBLXyaznyQhgpSs/iixkRQjFER7h++qVcPv+BcmnTWmPNiGkg9khp
LQAvjb4yytd1EZ1C8q3sn0Q025cykq5nO7fKnICV1/alA9WSNGXpKWTVuyKROCwYOOADzE7TFH0w
lxCKakG+EmX2WI8ZTFiymrfBCGQoiZ1v0ueWrq8tkgP/2Dtb6YKssoGLbCfTEdu6BcgdliVN58EX
6D8PKMCWSKiKbagRvGS5dUnCrDq6ovysCtc8tDbqipQOQp7J198v/f+wEylo+7akGLB1WMrvdqJo
bgrYX/gS1p1oqJur5ot+59Pb9DqAQKHhZPtwUGd70gnUyOr7BngtFm/50JMe9YerYfr+bl/kahzW
ZubpyGDsd6uQqpy+s/uAQd84+FtzcB75CH7GGaOQcU6wcpq25inet6LhNk8hMJ4m97fdM70aMJin
EtoEeD3p/PF9+/uFCd1e3n1h6rZwlqLqL8N3glE5saaMyAAWMpeiM1eYAzk3uj7gBHM/G/70uOav
6NAv7CkvTr+/M8vm9O51F6zPyAkIX6BdsSxPf/n5rab3bwVDvNRVfiAuwCMY0QXxk1FmiWcbsQHf
p0YIuDyhv//h//SQABS2pbCEwbRJvNs6wywg6EOw2IyGHmxAzS1cH/8n9uxki0+SzkTgQ7ZxKmYY
dCbLSr1yLNLj/itTgPgP1Yqh/r4/ULcaDs+rrvg81LtnFt0lISqQa97KFfLhaF0v+UOg774uM7uD
CN166TEYm2DMIxofX2favetb2VttuQVGcEZBWJz0NLkFIa7B4mCTWQviYGiuhSCzsyjc9rYJlrxL
bT6uAUfMmknf9DXruH6vjmPlxWBoxbJbutc1FilVPgflgk2RYZq7LzVz2s35Eq840fJX0yyZ7mrl
J1ypkaeG5DVi0ctjP7t3Wz07o0GasDIQHk/Zu3dCfLg9/qlDSK8AWKeC40s1dY1seAfOhDETU1mP
nk3pOurHJUJIdvFP1Fh4MGMn3VmSGYZsnIBQLZRXXUxlw/HwDJLTa3v4IE3gIgArIiTjkSSQ/OJk
ZfiwXnHS2BREVXDUkDaiaKzKT0HIbDjXPwhKqQe/b3BwoADpK+ab3Uivm1jht7is2ZcVHExGciSH
v46Ny/aBj1KwXQBbGRh86/o1IjV73cw1ca5dXAMBPtWaaBycy2qMsV/IivGA8UztyYEd79MWusx5
Ah2zkyrHjeWbqbcu+1Ht6rdvUAVsNO0LIcqIccn6RtMQcM7nmzoOFYyzCCZbX3syiDjcRiIFINS2
LwU/psj8vTDHELVWuR0qPHHxSTzCzyDKWMW4wBvjlkChVxgRCGxgvc4mq3WSzTcMBkOA4i6udTad
nYFXcSvnHsJFCi5fG2lUxAikd6WIPxOneRF6QO+Q7XsTlq7YEppb7y1oKGzUQbWHqfIyY2e8KfCC
LvV4IYW9n7UfpchpNvkExqW9r58TJ76WkeGey47cSbOkUhMMO3VVF7ddTtlRCeP2DwvB36tEhZDH
UgbCOlNKtazff1mG0tEfkKkL1DIJMbx2lzHBRutxspkp9PjgC4CUaBZCmDoY/jgYcARgoGZuct82
/rQmcyJ+vyYi53dMQygOspZ6t1m4nej8cKazl1s0jPMwh8056XjU22hnFKSQvb13y55akH1LBkcH
ZU/Yf1qP/ummEIqjODtxrvjbYY7WkNPFLQfq9dOqRcv+7s6UWeSUEfqG7QLFBA3J5fj2sN6SmUgP
qbXmf3/EWbZO6lM29OVo/64orOZ2xKXJxLRbbjzTvxbaxDxu18M4TYETk1QwdzDftn3mzMfAt0+D
Rlj0TIKv39rImRWnvHyyD3W++6+fHRRsTAI5fulspfa7Z8eCPzp0My3AtfTM05k0r2VhRKcUo/ci
22XQSiqpmjdQlOe1FiLO6zQV3MzfX8vyZPy6m9KVwd5mS9ozjmO+e3LMMG79KedS1ui80Y0QAg1E
xNVonTfMF8R2/Zh+/0P/4VhDN2hJNCKlZ+njvNvDVWsiawiXKRNzsiPz+vSGEr/8FFuQay3becSS
9j0m29wjg+abWGybuUTIBinzNmZyPRSDdf+Ha1pu+q93wuVG0FnSOdnY0Jt+faFxRMTlaBEmIYbP
o5nZ58jq9lPKLpXEPZEVrnkqIhF55JqijWgCrxy++x1B9pY/k11d4fofzHa7Lqu/v7R/aEq4FrW8
sNTS4/lbg2esdLceMgvk09g0RP3kj41+YtaT0RxQ9m4AnLXHmSb2+uje0IQKtmAnyXQA9NXqMwHb
EWqyIIu/qiWnsfCnbmeM1jUFaMN+jbFa5ZyD5mhYWHgCx1b65LRu9FExSXmjLRKEsMmTNDsiqWdS
kNpQfzBv/f73/Ifiit+TOC53SS2QBMv8+hGEPGocFx2TRQp9Uaq+qwx9Jk0K+6LDT9qUfkCWdZcZ
28amyZ8l9mILwirqj/o2JZ/y99fzj/edqopO5NImpFH56/VgF+ms3hy478iwETKnx3U1KXqUcnME
uJYh9evMIWwOGDTO5XwihqPbElRKNmM4i226uDYSB1TMUksF45wfayP0hhm5SWqXp4IA8Auou8tU
KzKr6cwpKD8KbnwRJB/TtPvaalgK1jeh89FzuXZe/GGp/Hs9TedQ0udYmy3m+4OGNNomczUFuBK5
0wWJ7zNhG56KkGRBQjusZ0EE2/1p0u3n39/gZRF+98rZpFRg8aTfSyf43eeNr7T2mbfSh1paemuI
6HqMWH+mSiJrp8tIbloq1z/V8e9/tEnDlAeMxJwlIoVW2K8frd/lnLpCCTpFtHQOgO8OfqYTmBv9
YIZO7bh0evSEg41ajhKEhxYnkLYPyClh9y61yBT2zC/U7O4bvfqCi8lHIjSrP1zouyyPtQklDGlZ
3B60aNypXy/UKPMOoynK25ZABg/rYePVaqKmxxnmzdPY3ABQ1cE5UbKtlzUNvCNkB1/8Bm9c5TUD
7t06He98ug93tZ08lWpqPSLSMFUbWFOJojT+VB4JXJTvPlzTwGXhCF2yzrPVvW8TNZMG0axOQDcJ
HHowyhIoGpfazxEfWL12MGsYmAtlYXpNOi2/mpgAxiGMDjp62ZqtWqD+2pZg1w6GPmlb9odpN+rx
cyGILZrdGm9BYz9ZBiydTjo7pRcOthH8zMmE7IHE63oxZfmz1yPz2pb+fGcDDcOQ890fl/iHMPxR
kY8yuCb8mXh66XomjI6tnnuKtJSaeHLGE6gr22vG8cXQ6PWFdfgzGODQT82jLUovjIdPNHcgrpMV
BosAthAUipssaA4NotCmr+xTbRZYt5sPE9yVK+4/eUXmhPa2pocyx6xlU9MjEh3aTwErhmWcayrK
XVGUDDDtZHyahvKLPkUwTmZreOp74sMCP9agv1iP6DBTLJPmLqjbOyeGWwjsgcCWJUq5kIitqygC
RoCUKyiDO2z1I5hX1A+8W1shlXXfUR5DAFKPgWIuuvYXE7kQ5otbI7V3ASGX+wlBXlO59SVOtG8F
jvZtEYCaUEuvpkzyepub1ZI3jwY7acslEKMzcee89EzhLmtdQ2gp30YFT2/doARPIvbeDoJR25Fp
Mb2ub72I83yv0dllyDnerP+jEu5I+0t/gfOHd3tx1RSLq2YW8i5U+veiMh1GlDWskzr72cb9SySr
aTOEpAnTP0iOLTIfy+6HzahXkcfYtyeiiZNOpl1RESfHcBkzZMlwzk2I9FDeWAE7K9rR09KPwrna
MLn2tlmmH5fLHFRBzHGBhkSXHUXa8iV4PQ6LCYm9SxnXNAtQNLN7b412RhGJKXcg/bsynyy3al8C
u7b2xCYyvrTLhoUn4JmL+u7cDu0N73GTWv0H5IwOe2By6EmYug2Injv387fSD+urFtQV8LByw0lU
f+L8DzvKhVSynCTHtBT40MTRbMb8YV3B1hsuhY6s3fAJz417z9Xy8bK2Rkoc//bUu/s8Zs9NRuJN
13NzojOjQr8FeUY5zYn4uguZxxstbK+1M/e70DBfZvXAKq0fR/qxaFd4iBZLhD9l+D+FAXjDN8aL
MSKgI5brWix/VEYXb/Blal66lCgYvZ1DYVRoCsM2JLcJKzQOTyCzZRYcmkFL9pkmbmOW6X1LT/46
BvQMTbrfFGpqn0AX21cGpvAmB7e4mRqzO43iq+5WiOJdw34NmNQFJdF7QwfQoHcvgOc21mg2D04e
ZVe0ZN+srL2z6N3cZnX+aWXcpJP/ANqZlVa/H82AcbW8GJFpHKMl5TWvyaIyZvNurUajqaq3hHFy
yGhzgo2XvxGbzicCIkGfL/2wSecpWqxhQqcbxxgDlRg8GeDCWDPAf9e3RcXzTRO/EWiPOjv9HsxL
rbZoWAq0s/aELGh2Mw8nS7kcu1HJov3QGgtwJJj2yLHu3KTJDqlfx9coRt6ysNm4ZRaKwIMp8495
wd7aAs1L/TzbJhbY+mWMMKvpRCs3OPBtvtmO3kLc6zempuSOsPUOgXP+LQePu0cgUbz9NlILQaFA
VNvMLbImxBCzp9MK9tanppuMbZ0PhidyMhsNLWlQQds3OA7CY4OWN9WV5bH9fMp8EyG1g8AlKV33
ILuUFB557zvhKYr0+BFExitQMxaXAthFCItjXQtGK92S+aT2hqiu5PflnkNRuv4nN2CwGbt6uIWJ
EOySPn4lzL46mXWk75SG2JHAlpzbVoTkCszo+FVaHOiioK+U5wEyP4ldXjCWOYll4c1AEude+KI+
W1w3wFP/NEYgLsM7CQb3DqAzaXnFfKiZE96qND6woWYXOZ44LGjbpAnV1ZmQ7blRf6/Zd8j5IHHo
KKoLUq32xZRmt6NPM2P5Ks715j60IuI3THQeoNOe4vKoJ9MID7EbkGT4vEvS8WRZ8zwx52Uk8DSI
ANlLnyGrQId0COQi/bZnghsAOe+NADZ0MCacrH9ECwukdpdFw46KE7YVLM0AJEVUzQd/qOeTVSHT
qYs4xeVJEnLUcTpAuF7cW8xbNaQ3Xl/Y+LFjgG6ZPjaYErvP9G22KNqipyFyWVticCC1IIAakjDQ
MeCRwJxSBMape4mc1yWeNiHD4hwmVFxzDEenXDKWo+DcduNejJZ1oOll3M5VeCaCwbnHwEO6V5jB
FA1CPeYWDNONmX/Eshh52kTTIBgY08wVg2f4P5d1nVsmDyfSNnh1AHhDprOxhWHabNpFlNIn26k0
tA18g0OMxaevCvu4Hm4rI7kipCb3XJudfW0O2Vabyvlq+vq9YfBSA8a7t1ywCz3Zlct73m+MEtJp
arHgrsVqFRU3OiEfZ4z49IBBadR13yCuT+Gv5fODPqOSsYRJO65NnuCoGLinfXSsvFsIu5onU0OE
E3HKQB/wdTZfengnZlx2z7NrkWIeuHAGFOLcwJwTxP/4MWW9EAAnzkewVDZjWxoHDlDi0Cn7x7r2
k7EHU7yejSeAjzRWPzGhK9vOOs/LPlFEVbLpjeTn+gY1frjzJ7pkfApcVXxZv4PFNjTo89cUfOwe
lA62J0Nd3Eb/pjda+azFubiGho33YDis5UBdGQYvnI5NRevF1tXsC9F+XKsT7utlrBNRuSZz0NwZ
bMCjRp7JkjK+DlzW6xgUh6kxowkK8aQgoKiSQHuRoX4gtIEh1dLb7nvnbKcWXKO00HhrM+ewrJal
vee0YNOsxrbfByZrfRNXHBexnoQ6l8Aqa/Qan3KFdrKU4H0QoByjEmyNWhqiKcDyPZ2Z7Vx8l7Wu
HtC0IBib6q+zIZJ96Lsd6Afa6ZkkfMGfoysjxeRoxARXrg8BKY8F40/D3qzXCaexPNpl63t13N23
GdAPAzo/0qhJuxVmfWvP0Bj87G2qjG+I/WVJNumaMd5Xqnd37TAc1078WkxMyehu0waF+FKLsFcw
2HPm0/oX5licpE8tlsQFALTRnt++Kyj017Gz1NvnGXZ9SBChdYu9jEw+jv9LierR4h+JpWiN27UO
oyXD+MiaicklHq/UdqXERbLc/nVPKxMLP1A/n+aiP2QgoQ98PPmpnTElSPibNcgIFP+gL5ePtomb
ky7xylk8+LvZISrJbsZd5SCeb2Q7eNjm8RKG1pcx7cDkTM0tCLJnN28qksaiwDNH09xyAMjOwGNv
kQkdCpCKJ/ZyLDP2hBTN+k8ffbmVfjKeYotBC6TTXYO8aGsBR3tV9Yj8svqe2paxa8cx2ZfkvyK2
mF9BXFeXYGI3RtsSRmzaq+gFjis6+dL+aBljjdox7zeVy6mvQ956ShzrM9rHx2YGURLJ8cv6vyTC
Pk7JTA7FOox2WaIBVyEugv56NLU+O69VFyfGedPiITpQAX91hM9UusS7Fi2Yxj6ZOUpy4Fy/o+G0
2SVXwYnrJ7JkwpSih0XiwdjjZBTGzSbLzNpDJBB568eCZDU9xad5oOzRYdifjJAxxxQ0+QNGlN2o
vbqCaAwrNC9D2Hc3kRkv4B8eCIPQrCa5icuGgwz0D2dpuqzzhBEuz8alGwPNKUy366NYzWmwFdpI
kR0D7nEWsxQI8GaAheQm2AdM1TJqqLy+FKSlwD6gYvB3eYs9a3Szs4oJ3ekZjMUjAXWqgqQ2j0VP
melCQbErd+tMwQc4q0+0X+yTFY3qP2UeXs3hmMAsx252XQU4YWdsaTI3d/qLzwHOL9L6PNtV71Hd
dNA+UkpFyIaVj9M8Ketlr6ugwzX9Y7+Y7nur+SgrOLYckR4zwH5PbRljEXJt9IbdLmdLuF2P3jOi
apKaGWNjVZQAPyGw5r06Bc44nG3fv657EIcKeLxp5g0kmG5KgxGpFkYE4CxT2tKY6wsx7ccp7z+W
rUN4bSVgu/l640VDwgioKKm8l9ZDT6ySZ/ltRQEqmMz41aGZlrl3L+1dNYIvXlT+DEjaQyaei5Eu
URFX6Q4OLTERLcWuPX5bScvrxWuDHZ6YQ62PSjJiKK5qqM7MFI/rj2OESmdzqhvKF3vYEl9yKXuj
2MaNuO8Rva61ZwmMHiW5VRxGSbcD2cPX0YYRsIQeBKO7D9M4v59DO9ktX41NoG5gErK/EyBgOEIe
1jrRcMxyi3VOXmyZnCEQGxfieQ+oakj3bEFjjyzGW5+qfb9euhNi2QiHlocdWzNkL9AXtjlor9nA
ryCwIRGolhySTr+nPE/Pg9Ls8zS5N/6CU0gS5KYLPIQaoDeq8lzb9R3+Df5eFJyIzCFbbMhITNG/
TfpntyH7dl1Q1629pCbFjgM0ctGmOVg7otmltdc8rEPWvugWNA8+U0d568IQ2HDsbAHRez1rN/SK
byJ08+uBPJbNxwFoUJEY2J+XdWTdk4Ka+isb0npv+gmGTo1Hl4ns49r2pLPynwWpmbO7QZu+cbgi
cXB5RIiscXh1vJITswRFha2nI/pKpNf1vlG2en2n2Yf1R/F2kfXQN8nB6GPtUDgRKEsrPotUQmaV
LngQPzwS7vUtYeXbAWPAWgMQ5IC3XO7Xk27Rc6Gh2X1qdPuR5pxxu94FMxI/OvCFJ4ch2SbRfXQe
GYcLnTeBMab4VLTVR1qL0UkjTyMrG3UTQcvcOC5TGDXnhIFjposKmHjdFDg3OfBNkQdwrIW+dUW2
ZM9FT7OU5n0NIJgyNjvRD8PsbnFEXNbDm6YignWcj7lsbIQPiKzXOzAtckWsvYzDX6y6eZkUyiS7
CDFiohL+bDuFe/QpiGuRE2RfVHiP3YquZ2GAwk4CcGCVaC6E4dj7GMH0hkik+3iRFkdEux7LBOyn
YQ3TJcKZsiH3kMkodl/0IvFzPNV3sxVG5AcaX+Z6SuBJ6j7wremLSfIap6hA3uZ1hcIbU1KmsTYN
fRTvkL83z375JZV0aFw0sFdkKQwVjMw8zwt0FKfaxaCUOqR29Viorjo6ZQriemgGQpI1T/ocKjhO
qE/JpG/qGpekHBEWVSIsj5lBFhlQ+HPro5EgoPyjiDg1O+TIH3FUIB4zKW0hYg9nzm+fKuIwHoIx
9SxbfMAd7jyEs4pYXPHEcNw8RtkYbddSh1KyzawDR9fqrYYoMG9fY7AqmBIpit5KPTkyMq+sLxRg
xYkPYz53A57uEZQxTcTmmZJMd9tsFxA98hC5KoOQquSNrjflcbEZXhR9irPu0oevzXOZdfaunQyP
FJwbnvHkFqmlcSMV0iT0i8+ZRQJ4jJfETKvxkbxo8143ql0RBPFVABjILwX0Ejpg0fSSINWoybat
myR8JOr4a68YiIRlRPe+eg6TpsWa4sCIG9Nrw1tcYkCi0hf7MPRPQ+1EN2mYcgyLnyWIJ5yqEdZM
IVA1KAawTtRsdWP6GRvRnQb+ckOGLIwY8SFR1xndwk1hmudM1ijGgtw/2S1h04Rt07UlpsQ08Ifg
admCmv7Ge1VsFMIupv97Qp5D3puI1mfkSmbnibO36nhJGKMcn0REiMlXaXKVWjsWnN2m1Oum4YfN
b8nH4t7qc/ZNRPmSj2aOJNsDEuCGN4AeihC0vwb4rWpsr9Tn1znql9fBf8kETNs6PKWpeik5RG6K
qOfc74aY93ntceyxkFrlsQPVGM/zprEN636WNUar2tSf2zx8kAZZQd0ppPZnpWZj2oCT3FsWDRD4
7NYBQlW3F8K/j2smyTZnHRCoKaoJ6Y57QgRE3Zv7OK6XmEJJNmJrMjMMeyiKFr1PGiEdyAkcwEFX
w+8ww4t+cpqlu1npiplqRpZm1H4s+MTwR1bOAqvQiG6pPjp+pS+BwM8uTvyDGImGmUUKTHpbWQG+
1zDHFW8Kxjf+U601yd4CQxs45n4sre+xrj1PgUYUoJs753D5Y/0SKMSwhadOHu3E8zjX4mLOmf6I
LmavO715t34V47EmCu0YRY1/U5s9AaU3tsNN1etekG2EB7EP+o9DiJEvUHmxk1kDxEkrWTRB6841
nedW4o3JigzSdQuoY4HsxRH73eBvuqR5zmLf5wZfHBOsQo598dBW/O+4R0Twyaybh5pdMliOimFb
dF6bMgS2wFoMgwsKwzTh6BFLQatzPmdVk8FwKE+GFK/UZt81/fOYpTVuNnoG9gJ9xz+6dVuKyUgO
JG7O8cEiy4JSJ3kZoq7bOmkKQ7odL45NgHBOk2lrwDhp7PgRby2UZ5txZ+fqy2nwscdk4pXKIn3H
Km+BcE2bJM+TOyC+euTnntUFRD1keIn9VjzCfiiwfzbWMSac/MCoWN9o1kgmKE9hYvftTg/Me7ig
5T5L0JZMLRFXkiFcN96aSaRd9Dp/jhRBBbFM00M8fR/6OMLx3EKW9uF71vr3Pg4+lAs8jIUGw5jG
hkl+tzkXW9NQLNPdCFhjOOXmlG910JycYyE+JL1+ToXYVVCzDqiI65OVYa3XRt25zE784upZeYMx
nxrZ3KmKIQX1HckFOgBuk24mObZfCeOiWP4yGCaKGwuZtCpZ6BVkKMhj4Xi1rOjGgfimD3Ljovna
qrSi8J2fRj+4n4GV45SrsFkBxZDTDfrvV9igPvp+R+1slkCy0Ix9YzGy0ZyPEb8jFkeH0qNUDMYS
cG7R9NxWmoHcRzwNrvHNVak8DGbK98DcLbSqIBAAus1Egk1muhBr49cYWNQubYpXmA3f/Ri7QWAw
5EBnON0h/9e8MNcIjHYcr555kY2Ktj9XdBnHtqWUKvirtnk3SIexKUR1zP3HYAmlI7XgmxN+RVKa
XKf5IsMkvGecqo6lgSnWd+kRBHp3Psspri9yHiAdzvWdE1SfOqtTJ7uweJJI4ygHhxQVumazXfZH
m1A2x+itHSrfry629Zuq7j9ozyQVBNshMYatS4Amc92x2WUpHxXju+LO1ZubYG50z5mqg1A5YyT3
yzghCy+KHzYW9WMX0fHWaYRt+voWNF64G7rWRG5l4yon7aQnhnczwd7Q5tOU2u1ncigCwlaq5zTj
CFnFer0BAUifDuZNVObziTicgmimaUs0D2iWUDtNrn1blL66UN9XD9Ii5QA6BunLbt7te1ebdnFu
mPddZJMx1JJHsHwVBZV5b1GhXFpsf4Kz7lB/GkR3VtS9kIL8hrM627uw1Y59ijztWMHMyCrj4Lge
OeHlS69rwW4gruRgxn27hTRqHPyuGthzcblisPvZaGxwtSS/MuxeaFGfWg0lMRCwHI6+sF5rPXH3
vhw1AhUryKfAF3itzTOb7YMamvQ4ZKGJMLsKn/umaXbokG46+aME9b8psZGB+U7VvSOG+mYIHG/9
V4mOyFsJCekB/jP2/pBPFsuqIAXqAiQR/f69lpE0MXIjNzXg4oORETQZWmBgJNpms2MNxgdnXPGu
yqcyOJDzqR1JjCNUDpUihre0YdXMuif8bCl5M457TIYa0xoCoz1Gim7r84+eCkI0djuNE+MNrHB9
6QJ9jqc08Ur/Q+Mb1V52PnoYDSYcWAaJhdxEKHYTQ9EFgxg1lzQjuB6JCL68EgRHp7f6sSitF/bp
/qwM0ghaCTK5awbCsGY+LnqfX4NKxuzVPkF8jTiOBZlYjpgv1cGxWnFe/0g1CMBoDnfI+5YIMdVt
jKhqbpQCKuMW/UciZJhUJVmNbfztn2PkvzC76xLXohZCn6xg/89k20vK5IusCkzWE1lpbUnnAGz1
ZUC8GaSDS90IGLeteI5IduExkSe37lj/ZawgmQfNjbn86J6MvKih+RT4raRrW51EkGkn62r1yJwd
5nGMuVIJwC66ur3jPGV30UwzMTJ1aHhWckPCSrU3wbMA/n3MNXLmZ+lhzAIX+KLha8nj6MHMOrFz
ZXVqh/rRuAuFvIRRTreAyThnuPyBhNEPfT0mO5DnH6tuyHdVnEWbNJHpLuEX7mhqu9SZBfyjOEye
latpm97/PMV+QGvK2YpBxPvukriBTsRaAaShS+6cxEY7END5Fy2BwhlA1Z6GMjB+E7476hFLEp44
zMlwabNcI5yO1WjKQqLNMzval9TQuVyq9Ew8yqz85NJupwfF6MZtFleveUeObsT2X10h1CowvagC
E4FASP9f9s5ru21kW9evcl4AayCHW4pBFIMoyYo3GLZlI+eMpz9fFd2irdW7e5/7c4OBCoACCVTN
Of+AaXJK9tAOzVczTLV1ix7XVa64wEpafjvLx7BMcKIW3jCCwRmVd7+aXz3AezYIIgRwBYgUoGre
hNPac0sW6D5Echda/KI3jbfOCIMbqh4PntqfYsPorv3O2DtZ5qNWZfgbte++xsh9IGjEOmbHzS3x
K8lf3VkFNhjJynK/kWh7NNWSzFFSsEECdEVxEnl8IfSvjukpFDK4VbMerNh5wpITEa97kpE+0AH/
y4API7zZirDKRGlgtMeFarTvKDTv7bj9rqY2QgSUDR2MRq6o/D6Prvemtv49tLL+KkA+v8aVClD+
0ukQ+GY5ZPXBcsVNhvyqSEtQrVpCnRAGccMyoWCCQ+GMWn6bYDYYd/DFWviCnHgRe0NXZaPLjv7k
DkOLnlO0nWFRmAq+BLXm1iukQSw4q/22tfvlQNKvaZ7NevjakEi5KrzpvohrYjxdW6ceZkEOcVuI
ZU4QvLYwxJZu4j7iG/8FCN89ht132PS9ZKUF3dqwfiRG+u6wL7btO0PJ44Uxe8pj4ZS7GVOQp8ax
Saeguz3qiyjxIqwacxJ2Ls4nXXxj8OuEARmI2Xsx8/QVA0RyLGZyG4F5noc23mlemfClLJZtC3O/
yJRvqhbry8h29vGQvKHClQJaoQzD/83Lo1clS55DK7332MQB5Ji6hR15A0ZQJpqyeYFrlFeFCxSv
bhSfrGBD2V0IPgEDLqd3d1pGMwr5aXIqfO8hc/r3KrbfqwzLGLPlPY7++XrE1XkxAXJkS8PrL5jv
KiFvDDzYvFYtwfKZYZJcoWcMjByluy1AhuGeuEc7haW6iKB3ZcRBarAZW7YNo5BKllPCWP8OlrOH
rUMXcgjJsfKinby77AI036+00S1Ws/wRkerv0dYwD3LUKzIWWk17O/8EdO7TZdF55vrc7rANRwSo
xBhT3N1DI79KyUFfbo/cBDtpJRmuZZ9GpHWPY18chfZ2nEYgSAYPNiajMSrqJ5000jg275UxhGTJ
xmu350U0smHnRfwdRe5vmY94s1u+B0svr8mtoEjqzYjWBZAAkRi6VjVvZ+b5dgK50g4vuqN+AwS5
qWJAN4AMXucouMsh+y8xVKFEzafu++TWaiV+rnD5qQwyuKmGrVgYkcxK5gn87IApSvEzUarnLLSU
pdIm2VU/p7dOCPxGN9xr7GNxvgrGN8RilBUvSGfwkqXu2MnORVdYQHHm6Oh4zskZrfGY616zqNi1
arp20EacKgMUcmJEdqZ+WsPFw/iie2qOlcrqPc7Ou5mdbKVA8Feo3/SG/xQj0ruOTX8HrkazyVWg
ysZOrAc7YIV8k8gnUBs2KCV2Gll3sy/IRQXXtjK+zXHdbaIHYwKRokAMbOHbs19CBAgEdrXMNIrJ
za5yMe3oypto7p8rJ0Fyu7FPFoVcVA7gieZIC6S6sw4LUJs2akwLN0bErpzVn6kdXPlxDfISOy3Q
EWFYQd4qjFRgOfdp1DrLNv1WYIuEriGRUht6FOR9c6O4MY+O228peWQb7EyROBRARBXktcEmEeF0
/YeKXgSyHR20ii57qJI0pB6LY9wMvQr4RoCmCqpophEd2ONfD6Z3Ql8CPbMaVxohHZJl7WuI3Q4F
tO4wF8GpMQdzUWegblxNv8n1bJnn7hXGQizHTcm71kBE0sqg8jtRikq9N91ZRrLFcY+3KduapO2+
+gQEZQOChbwgFQatO1lzxEobF+zqB32VmBEcMHWGNaLAsSiyVCxrhFl98Q0wXLy0RidelQ5Aq8lV
NmUVsNYaqNr5gfLW98G3WMGBJGxjwQkiHFeR8kCHBNFAj4gnCbJ7FqEVkkIuOKKoXdSG5SMyRvIn
9u5UiNK8xPi0QZzfBEU2roa6SlZefsvC7j6krRECTWLzBzvmipoZqhmszUqfsApj5CYE0zZWp2Ix
NYNlTMcvtj3PV0hO9Oz40cdEXqYifqyvUNjTe+tuVFAVKuFZtHu2vWifp7Zzlbjto+p56pIUXl9l
31Wln1dBpG1qXLPLFivkVFGWTW0VS8ygr3qfhAM0SMwBfPduwJdrTYJ1CWkFtOL8RSFlGJc225QO
yXs06NlOkNEPuwkTOy0MMAnXwfCkAAQt3AgiZePl042hzsKurn2d+SdXCatK0oUQSYSvFWsGvG1I
j/Goq2xaSHmlo7nSwxGdsSzliYqDW6TEqrs+xJuvxy6hQx4JE2ZtTR0Q3MowO+zScUiOWnxYKsp3
s0BvhEhzhcZkbqHm7EpV4c2BfiMyz077reycRfIy48OBwof30/P2TYXFQa4z3VQYrJVwEc4eiT3h
f4SqdGltyVID/rMcVE3BJyDd5D8pUPv5LFCGCp0W7cHhGCvYeGpI1l+pKZiIFMCvalgskaraLsCt
Uz5RIMCBLInjRFgbfnU9Xi2wi/SFz/dlclDm84sFKmIx+/pr9PxqFFMzeCFR+lJV1IghDwIjyO/A
exM6Z6y5ujU+9jUqctH4UzcwT8R/DnHDgewEsAoNC7I6e02q6EkzlB8wtXQrCPmNqh8tIILkzgxi
/17F5o3vqHqHPMFXLUZTK3AQDvSdlq3PYPlXvV5fl/DxiT2dK1dJeSTUNtvnyGdoSdgslNqxcLGd
SXcHChp8u8miVGshw/JqI1KLDOTMLtRVlBvqvKshmVEESpsfUNOgQ8cer8S03gXovBytwDuOqpnf
yFbPz0Q/ECV5zNiQkdWbq27W4wU+wbxiAXSSM1lFSoIcf390u7bdDh2AHn+2p1VmZl+KorAXgVrk
m4Gt4mRlW70YvK2euhGmBypbNrw9nZpKDNnO4LoT78c00ndxFD2Ern5sU3VbzBbKM5FuUNyy7m2j
/woj1WSxHe/auVs2TXRyAsBrOgra6zp5yoDeEpJpGpQv0lENfFoCLVYjDXndmMBxwRNGFgkDkiLI
hh22HTZ2yQCKR725z1OoXjHLwJS2j5EB1j7zhxN8sXlVB5s8IzQkoREsvIT7WsT6iwzfNd8FKVuV
Xwc2KvlYUqTTNJ5pxX9VgP1oovisTDgJ/4ypHA685a5UO3g2QoU0XkX+cHioKSGMsUdCAPIbFgzT
FzbJqy5SoVaVdbO0e127VjRWGDDs5QqRX0rWyL3vTPjcC6Nbuk3oP7iBjSqhIZaNeZzgaLX+QzA5
80YQmZeOaAK7S06x6m5UspeLpqIwNYqvUK6iKmp0Qkm21O39pHnPmhE0D/KAqMd75SvBXp9VHHC7
0bgOsZe4koO60zQPNdKalIDtk5wRIrG8UvucEqK4R6DU/cl0/aVszaLL9ilQwgVTrmVfGjXGjvnI
ooq7yb7WGogq+uRwvmr0kEu1QN3Kpjzo2mOgooX4awLcrbBzRYHVxujHzIsdho5fWxIlXzzgEaAy
ahdjutn5ogTViz7V2XcxoRia6ovWaNl1AIDg3ydoZvbbHbzM+9qLH6Ejnvm3PwIEj6nO5d9NaGf7
/DvIX/Jv7vDnhMsv2eUIcLZjXF3xeilvQ2TkitGtCK5CnHjAJQEd1esnt+ndLVwHjUIBo3w2QBZs
M1n1c1k/9aWAtbqxv5ajLlJxSx7kcJsPFptVtFsp9WF+ZtZ5uOi6o9lH6OvbLtkRe2p+FhpikETP
itPqP4qQW80gwRFO29q1TYWOVBNuhglJF5Ki18GUde+Ixj9asV19TQyLel5hty92Dl4pgOv/2FkI
K7sAcx5K4DnLzFTUU2X68RroWHscLb6aNiJ3K0N18GpI+/6xDfG56TvSEKni9I8aqNN9DjENtTFG
PRDTB5ZE6K2iSVa2PFaG+erVUf+I62R/a9XqnWypTmycxijaITZN/aBW221amOMRcYLxmDgUfsBO
wAw07RStBNEpDyWs2SzrXjWCgydeqWEevlpO6W0zGxx2ldTVqz2KosZQ1CdyzOYpmIiDRD9/rLKE
dzdvC9HUn1WQkK8q+8JtW9UIDqReeb5Ym+b6hB61u+wyR0gSLoFQevf81Yi8oqN3LNsxu3Z9n/SC
J4Bzuf6Y9NNOB2nSlOMSW2iAxw1+GW4XvWTpnD7MFTJ7sQNaS4Qhvs7OKojSFdZTbMYtTNHiH42u
RlfuGPZf8iJZ6xaCEGWKXyAAmVWfcesATK+nJtdI0U4YEYCUja2lblcl/zkgTyDgcp7G4jnQDXYN
/oCvI1xRNN1sAFABlmZ1+ToH/pnh+f89A/4nnSfdhF3+Pws9PeZR++P9/zy0X9sfze9yT/K6s96T
Ytv/8RwIdJClPB1qD+IAZ70nzdH/g5qK40FI0z24LBBufuk9ORqiTqYD3Ix6ttBo+kvsyf0PIgxQ
RzxorYJO6vy/iD0Zn0iHpu1yd6EohdYTzB/3s7BMqsXIjwyJ9QNNxoOVq8bjiFXRsmSDuNF6W38c
TFTF8M1BB0OMqq6inUf1OjfOo2ma/Br9u2vlreTkv7tW875GAQaEQV8CYxAHimBVubi0vXHCAVkc
PvXFwVz+NVFp9nbejteB8KS8HOAM/N6MzEzZFcm1V3lY5AKn3Rs2avaKaFZTrq6GIXQAklXms+60
70lOLQB+GrS1cFU4uBUn8zC9WbBQ85b1uw/GtUVZlJhbdWaTKgz2vYgD4uErztC68nc5onnkCD7a
iY9pjaDKgUTAIdzxJ6DHRgzAH/ef3ZhqTrXWoIfuZDu0u1ul8NVvZRLF11Ns5nvpX5sKE9vQJ4xI
VbRdPw3IpjzYUV3skzJBKUqeAhkIBqpC4kZ4MgocMbBKiYjCadY9xk3drwMQPsdQnM3jOC5qT4RP
2gZfl+bJUyvlRHCfYMcaIncqwWLiIHFFvkPEa5XA/tt2CND3MzN2CkSe3sZo26MWtKjhl4r5oBUR
7lO9H6xrYc4XBuVwCMrmsSItulRD1ervkyRubkYssmyruZceqfwdGHhFUXTukwPiWVl4yL1vZZMK
QXD/TxfJG6VWf23UaPmR0YVqYIHuxsE3+f0g+0rdIUv/MSD7erN8/PWZu8ZxivtrUxvS29qIwgff
V6BFscsnyLTDh7EBiIl7/LhE6hpuWdIaO02jgFQ6SAGjshMdhUDoCgOo4l5HmOjKUpLwOUmdnFjR
63dlXqnLQkcmGjnc+EmepR9nkEGic9/ljEK8fh2nIXyMtI7EaoCHTOijVirbA7q9GCOSs+k1AO09
qRlWriF8cJBFvJ5rNOQDyq73JHLrBWWBGIFJtkFVmL1BiNaWoYnjrYX38T7AJXTptxNbm84EogEJ
VaMMR6jLl75Yl6mOac8UFkfVQW5gEofKGQgBvLpcy4HanUKN54YRODTWwq3K77hIHSo/fdPjjJBI
OgqJZp73SP8XzqzcGF3xxuPJH/TRrHOzvmvmrQZmYDfD+6oWZmJquzhPRVklgeRuDDNpDdF5Ho8b
7ZtdZuG1I6oHYJ9sYTARuxtL+a602Oomjm8cM5ZZN3bS+QlrJ8wKqihw84UboGqsWSV1GCuZTt5s
jedDbi65Ivq9JxhhLEHbAz/B1BEZ49HEVQwXruiu8At9IffI0YDcGXv+Z6upj5CON4l4W8gDbz1/
Z4n3iGxm8mVyafMB3vozwpJ4EpMZ6bXsENZE9Cw380vgq4i06vZ7GM0P5mxFz2gjDysV7Pm+mOvs
EKGEdp7a5zOaylnx/NtSeDpzVv+QsfvEXcYaUPV0Eyo/hUSbBUsVSi2/6UE41A270A7dH4kdpdvI
w/udTVRU3igUEnE9w6uS2JjTz+3PU39r/9fp52uRNU6uiHfNlWnM6iN6KPcVtnW3GRLJjwUoygyQ
ql/ADUWMxTjKgwaPkHdYluzztD33ZzrJoYUcRbUf9XWl9ldy3uWyjysu/ZY+B4j3/u9+RpXXhyof
8odJ0PWavhjuIr2u974dkr+z2/JrkPQ3AZyrJ+jI0ZYYL1sHtVt+7TE2DJKvTVY06zYq3Gs7TZon
Rcm2GUpaeMs/jMGcowTcWvdZ2B2IUruXycKyC9CguUINvHvJyZmBQGrC28xqApwTEAvWanJ6JADD
t95vJvBR6rjHSWZ6yJLq5Ij+hl3rSs3g/1SRlT/PnXol+zsKa+uJdOLGz3CX09rbYRqdF4QUlOue
1PFKdge9uUXANXoMPBcHChPihj8E0Zuhx/8mKOH+KbzBtw+nJt546CFBa9b4Kv757ZuhnTWoLUTv
sZaAYbli6YrVZH4jWgSqPOnsGUrfuO9mSppBMb2pKYgxJWgbRMYn455Uz/PEA7smuxEvp9SHM2So
CWjN+teZ7CMsPSU5Om6f+uXcsbNHSjDi2sswAdoJDCL/8b+5nexTm3hTht2dY+GMPHbdsCcdZe2T
2o2hWs7BS4u7EjpX9rvlW6fKNtVnOVUPzV9Te9JIl6lQu5x34IenuMy0Z9uf8FsGDYKjDr681JhM
ZS4xU+iGLY/keohN/FPEmZqaQHGCLvx19ufo53nKGK3HhIq1vPYyWriNdqPXmK25wn9NmebfD16p
bWPDrref+i9zE79U97JpW8WeaMy/jpKJetllyuVa2WcV+a0+pOO1vFQOyv7Pl2Weeq8keByNBGH+
nE5fWDxjsopa/WJPLcF2K0zwyvYwJwFlkxi/pCgS1vYZUOHW8iiSR1l9pVj5oxaP8a0eqvrjR2sW
LMcoqh51QrpbTdrhMVO2CPmMy8z/1XWz+Akfd7n8vICfIFsfY5efJ8YurY/fzMpTZ5uUEWQDElYH
t0QRGFOWYpnBczzIPnl2OSRyIEhRydPGX/P+bnI4+v71P68jUqnnIolgEjsZaCsSn9iIT4qg588H
eQRQgRelobxHsfrQzrV75zpxfGgSHxsK8USzJfiO7a17x9aHIs1Hv0t/89EPMgLUIRVDOX8EIPrb
fNlvBM731P+KWtS916Zzh80mpvb+x7f2fCb61LmpwF3C3PPCRmWi+FLLYXmQ3zZ5JieyOoLeQ/EP
/JW0IJQ3dzXMbbBaVJdKwaa4ShNgDD3yrdKxOisMdROqWN7Ippq76V0L7EC2CrFtNvwA4t2YFbvI
esPl88r1EVBMq7a5HfQBq7Ioyb7j0ki53h7fMrbJKGL9NcOG8W/dkL8Cb24YwjrFZpN1aZfGv+wG
rD+1ZOSnKIJdFJRU3UNU59OnWCIL4/AOct+VINUs6l9apa9kYFhom7TTlS+ykeAcZpXKF7QXi4do
+tpnDqoNcXCw7Zpd4Uez9FV+4Xjwz6NehNeyF0xLlfXGmit9j5tGcN2UuCNZ4swQffJM9l1GQYYp
m8s8eTZEw72Wg6QZQKRdOSZmcKSNmltJ05MHOUBeaiQoDH4NyCngF9idioHSSkfQXeI6TXTK28jZ
cqKXTN7in58U2+FJKNIpQLsQ4WDxP3YIDk0XAWkL9TTnk14PFOoIw8/QeLdyKn1NFGn77uNgNxHf
VNluW5PdYRmsjDbCZEJMkV1VzgeTRmCJ58gyjwo6JFDP0AYwwuYARME86uIg+6OYWpg3aebVpwE5
OkKBbWsd4bjOU0AWzJGTHtWij5eRnr1UY6SBNLSa22bsmltDnIl+pNKm6/NcpHiTW7NLdr3Z64+o
LHsnx4mQlC+NRwM+xkmMVar721gjWqY5UBdJJwj4SrVtQMrt5Fk8TL/OMGr9dXYZvZxheRojP9PU
/yJaokmZ5D8/HCHvhCatS7JReD7++RoLndBP40mt35M2nyGrk8mELj0ph9StTqUy9ghr0Dp3OZoP
ZiPHFQrpfCiO5/bHeJxEE6yeejvlrnIwgBD0m8krfruNHJD3imzdXOIP1C4QhweRW8zKK1iu+6Ks
NaCU+2Bq8QWuwf+Oel69DT4WHmmbqw9qCOE2LxSwnqWK2l2UVxBaQgPVkoTSwxDXD0aGD8jUhDBH
uGOYOAKcuTf9IMFHIKw3JmjsRTtQnDVVdYMA/vQS9SjpzbgF3WipDYdYzEhrezimsSBiy6+r+HqO
ZqfuHfmdHaoJIx/QvuvuY+QysdC7FLX9Pr/C5aC58zCQgN0QPpiVFz7oA4i2yHObtez7mNGOyHVo
o39fifjRmkOS7b4fwaijKfuiFLJFhcY3qGMRcQYf7ZxI7U5OlH2KF8fLWYubOzlwuVcmA9dcx821
UdobswpXVevmxy4YiYfFmaNnxbG0cmikVbD61C9nyEFxpZx6ucgSV9biyo/byhmyX07To/F8W9n1
6fI/b9t4xb+s2e5/ve2F7LBrIVmFLqhufRaObW1UCygK+VCnED7QHLsAZVYRoUOw2Nmoxu5ks7J8
HCzqGHGXmUBwIYc/TaRk4SCWKK6u5KRR3EPOvEyXt5RNeUu3tG5T3cjWUdxOx8g0SmS//LQ7ljvZ
Mw/GdExkt1NSoQkGtMmR4KjAfokr5DhZW8iSDnhUPFGn43n4111QgumhEmWY1ASrsqY4S8akq/ca
pAl4AOJUHhol9TG8WMmGOpj1/rfJl2mTGAlR4N0poBLLktvJrvOp30UsQA7S1X6TFocmz6d1yZ4d
nHtfHGSfPFhkFnBIFXPcwcGpGo8IO2zDX32XiaHX/rqD7IO/5d3881KkmUKo6o/XnYXWIOEX8T9v
KMP99LrDHyO2vLJVvsFdxlDFJyxWajRgqeZQNREry2UtcXtvPLpvsiPKS6bKNWXKDDRjcZE7z5d9
8so5msdj/503ibjr5V5/3v/8Q6PY+enwkSZj1txl4tA796FqVqfznkFsHAjBLz2BmyVYhO5N6IMj
n8td0qbWg6f0AVXPwkRpyLMe8tlGEKBC1lqOjtqI7BIXUFBrzheQceWCYcaEtREmtaTLFQ/XNp4Z
AIuiGWRVt9RTrbiGXWE8hv5fozLzfhmVmXc5qorJn67VkKZ5LDIcXOdy/IlgQXYK1TA/H8BBv89l
om1llxykBt1vKZT/zHCHOaWqPi+hGxj8JVmB3k9sBMte7BxjiJFXE6jwW1io3c5B7nVlNX7whvPP
Ve2Hxss8+8sgqIqNjwArnoN1+NBXRvigwW/1gla5lV1jNBZsZEuQ/VbMGtcBXvLaLl+HAPRRYS28
2wpRhVtHnJVWgKmqTVn0MjAmnnmoFOBBYtqlX94ElZn+twFyhfPCUBU2GxFaJru+rshuJOzmkLc4
qYr9vcW06GXqi3yNjOkEa7ScXvyuuLU7d7jH5OpfXoTOn1JyaKFqAKzxd7Y0NCcIYT7lwLrBd2u1
msdvY02mX+AXFMHKGq0D+7S7wsr8EiM986fRh95ujtX+gbRtc41SMqILoikPffnFzufqXjagmHVL
BE/9tWyGWm4dgti6k63Oz/uHPvIxmK26nd4r5ZHcqnnOc02TsiqGQdnJHNY5V4VVR7gOewA6l3mG
zGJ5HWpCniiW3shNWAZ2YpOUqbqU+67iz6Y3ebg6OOWaspd1MFKMdESUIg9lkp0CyFFH2fL5CFap
4dirczUgru3L/EKbAB2yG70x49FYyrPMHt0v1VTvB5Gnkf3mlJg3Xuu7X1q3/NxvDCrbIWyMMfVR
A//fdnLWn0J54jNFB8w2VKEPaiAT+ukzdSu9we7XLr410+AuscCut23WHeNxwkB4xGXzEBT1eJBn
RZI3VOybI/FcY93IyaKZDX48oVh+n6qpc/CKKLtG+SeEkz1kByeesQDOs/GBlcXDYivKvjrZuEu6
Eq/LOnUXTp/o7840ARZSraNOTvBAEj8X0JOJuhI7kmqGO7Sw0yk/5UBRPGAqXYYZYdjrSfQDBnC7
zCcAvrNYei4HO4yavSsOl74eULeqjcEC7TFt5bG9a++L3t7mfn2dYVb2bMRhsZxK09paqWI8t7a7
9zEUuO9SAMWoqe54BSZPpXPrOHOy51dJ9vJMHly4wM0ChgzemKl2Lftqr6dCpAeqsPAlbKbw9CUt
Gx+dm78CbRmbX5q+CKxl3P0xV3bJGbZSrpCKbLeNcP66HOa+nHYZEp5AOJEIMwLwu5fRc9sJKVjZ
/ry14sG8ne1h2eVZdTBES3a1rDrwhsaDbPGO+dUPPjZaT7Eg5H30ySnUcN60bmo2Azne+ltsqPlq
aEf0d0FXLNJyCl4zIzcAMUXTrsCB7lmDPij7C9+HJhzGMYrQQfiKayG5KHSHb7Egtu80E08E0Y8X
PdVKb/Q3ueLkFJGmEK8Svxq1adePg/2QG0X0CEROJp7MRpMNmT8CKBuKEdlIxbSg/21aEKFehpTW
P+8WEJX9tFvQxLsR1pHjgp627M+GFaMx5KWXz8a3LOR5cUzV3cuD4kKTrECLLS59aKOht6WTCD/P
ydNU3fPkWR9XybmfmnK+pWLql2b8SU7VPoTKPGFH4ZEYFQd8jq7QYh2Ply47atTFVOk5SPPCPE8L
DTtZ22rjoitAH9RRTWCzKoja6KOUY5NttbHyvlS2gn2rUVLRFc1yNmvorG5I2EEznnLqgQVgNtns
kEa+7VUT6DaDSTgXXwLrfKHsAQspePnOKfCi73CD811mk3TuTJh6sgQ2iQDkUx8EBDYjf8679CkW
letzre3TdZ3hTjtrgJs6K8Frl2TJU9P3ykrTQ5aUCTV/e1Z71FoT9RUb6K2qdfb7n1MTh9XHFFOR
HemX0TgOGxfhSCovfXh0xaFSSeeq4BlDlDmPtlVlKkolDMj24I5Hgj1zq9Q6gF/ZB4U5PNZK0l4Z
IWZrv11XwZPYpC44gCoMU/jD7duM0PRTjBvmDkU7ZNJEsy4Hc+MkaKHLJtpzcFjdwd+cJ6d+eKWn
fb2TTbwLXzB27G7toNaeILxfuZBIOr+jmGgZ1gOaLNGhtLUXuYrJLmpzO+Lb6BbkuLMPEhOOPXxM
cPkEewBIVZCL5JIukdolLJOjOiTP9ad4TfGFb42Gzyrqfrx92m6Kb6rI3IYjXLtYdym5T83OEIcA
KQkKhpzNRYKAXunhgfdXlzyT0+QM2ZQHtXWane9rzYaqe7SIg87d6L5jrAqoNC9YWkOSmqf5kAyB
/+RNqEz20YvqW/5u9vP8SjbRSwJuaqvZVjaLNgdvqPn32Cq++o39NdGwtQU+Od54YZEBLUt3ddpP
b7I/Ev26qf5tv0NO/SZSjBnFEcqho+0lYGJpypqorIbKgUvZ9NLXze01/IGt0qjGwUcXY83iB/NZ
NC8H76OJ1iVCKpUZbeRoQO5jOs+uKz0+zBGWe5VxwIyrWgW4KK6M2XAPI2E4ILSheiVxADI6tP1d
T2byscTdWRuj6tVMFHMT62m7bma1fK108xCxsj+4sPPPl89i2qfLs05Zyn62SubKihAzrFBtlVAH
eTCKMka30zFuZJOdgHbbzKiNCdDElDvtlTWzS3S7ILl1usdo9B13QVROcECxcQkzrF4hYZGdZJ9l
a1QwnEevK/6YllsvyUDkg/aD4t2Z0/1Mcg9wqpcry0Q3orUFI/QBjUlfDFYC++D39r95v0jTs9/j
SZ0QHoiUrSKEbf+3QLyTKXkFE658K32zR0avgUPURzkw+0jjeD63ffSae6dUr/TQNrHyFUPnCXLo
fKitchMPUYq2RQirLoPhKIMqVGMqfEdDsN0C7OQXdrmBAZ2uZEBmw6I7j8Z9VqCIOa4lfkHiGeRZ
13SPtdNF20v/BQox/DUo50tMxGWapw6P8dxAr8rRm0iixyQeV06foUaipTxTUaaQ4qqnF28Ahe6R
4z0m3nCepsxOf8hGBTs1sQdid6GuoclG5/qY7LvshD5VNC6TP22nPjUvd2adAqouftDlpshC7Fsj
dm+9sT3KumQWDXfIpQzPZm1VKzNO2z18LQ+p1imEVBJnL41RH6OGBH8nE8Q5Jun3PmvpQivb6haP
wRFot3rDqj29GI2VXTcTqh2yKachITrsSw1mPNrtFWntMTtdvsvAYR/7clRvzl9mA3GgayMjxpVT
5KEVX/zQLh67oVBvLv2XufKe54dGsYrz/ZBPiK6aOawRmEiTezLR2nJsLKxckP26lwcdJ985Q/VN
tvwB6UY/eZENeU3o+PrWaKFrXfo+3WfME/Vftljm5x2WbhuO6jhISZk8/4b2qTZgUIkP4CimbxGW
9HZfdScoE8190urJTdmgm0plqQXrTR/UM6RwKsTnZFMOzAbetH9eNcKGwn6hVR4suLb5DKDVyyBK
oWTx1wnZ8OzOUAN9xf6BJC7MJ9SDxMHPrGpdWOrXWVGaXR44kHhx8mh2qjjIKbJp5i3XydPLxb9d
I++Dm9jrP+9IrU9GmBSqwF5CzvHAZBkii/kpyEtGJGT9sCjf2lDPbkhjhofU9ILD2AjVCmK1pdUg
TLmUnX83LAfa0nptGrPcybi89W47O+jvZSOBlLDUkdPayKYydtpB9cf7c04gSdQfVeEE+7520dDT
kAtFotsalrHXBUujKgvosZONAkL3jGn3uCqiELzTPHu3ljloDulW49nNkbOSfbbIrsSTQunSrzay
NU8mtEQfNdDl0JcsGEXRmFixeOadG84r+UtlOokaNUEEUiYXfJyvYU5RBC6C4UHOqM2UeleOFLxs
Vo7t3gwiLyabGjoBKIREwyY153yPQOiyZXN5tMuJJGvVkpbVQnWAqgThInS73F7KoQb1FK90zevJ
C2Yh/RteFxMY62ActfvQafrlTC7sPkimHv1zzmLRh3WAflBklOMkWN/oZgTyIA1PVqhTZRKHRpTj
ZD8x8km2oFStKPt7O9dOnNOs9K/yTdsUwbzuSyXbaPUQ7Lo2trdh7t/BVmsOEuHX6nmCl0sNlVus
gPKgZP5dgtvlQbYuMyRCUF71cQ85Iwpgkxi8IBeXZUSuDbrWhIfWf//ULZtOr4cHMnuycVlh5HIi
x/zu/bK2yLPKPPSNW9tHsbaXbpzshSLyDWE22KHYGg4qnjjrwE1H0qNhxD/Vip+60OxRmKuKr1XW
nrzU9H/aLXT0CZ6hokGTAXD53rTaW257+WuQwNLMqQ/d4GQUL3XFwExbOGrHTuscIqsptrmW3LlJ
biBTKfrkQO4+2CFbZtQyRL5iRLYm7/Vgc8lkjnm6xn39wLfgzg1CEw2/XydpEJ974r9OxBCCO7dY
2CY7W03dgxI2Ha5vNZnYzlJqIjc6PQ3A6/L/UnZey3ErWZT9IkTAm3ks7x1ZNHpBiBIJ7z2+fhaS
alGt29Md84JAGpQosgBknnP22shl81UKj+oahIaxy+U+QO9Xy/G80rHQkqBvrMRaiod1eQ2HcyzZ
64Kav8PX68Lit7FieZzMP98UbXWrwWsuLYWq1C6I4kfmvyiu3rw1ATZj2AtEN0N3qp0l59qyKEm5
oXaeiRlZowSLuiyjI0oo62S6es5z2FK3ko3yX8X/bZ+z0d+X00E0vw4loCaQM3iATtPEoYGBvNaG
MhiflLJq1uQHlsQq/ZNK8hZ5taZdbAkQD0xya93CEnJn6FXalV+YMnJvhvVpYtD7IRs1j7xvEa5t
4H0zDZDLGnXuuFOSlGLiqFZWDfKpa6vr+rzCqxuFr/EDs6H0PY+0meVQ9TgbvWEjFWX/FkmUnqgo
yRYDOQREcln5kKFLdFTVvMaVXTxkYRMs5SaKVmJQQ+J7diVnJQZFl6dAgqiJ325FU5Ljbm9Awpsl
Hch9wlrxPQ61+DgWebrIDcqXV0UFVCtIyB75MdkkrJJIOYlT0SkOOHYl+88zHEizWZ6Sq/qaI5o8
bs21rffSLnJ91Zr1OkbHfhC+9Ggzzm6ROOd2OivUAOf6KB+WYqCLsn6D2Sa85QRhJ9wkHit2P7yo
KonG3nrOW9Xde30OgYKIWJHoIZSxVEalaKjhTRw86d64hXvByz661QbYemUov32Na6VuLztQiAvR
p8rVdzvrARDMrG7o1zEKo6Hz8u81nlyQPtTsEHSydVIU+JJ8U5If/2FG7snKqsv1F43d7M0jXKyx
J7uLVmh4f7SmMRZmZOinmZmCHvN3axobTDN6T4h57+OsCS8NJYaf91sRkyPpCRx/7m5EnTY40r2r
U9+Ibvo01Ir0ZNjVvISG9OhKVXubCLsxuOMnPTV6RPaxMuumWWHeWeuwQNYrRmM4+wu/yinGzqm4
EB+tZnF8wWjhj71U27UZIvDw108QelqCX0EUonC0tUM/qrcmQa7FXwYpT2uSGVc6u7qJA+nlU59n
xrLGX8QQAcuyIqHoBzW5jmmt/NkJIiZbtyqZZxeT9wVkdLayE+I219qUymGpO4cA36eer+6vqb5i
JJ8DcaL001TZkgC45EhJNkEmq0tSCkANTDN+r6jFUzL33UpsRKxmXd+N2EHhoDTjoUc+uUeM2zdz
1tT4mE41UVoc7BxzbO+yZ5W71rP/6Nd7LTxmY/aWeIl24+WDAlhzHkVgKrNdyB5dfhOt0LVelNZ1
P8NYKjHjedsU2U4Mtl7toNrEIFc0A82s1yHwxoX4NHMoh52lYlZn2G61grQaEgGGwTO6pXGQdRJR
paWYGCzW/hv33hVQt3fXNV5guYpFlhxkxXGYEoIEH9YVsLWfFlg0WB5x8+COnrRu/GHYULTV3uLR
BgswTQkjglMUzXyLO4m/SOtT66cm7f9KGYjijuyPyhzV4sGK+oc6aCpT/7H6rkq58rtE617VNsXG
0FPAj0wvSGU6iLPcj3lPBXJ9KwMr3Iq+YHpLdoXBAHkAiEmSBhF96myiAKyHqlmHqAUT5GYem1FT
Of911qqx+tnX/z77/5/XqSUusx7OBlOe0qAgeObrBNbEtlg0QcVjXPh7FEeF8I+mGP2a/HVtnbXg
5/598lfTq4DT+bHkAidQ8A9A7ny28UYTRGJxIF6P5ZWjaWsCsP5DDNELPwJtrqty8VZGgzSjRrm+
otNQNyjkk41v6xELXU1Dk9+aP8EZVOwdfpq47cyQ+4a7XOEZA+MVik0fpy/ewDNM8ntlLZppbz1K
mZVeU5VkHNV5J9yUkpcgzqqNLzVIDURzgjyanTscu7AdnrT0PUzG9KXDo3ev6fa0T+KjURoEiwwe
zk6MDsDbHT8tKRiVe9bH/ATiw+QkALA1/QSfTd15zOw2vTZOWtyq1jihhzeWhgEEsqGwblH2lkFK
I3cvQTjVyKKNf2Or9RrYmfagyaG2NQPFXwEVLL/Z1ptUW/7bXxdC4n/+77spnKv+iu8TojLVySPW
UGUVo+y/dp+jxmNAcszkyex5uT7pWNutKj8Eb+rFCzzF3L1kau7eb4ur73mAO6aW6CezZpWzrzZq
GiLvlIFtuk7HdtnEsz319SyZW2qjQFMcq63WGv2tKMz8kkFr9Mp4uImuNOvbVSulIESnGWJAV50H
+G0UDE5dEL7aQ+WPd9ESh95VcsRdRFVaSn5hVKFbssbKWmeNOy4xXtGeWTUBJZDr+GBQjPDcB1Ql
2Mlwp5LO2xZQiuZ+2xr1VA41zlXdshfiJv685cWtHNTZWtehBDSyChrES/DugN+tk/T6PMAyV2c6
rgN/DAjEt7jCmq4Qk9PcfAMsZc5zJ0cf13oNySkHSHD9+6wUI6JNote257Zt/ehzh4LvaSLoxVMt
m5e/Nrai+dUXDLORKraD6Ml4vh6/9sA1snuybAB8fTv1dyhApCdADN90Igln0Wrqc6xnNuhUN7nK
ln8m7SQ9qY3f72VZD+al0UhPiJSCtUmoteqoTr0hwElv7PzDa8UfxI9k40EKORR+h/VzHhZ70Zfk
zjqrk2Hthnm7l1yp2UvZ0O4dXGkmi6B/tcXZ1xx7mi2a7GNOPkFmtVX6zeeuBMMVeee7+V2UUYjC
CXGm+00x6zOHSvMhZ/fiEUr+mmdkKMAqKRx53yn6WQkQYJslSwIIS/pZHOTaM84APK9TRe9uKI3A
wkcggnfaurO/poUFWK1PdZwM22YfVaV/Foe0LyPcWi6iQTSQsDOR5Sc4OuM2HXFJnIkRK5iST7pC
2Ha61OHLtLfrELomDjN9hcw76+KLaOVmlJC/CKanUXgTB6iOxWpEX8X78l99eg61rwH4k0StfwQ1
/rNyW+0emTnMalpgV7R7CC7+q0XO7bNVJSpK6sj9Y6xFFLUg9AruODfHneGH8k6c1RDfPs9EHzpM
bSZ3mI8ETVzsLMPOd1qmAKw3rSaF1yDOFR2dYhLG6cwi5721i2HY9kkTH1TbRY8nDe6p6ZJxKZHq
vGVJHiz01K/vqQFbCBeY8LVvg/eQDdIPI1X4Ovc1CoAA3xWh069KIPVgcqBTxs0hKST7zfSrD9es
7ZfUARyk50pyz1CJLVwbMdJ/f6D+Q7lra1RUsRviocrDlOG/yqsi0/XTrqisO6RSeSZevV2O1Xzc
hfFOhK/7yS81B+CwE69eMZoE1a9RWQEVJka/rhWjEFe2jZrlMHf+ef3XBb5KhbFRluqwT4ueupYa
i/u/FAFmQ8k9u7tWnX1GZezQ6Q66CgiHDWB3z0uMHjzHBETBLrSh2FWSVMyngvx5tINx11sgpkST
0Bd+15428JBk1PQgMrpFXRxx6MieDaw3gdyAcjZqZ4m1sLlB+1OsjVY17xDlbmJnM9SjP7MpeH4I
O8PYVJ5crL06tO5Sq90CpFIbz/D1jdYXO+yd0ldDojQ/IGh61LVUBU+Oz7KTme0TmOEnEeX+PTWp
0l9T8YmYSOZMtR2gER1WISgm4VvayJIXSox2KsyafQ3wk3jExHZXScEetbqz39RkvEE2iN9krXi3
/N581QB6w8Fxx2dUa0giTbO99xYijMRRmwesBYZF0bDrlqW6XdqFr5/TVGpXFAb7J7fMZXy3dTh/
nW5tcKZwdo5t4bghZf3W6jp5bxdFthkwzTk6MLPXTZ9bJ8wcpSVufONFpSyYFGDX3ACBxtDV7Pqx
KmHUpGraPfHggnUIJ/QlsIDHV3knfbPG8YX/SfmDBcDRGgvrHdrBSm8yf+eRtNkUHf+dFnzeeciG
4prmxVsfasqr4unyovKUYhdVCCEVcOCiP+lra11S27bqPUt+9T1j48e2/9g1Z8Dc0RaKUbjJkUqj
lMKHm6QW9mVFM/OLqHkfChsnV7PJ74EbezAWJG1fFylUBs9IlrFceM/wNp/AtuG3B6uwaQx9ZWah
uhmIkM8zLWpuSeZqK62RWzDrQ8QD0ctXTennD1UyUTF8LXkz8IxSAL7v8UqZ4Nm5vSfxD2t2Ooim
STaONYjhL0SfAi6nnIlTOQk5FZM+T53pcq0e030ETu/3x4gzO6jx2pCzeKtKTrXoO7k8uXKg7hoz
VVdAqpNHCh5TXjh6+q75r93ojz9SXszzvkzlqwqKZiOFur3RJU+9YFvGrVdYxVvlga6frsGa8qNR
5eyeJ3q0avjq7aGKdkdJSS1KeP2e+Gop81oMkx1Pw4dgWqBQ5klkdVqliP6yGR++ur76yUo+iFYH
DsNAYlB9fsb/s098iPgX+jZ+STTKBMzABpgma95j0xbVqU7siyqF/qPoMo16V5FMPstTl+2UoCqp
QV6LwdCwE8rJiG6LpqMOBJjMtW7JYTWvQBUirztp8VifTcA/DzUeBV4cEZdR2ngDl0pbtlOYBul0
OGtVpzoXgDwf1Mb7Y1oDegRw/bMWWQMwqfiYOJCMgWLZ5aE3qF0TB9FMooG/n4EjHPEQ7eIqIOOg
kiPNJQAnurAm+abB/f/VN5rc6JQBFEsxyioj/x8u5Wyc/32BbiMYsanyJLXKzako8lTz9odWt9DS
ZMxC4CbkP8kurHjW5rtuxGSNQNK1mF7ko+OskW3+ak1jX61pTMysp9d6/28z/3mdmFlNn/n7X/h9
XRBJ5borMVd0W5f8gNt05Aucg1y11Eza5nASPeIwUBS1lsIYFMG/D1RmzC5ARD5tG6inU6YYrRko
GaY0HTd4djJKdyNa4oDTlLHmQQED1fCBwbc1HJ7WwQIPGvR8NC0bDWDjnK0hcHdYBF2DNHTOokuc
SQH5h8aDev41QLimXKWJN5xCp1rqyahevGnVOiSQ3EzQj5SdgHD1lVDes36IJkbeW0ng8jFQ7Pex
Vv17qbTdakhdZae4kXHC4sOnYtirtjmgLwibgA+02rhZeZI/RHm6jhIzezbTLjwYDcEu0QRNhANa
CRK37NP8eRjVYC4pOzPLMZqI02RBkEWl/j4zuc07Izt55XJUKkpGK0naspSol22CCHY9jON3RIJY
7kVtvSTUat+bXL1pJFt/QHr2WQkjCaE0yNzEGpn0/zCDcB2AVFdR1wh5lNWY10Tp1SQ5sgcGGpbL
yRPvsp8IRdx3VX1t6qa6xCiL9Y1rldgr6blBLjA2Ll2cKTvAhNYS0YXxIuegJnsj+aFI8a8Z/PTy
bhKdLS2TfEyVA67zscdmd0/JLzHiZo7JK5HynCIXak4Dye72nyVyrt94h2DoD73sFR4hgmBWY/YF
wRlOeTR06oen6CfiptFbibZ31lIK+2znBVz7Lo4ehzZQFi7/mUscOPUqpXT8aPjJsOlrSlmGoMWH
uDeyTWZn9pH4GTz9EiQAfzGgDDA0F4OHndqKNfh41Ao8vTI107aeLA0vUc87IO8dgsBueezRH8B/
o1/H4mSh+T3TpgdXX/R/TJMjkPj19ASThpRPq41f03AFZuXufPBqj551foVAFMpXoNTAirCnO9QA
Tk+xErmIXxr1TYElCdHrRyDL2XysI4fKKEfdVXhF8sOqxXOUJafEjMwfSRy/p1JXPloF5jH/Y+lr
/KUs4FGFGbquAjK1ZczJ9L8eVXUfKVbcZMOdah3nVupPttbw4AWXsTNaB8VAHBWvSRDmM2BVzbnt
Cu3aqwpoDfqjETzX0C18dBhzLe+jrdiIiGZQGX82xaiZ1fsiyK/OaMcHVwm6lV/2+S0uI+CURDte
tWS8BqIu17G3uWEVH5WZf9eG2H6WkHjOkw6kO9mMj7qu5L0kw3bPm3z45ltY1kMMeiinfp9i/IWn
a8O39lBAYj13MrFksaPPolFeYY/ufVp6ibgAGZse+NaEbowtvV4bGdahhaGFaytuWVkiHCf5ZmNa
/hkdtjoFBwK3PVhh6rFAkvvuINqul3WYsBsNYfY+/HtATDGBYrLanibWTtkvE7u/17oJxZ7qQlF7
iModgyW6JEQDVz+3YhATdrdAfCkfbasulpY8bYZkGfKnE/Q/6wDlquoZH5Zd3ELXll4AChgY9ZXK
ZUSszvNfIRb3+/LApWZMXM5v7vNy0/D0D1Bjt1EbvHODGebGCvr0XCErgEBvpi8l2NKVbZnJWiqr
9MW3zNfG1bsLLp/guJHNiu7BSe0N8AQQP9NF6cDuT1dLLJJ9uX4Oso2uucmLk+XmnrQn0Pyp2UvD
A/qbczgBgXCEPVmhUTx6XR3vO0VrF6LfS70zRXXFo1YPi9QZFUiROXYgNUtwVvIHisf/PHz1yVaN
cVFWQlecpnwNiCaVot0SzZK1SLsK9281ia9OkTpLlhsyL8qgXQdhUhy8AkvAiGXhLiEVv9e4QTda
2DQwQuCLyl6LliIck+WQhP0tjh13nttpdY/qDDC0ojQvso8nDibg2nfVnZKaefZeYn41RK4LINdY
28Asg5k2TFYqXoAtS0ZWAajmj8YLHrR2TMOPluqArUgB9RVVJm4TXeUpIYTV1s7l+XYVY6QoPseg
if4xJpJM/7zOiTBJbzvgh97EEnL0AORZ5vgbUYGJNlbbZbmPOGtSH9QeDGK9i3GcnPGNbMCwe1uW
8d4HSsWt72bBK7EQhQdFH51iJ9Z2MmibVRKq1oNdkpYNQLO8h+acu9/6WSqFPBvVVLrZypitaxYD
ux6Y7MkrWG/iMja84pi1x/61PlZypK0tInkwXSXvg5LTJNW1DymvXzOypc/YneRYPjbjWbPyYTNq
ar7V3EZfYQnv7yGlBKvYr5S9VioB7P4C8HvvR89aFz/BAWjeKdtYNZHufx8iuB1Yd/oXhBE8aYrJ
CKRstauF8wfbYtV4s7pvLJmRG8Sp1h0DIVMw+7zbTwm3btIriAFKXH6d6crQwzfIxpk8GOalxYi9
zJ3+pbUHLEJTnVjjVJdVK/pCbiTncYi74oCuKZjLtR68NFlIuRpfj41oOmN5bCqvu2GdXF+7LHpQ
p1kTv3mT1JAWxSyCd0Q+Jf9HauCART6BX0WOGOmrSGoMBovUKQ4Gok8chqZdSCCnzqJlpVawKWN/
Ta5A28dRj+DCs5y1nlc8GeQYGrDSNI+R2ZuTi1D3rfbya8i3w5vl0jKKogzb0jDfDxqA5HpUEPZ7
gX6Xx9PnwkCKfvCgfnJrXXvOa2XcNEnqY9lD03HaZi5J3Gmfo/y3utQzPwF8P/r/471n/4GpY/7j
3WdqGgFilQp+xZH/ofBWuhGJtFlIjx34ZYp1MAIdCliLcpdEu6or3RVyyezRzViWYFhj/cypC/Rq
buKvuQO6xu0QnVgWMB3TlMe88GPoz5r5NT2RIVKJj44RuO4+504fbUxqEizdscsVou50bCipj+N9
TcT3vayVXd9k0be6avV5UIfpRY9KdZOx79h4mRJePFSjc8jj3rcEHbbHolxc1HZWRBSUwoORQgB1
ehLkRhI8Wl44U6d0sw/w6jHC4FgoE8TY7xYWo3+PTddRtmH9D6wMNWB/b5RQnGgwDGTqw2TQKn/V
hRG+cXXKCa1HjVzlImqGKH+evKiomYrWVD5Ve1vu0GaK07KhuK2eDp8jKcbqUMandlxR1zYO4OYT
g0pSczyKmg1R3yHO/iry+KvZdcYAPaI29Q1iKdhADQYYOBraD5aisui022avSIV1qCOzxapG0e+g
SrzZtAt6T/IDMAbjp7gokQIussJmJeP/8XlRFXnclr6t3a04Z6kfn1U19382Xbe01Yq7pPCyuTlQ
3YG677uFy8qLo9QYg6P8uMlDhCw2CsxjHerSBv2hvI3kyD8a5L9XmLBLO8fXn3yXKFlM1ciBEJ2z
pz4UFmkydo8pmjjeld3w7lLeXOt8QSgwo4ChDe9d5BjLwCl/XUQgPPi8iG1r8fuiQaS+S1BdZawG
nxeF0780bZs+/yVXlbpHGTvHWUtFy7rVnWSZUtgZPI21910xsBnstCjcjXkIbnOKMlYua9mqB6Qs
YpAFtkMzo8BUU4yCl5pN+817DpsUNzqZMlfFfMnbj2qqc6+bul+VxFM2thFaU3ehhdnF06OXxEpc
8GhodatKfQZj6J5ElziIppPEKwLv4eGvfr1Scd9NunKZDreo0Ya9PwEQyYAgJp7Ovg6iD//GfBOl
B55Qdsu+TX7ABYWC49g1DsqUvLVM6mlVOzUPamuqdzE6NLJxKJ0Hr+yrrZpE2OWMzooknfkg95Z/
Lf3uAT8bkmB65WyUJDJhoqraUmrgAWV5mW464u8Lcdcq9pBunMFuPptiNDHzrasMayOvP4xpa9ZT
qL8ijGPSRVMKlWNBQSM+Ez81GOKHyhmso1jg+soqsOTi+LnmVW0TTKreqjh1gGKek/ANlp0cQk+r
fKqrWaqxy/QW4Ar8Qx76yYMxhn/2j+z6+tRIHqb5RpM4r7oKPZ8K/6RGYwvYHVj09BMFSb5l6W8v
Oq2VNybmj8sUTvUsqWv7WEd+dpdqbyn2mUPa5NuE+PC8i9TmYej9fJ3bGtYoU6LQjRJtlkS6c4j4
lT2n4SXHFPGJcqrHz3U7xUvaYtRwYWFtbO1wAZSOeK6yvQxxEDXq6AIotnlvw3xnJqnx2kV9SKG4
E5wLN3C3jlThous5+i1OQevaFF/8rNWVHlUfKVqH1zS7EQzOEBH+60SS/u75cyilegELhj/mpEVt
vcqI+0TKgWKOKUdkEW6dvk5pRcpIDRRvJUZbZJJFNrzZ1iwFVv7D5c85R0pQn+LAig6NkQWw1yrr
tUnKZRXXyo8ka2R8lqPxGrNIorLNtFdx0Dn3pG4fxYwyCdiwBvG9zuNi3dhpsFXiprg1U/BNzLAA
T+RGOxxznmmLeuKNlNOhkxHTyH6iLGzFH9jXT+Y7eK1r87ixwjs+nidNjYuLePlktLggv4iv8TT2
1ao174/W7+tcly/if9/6OrL1z/f/VLxN5kchUfdPFpJmSJXkyf3wODq7UlK6ZhskFNk4jt4u2iw0
90IYIc68xmUDpKNxwsbKxTWpbt1Vk4L9QZyCDp/YxL7Qe5vsufwYWXhqmTyq1oNehyvhmy6qY0XV
bDgxbmpc1NMCwVoA1Ghv8mR9wv3hKbUj9SxaMpbzWho+RgFRG8VM3R3P7XLhpZbxiuL6p0Xl1zV3
KukUjW0/S1CYnbDEArId9Ve/bivEf81PA1Lta0lkjdqFdngONTylgjK+RIPXnbIQFXpg29mpdCx3
EypdtS3ZnSbsIZdDU7QPvSocQZpvCo6iD0ORqrhhtt7KdMgq5LzrfjpmNdP43W0iJZTwwK7fhhIO
HED9nN+HhwuA4pTfFe72VM2tZ33Q3TVy4HQNfbm5+mZ+jKlNfY0TbSHySljG+fOhy/yLFRbXTvLD
rbBydlO0KOLA65OSu6wAtzbphCZdVfvRqbxvydAEhfPiZy6gTU0u97Y11ATVTV6lmLAuNQPz5TJy
9XPJ02neuZM3Z0dFwQzVNtSmJrJutiufNeq6visUzMyyPEtnrpXnbHiGVSbbmAyl7ZttYwBZdGW1
DMcmXJslJnY8AbpnxzSDWan77Q8POXzpFZjkNNpjm+rOh9FKVzbFm5rs/GKwUCwMkTqva6WedYlv
ryO9dvZZX/Ub05Z27pilS2VAxR5X7UymXPh5TJt+1VLotcrchh14Wp/VnII0fMyCtybqLjbJ1ndS
TsRsLKxoXN9egQuqdzFlMULtx4R/yQLTYWypw48PveeHV3EoClnZSxE1aVNXJEkl1H7bWOZGphw7
a6Cgvstfeju/FGaaP1Jm+qiUTnwGoiTfM0l5yjzFOqlhXh0Ho7xQ2U6NehKGbOHeQ7lJcUX1bg66
7q1nJQGeLkGmHyQC0M5y9M3ktTOJGueNXK5EUxrMs52zPTTVtjs1Zo3VFUYir7oUYsggN/5edZoj
dYc2Bb1QxISCxsfuA9Wi9jPKfW+dDN2vfjEYEcQkXDNNEW1oY98kK0sXrTvcyYyk5yIO76xOqtMg
cPVjp+y6rmqfZJsnNbXOyZogCX5RaXdNsFY99r21MWJsmOcAtQjo6ZRST4Py4HbXtresXT5Gb+QY
mdFBSNg6AVyyz3YAEXc2oJqcuX3a4rtmF08sY5olteS81qamqZkOzo1Ks03hM68CJx/mXV1J4F9M
Ld1/nlp6wzaJFZc976beyOMFZavS3O9Oeec7u7QaLsUQGmc7qdfsPnGV1X5mHQ7Zcli/dbrRXsY6
yedqZperMngdSypXQ3Y6QxNWH53+0NlWd8e42DkU7oh2uIjRCUS4nzQhj3QQfu5G7oJklnM7XxKp
yS/pdGbpyiXhob8XXWKwxaV+3XWaNxdNipuSE0YRbxEp4ayyjMcyktttV+GnKJpW4I1E3qLvoZSa
j7CFu1vSZDjR0MozFJuB1zbLXu6lwzgdqCb7dRZHWrtufRwTfnd9Tfua66AoJrXBv/57mmVWe8pS
Pwo3t3d9UYVbu3EdJKGQ6wNd8Y5dEFRrv9Tw6TJxytByrTiPdmktnQS0R9d5F4c38ybDKXcPj7je
+dz+mybI7IMGKXWlDvJ47gssaVyKP27NGIGe1jv5MY+vZWlQdWCPyRWudbhp9bLchp5Tn4egCYh7
xeWr6qZHueBOj2JqC5S0+haWjTanUi+5aKRdNxRSyZs2n6zaM2z5FKKoWwWTA1Bw0vTKwFPGtjTl
u8nGQpVL893OkweFNcS8Iip46TRpCVwk/9ARlfk8C1+9lp+w86PsYqRBs8G0DgMqSV5Hqt2t8ToY
LrJlE1swfawBjOpNNZPwI8VXu/IBLHAzX0xyz6+Wj61i0SrVDdxLsyriOjtgYrV3QnKCGClVFyQz
DeZ/ZAKKrJ/7WRm/yz7bLBze4rtp6+kKeWGGw5xmHFXqSBa+0ykvejcciYHYJCodhUf2qpJxbQh8
Y1x2tlzsCFNat7Tq3hEL8KAka8+OuDKvSdWEey3wIPkl7XBKnGn7YhhvoZJ76AzqYaP4dbM2PZZI
IIuuDZqvHw5lcpjqJMNtSHSMc7CjXpVp2zwTniBBwoxgWjjbRZZc1a7KqAOoNrLlTfYUjrlVxsly
Kmii9SDX5tnRC2cRdBOuqg+dDZbawyHNqS/vA8d9NHS9ulhlv4tQpnZaN9MK0r1eX8cY3Bfqmgxy
vRTFXR6/y4XZBcVkzSU9NYDNqRSxa6BWlH5V2E41ME0fZWxObrKbETKtMaov23iu6W23bRrFW462
kr6iLHgn69JfCgetQqb5P4PpmWvgy5u3Uo7DKHHYwZGxxgzaYd23UXrz1M4hXtlUP0ynBObZKO94
mL4XcmDdC1kflwqehvZQ5oss1ZxLMh0Q2HczNeSL6pqSKs0IBCmLsbType+WzkVMdBxTX9shPodf
fZDdEGwYPFimTxHTYqM3L/bnZ39+WGwqa4+qhrYbnwfJ85d2lqdHySMAiGaQ9XOrxQcndL5hyeYc
A439tV89jJoWzNVRBVjroHIv3Z3l2MoxR3ExH+FrU3oCFN+JK3WbtvFwzqdDsEmHJF2xOQ42OTuF
hW426jO40+9a2fcf5OdGKpVZqLDbLqU4mVW1ky07Yt88LmNv3EkxD2pdMq49z5GNPEjhIi5M5W6G
nrVxIykF0ji5givxC4Uw8WK0KxZccj4cRpfqkUQzrFVoaj08oChb2fJgHbKiaVpISs2DkVm4bUx9
Xwelsv81pbJV4moW5V+sRiAS4g5pVx32OpYePLVA3RdtYmiXyPHZolILgTpwjQU1Ne9U2FPfAwiy
UwtM1YL62JUaW0AiVA8JeaYZoux+K/qURDMxjMcLDUkSpp2B9U4uCheEee169s3TWCUHqvxdlnCm
pfJ03OkS0omZCzs5GKbQRCF1LASjF6kK4tdO9pE/Ug40FS7bBMD9HRrHFgCaZs6jHtNLE0Wm4Qck
JL0kOMh5n26DEVMYO5elRWGNuJ37jnsbrO7mmd4R4paHZVQoEWCJmrWrlNmVeBqSZKlIEWZhPTia
rJqQ1JZ3MxvCY09cg1BIXd6jPLNPTqQ/8v0xH3GPkyc5+L8U4tZEi/nSNhXs4hZFSwJYCMTFQFhU
7qnOf4iG6fvyMrO6aGFZ5XiJQGPNNKXGvsrXxstnH7SPtRrb1F5MU8QAuwUYKRIMGHpynNjmspGy
AJ6oab1jFYemiX+dxVoeLcFGGmC+Ooy/xZzPU55EfK9iuV2BzIebiP3tTJKRdieK4x7Fga+Bs22Q
DmmwRY5GafICSMIrXt0Rtz+PRVaw1lUZe+Ao/Ga2RmlYV9FX29lOjapxk4W2CmAKqVITm2The2hw
cgpTpRhOZJ20izwMxlxzfe/q81OvB2uINxJby0L1RuRVwxRCOFPBumgNWec1TeWmk6uIS0L9tUWl
dvTbn4OWkWjFaQ4LWQK3eRBZu8qtWItNZ0oEPuezU7TFobb+L23n1Ry5sWThX4QIePPalmx6o+Fo
XhCjkQTvPX79fsjmJaiWWd3Y2BcEKjOrADbboDJPnnNPlRdlxy5q96RNKVGUtPYNSvqzn4TJN8QE
FkYUpf3C9722bRHgfQGLEu3NuPYfbJU3RZR8Z3NFAb6rAe93Fj8ty1AOg6eDqrU8sgM0auHSR8c+
5cNOGVL90WieI7OhU0+1oV7xeYGhRIA5WfXq9Nq3dWRMZw2NznImH2AmVopaqWI8yaEK6XHjaas7
aIH6bqvbDoHmUa+u0c0zz3GDpt1T0LNvk8LyDmW84MQdzTy1EZkWDw7rVy20m+ehQYENEtxX0+n3
XqIqT8uDut812psBYvWWBIF/Hlpllm3jaYgPmV7GCKb3KGCU0P8foWBKqcUWP1w/LlAOGIYTn7WI
HbM5PlkwaWwnD71Py/Pdm6RWvoRxkTwPtPyZXd28BtNUvxagkUqj1e7LQKlfPWOwtj0c1XzDMkSF
xT9qPakZv/XvrQJQFb1I/n2OZKs2z/FbkMX1daSGVIS8IHmz6b3em0MTXYmXjgi4O0OzBL2CF5kJ
WG4T5UV1TfWZ3w9gLJhHp6cRL0QRzmajeeMoM4DB3jKuLKNJd7CI2LQAJQ2ETaDHaGy2f8pIJaBf
4SKbuwytCfmqsuDnXUkcixRLCH8nMNG9zNW9PjiWWtntz3M7QGf82pPnW4J5wmsOxQwyXrxJT+7P
nObqPASmxQ/WNKoHCUbvlfrmaEJnuFxXDZJ8X3ckxs5zx9HfORS0jxJs9K2+q0PXP3tTu+ngt8iq
q/PcaKDw1lMSkj8hmUMF/ds2OSLGc2U5Xv/QQ31/yKK5vHWTG9An0SuS9r2mDq+K5vSvWT1+oS3I
uyvMfLyqeroRFWMcHroWCrqo9+hEVyL7bGu179UMn9rZ1ENWcG8ustJqCc9tzI4ZoHl4cgd3eJA1
kChP4TzJo6Obj9vMyQce8SJnB3w6vUHZVXumjetHTnLqe1mGyEEUhvWQ+VZ8FY3uqW3n7LGzkp86
NQneaLDVT0hYwHjtjcFbnbTtgVz7dBAv4IFmS43QO4m3MOuXrCn6xyByjS/d96bKgis9LNRdOVg1
jCF2vWtoxDw2MUVONC2gQfJK1EH2seX85zRdTk0tq/Ttp4BPp2amlYdkIn0QWM8+XYVfbP48CrLA
eEcv+GLwbnvyU9QdlpFiDeZDHEzPMornHArUfPgho5o/mn7kqKLcWoVf5hruIHekRierxu1sHHyQ
KbvYVoyHyVffD6Zy7ShD8LCaeeAvT6kf/CRBqz01O20fTlSKLxxFECM779MtsAZLCPkI9jrwmA0f
l/N7NoxWrWk/0eB9iIZ2+tmdbX83ozSKoF+u3qk66S6w0zsXrhcaumv07RcVFDlUiyiKnKWG5fLx
zvkNd9A/EZv2cZYWmbcfexpKLhwSLN6hU4JPXpp9kF+xh4asBLnX86pN427SZga419ElS4JlmvMT
dGHvh5hHhVO6HORsdaxxq+Mi7l+ErMvPAOKTjay/zpPhGrNe6V+EXCy1zv3bu/zbq613sIZcLN8E
CzDvwn1xpXWZ9WYulllD/rvX42+X+ecryTS5S62fqkMXRs/rnyD2dfi3l/jbkNVx8UL890utf8bF
UusL9l9d7eIO/qu5//y6/O1S/3yn8BXUPB0axRbGCx7touVjKId/GH9yUYpiVp6677PO485MivMq
5/F5wqdpf3kFMcpSn2f9/R2tV11jVOrO8371fF7p/3p9NjNsvQcz5ul8veJ51fN11ut+tv5fr3u+
4ue/RK7e0gNhVUN/WK+63tWFbR1e3ujfThHHp1tflxBPuvzLL2zi+Be2fxHy3y8Fpr7bTSj8bMx4
au67MXT2NYj4rQzDfumBN/MG5A5eMFrWVq3QpFXcptCPaYOoX1N7PFEubgkcpwBMHOCVW7qu65Ne
oNm0E3fQ700z9e7A/NJBJ6Z+9tKbyuMpsNRL/ahPhrMzKSpt6fvbUmYAernItZ3F3ETXTZTb6NmD
0lNOrXFGi3zVc9Od94mraZWC830jhuW4Sb/7UaNcm1A+b/MsS47UpMhHqVnxDCrzyqzy9h72oPxZ
Iftya3nto/gkquKTe/DsetzRFp4/S5ieICUWkmw5SYjuqzwi5TyasqoEpGUBhsuMAQsuFxHHv7y6
7vaPjqX7JFH/4sreBJWQ7v8S5AYZuNwd7maQWNPGhsziTsaITYbbEYHms3t1mB8htqkQUoyEFMP7
NJkrB4nzPlaxqkVh3aR5VyvpaDHqmCqAnMqBLCEkpev4U1DiunegL6fjpzkgT/8T/skKuWLqbkdD
HaDpg8MflTf7vtci517OUrQr+j7v7i7sPBBFO55PeQ9dTBjb8LZPAugH/rOGRMihZHsLrZHdH1eb
nIWp01/RBvnbhV0WKRv3pi5n+yROMTnpcMjUabiuwNuDmaROiJCTxUvkbHO79s52cYpdztYD8Dr7
RoazEODJqUsxxa/j97kyrTEjfxcZdYvmWTYegAD02yiedW8Dv17zuKk0kiSIGim8a4FQk7azRwTr
i/ZxCNT2sdZK5+T07quYVjt8Uq9on7vsNQiVQwYc+WCbQb+dlpliO19DVlqNch3XCabzdcShlvPX
rKibo7TpyhnERk/v/boXrbuQ8Hnl5uw7n0vPrnTvQgsL2qHdefByhtRwT2prGCm85lXWnJRKsTn3
FbX+w3mrGbW6lXC/rfvxptV0RNWbHo3r2HjvnU6UznPJbtAdvR6MsoGsk2y+mD6FXHZeiz+IXdqx
P4Uaij/IdGnEhr5gE8Hzj3AaOWvToFG6SV37JlxAEShEqt+yArqbRUljjQhtTYM0eMi2+vUF6CfJ
AJ8fxOgsaqH0v1okQHbFBzYIkp6b3A6oHC0ZQD4pzxFVVIgrocWTA4TsGbpybX8mzSuFT3qJa6mG
neOAWgx7aDwauNDK5mlhKDhEbR3vQqjewy1IwRw4SBbvBt+rn8phqp/Epi22jqZuJIfI0R5kLO6L
dUY1fmg6P7ju7Wa47VWrv/UGKsQbGcew0N+gY190xZjvzg6ST+ABRqf7JUTchsK93sO/HJS7dYUu
j9/XurCFy3q+fn9httVIOSr6+NR9iIF++l15VxFF8XpLDkH79Atz/tmhBHhzjpHxp5nnH5nBj9Rt
AOhpS4cf/LgKFdMsjd4G+sKO+SI2J4f042wSUbl1LO5+SM4zLuwyZAfdH0H+f22Gzp03JD7pmvKg
AsrMSLlbD7nfvA/NAJVvYCK34hT7eW5PN842mOt5v04jq+7v+rLStme2W5OGQ9qgBtjtTCOKAAFr
1V5xmp+NqcuCU5s7w20e52xMo6a6jue0uk6M1FWfB4vcgTq6+VZi6iUwkVaFyQMZ3VF1Iw95LyY3
1IstD6MD9CCNpmZbT7fhKx6d+YqfOe2BZlb9Qc4ydECRKe/uVruOdNttpluQ8RDqqYBqN9pYWkeH
26bFD+N6IK3HXwLqexcp3lIZWNyR6UFV+XE1sTXLJcdCoSTD1dYbCOu8ue0b83y1T/Y8rUDHoIs3
zPr1nEYVHB/o7ngd0u694tu/6sh5hF02/OK2+bCtaep/9D9iI8OZL2IH52vNZdIKPuVAowTQNbB9
pV5DOikPrgwIiIazu7IjMpIgHd5tBY1VxVihsLPMOE+WdYZwSepVobtpFk8NMZe2kxXtMbySkMsp
y9q01kawvjNDvIVV7VLdcUb7Acx6vncbiIb519m/2iF9IlpSfQ/tGF4Pq0kfqjpB+xcxw4NFn8ur
xApdyx9j1X62KNMAfVD0Wtk4Gj9J0jPQoHpAM0zCcIERqwZEYeKVbgPxOi5AB/HK3KKjDql6hunV
W591tiZ18k296EmRrycDX4GfWofirRYlKvFmBaoytQmgqdFg+fW6jemnzQNEJXTwLGerY7WFixcE
h3a0Y7oVJE4OA2zMZwe9G7/OVPjmYaCIuk6QS1ysJJeYYDuBEZqFJXi9drrcFOir5q4C1mQ4Zrm3
J+B4kT3GP9MHhRyM+nPAC0CxMIJqeOi0nytLA2RVTi9TMdCfpyQplfBA+9nJVYfip+rfBemsIoDI
G3aZLqvmbV5fj+R7/92q/qjDjaEo6Pvw8HhtDa511PyezmzwWRsIsfrbSI+Ct7Ccr4OKbH/rxvNr
URXbcWH6on+uuNc7ZKOCJYqmRZ6dbTRmxOslesWfwpLilSXpyhtuxRuZ6qcl8ymnUMwablv8Skkh
pcLgFSDone5ZhXD8unND+4DYlf1FmaN7+R1eI1KAn9dl5FiHsLEgXTbhOh029WxVR3lOnuPIuDGd
fHvxrExTJU/gs6oaN1b87n23iSdq6k+eaeTnZ3N+VKfgc2UUzUuyyDcaaQqLjtmcWnVQhvuPIUXR
4E4Oc+5c0xxd3tkKenYsVFw1mhs9y8ED4FEmYPFkFE2RfleZ7Y3RmwjAZFM2HrNu6PmSZcLM5//Z
ydJ2u+hvHQu41RCJadVT2XbOnYRMuj/c2+58XCfo9pxc8Q1KV71M8NXC2rbQp59jztedk4eyKMLz
IgZ8hQ/hROFT7sIBho9su29tJFYOoKbTHdim4WAuy8+KW25HVBFelHSnxginFF0zvExBrW+jAeFb
sY0gbm9BRf3qLQSmYqoKE6qgTL1zFtMAOv2Q1DZPkcuwZNP3bFhfxSfhZkwfqZfRstOqvnmaMv9n
uEOGGy8IhpvJH0Ghy6kc+HpXFHQtPgIuo6oPj8TI0C/aoNrIGOLcaK9bc39ec43Jinjyt+tsWdeq
p/f7OC8h4zJzXtWhDo4XIXaj8osaeD+FVo2SSueZJ7dXIrCDs8qpHNax+CVS3A5UWe+RMrbXyLNL
QilITFstgGdEgmQNOVsviTaBYmz/8moSyR41hEYPZKKqN+ODA2PeLh61ZC/D3gux9cb40Luzsxng
oDhcOPwh/TWk3nJ9aS/GU1hm2k2d16mNnAqLjO6LPpXDfaAHLeCkzDl47CyfILWvN349D9cylEPS
uc+q2ce3MqriWHvqrHGXIyD0UCwjzwyCJxoz1ykVLBx3XWdd+VMzR1uva2EZ8LLvGu3f0RaOl5mP
iA57nUxfLjya4XBoogycUlVvgfcMT7Wjhi80AoCr9F/kYMR2C4LI8k/pYnMbgKrzrCDusgyp1ncP
eaCfKtN7n6D3QBgshAbFRCtatnfmHh7UJR7sbX7bF87vazytgcC7bNTtloCqr6Zt0IfTlQzntuwA
o9nRVoaKmxrPefklS9L3q8GKVJG+tJ1rI20TUDeFQdLGXXTLIMeM+cviYAfFOopliy0qLEDE69i8
NmiUg6ufAH8JkCgZysGI7BgcTRHsLhzrEO0W8xBaNhjBL4bmopMzGQFSKS7FphEeewvg464dmvlA
FR7qejcKn9TI3cRTmf3JK3NNJHkkNjXc4EXm09x/OV8iQthWzxHrFT6uL851DUDBkNMCQveg+j9Y
IRxeSY2E3sameefOVdo9nRkBRALW8KNu4+AULxjrjUR3duRsp9AYH+XQQgN6V/oNtPbt9JjbNHlk
sZ8d5Z7gTEaSwapvzyOXMlqjWOMmkZfjwyt3l/2FNyUl9mlut8wdlpcuVxPrilp1QIdTSutNUtYn
4IJwSwGAfR7DbRotBf/FUqixd7LH/HdxnYNqv9unlRvt1znBUKSbqQ/e1xEH7Lz/j+us1x7/9/vp
+lndGhYMZVVqGbdFox/7WLeuW9/geSvte+N2qliGR6/UuE1tIz6NtAAjC2ncimkQ7zlGwiuacvZa
69FLskyRSFlbhsqIesSuCiB8apNq2otR3OcrSvhIE9Ke5qt6E7lR8v4tXU7gfDalaUxXaGLsUb+L
zC1JDfMUVZkFdJvv/DbgJw+JCcaefL+Ln1zO5O7Lqm2v3p9r/DG6Jsun3PMBCR7cLnUPY9EakPf+
x6YuDvTv6Myp9bM9h3kHseQlBAXzr71uldcyX0wyQePts+OdAi3KMl8cQ5+5t7Y+KYc4G+nnGMpb
sBLV7axZ5e1fDcUhIRM0zXY901r7v8fKSmkUfHdsGNFq+6VUDGUrZyaglfNZvtjKVEH878P7z3Ho
wSqggklmuun+ghtLhjowXiWPAMwuz3FikkMd9sEnGe4UaEHqG9C2ZcGd5gTlG73GG9PMwDiPpgGA
OX4xFrOfdclpYi+9laFV0XoPR5ICgHku3nSNJDxZIAhHl2Ce6M9rzDzTPMZO+BLQrPTGIeFja/Ic
g8KFnaH3dixK57nxbdQk1yFE6td9AKHJUWm8szeArOwptk3rFs7r8XGGJsWajO4GErTp0Tc5NJEC
rXMV6TunL/nyGmM7uZ3d9wkySw6ukZ6nykjmj1YS7x2gNLvSrVJynd10LLTIeCpptNp3JXky07KQ
1FtsvmK227Kwm3OIOCYW2MDMlp9KffqtCyztRGrYeILU9KTGoXqnda0bbYu3iV6xp3ZxTV2r3Gn2
eNUajhchpJ1Np0TRfz9HmjRrgU43i61cc72ZNIC8OgYWU4JhvxF72nrttkLi43hear0ZccsNxk56
vpF1ueJN8xLnOo/1AMIENnbGsp90I6W/olOSvi2FLf1mNWrTDO5W9osSDuabSFjYzzHrEqtjta3L
oPYTb2Y+p2jdj19Iob3RUKm8tsVkHYvOLK/arE5flRnOMoCPP/4YMEYIXtQBaRmhAppU+mQMiLyE
DFANbWNnV9nnobkMJVi8ErwOxXsxt7CBp7dgrLdDZxl3WQIeaPTdr+BbNf8UaPB/08QDy1ddKhNp
mti8I7dr3El0M7a7pDaGm6L9PS0s8xRC8XRDJyn/qkpBp5LO0KKGRAwrOubjDSkh8U5LiJzJoW78
RXfmw/hpbEetcbL7H0ia2fRFL3GynIxJInW0QleneArgHw+SPqMNmoMxa6FyNVYk7Gd+R7a9VeXu
72lqZjeggUtSn1GW3TQgoraJ42tbmdS4qbePui7i2Sp3FPMOrWa61oeJDsBFIX0Zwho1PXihj4ox
Klhnr6X29dMM1/0dDXhv7DqLr10WzxutiPy3rgOOpPXF9OZXkbXx2iZ/8x1kB4si8JAFaJSNYtGz
2xl0NFE28E4a6rTnPm0zjv3zUBOqB9hqPg1Xr/TV/du5aRpEW2dgS94u3Z9GBzzGqCONZwXPubMX
thPKZ6DYJ2qGN0NQ7cU2Armcd2f3MiXrC21fLyuYNHTtPU2v926tlFfQp7j7hLbdn/Uk/tLQYvCk
9pX+MGRVuhF7nvXmLlOBkXsLqJf2Zx7NtK/+XLUnXoAG6Y0s+ZnutmbTBJ5/DxZwfi6V9knsgZ5V
h9Q3LRJjXCRq2kNnAidq4dl8i74ZYTz+OswB/Pt8rT31ZTtfIedRXalmFjyzHQRDb+f2r9E3vYX/
RCKhN5ue7BhamPcna/gm6XxC03EHhUVKD9SH/LwYaTVI99PkpHeg8ZyHvFKUrRJY/Jp9nAU5qVKx
RR9nq/d8Fo/FXZdDjhUF9lPI0+s170XjXg40sZv3Vuyj2ohy4ObCIcMp9p/KMnOvJXaNgLicTJgF
5rRPg2fI/fIXrU7jva8C+y8aGsdipSy3Vu+kP9ox3s7mNH4LUBfbz3XyOaJZSiT/GCE8UWkcbbMo
RE00UGj4yKHaPMJuk/EpUtTwwV82HE3oOTtLhRPsLKIcyubEWbYh4vcD+huUyLrx4Aztdt7iEK+X
unxo0vpuUsqappBlT/Np2rI2NeDxpqnv2kVqV+9J+BqVVz5PABOvB1fRD+NcKl/IYJ0jDJp+NtkE
8ZAd0xKVUx/WFqUeVMC/U3rWbmDWbZ/hUZzuUdK5MnJue6sWU3GwJn3YSawcDDX9DoWddiOjqotm
eir7K9SBmkc2l9t+rilL+oi5iVBu25CHKwyyI3PTTj85er6TFmjoUdkOow+yky5nV3e0jWvb6h0N
its01HrlJfKnaQ+NfGHTKQMtrhxCW1VPirUcwJpnfItwCrbW1Gkp6H7J+G6kUrB4JHzpaf+70zxA
BLKmHZa+12oan6Ll+xqyL4saTmqxradxIf9t9tv8sEp6zuBuUfer0AqcnCuxX6p+SkgeG+NNOoXm
ZoaFYyeB4liXkrMgaY7xx1IXYYn7oHha1kRHKFf0eNdm1q5t7fzRKlM2mmYSH2u9TXeNHrHTVFMa
5zsVnVGz/mUoM++g9+oMtz761KJdLbbW6+ftqIzNkzj+1qYuc+nwozV1jZEpad0M224atZ0UHleC
6HPZ8lMdM0SO5+APw09StTy7z9zRfz4/lzdNA0m6M+d0V3T2oS+6n9xoB/nlxtLH9G6Y+j7cJwqt
nk7+p2GydBnnAxm6tG+PMvoIbXncfKiXw4ddVpSR2CXiI17s5qL48xEvl5RQ75tdQcBULqzVcihK
3943fT1vVpucLfyZd3rhQWMrMZYLLyH9+u/zWnegKUgih6RCG2pInH1RJZ9j1hVbiNeOVKN+RUfL
PlWVdX9+PWQI6xVt0bwA619Ele0cJiY3d6gCfEw9D8VzYSPj+90P6mqj6YO6b1q+2YRdoGyMXwHU
9w8B0GIwrNpGOAiaoMpuTROeUImSSU7Qw76wMBT8eVLbJHfvpRIt0lD6NnPa3cpkQhQJeeZNUtrj
nYwD9F4O/UQpUWzKEvM5kK7rPd9Wznm2uMkJa1QWyb+BvTYgHop/M6m8XSv5ZDzKYW57Z+cMTbBf
bTXtdZQQ1WCT5arJthip9mFRwpID2Wr4Vmty3vnow+C4KGGFdmIgRv1NAj6Zu147QGebbcW2rkFO
DtxT4zjnNcRh55p3pwc8ai6X6j6uBwooPcyzOVw6eOb4Qem1v14Xrzw+BqXZ8ebz9CsYlKCEWWjV
IDWsnwy9oM/aMR+aHBV6xCHrpyVATBIgh9j5bJLQZSJgZes88Y9rrcv/ca2paL96UaydXD3cOLbV
PMsh1goU7zW/exdqaQtIkfTZM687NW2f+z7zHvssXHJUiKMMAfqqvkr0eUziilp8rr1HO7TjPBZs
ZS6j1+vJDHVZX2yTOXqPI+vLqCu1tygL38Ykcp7Ggce9KjHCaxlK6443Ozd0oTV30sOTxV7wFGs3
MpCgEGZ6ehnN12jp+xE70f4x6UFN1RbNYNsOLbid1vDJkRkSQwfy+6XWpZZLOSRxkd3mZrS2CJ/8
mj6/ZQ2Vzqvbgctk3lLZUv38EKghIAtw+o9h1t/XczrdiEkOJaxOR0SxdcgcCSPzCJd8TJxqAR5I
FKc6VaMZOygJI7t9JVuJRH7i5FQOcDj6u1bTtI1sU8QmexM5W23rjAubLGBS9duobtHtQxpAgQzB
F/aJNIxmUee6VlOUGRY6Mdpd3wnDiqneW5YORWaPWt5BoX/yUC8F0jkpswNtBsmhWqqpq3cK9B+j
BoKGkl60pU/J2V/A5GUo3pKS49m7wuQFTk+VNjzPvXCcl1q8ycw7GbE+slt0ESHS82UuYeryNRj9
3V6zvvid/g2FofxBnF2rbyDJ01+rrPaeJz08ijnMUJYzBvpwRz2yv4yF2lznapnsxGsFjbIPvJg6
2nIBH+3j8wXOS47OxQUoJn66QOQ27gEqU1CvtLm0t1aYbBmSdpFhZgHomzR9myb9CQJP97bzp2jX
WFH0S0Ujx6zDf4qymXkY9MKG1KJIfhqV+kkCAFA6kF0ExsM6E7278JdKYxPs+ebXdM6sA+IuvK0s
WOvTMYMfZsGs9AvYZT2ILR/J8sZeflztXlQPhwqgJHku1K4upspQETDlMpc+XQSQPhaenuOIN5PV
BXW56RZ9CjnYRUeiSk7rGAhWuxxWt9imOQh380AiSByXS5zXKWsKxWShd4Zew6P4cRi6vjn1JdCl
D1MAGunWGCHa2/3nlJbDfm4+xRRtNB6T1vulD8biHq5k/a5WDjKAGhqZZ5vH8bO9yo5iF4uctcuc
IWn0O55tVnOAQiKcdhRZ/7Dop/VW+x8WDVB46vMmcp2tTufUsqeQDYjlu/ZxHJNv5y2KFE6Ww8X+
g0bhr6hYgaddnODL9EMUj2SL/xjrLKtVYfTtvAMS73k/01fDDkCTexMbWUVKJ69fmpQGPlWZaUbJ
Kgce4cp5nWw60yGs+R1NNvcnje9PcniafzvHdX2jGwAh0S8yXnjNh02otOqvSvsgwlXLHKvS3+f4
muLfNkGENHdSTHttmLZTVrArJqP9reX7edND4vJQNz10HmrA7ivM5m+NA/cDfJHTNm3gcnSGqdhR
UYkfgB6P17Y7KUfdaYonV/Mqdj70YRkedMsLedgUDY9j3+hfLyZpba3AtmoWT20N74E76c61OXhT
huoED5D0B9XOIbFy40tSj/fp5KY/EiOhk5Knt2f4NWt6TIkIFdX4Ug/9veTP/iriY42/jaCJzd3m
dAHv3C75CV6K7FGADt1epbr1xZqamgaw8FUAFUWo2qcRjq0zzCErDaCeqGEcjBH2qg6+3WNp5P22
KEzUthckRJxH50VlfruTRSfQkrKoYCho7HTOi3ba1O1jREvADvOYojrDY6BW+S3aBuxAUNs6D0Wk
XnhjNUzkTmBYWR53xL6Y6ljNb2WJj3XEhELl1okVjZcZ+n4b0CONV5B8BLezrScPzaIM14Vh/qML
QUy1nvdtmlV/l7LROkdYrdpvQkA6Hki7g93ENFB95FOhA2geijLVcKCLNkn+dDVa8GCj26iwdZHZ
FG2qjQ7nw/KDHNi7YpxJr01Z9pCVcImKrnlXxSOAqj87althL7E4AjJq5xlJ7/EuXhxBXJq3ugEP
8d1IqiorGrV5ec/vDIaTHUYK1CLgtvP7Sf3eJm9IX2Y/yPSp28ib5nsNfNMtDexQhL0H5H20r1MF
PJ8Su8ep7Q6W2jo39uRbzo50SXLIIVIEZYTGvLgjRXduIv4e6IcQYExpvbtOdZrY5S8DZr03QP+/
dSNMH6sdbpy9mSbh21/E24tdj7wCZGMDF1kBvUea1HxKl5ykjFU3qDeUjS0U2shdeKU2bkw7a9FA
rYy3hspL3ZKEJDlwH9ZduRGWTXhWoLRS4DuUoWmb/zyp0kzAefl0R5KqgP52OSjwVAIvRD+jnf9j
WxwxMmUowgzAnlR7P8FuXGpudRs30/QULod8tPZNWcDuvozkAODfjBoeOheLl3XqQ0etWEZQOsLH
AbIPjd/gZjXFY53dDL36s5jkYHdece2qenue2UR1eJ3X1m9I9HQ3cH8iY9SNSY/aZdFtIUK3qDEN
Jfn2xSgeiZSzc7iMzSD7LU9VFbxMMt6yZdL21dwPG8FaagPdNzyX45GxxMiZHGBJg7cguV3N0PcC
4Cy77n1C3SCxXc3qQ6I7SBkprefwnazovHJd7e+nKnB3cWJMr00fkke1vCddBcsVjiXsobam3Ihz
HlSVhkqE1sXrQv90hQqzvxWvy0/NnT053+ksnl4tuKBfkAMo6rrutkWtPFQD3GISWVh0Z1dTrl7L
OnrNR6exhmkvXr3phpNGvytsmNwROI74MdbLkywrESAhIexTqmcZRTlElGw5q1tZjZxVB4l9NUGj
ZSOgaaKHZ2k927A51H/yaWal4BFBE4W05tXAG/nagEb3jq5svprroHytIMfYqAPKbAUvmk/CJ0Au
qNmpQTxedUEO4GLJqbKd1rZRFFaw4jHM9CI0NqAZkjt+lOBrKU2abRTT2cVtrG1TP/tDYOggAuBX
2UHNK2RtlxKcspTg/KU0l5ID8vqxvReTOO0GAhvVM4eDRIjD7iBykvliWxfRrA6Mbtbdi11tlAFJ
GjSz6NfXbuuuyq/K0H/yZ8WE+ksorYJMh8hKgyN19uMfGb/lkKssnrDxOEULJjnYiOFuxAh3M+Fy
eg6FujLfdx1lKfSWd573Fhbt9LCmACbFpC3Aj5QrSRyII2rMEWXnpt7xBWs8iiPVG2rehfYGQUZ6
cooi54vP049m1nn3ZYuuQWZFCCr487xVayd+awe32Dhz5n+v3Op+GEjIb8b5W8mGj1e1aOkg6avf
EjP7Yg1J/q1T+NfSvzz9xH4g24V52jx1fUFCwLS0Ozcc56spcLpTpXoDMrP6n65cjObnK1vLlZWw
vC+ngjxLkX6jaP/5yn2XfInLTN3Gudk/zFF+gMQMNu7ZVI5mMSnfjYH3udclOmTYtbuH4t+7pee/
P1FHR1RwiNXHBEKzrdNU5Ver6d4W0Dbzf4faiErnnHxXNEV9C3on2el86B+D1FeO9G/HpyiJm7ux
jee95c3FqxP6EEaHpvYLQhrvt6FxG4ofBL90BknAi9uYZu9PtxGZbvGH26h5sLkzeE7ediOf52pA
voIiRPYKFWzxZLR8rSwj01M5gOXLnSm/FxNPW83Oa4zuKEOZHs5glWTYGuN5On3dTrNdptIYQI85
pMjObEa73gitF7/Qsie2WgATWusFPQHrpQ+WJAwiSDdiq4NgQf0uXFeQHL+AMMqebP99OpJg1BMj
i2yC2am3XWu+H5rlLAH+bis96NJlZEf9TG4lNUicLh7IeVDt0dRrFZbKneg6mBrZBUog8y1ssGjq
qT/EjLooUjFLlOjUSFQ+T9NtWalPPLf426gs4cOcBrO+7ReWFTnobd/zfAwZdAT94/XqQBqBaPUj
ehrrfdH6V8h1dluD/Nm1FO/SBO4rGCZcyFDBWYsXzmvvWgp/mT6jL+tCL2v7/v4MHJiHMNz4/uAe
i0irjZ0ImGuLEU0F9yhK5aJ+Lmfi1WFx27SLt2rBznRDi4w4JGEPc2i86sJSu4wmW30VClvxLaPV
t0SqH5F/nIdi7jmyNGqDRjJgYf5gTfukhUNJHgHPT4NiHKMSnZDlYVFK5XI4R5utQZcvpfn14E3K
tJ9Knn6H0L6KTcUApBBN3wB27crUS96mqC5p9cMu3LRJ5MFkUaVnuzstDGOuP31b7Gu8ppu/8fg2
8B1G7mVcGNvl0CY63SJDF5Fuw7Z6gyUuc9oZsIPsFvM0C+8DjR+uth3otJic8avn+cFuNDL9JNUd
p3ic56l5u4ganHipLZ5SdvBPCv+0zrApXLiRY+7cPKTAWS17fKMZn6qJf6mUNXqdPZuU10ZDcZ5S
UzVeYNnZK/zeoJlidbdKyn5NlGr0VONxTg9pIlp0bJB9yYGmh82NeNvU+h/WrmxJTl3ZfhERgBhf
a56rB/dgvxC2t42YBwESfP1dStpdbW+fe+JG3BcCpVKihyokZa5c6zCCtuIBGu8OzUHmAdKiJ15g
DpqSIQ4GPFJWLApeZVCw6vljPTYN6HcAVGpYwh8rEPeDrCVYTgrss8uGDdA0jCJ/0zjeW2+GYzUN
JdPfxmsP6vRRYLd2oUmD2oHW72r9q4iZwNyvnOaEXwXq7joVbrq8PVHvpJvUi+w4nDn4zW+99G2i
Jvftj2P/5kwz462WneSxTHy1LL3Q+GTE47/uRmW/2eT73R9+RgpxciVatRVlxo5cBSDd0R9a4CAe
xlqNj+7QsWPdjzlUDfHhbEH3zXB6+WCnD3P0y1+m4AKdhkp65rr2fASIQGJynAS3j6PdeStonLMF
2W4df2silmA3Cxp362bl5K06DsnnPzosPX+OFXfVBQwSX4bFr3QpqvwT6ld9IB5/megOvG7hEpzy
+boivUwy1qkAbYoXgALtd++EA+yee99uZjbGye0JhV+9PcF3gd3SrHHh0o55vqYRN2fPKB5jWewN
AyybqF5KF02h0k0HlU9oyQX2vpvM5mLqTK/Bi/Bo9oAY6EwvVlrxIBBzgsxCA91W7UEdhXD2FmrI
5kEoL+5XAuJmozVFF8iRdgsjD+vPXY10pGsX/FhEQ/0CPbLZ3o5QKYIgkbNusrb5XGOvallV9cDK
CGxFxQiksbYPejgqoOLb8AaSq4+x1z9D5KJaQXsve5Qmwi10RzapbaO20d3/j59RIbxQmuCaVopb
y5BNoNvXbzR3Ow1j9+rYfDyOJjDLZM3ywloqiTdKzRn0K9b9BBLsECI8BgjyNq1IrS0JXUw+u7hW
ZT5khcruEmH/Q2byCpLA3JaOM75qLzP0t6wAHqYynEfsNcuj5eIlgHy8+0i2ivOVQpHjPXOZ+5hC
qHnlA3W9JQ8a4IwId2oB2Eey6QGDB/bWOQ4Q2HECEF+2Bms3fwFcut1HQ2uvuQ59+bC7nfvRXuFY
9EX7/80upxzqs0204Ir3l6yUwSazh2pdlbx4Ao0h20GXMlzyqCueJG9RtOzH/sII0UynCEGJGvSY
5Gwx8PkMhbxQZ1an00MGErIYWycJna1VEVf2J7uXyb30O7kbMi8wEYbzukONxTJfSCuO9g7bWq4Q
wz/UYVSguzoWtuoOsztk+6A3AxEqoKcasLBMtbo4SdW/dCtPOfLFNEQHwSmVL6gZ171mmDQgA6t7
oUpaQ1wBpSzULBQUzGJXPiIzHd4HvXcmM/66YCiKAXKvsxZTBlBBKyAEs6Ne3xq/RM7YbbIc57vb
covoSD4uEkRIoAXwYRmm1fa2+EZqrYt6PzhQHycFFnROkHmZ12oaaCMGnYAM6eSA3R1nSEtuBp1l
K3rVPSRTtOl6Hl/J1JsB9I55+w/1kek26Gb7fVCnpuZo9fIf8v+/Dkp6oMXA9oAfrRcB4qS+uoZp
DKhHLSRrvo1tfDRS7DYfy6irPpVZ9NPSu67Gb5NFgM3kGXSCbG56vzep9+aMiJU435oyQ8WZlcfN
KjT2kaMrixULpju0YqozHv7aYn5ZLmTuNQ+AhNhLt+D2fWBb4way0u0JRHDDQQqI5YR+IK6IL7OV
AcDE09RASGOsmvZb0PC9sIC3XVSAc4OfAEKhBfsG5R3+6tm+vcyQbpunHAxN++iXb1PKCYClXrpv
U6Kk/BTjs5t0Qr4alT2AmhF3I2rwFtA5kK+lwDPpTmrbX/0qNoEmNgRh6VJ1Bd+QNliEsMrZ80Fx
0YA4eU3Ntm8hFA5FTlIKI43wurD987udpMU8BDCwGGcp9oLnoIRs8AI3ToT1ZwGpjvnmY9f/4mMC
8HMYpoRt4p71Kz750T4Jw/HVh5x1L6v6WVhVes7BEL1Q0PV4JbckyYw9OIKhs+n4i9oewl2a2dGW
o1hxhcJkZ53IGv/rOp/6Faty6H5Qe+ycHrQijrNWEBWCLqg3rZnpb4Fl+idyx3hPvPUAXXVXunu3
30xkn1xr9ieKezK5GjCiYMeqGu/JTibq/K/2P+bHZ/zDz/P7/PRzhoToeJ9b2u4mRFXbxjI8Bx/I
X5cBRLaj3V/7MgPveyMDpC7K9FvL/ChbA9uO+E/bg2RED5h92JRC6CX1oQqT4i3976lulvfp5uEp
KH09VUAhXKshOJWrP0WiXoZWkG/IRtoJPZhPLzI3F2ywwYuNpZQ5sbVHatSccWMyyJ2FK4L+7INl
/ilp2NsCnNZvbjOMTLuFXdWfwRriPWW/3KZO/Wu2391oeBXF+Bd7+PSzCQdjKDBdu9qFJj1r/PtE
JM490J4S9cP4oFfmKe/AbEGewmHdzvNYAK5EG4cS7d9OCagOeQuuW/IZDddbtAJoOhs5ltlHPwHs
y+6HJ5ir2T2X0XQCbcQdedO0KsR7i83JIVOog/KBWnEio9jl0MF8NmukJCI/is/UBNXfti265NGA
It1jMbLVqGtcs5zZqHoS1YKa02SxHciYzbk3VxxAGFWWO+qlKTkEN87U1FOOOTj5aMoS9Dp5H3dn
N45Ai2KECFbwpU1xE30RbQGYOOTgThRL6eN6giZeEm+oaWVcHm0TmkVDw8tPMfJGj04+h1LIoW1A
+XwbLkRjLkO/X1sdg0phnIb3qkGpmq3VQms5gHbC7wA07gewP/zbQwbdsVVY6v/wAHIKYXGd8vjL
HD7O7yuVMOjDY89S2GsgcRBS8ZiD66Rp94fU2BCR/myb+0GqD5L9pgULrFsa1tZtHGQlbLCaIg/W
nHxqImUyNwlhQ5gaLt3ZdMPUvA8itA55vZuoRa7vA22UI5x4jFLq1K6ufZ4dIT/oPwIa7D/6tv2M
Mq72DJJYH5LlTbBGfFutqbPzjfA8ImTV6U4ylWV+qfzcBistRmeJm65RUt9uaHhgCgsn0fbbPFoP
gpTGFvD+5I5MZjBgUwXi5y39BGoI+iOHHvCCemkOGzm40rSHezLJ2kAFkfSzHf0IUNduDq7tmQCA
/PqJQPoD1S/jgSydWUD1afoWpcmwpwCcAEHudmr6eg7gyYR1Fyy099RJHzJkYyH6nvJ7+oDxrEPZ
x+/DRVHXK+7ZoG8us2CfYB0AdjfYd2FTfHLttPxUYJ/EVKauccPwGXdtZ+naXOyoEwjpacdAlLCk
Ae/D8b4qQOI6+uvAq9ILY48EmrCxCK0A6Z3AvgO++6xBUrmVKvkGGtyvXg99HxCNhPuCQ43Rz3Pr
CwZSPw0cayNYuSlAM+XKMFN772oIvmU04w5pcUtDL8Q98sLuIqrbfBOAtUBCBum1zxIGttMcGYxc
K0lpKRdtB7LW/mD/3R85w7Mdtrzfo3RZAcKaAamgI39/xABrP6mXLEFC49bxIVjYUiTQl2DVLBO8
w4ehApeGjO6h4hXdexayLNgeh9sBMrb34AhAzN9D6ZcMwhN52FFq3an+6zS6brrMQ+5p+vAfkS+9
dOlqduBWT0m+NAdN6TYtNPv0E5rBRvC2h3p3NKDoTZ/s8F7yIOMXd3tqtra54mCFfUpw8sC25d9u
tFQMLhS0w6L7q1ujZyMg87ubPsfMs5GdHmr0jrg9lGbrBzAqD5kEcALCZNtuyrIjdMHyY2EZznYE
CuHKZQUYe2UFj32E0HVju9VnO+GfEy7rH00KvbvMV3zBFCDQLa9+9GHzeTR4+bloyhTSOJn/ONr4
MtcGz68QqHh7SmOpj0/xnCRdIw/Wgv74S8PMN9YYKE3LIzBbxBHzwQxtyJlW5m82GqQpOILYgsRG
GKxzxN4eIRJTHVykbCDM4zqPZIvFayed4UFaWA5CF7LD7QQurJs/pK8AaRQmdqmt1d7Pl5ehmyBa
Wjl37qi8A9ObVQ/YjY2VjSnS2JO4ItmugHb93TiLx5ORac907RyUCIJ/qsw8mWA5ud34njVbwl83
v/lUaTg+J13zhfbItFumjfI4QGxeROae7DIMrpwFwD7k0+c+huzALbxLYWBtd2yInTtevKHKg1E+
1zGUKiAVYa0S5BkhOZdOFxYJc0kObvicdY2z5CWK1VsR50sxmfFmSlznYgBxO1+s0OanUDjroYgQ
3qIOcpGQW1qW+JJtyDag/m9lukkMYbpeXAcJupDOzdSmKgX+fk1lIAApxgM2jeMr2HN9SFS6xqHX
TdveNKHyX2qQ1xzdAOp9XGtHW8XkL3sBCv/JN0owYdU/6pEZX/RNkNVvNxb4cTMBQRDXQnaxtHLr
uQm6bsV74VylBW2BrE2KAxIGYHSIpnBd21BFSK2oXOY1yHdiLU9X6rs+ANobQB60TQtJv1SZ1vo/
+5AjXdIUbCdce98moztefC3LLsRxi53oyDlUfLqzjelEMmRZao93uo9OmNTX2vi06MPpe9//Ng58
KGC5V86XFrIMCxAf8UfOomAzBsDYSNAYnu00TNZ9I6znyui/FpWCmnkCHjzs6r6D7pktlB5k2L8G
AXyrzijoScGsaZjPk1LzIMiqzoPaCgEtwE2MaMiOSeMay3yS6RIxp+wYRwok7dTTRen4dktdU2Yi
gOIW04EpJNBKXVZZGSgETywIr0MLLDmFERg0jEK0D4aT1suqFvzLWMir76LWazHIr4MIuh8omfrJ
Azd49nMGHuZAOdfMNzPoPgl+wF+2Pmcjs9fCCfxHOxUvSRRvJ50/oousxhDYGo66cWrnDOnizFUH
izJQH3zeu3nAxwO1OhOK890YTluCBFUKOuVDi4jejBDS8CFQsvzdJjwwUJAoNTmTn3ofS6gjmo/8
/uN8bos9epB1J/BvoDzF9I3VLcIyOOYnsKQDc6ODNKUDUGDleqAq0+hofaFBEbSd1jfblIYXy/jS
4Nh9SIKwxinZNBT+hvFqbipZeNdRFikqd5MQ4QIQJyX6Qh1gsosWzC359oM3dsurdsyH883Z9TWx
d1Y/fnCDkHuyVm7Rggv8BQQx4VlUtcsWHeIB+5BFL7VtR5dR4NyyAvx+4zEwkM0uqLmaFmkSGXi7
jMUKeCKIGtzeT8rOa5BZr+nF1JHdGXvnUuZdsZLamXqiHBm4hSkAEEzF7PzHy49mL2xmgWwRZema
7dDT9IixXaIuk25NIj68dZFRWqkDVB+wGXoIaeB98OODVfEVObqJhfIgVvtsbztyts0zsLHetZBp
c/iiqAvITViWc5dkU7Nzky7fl8wdrxOEIKERlzafFeQefSM2fgSy2XmV7X/p/EItaVDhpc1O5haY
R8J+vDJMOQ8qTO9MbwSn7HaIEXnzoAi4trswHdc2FPoWha5U8HSlAl1q1SwRtArPzJEWcDX6aA+u
DQ76K5QegJDxzQ+nJjCXiLoB3hwhn8X7YLNK5Bb6aJA3RjrnCsywuhaZbM62B4V6YRcexHdAgWIm
7XioQvOeWp420R14S/Jd7+nyBD2UJqGO0oizjVkDfudHbfk2S5jn3cruEUlNrCBK1qWDg6bKbBAS
3h6F3BJ+GiBodjSbGtNdlKbiIkCqsA4CmazpG1Xpr5WZlI9QcrNP1GqjsDuXTQ/eP/TRJWxMufaA
uFinVfhmQ+XqfVQZwfxdRFVtea4ndiV/+iqCPF6sYy6b9W0iGYk7BtniM82D4DDoN0Y/RZAJlCq1
5r+ysuSnkKl/5w4Q7xYRWOvJLjzXX1qtZR/buFRPdsq33RhYn3NpQcm6bMctuWVIoecWDvbtNNiH
/zTtZBv1wpOg4aJpi0iWB0awwNbo2Q5Vg9G6cKduQyxk1EwRW//Q5LpJlGVm20TrW28kEZQwy58x
loWnAZpCB5Hht6SmwxEtr7wAhQi6N3U1RySvgUvUTTMF9lBomn5qImWQnLO6y+ZmPErzHNfGj3km
ZDwuaVx+pVYsXPcydOazP03TU1eK7mpAR4z6uMX4XZuHF+pTQC7etSMDZwCeCEaN5h4brF0EgpWn
xJgMYIrGDfUVg209eCAMpHG927ePY5csqa+e4uSTV/ys8cnbyhRY9z4qh0dZlBloufLh6GlyJ8CG
2S61nRpaOuCLml1QTdMw172nVlrmNjCAibWh5mABw11m4YVaNKjEBn2BAMFwpCZN6Qf9vZ+ln0ZN
e5IPbfZg6KhtWXNniw3GALkbXu8Vavcv5IKkDL9Ag2J/G9AVwtyiEAAICj0JXfoiEfMkcdEMewbo
8gIMEyFS2bW3SJsQaObacYyFbbgcIlsiXDn9FN3VeRXdoVoy3yWQN1qY5NPYKLMr6/5CvXQh5/FQ
hrF3NztlLV4uLT4D87xZCKYk083i3W3Q7VmlfoyVgsI2zEp3hYIrYEjC2LSPLv4473uBQiZAa1P7
w+qvkjFf9z6C4HVnbtM+H3YeqoUeY+7+w9Op+F6aITIHfvVUgC7tbw5Z6z+FY1XPDlh4h1094tCl
Z8hxWHrwwSOzSDxo2pdWXJ/93GAvtthMUZG81I1qLiqJgdPW5r6UfJsBOL5BMoq93Aa9NbFbTxHJ
mqbqOK+Myg7xHUl4hfI+yCN9uPQRAG98GKHyi45Wr610B5l3/4IDT8JUuCJLaNvY52RVtY3yEmp4
rhNC1jUXa1fY6ZMosBVMurj7p0KsyrAd56dAGqv2x/Sz2yGokQOfjZN2j+Mhtt8Hq25RbKeHRxC7
mYdPgdk+IeUxrNMcu/1WYyE8jY8QrYPl0u8v1PJNsClMXSaW1mgB36F7+0C+9cYxyuUbtwJiSg99
Hx8GqtyYIRhME1BYIxaAQvhB16jkDLQq+II8Im8fgCsKZ4HBt80vvfxE/RG43VY2C6cjDcz1wI6K
Wyb1qcmT8eDrsoqmC8qLq++oGXsRvqfRcLImaG2DhQP8jE0lT+RGHpMRV9uuB1nsHuCjfhm4RYOM
52jMtQFRnlaLxDLlnTUE9QXYFwNoVqROPVlX+HzWWpz01wgWZ+E9CAHBYZ47330RiCMtTn2bhBfI
oG07jpV+2drxsAGTXru6bfX0AE/m3ZFMEjR9GzNgAEkjPCpST32J8noP4h3jh+VaJwiXTp8FmAWW
Pur9r+DNMnZubw47lJcCtakH+S7qFlOz2U+KV9cpcspFNpb8nOuq1CwBPFpCEmhuvdtd4ZZiVcji
UDJwKd5IZgALha6P0ftgVzXLA3Xk+Hitq9xBjt+OoOTam+O5AUPaS/+zllb/EtsqBkcuWNHCJmQv
Avxfm9SSakNOYG19G2N7jfNifXfifCebMrnvG8Yf7YIBGJ+boK9q0+QxF1V7whvnM3VOnNdnUFSf
S+XlJzZm+QrKuBBY1M2wxwq4oFu6REaKV5juGVWGHh/CnVqox1uTcXC/ARKX3zuj31xy4EcX3RCa
r7xVxqpq7HJPzQwZC6hjyqfM0kcw4GwXHMwwr1HaKGArzGDv8yA9ourUW2I7tOgzIZ6nIuZn0xhD
EOgCBgAh2W5lVEF8qHRTuwntZsYNPyNeCU20uEUyDCisFahs+IGa726Wng1gMXCjEahgar+hsgMM
W3X1NfQQU9cR89RsJZBWfXBRYVmdUBHnrd49kJJACUAq5dLTHlEHSnnygCZR9TVu3uYgDwOKc+Ai
AkcyXkjmQ4dk2npqUAOiqsZ6QCm99ZCLcNMiSnkljyJJGRAHoVogOgWeXT/1pgXeNuOenB2Gmmwx
tsBcYSiNaPWcCEe2a6eSU7GsPWOjBvezDU2tfQY6pkWnmWHcKaqP1IRIDXtye/HWjNWYbBKUKq9U
I7xdXUIwjM7qHn7rnahksqKDPPVSk07rN2enk9ERQZ10QVmtzulAFZyWwyZpAwMg5aI/CIcFRxOo
rTk7lkWg5FLIsNIAslPqrB1Vsh2BAZpnug34c05EiqBKuMo4tj12DqAbL4bsLsywoqnJv2+iEiZg
CI7KDr7cTEPqQRLBKeQy7vI+Xfq8EKvU6LLN3K7jSXOWJ2w/t60Ii29TlReaoiq87G5UPc6HejDw
dvP8OUpsQVKnDnlyLGKZnbDbebtMQQqwz59tXtXDsWiPZKcRXRQy0KiaRDXDLr4Gm09DBMFgH7WU
LDLsBdlc3YF/f7UsAYpa32hA6A5hdKRRgbTjSfE4uaP7SQnAZMbk2gvD/UQWZkx70Ef0d0KbBmY2
i7Tu/SN5lMhIrFoBJbTWaD3sqFAqKRpwSNFQDinZA4qxwgU1URJrXf7Lk3zW9HcJIC4tsvBhn7uo
lJ6a4tjpS6IY2v3IC2CGpuJId9RdOb0COTFT4G18HxOTO/WTZz3V4PP585b6jXZo1pDSSrZOHmcr
0g3fF7o6rMbnZGW3pjz3AOCf3TzPVrlps6Pyqh8iyvqTJfu3S5w6/YlsXgB+PdfJj9Q5aY8ebA2I
o727UI9CBR0oncGrVhj3tzTVNPj8aI7NZ/FeWe4gzUAmSlPRxehAUam9qEWuNHDi3Txwzmj9mus2
/e9zkf39ibe57F9PpJntsmRH1GLj9YmXUZOh8pYQvMF7E8cd+ynt8Fq59WI78bFJvUiI89xuz45r
yLOyRbTH0nbo7BSIHbLNtwEAKvvUsg5ko0vp1ahn1heUGYCk9IV3OEGAt0v445MB+H2QGi9111Tf
Sha8BPggfAMV9HwDPOl881uXGSn/GVIZB91d6pH/ZYr/dx9IgKHKC/zda7d33VOjPGdBRA8Fz/mm
hU7tzA7BfCi71LXpXjr8ys928CmZbPbyt0FRYLczO8S/B6m0Zi8xc5KTLFF82ReGuqNLl/g5tDKX
N8uEQNydl+gNeca16Kup2SzL2tpaCc6onrTGD0PzfmlETRXNUw4WuDpMpYMS+gk6pnfXRNzaZhGI
YMnmIEO5aDu/BDVoWa8H1NTvI1/kz6MxbcvGBqhV202WhTe7jKs3uw/Gtn0DfN2zW+EM+W6/+f9u
rxrUr1H2ak586ewVKC+hyTzOybIGtLWnPmw/3fJn+WA328EN1PKWP5NIYSIKmwSbW1Ksd+LPeeyo
I5lmO19WESrKKOc2GVF24qz+dHt0jxfOtmn4uLxN00bDx6mpY7TyeWqayASV813v2cvJQoWg8CYE
BnNAUi557XlLoxUF6gBUdJl78IYa96hreSq0jfxaO4KCIhAkW5phHksTvM8iwe6DgiY96fsF29N5
ppvpNmeTZFusN/6ROoEDe0jdvD8NKONfqcLHjltvZOadBxa+enSQmtWmADzTuyofQdWlm7RdccsY
uTYZZUeyeQEIDgAKv1Ln7Kbn9ZAK39xspf3zNq0xBh+npUGhgWBWKkWGcxS2QTTtAEZr6qRL9z5t
JHBUGGvsqlRnuPu6w86O9jNBDBwENWk/Q00vGCQKkZCauDWpF7Vs+L5kpyDGqWdABfE2UtPXsMOR
KPbN4QRCcezxqO1rI93RJYlKSMRm7ZaGRmBZx7Khh1D7NkNUgeCfDe3DH/Z55g8PGfMwWfhBKTcI
cQx75cePtjOYX3wIsYaRm3wv+nRYtioNLhD87U6g8UA54ViFX63mTA4uVImXlQ9O+UbV9bmEjsiK
Orwtg8bUNyg7Nyuvkck55HFx4ROwB0htJd89+9NQW9NXhqL0FXRsS71tjrZIESP2ICDciTV3/FKY
jlgkGYvvytJzLtSBIwBqK3SHgRK7uaM2wL8c2aijUM3BtzioFV0NgVJCPpBNdi5QduMwPjSIDG5Y
bMhrlHP7arXmvdCb2hSpJGrJzuAbA4z5UASGyGPs+/YBUZU9FbXcCl2oCXVn9wDy87mT/MlOlxGp
pYObeLs/7XpasEMbh8rqdh/8tZ0ekE0GP6IgZ+78Yziqd5E/NuX8493qbcgNkMjyONX59jatDUz9
OQ3ksjGEOnseEjoKmPzrEGG5RqFZ8iCyELDfCooNqg3LpeVY9YsvWpTxyTb/EgRAAUhZfg8zkCeV
Xv+zd8pVlhU+9EMfkAxKcUrJxbIOWfQTqTPAuPPsm0r+QY1e8+T0/bjmeDWeGrOsjhayq5spcLCp
BPnAIi6C7juz46Ux5cVPcHA/9+7ovISGQnAfkfeLZ5jmvnJQuu/jTHaflsGwlJ1pfRmdYS89K/9p
+tOhH8PmC0CbEOgC+6HfiwWXw/Ro2mW6jZwmOzS+yK5OwOOVFQ7yC5D027HO8h/myF/7PB2fB6lG
nD6t8hRavXPCN7ta+4Nfvfg9woHalXXTPvEDfmzaxF3WcdqDAtsVxySwpsdOWI/g6XC/QKMZak6R
052gH1Y/gKbtG9nxyyAqMzTyXIK27r4VHEDqJFgZIYrrQIAZX4yiTM6NxXHYZ2z41rprL03K7wDX
QCZLO9jCG7eooeTr1M7KOxS/lHdVhAIvBBxqxOvd4s6C9lqwqAv8xFN+JRNquAxkpmXI+EIZ1S42
unQjNegD/2rj3g7yZIGwsTwwve7NHRGqBaaouqMW96LqXNj8fBuUV1j1R56AxPN9ohIJ4xW+TOnG
IIgINtRvE5OPzy2xKIL2O5G9TZp6s8768dgVi9LVlG8z8dt8JR+6fGjXKp6OAljX3goOkLBZuB5Y
PKqcXWbMwgRpDAQH0g1hHOLSFmcUaDxTJ5k8bp1tNrz5CyDckSaL3aPRBu6S6Cicqn2tEsd6sBE0
O/3FPjTlR3tqd69uLt78GwCAlsRegc/Naxil9oOKUU01R7LKaBBv/K5Igpx8D9yghEmgUrUC/Atd
24F7InLu8IepngZIMu06lHBvupFZrxNevHHv829YwkCfIjLjNPbudIVKdQCiDBQk65HI6VZPSo8U
FQJDsVfPI8nBjVAERiMZEBXXPoXouP9rJD3T9AFRpJEuD8xXAfAROWCnh9qLeF3ErfMAhHi6wT8j
PMksAd8wxKt3TLAaeQHOoBbem9CjZqBXZXb2HdJFm7H2pxg1iXwNji7re+qgshCI2fTZnUy5Cm1p
XysZG9thGrqD13TjCXl2iI/7VfPQ4DWP8ryh/IxtxKcoA7h3wR+mvgVjWO3XWlXE+SwMs1z+7Web
evavny2uzQ8/W2IYENnVtV9UusWVKJaC8e4wF2fpJlDz3YHKvoRtPKCOROxrmWVygcgqKOQoXBe0
frNmCRgDZqOHtO06UNxYII1d4tTa+RsFMbMlVxH+6mQUVYI1OnZPk1bxUvpS9qa/ETHEzv1abZny
y4MBSMhZer060x1d+rQCQ1nkeatbR9NE3xJhRoui9dWGpTHbB37NH4JRl7SNoPoF8uSEEs/6hTxG
h9nIb7InVP/IJfTY44PCq4Td0vofYvzzLTlNcKIUgJ8m7kYqjmM/2OhGBHddP0ANSpSvGw0rFkx0
C6sDMnAALOiT5wIi7WTTK7lFJmhO3bpGBG7AWSNJuu7SabchRi2fHv43N4Vv/rYEFBEyVn7/1BbF
FqXcyOvhm7exXT5tC92Ueb1MoRvykpWNechsD7LjxmR+Nl31Y0zD4A6JZnUFmzYq1rU/s0JvKXof
mSs9bdGXW/IfU/9t2gpx491UoLId1Npg2N0EwIwtkV1M9nS0pWZtpul+PvjqXlRsJB+aiGUm+7Qx
kYluUF0aEHA1TtxhYVmDuw7L0Dy5hHbFIjF4G5Rn3L09Eeo0x7hDnCaf7O6EIhPQSxQgqj5BoDOy
N3GNovLKV3JD/XQx/ORr6tX2VpV2jxoWXJIyHs6VaCqU8ucuGGQCTy3ImFTizYd5fb+shUD2V3tT
R+/HCvyXUFrIaiRvobXen3sZAUwIfallV0GiUWZA8yN1j1vsvLoNGN+6RYDQpFqQsdU9dBcAKbOv
Gv96s9eWDeqPubdnK6sG0FBhZ+BiGT8K+qLhK8TPXebgO0e3PHisWZ5C4Qxxc7ogR5VLhHR/tTvw
C5Xg9SfLh5HUnrLEgmb5kua6jYGQEELx+mIXPls7KvfyC+jBuo0JLvBLbUXsbPZPloZ70YXMdDdx
yZZeOpbrBDsVH2eQKDhNcbEkl4xsY1i20O/hzvo2Q5uYTzidcND0BX25MKBKdgj1he7izO1KMCl4
MOI8F67J2k2tA/iu9nJ9B0rnYtyRD5kct/o1mqa8tcmHmlVVuM7y1uNZfrWyPAhKthIJI1kmb5cU
0cgW9fJo5ypoQDgU/5htOfWQu9v61WYojJ8UgfwQpMySBCo/HOTpHdDsJ5wdP0Yz/whu0uDAjZ+M
xHgGCpqdbQP8gJLxEUrxY3puxrwE91Jv3KMIzV42HbcR48njBRgjy39UnK0BUiyB/UggXONG/Eef
Nt+q2Ote2xF5e8Pj5gM2PAG4J4WJ/2OV7bFoDWDBaVHN72drD4srvg9uib9FKsfTfGuw3jhYLfZU
Zdagkkj30MWTQGaNoMVTOA12iY2iPdBhfAbw8h5ine1jMNXhCcWC7ZLsRg/yxarlzTWL2HQXugr7
Fz2AgysAGaPKPTqoL/4UVJDTlWb5FFdTu1Bg5DvRZZRGcTL15WajZi97sXRze1NNAITLUpyFF1dP
IVCwDyKIlqbdcuBaVq1X5k+u6qonRF4Bb6z7B3KMq/wClFRwpVabtv+oshnnSaBXB1rVnON7qOes
9IEWLyK5p2Y+udMKWCBnS80uqJEeRIB7Q80xiQROY22wYvqh4ApN9shusCX1IhNvHJoK9BbUG3hD
cu467FCp11R2e0XI4J46sXVNFrU7mrvCMNgEtuWsRUFGe+iwOUAoqciiMz5b0ZnuDFm/gi9b7v6H
si9bslPXtvyVG+e5iBIghLhRtx5W32eubJxOvxBpe5tetKL7+hpMcu+V9vbZJ8rhIJA0JVgkCDHn
HGNYZu6MC6v0WzjgBzDBmxk+DDMoM097tAmgCnDwI2xuxd/Z3bpRDzKhbrfi//9Qt0P+MtQvZ3A7
xi921ODWnd635qMfQmTZgEpIvqDd2wbEH84qt4t+AaGE9HhrcCNQ0pd59mcXKt+a5TTirUh7vx4g
bRCRNF2wHP7zMGH514nRUehM5srbUalSVCXPF4Kb11FH+HabTuLWhYqzCe1Sl6KIX6C8We4NO8rv
G0hDOggFndTE2EmbYnCQBWL4xXKw7Pe6jvbiZGNA1Og8TE8AcqN1val0AqzEX32pRx4jW653rfOt
fmTAbo8pZiI66q1hAL1OJ7rkomSIlbkOW7FOishbzkf8a2B4qQDcBod3R8dOtcJXcmnGq3ko6hzq
19Ttwrt5qFSbxTqMjHI28QzvYoOEaAuGCX0QmunDvOem7fveb+rIpJfcTfFgox9t1F97tzoxDXMb
lRpudSVYQpcxxxMPejfvoWhdcFOFYFKnou8k3oO2IKHdJdZdOFmUkFfbhY3TLqmx5NJ7yOFvycqO
nedOnYZSIEA88HwhRVTpWt1J276AJqX8XozOxRCs+M61ewld7CjUSD+uT26UgpvJY/7erfpnSkin
NPRgykWHJ2Cuv1WRBdVn5XgHlPmCDfggSJ34HgR6/BpHsXvBhLSmEm2MEWzOqd18b4cgQaSvQUZe
4ZX1UgofLAZuFhyrlE/f86V4bf7aS2LzvY722pSL1zAc0gXLM/d1bg22zPQeE62Tq+M4yRW81+JU
N+ORqiAOkVwbJOLf+ZjLoJrXB0sya9trCDKme7KiTVPVu8TOuzOV+ihOrpXKX3JXgUljGpmq+hqc
FcKwgv2trs3tailjlmzJhBpSnQF0kQPEQ3U0ZlhCTjRoeLK6HTVwtb1NejBQ38YL7NTau2aPfC1T
4oTjfJRHLpordaOfhLyIEkqlxYfRzRI0vPF8CrefkOCLsgP71+VWpfzqvvfc8HQ7M+360cIETSIw
qbhgZFuLyl8YhnA//KrS8pFGaoGuikxo443gAKnN2px/FQ3qth5E97JML2+HZY2SO6NE3vrtl7ZV
axyY7D7fLhwcpOD91+n+dna9cry7PHilsea/odcXk9d1uJuLY8EPYNjoJjBNt3ctiCQYeda/xXXz
ZKVZ8hRDsvHgMoYM3akeena2kTeXEetwJH/KetOAymgvs4I/axDdkRETlrlsBKvOke0YK8PJs4WG
AN9j25ufumZQ524qicIbN8gVAXNy6ZmPleirewnSq0Ym5iNVtSaovYIsiI5U17dBscuinC3nDo4V
PPbmxtfaBBMnUvSwrm7jPQ0OTtzkAK+IuaAidfBwsxjC7K9U1Y5wJaZ9W21pcKBNslNsqz+okU7X
iMwjQrjB3Xz0xu6QbRaJNQ0m3aS7MF5cyJ42Xhy/5YlrnqjUY3m49V2rBZ0IftBo9MEVmSoraqSq
HBKZC175/YGKyVjYOzeCs45M6BQ6IOPY+EgVhguNF68c2Y5OALQe7BDoHp+S+KbqohcW2e115K6+
L8buu9953mdIuw9rKAIOu6BHMdTGCqRbyNGMPe9UVBkU+ICg/gyeQg5K3Kw5Fm2E1DXrOle3UODT
ZQm+EPholu9f3KBQ2815erfc/AShj2OrisWHRD07riEmbtoPBk67CPwXil8HTH3Vtc6fCgTZdrqG
xA+8tN7TZEChbawBv/L6iwEn59fYQQJk0vEfiZ3eNelgveq4GaAHaqmrsKN2K0urP/ilSOCnSBhY
A3n/lAxQxlUQ6Pw2dYdGKf8RobubwRmMW9Tf+HaKWyNlgCRMOPJIGmC2MBOAz9Kw/wSNCnA5o/5m
1k3o89RzEUaEQ202E8DekxnQEe+jDZPZbbQo/uYT0QEkjwfQfAPeYSyy4Xvmhsgu9awXyA6XSEo0
s13dN8mnsuUntzDDr8DzpMsC6dEX7VrsnJsDQmv2EH39q2eXQoyCeuYiQNq2bbOVEccIEAUq/UR7
KhDJvNf9pu53dgEzGebNIv0QZzOEPRzBDLb7ENWbY2zO8Gg4o9hTeG1udRElWztGCZjJXzE6MqZR
0rLeUX0fpws1IrB7Kdqi2ArQD7xYWTHzWYlUmuvEltUeWUgQ503zmc8Ka2nUxw0ItC3P+DTZS/jJ
gFJDmoIz5OBRtorOWk+588tQeODBLsPk35S7ZawXfqT9o5dAdgSpMkl+yUYHARezW1ED4oT5JYKG
oL2Kx36FHCr/eDPzByfcDEHqLnsONGeHRI2jztr2KewstQZLWb+ZiyOI2LiocEqW2z7pzhxB4Jqe
qJE2nQvCMIC6rlSi0frEfB+Nm937aIFtBJtWqwYeL2klC+LMgvzQqZNmdaFSzdJ6F3tZtaQibeDk
BTFnUF946SFhc7KoQSC25JOUCNX9ZozZYurw8xi/O4pdQvu1aME9GQ68eDQS80jcDD7USXcJsFbr
fnoooNEXTb7o7q6EaPcj78Yjg/jrGpOjewzrIFw2cuSnOsntTwx06TNtnVb5ASyUxSpA1txnMvPT
kp9MFmyllbcA1Yuv9MTUNYQrSvgsrg1jzbEJWrliQRJ91dk5L23vS5uAdnVsxujAslQ9Th2pvUpy
aOhYSBeyo0TskxTjiNoS3wM4fMKw6b4iWtotW+6F94k0TYi5jmAZtfMRIsrJu60DRRYNOUa1MhE8
bcHQC+4PzlY97dn4VO2UlnAXYG9unfbs8M1peqi4S8CEpg1IMXWwrZHQu3UajqCsxkzUYBkBfn93
3HqYZ66li9D6xJc2/zHCZljVAk5X+lumYRtfoSw3aXDdOx5zvqTg2oWYYvfFGnu21EncQUsv6HaN
aI0dQ6TzrgMkfIm43Pha9v2JOLQ9BfbOKO++sDKFHCTwF0YXZ08K0HtAt7EXVAVkQzElPxmxfq+7
tdKeYqxed6oCMxDHRAmIRnagU/ZFmp5EWb3NZzz9FFGA7IssslDvoFgQP3tZccpzw3uKQfh0wIwy
PYXd8GWqTxneFlYY8oNwQZXyc/2IQMYiN+tyh+mvP2PB359HR3TQh+b5NrGKaFGyHiIE1OKG0bho
Sifc5t0AXTMDOgjSm5xaU/FW5ybpsENuW3Vtp00NYn1EL1BHRWq41eW1W29K32qXlOVG+W74Br66
XPh7ym+71RtuPG4ZcocXKdG03pStPLu6IrZWr5XG7BEYpnWnEsdYR9NeIIb3Par7XSsSS0Gfg1zJ
bYy75yAROtjUo1s8V5X6bsPL+D0q6w0ccd0XM/OTFfKnhouWEp49M683KnXF0lKjsfBlZp4kMSKQ
o5jKDjxyWOcEB6qijTt5kWkPYQpouRYjhGiRvLqJXQ208gS4oyQuqgMBAPRvbHGGIye/eNP0q7T1
ao0N28XcwZRcGH2y58zAW6JMoIHe1gGHmI4Zf/fxVEhLOG+FF8Yr03Gyi5cweQzHvF73WmlgvYEX
h5rnd15nP4a8bZ5kGDVb38+zfZA5UEqbBiOL0YbielQ7b3DtxyvfHdXKZXLYgUKQctRp4ylVrn3X
sdZU7ADeexDvBtx2tiLLkC4+NI+j8gHtT6Jsj5gGAIZQeLhCGeS9rnTPhh/vVSjWv9Os8G28aqfG
cQrFuypkK6QsdsYjvGu4Cl0UFCvC/icIXe0Q67XwCoPKE4gUq2sIZ8xcR0VqQHZ7s7OXhgsChJa3
1jNg4O2BW8XETS3hPqwgDXErChAo4rra59gOkCEthbdMJoZxSLV+EnUVPLpOk57aIfGXxOgt/qzX
uZ2ecnuSZ4IHfg0u3xSihMUCj635FXwbGjn/VnrvajGA6wV/iNSJ2kcmKxAOTVPtEL7btiEYjW1L
hw+hCfJq7SOQhW/D8QtnUObp9fACuZj3ekrEAEfmXE/2o4r9dWCMwBg0TbLjXRRuEORAXE+OmBcR
Kwe7DUAhSZruzCRrPpNF2ER8G0Ocb4HFVracqecbg/Xb35aJeB7xMqBkHOntLAFquFDUUD+jS6qr
j0Vqhce/29P1L6Pub62/9L0Zt9NQpTT0dgzGQzcg6Aop9PLYwwOwUZVpPyqkhEHmWI3fc/+u6Dv/
D3ssf9iOlM86NfFlGfT+CVng1dxHZ4WxVgOQSvS8sYFX29gIc/iepjWQnhY83bRJvdFeMvZ2w0zf
cNUFyCT2WQlxHw7kdSeyGgLFg35HYt/soMmAtXmbPXNWM9ynXQVumszepA6Si6OkLM4Awas10p7K
T5VrfiNooyG+YdpKvt/6sGgMV4bvvGqBPyah1pBhXG5uRa/uyw3kkcNN6gbByRkAvXL6F8p+z/MW
0nShP1wkl93J0viQiUrffKuT2cDuH1lvLhAtKJEhgkcixwoTbmFenEiGJpuKzlSkVrsFtpNa8a1o
PVPr7/omIkTkIlMgUDXUBcsErCshQGuVvTyWmmGpOdV3lQBhwNC8llrm9g+duPIBerQrMNwG2TUM
JgCDjk5g6nb4NwUM8Qq0GvzOKKD6Nxhu8hykebWGktR4BuQrPYgiEduxyO17Oy6cZeuI8LW11EOW
5vwHgP3Ib/T097D8s7sbaqRvtIkFIn+8K8CP4MEV42Unp2l9ZA/0n+jxp3qLK7F1i2pWH/IGK7sH
tvuoFISRboJEWRE2W0eHIMMdIUh0azALDsEP4x4MNmCiKpC1D+fKonSi7kjFZsjfiwQ9xNvhY+vw
c5FaYwZ42L/tm4/I0SlVtgK17cmpXbX3pgUWshGhyCbLLDxTmTaTiZ+Pah8nbnQysfgkPoNYd3/4
Th7ei67nD2xMLkSGYKvO3iJtNN6Q1ZCNfwClF9xjbTtbUbU12LDqU1hNK9e/xgJ/xWyl6kJstKzt
NTyUSBDuK/YS2eCGw3PtX1VYg48bk/8ZGBnEoPw2hNOls88jUsUhjljbD01eN8vcVP3n2LPfWs9N
/rDKBt2nOJSTlvhUYsl34UFotQ8cBkG2AM90UIMbpRsQJmnN6Oybxltq+HxeULaJmZ3yOHyjZRp9
IEigXBfSbpMDLdY8jnsQYPhiTWxexOulez89GxVeFRPzF9U3vQa0Y6rnnVzeTKkeMp0pXgxeuQBh
77gFaCZ7cSEvrkwZfs18wKBdcLFd4jTsLhIAaqQaNOHXGNIADgP3huVG/vbnnokZjfcqs18UVjZn
UDCpM1a96owvkHjn9MYnaUfR0Y6jTWBl5WOaxu29SFwktHRQBu3hc1lWPmM7ajVapzkFgfwyt7JB
fK8B/jhicYSvFsENSF7CQ0a2tAFx3cbplHFHpaj0xOpf//W//+//+db/d/BHfo800iBX/6V0dp9H
qqn/51+C/eu/irl6//1//sU9aUvH4eCwcDywjwgh0f7t7QFBcFib/ytswDcGNSLrkdd5/dhYKwgQ
ZN9j5QfApgUlXLce39nexKoAJP1DkwyA4WrtfkfoHOFz9a01VvN3bNCFyRGIlW1CK6zOcdodUs2c
9CLGMNtK4pWDXCpfhEMZbWeVwSRqfioDR3wJkQhzW2bEiROvEI3JIBACZiLaBIn/sY6MyyxdMdzj
B8gTI3t22jgq68/2tOnjptrkmPTAyPRna1rpzyDTz3ZOy7BidzJRIR9JtrMJ9SVjGgBqCmzxz5ee
W3+/9EJwgTvLcRCDFvznSw96vNzoalc8Nl007BAEDpA1ZY7rjBvla5UgaDItJ7oROOhS8uqeLAQw
T4BqM6SJ/d6qUr5xyEL5YZyOTTQbdq8hVmwcHKcOX9OoslaxnXRnF5KYx7IAT8aA2NSnEaTPuLzi
+2QK/mnkeE+mzIfSSJAOJ3rMzGq402FsHzi3MOcC0uD+h/vSs3+9OJzB64urw5EaIhzh/HxxOpmU
Eqnz6nFepIvCAS4/558QocivUJRtr4DqP9N0GNXK2NCUR8XJCula6joU0Cq2Qu8NPmC9Fk6mwJqG
iSlUNcQaHKf5bOnq7E5rRLwUH1TM8hfHKCAZVHQwHXJ+rN370MireyTabxCwdx7ziU2/BLct6A4S
/0h1oAxLtk0B/kdqpQ5V1G+ciZcfXjOo1lYRB27PzpZwTsX70VVg7fcVII+9D84Mu0uqZe0DRRg2
j9Cudx5/seXmfS2svYRyxy9Le1KYs7TjHaZGkp8b2wDopA5ODyx/2cnk0R9V52VPzbSBp7ConBgE
YChkkWgXLaCHh8wr1JOlzWpjmGO+plbq3XXp3DsHee/d7G/khcXWFm+SD+TybeNOs7LZbKihtFj4
H+4I7v10RziMSRP/HShmu4Ahu/b0OH2YqTCzWAOoZIJHB68oyMex/tKZoFcmnGFUfjK92nqjRRg3
2v4UOH5/MUIPSzSjghRknJxJVXZWiSXx2FkelnYrryiKRTOpvUVIAoT2ThlDXCYpj9SJGqj4b+vm
wQKW+Nu6lsiyGWyZ7txuNI+MS/NIe7xP7HKhogHZVggUsR2X8f7W/DebuYJXevsf5p6fp/3pYoIA
SnAmpGeBiM4TP1/MJKyYmWbMf3D7ekAoNvMWJvAL91ZkeEj6zsx1m3rqNWfOmta6ZFFVIVB6He/A
cAviWYQRCwnscVvsasQZpnm2mmbXDxuAjM6thpYbDKgaGh9wOpkh3GnBqJZVYoLe1WLZ1fSSaEHO
FmpgmfHegOhMBC8BaN0NrtUyLgpw2fheehXIc/nnq+K5f7vFbO4yxzUtUO4ybv9yVbCi4oFqUvHA
IJd7tifBDFCbJEhhm1RuiRM1EHG86otrJMZ09YF6OYegAdElUx348wCMlaCSJ2pl3x2QB9eLZlVX
sQEu7qxeUipg7oCeA1LIwdGZMgbjYOvqwn25WdUC2Wkug3RjN7mGCj8GKUZkBDsq6qmuk0AohYP9
tzqyKyZX02w82VHdUEsstbnxWk303gs3GPkjpmHoilhBDKYuUe6pJSqhseVXkOGi1g/WHq9rCORy
7xRqa7oFhi+4nYpNbNXjTjlIVJnqWd4LzBFwKoI1BV/8IOyXSMZ35KKtvf7RmgAkBYDICN3iS2kq
TW3dAAWltIFbDhJhYaBA79yZ/h7i3sVFNxFo5sfGP8rM/Zwq3TxQVY5X1ypFDGNDRWowU0ComPn2
z/eI5fzt0fGgt+GZEBfwHI6v8Kn9wzw0eAyvu8EuH8LQnLzO6iWuq+ir6pB06PeC3SPyEyE9DwnA
4NcLvxZgxEB8338tEFbaQDcVLBmuiJ5+7ulVLcMHzHDyMiMCxhVcLKKLK/ikQFdLRRmN67DQ42Mb
umAVCdQmmhTxitzIz6CJRarpVMQXRrOT7sRyMxWzCuSjpXT6HRUBNHofkoqQQl5HSDVbSxt3OSGC
It+q19Eomg/Qa6DFsTKqqhk4BEfVuE85oG4z9NrJQCQBJTBzhl5DbS6/823nA/S6CPp6rbtMz4eg
4wwA5iDv20rcV8ty9VVYXnCXtMC/9gDxvNraglI4Y9kJGQrukxmUez8szFewijQbzKn+lsziGPzn
BWJdXSOR79TiC4LqBW/ebsPawQgP8NSdhi10HsAVX5xqzUfkjUK6cSjb8Amc6xz5OfDWVW69H2pE
BAArcJdgv4i+Y/mkFtlY+s9JO1or3+jTO4Xc0J3OW2tPIzkNIoC3kTqWBQ9e0QOcDJ2s1u+XFkTj
4JwGNllOG6p3qmZY146tl6YY3+uogex69LIZs+cxZLSFiFV9JwN4UBTX2RcQwB9IGbKJm6PTj94r
khjFMnaHEPgJyKe6TWXu+ggOe9OybZyBzL7IqD7UvnoGmCG5Y5gOrwM+jKB5AYFrJ2+fEOcKIGcX
5E95NtaQCSjaLRVFmep93SJxnIoQYbbv65ptYm3nV3jYzVXOUvfBKvP0jpXu1hx694Gq+shvVr7l
jxt7qrN4WUO5Yzb3u1RdrELtyVkL0SCwG6ZiTw6jkCJkU13Tu8iNbhkA4VgsSVC3vRrKvEaVA6de
Xu9tvyp/tFbyZsejBOa19pf4TOf3pWnXW57WBvKBRtA1AMW5KSKdP/xunDTZ91lRbuGwaNdlC0k8
FRUPxYRGQRokVJInIIoycog21qnCI4U62jgQDiBbMWKWklGJmHw/fJZ5vhqHfHiOEwA0ZClMxFrw
xY7VLQdAI8eLdCI3dNJiBWBRf+iqpkIErmu75FzHebmsTeZdwU8abm1ZRFCcyYdTYsE7j5RE91FY
CBSIPJRfgalap1nAfwTaO7YNIjLUHekA3pUHYbRFQtO4+eeZ0P71bYlVA2c2w4tBmKaJOeXniRBu
qLKxeqOFYLwJF2vnI7xEkAHQTd17oTZ3oAqDR4TqWmhHhU37NDaihOANWPKFW5jXuFVYD3Rl9i3H
XYnkMv5ys0AOf4BAtR/t3IlihXhWNEhW8f3TemsiVdGTgC3tQcIRwrjLoK6zeR1hI/t4qfmQXHTY
WPfUwBABuf/ny2D+ui6dLoPDsG6Y/glBX9gf3gdu3yPPWzJ9ec9pd70JSYpHnkH5GCRecAPY1gi+
zNtDnwb2ivd2+etkQD2KFEn+9PSHBfjsECmLl/98ytz8ZZ3jmtKUEn85icmD/+3LE0hTE0KDUXyZ
F/Sj71ZgQg+iL/AJp5NTHmw7ybb0fLb9s5re8ZWJVKq/VwfgbZyrma2jL5DauFnXceOunKhU4Gha
k5szc73o2XLA5ZKn6yGsQRyMkMdKJWb4YATl+x6EEPiq04B5qMDkq2Hau9kpSOT9h89x+n64eUIc
vNPxGczxYWELjzOUf76du2Hso2p0kt3gA+rlLG2IsrQjpLZdLDThQHIfurGDoO4EOOl0co+kt+rT
zcI3+Ij4kNUvusCHaqMFKEPU95ByCkEwneKdAxRoHj46LCsP3dRKRdoECAQPog9OIWfQqvqrv+qc
BDhh0/zKuuM/3wPW5F34+efi4ZUuWEK45brAZP38cwG1yAZEsoLdjOGyi+XskYFv3ztbgULgEhwq
1bRJxqAGDzjq20EB0waC6kUiwOIY6BbEfMyF2zqw7O0ALucQ3wuA7n4o39oJEyar/3A3449kT96A
Dz/GYRZ+iefZFjw8XMpfvVgMqr65G4X1NtUJP2jIhS+RKYQMts4JPkeZBwo8JJ5LtwJSkvfRguqR
AeRuwMWIAHSkws8ey1OIHTniYiLm8JwhLkpmKnfUMQjhdqFi7oCWuo47BlLHCKvlvikOiJh9RbJV
/CMrLlg04o2kAhsRKV++TlTDS3gG9QP302aTsbI8NWnrHhBE7rZNxcd7YLODFaZy62Uap2386Mc4
vo9jGWB6FAgmFsXFDEK8QMAg2V6QaH+WQZIfLDzd5uQe0mCgCvR5NJ4r8G5cyIqqqTjoctwB/fxG
9VRFjbQZ2tJfmVj2L+cjUGU9DVmbfbvQSgVbqvtwMOk2Wz3E9fFDXdaq7NSwcuV0JfQmqQsdygH4
a2ulVfaxjmwMp8onDbQWDou/nzWkqPFNKJm3xUqr3AcMLIgpkGNQcTSBz5SpWgHtZzmnuLDgrk9M
HzR52miPVM5lHiybwIywuh3WqV8LqKqNybAEgTLeKKLJHl0duueR+3eChyhNVTr1zUXdMAdaIU6G
+E3AjwbPftwsOof9AAm2i6mdJ1gvoicCce6+cSGzTGN400AgTgdpgXbOZMHTMtnBNw4H9NRIdXbC
13BdhffzkTJv2GTDMK7mMSKseOMxvnOrbVQnYIqb+lm1VGvTM931PELul1cb+pa3QV1zjFYAehZb
GpWPhX+J0uAgHebkS8ABoUhR+MMuZfNxmsDnJ0i3vJA5jdMjrL9oQKR5oKIfSj6hdpDXOZ0CbcoA
fBqpsE7UK5CBsasK/E3orKjOtgBHQKz7QvYRj0DO4Zvhiq7N0Ptf7LyOThLccJhj2o0Vcv4Aokf+
YI+gwoKehLduhBOqZW8kCyi2ZFcyQY6BDQgb1Egjy8rXVsybrdeCTbhO39IuTTf9yKM9N6ziUzr6
WIC46RsyIOuVaHLrCNXR/sFo269m6SdvyIvCUkI15kUGXnKH1alYUIMS/Y+2dI1r5OfJaaybdEUH
gGf8KKd0xrwdLqDqA419jz8FHST1n/LCs8G+2qfbtOi8bc2N4jOkt5cDq/yNldaAlnoI4xjNsYtL
xB40nIFLzC7x3kxcBow1Lhk8j2xR9BErlz4mMd8M1JVaTRG1K4Ev/y0VQ8NDPhOEV+ehKtzDJXw0
F+lp9ghBjGjjW3DkUbFUFbsDpHE32zY98NmQCsg3fm1/o9HcwjW2ENl1lvgKNx8to+cPmX2ktrlG
AQmRIeNtPlVpNOqAbxZIrUxnbqf4vgKJCGBDNV6a8Me+n/PkE40RrNvSeeic8ZPN1fs5d0LeIZ1Y
zec83Q4bcBvkazpq6iCDfXRdRNKnA0wbOm/4m7v5vP7pnKlTXxt/O+cgqUDYj7jbXaP6TWckzlZX
3r5AbA4YNF0gscNosbSg3SHVFdJWERMpItfZedQijRxoRZVC1m22bADqiB0ZQLVtyguZxuiQUb3x
I/mS2CGEpKmOgV40PNHuXFu0Flsg1c5XRrIKI7wA7OQxrkvgOSqwvGEJkj4Cd5k+lhkUKTvvSgZI
GrDXDFCqNRULllgP6EyG1AUKYHLVhZ3aUF0tESzW0RJSqMM+b9PlezeMW4cN8nJ0Cd5tq00fWeA0
d4MptjeLrBw0fqbOdzSWHhvvjCui2mVZFEeyo65V0EOOjfX1nupUz7rTwOPXsRz1XtpluoJnN97y
pncOLFHZOegrrNT7la+KvUxyyFsxlS3SsBj+CMdNqtz6x5CO3/AFbX2SOYILceUr5ISD+G6sOT4s
rSa49j54ZFRrZV8sUyJWjE5ImMWXTmO9xY4NIv5mzB7oyP2QO4c47sUe1IDbQgrQC1mje2zi8A+7
s0qESQ2QWwrpnCO8NTa8CEyg6SCZPSSlt2Q+ch6Mel1yEHOkyLJ4kwG7gEJ7Cn/CayN7XOQYiQJh
ZOXfDR18K6Hs+ln0LFnybvAfa/BTriDDwAD7GN+PDRR/cfjluJEO5BV4CMDmwrD7hCxhAJxNZBT8
dDxIdAPPl9fFxhsKMJiD/XxTgQNk5aeQ0FGtiQX30JpvAOYt/NaqX70aUPsQrHE7Bl/GJ4+LQ5lN
o1aeuZQjhI7svjXvVJQglkM94Yv0w3J49D2zOLgQk15Th0xtRyuWXwAtSSGQ09V7pOnLp9ET99Q+
ihg+XbPsLmEB9zzQjdA7n46UeQGIvrj7hMeu2fcsTDalVflf/Gozd7Rlu7b0mB9MBg8XRP4+zyeC
rNmFoXDhEnwQnC3Eb5b5NCASlw55pNWnUYbDzgIUfJM1Wr8mxbAgA8MGPg/afdkR5EvlgychPkWH
qh2At2usGu4D5ECcBBgwV9RgOPXGw6z5oqXNtxJUpdsw6Y2XnOMvPx0TFHflagxlihAuMn6gkVzO
lyuHsPoC+S7BgzCgUONPIsLUo4qR8QNH0mszimDbj0W1gwrJ8GnMobMyXegkA68CCDCzsxgNDyl4
sbUY8Up6RrDquRyg4BEhn2CXBwlkw+bAN6LfDrgT4M8SCF1ORDDUYAbuo9FDnHN6m1ZG7DwU00am
WNuVdmys6fUZeS0a5LdQ9PX8Qi2yaNzm4P1ZUieyapG9O2A5eaaS6LUH1Y0Or+E8t7ZY5poHIKgW
LrJinlNuGNckKI6m3wYvvZvj4gDsOfsiq8pEmhPL+jW1iixIVwZCd3tyPiKT9EdaSHah0jSihSyK
ZzWNCHo6EKvDf+mUOO6fYPE0hN4kQCEn5J7Kk3ZarE7bsrd2navvrKkBWDeAyD40G32xw6Qv9mMR
Q8MOeVny5DvWn7tDKKCyM/bfA/NLxwOQfes2gxPMs5Nl6IbNUuIduS1txpMl5Bi3VivtSw28ycNY
sfBsZ+zu3VgZCPj1OlvNZQv+QiA0ywZKN9NgtYIOKYuvaeSlDwiNw+Efen9okaLN0jJbW02N24wO
VPP8my4ac41MdLZGvrMNJi4Rv6SBIdaZ4eUQtkGx7EDJ7odJcaJib1s75KBhFZX7zqMai3U+qOQl
CCtEMiZRLyykkxeoJchtxfz31jjtkxUYm4Y9tbbMfeN5WN1RVyNYjzYDYiEti3s4X57pOJni5YFO
KpvGB2T89ydFrRm8j3RSBhg+sVhIyq0/jOxEWZ5zvudUVAiAL3x8ycxkAWQy0wh8yAwNDB8O9snI
JTKB20CzEY0ZTUZOlo2rsgnW+KRfIi0pfkQeyPhsI9s9aYAOphLrcizRwMZOJWnae3tkyVxKi+Fk
B3l3T21+492Br0veUckK2GMJasm5hKzKF9275oXaVJB9NUMnmlnDGRTmERvh3Xk+BKvSBZ4N/0Tc
4CBYrRbKG5AQMp2cr3NwFpipPFKrwnt+YWYccRpqhf47nqkUmbY6YM/C9dJlxs6NqJI9QmP50yjc
eJsYzFxRMUhZc5aV/9llIsJdDJ3SYADbGDWyBofK7do7qNrIn/qkzTcqhoueWjvfzk71gBlt7tuA
J0WmT2SaKVCVw1GPhft00FB37RqKDymi7xjIAwPD4f9Rdh7LcSNbGn4iRMCbLcp7kiIpUhtEq1tC
wnv79PMhS7dL0dNxY2aDQDqUBTLznN+A/k/robmmBtYCaZJpa/LrzdWq8PkFlMNpLMBYTDg2bO+V
lfBoqhrtKc5680DoYcISbrmGChAkM7KPehCHcQajjjhi/kXzhuxaReKqKppSABad2bBpBnZCS6sV
Ne0pmECcBVlVfJF1GF19szIdINZSFXkDpvHLRmiSF5g0WAt60fD0ZfyoAZ0KBOaOsihH6OVWJL36
Ims0wVpvstJkK9vElAxPhEHu3WWPYcTwuiuJJMmiS9gT4f7+ZXbGb0jltGdZ3SrAGvmD9kdZDJvK
hGkEXUAW5WGo9VejTdOLfCVvhl4RMXtBWeKNyoNqrfHeWPNHSZ8Gc1Q3htr1G5401TZvC2ctB/aF
prwMP+6ftqm8eT1BNgeWx1Xm2NBvSRrvdDHlX2R3Kycxq6uz/uvtu6HJHsj66iX4Ta3gi8LHD1c4
O6Hs7RjGU+IsyGzFPT6q5FkyOluQfONFlu5VGG6QNhzHHYTaX8PR+TeAjk/9CqWDgyhHZ5Oa8Bwm
ULBPfexm90PQuIvhQnD0ugKZmaxB7m4c81/9DK8btp2DsZ8nymg9JKF2IZ/dXkACZutkTMWfwUGG
mR/tqtn/13Y5nqk5Y/OXFluyXM66IkV06lq4+dId/VGUIjqPItQh5GeWztAU6czy++3RKsc2wDLX
taeOB5cM1q0xtJ8yJWy7Aom2urZ3MiXMqu0yYUTw0rIKlb2C2HmbBvSKw2zwtncPJV1767uoffZM
r3pOjfRdImHKOHS3Tll6246pk5SsP9nQKiEZF7uHzlaq1NlZsG1JkkiUoID+00VqbCWjqNZI4Yyb
aSiSyXe8/Andw/ggAVL3OgmTsse2Wd/N3fD8BiBSjiig26rLl4aQsphNILs5xBl0/4w32YrFGAbH
+DqkyRBux5A4XakMqGlqeqFeROJtNLJjT8ZymFC/eAqz8vuk18lRlmS92+m/hso6eVBtZVxPbNpu
loHWcYQ49Wlymv7VSrpm01ai2Q5L0VQ052DHYbSSrYUZe7eqNo+yUVaVfb/2DFV7liX8cpDnnbLi
hAf771dTtW0U1vYzTtnti5JcOj0fnrXF/nzISKF7Qav6sk3W2aGCjVU0EBBa+ss6L7m0daef+zi7
Pgba06j6sviPgUZukRZnEHywgTDF/OuV5IA4y4N9obtues1ZJyC6oBHCCp29ouT6KQ8G+3+dscLf
ak4A+qslekQkjSjFwkIAHjBUvXWWpW5UrBPGGH/IkjwA+Z9WMU7nOyMbEOru3fClJ566DJaXCaJW
We7uaN03CarbyxVbYVnnYVDEiy0ASaU5HpDzuy4/Uoys9doUtosEKl+fPMR1fUoNQ7nI0jTAox0H
7V2Wamfoz3XhzruUzNk5CgWOkssh+fvMirxu1ybVp+yRatWvHrI4penKMssYW0KzRYIWEtCMZa3v
oZZ9HarUu6lLQ7Y0FCZgVgRhoekXg3eDbPxrBGzXn3OpQ9ex0kO/QBQMbTafTdQvZ715yRaYgsOj
fd+UhFFkB1k3LGJACljY+6CmUMxnx9vmzsW2xpWd6BFg6dy8ysPgjdiw4aG77TFUYkNPg3AXoPO0
tJjwF0eDkJrsJ1sBF772uLLtpbJW7tlYotjuSQpreRoa+75skOWlVQnCP8F8wr8XeAnl3qB/eZyF
yiTW5VKnhLSaifd766PfWFhnzG6+i2GoPgnOkg7h57+Sd9VfKrKRsr7Gg56wWVPu1TGqPgXbpGws
7fe+Y8GDBCdb7qX+MTzHpeZUA81+anUUa2Z8nL6ykUAAfTmrlzp5Jutkq+w39LX4Z6vrDb/GFnVQ
r7xB6DtlNiDJtQKRJJT4jwBQNrLqUS/PCrsNL51rNjvPSuZXMw0uCiYdfy0nQCYHeYIp/L3GqXHy
vVuRB/wSXdyJo1JrT2nAHiKSv5w8bbwZsx53GgiQ8Jvay0E2GLMujt5/Rrh80uudCuRg3ALGw5jX
ejG2u8GttFd+SmU3pGG+lsW0AWlsEbbxZbEZE7ZprBTCOtK7laHo22GIY7BDDPVAOPoVd95JaQ3t
VV64jisCq0tR2FzYy4m1B0R40Qme3CcExjal0Mert5CDkhGLUNUK1z2sJ1LZQWsaX1EMQ9IwycqV
5qXmV8XOidYqeQXPrTK+1mXzOVlG+hQS/3z9l0GKNqnrvNDtS46ttqLECWuldRiCuuSOWUfyZJjX
zFj23jZsa5sper6bwHgTH2fylUWjMdlZLZOvLLb4qa7mTFTP05SaRz31lBUyUNOHimjSqu+s7EzI
pf8KJi038UyQvURpKtDNvPHDcxHtRfApOxu9InvJwf/Wy1DgguSaLYiGJP1XU7nIK5Rt9+tlZfEf
L0uvJh2KbaUM2pr8YXZ9HGIDPbhSvTxqMo153AeTtaprqzzLBtxF8ivk9+6sIuz7kWfcy8wzb7iE
2ftsqqxtQubzo6+bdbpglmIHE4OwbN1zjBLsbeyxPL+DmRgZ1HHyllbtr5FakN1Hyg7p3yMrPTPu
IyXaCYvJ56lo9xFeFX80+W5EsOpnjROlX5W9/Wah0rEp+iG61JWSnGpl1LeeZRdfiLSQ23J6889u
7nw5Kimmz07M0deWYPwaVJm4CpPUqmYRv4MEm7zETSBWYZZW36PBReWBzFkSMKMqZfMxR16FZksj
bshF9ge3Lj5Z9GfrajSJRWG8hN7T5H5jwQmmtot+LkYnCay3zzzTnFVQWNGT1gb63nUTe18YGkki
8PfY9A7jp2kX2Ngwt2pK8NkxIXSa5V2DSiteeygEqxKPkL3mFcWrSqoKuqc3r0pTlK/DNKi3FrdE
7rviVfawRncfzlP6JKvs2mtWseuKg+w/h721qzItXctWgvjtFXm0Z/lSssoV4xqrne5ZllphePCN
8DGR146iWtnaeCojDcubsUOjAARbfpN9xyKrr1lkwfiOFAMznSh7JXR17dO8+GZEYKRNJH2OteuC
rZ0hdTRa8W0KJtQ8O5M/BV4eH6X6XXZXNLBJo8vCXhbRZXCKdvgsjK7a46zXbGU1Pqbr1owzuBSZ
fih0UW3kRXvFOhbcjK923kLJM8wDGLLkJSlMfHtMwN2N0+NPVfQBU2HFXE00+aVsQRmJqYfklQ/J
yg7rbo+Kl0KCdCn/HwffL7W82r9eQAtxAY3bAvWVRbGhhdmPnsVbrCFG1mml5cv6XBvndRkOxr1b
nY+/dWvd9PduNoulg8o6+TJF0hKcJOJfUdJ6fuNo+CW0s/lVxXk3Rw/6XVU9cbPtSvjz8hBlfdDv
PLgZG1m0K4s8PIGCsywGxlsf2u27MGrzOmZhQhqTi/W2BZm4Q+Iw7n2bnP+fsNnXqp4TnADYdIo1
z/tmGrjJYZ2oviDW0m/HpFVOgVd1J8jd7taISuU5nhB8E3C8v1l9d9Xl+DlBBmqI6r/KHIuK0WkH
FFrxHi4DL7865dQdkLGe9nHQtLdsUlAVxorknQTRjyzuxc9Q3Vu6wfuoNP3NTd0RNxruPWUhmcVx
pe1gBnTHVsy4tfa5tYnQ/nxVlwcFu/fxu2I3aFkTE8Mvst8nhhrsJ6UO122jG2951Lr7siIIIYsT
kLJ9oiTxvYjJqbHXvSa5F4eQuzTD+mytFrH5lqoj2XIjz5lfKbZWPFK0i3tnh3T1vsJI8d5q12G7
d4gI3ceKwmGdlwqsBpexpU32pJk07B+XdwW9J8M2TunvrZkFkbRzVVQol1bPK6N9qCnTvTX1AmUX
9pp6b53TONiRYoeMsVy5dkiEYAlu3FstDadnS0dwXF5KRKqxU1t0VGWRuU3bzV2DbMEyNh+Headb
AaYpy+tqvT7usG+DqjU1h8Yt230w5W94D42jD8uyucgDP++vs9i4Oc08nv/ZQ3YTUF59EnnpThab
EpPhXFiYJi32kZmpuxdvbsEZlcGNyddwEEexo20VIn4qK2U/eQiL+LsTgSyVJdloK+hPdtmwjZfx
j65xSiwqjcmFPerkWaurr3qOpenj2g3OrCdXWMcmCpjxZLcghnNboZWzlhfWMh4+fgR7PINlfXq8
WFBgP1IpxVPChvy314fC0SBylMcb2ffxYo6eHCy3Kc+P+i5UsiPa1e/ylR/XjnLdXREY0+7XcL4E
jgZVdLFbkQclwmlFeLhkTwur7D/VaSqs1pdlHauMv08tUmnotyA5YCjZWgVgcb6fyq5tmSq+aPHj
ky3/5XJtGu30ICS1sLzktFzHDjt2RbJsToqLxIinb7TYZW2GDq43aN6hCvmXy6JtJQ77JlFcVMsL
32s83GS9NrrGoapVlrGArz60BiqY3QB3BuVsvmVEA2R9knnjYRYj5EB5cWx5yJGAKyQGwoJWIxUg
D2Ube+d6Ochi21rVVg0gisu6oapIUpPjL31VV00iU7FziZ3WuSRps+48Yz4xCZvExpYGO3D6DYEv
5pUkZ50tO8oWLcK2cektlrGPennmBdqvYbJ4H1uH1tEs0Fz9XqXNbpp05QykIXXN7CIPkxkhWLUc
5Jmsi0gYrcFB16t/NCA1DgFxGSs7x0q/m9SyOP6jXvaQQ0mTB9ua5fL9Ff/txeRYrfa+E0BcInOE
ftMhmLbqYo84LQdwXb8OpTRQTKGVHOxQ3dSy+OgzGKG6Uj1l2OmNE/uWZkUYStfhwSmzdDeIMH2P
guRZUkrmJoj5W7S/9/AAo//3HoFStetpbpGH9VAQ9bqW4FUb5mdddTamgdfuo8pJY8QRHuXHiFpP
ur1RVBfoMdlZ1t87O5PqrPsMRzur69ontOZhtpg4dozETjzSfbWzx5aq8KvJap/ulWXe7AD0LUKu
1BXLoanTaMMeW13Ly9wbNAf/mAQ17VldbJwWb6dRmdRVmgbd6lEXu8Jx7uVCejc9mjQNOVVfjpSV
v7XLctOghfGPy/1rx3F5B7JFHuQVbc39Vfcoctcxscs+bl7hCLNNIKCtPTIuo1+GU3kZcWMks1NU
6qmCm6IagqJs6YJG79ZhW8Ot5Ffeykq7thdTkMmI10mN9qkxNC9VpPIs0SPn4HoJ4ZKhTp5190O2
yRoQp/HeIfK4etTZFj4eUQ6bTkus+kWAFXgpXmR3eUgNj2W76jr315B1plBjRENEs9cLd9hrmQoG
JsvSC8G49NIQ+9gLVCCqoNAG/rsuR9ki+4DlbMFj9+g4L71lA9xJbVv0BpJhWaofCyvpm9cgw/DX
qrDC89zwS2ZF46eWgVmvrawlD11hSpeGACTyZjpOFaR6Fo7hE0KaGDQqMDATts7+kJnTXxDtV5BQ
htBPuwGskeGBWTIRFEij7lUJSOL1Ro10h4P0tpom8UFZ1l1wl4qNMU7ja9kAJo9slPU1Nzncr4TR
KcGVAMHHjtsvzfJrMGeIqLblybB08rjOlJZkh/5Tlmfy0ERNsTcbA7GnMLzYfx8IrcF9H3msZZGr
71S3+ZSNj/p/9J3HSizYtn+9xmOoSNz+iCffRl77US/PHnVz6UbnCNns5R3845UedfLNJDPSyy4u
hH93dXMz2lV2jtBWaDUXhGExqndCYzu6WbOp4xn8fvbsORA5laJ1X8tcfyqxX7qpJFJfm06b/dlp
01M/ZN7rHHTNmriLw3dAq9kM9tZg+b/Rl6K3eOnOChAceaW4rzV8Y8QfstFCKugl4HZhzX2uE6vE
hi3kVsd7nWOwyNmSgQLLIMvyFJn04QiideF9jN5bFuDznY7DVZagcn7JcnW43UvCJLDljk/3ku3s
s7lQn2XJS4iQ2OgG5IbzFfw5tOGhnW/yoAOE3eSBoQJRoC6vzF8NNYhKLFdcd9OqVmfD8F9aEFXx
Q55Q+8cVKnQCbnEodnkaYUb/95Uhx3ub3AB96WHCCd0pMzdoj9lPLaCbJ7Nw4v1kOjDL+hJoyXIw
iIpcMqzn9YDdCKtS6joj3Bn1PLI8pST7xpGp+7UdQVfH3uepwzQpVsazGk3DOiOy9R0Vnkqzv9co
7a3VJNPPhlI616knrSYbKtjm+Haqn/1gweGc2x8Qstzd1LTFMcOsARHAx2kMPPtIWreZV3GoF8dW
s/HuGpXggKUDMWcIlbZVl6+iBwbODF8fCO6VrxkLnF2NFfZatmaQCy/1kL0TjE7bVTfMvttFzUu5
JFVRmZl9y8HFsQ89TAFgSGEr0uXqsdGC+X5I8uH34ndltjOEfpXwRFQIXspyFsyF+K0oG/5Rly79
SjfHglYO0eZ2w7PF2tfAgUYhyHhMmdg4Qq1hxUbxs2bVMGGqpvre9ParN6rGa9KN5j5xzGCbln3w
VYFGMAKl+V7NSI7m/dReYzUzLiPZzlVVj/ltjITa7MIQJloOygs9jCE4aE2CV2SjB0/6cmDXVF2H
hcgWE+7fgIFlkd4MuMbQKLsxRf8gfB0f5TXkQdgRIPBwCy0VXJowZ7zNkTI0jembUZYobZJIxxWq
i3dRDyI86C1xjdFxuBaVQPO1CWwiERQfDWIpZmYL9MnAhOnRoNhWdVEAbjpVjnJu3jgfRhigtSxq
52RDLP46dN/tpTrAA+rQLcFBsgSVD4I53GtwXVHAGhTcUW3lDHnY3AxhRuJnaZB1stXS2OYi1k4f
4LDVCg1CX8lm5+a1IMRdx4y+q1P60lSV8loC7do3s6lv0ypXPnJLWckOEw7b665KzLMcGeRAdaT1
CjYjL5mmkt/9ZQXRWimzXWLcYtvSb0Qkh22YKTiI/F0nz+pYVKslnLGdvKmHQ8jOqJ9Glz8mY+XB
qlP96hWvsmAUPCD8DNDfYSycv5x66pIN6+50Y8LgWz9GVcv40Ch7v5kCZycb5FsJwD5g4RMiMr+4
YjtQ8ZWuEe8Tnu+3vtRCn4Q+Aed6nnZO1Tgb2c0NSBHYpse8u7T+v0dZfVS9dZgvKYbePyFO1D/B
RkDqw8AnmUzS+VHfRTmJ4nl22Q7STTYkqaqeCbEe5CBZz+dF9KEdlhCXY9zIdhNhH1z7q2qpH1JU
J/Z26A44P5SwQb5fc8t3p1Hsde+BrzNC0R4aHKP2ILOMm1U2v0bzjX6AHv5phN0PLhde7jp/UgHQ
WaRphIWLUxRg6PmQBpQNbT/e8jRR13qqAQZu3MukoaomFaniXt+FauReZEnWL1WylzeLYHdP/Op5
AeDPtMWXctKDZyV7ASQM5WU5zFgyreNqjLayCFx0sVGupl0Vzwhbut250drpZs0ZQpZk3VdQquaD
bIyccdriwpxvZCt+t+Mpy/Hhka11hqLXBI5LNsoqmBZAbc3pJktWQIwhaM4B25tcXy9+0+lip9ED
KF2nANJXsvjwq74b3cjyuPRpKqVdSU9r1XFHuNHa9MV1ke3UFYxMWfLOXxRYPWwmxrdpKckqVdff
kYlNL7J/w192h008s87SwwVG9NwLkwA+F/MgUyCyAVJMx0ZHj67YY7EEHHn6lOnzpNqsHs3oQl5K
XfOGhmdk7XQWtj7Pzeex7kvAlXqymrIJvz2lxyWg+whby3tKjjYPm2cHbnc6TWRb08zZmUTXt67j
2VuzSD/KuFQA6dvKSpCe3JOOPSAEHD17AQ93DY7iN5dAt9mi0KzppoHGhTle5ZliATeqSgQcdZuf
NVaGDPv2chE99lbEn5ilCcUSOWNKHtQAt+MmMNduoRPFTRYk+d4ZnydvWRF5SPuGvD4SGFNxNPR6
Xr3pESxv5DOO3P+jD4ztzwKJvZdSNcJD6GafXh/+IeLQ2wWR5u2TQCG2xXaYWTLiXzS/WdGU7uwF
zeA24yGuSz4r+jluhE2xafkTclJPJUzErUD2IAlAn1faa2do3zxNd30VRNja7AKinYrj1wYJInUC
+DOE3aofuHuIEuR4TrXYdqEZoj55nor8OXlCX58FBCASERtAzw7E03Js1mQ6NsPQMS+raXwagS36
omgvHeH4kIj9X4mVIzFbGe0mLLRqW7ZK5g8mAFM97VfoSgJ0ij41u5v/aKtuh3/hoZmtm1HW6slr
wLYyOfUbL6pzX4umn0H3R52jvsze9wdS2HwXzScqg7vYy7/2GWASveyg4hYvOmg1f6gxl9eVr2Ge
rKy6YlqpWuzHhPlHmn+g+7U1+GZyD9O80Wl+qCwT1pb5DhugOgI5ZneC2Ytvxj0hA0UZVvqcpwCs
rG96pM8AvllTelEhVnT4hEy6KXMm2CnDbKoqk2tkg6yeQ/J2VoJHwVh0O9CifyhDnr92wc8KCd0d
JLQ3hego64T5Wo4EkLJoEZwaUyaP2Vmrmn4Fj8knmStUmQgvAJEcfqRxWF+1ycAMLX3t+l57M5xj
D4JypQTiVYMXsi5QNliPPAOIeJoH7MWv5jweC6HixJVk16HF80mDIrOZE34MEr39LgJPeozCg1e1
G0fHPDEoaixyzOG506KaxWdb7SIb0cG+756AfqzNehpAIZtHrXAVX42iDKRd98WZCxKWUzGvuyCv
jyIeDnUHNhepJVKzwNeVTt0PAxyzwswBvoLrQraebH/kYKFSkiZqO9zielwZosC+ug4wZ1xzRFfZ
u7aL0M6M1JUNAlIgvbCfZ3gMJhZAvhbk2pFtubsaOoWle1AfiGH7ZtVOoDjUY+wJ+OFVFembaqqa
Y5cgnH6TpxW8t9T/rW3WVSrywu53jdodipJAF+hIRsmraLL5foEQj6A40P1snIcdZI8ctrNZ+1i9
j+hozM1ReJG+tTr1pupldQRIPnOHRS52KeyP180EyKTTpx/MVTY0mdl7bsSiJs/KwGf2C4+2jrhC
Hq6C0sGDKnX/esHP6TN22cBNThX5uf5dt50vIuh8nZzeIYSrunHi/s+y4ecR3vxUmjYCviXazWTg
i3wRye69W50mEfrBGK/a4jWP5mqTdgCR6+5H5qBZAlDXQTa1LDezErm3vg4O2ewqXwIEfoMpOmlG
95ZbbbFFueSzzVNl4wQNPx7Cjqj/9BfVFj0pfBLVWlN8aaL+W1ibLUqGkb1LbBIq5dBtg77OV7zf
5JRl486L+EKyEs0WPbP6S1XwZWmpeM0G8vp6xdYlELskzrYzAeW9LZpzlhVI+yTF21CqK7F4w+BT
iU0UnmlkNJNtWwTnukRVIuFmVLX+qQy0j0h3CNU09Ullv7Hq5r7fwFy0joquCGL2iXlIBSIXdVv9
FFpR+HhSG2r9E5We2B/NGGvyJsUwNXxuc0Pbo9Bbh521RgG5cJovaireK1ONfM8Y2fq62TVy7HBb
GwP6wiHY1NrLDrrGIiFxk4+29ma/S9xp5TTnsk19155sX3g5hu9Z6W4L0j3XDshiHTbtNbc6ornI
kSCmBg+rFSqalE33Rkw/9kVvfRhFCCOLkNNNqN5+SNE8cZtjoUw/PAf9K8v7tIYM+09jOORknvxI
kC5mch5XkwWcr9A9d0UYetyz80rJrqFmk2bVKR5ansHuaG4xz9D9bnH6NFLtHUL3CHa1PpuT663j
ssc7I4GcKob4JA+9sOIT2dFTmtU21GE7A8bbf3ETCBZElvzMVvyurX/GhvVuDdOftd6SA4vMM2Ds
UwkL0ZmII5q2W63RQfjaYDa6cfL0FVlx6zoy3fttndb7Mmyyp2wCh6dE3bPoZt/ssnSTsahb6xCz
EMWKcfjSBrC0mb3qNJyVK10YCAK5yb7O3PCMLU2A2o8RnWYvsw4BK7WjiBLtGA8GDM0on09FnAz7
HBHkM9BwY6cJMV36KAtZzEJrBR5TbfsBY0RyTdqmjBPnKWvDaBPWl6qD1mMKm2QqBpBoZ7Akzit8
DiPEf1cLCnLVJip5cxNIvCWE9WobHnaBs6jemmbfKzZ+A3nsvrUk7Ve1Y3Wo7UdoDHfAgIwJSyYk
8tWvc8XOSav64kOpyIl6STseSsu01lBeG7/lcfkxWjB9IngtH9CKW8DJYB/AqeL61wnjgwkMZ0Wo
Wh+j3XV4+AoVb00L/wziIh8hgig+j/Xhg3g6G7ak6j80L+j9DJTUh2chhWTNbv0RFjwi0DGsPqCQ
jYhqI/EWKsYRw0H9iv6kR0DCCdayGItZv+YKLKIx+pjbpFzBSzLBdIfttjJHJlnTPEY2e+IgNPtr
i4jrteGznka33gI4Y6/MBLQuvQyqZepYF9baRJS8J2Wuldc24SsbzFVv8y6RGEqQ8h4HNJIRhelC
Y4mCouYDNArYb4iDnj2a2soGMr5VVaXBOKX5w+1TUsxog8DxL76Q05m2PXoia5BC9go3LMPvNSO9
Vdbg+JNIjE1CCNg3rH6nF4mHJ3k8bOfy2ifVtO+aOLjOfBYlts9gFt/SKBBPBFI7H00qpqxaUW9I
oaPol89PtjkxYRf1tCKQALoO5W4SU+xk1T7uVpAZ2q2xmKB2ebyCEZ/c7KErDt6M0yrSjniwlPO3
oivwGSnmXYUr32YqvXfAweuuHmKIL9z/wQzid6pcwUexwYZgONzOoLUdexMkUegHKYHWpkYHR3C6
jWMoQyJA40sb0idbSa768ugOUwJXdtbV6w7tUAUdNiZuAfGBgABarIG16rzM8dWsIBHJ9NDGgf0y
lB5BdSvbNp1R+kNBUKPwQnedYADnN2SWN01U2uvJrfsjQh32JRZazJ9uBrfQEC7TTB6oOUvom1PE
59yoAOka5wlpuk1vTfEJbke1Y+Fv8c5u6KZVew3FDKE0wanlVkUcqvzTdOYOIzZh7XukaKIoJoQ8
OdqmbYNiV4QiXZnxW2Nr1VM4jbpPRO0bT28yzIOYjrnl91Nf+lETKje7bLrraI+Kn5OuvzRiECs0
m/ngqneMsN7IC8I8SVs/Ee0G3NAB/ClqFChzCwNtR9NQpkfz0keU1lW15Aq9cctfYry2DdlGbBS9
Yxi4OKZm7gUh910fKqnfu+rNJKCzMexp8rVWObZe8SaE7ZzzVvlRj/xQo6UZF7Os8k0zJX81Bvid
GlFxnHOeiq6Oz2k/jL4ST44/4jLQMu+jCsG0otrZESPvYDMFuAeJHqZ0FwSYriHdIRzlhzmaw8kM
gG+NZbSKutFaNYL/SVfq2VERPRRQg8DoNBYHd+pxBnGL6ozm2FWt2VIZQEUMLBF1LDcAy7IiE5l9
qkcPR5eRxZNW980Oku0mGhUoa5WY95mVNkAry9e2KZ4VFcAbAtvNzmmaT02k+sqoNZM7LOXm88zb
3I2w5Obw4Ia4Fi0x0a6Pkg1y0KzgQ21aq+w+Si8SRzhKKtmr+VvTGGDlWBasuSngUOCzvprHEfeh
zvtMg9z0W6cn1oFM05iiDd3YN1Kl43UEZIhmUbNN3fDdQaxmM3o6bqYi3cxjaLMZ7vmC+l5s7TBQ
N8JJ3zEEGtcVIbMNkqvqJo1AExZKiNCKXp7zET2sJmCKymzT8B0k4bZK3DurNovblQiiHTG49Jgg
vWurun1ijX/G7LJFxjx+MjRN2ZXcSH4wPaUAOIYsFs8N+9nQItFsuORNBLyStmrYsaq1zkqfnV1p
hOMuK21tHQOw8YWLnGx8C8Vosbxp+lUGQnJtOclz5ImTbbn1pkUil7x1pm576Hj72VE9GL+InPAM
h0rTJ9m2Q/h97uwCOa8YLwb01LfBpG4ax6196MrpNvAsniSBCDeoPH1q6O5sqq4ZvmgZYaEM9k2l
61h9eR6epQbCX1UQj2vMH7/wU7nEWNw/CH+mW6HgdDEZaycFIxMSlAOt79Q4mtQI2ulBBsxnFO8R
8Rl4risFbCCg9rZe9SwptpWFgnmFEgTo8KJ9qVIoXAaJQI+cfz2CoE9Hc/JVVtJmhzUYz5/vyCwM
JxGnz0pQzate1YKLaIxP2yQPP/flMe4SccgnHtemApyrIJtROieHXSbU0xPeu2sNF7pVVWkoIhUB
1LkAnFLSHFs9B+Q1pmg6hpUfILC6UxX2LH1l1feDNYOCMIsMayTbeg68ZN7C0cQMI4GQ2s0KO/Ux
iwECeNUBy8vuOA6iP8qzxyG0ze6YxUCn4NQwUzuE28G376Y8dXf8uOXRSNXyaBPv2rZzcZ0Q+z0i
iTQf44xNmwcvaSWv5rYkA7p03FUkGJGhORG9cH1C/VehefUxqfL32s0IoOTmUO/nKGOL7MFqdtMJ
WeJuOg5Gh5a50+CFa2tZ5lsW6ix6bh56ZTHEK3fjNOdHZpGcTdAYbKyueLcjUAFtHxZcn1BLg89u
ZhYrJSoi9lJucJQHlq+sQ6PkahF23waKWh/nrkYva7B2NY/DY60mYBcjlqV+VRevcdL+2bT/w9d5
LcmNa+n6iRhBb27Tm3KZWSW1+oYhqSTQe4unn4/I3jsVfWbODYIAwSwWDQis9Zuiv18rtaUuUywd
tM/nUPoov/TRPlzcKNU6Q235S3Wx5uN+b5qqmDhpCncKx5MrPiA1VQx0WwOpf1YXZGUDL/liFaIw
1q1ep8eukyTc5cYY04uhBQlu9vxjJN8cZChRgmAG37ZhuGaQWk6gfh3K9iXVGC6Q0F3H6Rzmq1gP
w73M6sPY1ggrFLgiJvFx7OAlakzWgMFO1kmdAWIe5IU9+UHarsKvwvLlWm22Rlyx/A2tVdwBokQq
BPr3e1kELK1Gm3gNhlQngA7mKYJjvq48eGz1D19mP4i7+FzZEA25wXR8VsfU8cDCBjWOjupeVeZU
npqlUFVV2Ih58Jgvt/J/2x1iRP9H79EL2t08RgQXi71RjWvMlr+xOOnXrY0q3NbVbARGivQw1HlA
UocOosL/u/QTxNLnVRM04DMjrwZyRzGA+NvNnxGeEmQAJ0PrnsKsj4+ZliPn/tpjE7jr4+FShNVT
yjhwQiUbh7Qq/46cnCBQ3kLT6vGYleZrizY84XDN33ppo60ARpNOEIm8hnVeMHbLfGeM4uKRFQvz
G77rH43uW/thCRPojpOfJoFMZNOY59nA2mYPEcG79Q3vcDD44CXz8j1QNEjsBwoBkXIYj1rpprw6
/vwSzQiyOZ7WMmsizhgg3lAP2SnUI3S5O41pFWSsM5fmiBaM5qwkWeeVNgHS8i1zlQbCvqF4VFRV
egpK+cnNxp8G0OrRHgu8Nc2k28SkyMyxC17GSFp7gsoVrLF1whJi4zRt+arnkBoHllHrKKuSVZ+J
8tVJyDgjZIVof7GHaC83ZGECeiH4bE0o2+JxY/oy/QvUf3MOi8ReY4lcbFpN1k8pwhmWUWpfKobZ
nTc1/jHDl+iCdyY5aUd2P6c02nuyw3u+s2+eF5V7XoHiEBJH/1IWIYoJifa9D+1qjTztAGI0yl40
nXVPGwzbKouj76KKP4gkrXHgtr8NIrogiOr9yiPiaXwXzEJzX7OQ6UshknrV6Ni22a37g8i8TyyA
McrTu/5AsORKahCOS19DtCJasilFmx5NFOc3Xm7LAyqmci9JHWxAaVobqXXtlunjpqzGZK/XS7wj
ICJVEGntot59AeiPXWE0XAv4JFZSxt9CrXJhgpNMMG9ppZcLeSXe6pYrr+2of+ta469i7GrUySFM
ku0nD4NXS+InATpAY7FBczm9REmaQ25NZwapbTfn2bnOq/HsLNG7GajvaDX1IRga7QPr620UWIRU
Yextwj7bTiIRHyAFf0QYTT3bjam9W7qjYZ+hj1u/z0E2OmW8y5rJ/9YQv24CH2x9G85nAp9ik9nI
KQ1kkA8o8m98lNy/t8Forb3UM15ZAVjHporbfQv37BbbHax3MuG/GuSDnSD5bDAkZj5tWJegzKrF
e8Q+BNYQXaw6JLShRcXPrPqFrEBMjjSuVrJxgxto43AnYg/CcC3x2JKpfCXE8Dmb3VHOUXcb286/
9AhbxAV4Zoymmz1K4AxHKv+dcbInlfNOyaVlq0f9vlv1VI2qrgrV/XH0o+1//Qm125WhGucRK9OO
gsgn7I/F1Pi+WY7YHau62lLfmyHW6aTqf2w+9j+6qzZV/KtN/Y5qm42u2Fh6Na1Y22VovxVFxUd1
2dQ9pjCEU//Tag02E4Jlf6YB2d3ix/ZP/X7ovYxm0oCao+1EGtUnVVTLZ3a0S8THVN1u5//UUa9m
FjkkT+Vsiqtj6LwOfm6tARGJq2qrcpfRPbHHvWpThQ43XY/H8OnelLvpm2AYexzU4dx4tFHzv7ep
HUUrG/I7i9bx8uP3tkRrV4Yx6MdHGyvONWL21mtpZ8Y29iuxdyqkxkutdl70ytZfwjyI+fRN3ffG
N77kAJFvpq5NJxlG+dbFgOhSzpLlk5hXSLyV32IQF/sEA8gDiRFYy7ATMdnbGGYwbIYmI5YSFs9u
ObRPdpLtfb6xZ5w8mSLJNDvCHNunLPnPBZKte8RdPoom816gH+pbjWUXw4pwn8duSpjh68/p1J0Q
Q8nPuPdGWOoA5AZFJbdWYLiYnuTox5Xye+QhO8mFDm4E9J+LrtG/obdWbKLRLba6NN5IN/csMXtk
Gst0WreoG+7tpiTToyPIZJgQ5Zh6b9Jh0D9qbwQw2qULm4JIUoY/FBZUwvorqT6ttm9ZKQNo7IXz
RY52tcnhzl2zGJGCaip/EMufz6qpEWb/EmT5UdVUAVFY7Fqo3xvVX7V1vfkROEPzpGpDXEoyTNNz
180BOLUu2pR5Ol6LKCygwcbjVhPjeFVtcclkF3DUi6oFuHKe4zr/hQzNPx3khFQ1UUkwKMtvqCI3
f8ejE13UzwSVjI861oWrR4ehx+7B1prsqNpq3tunTgtfgpYc/lxu0EsUb4bMdUw803nn+WIJTzBs
qzbhxJe8IIOqmpxyAHWblT/VuK6a4lHOa70yzL2qJnNbXmei4vdfKLDANgEqKcyrArkCB31LqsQ7
JC3jK5It/wHd3ru0kvm5EX59tP+7HyH+AjikZe7U7z06DkZ8m8jGsbLJxzUKTuUzkoH20ZoW/Zw6
nlaqTRVDqZfP3VKIRAPOac5y0XyCmvPfHY/ORiq9Q2Xqb48mtTVnYfn8aPOT/JceNMx+mjhY+U2b
PJcmKeMIs9771qPN1TpABE1wUj00Mkz3boWos4NmAobpTFTHk8rGDEXPuw9BIGgbMmfYqaoRlTlu
CD28a89pP6IwXEA+S6xw6RyPUX5IoghQ9VIdo77CMRicCVJNrL0i98MKMvBtpU2EeanaJNUPZgty
vxt792MqmvEQaczY1N5satND11TzRthw5YfO9U5hw6TETYnO6ZoRIZKWue/eULAEC6IvqubkRnpb
8gSqFvuh+27ZDipJXX5RTWUvmE3klXxSVRBT9hoPx281Og8bc6qDdyceNCTBYm3rBIH/bjA1OugF
kzpVLZF6QX+NSY7qbDFcvMFgOKudIYiO968mj/WwHmeL96qq3vTlR9OO6W4XBMWT6ogtMXO6uccZ
CePClWob+fJsoxYVqoD1fRBXAyQaPnmT+rCpb5NveiHhziWN0w3QRdaWa8qDl7W7yBsysJ8i3heo
hbyL8VJVTb4LNIyhs3HRvRzdG0ECh+Sv0W9LUFkfWjoQncr0r71I+brPRf7hGNPMPJ9RDtOYjLm4
5Z1lDN0ZHdHsY9Amki1B+AU5aCw4JsSfg97eq1pdjc27Zx0ZHeOti5elByro5JlmAH0rRYq6CKOP
diKSldWkpKDRmAejEN46IiewRPm89QDSZRtndr8jjLXExnym8/lt7q1ibZu5OATmBvFR/81d/GBU
YWYHy9ZeraL52psaVjx+Pb9y0shwlBPx6oy1i2ZBi0xIHq+FW0E1NNEQRDWr/N4Vw1sY1vo7ToYK
cbNq7CC85cS10pq5uq7VXJ/ZAF20FGorWuYYbmk/i0Jk9yZjCuOTZg3XpM1+Vq5vHVpsLF4iB324
mSnuOa/zv5h7tz99O3oZptz4hc3GLg1ah8XSazvLFRPyghx21wGXcNJVgLjyV7Hgr6OiWQm8MT7s
pD3GAHl/GjnCcNpbho3J1XTLM8q8xa40iNMWWlJs/TGpSHrHX5n01fvBh8gQdUGEPn3avdlD2RAI
cOOfTfRdF9LdB62xoPMLfzPrxAiLJCoxzvYJ2uogY11pXmQyFu9jnyzswiw6qWpWozcKaOIJ5r37
FvYzeah+rOFqWNNb3NgLvyxpd6CCk0NboxHiaMUBuydMHDK3ORD0a7b2QitnZW5dmfrz5yU5SBIU
G0BQ20Qj0U9SK1slZhcTvHFXtnnBdfAqJCOQxVC7E6FZ4vZdgPrSjOrD9Do0a/Pi4rBa+xikb1y6
1typfUifBuceD+3V5H72DM4fduQFt7xCnh+LjI/BsWZctDFhXvZNCMERa8bVdKnp6C1e64HI/VIb
SBZfC5x4VQ094OraBukuCivnoytrzHaLfK/29YGjX7ywOdxrlV1fulEebT3VkbUwD2mdyZd8KTp9
PMukMwnXUKv6dtgNvuaiZWS6L5NpeKx553xFRAfNANVoLXsSh2/MPOfn3GzcF3002BvOndzacTwg
WLvU1S5VkMDE5ml4UZX7T+V165BULQmj5mN0GIecsGQbYZjmO00EYQjlMFUtlz9AEsDl6AX2TNYC
OBHVqTPpLX1dHvtofr9X1R6jqYZT7KQveTb8ZZdJecyJeL0MQ/1PgQKmt8VXrl7/a8eoB9Ozyak8
+naWZ1irdjLqFQBypEWWX4k7gkGTmSAYYIfi1Ur9aRcNkCmNTBevvEmQBNxBzk+Lh5FqU/18rIFe
VdWv7TcYd0QZluMf7bJukS9qXA1dRtEwlQuNTTSHEYxTiiLpCgDGUCzHrCKJvLTFNqMnQkACOIfb
vedO8VGFdfSiakEwhwu0EkfyZefYJdpeG92EhXTRv+tuYT67+H6AGOkAvdCjBpbK4vimKlFDjgm9
evmkqkYHlAMyXrZX1WoukmM4BiCHlyOR8cxf5Rjf/7Bqcp15HTeZuKqak4+EWEc0UVQ1xvt969pL
IHo5PHKd6gQXw12pamZ6zlsDBVfV1Pl1wjxkbt68qXPPF5zX5CQafprLeS/Aotk0qq2qVpjL82gW
uN2oc3NzZJAShKCWmvq1OBzesooQL4llUmuOUehrrW6bk0uygEDyXDNW22V70F0yQwLzzw9vKudV
IoT3HQDxuWELTzrep9aRv4lbfJmJhH6reugiJOWjGz7ffOqZGq7w6KxeQHBkh6p0w1Nnyegchlp8
IA9ZHEpEPF/NPPmSIc/22c3e1Z7xa/f86rPISxfL5XQ6GRWmxn4C+obYT/x5JBHfEsFnYWAIP3nJ
piIBiSPEmRTpPpnkuysLa4UcJ/CNKnOfO9mXcpXXBo83b+qQ5a+q0Fw3eyUaikR2+N1D4XE9pDDQ
/bEmnybqAcAV0HM4dDoamz0slqCbzoDl5bFp6x/YZmpHx8jnd6eveeymNwM/+C/4rv0spL8mQY9y
dxXuIjf6Vfd5+honMbq1maftoOnrXyonMZi0djvDN92PyN2TEsu+WlKOO0uLk62vZWehBT+Zrusn
u4l/2XH5o58im/RO7R0MEKNk2XyMsxAam5okQ4EJ8kMQWenfI0mibHZ8oEg1yUqPFzutp2BjRqSX
aoAA17LcE5FPSPlhet4VCeYvqBOTJTC+1lIEBycg8wnwPdvWEfKYtgdYaQQL37ZD+OT87cP6fhkL
42rp7Qkier0iCyV2eklEzEHuksDLRLxXZ27eeNbrNP1t4nhiXcrO9Q9z3iN/OAFQbtbEGbWDoZFX
g9NU7+DOm8iDhNbpJ1AP/SUjArZBX8ndFG6x+MjKI59HJDZd8a3O/eYmTT7aNJmvHol7wN1eRMSU
QrOn6GkKkp9zgeniNKKdi9XibwkNpurMADdA0a6dIeouJG+NvVM70Uk4BVH5uPI3otCtLyA/f4xO
Uv22UcEkF/Qr7vsa8ndEsL6sEIcYu36lI1J3xLlvvOqlEb/VoFRUTRW10xk7iPMEx5YeqggrE6TL
FJxDyCpXZFQMYH/JAWzENsGL4XUwbP02k1rdBia5blV1EFJ8yRO04JedA+jC22hBxp7c4Uk1WbAP
9l7s1pvWT41bMFgdKE8AREtNNRmWg+Bbl6UndcDy9TlafJmZu8SH0ggXtc+qv80hkFY7ri6qhieV
2GZ+iIXOsnNiZUO+ujupWmAa/S3WMhACHpL0qs3EI+Q4BIULi4YDVMGkZMergb3ocoDwtXmb1qkO
GoEezKqTt94k+7Ds1JZiGgn8aZAGjqoHoe7xFJaoQD1+UvjZCfHV9H7OeTyW6ziYb3NCuGN2DPPW
hlijFU10yvKIL13ZJb/dzkVXmrnT1YvcazZ+VnjivhPTXM+WM2FNUljv1VT9jFKEJtQ+QrT6GnHK
4ABi1H53DfwMtSEYt6pvYZniVGNTs1Z7R51MD/brzj603/jeV4Bhmjk/BREzCKho8VUViKOU2zoN
y2363zZzjvOVqAPEu10zvs5iAuUVBmh/2/ssiq2bX/bWLZUagz6YlqOqJlrQHw0JPER1MUbXuvEB
m708vvcvWtLIEyqtB3c5vBbNDrh7iCA63LZa672rKtKkZbRrx+noicS7dmijv0yJBs3cBIBW2gJ2
NI40e9WZiGB0QUuONU3YFWtQv+2WCzRtATb/83tN/7vMtXALsx9gFLYpV7h0JhZ3bX+vqrbObjaN
wfdM1TAxLfeyBmB3r5ohR8l8HwLceFVNkyVJ5/WJjq1HLW6qbZbhySh4MVSt6bTh0DlNSQ/+qCoG
d36tAIc835tgQeJoNQYryyviN8/nNe/QznJn016R2yVTbI3iqopAj/Z6ackXVZtCv32JG39fmlmc
rmW7RIGb2lupvWXMVz5zTEJnbZrsHm1WkP4KdJ2P3lC1FyOGVfbLw1t0avWrKniOUPAYyFY/2kJ7
/GhifXpC0Ue/DiJMnhrD/evRIWWdgvJG2+4fbT52Zd10/9F2GBGsQEZo7Uzu/GTGyVs3BfkL38D8
hRT6aYAEcVI1jDJdfaU2gyy6Gp3dHf9oU4c5bfmj6UKxMao6B+RTeBdV+A1RQg9CAAx12ipdA6RL
LqYZNykc1VuThNUtTCvCa0ES71VbHhfEKhMg5lFRVuu5DvUVz354VJ1tC4/WEpViywb+U+nYYWUM
s1vRx82tkdW1I1D4jN5rcytTRG7tSAvXOnRQvB7Gs9fbAxeAnRHwqQ2JVJBShtvc9LlJXtvEP6qd
qgmfMYPgfRscjXmsXmZ7OrtNNHA/R+ujtcfqFExNDypoFvlzI6ptUW01faw2bes1G8MREuBR2O5s
zfKehxSKRjKE6WI/tsXH7WtrhSV8+OEprIZnZxAotkfkpOAl/Aj7ZOdECB6kDiudkhlAUBn1YYrd
T+kXINiaoz4ImBNaBKZbH8xNxxxk3TL7KAL8hcx8JUEJr6dYg0ga8jVX2T7wMbDrbTDoujaeQEx8
GI0X7wUfBALcOpB0QMrDYJ51idZcZ2gWyQXYSb62zybzC+suBhvQC5vK0l/yPjtiRq091X0FPXYY
/WM+QICzrI+kHROWfz7rZNCe+RD5N5k7xmkmo028oyOYaJWrvJg7OFMrfcJJF3Vi0rczbgBBNaSr
TvKNZDH8rA8XI2qDt0WEb4bE4M61De9RWE92m+g7DWOUVRl/kVK+kxHaxJ1R7Uq3889DjhsMgQA2
H8U8ogDvWvUZ0bKvICwmXOi6YVd5ET6uphm+DMUnPxOdkFuxVug+j2vPtsjclprxlDNXzZ1Jv1gZ
vzzWuTw7CM6KCJBIrmG5mJpw8ub00Bpjc2r6sNliHzluWs8TT5nfyI3emV/FhH8AiKl+KyQUDV1W
Fwf4x6U27Q8tietDjlrjEzKJ4Er4pmyz1uueqrIkSmKO8LdkuBb1PDwBJDj0DYKMXZOui6baB/kU
HAtrrjcZ8waWVna0snDTWjdDf3DqBREoemNrj266AyD8A6mm74uZ6MEmS77mag1r4HD9GnU2Ing8
N26rAddLu+5sUKKTAFwLLQlW7L3F195yYdvoP+rUnOHV2c15BGhw1JaAh9Ve1IzaWKbVTFF4jHry
IFmEMEuRIhkRj53+YebfB1d7yTJ4voijrLPkAnr5t/St+kT+TedLmDZorumnuayNqw3Dw+axJ93r
NmMK/sar11YRxU99UYuTmJhh5Abv7xzhy5P1FXJ74/L0VjkhK29Ak8KLPzDqZYKZEkN166bZR+78
w7d1/2ny025NKLCLCIXewQ54q5Fbcr2jGCIcIQRkGqPAtKxslkjJV4gAxXpM4s82r3DJju0D3/Ih
BbGCvFWz44L+bjIsYibC8GQfMOXoaueNwIi5SkCXbcKkvQV+C8fMb3F/063yGDWMg4lmr+U4tOuq
JybQFG9omupPQxwbT91SeDaGlR4kzKxYRaYIt3YPUi8yTFYomtcz9jrtVqSpvwaUtYtL8amReUCJ
IUZRiFDGz8EZqy8dsuZ8tA99gY2d58NpMgU5EH2CnhowPX4WLUAeeWFF0q3Je9aV/YKteb7CDeAj
S/SIP+85C4R6M0Mufp0CAuyN2c9khcUVYRU+n10NQinUe3D4dvI0gbxcYZvFrIJFYZ/qcHjsjuC1
zMTODRb12Xr4FH6YI1BmAW/0zQwQg10APAz3kcSq0YQwv+oNqEzdrxHSYAzsd9sGwPka1yPq7K3s
otPXCE2XW73sQSj3GgYshq4hH4lejBAhiYXKv831fJ0it30i1JivZT8jipZ3r7CXr0Sa25WDnvwx
mE1QoGboHD3XP2nhEJy0NPRPzoLTqZP+e+sHT1XMMGu3GsNYVtcHicISFqp/jwBR93Xf/433gQUn
2BVbrUrn5xGvoieP4HG5EIhFZt4yzz+Df5iZZU8hV3D8e2LVTnRDAF9Kkq1p9eGqLSFR5ElNoKIT
Nlm3yjnUfl2unNTt9kDXS0BxgQPoho/BDjLzyStISpklmltIx94qp/eJ8pTGJk2SfTV39n5o6uCv
LHiHy9TrXfhTus0Gzjvf0mCByGg/Y2tYF04uTuYk8Ees9XbDSj04DADP9g44UHAnpKS0kMVbD+He
c0qCHrq9Yc74HEzO+JaNaBR51BCTSbedLd6LXHPPj6IeS+9edZn5H90Gihg2Xy9OyNwxGB1wjH4O
0LMOgl0owmAdBaivGQx9a5bMK1MXvIqhbZ1lk5A2ZfbxmRXmthDpfNIl8k0IRV2MRPxyFocoqDpP
6Barh5HVGR/ipVjEc+xiMp50u+ku49DNL12yjNzUgkp0lyZmqls32b4Snh6tM4/bCCbsqHWsP/oh
Y+bhxF/SzETn0C7fHGtyd1MRs/5eitB/lkEPD60zkm3bXzKvTU8Ry4NTFnrxxiohAMDGjs+Oa19M
YcHeCCaeKOweRxBXxPeS7ag1F4lBJYE9Fmf9InBm5AeFAXOXjDRUYWCJtrN4XYHA/G+h9eSLBrRN
ywC7DCtCUiusQGpMedARZsGvwUP2fEkEaNLcmiG2rhhuwZHADDSAYy0G0FizGGdWnCHHEhp5QlD6
yINanlt7ftMjOUHtCN3NhCrNel6qyBTM68HmZtmZD9DMizJ4JT3Sk9IAXRTY5RlExmGcYaQAV3rp
7f6idfg/FXaSbkxMNOVaYeaihcDvgD/beuNcwCmQ/suUGQZTwT5/DUjNnZK2/iKBG33gtQHasPwe
jXH2oRe4xATdp1+GPNwqSuAtoYJGmqx0Mh4oL/CNZ1XMfMIAWAXaJlS90QDHXq1SpQbYMwQpMDeF
fVI/g2vle9yI4pgnFUP21HsbDLuBh5BSAARXynWJYlrslS7vhbu2GfKeRwNKbwNQAP+1cZe2/D0k
R8LnhADrIZXRlwgpOMRHdzPWchvPmyC4L3gjANqb1ODuov+baetsaH6zrunO3Zjvm6nhMwkqMPWw
tNZTSEIdPM6mOXrRt7KorK9IyKPIOV3NVDiHbNSukiDAQm/V97W9GA8kf+u9dUiCKSJbvwkSGRyj
2HlJSKWtMxNZpU4vEP6zQIy7Z9825ycjS94nnVVqVAtkFCMow4tJUx2ia5O2/D2gQF/uChAib/qd
S8IbLFfl3oUjsvl3P3rGDdiujzS2NrMQsBmnjQVXX2RDuykzN3iDBeC96vO7BMH3ZgFGcAvR7uok
/VoxMUC+MgZaWZFMVVWZmTlzvioHoKlp+7T3I+ZPVgb8xdkUorfWdVUOB9gR5XtvN+1hgi2yVlUz
9Vrwxo2DX6jWPjNd5v/pendjVuJzdrV5XyaZPCP88TZIwN6276avAimXV9EaDZlhpDC9wcu2TuPW
+woauCVgZ2gpEnM5p7cwNfwRqWAvIslYipUnp3zLKvrVIs7BKL7J89c+Aiz2vXDfMS3rjvmCmakW
XF0EwuJoe6/xghttrFk/AoyIFiSpKmYz/qJpVrhN/tuk2lX3fHntmlMluK5BB51ulZcZpQJ6tibI
aaOpxSbczThCHpzoPWlBCoS3qRXZTkDndTsLbtE43RAqR90Qz7u7robCCCncUG6zYPATDyXvRXBD
7ejDDJLk9GP2W3ECl+XILZNVzkRtqjfaqeGSHdRmKokgwcLi3xubErSv35koCFXafl4ghcxl81M5
ALcWLV4P4SrVjCWOQKsAi7Ulq/LN04pNqgsccj/tYQTFvFy4dvlFtfXAJ7pGqsutgiqqxknmc35Q
PWOv48ogiyj+Ob5bfkT1MiJ9Xrlenm3UWaZoTZOARfhscfXbi1bfK4URL1hDch+PYDh/9sv9m+zY
OxSoUascsCpSdf3VZsISmZQWxneqmuf1Pqo0E/+Z5ZwKcJ8C74yD+pPqNHBejuJ6RJxkqLdBVX2q
47JJwDFfbuP9DqtGhZcqQrIuzkIafbRNldnvkVrBkwnQxx37q54GaLdkqKc5m7a62XxXeGBVjMCo
+wZ+HfFUJEfyenQxI6q9jDHeb7cq6X3HeUW6+HuAubgN2og76iIhuuvS9qbuvZv6ryNxn51sLIZ1
Z4zR22PqTnqrPGUey78uQrPtcdPADptAqFuxUbdL3Q21VeHxma7UpnoKnMgMySv3q6AcihO+jgHo
M7W5FBAReDa0fY3XO2PLmEqACMCcsRrGCPSPTXW0hyMFSGTfKk73TZkNoKHc+KD+3tS2xKjbTdKl
X+VkntSVu18lqKWr0snmjbrW6qqkXcn6vzMQX1kwAOqeqCPUlmq7Pw6qrgorwzGk7SMgmog+jv1V
3fj7o6kuzeNpUHsaIp+rGgz7Rl0KdZLm0HB9OlGaayLozHKd+ke32IYgd3m/vnbhDRLglbXLmQ3w
1N2Muuhg2ka7QkJ07sz5ai5Dh/ps54nr7aWQIIGx41vp0DlRwm3RE3LSovx//vAf56A2sb2C7G5G
5r3n/e6hJoND6WCZGzUEqO97j9z4wQWQNV0zuLz3i3uHU/zx1vwBqvj3FbRI45UxrEnZ7qyoMOQ2
8aO/tT7Xt48rzCB4Mj0fSvdjcNGHtxwTy506lyGsXzNX6js0Gge5bvPoqRtNDZjHMg4tr7U6Um39
n21BX0mEA6J0o56EIcl2TGFYuiwPgjkh7WTDsX48PksHt5Z0sM31iATbQT3BU++Mh7lwWJbU28Ib
MT7yF3Dl//l33TI7hhFY4aCwgCssgJTHsyeTZ99cAIxW6TaLvA3D2zIsqydJVR9tJdGfZURyTOlt
Q68ewaxkb57QGCNVf1U83tY/HtH7ptov62A8BK29Vk/C/RBsBfbal64lQaDGQhbs7R6F7uPjDX88
y6pNVcXyFOrDsGsB6e0jL96pfbZ62FWPx/H/fgRVXd01tXU/RtXvm//ar6r/ars/tlXtuv8MPdjK
keDP7KOAK7fKgMeUGSC3wQXhvHw4zACiqTBZqM7mDh8K8vTMC9QdH10TY1DvtZDdxWNuwPrwySRi
IfUSj+30UgBKGZv+7CxYVTlVl2L0+51tS6YSralvdFESuxkQmFmR4N0p3sFcLHaRthybjYirVw/z
4seNV39VVe+v06OuGh+Pyb8OKcesOwzYD6qHURXNMlyrLTOFvmQncJ7U1Vc/UoJnnMGs8NgNIbT6
tXpLYLXTqjb/aB1966/CQURJrVtmXIO3kOq+uYpLEXHB+kTLjsTBoYYkC75hSs2PeADujozJVl1j
VajbnizTE4RyWSPP2Y9iNk9BYuU7XU7n1K4QKAv6gxpkDEbtDs5uhXruJirF/QtgdZ+Q8vOj+kF1
59UWI323sGHcePyUY/CGWZx/xyyHqXsL8TzbFeqJeAwGuqF7R457nJ/ZTcZmmCHeP65ilXuMpOny
mcn93NmEDnQhRSqBF/AXuGSLmXiA/KjqQm4NyomFLspkONu7jpmabIHXrfez7x1ngDnkc/fQI9Eo
jt11jmPYfXZ1X0XFhijJuZnGfRCGS/3SWKm1U7+vzit04+nYma/SKrqdblsXdVcft1ZtFX3/M7Hm
eDWVJUr/UMj/WaA9Bg5NfftV/T6xY3la4UjD8gGM/9bI3QJ2fleMzwiy2wegafVJsXbGuK9PPAu/
qyjP7/dX3YnHGPO4MXygf2XQM+05aDYOBGlkMTwLh5OSl8BnBN+gELituGTqzqjHWujEHh3gwWGJ
b8h/B3PV4TGiP+7k/YFexvvHRXjsVVuqy///p5irTbCXnh9DvToZVb3PxR91tXVvlDG2H0xoEWZQ
E12tdw86Houqi/qz9ymX2sRhk1ftvkle+x9Y/f1Dqc7zj1nG/diq8NfAAp5ICGKPwYdezV9JjhC6
Vq+JLJGDWYvZ/hutFeLJ0ZAeyjaK9K3qft8Mly9oDBikF9l9HqeeVDWjexSPtlnmpBwMlCINYGLL
JEz9O4/ijpJU9T/msvezr+QEE+d5KtF1G9hugafvXLJUco1eb0kS6oevTsRuTqZv6kc1LVOTOrWl
ivtPL9NCVSURhOa1gADy6Ky6PKpq61E8buOj7fE3/nVsXHz0CHUwhjFmqoGzBwhQHFRdvXlc8ZRl
/LL/fvKyMspVrI36H9NIdQvvT578LiDaH9XjGqOkC2h6uQfR/zB2XsuRKtsW/SIi8Oa1vFdVy+uF
6K3uxnvP199B1t4HHcU+EfeFIA1UCQGVuXLNMZsG5Ia4U/59Vxx9f1WRlFPt7DxefZeCeChF5inc
N02IEHiI1rlhngOKBrGZ+4li5352Spnu799+upPvYo/5mbmPZ+43s6h11LRh/eQ/z53Yu/cSu9/L
4qD7Wb/0+v4B34+SFBY2avNJGUHNivfKPHoQx/5b3dxFtN7H2WJ33oj/x1wUe+K4/3nWL9MZ0Vt0
/PZR/1b37azfPsmbXvgYzZWNj6JvesTxcGatohjvc1XxwIsNoRTEmciImLxPYbZ5M9eNCZ6gyO/o
U9Qau/dO4nUrTj53/dIidl3dI0OIJfj7HS0eFvGczA/L/FD9z7r5MPHciX7/Vvf/PZU7ppO4PwvJ
9utXNg5tDGunsbD44Zo395nsXP4Sq/i37t/q7vOJ6bT3TxDn+dbn/gld5JwUqfsjN46/FK8GMQcV
e/NvtHiHzEWxNw/I5s7f6r4VRT+3BRjQfiolSIQoMxHy8XCy9s7wVtzC911RK8ojoWym1UmRbFQn
e5xf7yRTIRufy9I4ychFWbz5GQt5RJSMxLDvoSPXM+pxKV4PRP9BslaQgf+Wq91fGqZMDEG8XbJ8
RIQJ/G31b6/b+VawxKR/7jPfBnPdt9tFFEVr71UxIQsbpVcnj/qqsdR4XIr5b0SCAeGiqH/y6i7Y
3J94cVHmzf21OpfF5fqfRdEwP7qi6BFI+fv1LcrfziDqxiQid0KJeIzml/19YH1vF/+f+cgKrxIm
b8neIDCiTRGSLzPHuZs4VmzEwGAuir1v/cRLdK778oeLlm+HdE4hrUftTFbgtURKgWuA6EGkXFPI
5Jh+uHIc8epH8epykyhJduLK5FGbJrtRthZVYhk78bDP/9H7s/8lmPllqDB3FXvi3xtkLRG9e6d7
kCu1gJ5oYQAmRYWV3Y1OznIMNBdluIhH9B6nFHdAP6ph9SYe5L+jWqXsrbHOZumkYnEwTZN9BCIY
lTiiNbEpK1YrF3PZNTwJ/plvLPKJO2yNBgZkvJDnyIehKt5WV92j0GwbLAAEMuwacVXF/6VMkDKp
RfaUh+hMhJ5cnf7BYw10p77HM79dfnFRv/yL7lPX+1UXcxaxe3/MAxYnR0cf1uIqi4+dN+ILzEVx
Yb/V3Wd1ouW7mHPuKZrnP0n1fXVpYq23wMYQqzgvdV+aLOy3GiDAtYpiliLSMwCk2R6fSVoNlbUz
zQLTM7U6DmmeahTh3VR6j4GSbJXpHHJUJufcK+uF6DU2Sb+TxlxfyW1Ckl7XZYsq4FEXGyex9aXp
kOCpkFN0iiN7Iwe+ka5BBmG4zMx+TVSSrOHB2leqVz2gyWKtGWgswvPEwr0olE+x2z9NGe0/PDCw
P9DflCuocT1UDoqiLgF4lEQsT5Q9FIjQLOIfoWNBFtSb8xDCQrBIW9iorO1vHcMdr3FRfaJ33LW6
kr/0qY6rVux+pDlD8hIf+IPryWSKJ9VT64zGT4doPSu7rseCg1JDx+m6hVeV5Ws5ktPLlDx/VuXY
XELUIb0qANslZ5MtgE4oeUyNAn6TLK8KEMGQoXLyuDFiLC791EIoCTOBDkcBP1K2VWbml3GIiovY
E5skyyy4Z2kKWJggvJGF3iovwA+5Q/eus3i2reUJ5ZfIhYYdCSSO1RQAXtguM7cwC6Feywg+NRcj
URmC4apOMnKCnLpjPlxl9oFMDZbXHILtNdSvoR2CazdtELoEV1eOPsBqSntRlSeYdMNdhMqVAT7T
DFZrLO9aQcO+yqyEXmNJUZZD33vMIGgITYfUqtjkWqZYiuIhuxi6rrkoUeM8jNOmTEjbM7m3UFfT
Y27w1SReKrmFK1rH6ow+YDbX9ypcGPf3EAXj5V4imwPyr8U9Nx9fBIbzAGUmWBZ+vYB7qq0txdBX
w1ClMN5Ips80RT+YFqnOpLUqK9VUo3qBFTwYDBzAc8fPTwVSu1M1beYi9+c2yoihdqCNTLRpuXpI
Rz3WloquKQexyQbvn8qsLaTl4KByd/yYYDNQg6fWJWHUNvv2PerSN42ldPLCkfvzbOnomclMJFsh
K6DEtONvljtf/TRS34cqIlsBIM6T1yekXcPBehgV1pKNITKOhZ22B7UN610ch9mFf4GC5L+Wf1S9
xM2VxPpZ1tqnEmrQ2Q6ih84sKqSvUvkjbFk4soA9rkVRNLAU+gx+PV2X/aLFuGMxTN1DJcaULySX
azqOFWyqLAnZLe+M1ZeDjfTDikf9KE5VVrpysRx/hzgMp84ELNqGH5xiNX+D2ov++P4Y3c9bamP9
UDX1OpXB2ixdLJZbL3nEqHAkaJ9VzJVN/YjQovqB9ry9EDreixJGu/UPTOsQQyU9sKaph6iztPz7
QZH9JNvwuHANJFEb2Q8Ri2lXQkF3gp/WnsqOsHIeQzsRDRYkiz0YzIhsNi6Fqkv1FtimshRFcXmS
WJ5+qixywqbrY/Y9iS7FNNALt2b/5/7nxFHqbs2sRHM2XT+o02TkJYODPz33TN/pkFPErtgU3ojC
fS6Lu62vQUh+qRTNoqVB3LHqHkicIQPP6xbkdWGpkBe8lNTyrSw9f9eanQfj3S8+8nwj2sPOLzex
CrWpGCWLgLVk4xZOPHBfeYF3aqZNF8E9sTV3+6WhbWPsZF481wzXSBjCY94neBhOG7En6nRm2Vg2
mBDVQiWo8Bv8Hx3FIffe89FNjzng/+eQ2O7Ir5CV7ffT1E0G5PbWX3KZaODy27cTvcWHDFmuVqe4
nnQULDvqRo0CFiLlOZg2KYCJsygOrguxMHA7xOtySHB9as5lyOWLuZPYw0HvyA9fwzoyB4c2URU/
Lxw8MQZJOlgvBqn4kKVE67dDRVF8cA11dGcBAr8fKj7tyxGJqq+bnASN7w3TtxryELHjbczMtxh7
UjKXRjs+1kMRH+0+IOFEgbzZJKwzyqxWrKPMVx7l3O9Otlr+lfqK/NiZmfyo+uWl4QV7YW0apQvQ
QX79Wg3+l1XW6tEkteTFTjgVizn5OYZm8BIU0it6ZO9BNOq5d3az0LyKNjKF1zGCuh/p1LMvX6JO
0Z8UN8ielWgvuvCbkzzKVYX88uKX8XBqPSU+99MGuJ/aLfSoZNesxgXvbLLxpqLog9CUhRzX/i1H
He6lNrFLlEvxS+KUcLQVrV6KotZW3U7DNXWV6wZE/IVpNO0PbKxAFxm9ug4QVL5ULbYIMnq97aSv
fCEVLF+Ziavveiwzr7nZP5FC07wb+c/RruxXQ7LrQ5IHoJNMtXmvRhIpZMtIr0B0YOn67R/PMut3
UrbU1RjiIm5W7pNC8hkM27oj35O90K/XI9aw6IX/qUIW+XfjtzrVsMiKTcZT3jnlGr+2HMKclT0l
kmEeqrgZYG632ZOKYvoH1u8L0SiRxvZEBsYrSl75LKpMt2J9we7yrSj20CT2ijNES1EsQ1u/jqzS
iZI4Y9PJZxnWm4oi+ugNI3kJmeFrxxJWDLLo0oXCZqZngu5hsyIXD6wnaNl14XbWQbS0teusdaUz
uO9wOxld3jwAY4KXVi7aJRqf4CCKViCbpCkE7VEUTYyI8IFU3ZMojtLw0+Y3/yJKQ5tceV+nVy0k
v8ftvZ0fdNItTmr5HLjIiH0Xu6ouLa4k+qzBTrS33Kmfo7CWjyQrdDdVrXlUQqjyRWSfRAdRDxdx
k0tlchFVYqNDOQpMBAxlo2K4muEem5jeTXQPkaNdU/1WVdnGbuwCw8JyDcY8P5qDlR2DBrHcBAvO
j5LMpmoKG8ysPKxCpwU6bgbVg69YWIEPxhOEsPhdNgpnDTcz34kiGh1S6tXsJdd7kJRaSy7B1E1p
B3cB04+smrTHXVmuSRQv4neyqJMtcnxro7L28W4a2jG1JeNR9xPrnEcGCRZTt3qQfw9kS+75aVPO
DOsU3IjYs6fNqMTukgheRf7uP3VzF7FnSPXvolWV7b8dr9YkwDRm+FD2Y3XppYJ06cwGfUdWl84v
0e9Udp/1vjNfKquHD5Sq2SnxNROycRGTEdeNr21h30TXXotPZaA5b2WVyiu7DI1znDsYsJQltBS4
sM/IkT4l4FfrMFvapA2d5JyHyu7Dn41Cgpih2dWDozfeQTKtaBvEvvwIVaVciNNb45ucO9Vnw7oR
aUR6CIdx0HbEbHOou7lxc0yY4zzuFmBLJV1ESZlBxoVRdcp5p57M3F+1rhoeSuDkfzfc+4jmfK5F
R0LyMxj/lTx6crgS7T55jydxttCyqTQL5ISFpe/vRdGsOkrUb3i0g3tPT1Fvhh4ZW9ns0G7PpzAs
/WiSXn6wfENax0qmYkvVWTuDfN89XjfVSdF0a2NGyXAd8HFZtbVcPfM0yqT+2NYHY+cbbB7pT+U8
2V3EkLTPjM3t0awz/RNNIrBInfc8dx8PbRJZiFS8cV0WRXkJ1brc6VrRHQK7NnD3dXNsCRoLPhbJ
qrz4UGaqOVgst3XfQ69/jgJd+i2RaXn/oCRVQMVlxq8h7n76kmS9KWaVQDtWxkffhA3OEMV7QEJt
b5MJKi5Lbnxs49DYEg6IH2ykQOQ4VwbxM15kpjv677yAPxAfSr9UDx9kspMYYTMIjzxb/51ARlab
9snDmqOqf7QNOctwiqsnp2ZO2LSF8kDeRkN6Dg5L6K6sFcE1192pqoYHVW9NSAM5xi1OaZKj2LOs
kiVAEAjnJgLrgn/ND8XqnKc0dt6UIZTOeus4XAPwvaUflwdRbDTIc6kVNns1bAFTKYzL9k1OqltW
2c6zhyB9UXS+fG6L3H0OyvFdNTz1IkrjlAFuqcaD6Ooo1jFQDPcqSn7rbes4j3/omeo+uyNriZlR
PeaaZT27295NrPeQn8pt3cv11qo77yNTt2VXmh85GVlY5hTlrvO67A2bu2VrBPYP5pEnTB6yS+lK
wPM9xBtN6yuLe93UEGSsOOOsOylZ+i2wo4GHCPCaFmi/hd2hAUzNt7zmee5QaaW2KszG2HRYCl6a
acONMawqvJFXoigaWLDNLtWI2xaW1UeSnfhkrynIbsBwdEHsLrto08YExXu0Je2cWsX4gyjAW5MH
w8cQTIkeNXoOOFAg92L1LRy74aMvA2PZT/XBVP/f/W2QS3N/13Y5D+lpy8qzAb79c/65/n+d/7/7
i89Viw7ltqOv9dQIlx0T9lveDeVNtXR1a0514DLKm2hImfze60QXQJHVLZ/qvh3LLyc4K8nZhiq/
iWJjTGpLp6jkDXdG8nedjH20k+qbuZto7EPHWZQlegMvf5CS2kAwiearV8rOW1s866sWjs0q6ZXs
QWx6nf9X1r6oC6Uq1qofySevQIjHS0oUILTLp3raiKKpSYju7+WkWLVM12A9/tMq6ueiOELUwbY7
pgEJbXPV/UxzOealN/b2Q87l+tli/wGRzHmP0DNxU+Xp3nHRkqq99WMwW+enBoCOaKHTPRi2jeFo
BG8li+WA1VfUxAiP91UubTTVGV8hMnTbhrMK4OkLsqy9+Aw/IZ2vLWrjjBO2c3EbhYWu6dyYVzyo
XLVn8kYMXAc0baNWdX9QSx9m92S4Ixx17uY6hp8hzmXyJRrEpoXVvbZJskKJ3lp7PdZz4Dq1e0us
SLoBiG5W6s7BRiwaR5guGuwYIOSWvmAIgi4m7MutVCTtlskfWHztT6HXHyBGutcgxAk+aur2Iaha
ZSeHdbJ3+1i/+J6KJ4aUjy+xH/8h6TD5w8E+dvAHSdehY2H9e8NPZqv1jXcpsqq6ZdNGkxke+hm4
xKmDpk5SpIqUDaPOL0qMLh5ksrzunKy5iP6iGwZPa0wjBwzQgNNEkyc7KfN4ybbRzQPWga9aFV+B
DmEQYWCMpjVyv8EHrbwYXhNtC6Q15yhBVKH1+niybDKLUcebRyvpgn0Gyvjo6IGxJ+yRHZxh7A5J
0fd7SQ7yY6JlGPu4bXCKKhfEU2fZpygf8HotCZIETeRuwrqWcWCQy43tZD1CV6DLAKDaK+sT+ToO
rebmQnuCG0zuIG8csoGKtn0cG6x+MHfunwIDPHKjL9rGJyjlZfJzxRr00u9l7aW3bVjecE9f8Z5p
F0Uw9GcXHyoQ1Gm8KgY/gIQFP47fJgQfbjz+FVX22sWP7I3V6wquTTBp7cfgkVzSP4Epj39JkfYX
gV/k5YZHoNyz1U1S8+Psdvq2nc5gh/h3kAeWY/HQM6EyByCdpJj8lZGXqDb6T4dcA6aASXeEjdpf
S4zUJxr/CHStPDvG0IBC5glgZpTvkkoBJAO8r7+E0FoYlPe7VJeCJ1dyrIuloKYVRvC+3iK5M9xu
18bd8KabzJ0UxXuyM54UZUgzsAFy/xaQALj28q7diaPUMNqXWqccUkvpVsQSswOKoJCp6pQZbDgY
crj14l6lDwARRRex96XSnFpE5feWuXufCD4hHzCfR9QVhY0OjQW8ZYJj4MXIa6wca6l5aTCwPPSu
nICv4JIk8LaJW3YoPaYiRDtnPdQZPpdTUdUHREu6ke1F0Y1LZYE6MVxg8oBIzrSYFEwbNfXxe8r1
IT/2TlTgYMGe2Mx9xJ6ow2mc3pVKilKXko31/zhuBBiVI1D/r3OL4pePtvAR2DMSWnypmw8Rn98H
+XhI4rdq8P0n3rnuIgstY6+6aCvaVHuUHcvdap0vLceUf7PlZOHVLLKdKImDdM15rJvEORuGtANd
NF6cpkJSWKf1a9tbxULrLO9n7UlPCIqcX7qibFKb1wEc8KWnpGpAB6C8TRL+IZjxAB0k/KsIypCf
nap+m+zul5HR5Gfi3EcZiPsZoUBxTpXC34AzHReRLhfnuUG0MsD6u5+OJU9WW0u5eSFFBufm6Qzi
ENFxLrZmby2srmTN8j8f8u3UUh+hF1Ldl5gcVYCZ04fMJxDFuJN3LH6Fh5XdSdap6T0MiLAOxfFF
an0kJKp11SE5XmNzevsqGRkGum/f61D6YqkU2zuLUMHZkjEuCWVQ//fiVIdTd3cOpo2oIwVTWeOL
xirI1Do3iH6irijlZKN3uAKIYm1q6ToAC7NqwoHwflH+FSBccDK5fFe8Aflbmw8vVs6kvRwq9zEd
03ZFqlh7U5sQGqbVJw+2BlQlBOJ2Hoy222Vk1UJwDMjZx7Zqb8QOTJDpLd5ZcnBJY7nYJMx1rzKs
XSIGRK9jo5QIrGfJM9/OXxLztl8jEwKKMer6B56ib24Vm5+54R5kApkeJBx0TVEZMZR+zvLaBN9H
kIEFjeZPPzgnN02zT60Kf0o6UWreliTQkzVkGC1uWDqoBQOkZzIm3bNbdhVMcyYQorW3/PzoJ0gB
RWuKhefJbcdqIVrD2E/wvIQpJ1qH2owvpaR/RNOZWPFIH+KyeBRtoW4TcwK0xJg8eMhrWbqEOAmx
7xlj8CD2xEZOvPdRlYv9XCX2cEP1VyE+Pvej5lbZSqxtyELUQtRZlQ9u0q7QnQIHXc795s+Ru+Rc
6Zl5cEeVvmOIKxVKpMc+cnKWiFwWT5RYOTp2oxxldFRo1gNlG4+gYkSD2PQ21KClNPUpJWkoNvMx
iit95mMO2e4/p/nSxbBCNGTi5PPZWmw6lq015Kv7eUWzG4d8xJeeoylJS+yw9JVmOgjBptNLXYlE
EAXrlwNFw/0jxRf0E9ndOLr+cq/TxDeYP3xwIm5B12rkfeXXq3/9m+bef59X+ZV4cBvu32G6CmLv
y5edvtz9O4mW+4c2efIQAnZFKr41als+ZlM30cHVS8I8Yle0iM0gLr/Y1e0GdEP3l8OK0Flqug2j
DezU+upcRUGxLDGw8AKkZl6V/jSyaoChR05jK+9N3x23ltP8Ji13WMWAFeXgs1UjrCN1Ez8KBz6Y
0zV7P65/lYnrbBgzHW0QpkGhBivFHCaUrfNpSlhkh81CKnmRA5rVweHbDjHGCncru4xemGfuEOE9
61XrLFoeO7gew1PpFiQXN8+K13MyZH4QsaNLK1cnK0R/WZD1REBnHRPdynT1p591J4lVzyHDEnEA
wZBPC36ZxKJDhN53h46YaaoTHQNJuZV1JF3lkClvjp/RtXCPOmMR7OWmqq5vkUnF0flep2Dishiz
LtnPR3lE8lZJCXIJ31TpKhrQoP2sRxRXRd0i5Rwfq+KxivXu2jEQqq0SFnrKlLwbSRkBXhbyRbxn
KcdkBYccbA+KxoLsUPeLHqmp7pBvaMSXVulxAJs2Q+zeyg4df5IdLa8zyPpnkxEtXqIx6zdqBmtM
1KUQGLYjLmsETP+pa0YGEiBN1W2Bi15mG+5DMm3AUTi5VVxrE1xTXMPF6RnDXMdpE8RavrMHa1iI
Im8Q7RpCo0AwVN2r5vrK1F8Do9YOosqWChUuWT9iF1pla1EnNprqqiwTwWwUXb40QMzThur+waLa
UDPWd4cs3YsPFnWu3y1Mp9ZW9VCyYj19SdEYRHJ6NEwAhFOVQVj9YlnSqvP88Jbl6wxB8LVWlODG
mvmfPijcfadoZ0Dk8anHrOoqNvYI6x+slbGZ6+KhTTFxg8wfyVIoIWl0NTyvm0NkRMaVYL9xP7YJ
zPWYubgf+XWFi5bNpM2N8Rgajdze3ss4JBWbMov1JXm+tPu5oR6nwXNY2Q+jw+igHQvWiopGvzpO
JD0YwdGbCloQ/r3pjfK9IWp5GPR4mhai98H9j8SMuV8fQTmKR1694kSWnJl4VwRXDO+aS54Nq/sd
NeaBR65xvYCKXD1kZeLddIJkNzXMHnPX64+im9gwJFMX2ALlO1EUfRUo6yujIHNcHCXqUFTESBKi
M3O4funInnONU825wuUeD5rWfHhuCSVkqletpMVJKly4oY3yX3SDgLln5d4/ix6M/K5yoGjHYOT+
y4ag3kmeY14Ri1pXHMSKteLbeBn0o3UVDUoN3FPOWZwRRdEAMEW/FDEDRpw3JMixfs1SsqYt24D3
b9Qap7mvT+wUM7PK2sZqEW7sgYwJcJb+LUcNscKeJVprFmS0pVUX7kZzNMjh8FtuoJ6Dm15XaEO1
iPhBTzzU1mJMhSYvE7Fh7DLiloWbpzr2jDZyDzs8CbMQdyL1uYCH/96bivD1XtMaLz+8NRzy7yZr
FRdz6IPYw645Yf36UE8qoWZKYRR7YtOJRMlpw6SWxElRCbq22ToqK959CPAlG578e+LVlOctM+wu
32R1JMxSM4udhA/zhjEyUgdRToTqodWTV30SHjWTkqacvgLeRCiPTKE/MgrAbtAgCQrA3T2IjVrU
/YjBUTnxN/6zq8bOZxCpMDCqFOyjaG7bEYWo2A3BzoD8j0KWOQDns2gHZe9+xewBC5IIzkhomywh
iqt4bwb2cpyiMlvYJ9gdoDBDvqCvpUGTkNg1v4dG/+VCi4izYttj/7UylEcPX8dD1rRvFpf1GGAH
tqkV/cMfdGfdT1m1EafJnCNvnGQt/t75aos98R9gDctf6x7XSsIl7Sg36qqMPH1XY9R2MLUs35tM
EqIiLBeS3Gw73XyO+asNo0ehj6hD5j/MLaCUjMltgPSjZKzCEhHzJEpLp4xra/pnib0EaMO6AAvC
726rHCrIFl5hstCl5ZD4org/fbkwSJS5bqZTgVC0lKUkJS7xfgJuhW986okvrTXjlHVlf6h8s7tv
ND3oD646Xblk+EgUtTgg+S0OTloAHRe7qe20ylrsCutVsSc2keUWZDs50DCm3PlssmPJtQKBDoOO
f72xcsdK90ECCGDSiE5/ptiIP3guNokGWUbBN9OdNEzjlKMoLkcmNKditx4JeKWJNazm/4y4T+ei
2HOUDnsrBLy8vDM4gWy0Ke1v3hiN7m8b3ThGU+69uA/EJpiKHUscmzGoTqIqdw3MHTyb0YiwNWiF
o4Eptfx/2yz7EStVifuolqIBm1Rj912rUbt9BOQLkTzXdOJDFDo2BmIjimEAhVgJpD8lQ8ruiDFk
vRgrq8UVRQr7o2VnKw2brjrrh4WXYK3r40+9ku2CWYwqu1tiP7+cuH9S8gmsy3gE39gMwzmk9ANL
52s1adGNRuckK/wFjDIWSsfcP5nkwpw9t1my3l4tuiG5JAo/EalTGCsHyupRLuolr4ycJXQii3nR
7MENTFPbUb6hvld3Y4eDkGnjSWu91mWdbnQWYchib1q8WCpvE9QYUerpQmoT1kdIE1zxg8tLI3zQ
VcVcDsogrV2pxhamVTew/8HTjc+aHu/TPCd+hyVRUOnvRVfgWTjEG/BLwdpA6JfVzcn3SnnBjyPK
ZD/LVhWCDL85AX4lnyRkSVeSWXr1QoIqaKmWQNmCTVdMHtG1RhYuIQoWp5djrnb4G9vVKgdRUdnE
Gtv+T2VxYezWwSqF48fWOXlDFC4DDLbcNJThmmJRGiiEq1sZ8K0WQsfHNLNo/4QuimyZTKplPxr2
1oV1I+X1rlZ9LgIcukA3udK6j1a86nTyYroXx55ClxhBMh6rfln8dE/vFkWBHWOZ+zTaatKAEFgi
37/ppC0jinHJ+uMHg2d/bQ/o93PJjGATkaZjj4w9dbQ5Nng00jf5w73UGXaRfetBIO1Y8ZRPJNPi
nmHjwCCn/KNzVLpo5hsPYLDt2TJeW40OcwrVky/9qV28Zcr+PN1BamjW59gffxs0LtOKH8qCSbZk
uZdMbT6LBDqSyiO6VLoWs6ahY73Rt3DMkUN9RUD0lEUVDrgmOjEU3KuYcIKmIwofIzlemvWEFIG1
vOjV+tXl92IF5XWBLzP+oAlLODafZRZOABNibJdk5QwQvYxzU0ibxKvc2wBxfSzsv/IYVz1P9n4O
rbSpbSaCndKupgFga2r+kVy5jeH4vyQ4rIusx5tY6cc3pyBgQQBSkX5bWCTCNdKCvaYQyXNC+QZx
wV5qQ7xy/fZpUOwNRrikj/ikYkm6zGorMyQp+owKpdmMRd+sBj/ON5L94ktpujDCxF2XcUp8pk03
hillp9HnhF1NZDBQlAevD2vQlMO+kX8y8/eXzmC166Z8rCKsWkv8uojnr00nf1fqFjwLgCRbw/S4
bl/IyNWAHYX+EhfPZMFoUFmO8FcXDoapi3rok0Vo+TtDl+RFC7LLDPUXQGKFTpIkmK+Y8VEhr9IQ
9xUbYqisNDtF8wzahlfPaX+6XlECdcp+hePbqEbA12L/k+TcZFWpz1goPrfkS7LqAi21OzogU6e1
jbpv7BWxtn5oLEJmJAGbrvqH8A0IE/M97IxL1rNoHzsnXaVbonRnTWb0zzs9XLe4Dtd5dXLHBgPZ
dNhiz2viLpv6u+EvnLOJVz9FafOhNBjKy/Vw1UNG/s044XozAoFYo7PQp/OGToFMNuQMAzb0uCeW
ZdYABAt/tlykRZljCixp0j7vGWT5ulIs6y3XXl7FFgF/LAWOWr4pE8O94W1Yr1naCZd9YT2bfbLS
0oYXgQSGNo7f8LiPV4rDgndV1sGiqpJX8kUROdbMofsowC+J7E2zxEh48oklM7pfV1L8Asz/BjrN
XlSvrQmBrggidPfd3g7UX5kU/UoC9bMqNMwCS8j8MnMoItzbtGuGjZ2wWBAo5LLbMXlE/uC9KURB
+wTYXzdkj3JYXIopUJUO00Lsb62ysF7o+MI+qbJVqy/g3pXrXjInuXP+0PrhIshMoiVTom7h9ftM
4UchIUfIBN4H64W3puktQ2VfJsGDRSLGIo+zSxJlfxLN2heF+bMKmHj1+tW342Sly/GORBXiQW6N
X0vnoqu3u0ONm5kHqnpVkIG+brQQIk/XRitTwo1elephIRlpv3I16dOGbOS7LYnogbbWMZVSa8vc
Dn35hM0by9CJviUKsDVGIpl++pz28kbH1Xtj+yb5w+SsBAa3mZS9OXIWHtql59sTQ+xHq/nQxuOX
YazjFfyZJ78cP7PefFWz4daaSzUxi43p9ecRNGdkQp6r8J9UTPOcgbG2swrOYKayoqZX+8h1SdM2
t10grewAr/v3Icg/HC9+MvPm1JvkNMrdi1/Hu4ocnKjnngjragOSDTRNe/IBB5LQBhitjI1VlDMD
l8qVVvJ8QpU34l1RZR1B3AFmHHxooAF4V3jGx1D3H3hTJwsrlp4rG5BNHajvVRJ9duD0tKJ/R1/2
m7Rd8mK17dgG+0ZPngZk5MtYzn7kDfDyAA5TG5FRzfV41DER22YsA5DzpxE7qsYtC5DA1Kq91zQ3
PI3wELSJj3e19bvSK9AU/MLisY3Ve6qD/AWgvJD0DstLOQXbFJ/UOr1FoHkWytgZa91xtr3p7N+T
CkAftKF91hs1vP2IZPmB9AgfH03c2I+YYmQXdMOk8Flg01WeyNwlskNUuDY+5aQ+RXL31vClmPq9
BiRhQPqMX5xSOvLmeyS5LF80jcWl9y4KzvSZoW7rsNv1mbupdlWXbiouCy8JZv6sHfYL1vYCxv8d
KGArvwREqXY1fmpyhbFY75yiDNZno0Wsp6SbLuDp7Wz3dxxjoRyRn5b25avZ1CfVqa+NHS/xc7jl
tfdhJMwbkZBh3dDF7xaaevikWbtkaQaXBx3rz5F7gxUBsPEpw4ZS6RjR9Gtbk0kwbrY684y9w2w5
Sy5Yj5aMAwKZWBWPS/Nq1gSVx9juF3B4HuKwrxaFBRFQ1kk40hLvKTPj33ndl4ukjrtV4TQ4RiI6
LH1538rOD0tjEDn4kLNTrz1qFaPsvHE/mprnbmzUjQnM26ras0b0DnJKtAJxZ0oxq6GFC0qU3CmQ
u68wCEl08gihacQOy1bjIltcRixPRl7oSrJqVMtB8G/bizbsklXyWCUwotpIkjeqBrOhKoMfGMDX
Lmx7fuAYSd6cX3LfNCcFEBmzMWNnu/WTpA9gN53mQ68hjQ//R9d5Lbeqbd36iagiDcKtEMrBOd1Q
9rRNDoMMT/9/aO69Vp1ddW5cFkLIlmDQe+stKDG8l+6jbtxN2GMp2sRkFLupu86ACGoGHBnE+HWh
Klw8FGHSTDwZggh0qpqDWKe7fO6dPSGTr3aMeQ938K6vvrWW2ngauDxL/HWS+GQqJQlzAx6KCaeL
jB80lp816iRYTeT3zLE8hXH5S8hotDK1jrGS8Rw0DkElxZeGc50z16gkNBLBgtghn7M4d6E8WhSL
YVtcepehIfkiWF2dERC9UGu/OAwtPBEuWRH6+GcSdACp048Xx+VWY03r1OmWhEHu5hYBUkmDj6p8
TXXJ1TF4Vj2rV9HnI8V4lq5MhxrMyuBthPFvD57dHkW5OGSJEb+3cXgW5eBruhgprAjNiG28Hazu
ThnGah8r6Z0RUpCTSVvootgaIFNSzgMFbdRvEWkbjZWvAYSerSj8wt8K79QUzl6kSa4AThrlF9Dv
My7TfWAZI8nALdPKS15hY4bFvbnKYNvuZhHW6wZHTHdIvGQW57pz4aZ2P0I5ELV8iglmLQChMXyE
e5dWPlLGu6Q3zY1ayHdMFg5dMeP4XC4WzR/SJLh6dDXE+mX0XJk2lRAcKAeQYCXVkLqzjLGZhIJe
OFtIS4JoSHvwEgtxjzWhChGfSYcFZD9MZLZb+sY0piddtU4y4QqM+IRTk1AJppI/wg76ddbiOJz7
kWZtY2v8mMcDzJnnDEbqilwQ6ecanxNR4heUGNBGZvp1C61SOy0QvHhVcOZbuG0e7iFvenNUtI1F
4NHKFcqjWZqbHoPbZZEqV/igIoWaIFBvF3c50j9SFjbFOGId+N5HxpduKdMm0HvMkpGQ4mhIe5pl
2NtREQqXs79U0A5QmBCbGKFfocZv4wiPpNT4Nay2WFkjcL/ANYl1EwhRYC+oq/exo+q4ytnrlJTT
leJylthC/wRw+SFDuTr2KVNrncH9RFRRqmsPGPbla6gyCCgNba2mpVhe4MdgxGtdZ7DvpFtT4Eur
jePO1nqHOiCpPKzmGtxT2rdEk9hRt0cl5mwra3PVZNVzkhXIkawDxpjruaR+HlqXVF9AipWVRduB
xHFcO+eLBYW9Mr8nzf1T5XOyhshWcZp293YxvNvN8Acn0d08TZ6lax/lGAvckgcsehFfBGMt8CcZ
Co85iFqZj31q33eNgywjyc+90zFAkSqDbPc9ES2J9rnxFLQPnali1Y2HKAliJO6odrAeo+KcCfNk
ahaXbtiS58Qco1bta0XX0ZfFsI5i9Y7AkWe9JxXT7YpNGE0PUSB6uID2PQMVAlySAM/m+c1xHxxL
gSSiL158eTt6bZtQYFNgYl8XrhO9XE+42BJzvurrjnlDtFWq4lxkz9jmuQw7gx3npFdXkeGPiUYn
1mvsqseFr+iW4TmHJsSwE9AP7gLZ4G4H56Sw/UGqb0qWMWrp9G0w4rk3BoThZdigSbvzwr79E0mo
98LYU180RUaBMdgrQVVJ9zVc1XRPJS1wHc5IqYpdTyt7i7chDyFzFS+Am1tIQ/McJ/me7OgtYk45
TV3uKT3egImrT3t7ei3NOPMDfZuZDKQLdKhoUEPfIgemNLu3tAgXhJrOP0j41lyr9rghMCupNZBW
8uqUbYKIdLLS53Hk7i1I9d5UAyVHb7WMCRvGwxEh0a7t4qH8XQVkZKRRdWnDaGMQJLJxp/FYpfpX
piDYjRKc3xe/Idn+gZH0zEC83ChwVFaSK953FZve0OVSGobmUkwbFxfgaQJuh88l10Ea4s5WIguU
KBEyplpJg/YvC8BC4vi7DLKTaiuYmicVyUKBYPQUN7sIg40VpCV7VZf692BgO5U9a5ZdbMNS+7A1
ZWfPI/iJC5vHqL7LEqtT/Lq/8Zv5pKIeNlKPLjOWwzj7pqlHGiwuBPO1johwvRu5m3IpIjgsPqHE
QP3uf8m3vAQuEcsxa5RG0Hne2y+uNh6nGjMSfObIkjfqa1+bnwVfFpYo93Hq6ltliVyOqumUCRXX
97joNnFMn6ZS+1fV8MI1Cg0EUv2yHFp+HU5bXscUvAsxvo32xAo9p5qurEnA2r4gJA1WgwxgD327
46t0jFew7Sc776g2IaaKGcYZ0dVIJ45Z6tKmskQFBgUv1yYkW7BeWUOveVct/UNqcKlyOBMAtg8l
H96qGIx7JUuBDE3jrWduqYVDvyb9Z/FTccNTJMyncLZ2WkaBboaE8rE6UQHgtEcP6+h4t8rOgGiM
kzCA1Z0bhffVDwtvwORnQFk5Rv19ZtKpWTV6mmQgFsVU36KaoIZJL8mDGp4wIM02cLjuErs/MVZA
6KdkFzML2zVN4GlYnFsn41H7DAvn0+6al0blxEzFC9kXj7pVrM2QnEIigHEBJ0h2OjQ1VwuyLhji
u8ZQ37pWfCl2D64M060xyK5LVMCYhPu/PccGiol+L7tLKvEBZwGABreYN2vvwdK8Okp4mnEqxFL7
lOrWDHDX/KnkuJG28pIRSbyyI2PwhpLCWxWwGQLOFqqYrihdpOKmuhJmdiiD9qswkVBE3YwpJfSn
unu0M/No5Fbj6UpHTVVAv1cxqB4TRVmbSz5v52o+UnCi6JPyT5RHO4wrDnUcbdRUfEdODU5VMwUk
SZUoxXirT9UltQgUrWW2r3oiUzu18mGFf6ZaA11UJ6FbxH6SMnhOWvhvQYFxsPD5E45ddLXjApLw
cCoUDX8nS4tWiB6DwXgIWiQUQfA7F8qTTpTQaJXRk5J+4JlYiFn3lFCFjTXolwnvsbXRan/srt3r
bvxYDkzWUQB+t8HyYUfZx6T1r2mBrpq0BdyvSv7neLhM6XAuE+h5QfhJCfFJsGq0sst+I6rpo6sW
XZ7KjVzJXRiBc4n3uA7bjtp8QSrHLVO8aG1MQLNqrBMAr4MmRB+uIJEibYpTnhGnVIqH3BlMJujK
+xwOJ1ViIe0WZ50l3LSdbVuWjpcPmNwVrR8P8Vuc1ab3K0X1RxjZV1BVcC318j7HrbG1cxYXqyZt
SbTY4x3nYvAD8uNhOaHV1qojOqNHXekhp6P8RWWxmwZsCSOyQZNEBdTrip6zEc75bBprlZkqHlwh
WpBi8FSvnceEpMQ43cyhfURB+WmZ8iOb52uPzxdjNevMFfJqpbi1Kd3aLUo4mE641evEs4cOwrFC
WlQyXxAvHXCtnbdSGL7A3oD7j0YeZeY5OldXP6v9jkwHXPShgY9Oh8k6/1RluA+jDXhjg6esDCo6
zuLibGQvnZmuCVC9q6P2LeoZgS+n4DwRMQWxRN2EFicK+onLnAVbEPG3wG4vILfXAKN8ugR0aJnU
fFKIjpmZP7aR/p6PlkmjF1HWoqdyXFyezJYbYxE/3qgCoQooA3hc7ejGHgnVfqva5A/d7xMq0HaP
bT6ZynOwRvfyJqpTXQXvlAfwMSJKlACg/qQwyKk1wla6SaS+k+s7WEbAeslkUDLIkHxI5VTalXKh
13wdc7DdubM35GUX61JYAz396G7yGSua2czSXVGfi1JhQMABfCdV/tD3ria0EGYcOLtxVtBN5lhW
EpIVjk546OOBphHnBGb7ilclgtjiSWynJtcOSsYES6JEYBJh06g5kYo8Q9tOkyv3yOPiVT2RwTRq
Rv6gTA2m8XbabG8P/27Dhj7humyyYG0j4cCIv9K5V7WEjdt5SZbBkv40vjlmjBk3ARaWPU6edKd9
aSNJR+T0YYEjayb8U9volB3/z2bWKFQ7MwDpw8Se1uZlzupm21Oh1wP3sL4GgIzbR/KFP7s2W5Rd
3H1mZdibWu9u7eDXJrPTmzLtEx4Z95oGuluimiE5x9m70mGoWhqU9tag/QSFw0VDhZ0HwZeRmJ0H
ROSssQ0wXQMTZ7Xgf7JYlhx5iIelZIuUY2TD4QvsP5Gr/+kb6NsTi3DQBXucmDFIB7FqXf3VTTH9
FptqUs5yebt4mcAYFvSpAed713nBPw/bw4Jkibnw+ik5zar1kFfXKjH7VZINj0XI9DlznH1dmUCa
9jXVUZPbznc9Ckz8Q3k3iew+WUYHrpIDG4710VTDwWtqgyvCJQUeVdmBfIxiLUM5MsNv1xTXA5e1
sS96k0AdQfe2M8LIxGwCZodq4Uig2RWeqKlh49AY1n4iqmud9G9jvgQtjkm/DYz8d4jn5tzitBEC
b6uCTtkIXW6wk8F8wDB8N1Lf4sk+u+Gv3hjMZGvy0Bwazip2CpbH5DEfXgIjxl3IoUeLQiNcIbFe
jS1eDmM5eo6b0DvbYlgxU90msaq9pi6rNd6xdLdALGNOPpQWH80O9MXqzQs99pOl5q9N7mS+Upsx
RIvwDY8RJOyOvkXNpHoQPVgGF9KhTewQyCEgVectsKff64jVdb5jfZm2zgrBkCJNtwSZ8ir9aDAL
26iO9Tmj5M8HoMqgZ7iChQoSdybuQzvSwynkLjlF5nipZWkomvonLcMQUDWwfOnLCloVgJWovtNE
4v1SDLtsAmfWMuHudXPf5m23mkIGU80M+GTb6WcHyMfdplRWBaSHJiujfZj0SwGtvwskLivQyhC7
k7G+U/OcwYouvspl9BR8SBAWT0sVatf21IBZQpOtDyHSwI5i5D6wOCuLErCzU9Gd9JcefZ0HR6Xy
3ULgkj4x9rCWxJpOgvjFczcwL+OEwRkh3dYRLhWUd6uxTrt7SWb6uiHeaDHkP4LLn0MhvawDtxlx
1NAGYE1qqWqf9BLHD+4IkTQDT3axem4HdZNTU64mG+V0PJNYbqpXtzKNral2coND5H6Wib2y0sKP
dAJb5pCbQxiazXEAb08dCO5JOr5YBSRTtX1masb3X8xQf0Bkg7hJDlkJrE7fik9tYhG90m/wYsBF
QhbxqbWZn8oa0L4yRgVRLH6QmZv7c2twMx6aNyx6/EIs9WeJNG7u9yJlJc3i8qWwZmNn6yVsZrOc
DmazzIRq6DTEb8Dhs9OaujYjTxzthm9GnBbKYCLAbgACudBosyzxkmd17tlaEXhYrhRwOVG9VolH
ZFuBAdRySV6zkbdIJy5hI6uFZ5rmkqcgT8JMXluLzzbQWmuXxCkEJi57ZD4vtcV/LAVviZ4IJCa0
WNYYyVhO/ypcAbE4zU9YfY7HsLxXgVA4o4pVwLfiR2mD3XdT0+7x3lo1bQga6Zk6U2XZzHp8y6lK
Lwn7nUnjTrxwTsRqZxZbhsUGHjEbtz+XEeEtaGU/VctsH3I98PtkejUGVJe93T83AVpPaED1tiCI
hiW6vY7xzE7Kr0lKELBO+FUZVre2ne4QMkMFOHR1jFHCCdjcqr7xb+YjmpK7Xu0UwqcdFDC9Q+xG
gTBBVvBpdRA6nbCRjoTNgjNZBNitcSGh+q/O5tSy3IyFvseopJwpKwTnnFlp32MoPlX9tx/nb6xn
CLfAKFzIu7mxVJxxAnDo4BPzLV5t6tZGzVBQMDLEvaZBZALuoQz9ZWDGbJHik0S930TKu1ubjt9p
NYFrcVqemfzZfjY7pOOZzHQYe3mqRqVDn4O4l4qVvnaLsY/p4YmRrrlt7xMjmA5WoDLboPUxCyg5
dliOGwUveHjIj62SqZvaucPjgsJQnV76UdvNjQoqPNbPbc9ExBpaTw+LxhsHV6NQzGb++vAcNe17
ZjEiM371Pr5z6PZpgrkr9v0I1Yh2oBsZQEeuQs2+q9GNX0PySJSSMGvCndZDo3zXZf9uhOR6ZcE5
7eBWmt334ADoVwkQPOzKpxZQgLw3F9/fwgL8MJ77gPYwwb3BR6DzqSzqtciejqNNdEGeJPeKWeGe
LyZOubkqVyVUlLXW0/PZiyd+UxU/qjF8tb1KxWINO421Z7uYbg9l9gV3g/RK3E+Z99IZ63b9wH+U
cFZFCfCLyLYRFriQDdepkuxylUDnOjDuZOMmh7Lh3DbkOuRDXk2VCz2QIbgmXeFH7TBcKsc3YM+u
ndEkbaP7nKbyyh02oQo2VmaFfK4uC3gg1WZKFsFuS99BaBsE+bn6ThBZ0Sokj7rqBl4kgV6jUsT8
BnCShWV3LSyUucofsPbhQwl3TF9VrJ3MS98wZpvH4o9tL94sJq1R3UCs6/lWNHXehu7cXOPlhwB9
y2HSHm6brEwSZQTyUKUW/22zRNAE4y6H/ggnV2ctJVjdUVxc/Ot+WleSdTiotKekixPOA/W1wV5i
rem67YXGzrEssTZn9zWMIxOVG5h22eSDXwc0MvmADiJZ1WMp93Jsnnq7mrd6YsR+X2eXEcoYs2Om
c0adyS0XD8HGTpfiIzwyq2USRwnHGotKH5sK0GHfqJvu0lfOQ1bwgRZztsorrb60bluR4b1xuOk7
FZ4sLeMNXMeudTAB8gMzttH4NXQaLuI2Y/mk014MC2Zh1XxUEicXFF2UQrnv1vY1ZyK2rmaz8Sha
/QDpYM+IFc+cJWhj+EnqaR1YfUt84SGtu3GD8TfMxeDizuE5tOhVaMs2qV5F3qCk4DHacNDIH6DI
GX9YcjGPsp07zajvZZcCw1jhSzYx/zS5L4U4SNfK9DuSH5wEhnaJhdGv2yIPN0pGMoLUnF9bwNHM
25ex7YOViQ2yZ0+qZzcT67Mxf5ujs6sNYrKTX9viBJ3z7I8c0daqdkvtpxBiVEzhcTCq5zqFTNFy
cunNEzqOo1vD8AmDyA/iGhePTl/ZrvlnUZxQiONO0ri64QW6fdJhXmfMX/w+tPYulJ8DQsVnbYkZ
DyuFaXvJB2Cb302G2BIdUQn4uhkDB1ObJHtyLebUuk1GEV4gB6ucrr3B9ECYwXt0BwOFVcULhtnv
dKj7fX2eujTbQsvYT31wJS4E6QtYRKqNUHVsjhlO02teiJ96Hs+m2V2pUrEtjo5pwB6cnQqEoGaT
mh1n91KdMUe5WklkUs42OciJsZOi3WsjOej5+KhMs3bu4ALp8IA3ZbzLa0rc1jV+9NToVoXVvCpl
O4NzpdwM+Nx0lJkS0lPtRMeWWRqY26dutu1JIyw2iZxpo7Stu27m0nPNiLMlvs9wZvBC1vqy3mKr
tIczya08VXX0/dVHZhEnFowGidPKTyi6z9RMv9o6mjn79e0g+V7MmPBC8tY31tx8hAYgZJIscvqE
CZpBxpNeOqFnYlEGwsDEVvAx93W/gfjECntI2uSZ7//B/qqr2l2H4AXAtID+jauulIG2SoQ/YzM+
NLr9U2XtqzM1j0whAk9PFHzybYKzXBylZEA7YGoLe4c5qkJqsGVCySbywFl1+Sxp+VWmznZgHDFK
+9KCwfFkAU9smWYVLfJ8OrVsTezOvh8tzB8OkzFtba6gIiy3OQt3YClvRhf/Ym5WgDzLcVuq0NqQ
v0f1T2E3r+RMgUYX5VWaGy3gzsmajruyu8vNHvfj4ktPHbjpo985MZQ61azIZUB3Wi3xM8oEwS7Q
vm39h4Gm40ezex6hpK0LDWsEqNexVOH0utFhFLO2SuLoXJUKqZVGfrJQq6WFzLftJFQf2pyguhi8
rrC22jCGuI1VkggW+aBzYBzWuPxT81DTlIYoOkl3jBBeu7Jlhd9OVfITlXIxnWr3RqHwf5PKaVqg
OJS3NGFLBto0vGhz5B5BNryxIXvcEbHmj3bxFFX1ndERBIFNNX9GvB5yuK4OaDl6b3G2Ulohybjc
iyeV4CojPeGpdw/9G9O/sWJiNTLEGAl3gjm1la1S+UN1bWdVOxZ5vxkKJVzLlKKsanZloVG3ggnH
Rcy3Nxa+E83nOGcBCiJZ+GrVHkKH4PZQJXYBxpHmKo3vZgpy5f4tG2u/7htKgDa8UzSK/qEov0MG
ejIhjNINlXitTPqn1cqrqba73M0mv9Wod7M2tcCDDMRCGY4swXDXhsZXZR5Dg1WTnECbcdivC8eh
NAUy9979ISPlE/DLlM4LE5TtSAwcmpajQVMahZQRY6hfEaxco0G9xkMH20PbV2GWbzTgASu37kbd
Xag8lKOVJEhxguta1fprM8ZPMCwpR/GhEm2PUKOwLsVsPAZG8mCypmwcu9um9bx1K+0QcCdHLOp1
JQMyoin9JAGNJLEzieuVLkdjDY2SR05IsVPBi2lyUHO03HEZbade29htS1UC2OiSWbCqlOxkjvV3
kPTfacOsIplXmnzIZNdx0SD5C8o3PbK+41H8dH2JX7++NtSs2mJ+z7xswlhB0rVb0ReQLAP7qqgB
z5SrUc5PkbBfEnvcqbqxlxGlqtLqJ+x3kHuYcHQ6boiicbrV6VczFV+qFTcMrCF619wIyR1WHb7q
AtvA9Ms0THLY0j2g7r1lg8Rlbfk6B+66nmZzG7Xas0sOq5Tue9QtjPg4OikDRAqIdqRA5ONJ5OSe
ljoAd+48q7i4dUF5xfCoh3nVP8oeLKYNEcOWtnVGOEagXVA95AgZVu48nYrOXcezIEWJXZiYnAx8
UhizOhvh1A+GyD/rhqwyRbXx2oeQpvZPrgm8bLjICoTzOLQaBZtYs+QygcYjARqu+ZwS0IncBHsx
YdSfhdqtFViqktTQMdavlmaTGYpvYALm3lXBbrnlMRd4nYtUrMyoQJuO1CeQ4l4azUXUo+Mxa6Tt
JrRupUjjLuusxi/g9AwOzMexPeod0+CQcUqt/MHJgahHsNXVUOMgCS9Vt/lqB+blWabRl9p7IHjW
xliruK/N207rXnIVCAxXpEWRvlUQdjeuRVFCoTigVlnGgPhJxdhOqOEEOED1GzQf0tE2XW2eOtvG
D6UiGTJlzcbQwi4BNLv2PFRme9bKuDsDQMyM9QZlB31kWDVKNe7zxqweElNJH2irl99vG8oG/SM+
Rdw2rQAvyCAKNa8WarP9z9PsqIy9T6yhvN42QQdgDiHM938PkgxhwjrujL6Ym+oBHEY+QBd7rFTM
O26bDOJdL9JVd393WPbKCDDd8NdG638PBJCOSn/Qlf1tP8jW4/0oia9fjnr7gbZkFyGoZGzNX3bb
1lhN68GwE9i4/HdbFjuehqnP9bYH3l0TbJcEQFukw9Uc+//8oLe7d8xiOPzPdpPaACudgYHWf/fX
pIWLhXliTqpf/t2cEa12CWEY3Q56256VE9FTkbijF9lUugzuEjI9n2QAcaqshvZwe2i5ZbpkwM1+
PCbdk1uH2VGXYIlFOHTcOVrnngwEL0N+03qFPZ4HlcX39tKpdhsvhKy3vz1MMjfZImww138PHAbD
iaxCQLPlbesM17lU+7vr7a0ct3pl6mKeb+80xEQ2zoETAkiw+9DJfEc7rXi3hzHK0/Pg6s+5VPg7
VPVqSK15vB1H45VAGbU83Q4kCkh9snCDze3ZNhHeBKcXVU1W3t9+iEzWm7Tm0sIqK4q8zirxuhjy
xrs9DaO5vOcN411NBjOr+LJPHs8RrCuGWv8eJ22mkX6g2AJS6Ju2NeIrEHu0KYcxu2MEvzAHquoe
izp7XYZx/5BiqblucFV4nGppeQHqmydqr9oLByt7aUHfuO7E8BrN+NnZmbDfilEUq0zpyg+zrn4I
lUUuWRevTp/kf8aqQDaYGN/FDJE9c8rfdqSiyJmpMOEovV6tWDhm9S4YqWhW9Qm0CkpujguNaSXQ
D4gmptzp2XsutxGzkB8GEUejneV3Vtv3Ngz/r3hI3p0iqj9VegKqt8Z915ndrtIkmzZxFRKN4mry
njB5fDUzmyVoCVy+bQvTCknlrFD89FLe357QQs1mkQgq//bw9kQdAw4lYaZQ7nCov/tV4ehbUMzW
t4ftcoDS1h2/Hx0c9f55D7KeS+jTzNHEIMvIm2tb3SiGhgvxss/t+C4zwe0oRf/3T709UTRBty0a
Zlq3XW7HHxUVnn8fMe8vJXw2FOm7uU+Ji2QEeiUtKN91UiREglbRmctM8VtlTB4xMYi9WhPtR54p
F11UQ8iM+H52guhX5uITgrf7Oli6QwRyi2x2sDNQFVcelaI0jrY+OBua157rP9eZixv92xD0b6LE
yiUSPuoBvqA5ne8Lu7LeR0svvTAc5gdXi8uNa+XY7eRNf4Dd72xJbQ6uxJo2a0Om6guMwgTDpOhO
qulDMev6xahyjBYMa2A0wSywSyN54cRhUBSW6SWlddoaeC2c09TMtp3EJSUrGHDl6TCdU2G0W6OA
VVCYDP87U8vPWjfpW5xtwrPm6taWC8U+pSlCgJIFl6vsUEA62VZI+3eGSKJ7qhFKOs22/oTZAV8J
67ulD181bTg93HaNxayAyvx317Fv/mdXA5nzg0rG97ZvBatvlz7CnkpOZJ9thwBvU9yWgTNu2wA8
t72shsgfiAtdV7XK1C8Y7nO9IVk5CWZfj+fh/vaDeFnbM7CT2Nweast+Wo8SNzQqsa1Y2gjuTsCy
cfUJ93osx7+vixJAZUcP6gND8O+ZND+MqkD64frftZWL7Q06JbpBZ1eSogLHckAMjC7h3sBVeA1p
Z/Rv24bSCe6p7uHo47jJTIj9btvswVgPE/ZMt0dDFOQXLMp2t0e3A6FPc3cJ6XnQmTnG7YcwRUBw
M9fQv9vgc9aMci193/2zH/OPtY613fW2qXKdAku3elfWRKiPWdauVX2AXQGA0m6UxOS7Iw4y8lEj
osdU5hQsS2+uNrcFiADLRrDJ1Pv7uJE1BnzguH/3vD3EOB+oafnx7yFuT5QibK8WI3U8px1sYIbm
qgWTursB94WS8UdwYv5/NobCUneKBsR/e+Ftx9uP2xPoUBkHLy+e5wr6eOpa+3BpQGVUG5ce/Oca
5hJaC66BH6CGDUMeUd7pFUYVYkaPU3YMHA27+Cn00r2PQ4Q3rgRPv23PbfcRuw/10V3KXSmRxShR
x/5FeSwrXKHERNp0MBXSv23vIjqioatemeLYmBONxKsmjC5zQeSsFg3KsbE5m1a3X9uJ5NJi7LEy
F8rxtqlOUp69Pf77623rv8/3LsK1LFd+/2f77eH/bBO6o+1zmfqDA4ZK7tV0jPTpPz9UtbmPO/7X
2YQvnke2eNMSxAdqlVYfDO2+hVlZn4pdvLSa1u5NyzC3jpZEvpsbuH7gAf9ilhrjMxQehe6wnoYa
vkx1Fr+SeEmoMQsmrAzFb4zp6OCyFUyJsYYVzvpXjJdJyvxnqjD17Br9LRSNCoO0dOjYB+UwvO50
rcdWVGV0v1IHI9wFeUFr3SLtcvT8s3K1d/LJlQcMs8tjoWMzGNszhISx28i8yl57lSHapGTaRkHC
9WEFHgfI/e61r8PqoMk626gIxPZlF+YvzjTtASOLT20wSlRPQXDMoz55CMzw9/Z2s+7wDcqxvNpl
3l+CkCnDuLxg+TtgUDLTSuAGFlZobrGT/EqwJD3ffhjF2J2l2UGvFQ4WBwpduoQgeTb02BxXt33Q
ci6/QtNGA2ce//Pwn0Pcds+r6jXPs3L376EzA1qwqfSt30mkAeM47/FtcS+3R0WKAM3usb2/PUxq
WCzQU/eD01xsBoLtvgEBgR2mxl4plfp16pmrJoUp3+2ZuXU8Zs1nmeWv0DyGP0Q0nzvq0Z+mt5Bk
FSEJ9uW8Kh1kAiuFRn6Bo90QfUs+wpBxQnOR2+foxFt0you5XGlLHOZ0rVrFREtvbw//fSLNlJwc
ZHiWPXD3NX5RemLEDQypT44VSXfTVFB8h9Fq9pHRHW6Pbj9uu4hlv9tDuaiLzCEEL2vt+3hUlX3h
oOvKUanTpfeYKOiIr9bx8vRtn1oJVC/LwERrIdiH2+ofWnrl8PclupZ5tR6K69+d+Z4uGskSohb2
PYIhDvLPe/x9/RDkNWcW79FAKTiOVTtsvBYe9kOY5sVDsLQcsVrD1flnm9N07ToFAoO6gyUcyhX9
rlYd5yT1pD6hZXmlJxZPKrIq/Masu6qxsZRN4JPbnIin25MCV/s1PJBqp1bwBNveqLaFDd81a43w
OQ5K2696zBH0ZERHhbyT8JweqduYW09zBsvGLUPlZ8N8LfgpekpSo27FU86xfAiy6WkURrSukgwB
EUyBR9BMf+RYd4YwxONcBwCntk6HiciO3hxTd8Nsk9XtWdtg0jm1dnBiPI/BaBxnl6qx6osNY40R
eh1/STs/1EUiXmqjstFUhNiBzHn8WikACMsO9v/7SmapDaC6E33BF/n7SosVy6umRr9jtgTibsvs
achQKGHgGd8nQYBvlNaWjEgyeztMln5MuEdAh8k7JtpJeWJ9a7dTrtoXk8/Ht9PUuC8z4u9iVbGf
xsWyCD/elZTm/zF2JsmRI9mW3UpITGpSyI++KfmRA+tb0tiTPoHQ6XT0PaAKYF1/B7WxOgA9gu6R
KSk1MTF0RtJoplB9795z3W3T+eOwyKYMhs4ZtDOtzpTCJdStaVeOgv9cTg8f57W1WZBtofy4Yj7S
DgMJydL0iSDE3E6Pe40isbu1jS68K22YFRGgt/W8OT9wgunY3S0z+8kFBHjo84R5HydoJuVAKiBy
73udSTKtCI52ntZnGcpsnWRp+6hH8dv8r9aM75Elw28xn1WK6QNBF9M1LqiiozldkzrUFOrYbB5H
Y2ofSP/dzD+uyb1UW+hu9uOaykaXkqT5EUuVd9TawTvS8qS/JXUaElWcB5uEe0NNGjaH8vnQ358y
CTZWShdt0r7KOkIKTHx8pOouGv56KM/kqA8BEIaFpbo85tOOz4c2jQgARvV6P2KkXXc9ietN1Bun
IteTdWTFyhMm+WvJp/CbFYmL2UjjCd9CTlu8+ZdT/ay7nqeuZthfSi/6cerfXtUcVTLWiyqhjPiq
17nxoPp1eR+InzYi8aoJW/84onk/Hfn7NaVXym1T+4hQxkqQLN6oPfdYHP80RFVzPT9NNIAA0fRQ
ejGESfdahdt1rJNpvTY/zWHQKmSq/rp33oYMXx9Gg5K1NyiH3AqOWEbMbUqr+EBXXjnM+zG+Uzyd
d2pZ78JFns6m6efli/msztY6azef0Mx756fzQ+Va9MqcLl6UkDN+nD8fGbTgS+fV4XFgnL8EfDV2
aU9hTsuq/OLnWn6ZnzELfWxpph4+9/d+oO1cg8b9fOmv56I2/XFuC7t3AeOgAzvsBuf5wQL0yeco
M9dOlcEuaTu83/PTz3OagXbH38+ZD9uqBaxFECwTITMM7hXg78c8b1Xq09NTXUHxNT+bH5qAexfy
pHDxuU/o7lCdP7cTe0w2cQbHbL4YiyOkpr+9DuVKmjRNYzNcufTIfnoNJk7OMh96FX1NiVcLXJ/w
ogsgg/wSqGF+qdLBwSPuGytv0LOfD+xaAcDvc29pGM6KTquxmi+cH0Ar55dmV09nzjsaiT7MZsqx
xaeRkTTzNNJuPBOGUC3mTaxMxbYxIC3Nm7qJZVTBq3maNyM7WnGD1O9LT9cvSWbez7tlBLu1NcmQ
i4d8eGo0Wr0sIZz9fFSx1GuSNMcbgrLNuyYfP17aS83uKOOuhKfERXQ8hjVcIdaj06+lpdAEC0sx
riS5Sk+6TzLJv/625vTbMg0LN3SS+qfP33Z+yYTfNmsANFe49LczCT3jdrFpiwBd9ARL/6CjTzz1
z82qCXGieUho5qPzgbFPGdnn7VTNX1ItzXfz1pBVR4ZKLD6ptvZi5rrYAqPoAtutXzXUs9d94wxI
mcJs6QMquCqYChGd5Fu0H2rwWfPZHxc6Roh2unKnXI/oYilNdEFvFrC0kDcJ+RcnAPLHTundJ1Xn
xw9ej+vI8y6VSB6aaXfu4bOpE9rpbZe4T31rxEsK8dFpPtraMZkYQ/IYaKinW5OInV4q7lONaWyT
13G/ma/SdUk5sovjK09JvccxPs0/0lWEeoL0Sgdw+lF+HNPIrXNlO28OyfAykjsLw6op75vAX88/
0mvpjWkjydedSPVHE9dYErnnNjXoeKgq5mKCrM4kZTtnWVn0XmLN9tGFmnfDkJrghv463CtoGD4v
GcdxYBAFsW9xazUsXCehuAvCTtwRtETpMEUc6gdsgrwhQEYOr59naJ3/IGMjPc/nk3rSbA2B0XLe
rKcXnLq402vN18g6s5YwRbytZ1jbthvq6z7Hb88EAKl9rfBtVYFkdoYdfAtvulAU38hwytAJBlPW
gInbdmxdjP4yfrDs5qtnKPm3xNeRv9jVs6Fb1bqFTHiiGmmfy1GryEDynC+xUq3mUyuXPp8uVfd2
TMmGG9SIO4lVy9ux9MRi/nk2JsVU2NWrXyJVVKqeyZiSWMcGU+W6iGz3CeHAeT61jfUX4ap4EHVb
45eiojP/DYUvq6XDOurPvyFhDfXxNxQZc6r5b6hxDT1EefUV+a7Y+FViblI1GXeIA7KVDtjjYd4U
dZKv9FDVH8y2+XF09ALjp0010asdTaNsg9uZPomhxI8qOekrdVDrK8Twcl9pSbMDmwxHVInSlQM3
73kYxBMSaPO72xybVBnf24phAgh5jKGcq0fPr68a6plFB3BBGvmrzKpwCy8rA3+XyvJEZY7IqOnZ
3zY7IM/EDJvtknUAZ1eVHHBHEAPtt5l9lWrG2u+V6ETbyF2m1F3X8/7K1dECYXTOT4ZVrItWEhkR
dFxheBHBL17vfryA3BuOSaqWNsXrOY56Mk20oNNWFQeoeIp6+Dgo6lBb17WASDAdmE+Zj3pCL440
EKDoxzSoIIFt0jqwzib1zbM9PcybYSrt40i45Lw175/P0DL6RzR9HMjUeYz1fbpWFmQchVa2CUm9
Wc4AdpyuDyWg/7soQDDZaOgsZhC6MzYPtucmd7TTw4/9ZeosO01vvkDbwG0uvkEb5x6G/OUmKE1/
F4AO2rphmt8lkiZHq6jimyHVJQDo7lWF2rQC46hdgU4lAa1Lo01fKc1jrWoPQZ1IkDoEZQ2592TF
ZKjEmpOcurKSZIAYA9T+IbiwxsCMnQc32MrlydBb+8aaHkwd3aJV3AxxZE9Ese6MBPOI/w+tZW0m
9V4fmVZ8nt81TbRRW5Zs8775MhGiwh+iLtvOm/MBNarfwdZbh8/THJRUTlNk15g37Zu08ptrVyjL
zxMgyzA1i4e3z5dpDKfatiOmvvmi+UDXRf0qSUMfywUvNO/T2rwn7DrK9vOmKHx7k0clagiVbBwv
sJ5clnRH6SECmDebYQjXkGrU3bzpJMVDS7vrgpnKv8OhvmnaznoqhwADm3er9bF5pnUBgj9QvyPD
UrdxXbKkmffND1GUNyc8V9iWOVcdC2Pjj3W5b0X+ghYY67nn6ytNdeNbOeTWxdS/dtQWMM4QV7EH
Y4bldTpY1EVyq5qRulLpDq3nfR8H/PLFGHTtOG+BUrQuXv51Pn3eE1maumfS+vPrxGmhoopolXXt
CIGRtG1eAjxUH6/B4gK5djW+YH5xl7VHZzqm9a9NA1AE7/Xuc8v3P7bmsaqHcvF5TPyy9dd18yD3
15nzdfSc5J0u6VVPA+BfZ378vOnYBNz5N9d5fYD6MZD7QA7JGWdjcrYS/7bLBrEDx5KcP/fPzz72
VT0NM4mygdM/d+c1I/1i3m5G8ZYGCPPJZzj7mVWc52fzQ1MNMFX0tCNA7M8DvqZG/U/bphPtCjXI
DrEkh/LjZT5fQTTKsNbiid03vf78ML8WkwKx+P23//rnf7/1/yd4Ly5FOgRF/htuxUsBT6v543db
+/238mP3/tsfvzuoGz3bM13dUFVMpJZmc/zt9TbKA87W/neutqEf96X3psa6ZX/p/R6/wrT0Equ6
atUHC133w4ABjefzYo26mNdf63aCUxzpxYs/TZnDaRqdTRNqbGb3HqW/QzLPtXNdCG4wyGvnU+YH
N6vcZV6j960WSiQ9JiqEBKSbIE7Mq3q0jI+HbNSuTIbWA71h3mtoSeYVqvxyq2hBt/g8bz5Az40A
zSICmVxGFEWtfFflrjxbedaf52fGX8+mMyCn5Ezj0J2GLE3Ovq7t26grbsoIKa1vDj9tebm6t0Jv
2Pznd97y/v7OO6Zh26brWYbr6Ibr/vrOR9aAji+InG81Ma5nW8+KK9mp6RXpFtNz3NsN/Y1pT7W2
BpLJkG30oEOmhx+749oDG1g1/lmhubnKTNUCeNM3N17k1CAU2Nf7toWcVBUhrr4/t8uufqvSuiN9
JnyskOtfR3TDH1X9MU3a7sHANHWboOWe97pdG581H4vhvJlqNFV6QwGeP11j4T1YB2lTY97vrEe0
FulydPL0OB/Ni+Sn1+/Ln15fMdS97GqMlr5G6qnvt8A6GnGm+vyf32jP+Jc32tZUPueO6WpYvkzz
1ze6c3OXCWuQv1MRkfBieP/mdzjIPN5UC5QFxj5oefN7/HlYFmBRmzw/fJwXNh1OYTiih9Ac6xNl
HfywCR+4zB46QjOnncKd9MPzU983p6eO/uOs0rLfRcW8qwpKbw+zylgLtx1f23YxNNTDRwJiNmqm
d/suM917y9cu8/GMVQ4Vc73EyenbVzV442Uj3PHVb5L7nhrzPWPA314wRX5wq3oGQsNln8ItHa3+
IhwnPHWyPM9bQAKHy4/94kLOMwQ+Ueb+QhiQH5G5GCvf/DyFS1sz/7hUV8x6NTI/2RUxKo8QdAgI
+6i/Vf3qfug1jYA3QS3Jbae/JVCeHWc9dJb6okL/3yEWsj827SG6yvGw3hkuIUFRYWUEpnL1v3vV
6fLagIUwfzT+65fhr5mHw7eiHOooCNu/bf7zfLe5/+/pir/O+PX8f+7Wt+v/eML2vbh6zd6bv5/0
y4vyY3/8WqvX9vWXjXXeRu1w073Xw+1706Xtn+P3dOb/78Hf3udXuR/K9z9+fys6+qG8GoCW/Pcf
h6bxXtMYhf66P0yv/+Pg9Af88fvy//5P+/7bt/+1Jzqrfv+XC99fm/aP3xX9HyZ3DM9DmKQ5OGNc
6/ff5Pt8yP2H5Xm655mGittOsxnTcthnIT9Z/YfDcGd4nmNbqmbaXNRg0+GQ+Q/DclQQQS4DnmPZ
rvn7n+/AjzvYx//s39/R0CT+ek+zHJz3nu0Yjuc6nmGzxvr1C++k0mrxCy1hz4A6s/v2hL54OEha
uk04xDeYGL90ag+nMq4Q2oaRdxMjj+yDHISGQ0B6r7XL1C+qR5tBynKQuvC3IWaZiLhd397S9toI
G0qsSVQuiIUYsaCeE8sM/9XviKos8f9FWRSdvExcctunbkEQyEoNnHgDL+vJhhy78hp1OI4xCoEm
knva6tirLHE2MyHOgeF3yLQB+cd9HB2jwIFlS5gyVv0mPATKqC1ZDxON2r6Am6Aw1lnxq5086VV6
ZUdB8zVHBITk3boWUVse+jSuHyuK7upAjCF9anzII1/di0xNe9/qJkY6GQNq9QcLlx9snKSskxNp
YT8eitaMUeGxDxsT5MEo2fpTLHWH1dVMBKZHkSHJKLT+3Odhf6ZTtlPscot5ihxLqhOrxhXnyDCr
Q+qgzNBbbeePNLWSwbLPpqrQZpZhph1bs0c7iJ7OlxH+cF/Vt0FUdytIqfsBQeraxoKyy12rZoqW
UUVRx3TfByRpeURJtzIkuXCcuFGUd8JKGBN24GOLKNzokkR030zfbPex1R7bmMJNjOJ0iBL1CTwR
7TWPSrtbvWkyqB5qpiatNVirlIy8dScC9UavDCJjc/71dY3CE4X+wkhEdm6DW8UYLnFvK5P6rVw5
WWysx+lVRkHctchOupsQceHn4i6Ppb4aouxZF2WwhDIHs316CImIXuNMjYxlhNDmKpkevNo3t3UJ
h4UMRiEX2nULQeZUafZJT2xAB5aXwcDKnY50jfTZlfqj04l2lWlxDXJIRWwuMrfpF0HofE+NDmpu
V99SZpBEsxTCBzGc+kc0uvgIXIKEFDRWO6Cg2QltFAEPKbKfsk6NVZeOerLSDZiUmo/KJDb9A7oW
5RCpDpjkn7ZpoGyVLL5i1qkc5weL8IJjkRHWjYV7N+/q0qzeqyFVG0UTMZ8Pgv9aoYcnw6VvmbXx
ezeiNBsC881RjEpbBSQVXsEQCK+Cx9EBk2jJ8UvaDjqA6Rr6ZVUSZtcASVkMzJkJE25xrNh0VjwR
/PzQlRkltT66/twfpIaLqy3+UhswDNXeqM/zAyEkzVlPHAiuyaguNHcg8djL3xIT3ipOTaU86Wlt
LBvKRMsO4+UhH8BaWkMQrdvyxdPi84gcaJ+FVCnDqjSWhiUfWmmYa6NQec8UBwmBgwv0nMZ4hLWE
vB16sZshbftNXU3WaSE91hjIGhPmDEoB5jkqSWej8yW8M44zf5WOPgFcprwVRuJvzUkRoVgkFs/P
3AaLEWHLwNuHEX1G7k26KLNYqkGTrlIXN25X8cfYuXWnmHZyNT8UhIZd6XbQbAKSfXHw6ulZxpB1
C6OMt45e+tApYnCRYEkN7ud+g+QgMdd5XukGIi/rYtWhtTdQpp0NZQv4q7rKYNFgkYmOA9RYAOq4
o7SCoIuRj/ZOJGSVDwDbXPTfPZ57FyOHhoH8mFnZAosZZTj6O5u8G57dIN55RHUuw8G2F74EpcSv
VgHKtb01/EWDyBar2GCEwHVUPBkWiNPR5+ssegWROHDvihwG1oDHLNYg6XrVXdeNpxydC9Jspstm
DXshTR/hWWOq97QO+47/5lkUJoLzqLK2M/Ok2flEpGVx7vHhADpmtizhK2TzuYzXblt8Vao2P5SD
X5PY/ai510hwn7PuMbZDvNYTZxTxx+sQ+ue0weKspeB5IVJZTXxLy0nHOKyvAJZojCSEe0LqXUoG
ThrAtK+HnAJvuSuK9iAt68ZMx3AVSePs6PFt6+X7MvXv6rAJV0BQT4XRkrpaH5MwQyxvwdglS/G2
2aoaCwy/TJ6w3d046Tkk1T2t141g0d916V6HyOJ7MGwt6jgO4n9uGN4KDsF1N5iXIC76lWEpZ1g+
W8fCjGZ2qzDsdnU+3NmNCRk8MBCJgct0fHzmVmIc7dRCBNTa5Lwnp6Ju1qVlJpu6qyT6h/yMK0kc
YJWsbMikaHv5OoM38rraX9KK/JriY/OLca+HSEDBn0X+mKyL0IXy6pT+cogncutor3P/C/7opdbJ
fEuW2lmxWNPWVr+i6HhFZoRNqlcugBRWy9H2v5tDRGSVESYIPfVnZOlxQCJy7Th8Y0MSSjF0VluK
V2szA+EbDG69CbF7nzsSk89BJk8W6XkHzatIddCDZxEiyEe1Q8Jmj0ZUfRWV1ewcHMfUNonTSos9
rcZXgBAUIDuBIwf1dOFgp0s1d1UIhyhdnfahnmLtmEC5mSzR2PYvvbqsyA1m9C6nW5AZLYck6Q8q
yBCgfiYzHVD/C7fMAGbjk+2H4AnVw1OtnNQ8Gw8uOaTAl2AvlcFeiQPSa9SXmN71mqnCmi6csYTW
fksqbr602y5adQkjYnLnOlJsBorHhAiNK6IzjEUyOosWr9BZBuRRp9IL9kYC85pITT4+xEEtOitC
34TbRvdK5mHxrnSNRwwMjDWuTggnoQCqq5XLWs+mP7DdOS4xK6kbRbiuPODAzRmqUXX0nO/JRP+P
CulszFr9UiQEOidu+8pAw9hq9umWIf477N0rVTjFll7FwJ9ub3SzVZdk3cH7lE5xcZpmU7cYsEI/
aXf21I3yGj6eg9RhbpFFRt0jWztTTG+PhhS7NfgEa+i6LcEbzJ+K4NrXEvuRKjlxJzLy6MwDsOsH
rXtIW/3GzPUl+Apn0Rs2xRt94gxJsH9pDtabjtvSUWx1jSIixIs82AdL7RoAJuB9AVUk4Lch6oip
tm34y7Y0DoFNElcgATrBm12I1q5X+pj7q7gds+t0elCZWFFUiHCksRWZVEcrSPLXXt0xXiO33KaG
48I0HeCIWXZwROEcHovQvw5dfcQdRrJHW9g3vQof3SgugxF/9cf2VPT1uAxYl4F9Y7gkdTaGKMGA
G4xomx8zmbvHJNLFJswic5tk4dZPnuyStbLA9tsa3iNNm10wVAOm0uKRKipEtZueMtQqhRGcs5S7
o5xxh8z7iIlsV/cSikHTJXuLQPag8980R7NOTaiJ+zRRt2YZGc9m13U7aAK8tQxzz5HPlJf7YXQs
YusiYMge/YoLze+4JTeNHuUbFqnhjopAsPOQzKzH2uieKqY2WDi08BDG9AdzDdBQsHaF0WPKp0Gn
SL47HiEWopTmSRrJWthWe4gUMzo4NNyphFt3GlYMLPo08Cwr1m9ryMpQqtJXKdV34JK44uCvQk5R
8bpJ3bjqQwXIbkENp6dvpHXOFlTylZsS+qCkMTQsvalOAsbYti2x6yayfu6iFn5nm2Kptah8p6PG
hMwpJw+eYh8MvhNZS+vNR2ANqRTwEJBqZZ805VdNRmggsY8jllRN2AvTM6N2X2u923lOKnaecI37
3oPA2PVWCpG7Ng5upXB3lWW2GlIin+J6vFHVAdmOJ7IN3YKDpQjrpvblU6wy9ipo9bdG4WPoMcJr
WyGxldvhwg/PTY5Hz7SMcoWN/FASB34eiT5ZcJu/z+PmPUZ4tyJTRNmVEcXDsNMWBaS5daNl5ami
EIRA1vKWLR5iWeeTEb0BV6GRuh3q9tKRDE2Y/r/05DOuK+gvOJzkLjby+qjqWDdsNHQLmvXd7dCW
4843XOITuhwgP4Ai2evyigXBWkTYwVxlpUzsMqUIJ+9jfIm98LveozNAi+Kj0VMfiuGL8EUBcxuE
rZdFgIOv1XjiOvQYP40MMptmbrOI0aWYyHg2vZI4B/SUxN+MDriunajUzGrlXQWALf3hrQ309MBt
Z0Bo0i3V2maEEUsk16QjtiindHHNIiZaRzEpw8EVoH7DVotHHGw43ZpxWEaYZ8YYA34HTS4MumMA
FnMRj90lawNg3rF7S56UwSemu7GVIIADGEAnj1XIWD7EzMofDybDJYSoVYt3YqMWAZm+dbXuHCVZ
OynMa4Fmv5PAjod+DDZoJyzUWP1eV8BgjKrL2NJ63rkh/aVy2rNTxRDZhItiIQeAC6TYDUL6odUt
ivlHJHgOBffox0OR1suOudUapE8MH7gHVBGRjBaU2bpsrHDvunzfKbetooBgoiI9spa0F62Gwi8Y
sdlj8ozFKqsKgCAo4qQaXovG+wrTuNraQ/rmhMjQewPJdWzqd5HKvBzyO3RWRlgcf61Sv3eekW1l
eWVLZmt5jqtWQw5HLmj/4EkXOmUgbuMMsA2ak8tIiJfdht4CLeq2jbBoEw9nHtIiRbDWTejSGCjV
hIzTIu6sroBfadjOl14pjwmNxYWmNc8UBl0Yeb6EUkc2Rt04b37nvmh9dLAr9QsNo0gRN3XFr06D
hdHEacul7zoAud12jSTgG38eXWJxyUTZMy8V4aHBM9Fjt2G26MBakhbFNxIBAIOv7Dw2NpZD7i8n
bQG/v1dNK3axHiCdTiTQnFHfGHyYYHGKhT7UkB0tf+1U+iXXNIJw0Dius/yYyFWn6vGZ/IqdlmjF
qpQuxlpFOWYCO1Y1yCv+gXwRTMlNqqj7JbMBdTUSXZcMbg++nLleJUKyv561jCW5m1gm8gIDh3VY
boChPjawRLlDRvXScBr++RjpRuXZTZKNaEzszsSKrTyBziWJPXWle+h7HO2hjioIdawPiUsATkC/
EUhNoYqDrmCy/q5TJd/qeRLsa6/cknMMkjcDvTnmNY3ZltE3NJZwZo6agCvTTPB7W3kkeQGCS5a/
wwYD8VXQP/Ur+EpdS8c+1oCRIhpeML5BT6qgr6tDwW+SryVJsukAQi9uNORbmiaAS/sor6HGblqV
ikoXO29eWz3RGl7bQ/hmocHhrlo9DRSd8awja44zQzJdhD5sFjdeR3Akwxf5DhZaawWjkpc51sbz
CXhvwuDQt/hOoDmTz+dn1SUH/gZpEwpWl1ebttcI03DwyqqFJcmLK2EEOlr1oLsgEMr6FhUpKZlj
CJZMv/L8jAlr/uxDrBwaeduSTIIIXD8KOphyJAyctGLIPA4CIrWQ8lh77n3VNm8DyaOtwSot7AYE
7gLigeeiNMHHEWbJiyG1Z7OEApQVubUBFA/VKOA3aTr840xQyVRJcI6ngLdN4y2nHLISHqjyosVE
jkMp55O3DhUa204OSJOizq7V/AWI83IREPxAX1KsXXu87TTvUESWhzh5vE1h+vC1JNMrxI5fvOZI
TRvb08Aptrdoc3l9hzqUFfbbkjAQnTnnokkywrqH8qGuE952UTyOYXxX2BIoKIu7mi8NUA1ujPUL
mbdiW43qfaGGr2Gufckc6AhtUoOCtZ6ZuFA8D9olyCOf0h5WPHPEd9tm1QRFZCEkMCykWrjSSL5b
+nd2DDtYGu+BQgLdBEwW362KgAPoUmZqXWwPUoATAc9QgqPIYuy8leCLYshNU2Wb1p6EPjnw08z2
L41bvwU96cVMEFAc2V2ygFIa7qJCXIFgcLa8MLlbpMaE3PR3SVqgKXXt97xCP2Zptb+y3KZZigad
nAGhJtKInM9Z7cC5UZdJaBmIhgOIU0ZGXaWypllrk0J+p8JiWdJdKUBw+8YqVqFrvFHlZCzU4HBa
ifkosAJutQwanglGbOU2ci1japd+iosBJ3GnBNcmHSgTUwJvevBtzErgspgmlgsppLVNNPuuNImi
LRAAJnQbWO655TKnlrxfK2UZL3CZOHu/HAl4RK7bqybzGiU5ASkhCkWBFNto3Y2lMawmPd0N4u7z
5RQZv5RjU6xMZfzuN4S9lCVZwqqNbCOfsi1Av+JeU6iREKGA9RwOvKR8DHEHvqKg5rbQtYBlG+zB
oHU2PR9pv4jXutXAphM22c3yNHZfmnHckQ7Iu2sF+7gIz2p1UKBgLWIJuFMQE+Di0Bl2RK4ki9yM
PFaEBUobi5Bk/hUwb+RKNflgDQA/BII/QF2gWkSpkPthMCsijIvbnLfxqlO1wuftL/s4vKRKe+/C
RquNV97YlSUslH9kF6xMB4R6YlTjkcSDTjAyQltFkJm8a/GTopivRqDaSxXjqBNqwyooewbhDICi
VRYvItOzfanhdmuLF4bgS8S940g5OmXlNULLp4YouT3i/W2/04+/c6XCpDJ68tKW+2v5VZLOACfn
2tVIjg6OqvlmBVjgrfG+jtudRstMq1uQKLrY1llpIFqCvBEEKzzy4NK4J5rxK4LL91FWuzCUz1Db
kYL28onMckoggNr7AghQJaF0W4zvgYPrynLJQsnF90I1gOIMzUvo2WdF6XQsO744uAM2CVOoK48q
76EW/qm1lVtifMJVqEf2ixq8531P6W2VlpP/Grm9pDlqVtH3yqy/jmhKdDM5dCPLyyT7ksCD61X7
S5yHyUKqlBvgLQcLhq08SpjVBKgInMYbd50VXCgdoDlMwjVjCbwH7pK5gBBl6E/8kzsWftUp8149
rexRgTXk6aQ4SMLKzEFVa18RgLTLcvrMlKa8jGFzdEXJJJVvbpGTSl7VCaSpkppxqH3rMtxesZ5o
fHjDZZzIZNOZY0yd1GIUCf03u9TU9RhvcvyVcL1vyc8gnSvLvysIhQ4yVI81d8mlKMqjb1l3YJXz
lQj5f5YGqvYasg5wiAW5HCT3nHIYILshiqqt5OOkpe1LXz4Gneku6iC5a5T3qEME40zU9Qmn5vis
yuOJX0yGgK8U905WvRupdqc1hAoPrPaQTIjcR0rDGBn3ESJ996iNkO0VI7wyJWGofY8Px19qIqLE
H4rvguI4JYWTqrZ3mWYvR7dZwydCRJDjwGnFhGHq8e4PO8cIHpMp0sh/iENWvrzsMTTlSdO160Ky
gLEJ4Zt/11q43zHuu3X+qLhy65mURAHfZifu0/dWBCDco1xq6Nic/ByBouoF5zgJX2GYw+0JxZeM
RNVAE6fB4kblZ8YuS7UXT3hylRXWiyKUV2uAzAR5i3oVc3KjlzvckDFLGZl2B1neNrRKur4xILO0
T2WRHGStHq1YI/1iui/VBbJbU1nUWrWn+nAXF1PkTj3uaocAHBmRou2ulRz6ddy/6GDDwQo85XHs
4U3nLtNqHrE6fPmhJi7MavzqxsEN6G2iOThGvCU66XbdJOXK98y9KaydTessA7AMXRPCrOqv08Sw
mH60iIbwfGo5tFostJjMKAf5wftgEzXQmucMVWFnu0unI9msx+yyJvmG+EQW1FSqn1vmeQu/BnRj
pg030/QrwA/wWGUJzg3XiAPcpyd/LgaiPzbQ3sahfRgIfbCd4MoEQJMr8b4G0b4OdYBj+AS+OUG+
p9au7wotWavVVScbsklrDOCtpSEuZfUYuZAMa7hqCt6ARa6I27Rn5lEoQM25dS5Dc6RwrIP+IiN+
oZKgtTCC/s6WGY758dFUYnVTcUddYCoKSmp5SUkW3GDdEFmq2D0xboO8ZrpGYqZ+1aTNIQL+lAzm
HdmnLCNBP4HFST09xjRgvBlB9WI78ORA1qRI5IWidyu66O5Cwf83VB69gM5EZuCveFcZkNO3ot4F
+GKdc330+uQrixtWRD5JkIn/leYGSCGr2nsQklYZmcKFkcQkO0a0yPKTWgAKMqru1fGqZ0vRud+z
OCCU6bpDhLXox/HcluprTGdNIImuFebCLBuWRCe8EnXmpybpcG26RfluLn2NpUZrX7N6X5tD+k0L
AEDZMLKgzJKYnD7rxi2U4CW5b3vDRbhYV7KBohddaRD6A37qstL1g1FHzPMD+1gESKPDIy3lRwyQ
hP/BzWHlO01fypsos8kklLj2ZZJ/C+uOv4dSVmPrK9ITz2nKomNEu7uI8cTrRkxoC4HobvXsa5l/
QHqxgeuQYHj3ngy9e7DzfDfU41fq4w60Vm2FMHvEk6WKhUJy+TJLwWFVCL87VkIrVF7PRcqqGdjP
slTc4WAHefD/mDuT3caRtU3fyn8DbAQZHLciNVq2lJbltL0hPCXneQiSV98Pz79qoNGN3vXiFA6q
KjNdFBXxfe+4zTqPzvEyYdsJCTRwnPDQjVpgZAYZI7m2mfX8HBtMHJowBpBHQFuYk1Ysz3JdVZL4
rS3KLgiN6lsvPPOSDWACA+irF7LhR7li8U/mdNfl6WfSGU/UsAJlcd2mtpBH2Pl9aXoHJKf07Ann
o0m+lat4QGN2mPQvia3SHpx7ThP9pk5PjRy3VF+nj5WpKUCWEqIyzQ55jQuxyBUBYyQ9EPU6cI+Z
h5qKuDqvj23fvHjG9AfmTeyXTeQlr0ZfvUWh9+pUEclnfX2uou5Z5icIe3+IEkh2/Tyl4slr3Heh
WnKKzL0TkZjg2gVEAZ31vZNnfigmdnZr2bLt7pQY+K9GS55bZydU5CZxz7SjHgZArM9VLz9FsmA5
IKEnrBjairAn4JDjctMw1YZeD63k8Lc9flmlRZTzhjx3nbvMsavrCBGxsfKFyg7Fr+CFXobwlkYc
+4XyzuXSn+KOe78gUcL3WipWk9zHTHaoij4gUeNzfdVjs3xuunkJ6B7FtVjtQoq6G1XsVGG9e2n6
o9UFcYa0Phpi+QFUKQMnim4RaSp7sNaTZyAvtbNwF81CbZo6+ilpQK2taGuFzg/WO3Zcu3mdrNFG
+hbMDmkUKSpT1RLOkpC8NJPT4sviDakPJSs6JE/WNVWQDnKbQakJEqv82vkPJIG3ylBAJLXQA5u7
X84E0eMeA/DOOML7hIOhHgt6GVztCRTpQbriWk/eJZ0ZhBsyB3fmmFcUsGDL7BY+E8hX5ysXttrm
HazKFL8IZRbbCsgT5iy9zhFW0czuSQvHcNUr+ly0VL7QnpmilgqfktSkbKaOX4aSEDVCZRciGVYZ
wt+eUCii+FNrF9nNe9mAhGlq+VSJwflKakqJiK03LO6Ftjp5rnZHm2To8VHq3Xux3PDVsb4aZFbn
nRa0DpTS5F7tMjN2rBS6b+Tzr21cMUsfB9osNHsxDjrf8FDzXhxy1+em3JcpYUFQZHC3Mm4ZrJB5
8JSKksnUXQ6qISmIAifFrml/Vw3cUWWR5kXOAiakvVv1zkGngMizmNeFdDcmB8ZGtDOHRopBQZNp
YJnTsTVM86jXcMWSeqNcs6gxaKwnI8uHg+GWn5HJF3wq4Tpj0ZJv0ZsdnHm5r5eCsiaH+K7UxCqu
6Xyf54o4W8olG6r3ArjZ8oSdPQdTIHQkwePYgBhPr8kw7gc9H3YpgddyiT6X2d1mlDbWigZbhtZg
MEiIq7VJYXYhO5ZqKUJL+HxzI/ZHdVui9jVLyJ2MBBJxWY6PCsAMK+yhSCn3YYFN8gZ9vluxQOsp
GATfS6/pdlK593YJD7M7P/Kv/0RrdEbIBRfnPIyuOSa16B7ASTOXsSNi3wgN+EsqqDe2BZVbc59L
4hFHUj7jOH6tx+RqrLdCy4ibzVN3GMJ48heizud8ee71nssXD2bUnLB7XHDcMo+nvGtGBE1RRkW/
NVaIjMkqtZzz2C/xdo07rmxGeKfRHb/JdT1o+wwmuH+OY3qaBwpZKb4vv+TSUKgwUdjoJbsZgBt1
1N5x3fdJR9vrGMQl5eB+S2x/twzmpkm88JDZh9rR3uKc2iov/xCZRoy+W76byIyITeUsRqyjd8Zm
nOMjtAzniQ5tp4Ynl8zc1paXhLdoEU66lx6VBVEFDTqmkGQ2ZvJIUcJWdc7noC9/81pdqHCdCYdt
z+QjbgcL3cwE1EXycpr2YYA3+rHUAVEYPMjI2jlDe0a8XwRU1X0MZnSy4CHAG63XEmPp4hYPCCfP
8ZyQrho+yZBpRUSkjIuMnMBmyB9qS+F9I0zL044xQMNG1hEBuLH+qmyhgj6tiUKXc/bgzutF6KFN
Idpxi2zmQdbc1XJ67SvrbzKiQC3nywxXFqrqpa+GcxZzB+VZRgmkKrHqzgThLP3nYjnvDfW1Wg9C
pqf9u4XjiQHE+47r+NqlpOMRdeXuNZOzC3OtCM1fHex4o1u55Tfx+GSaMRnAIzBc2/WnnNz8NjTc
P1SNT363Us5NSocysdybntCSIxKY5WQPJq0nXv6EAx5yTNppMFBksRlcekeKu96bTWDpC9cw6bSg
FhuAPPXighVtjG/yN40NpEGCxZkQYc1CgVbnagfplwcyqU2QbBGQZIusZy+jqvARhrLmW0l6SNYb
zqLPCDrkUc08nlHQ5NAiRLVs2ijXZWMkxFQuL4xs5RoU+hiidz+Poctbn9BuNGLH2ojSO9IpYmw1
KuK2lSIonUqGniQ49DYzQoIFaAZII93RRBzQlBnYIJYbNMZfrdI/PNB5W2tfSqM+k5OPdkXhgNft
9F3FA6I0j590pLKAQOFjEdZHx2u/M6wsSSMoXMWjW1TyNFfpiGqu+0t9y6Oo83xbJuoUEQDgs8PA
XBGxNSIvQBb3xy7Z/rKCLDSw9K/KeU4qkrWK1LiGhnmgRvC4EGAFxIqEwME4sUDQoUUuNBClZbxZ
3P6wfO4+jxy+3bx8Va5/DPw+ZStoQ0GQb2vdptMbnLtQuI4XHyvJky7Mk5eocweF3gon9GUJ3zvN
4dmL3rKlnMAFKfSbQ+vdrrNjZj83jvMJpdJsPWQJRIsjxktKTs3aJJtjJN8mZP/k7nN3GRLxzew2
xYll+cOBndIX0d4G9MyPsca9WUqCzux/nlNPACQITVRV5juQuPHRiKLvRJvImo1w/of261g6XKT9
mGNyn9In2exycAKEJj0JlbwdW4GRBy7B3A6x/ozegbwCXRJSBeFUIbVoxuUo+77fL537zk6ZHb0o
+1qt4UmsjN2QIsMJjQWRfZ/41vyCcssmSIhyAT1zdnNpawHD6rFybartnAWQJfyUUh+C2kQ2qBuY
pWErbensRW577/y9tvBqf2brRLNC8SBFhr5ELLBpQ7L33X7ie5dEWZDjUdqhPfiJYzn5EU1pqPiK
OHDEcxS1ZCh3oFrt4raPLP121YWn0CnvkV081SjLAzVBNTpzBoBGDWmnV5KoLf0foq58Py/qnT2O
TzbuAAmKer9QhEb220ZXNCcj4PlypMK+EaNK1PQ286WuvXl0MjyIkqj3FHUoZD2lwdEpM8w79zTX
bDc8IUf6LBvxM5PZumvWRI2m+Yuou6cuYDlS82BBVmYnEf0ppuRg07t6ExGBv9nSPEIk9kFvuQaZ
7IMTgPbTcN5QegJL4yEuRG3JmNnGPArwoyUhd0UwNlTS2REocJAagJk1FmpnRNZv3rvq6T9/caie
LJeYFt/qLxWUlPYUAtQuyV6wErP89da4sQzrp0tbtZvmjmxczyLjfoRa6ZboxyWN1F7S/mkBKdx0
O+VoXyTZLme55Hddw6Aa1XJrOO3L5Fac0wrIeY76bwK7HdKg+79qbm6mlD4GvL8xjFpQJPPbHFCz
SsMJ9WblSHgx1Roa7CmonWaaVIQU2rRtK77UDVDS3DoXhBnmU6ygRqihrwI0uw9mRfS6g8ePUbOW
2qlbpu7Ykp0RS+Ms5PIrDMEB+umV4a9m43Jcyr+myZxvLp+LZz1CRuxHQ2wzFFBWmz0lDRfjlHu3
EnwV8vC4xP3B8qoHj+KkwE5JiWv1/cghaFUGdlIOTjd8I5f8aM88yUkR56GWf7TavXVZiH5wQnET
qn2Ozm4jML5u0OCwjRPvv4qbkGg2F40VazZAgXPtV5cMHEvVPUbpvW9wCTiR7p1dMEfba5+nioQB
rXVe6hKWFIidljtxrKDriEAtDqKNCUyjshsA+tOaCsYIS9tjcksvpREFxWSqPY2Nb/HCIitd81PE
gvd/ROI1pyAuLeVd2BJ6rqkqBiDUgzqkj6QkwLCtWoRHrfMt4YKOhpuapMeuqcme2TGnHkJFFKUh
zX8i7xa6u1KQjCpPHnQZPiNvtp5mlMhyxunprDeJKmQLw88lDlW4Y7D77GKZfXNUvVe1dlhG5IND
/1qQhe6bbfZWuGW66zP4GjVcaPC6ReEf6dqTX4zRZ94pcJ22DZxY+Bxuf13e6/WbkFMqEtiNfBNT
yUjRA7NKxGwJRZ2JExNfOzw4oudMyIevIswPLnafvZ5hMnW4xUMGmKF+WaNj0Q/EbL/aa6nERg7l
sap/KNhMNA/5coJCI0LrDalkPnqT+J0D216zfPtiV4akZxVonGqbRqpuKb60tvVJDwRK9NDcwCM3
SX2o1dRsozG6qGIQzPHZW2NrG0QlC8pJZctNMmDxjpe7IE4IrfGTmlkTp+qr715D1YGYqvO84DJ3
eT/ovXqIW0Zg+Mh6Cl/iKGZrSg6iQiIb6+pfvbDAzsvgz5D1Gxqijsqg/md0xEU35HaAUtoqRKi+
4tArSTg/WEV9jJ1GBlZmXXtZPY8UZuhm/jLnND+rhfpBi950MzNJZSS5SjT2CfLlZCziQRnDlf4k
6r7qaJeEL3atPjPhfdTpQklmQzV6/W8AO6/kcE0E6XBjoDENbtzO75z6vXQwXKfDc0K5Drjg+zTz
TEa3FkHG8EvfgseXIdCbaOPFbwT8Vz0kaDZ0Oxukn+HNA4xHbOtng7pUIxgHQna/bT205P9Byt03
zp4zDt9z5olvcs53qPyxzvhWxUKURmvgB7trcoji9CnHfr1JRwS5hWq/Ir2gqGd6Vw6Fq3PcHTjA
ClqZ1D7uum/p8SHb+if6NBZKBTZVowYKB/unbbInkzuHnMS7bTJFuzb1HxLc30AQdEmK4epY7mVE
flxqg+nHbmidssmDgTfPk0a7I3ktf+x8DE/jBL1JrbHYEtwNZIOiTVfdj+2kBVA3WFFHgfUhzykl
TfX0LSXfayvMZD73U/aRef28N5weJSaMkcZNPuoQ+7n1r7ZtrJVkNeRg2yQq/DpQCptmcuOgEIXL
45gps3mPiKib1DfbfFl6N6Xbf2Q9fCFZObuqvZOgy5aWU6pS68ASQxmh5yl/lddtdDRReweGdWM1
PK2I+oFMEXtIEOO+5aOc8ldFXZ+kTn2YNPMwl9QwtLq38ZJw8tNGPtZGsTVMY2BWiH7CvGLJq9d0
YJvXEbqBfTHdOZNYe1G62neiwt4B0j4NGSc26sVfzKrUsSTpaRla4jWyZ6enA8grl3Pfmw5tkvMe
I5S3iXl51h43OFFj/nBTV9EmM4oNLBGtTbxKkG2/zO/0PnjUFHh5TSauRyKMvb4pc8yI/ROOyx+l
84UtHbTfDo+fL70TSKqSYca904AhkU6OP6ExO77jdr8IpQM0pcqv4nSLL3zejzNNcEDDB9ZJ9Caz
xLYm+DWMffgMRwI/ryFZTEFje7+W2f4TIPcy0R7jSqNVyohBPTWVBQTr0cXo5e8oYGiBpiPIr1eV
CDnVkLxV+DyHoMr0BgL3lTqp1qQv2nPFrjzzWdk2ajVttnzkR+VDJ6moT9B3mtgN5vbD4yk8lLYZ
X6iq2E3xlF71pfioERlk8dzskEn2j4TS1NRh5BSnuKd24mtVDLQNp4t5Sjv+ixxnQfNUw6CEpndN
Cyw40ZjuIZzRmfPO2BFWhMQpto3mlgHFgEgu7PJNpo6P53evO0u474zmXANXdF8Rmcy2Gmiwrw0E
ZRO7SY36Y2t3n8nsfdMvP4Gva0FNM1nLya7h5iAsm0eQTe9L5vh9Lv51acJMZfyY5fhaxed2ateO
QeowgBC0PtvhEIdj1zNMEVOC2jQDbJP6/OgMl4IScdQRUwof1O5nS9V/Bs9yfXZ18rq8T1e4d6vB
Ud7Z+T3pmz/l5EAY1/gjsoFFTB+sHaBx4qfmiJbeffW0WR7mrrrFE5Tu7BiXWkCeNBNNh+BXaKxp
E+TEhMlvz/2aR1JLVkPO8a2ESJ8HhBL8U4W4ZzOa7gVEJ8KiVBm7dk9HpdqIYVSUmqyMZlQcWrf7
znrnN5tBwazE/PbK9IseLsOv+vSNtAPs7AXYCLD9v3H4dEf3TAUKHIe5JkxEuyEUz40ouz2O2N7v
Dc328bKUO+mOx6kyhnMtyw/R1MadPvCdkTVvdTx3pzgZX+sk5KNfi0ysyt7KjAwrHnSKwnVAv2WS
UMlFOUBAhuHBNCdkCAj3N7JVpDdoF8ou16NWr/wercPTsribJpdXbK/zoWnFXfPMTxJk0fYVebni
FyniYeNPWcTJtuTuMCPrrI/zC+ls6aEC8+QbROP9eG1msGDp4qXRl9e6pIQ6zfOzvobH6dWnVmAb
ywS+CIDrrL9VXt3vCSxZMQILBcFYEATU7slEQrQSyf0Yen9HQ1HKSTNSNcMeTH39KNr8WJK/YfVd
uOnG9NCMhB/3Yj54M0AN8bi/jZx++B81Jn4llmuoSJ+I+paRJsofbJN8Dp1ac5Rg9P8Y9TGaBmfr
Dt097mmKj5r7GjELhhQB0LzWGbWvpee8m2n4MehwWOv/aYzsIrRLLpIcYS1ODQWbtE/WXuvwD2tT
uxFCu0JEfEQmeRHGpRhg63LDu44TuDro0cUoWEqY/Mq0udNHfSWT7xwV9UkT86XN6Qqk+tBA55zv
O3t6aGh8HFXy1A7Ue1N0sUGxGiyzmQEMa96p1bYpPYpbUm13coyOpjY9od18FJRWMHv43eDtrGRB
IKFTzMHk1drmy0IHmJ57zSbuW98mx92EBFPrVSxt7xKHOG+W+Exczdqo00j/nuW4eMhTBmsdfsIF
2wNWRr/ytOgPqQzwsX31Wsv6V08AWJpKf2pPeYGhcBqm+hAjNUCqh8ddTe/CaU5OBNzep6zBVoLu
tZnNbSZRxKVDErMsZSednBS/MacrZVhUTVgtN6RhfhImjMVP07Z5TrW40Tm/veMi3S7gFwigAK8f
2XrTqEA3btYY5fXpoNErCuh9tCJ1zZz6Z4gQSLgOzzKjCklYBtyKzRTR5BFpkCTZa/a3pLN2W1UM
pljJ5qPOooaAjd4MkzlWqHtHS0BgMxsEZe3hl/PQonMNDH3eA7idBiN/rmp5t9d2IQIibOfm9JQO
2RSwUiHARyqJPu6SY6mIuEwi8W7F1HbHVPhtGtd6n+1+hBTI3xy2zk0hOIBVEsMMsCHT7W5r+C2K
b33q/CW3BFx8Q26ARJ3RU9AHo0oGvwz7Y++mBn3nZCZKdAktKGkOUjNw9bL9lDdZq8debx8MHUWW
MYoXqumsDmFbFtWkZXnipVlhbX4N/Qf8HLYYX22wK+QkgZ4QqhkazQ06F41hBhthZEdiyKrANqfa
d0du8JWKIAAzEGmlE4xJ7XC1gLBZygKQSh5yTnGQh2U5xvg8orFRBC6KdqvPZg7FXfCmxO4JAI2l
KOqMY9zxvpKnvc5I2aEaYgTNuvMTZgIhAxL2Njf3SdFwR6mi2E10qHaKlhxSjL+ZWfJEXcus9k7u
gO7Oy69GxXaJnQTCwkuiXfnElkpXdT/8EAzT7LuZlmgv4kfkUGM2cZB31QDLKHoskj4AB44EHIK4
t/m5cYiRd2MEuK2QT9zpW8syXtFixi8uMrFN7lnaLmobcXSReBCVg+2EVjG9s+qAkr/mZFv03ZfI
TCWV2zIh3NvNopdk8rVuID/cS7lHzeGfPtdACLFtkruZ3+GQ+qsWKQSyeOA2dbxCUUmCgUaXb8bE
0KZ3KYWzdFsu7cLbpyvjVlGd0IbLebQnCnkXnSue4opKDMwMM/JrvMp7payPOa9eNY2GPS3f10rL
glaFUbB6cD2HEgmZKfCGwf4ALxV82g6JEbmGlwx5H8rGfnwkO6XuG56IM7xBuafYbqtrz2A3hK72
Rqwvh+e3ZnpbnX956Kj4ipvxU46VPzNGYibBSiYze+/oPJ/MRaPnluWlbKY7olAM+TIFdVXRzjMH
grL4/gTGZJLmtLh7s2uUTy8U4ruCvry6CB9nmyO6ZtDEzR8eob8RZoRwFjYDIt5H2TGaGMXwISgc
36j+hTjNfcrCjMAgZKrz4FdQ+FwT/Ws0k+pQWYNDIy7Oly6m8s8abm5kXF1UkoBi+q03li7wJlrn
bXqcJ+RNqRlVFKqZu9SaXtaTqfOww32jQ5N992zQZ+l8AJ3kAQLAjvCPmFK6EY40TlP0OJx+EHWn
Ki/vdt+0+6qmP8gwwkfwyAz2R30sIHNYd8SjwRntmwkPIEp5FFpf1UAqiDK6dLo5pIYUmfdODOdl
EvGzZwxvJOGC+a4nBltkp4ifWFpidxtUWpH5D6Buy6dYbwojEoclXQ6E9jzCfvwyTOmb2vW++/Jr
tgd0dYu42aRnBgmaP6XTImWZ0NXJ9I+PcN46UXvrEhDIxPkmuVE3gQWwI5zI92d+dvkztSk6cuj9
g5YIkLru3YyPOB0G6zEFjiW6iC+6t9aTG95yjkruaC3jhqlml1SQki5jwzYOhodjpavr+OQ6J6MU
2yKUb3gPVOAa2LUlaC7gT5Nnb1ZePBcEjG090pM2wpjfisKjXFBdxTzuIp1b/p0gENy/REVETJg1
70gP8U4JA6Vhcio3hgAOJsuEIzoFqhH31lLXaFVDdmH2FVn13WxfvAlJFp/qvTOHt9LODmFU3rMF
Obp0JwovpCh23WS9og7fkHTEHu6kX+USxTie22tFd/lQvVG47AbOfEDNu6cRqqSJpbg4bV3skozK
XKs+EQSzJ0TvMV++PbKN1z9I8ySaweWvXulEToDKknP0qqdHhGh/UV1Rc5FS2hP2rCQeMrXSAAvQ
u13irqoXy7438T1e4ueO1XccmGviVVyOesoXvROIoTqqIf6TzDxZUq7Chcq0aut0+mHuWWDSH2aX
AgKnWyFtJlcs7lpMt8nyQJTqjFnpNmO5lQ5agmgdTVH0TCONEQbCXCmbg132HtDHJsxHEmpLypzB
ef3MqCzycbMjrlrI/P4aO6TtZ9zZjo3CGABnF1oxMCIwW0fCuGGF1q5q7XTt48L9zJd/VXqM+syv
5jaKMMXZZBMs2nLOBcaO1Hs0NX1vNlHhm9hVltzhcg3dR2ZNJyioVIhb56+DDhr48CHqIXvVSDhe
M3cf5IR9GaOFxIsrMOsMee5gpFyHQHJjoLS+CvnJ+jx+GOWZCZjIbcGPSRXGSSpwbi2Lb3Kh6NEt
wBC5dKZBUTBHkg8CDtz0GWCZSE5F25aHriUWmurOsU2tfZnk/XGENnerQBpRe7eOi0GPETkyewxM
7wRa7qOso6GqinZNKN5tEd+d9QvszLh2BpOqRTwSbWmDFxFnvNjFg+S9x0ls/KoQ0lQ+VDMbnsmH
nNLV5enCenKoVd6YnIyZ5+31tPtRef4Xa4lDSRtHKxxet+lb1MSEJrrlHW8qsjG3OeiS73BPQwY+
xEOCIio0JUmGbXkDu90oU27S3pw3tYLXBNd+Y1ZkT22L54EPlPkIDhkjP4A5THhce4+pUR7LWb6F
5uQQ/EsKGZf4ZrTzS5+I1xkx2gDMqDfdQzq4fytE4Ti4CPKmBHMS/IOF2O61JjK0Fe/BCBBR5+KV
Cjtfi5X5TJf4xaYXNxfyajXl36SULwx7DxH3KQxycdCBUVcPNSnWHFA2HMyIngLcvMG//FXrnY1m
OXvu7QGvXYE5h+UV3w6leyL3HiTnBZd782ZTksWhD6jC42Gq5RuJ3bjok5Tqjumngv8DL21SLDTI
WEYDvfQaEtuRyo1GFnNdX1ToM2mZFrLz20jDSdLV2Z4aiBr5b3spR/cPV5SOC6/DQclHIqDLN7lZ
3pcB6WGhMS06SJUJ3DyypLLJV/YR+g97tGm8Dk5Hy4qNtrgJN7EdfTG6o01iANqkNogAP1Q4iJ/e
obNRTPMr3t7XNk3xews2VSgCqYgUL09lR0ut0/S39ROakRgejPmV0vaRgMCFRFxNg8flISKe6yvB
n5ksz5wOws8SUzu00b8aPQOS92jeuG5/cKv5OpnJpbGKYKwLAZBNA/V6BjclOZQTYzeRmRStIode
1S230iamK1mNjQuJIbyo8bL8dtX8mywGsapZSW9WVFxGjUVXswjiH/1SCH4TVtrIH/dtVb9MCLEC
3aL8miSuJyLCbgbpCTp2RtVaN4/p15/tdlwLaR+nTr2Oo/no0uEmjfkzGXGJm5F74Ih5ipscejLy
bppiGXWQJjZkfqwxufN6UI7JhxzpiE4mctVFolV+k5RPWbGTBqVlIcXEjGSUMjAVf2iVfrVDi41V
LtjxlfuCr1bHklf+hqL8sA3LCNKp/EkJPrDov3SlE9+EM362VkTVRQRlU/MNVTHx2aEz+IoY9H2J
7z7oOucYazVCh86EwOT7ZHGyVdUftGUGg7/6aHtG/TyWV2bllE4dY5NqFqIO7qRIW0XRmFpoemgK
uhOL0nxcdHkVhDGRpu8cKIIBnhRs9PN0TszoQxEDszGzVbmem0z7FRgGV/L6zgG/Oix5lxAdbZP/
MY0XvUFzb0YDcfstlTPcIlo5PkUVZHU/Vd1u6KQEXAc/HLyKoBDxKeqWx6vxotvYoim631UDJsYG
KNkK/+UhsBHqpQlJSnr4zwPNGSHaSl4Zxj9CBcCCDrezlm/Sd61DPc00A3J46pyGFLrdaKw/SBwO
FmfMSjhEymOZ4CahPeRGAsB0ghA+VKP5wliN+71YmEc02w4GAq1MxEFF/kda3rubk/+VKPD0/pyb
1iHtjV89xHtseOpa2Qs2ca7RqTXORQepl+W3RgNikixvvjF2t4Zq1WyYd63ElFjZbwMsw4Zq2+dq
mFDGxNl7axTFGUZbC8cHDoj1SLTEbh6hNwmsmRuu5bqmF0dbbCA65xLNvG926ELtqvGDfJSWnmWX
io5ObK1ce+izV0IRsGvTumpilTTA9tE6LVuW9NGv2Q22HbCpx6DpmmzsMymMSkyID2J6SJjwcFVX
QbmkVtAgk+cl+R7KotpzeiL/cM44l5hZdAnKZXI529ml7BmxutHdErp2MzqmPDup6HsNo22ZokSN
kugS4Tic8/AVj/wDPCaWlYJloknu+hI9j6Qk4vvkQNLdb0x919Eubus/tCTTgqdl9/XeoM+xc80A
hNQBdoKFjZYHMKIBqbQB5ZCPNzNJeQPrMF37Rw9uV51crb3rRXysZwWAa91oTxDb2jFekb0hT8iv
jU5Nq4tr7lRow2sbNd0mpw7SXwz0mD04PdBH0DhlhhCuI6khRxvj5Adec/iP/mGGVXLhizdD2k04
idIfEWFfVcR4gGnOxrY27Ze4HRFAyfiO8HC7IB8GVYDESxAejhpqZYB2PmPyd4YamLHw+m3bIG9Z
5ysEM6qhHQxDxAfQjUffJ0qT1kZ2n5iD55sDNZyud1ddda4T41+OjhyRVvbjleXRQz3CAlJSzjnk
v3prvVYquYRF+Al2L2DP9AfE0UGiubQeIPuAYB5e6hGKSXqTtyHl5WMa70sy1gHxVMeyLp7wGec7
a0kRolfelYvhsn5ZXMUXOzfYmsnpQ9Gc/ZZkbGw1mSHWdB4afu+hgXatFnYJ8Ip1dIj+jIs86DFE
gLeGRKzMIMXvB1M3jz017WX1m0fJQL0jMEdEPfOkNnmRYGqiFRW64TjnBM7b7R/PmdpdlXkfAnlz
sE6CpkmbOD0eJXNyGNTZMq6Wf1+3xVn1XPixzF/aQu0L6SmfJm8GyyyH4q+wcTP2+5bz4HbJqSz1
N5Ran0XWxf5632B8a3UUp5NgG5NtIDPjofaYmpB+ojNCut20uPPSaai5jDGqO9p46yoi7CIRHtbf
SqNnjum13OktlRQVRxs6vIda5xmuIm7hbqYPDUVjU4TYVT0Ex3213GSfXPhSlHMDnD7MDMQ1Nlbo
l8glumH40IriiCfjALDyICZYVonhFY86FpBqVv7k5vvUrh5Uk9t+m+TQW0P608/LGRjC2qIMJ1dB
vVaV4L8PC0of54cpx63U8XLFBIhgKGNe0bqKi5X+EGMZSb1FD5OIz57mNnqGq49MA88qMU2PSlBn
UVvIli2AENqQ9VK/K5nfVQgBS+G9Q8hVMcMg6TRX1Opo2DGuopSYZ6OBmuZHKYsZIElLyLd0yIec
7XMZjk+jweDZL8hEYvsJxxrUs4uomA3kUlqh7zHmUSHyy2X2h9nzYPQxOHKMAUM3P2bKViE6CYWZ
PfRQO32skQ3VZrnh0mTyozj1hJzYb9P6ASHFltCIv3M7s+CGVGw0yCslojfoW1TIH+6CnUzgufVd
kVxbegJhAsLEH3tS0tuP2WBGDJwrzc3bKnX2Yd0IYqgV8OKY771wgVOfp1PqmDdsMhjtPf0T9/kv
DdtnjTKvDS0x466HHWSnoZI4tNPnBBBtW7b2vC8lL1afoIwcPwa4ah9NDwCqoQ9bgmUw5Vq254/C
/U7bMvT/33MJ/6+xg//X4ML/3b/w/2EmoeE4/8dMwrluh+6/7k//9fQ79O1n/l8fVfm/ZBP+5zf4
72xCKf8HuYSYWlzmKanbJtF//x1NKA2iCaWjr1m3/5O589qRXTmz9Kv0C1BgkEF32WmYviory+66
IcrSezJonn4+SkLjSBho0HdzoS3sI6FOFpMM/matb0lDuA78wX+iCU3rb4ZuSHL4XKHDYrBgJOIj
WdCEpuTnSW5Iz9Khtzjm/wpNaC8w3b/Adg1Lt23JHAgCoiEM1+Yz/BW2G9vKMhRzyXWH9B7nzsJw
WGm8bWDYrBvT3Qq6WpqeN60Yj4037l22Ixr7KyydxWs4oTidU+xlIfk/SCtWcw4YJLgLimPDWNCJ
wzcUmcjGagxj4qQH6UV3GLoMY4KWTvbsR7ZRpw5KmNM6q+h4BmqX2QPdOl57qR0EbUnWx2/QOTaZ
IdglkurZNtWaAK+V6AJUg2W9FP3kns/o/jp2viP4ArkF46ZVbNwJVjC/RgQnzWRggybMm5X7qxwE
oBSQdz3rYs0EZxYfhkTd/nJf/JME+VeWsWku1+8/XF/n30ivLax007bRbJSifWBAWm0IsUqJjifN
PWzDI3aQxzaRRL5qvzhfPtjxnsoywi5IqMPg6Ycx8W7xgFQB8dRxtsN9I9SzGbcNYxCmiahuLtLh
6NYt7clAN+Xm5R/Cnc5V1/06LA00CdB+0rm02ezc1zDUNFrbTeuah6FCk5217kdXiEsWYHkv5uKC
ZeTJRnLlBybyg6UBG41zEVUOWKX8y3U5MxORm4g5St7tQl7tsvpqR+PFNhTIuOxxxEBG5Ft1pK+o
10NNuOloPc0aqHzhnsvZ3BqMKCq2It38OtcWfnADkXK5QygGsiw54yY/QxU/TXJ+HEV4t7jyc+YD
uNw2+D3pqpmFdQz0JrhRIUVaAkNewkz3Uvtg6rj7ac16d4OFcIWKeJXPCLI1sUlIUBNptc2id1P+
mMCScJxuUg+jQqkbsPeqe4fGr8DG4M3qwbUJfB0BjSm2VitnVrfB7bd4764jjZNFj9/O9StbrfOk
M1hw9UczpF4bAgRWsR4Xp2p2PkWtXXKsPlsSD88pExbCPNCBWgx+Mtx8ZnQ2mSqNjNImsnTQMUxr
27QOlSK61IaT6LRqI4ZhX2v6JSlR4GN1GbRgZ5f2JqHXSuLQXrVUBdEk966o6SNzUF0uJtoAxhzA
VB0TFDh5dt504dsWGR6A7+cKSMNqdjwy3vkWE7VH1AkEwslTRj5DQlJ6fCwLSfuQFe1R14Rfe/Ot
kcw66tRlfRD5dkbc6jDXf1gifGkRnJ22G75GUEND7PhuFHEsuFm9jk2bryB6UbAzemnuY2HftZpH
izK+5JIxt5M2oLFZHmLH/o4qQIJGMzxVSYBdzn1X7nhD3PveaYblcx5mlDaMT1VJ0yuw/jt+0RHf
abGwg/fCsN83wdlBwREcLTFm+cpiiIKM98KtgqGGIr0IpqOWmwh22+Ti5u4htopLMkaXRNo/oZAX
R1a3EhZGag43rbuqJABGZf16EZt94YwPUWu+tjL8iYfiEObtZwkIph1r/OtBtLZj7ZHb7b3LY0AS
1cOogk036m+elhDSIX4mchSTqL4aCgZ5XTG+UUSNA5ip+BYt7xFV/q8+BcVJxuQW1KPjGx172np6
ihwqYlmd+wZ7jJulMV3ktCah7wPb7i5GaUvrsQ8XOngy3sXNdBGN+9RLLK1a4wbrEPFEEbSPPdhi
Urw20fhtAR7AYAeDhDRg/FqD4wIlaSDgpPk2iFwmxMP8mrIUW/hhIlwvP8cNsP223aOIsg++0XtZ
od5ud94gafTktkkx2+rTXTq4dyzmsFCGFzqIozbqPm57v6JBrqlQPB6nYaJLY8vUN/XzFNhkMutn
1A+XJligBymKe2hfeLl1ABIjuKhNjqe1RIQ/Tk5zcllNTaPaEJ3woTEsg6misb4gzz52wVND2UD4
yUvNmAe5/X8c7XI5uv/1aHf0BSwsPEdK217Iwn99dXZ13+ix5Yi1ZX6HvflH4mcLm/BJiu6+LD9Q
gSCw+ETBga5qui9oMeqgZN1yq/P+GMtHAr5+PWwNK4XEva2lh+AHplRVZ4o1C+DXHFOozopYYeCT
YoB/XlyZ2+EVjB5EGr1aE8LtyWZMRoWoAdBIJkQGTe+TMEaAqUKgltL1DxdsQFuoMtbaJrEwyTnv
rCj4NuMMYUDYrGs7fMwKF2ybd1CpsUu975iuf3YkWDrAnanEd5tah8bUiXqXDyMz9cI12BYsacdm
fzf3ME+SfMsM7WsqO+Zw8dUMqosBXTNZQLud/mIBWcqDRTNjzptmEn6pmVdoyb8h4qBo6EmCYlVo
sDckWTSJGui/mPi6vtsrUGARc/sZLUVOhrXD0NXjSBxZOepVu3c5Mx2IrcwRtV3Xz5fYrTEN9S0n
ebkLcb4UZndm6YBSRdb3MnWuXpifrSEhb6i4Zo37Rxr6RSvag9VpP5OWvHuD/R4DOJia4LnqqwJb
RGGztJIbV4+uYhz3kdf63WxsM4xtHNLtrhPZl7cIjLEHIQJvhy+zxaMSadziLpScjhRnphdjFX+g
xznamX5HpnFbnScqH9Z2G6qnPdfgJcLMEPRk2rYTSZLxaaTZXZboGkJt985FTjZZtMCWWJH8y2M3
fQ9a8WA0JocHq4PMPLbQEdiS/90NjokUm8QVgy6zMPnq6OWC57yUqNPqgJ2fheOKXd9Wov3CCEvQ
AuKXlCFYeMv1+lfVxvdUjtearXIzRM+FcsBPldqGqKhVGIt7vAg4y1B1o71JC/Mx5hd2J/s615Ni
O3kXaPUDzqZlj2gdvaC7efPs91qEJ3IwDyHFXDO52AoXD0SNd6CYIt8JBDo1ORCmDnijx6XTxe5n
gXImioyLmsXNmCPG7QuEqk7Zj7uR+qpK9u2URMwPQv3dLuWfZpl7R/bF8RaZQ1DcBlqsVVzl+WpS
5i0Osz8er0bwwRYjHt26nwqBLse4tTn0UwsSX5a/d4N1HxgdCgsGz43Y2qWxHw3nLkx1jmD7ZtnM
9hvASjL2uybhgk0fkZH5NbrepuPcjdyDzqrSZ/t+lHl2RcJ4HybZVUYCRJDlzzhZ9BLUgMJ8tTbL
+CWrdS625B5OzWY6CuRYK8AjAJ+KL8eNd571rbpI3wGqZKVpP7Q97xIGJajQGFpaxo7u7+IN2IMH
GzeWd0GL6O3YwO7M8dUyXqPkWJjvVfWppfYzJROlTYn8hCGoEUPvvQeYHSt0UvNIwcaWo2M1MbNb
1WGUC1vdJ/m48+y4PXCv+KRUXStWFOsOsbwnnXmTw9F2vfHZ8pLrUGSvzO8goZGIOHR3iGjB65gL
CXreVfVzqZKTQQ4JS5a7UqtwkrW3tA72RhE8FB0fLW6io1N2vmrNU7aoaKtjqWNDiR49a7h3ncqH
PXoP3vD1P5/uxr8lNBiW7YD7dLE06J5j4WL718PdEQn59v04L87SbdWZp1TztgTK0vcENq8rxbyf
PYus5S0Z5eskmdeGi1Mqcp6dtkAxU4I3LDXAPdq3M0eHDlsCXJNdS8oUKeLG2anNf8RK/BPS/892
49/CAv7tr//XaID/Dztsiz7pP0D/SQ5Y2ur//m3ir4/iv24/aLOz+Ouv+P/lJ/yjwzacvxHoKoWL
ipnXrbF8V//osIX8Gye3Dv/fcqVhcO//T4ctxN90HbI/LTn5G0tj/j8dtvE3w9DJF6Lx/meP/b+B
/3Pb/Nu9xD1kGHwEXVi20AVWsn+9lxB4KNuss12BPCKZCxinmINTb+5WqeEMWyNlwZfavpPHw0uT
h/NDH+ULB1q9GDg+Lg7cdsZpikkUvqZdq0FTB8I7pENwAD1KGxWOr9kYfpMBuKTO5bwppzd70gZU
yIoKEhHhixZ2JqtEoFX2MH+WXj3e5WwhnHIWW2nO363iBxHOWb5EPfr13vDG3d//ij2KMF4RL/sq
/ld9WS9nKWvx0oa4InrnoS6z+X6mjjOalxHp0l04QHB+H/V4WHVWet/pKPjUxIFY68k3v5+3Chz7
QMJPBvyej9Y0wNE8hKmdViE6QfmdemPABC8XGKYda5vRDm2rFFdiTgMdpgnEUSg3rWJL2bdjQlbx
JhMsqTrdQa/UTRsR+IDrZ6ToVnz6+x8Y6Vu/dRHuVESkbEYsyIhPwiPqK30HDc9D4jBQiyGGPwAC
u2daQhKLjUQlGecXRP4VgvfUmtObyU5NqMZH8lax4WcoqSJ651nKW6ADeMvmxD03CabhCu3VEaqt
TyXcHBsDtXpjTLw4A/0wxQrFVaIwLboLz85MttKocfLREa01Am+3iQsxCtZLuWlDzKZlmIIqgZGH
9Btl3DzNB8tzxIEIhHxZYxA25GbDxjId3Fx5iUEiL+WG6as8BUpsc+SVhGzI904hiAPQNBz0rvtT
m+mHhR8pULHEvepsnThr7vQUUQso6HHd/zaQG9l2p49NU9FeWhXqb8ds/dkkK1gfu1vesIxHkEUJ
6oVrblb2howNtAgdeOpCu+k11rfoqSnfFhUJW7NDWQYDsek9+wmt2hJfNmxgummbGAdwq2ivY0dH
Z7h8Gb1ms+5GJGU2kQmUM7xjUrFE25froPXuL+g7UFqtJ4+f4YhHS5o5QukEzaXtVVuvUHC3W1IT
Cn7YekBoMTgPTYt3n0eAfMn62hneD8kDJ7McDmVgvLB8DlbxFHy5qn0L6pFHyUBmIXkbkepwS0Bo
WAi6sSHCfYluc/eWxWNyVlN3YJrE5jV1cFsofJz2EOPC8RhjVcZLlFB7K+huSEf3s/2ZxNauByq6
H12APDZZkMC8UDND+LmfsxTR9XAscxdFpB7ey5JZhiMVnSxoSDv3pgOum0PplQGW9hL7UWg+NSA2
gtq6Jhh0V3Yivyml15I7LMYNjd6H6keyg/Jtq2mR8MCZ1wSVmW0GX6xo4hUFdcV7fMBn09gPfV4C
IdPydwQ197lRPZF29w7rpDqRmhfv27xn5uaxjWIEUG5RHIsN2oZ7fmjdO+dRd6MjTYsDVS/7nfPo
lAP7QnS9KJhTibswmEY/R1oKoTI4uw6kjfzgiLQHLP8iyYNG7BnhfPcgTppRiT8ab1qCbWTHyjPZ
duydVtWCdNYq+xmt9M6siUhPlZf5qRYnJ4S9jHWqedyAiGEWI3H4IFxJJLdn2mCc1lgi6xCsd/bs
faY8sys7NiBcDm8wrL+HQTJvLw+aqBYervMucraWbTwXQM37Rw+P2moG6e7hDsUUni4NRwNYbMAp
VDlbVaeQd23iOPjc4OwK304EOCPWhvwHgUDuk2X+h8NxBPLJRG7TCcIOVazejNC5U+XoR4HGkitK
gOgOBlLzchEJhxZjHyJJKbKQLZX6AfMm5sKgqjY6DUmH5Y3cASjgTARtzfjlzLA2ucdqmZpzazQz
eILB29iydo4g/PyuZc1bjyn/OMs34trO6TPl/0s45s4e9VW6zuL4VScgYyjZoziDM/kFsTFmRO2t
pdgCNEYgQHiRZy7tkNkB9xduBV8LwWrfntzJfQpaFIbCaO4M4fAhNIAxZhW8K1yceKSmDCqpRPfQ
qpunIQbAkk9H2b2OEpAbAhbGdHmPQMJur6PdiHOfHjuzZ9OMIBWokvMSKXmjWYbxng2P4Fl+soFb
HS0epNMsvuq0ZpuFmMGBba/dIUQCOYsdcQ6/nV2+z2VPjZvRLXXSe2eh3fuBZ++KbH7z5uzbyWKU
qNqRpY+3KQ5K8sREZBEQdtFzlBFT4SWRQvFJF1p71ZUUjuwSXULK33Xnjq9Saci46uhuIaHXZf2k
pwxYrOSl6jlIXZxXadSsmMyJICnIhI7YhRoM7Wqjf6ljY99oVJVOSwmQSfM0gLigxRezP2IHcGf7
kDZkM1uzDZGg1o8RAq6pml4i2T2m5BxoMnjS9cXyLKD5xLxfeO229xhD2VUGJUPyej54TZLBt0fm
Es7aGfIN8uqsPiAuETtXzc+F4+nbkNwY32VzHo4OZJQ0oOeW6mAORX/yREx2Au/gnvEho5ZomyYR
D2NkPyQVPX9MV0VmA8LKUK1UhrkaO5YBnFQtA6mq01kZBNFeS9kWSweB9Fyk972XPnUAIjaWon+t
eIZn4SU4CiFiA1ol3jejBRsws8Y5gbSCTbIHHGfT9vHSOOrBwZu/Rw8JEgmqyZptvrFj4rYF5kYo
yggOgPENvZvDC4RTg6lK9zuCJ5CtNp3wlbTcrsYanoa1jmJO6JZWdo8s9z5ieLlC1lRvmefAl3c0
YwVg8qzFM3VaWZS4YsSe9Hq/ZtS5x3Hj7nS9e4mb7s9gtWh6miUUe3GIRorgIPUm4smFgKaBZM01
dx2nnTp51vMwiwkCMHtMQ2OZEtoG6oZhfPEMACjTc9qwI4lAwVXTTxqE6GjjMds2LHM4i3qm4fND
zatgk/ZYIYu6vVWW66zNfgkhHWY+RYK8c1gMVkBMICsu/G+NvryDjTtnT/2sxHNQex+m43BST+2D
jIJVWIUMDFkWn/kLjJ1qbdi5ddANaW+1ejgMkVAERE31mrfvlf3Q2k4W5agJAkpX0C9nuHiWMdyb
SUYf1/IV5E5zMDPnO5QABrPhiFpzPHZRfJbeROhJYj0UTgXYEGAhFrbpzsMYkRPZQbgDaspKIUTg
7uot9NKu/HYpNO4JoYKVIH+S5SAIkpYFU/KBwdI8j030g+EyY0YBKRwef+2iZEkQUUoDxmA1VKgn
y6JYWWH/1iaGOkbmAHPAZtPMOmMfVHcmVcO9Ro2+stz4gdFteqGAR5viHrKrEo1BQraeYOzsT1ja
XjSc32XWUtlxrwEBwTJNquBH+BF1ybB3VAy13mLh04FFK0gJO5o4wDFpDq4vcIPcRRCYfEXBDwph
AC8WNH7OAUrZQYHGoiPsu52Kdpbs5Ulvpxc28Buh8njNicUgcQDjg7jPXZP+K3y90h+1VrKr55Iy
zJC09nPZ7ZPvniDldZTbGZp9IRkBs2sOI3BRGc6PDN24wzg9zNKt3Q7F2mjsiyWN7k5n4JJ2HLWx
NfKu73yBzmKbg5SAqpk8N+h0OUqVn5hnF3/BhryoZBeT717VobwO2l1N0F4QtZsoHfR93GJoxo9O
6NcQrKsYsdUUZPpaPgRVEnPWUU/o+qV0YY5oluK+8RbdetIWuCjMIxDpyE+maht6Xv3UkUKbRdNj
XjBrnkhKuIQuPKbKOvQ296/ZAtofrVuqyEtTSOAmPALbOv/pJsyYTaJb61SKhzn7KFjf7pw2+jYW
PbICNLKNDnWcpIfIEp9VrNB72bOF4BQ9M1sNdHzTuHVcJAZVfGchjV1XNvA4riTKajA5BHwOO312
XRZQAmxoBE6jTRG8WYyjqqlFcYHE50zCVLSTafxWN/BDTdXX+16Y7l540cYrZAdvSMzrfk6jnS2g
08sAkl7jd5457ti8QBjN7A3TU27Osbnr50VRJPP0lkfNE86NncY6l/N79GU0sRHEjnw0CIkJkl/R
huPaDoaOlo2FGQRMFoUKDENOe7JrGTLSCNxbCD+2kPW8XUb3oU1EPuE/ggvJ/CwG7Mv+MoadjPRz
MHO/bjHyZ4mU67o3CTVwDPxapwme/sEO7aMmC5YymLU6PtKu59tBOaieOtSHey+ASKEbyVZPgweW
XZi3EzJfVHyr7LnZWFpzb0zaW1wVkLPtftpZC8kzE+WtHVDBWMm0yATFMWBDkMa6eMf4+gnj5ysU
EWAMfA4IcmgMYy4Kokvbb/C5OkMt78zM/GQoXmbusYhRYmbrvq7Gk0zim877dusJP6phCHqpVPuu
ToANqPgnMtDTxLGOJzjDYI+TNMFgvzKYg280cuiBy7tqw3FEVVMiXUeZ/OsUJEWpLANN6g2KCRrm
+wGYiW/r9n2bopER8D/XxuLLxY7f1SjVVA4sow+QKyc1GyhooFRgFUkCOU5URIMasQbNvmR/cQBW
uSqMst8Q6rnvISTydMUI2MeZCb5IzpF1HTN47HBZXlD31Ov8BEUYOKPjFvcEgz1Me4LE6Sdtbgq0
qjNXK3kmEvhxcPQPR+bjHs14+OC11OVQzTaxiMsz+MCHqOr8IrXMdW9V+L0wmiapzpfiJu62rSms
VPqbJjCzw0G9BZ6Rn6OzEKs696xzJ6aZU5aG1eW0XKc18zQtOPUayJDZiX6a2G73k1vvcr2jMuFN
hbUcQPrAQqRMWkrrkTGq2yafoHKHY2yyvhxHC5MKzc9YUso54WivoWAieCgzf6qR+pOieA1neRVS
UqSB9NR5AzcelzSXNXeKEXwmBb3GaGLYT+KCG6cHRVAXUYQ8LfpuNBP8J/aAOUP+WgQsHrnJjw4x
S67LJk0f+KwWcUQoKa/OTH5fK3fBXN9qwlGaU9K0g9/mEnpGSfyA0itcCva9Xrr9Dm4EnmDXIgEg
s8+RjnI9C5dAMlGfJa6wUZbdDkD+tGlTIHNJi55Qvrql9sXw9tsYzmDxgnVSmMyDIUolEyiOlObA
tscGUALa0KAUHDJRCE83xA0Xp+9znhn+QLu9kuOzVnI9SVEsN2ywnVzSAZaHzAIzGjfi0QUPMc51
uGWasSRZ8Y/N9t1a1uc5lsLGZlTDGc3DvNS0SYp/sKaraFv9cxhT/Tix3+wTNz8nXrsLwjA664H+
4bZ3sXiemUwPRfmZYipkJD3fpyGasJaxBu8fNu4a/DU11DCbTcztgig8oWNgAye7D51uvMNsIRBJ
UM01tbHDwsZSusutnWo2eYh6WZnuD0r9ZN+blq/q3iOfI++OGuleufrg8YVQWHjDWZVqrZL8s56r
V9GYiMft8VOFe9LMzwaF4s4u9Dd31p5VUaMDsGOTIETtfWAQwr3QsRALjUPBxH8TQXPYwLnYeCZC
mNKK7+aqfhc6F6n2FKEEat6T87MLLXR7Sd+WEKrKjQfQivwOauiwneHyAiUoByANJduD3DUXOT4j
KDwWvfVWguEGBB/ie2m1izHYbyWsPl+57Y8dBA1oseF5Fuo62fF3yYt2o2bP3WZujvO+1TnsYfvq
SfvWFy3KHGIJxliVx74LQvYFgrkK1THPWu+7LmppBGl6A7JmeRU1fT5vZuSC22Qaq6PG6VTHHgze
rWmX+TMTJ974iPkne4aGCmLORuJuec0fpYmLNi5fY8PRBBeQLj8X5LMEVJCzIkX07wD+1Dtluavx
ijSbdeJq7nau3iPTnE+Z5p0AqcR7M7HvIhAP6wr20MpFaui35aB4LQQ535Z5MrjQozO+TYYGZKmf
t4MaMt/2ppcOpfh6dKJgnedyn3XEIOPFGYOPRKcTF03sbdw4YfuIuGZdARuFSlN1S2/RjHsoqfx4
/bmIcngtCA+xzuHOXtY81oPl7NtMdVsXAxB4aBvq2sCWlVfEAevfwcFmGUY98s7xAchtBFDbAn+R
9S9xn3w5IvhluYjBoI/oF/lzzVGAGah9EBN2b5UGW5mgNcKdEQ3I6/OIQVk6D+cqwU49p8bA1hUL
bw7Hsryhh4W2ZRRiO6SnXHLOOKKdwbB32wqTP8s0NDmMR388MoOIPl25dLowl0efjsvYhEhpY1P7
wTrq0MhiC3bgCm+HdkKrTl+E4vfTIk9qxadBnwuVcNbfoOl8GLk69VX7qLA5MaHh38SFcUT+pwRF
x7kfOExnUfOAbXxxh/G37SWay8V6BDaiB2QPFSnFIF+CZ90UoQUkHUs59E/F4NQcLziQej+NOBGn
kMa/rTkAGn+wKGjh6kRbCBOcPg7BG30O4wOIsZZ7UOK6PEMe1t/FZpkTQ6S6PYMT5nwh/se0IFpl
0DcF7Q0LZwbQS7RYFrGi1rDwSmHfRAqxG3l0uVdz/pwznjQgZjgxDwIpv0zel9u5WQMphKpoBOJQ
dyyV8jcaLwq8kqFUTCxUaMlVAEsO5Jzy+468QTF9mwGm2HYBvIivtE6gCtjwMitSDcnVxgIEkHAF
cljpVkMurIjWZCn/ml6P3t1C62+LncihmTmVIdexUG8d/+fA1h+LdmQONYq7qaV2b0b9IkA1ABVo
j266HzgVMEdT9JWHkdyPfVKdW70zt2ZjeTdGMIQwgNL2euwhiqRFahEUz/UaSRLGulFCf4xs+LkY
hpzktTVEwjIMU5zsieboCcE4RPG3BRuUMqbxuYOsXf0KNbDZMtDFWcbhjNBw2igIU4SNoUssjYeh
amHFILTahMVWOJqzqeuOzEW38qOECiq2IIYFc+CeQGJucg1UIr3wmx4iS8688dvg9ccvjfqsPhl9
wvGVco5pdH32Av1XBdpiveWwUxfEin8iu5W+GcQ/cQXxIhyQM2UuWHhYGISEljs5kMuTcTISBqyR
hyFzv2ztG5EdjR+PE7oNNzkwlXA2PBIbdCTLC5mYqAhosHSuOW3oms//y/sAKUXEW6FKtG2YTH/w
4I4J+o28nLgg7kjZH7ZnTKQo6MmwXyd6Ph/U+JqMOK2o7lBzt5RVvBqgmqbmsSmZJAGEvXcbOkYA
E8x3+jtCYXFUQshdZY4ctwHnZJtmv0pBX28qpWHdphUlynGFa5DZqo5WEb8Yw0SpINxaxEqb8jZ2
c7fTRYUJwWi1mzIcCOuAmGNv5o630iVK9TXWYv0q3GeT5K7lhfoY88Q4jTPs+EQ5TFxUZuVibOcJ
vIWOoEZIeaDH2IUqq7fpwZi5+8OZTsq0j65dhufeZuCB17sSxrkRdrJnvLN2JjKO++gsx+EMOrxF
Iw/lowNVtRcdQXLIyQhtRc7o/PEAYhws08zYJw8bhoZDwn5mxgeZbq2K3jDIxMZWY7TRgu6oeo38
RS2+jFFzwlr5Yc3ZY7ss64pWck7qDsOrktqmgUm+LVJCqM1hCTcYNqM2V5jnrV3uxt6d3VENhEFF
i4T6bhJP0rLWZsbgNs1SkrMGxBkyDV/bRcRiBSWxaKkHhsjpBohnq8xY6ANzbJ67ZPInHAlWYDob
lZLUJpv65knm1tLj1oxanAUZna+stkUEVriuRew7LD9i6YbPaWDv1eSKP1N4IeU4WNeTTV5QwjiL
H3EOW5cw3W5+ascbzN5m70nvpSaee+zDS2lO4aphOLcOY/daxfkDS4RyrWUWFDye79Vcaw8BSD9Z
1/I690RmsEPaVxoXicCRLf40fjeOE7/FK+g9un35wjjIRE23CqT2EjmkRPRzdNfi6xV9Fe8dSEu9
pRcH2wH6GGeHxmMXMoKXbpotMYV0jz1HaZMYvJQSg8cC0ZrTI6+krG4Uskka41XZeh9ViFXRm923
YQ7eTHCC6E2AebnZJ4SXq2VinfM0peMMwLacdtj73fVcME/SG/UonfSnZOm7sXvc2HhbnpljFLsw
4mKhEhorWeEXtRdHlZvAwSrXhUgIoEG/uzJ5BPmQ5t4MTOaHlmTSZGYw/YJdVS3E4z7bRSkUyKRr
P+fcMK567TDGT7AahR1v4opMPfjzlYsjSRbVFqHgj93Y2oN3NsdEXmKyNkxBYbREIaU2zp2w/DLS
hynIDyyZ2YHVaKaJhr5lESkaned+jfVwjfsagY7T7K0GsDibCaRcSbGtem8jwPUBGb7TCpbDDqMK
/ljXBiLRpGH/iFWfMhSzPKhOtmCcAl3xrkbjyzBx8ywADHCpiv2Edk/AL+VnaWgG9SpBcJl8atvT
MGOTIYGR+bNG09S2AzQ4B49olQKI86L2acpbOozA9cOkgYdWPtMw7M04Rrlpnud0qOh926PZyJ/a
OumkKq0M02X/VzNiw8/E+Hw9tFJbhvEsBKP418v6tzHTSSIKasm0MXFO0613axAbQCoDYIMiwO1W
ddaLTM2zpfpsY2i0160yNnRGxKh2MBdL1iqxcWxMRu0d65chdQZ+K44Dm0iV1QQHkjwUVDgidu6Y
mJqsT32Sot5M9rLoPFtfs4Z47aAIxy4f/tJFvdNfsffgXd1igbbLee/xJt7ZBK8veWR3nJxrgAMk
nLssgC0pzkWtPdohs8Qo6Q9T4Lzojf3DgJP8OJSVm14cLAlZOPPIBXS7Add/9GcC1L1rdKbf85Jk
aVAR6CQlDCGZsgYS4WQ+k6zyG4NrhQORppvRtNO1UE9N3VymZmTI3kU30pvYehmPITZUGJJvlXoc
cKOPJBT68fAehuW3jHoNcCTmaZMOYsbztwLRY/gEUv4GQf5IM1ce2iL94LeNfaGR77t86ZE35SeD
NN+KHn+FkxSSCPoAZ+IJbBsX/1xDUcTD+VyNOasnnc06VQ50FX04dWPvz6UgydhSVzbpt0Lv7ih0
g1VaG9CyOnajIpuuhd1Q7Ad8Yw67kpn4Msa86sHvo/iiasfzZc4gcuHAJTbBGQnb0U0Yhi8ZILpd
yG52HuGLY+BDbqs/1oDUoepl3H+kBKb2D7XjvSq0r64MzmLuf/IAjqE3ckd0wxtLyfuCIXms6VdW
ahths7+v6xrLNHWOKhjneBWaYd5AerNqNYT8Gi2WR3GSEMRd6jAcAVR85armFWvuOXjvNZ2vsSEn
+sIwL3SnDaN497iU1vz3dmiwA3G1nrvOWkAmgjYFGmPZUERTya0qVsrMfz71KGe4btx1VExbMpDf
cjsGb5eKy+joF6IySz9vm/ekz6+pIusLLMrOao03pwIfH9cvlfKe0SA8psK5qQSsTkZLESfxu9ar
dCsq3WcO8celm2CQlON5h+FZO/Gt+z8cnddy80YaRJ8IVcjhljmTohKlG9SvhIwBMEiDp/eBL7bW
Xq9tiQQm9Nd9muaWbaa/hkjxdd8f84mAOLVDUDHh0be0yRkdX2HOyFWogPUjeHF0B/YrZIyF0DIg
5B6D4kyn98FUh4bHfGG9ot81S9/z33o3fIGi/gW98TP2EazmQvDYPnFMp1WepibLLl+YCsAIiHg0
bOs5EuZFGjJZRYO21cqXmDcOD8L0nBvoQ9EUfkFyp1EFYqqoynVaZy8mW3PY5hs/sF6bIuRuMI+k
HayL/pAfHCu7pzn+sY5LgJHSigcd4db1XMMjjhXJJrRFszGyn0QCJ/k/Za+6ta3xi4zu8MNheWu4
pNK05/+P8E5a7w3pnQMBPKXMpuX83OfY3MVYvfdRZezLlhOWNbArTkD/uCoCB+MkUuThQdXue1nk
Odpnu4E0tKEL7Ga7qxg0yD7Gr7QwtHk7XBdM/ZICbYZiwyYyEUjWCSd+Ut3xBeMPXYsR1B2Ic8Y8
rUQLRaNsewAWrIApzvBqp/nueSqSLwViBL2TBwxASIzRSGTqxZavAfl/ULPmoWL0ZkzP0LsRC/zp
7zlqSNbRW/o3TOmFTlNk7Bk7yclI77zZMPSLB+StmOvCOdqsEXf4LZuU6ZfJH3XDqYzmks6c+cXk
vOkcRUGrDUdXwn6LNCCajvZUIzQ0Hq9bXWOfJU5Eig+1p3bEq2rmoIS/YSBm7cfQe0KdukUdUB8/
6o9tGV2CLpl2hZMCFskpuZoKIh+Iaa0N5p4y0L8piH98qJsweI8JOVR4RRvcum/aIJc+tVnUK8uF
XbMEm072MzCK88zokgw/hen+2q547VXjrur0BbYGQR8ObVR2PQu/fwCyQCgL3jj2PdcZPV4VffKz
boMM+uP1rBPxTXgjwNGovhqTusUR335V0WfcVw9HoZtHj6KcHy3eUXpx610uaJiNewqA6uCMOW1n
udW2aDG6VmIDnv+NCQXCQme8iUR/ntTcoz3U+EKDK9ckjtdM/TkFlLI8JzMDyKubg9V1z30na/C0
5xEz/oprzC0Uw9swQDD//2syivSN0fIsBdzy7DRtHKY+0LNYjalQwtM2liu7IPbSVPLDK0oSLbAh
wVE01qoUQIcciXnir3aInCVB4AJLqN/J27yGYfAkcArzT6a1uKFPNwve4LPtGjugpaBGE2ZTeKfD
YOXTbu85/cl3LNbdOvkq2DHXeqr9a3PFLQKVa6jQgvDF1tZ2KFmSKYl+IA3/KiNcVwkXUdK6Qe5/
k2wBlMS0TjPEp9szGp6/IbYPXS9e+jJ9y8dV78ERFm6vkJr74/wWudnCrYPgoNFKYmTBuQshbHom
JOMYiJhbXS3eVazf/XEqeGSyVPvOyDt79GdCgV02tr/ERLoP2nbvlR/61B/9Rh5o0vmxVcWtReyL
AEKlQwcD9cYpp1Bq1UOWC618KNc+lmGBOKUeY58NRLOMd7RqBcQKZS+DEioi77fy+SGGnyZH9UT+
hZrdfEb6BAOSh0i15mN0OfK4U8ncJb3aNuwIvDisJWywUH2vTRS81l0Im77e4kP0FpTT7ryGFarh
hajpF3ZTWBn6yWorWPvNEQhnTMMj/xwgwoQaNLkxbfk56+EBvE3mSsHZV+VK68We4/W3iLtDRjBh
BQxlJV7I636KB5rLwWx6jlQFX2gUv9q+PfH5GWurhC9aWpBNghanXoScoglJPS9JMeCRS72rmWmy
rBUKEkPfoJDsChwjrg7suz82MrqLjRPI78BpZ2ONijGUsNZ6WbnC6fRvsgAexH1wkeEAEKsYHhP5
tAWJ3nNbMopwjWcB5lBYGOXZT0snu8tYPxmMhpOco10fy3uYaL8evLJFPyNguoa3LCSgTicrk4qA
1rBrU2GV54T2VSXbWJttfna5SoEoa55+6tlaYkraLTuYZ0J8TNAyAB4aax/phnVrSVsjUkZKzwWH
F5yhN+TuM+eLvKQpxOVOzTAjx4JnTGtBRGGlRZzSdbp+KEjh1qo9jXq9JWZ3onkco4NWbPoQTFJt
3GSucab0gFAAGyDi+tYzf8DzQyaOr95EkdGd6RmvJ0nE+cKpblaV/2AylOxl+bjQwSPmZfSTmPG9
JbrEEKc71hpXa7rGdvrgn1Ove6gq+AZfEnHe2kDfuYoxeq0rNgc95I6D3xA2IBfGZYTLlIjNZnRn
hpFzF43+jsHjQ5piXJT72GpKLFmjtTAYFNbnSKgPRxpvnnTOdofOO5f/ZXYHN956Gpz6gHPmKMJm
y3pE2jrtrgWFX20d/gLiA/QaqkVPyG38ljWF3j3nvVDLORHgW+pRl+nz+od99mRpu1ijDleWfMQM
pMxYu4+OuA66h79Ex7fRPQwGyKu215fY8p4HOVe4d/a2N8TLWOg3XxN7G28dTkbIEZH9UTeKQD+7
RT8mr4nM70M2zgDrI4StlCiBemaon7MNowIjch+JP8Y2R5jBn56DorwEYmCUkmAzqwKgV2n0lcye
YofDGZYrPomeQrecktZO4AWo2dG1bjzHsYF91m4/lTN/H8Yfzw/DI/zHtRam67pXOyuCk+9kxqps
zIDwqfkajco54zvEj0iE3Q8OjpDGKZpriay8Pw7FdO47ija0QOKD1VMbJn4CBaewqdkj2gChI0AN
/OOeL0+k8tGi0psF7NrQ/Og6VXybagCTZraq3bUpHVE8k/PkJ5/WqUfGsOkUVrVtIobiyiRQk0TY
NL34bmT3Fw68dWGrf+cp92wPISedZc+8UyWa5/SoJPJROsl7Ry8xztD5vpzGc/wYToGWaGppWf24
touACVYLHl7nvNs047WHxQSq6zFvC7RgYuDmAsUL8yEdi/usY74zMFlKD6ciQo2PDAC5DEfbKq+n
K5wOmjxohuHmM5F5jaidUNl3nNMhO4zmOyaIaJP28AIgC36knRG+eVAONJ8ws+Qy5bnXMutgeYmA
HtRO7gxPxPeoHDruitAw9Uc+VyBXASkiduEtQALKr6eKs111IH5oLCZtDM6Dx9UfB/m6m1XBIH8J
dI6eDmfRIXPj2Vz5nEqUBt3Nx4PLRBC5KdjWLSg64uT2OlKIGGXk/dNTUGTGlrFisk8d/3wVTLUP
lRNvay+38Q2DoJ0ccdFxOGWwQTZKbA2V+xd5aYx2XA/zAyhY+wtLH+cjtb9J43ZjIc6Q/XbjdWTT
HNcqb5WNPXkbbu4LTbvG8JtWQRfRoReOhMgawaLjTNUWkHr4ETI3x1D4lUdMryC43nKGSesseE0N
li4Mow8ZWWwLmNPBRpA9A0NKbpsBQgX213SDjL2fa19U/DNMz0ERd38mE4MCRXtsD/jtdKwl+L/z
TyaR90F4YttwPFsacFgWkJoghJ6oFSFY51MHEMeAp12LUm8eQuX2SH2ZQFH3yqse6acpgfsyN2+I
8Bm1CXI0TsBFV7o7er0EJ4Tsh//eipgIsIa+5IZ4lmUBII7pySqk6XlwL5rFqSQyMV5ZIQhSCX1l
Tf5u42H2WSraYwoaG3EZw3I1vE1FCmYdJRU87pk65iM3NvGeKprPrGEixxDykGrU0nVyeuTdtBNV
xpqSBXRpMBskSs15QfnDqvGcb1MCiI0SgIr4dCCvGM0qaYNN7dfqJuDk5MbcWeMg1FMbssY9+pNk
8lBzRItMKgQMv3kthU3jaezTzmCzUrdXNbYhi69hQ8KnbqTTnoDTbmPDLHdNe/FYXelS5yW7m92H
jzObpRVGHxyh3zAPvuLKFQeni/+1EZBW5i5I0j1sR0bsLLXyw3QtCGZNcRwwlhdzIA13H35RHi81
FEsL6rNEUF0F4t3LUfb44b/xJ9KspfNOK/xwlCd+WOj+HOw00MEEaLOqcE5a6c81EtUydqCS9DAY
1j5pVeB/zi9CTrmgl24fFMx1GtFqm9ZpTyrtGHVCXJ4mzj013BiWhJsbuwzHmHbRhcInE5LO79Ly
q82TbsUN6p/jpu0K1/ALjhnwJzpeJPq90AX7HwwAiWpJ5qUe/2PAv7TF2km1tSTWMWD174Mz18Yv
RZcR34NkaOhmcXliSkf32ZFf2F93MZe+JGfyVmNB5I7QT5hdp0fmzIIhTsQwOThtOWxIunMMbhSu
0KGemFJhM4fUrxS3XkiMPde8mLUjp9WHsKwXY/mAkgvOb+qcLb1sgCJLGzd4fSmYp14raM1+h5mC
gI9N35l9NZOE2wQHSFzXf4OlkWSF59Pb88QmM57WlhlfrBiBPZIEBcvcxKMBF5au+ENCg9OyLfut
wbIUQQbd9SY9p0UN1FMpinJuU0BhapaiOICUyHLmW2g57TJJcIrYzmvhamKXOaPY1NZzgD1+Obj+
z0Ro7jZMuIOo2dWXOFK7vWtUPpebacPIE+ciXIKirOcEAN1BuD1wC2BVLJKX0WdLSiVVu2RS/KEA
TxMmT24z+YjGkipRM3sdNIjXdj/EBKtPoQsSrVcrBf+fjKm+thvwlmWzBYcYLAo325dFBGmy8u+C
6oiN0+dv4LzcXc5JqvDje634lyh+x9yw5AFbss0iwvP0KnFRzGwjNzU/VB69TiHlJfxuZN0y0BJ1
TAPSmCV/itTxbIfhs63Ya4yTqvoHVC+sXob/EeSc8ybBlCELPkTjfYLbuSqh/eYzlxr55drXyb4L
EefsKFyLqHOPtd0ivZGQSvVwK1KUs8qAmmGGv1NU/zQlgkFS4ts2WxeNxoIIuQavFnFswK6lcW1K
hLPJezPYDJTxLRxc/1YNLL9p81eCAS7V9B4VQxxUVWYcndpAaO16Z5PE1nOfIN5VtgD0XrhcPsOO
XUh7N3FodERnqcuab1yveFC0pdsyIKs792KL4KEH47FXkb/wp25uW8D9nSGKWVpF2QnWnJOubGB2
e/pQqA9TnKxUbCCdEwui7m/T9361DDPiuRY7Eml4jwqQAWMd9COMd/zMA/79iRcUCr0G2nxiblgw
MspL3aGdSTlgneFy8o3fzJbTX+87v0JxwYY2QimiM908OQ2bqY8wE1Nz5xjjHq7jJqz5JQgiYNEC
4Wp7BFsi1yEyUMEvxl/Rybg6FKmAPrag1/xojQk1qy5OpKr8JTfNAF6BL3PqBvNo5nrrEjgXJ+DU
XOtD9ExuZIdG/NR3/QtbDnp5bBA0adKdIrtQldzFnUT/Ih1mzQXvGIem3D040l/HfKVwUN3fQTwH
unykMsp2VDn9xIYgIgvjm+6d2QqUMTXXZIR3FPcS1KqyTLEW+I25qFo2Ua2u7yl/H13161DgaGd0
B03w4c524545WkQ9m++TXLLEu60xrvcpIs1cdYRB+As+2lmQ7ldrM3hQIsxxqcuWMZVLAWolqhzd
iEXERVZfe71JOEF09jKSV0YFR9s/EiPBKZQHq1wV1arPuTgz0kCZ/vX1LtmIFLXFnhmLbnUyHYzL
PY+fXZNaqVL/o/T9m02jCgkFtpWGqYAUqb+qY/hufYYOOcn6oLf2JsJ6SacxmkIxFDQBD+fMlQ7Y
ebhr0W+UJD+Z2XxW7r7v4z85n98sLac6BmOy1n3VrMDKHDCzU7fblupmU6DL2aUi6YE9cuKGRTFb
85bDwnRD1oXOTldBgsXDzPVp62vxjwMgsMy7rRfjKiMg+2srH3gwdWS1SQKOGXpYFl8dtd6LzOaJ
6IYn7sGYot/CHrMvyqVpYTepkwnTUfaUcpFdFEb5Oo6cb3SWeFFzsw24ZzhV/uUXTIO6BpywnyBM
JGJ6OCmVPAF2fTsLf2vETtAjIN8t0s+TbV7jzLfvI6kt56D1qB6jnX+SSMe9LMkXSB5YjnaNyWrP
5Re5TnOLFedNRpMW+LKifwgGOWuImp+u/7DGmJIdD3YLznumrzNIG9qvg3FK7KOQbhEDtQDDEnFF
bdFH54QVehHL8J40+dozSpChYuX76U/oNOXG9zD31a6DyPsO84sYp91tVMdYa77jF5VL8ERpiLOs
QS2pqkVtpnc6GSGHlD/wOCHZk0GR4/iM65VPX8hPXqRs69NMTMHDdZTRX9OmX3DCT6KIHhM9564Y
37zEe9gNRWq2gsMteFCVA+U4qk8tAfRny/N2k8ZJEqv8mp4TQLy2dy5Asi/Kurvgml8XmXnvgRSt
otHEPyYJs3f4BHWD15K3CmaJ8+an8zsaltixNQzJKh7XVo7+4TIk9FnKllkPUVW21D5GGLMGq/S4
v8j3sku2vUOIsCYwKOdyY1KXMGLxX5K7aCSQG67NoDO5IKZGeGyJqRKbglJKdeQxh8QdAqCqx/lJ
cFkcRsjwVjQ90hgPk+RIBQ+g3DSqJz4S2mcfqmPeDFeyTTiX3KRcFsmhN9n/2LQ+bIv6+U7qe88G
BVvY7h0Z9ssN4t1c8RL//yrY4UfVMBBr8h+MMPeO0uN4vBDqT1hvec27mV6UanS60T8NcKEi9ZGV
34Kj6okTMt+ADY5VkStCqKyS/GKpBoVZbzsgKdazIdGdQp8ulInpKOK2Hyhr7VevSSzKTdIxF0tM
B+lPWTGcDQbyETFOUaGvSbva2l0BEImryrKgpw+b+3Wav1JX4CZlO8EzT6NStgS9NNeLV+7Rovt3
SXRjX1dp9ZSXxj9L2D3KNoAEy96aGVdv+iHTy4wVCXzqgxxoK4yNgh2+CDpUQAdqs1KHS/El7R3t
YFXeWXJdoCVi2LaxevI0/2A5ADayqeOI3STECXlYMs0KT3nRkQ7s1ZdOTqYgiERhEmNuwGrazh7a
d3zsnBiJs27qCKm4gk7Z1oecK9iyBOhHwsHDmSvta4nBD8zScLArpiqZfsLswV/PWXWqYE4czI2s
DFD4rUE60O1ZrQYvQgWwuRaD+FtnJiWKFWP/lR4hntattYwH43d0hbec0E8Qr+WulyFPisOMVAtc
iQvN/i2TSttoiZ9hlnETMkHmM1Ci1s8K9I84u7C4b5kmPAUZS76ik33tpQwlM5sKRsFOQ5aJa4CY
S2DoW/qKbeMID/c7HuND3/MG5GP2FJdhvGaSvRo06o31Nt3YWvzrFphtIo+tydLCMxm0H7PChx3T
5ZpE0QU0RPqs++rPSqjZafAnr9KeyPQIyUlrg2GtWMMWtcb9QrcZYkoTrn9Bwoi42mQ7F4U7aayd
4eKkaJtc87Uds+yjJBawtBqamPKQF0yM+9Jho0bxfSqzsJgR1hytEx+ZFBSYGPxx5fK9L7m7gdAQ
wsWqcYcbam2CrAuxATPKLhsQwi0h1sq4eFLYVyc6pl6iA98P3tMJ1ulou9hpKrUDH9Uc2onx636o
gu6H1aylakXiKhqC7LVD84yy+oB+XAnOy0ZamgxhIrqu8+kJsCOD56T0t8yoNpNCRbTUsO8dtTex
hBYZxowwmkH++TwZYsNZEp58sQsf70KQ8A0LnEDmtO+omS/R1Ze1VK+5RL4gLBNdCeJ0i88y8f9V
g+q2CSVxvWF+Rg7yrGWwojrOTIOJeX0tOa5T10WSJBvvGitZTfsyoAKk9/j/5fNHypd51nyRrIoE
z7UM9HvQBe/AWPHuhTGDJ9OfpUUKKvTmT2SjdoHYtRGJlW4mT38OBHikRPMyjFdftfDqW1DsqTtx
tnnobxXVOBD59HhlVOvWqsenUU5vkTVn9RKSFHwkesP0XkUG4J92zE8I9Uw73SelyFVjimxS7bOI
51XIS9y1HSeU1rYYqBMSJaZetqu6XXUmSUoPTxWUzHxt+eG5D0lKyIwqt6RJTBJNw5c3THS16Kj+
GhFExleHpAhOjf4vLFVL4y02c6PRwo3VZiwxsYuO3BMuhGbOglRiKWNZpbsg0rGkcOMzCj4xvCA0
b+Oyyuxyy+9BVYhTE4OtsW/WrbmqLENuVQoUsTU6c8PFxt7ovXGkQG7aKmYMieberYbDXYh/J+yp
TxvMQ5ubX4w0A/xWmUn4Yu6fKoJFlZrPfNgZIxALh3tlPAWFCI/Kc89dYmyaqD/FQ38zI5FuO0hS
vJ1vemhV+66hepbmeSYI3DnlxPuYxUG+akZ/X/uVvqPn7Fbbhb3sO8fZxta+lGDNAio23jAOXvzM
Z5Qe2+nZ+MOvt65qb9x2dY3PtYcdpyT1mul7NdLPHUVkcCncfA0Go93kBJ0ms7yOgY0juuIQNA82
mF4JQt4eag1D36EHe5f4Ewb+zhSbXKBXFx6jAZ0825rviiOtQ32Cpu9rBJUj2PjVkMOkR8nb9pSH
o+EF5xZfQmMzZfCBARhiUCtimUS0YW+thpnLa+PiCspgQy2iuxNDe5cEMvgWBckMM9bXurEV8Ajv
+dwhh7sJ21XShNcYbLLX4xN1jfCOuE5aUWfRkTkHPPLMxkrzdhSXOUet0N+i1N9ImDdEZpdq0h6V
qX+0FhYdQGj//23U0UdRNt6tiqdWrlUvUIwz/BitWd9gSbLZNR9dT5u0QGew23pnOl62dMyu2mdS
nnMS3rJz233RqVeZNfNzbPhL3+Qw05fFH4olDwfKeUBgHQcUh6xcf2aR2ff1oc3y8Db3BUOD8ppW
OwxG6fG56MWq4udoQFd2OrSPJoMAbJqHaCq/cmwesJ/5WQ056lhGVjrktg32hm5FUXy0xKjAdlM6
7ELFzoQ4xFgmYVxKHWcbKvceNeq1euE26rwyPOVtsIHTJizd/hCcKEcOT///UdKPXFBzff//n+l+
YfULS3eDE+DR4MQOzw7OOS1SMd5DXDUfJITbNrHfOAXBGnBymAlDR3QuNz/YjJ/Iy1f3lMKhui8v
CYbH+SbbPQEEe+dl77D+JgXdrb7/6PHpNX720EYvO6o2xLPn1TbFSMonC+PcsR9tsn56NklS7prA
9+5mOTx1XMw+PBdHIuDgcYcZzNx1psdimmtnHPK31JD1SxxABcf3H+K8Yn4ME3UkPS6/6kr99IDj
q9E0nhLMTRQSiX/NzOJNEkXnnc9YPWi1pRejmDvVmO0kHGoOtPlSYrA+Yemnq0FRxO2Ea+WXW4up
L0SlhvclHeiCQfjsYm7aLWWSspHpCnrVuuXMDAcrOxomgT8Bi4zJLmWVJYFgEvnGie6TE5GhBxnS
YMFUU7+6VMih+N4zFVWnPhpwW6qfCo84eTNe2sw/dHg3Tz5RXbbmeoAY0PqbMZtQSGO6eH0SGeiZ
FPlxHeHEGbU026VmKrmQTtqdlr4DhDGD9t/k5BeTsbKDuqHJE6h8kUZHo6tfzaDm/tLaj04b2Wi5
XS7xKyVXOjzDQ6UAZqmg6U4Q52gMU4w3oib5CmZfJeXm8+GbkwdRNBz/XvDMkD9ZuNLPVy6qmpL5
dEb0PLQee3iOI5TLMnGfLrAx5Af+ys+DB2eYfNtkjMv1vPYxapTppTbrRSgFGlGtEMwVN7bYik52
qFN73zt3S7qSHqwQYKRLmyk40E2JlscAnxlpS4PYwjY2XmmtR0kXo2r1aBHldbwPqe4s6pGtk71m
ha7Y60T+jdpdDUbzYvAtHIbWv+OE5UJoqg0piVNS1ucR61sXBCsn1C5tU7j8rQhKExX0gEwScHeB
uazCntRrCn8vQtIbOWJu6wC7HkiUvPHadRHT9Rt3GzsZmYQ06c0vaI0rbE7QFvFnEw0K2DyD0RRB
CoZ0ypXBlFs//RRYtRgQZDcuYhETMxZwIEZzOC0nVAk11YzZvVyVtzsBvSSqz5ow0aXT6sac3Vg2
mfrIOPuvWPVpJyJJYlYzV7azBzL/c0GKnnw3OYs4foe3fu2qYNoGkhAOSB7q/0bs0InwnvwxQ2By
jFUHTPigG+5N6q65EkmZwt549ATIqY/G3SjvMf7LXVpq/4QSd1MfY5Am4m8UB52qD+6XZLviahxx
BfFnDYBUqyc43ETnKouIH5UghZja7ouo31D9g+XHTqgWybUnRG9liN0o7W+NfP38Qd39lgW1GGp6
InGweq3L/BzWfxKXDCDM6t61BU2GkbWns2aThQFcM1tuvaDDp2fO9UZMNh3xNz9vFHSBVCMoYPtJ
ubVFi4RsDhlFEfXGwFZq1uWLBPO7Cxuwo+5AIZl2Ljtn2v2LfX73Sc82YzHbBQmrr4uIJCSVWGIe
bRLZEysv04jgDqRiO+wVMF9KsKld3wYrWcBIaHNm/m2gP7KG6aP4rEFYrFTvqpVNrwYue6gDQx4s
DCFexyLHeKnhuoiCHeEsqPi1/d5b/nNPkoAM0NnquF5DbP/DPiOW+EVsywFD1YtmqQ/et+ixVWS5
vsBw/m37PEx4h8jICv9NuxeB/6Pb/rBlFzpbVnwpbUPbhV34JljVN8L+Sn1i1G6nUz0g2p9udHnb
4gyWn7MyXconhKx562Ky3CzcK6/vvuxIutuOIpi8Bc9nmOk/2ragP+rBMw5wEV1don67Cplw5dTe
x5jDp6b7LlPbDkv4crCsp0IPVvr8eaSkm8nu0x/UhN5mTNJ954Fuq/raOuCvOISBymkqIEcy1taZ
b4z84DTHxeSwi33ZLxO6RYHLXnTegG2Tq03s8eHa3KIVyiXW0+nHd2DlUs5qyujcTXOjiKP+0pa2
Y/zf30o+IoOnYX738foiBLjVm5rif0gsz3gSj2HdGpyujZsyadEd/wUoW7RKco6q059sit9LjYiU
HZ2JUkLYxujiE1ab/+LYhI8+SPd94JobLXUGUkfTXvcKvoWQ2TGFUfO3pDRye2VfHIJJbSsGAauU
hZcsHf2lvLeDieiehM5bNBButFtzV3n0/hSoTw7I16xnLw768ZM+B8AjjiLTSC1yVCaHuMJ6UIAR
qn8zCiS0mrg/khYZbJEHJGOSTVW3twHDB5VkZDopaTsZOP2RBJ66rr/HCgmnir0dyEISyJ5Pho4k
rww9LGmO/Z1UsqfaIziTNDg6+YXNBBk36vs1ZLDlHOPvrAaT2I9v9a+1BbDV8ZAMsgAkv3Zo2o6+
QcP5N0YcjDOvXjhVuJ8/s4z43dqtz9N8IOW4fJusgXCK19AW4BxdKApxhN8fY6K5AruMI7uUy2wA
wjA6tG5b7Z1E21UgbTLdKH5qE9QzR54TuZSfQfO5vg6cmyjtepW4thwvr0jdBF91XV1bz6A5bSQM
FLGClzbW1Oif7ZvjVknyXbr221rRE9fFrzLqX/vwGNq3KqpvVmuN87CAqRYvBWe6FIJIU3xFEy7X
vj/pc/ZV4ocNjPZkZmG4wLT9Hki67St+XnOGT9et89ZMLjTo3P9XDAmnnOwzJHRs9cVn08BASzg8
jh0H7fGpx0VYdjjqhaWlhDpBHoY1s9REv4z+XGkyfOG6KO56xYahmR856YhrFeLko4H0B3AnczBp
kyguvKNuu8WCOQTnnEqSUACS22AQD8skIGropftIfKgJ0cGFF2YF2gVM/D5V2VPLB8tXemiMyt52
snuk2jzCme4qoIJ86EoS98l061R6yZV6yyEzspQYl7Byl3EXxCdPdfu8zJ8iC5cv6iJjGO7hY/gd
BolPcqPhWa/vo2dbe1tBag2Sv4poF37ZMdrZUj1ZghqHPh0ecWerbTJlW28AKJ6B7KHs6iYD89M0
s6/UgztCUcfRjzFPTNGfnfkM0wJsxyEyw8H/tpW4UnZyKQh/V0mw8+GfLU0h/1Q8fXINh9z56SY1
saqJFx8mj/LfyES/+EDAg8Z7NThIR7H54HDJUbGgdw9xZTl04mCk6TXNupehYizkJ1O3DdIHkGb6
A/M7A8RD3UHhT3St2oLvARan1WfUAC5sY0xYLmfuFublh7SCXxNvieNSSJdZzjvSy4m53bSyzeAy
jsmHtOuDHZMASgYCcHV+6Yo578sZdJE03QXQMW1ygjYWyPRGMvfvoeTr98HOfjqJypvkJ70+808j
vtMOYmYXCNC642vtln95zyvD2owuEe4jq3nnPw6vsgQ3kHR3gR93EVcxaHkr3LUGoo1jgxY0NWjY
1L22u6k1AIREJbEg46stan3FwzLfQUNKThI8EkwVO2HS58vkfRFQ9rHIXqay+Bw7HlqcUi9NaTx7
ibYRCD0WRuClNPu7E1n9KmVeQrHSP6js0Rpg6knZMdSIefLsAF0vlUYixi7/poYI0OBBEs0wqy8g
KWLNsxSSeuj/dqIlrsxwfTYBLj07exchVSrDe66J+xiUryS3LkUuP7sERyamKE48xauX9+FBy5xH
gcjC8MSsyFPCSQOtLBMEhGRsN5ORvxYFWFVXwtwIz6j/eAJSRmk2MDV/fEyYVXd1kfxF88LOs1vF
jNbNuv6IJIPczJymdYPMS1p/OzIKQzMmN9JonxqdJFCsiIAnevXg0+KkzDeX4HrrSnLQlTXukiT8
gFuuhsl/oS7UWs3SF94ETp51n3DgjZpwizNKcQyk4c32CVaPWr8S+Ni1uv3QoKutodWXjlmjgUZU
PjXeLkLdtnx1oIGv27jEKVWGpl8CXDpgiPmd3JUpheTolL5o9C2uOP/nJdeBcqyp3Ax3cTMWh0bt
i9gmjlmMKyvF9OHVzORi7jc5jjHCQhaCHb4XwyTeOthMoS1qIhm+Jyc3PQ0Swp2RIXhbND3x+4WM
Loxbg4udn6eihzVgYBTQe+9N5rV2cZjrGrs/rHwaosnWjUb9G28qMqMU6ubr0EcySemCJ/rL85Tj
TCqJmzXdZGDMqTYjrtMqnt4mOCua/9w4HVWFXvA9ErgpOs50CvJXqWlvAA6OjLpudbjRKXNHT2mB
uYX9wTQG9xA6ZYH1qFUHCo3Yx7qlWfHpjI0fb//j7Lx6IwnS7PpXhHlWLCIjPbCzD+Utq1hkkWy+
JGjTe5+/Xid7hZVWAgRJD9OYnmmaIisjPnPvuXHjvEMLhRhearvAaz5dEJi088lTLfxsUdrOSQ+0
Nzdrh4cer49pdcUmn0DYzITqkWDSUnZwMekIopQmQSNWRPGilwlW45UzO9ZqorEkN7CboZSRpyxp
eJM6MKoDUqTzoL9MJa66rmNRZGRAtpkwAj6inESHF6nwCT72JvCxqTmV+ewa+UOgmCXwnkJogfU+
I2A6HPA44v1+6vGXgGYZbxASYpqEigl0FJ6iVqmd7jTPYQhrOWOlwRltzLIpjiw73USWNyxZ/lLt
EyCyjvP8aEV9fnSZLiOmgzWh/dyYjT9nff49EtZDZ2adLd9gZwni0Jz0el173PPkfXEBMRM1Wv1D
yvjGWQwUyXv0EVjEQGviQHtlFX/oo3Sh6T5m3tF+MfxhF8/HlgiYkPNLck2WADVOK3Ms3xydlKup
tkCrNQpISRb+OK7xLg2509qHqL/Xk1RLA8pa5I43GYwHc6rAgVdY4kx1aVPIbVZPJ5No6Nq95BYb
cbFtZ5Tcj2n3T8z6jL2Muo02De0BGION941cLSc9O1bwo0/TIS0ZBWDo2ww53UkTytepPtocuku7
ry5kMtgrLQsfWKj/8hugAOujCovlQyIioLTWH8EYjIdnzbxh3CQ6MnsVtg9ImSmT3GCdqurZboW/
6pHwLTUXkg+yerg+5MvjYAvN+OSaxcngLECnKumdumsVhzcdPzBdzrO0zX09MGYCzrUA6b+ZEKnv
QC79+P7wPGkF5A1rE1jjgYIMK7pN75/bO6wv5B1g0d361vhrI7qAbNP/8QoNFZPk7uxHHp7SXfGc
vvlEvRfD9BFZyOUjH9Wk6OZuLDi2Tpuu7JZ+iNyGT2YlPBYdlbTdf/YieGnW4HQ5i/qI/Xj63Ff6
d1u4N0YPB13w6vIGuCLLg29ke7oCoEI+4ApiVslKmLzxsjraHRtV5bzw8/qe4no/cNqz0TiB0r2T
NYi10lmPNYI+gEMAUekEa1tdjVYe7LT9hnr7LIPuJapGXq3h70FO8tsH5xZ0uzbm23Wr+IEtRF4/
RJXcZEbAm2D2v0l2njJzXsfMWfO7fgymUqLF6p7dgOjNSjPxwFi4cwvDemCV9FRrDsjEAce3dF+R
LmrM8VMotPG6TICdedExaOKzCeiFQKRpN1qY2OwYvL5iv9rANminLNrH3Y9OsM1GK4fDoAJMQxyx
ABKec0ovbsqAnEKq2maErTGMGQKgeYJHqnrmRO2a1h4Le/TpsxcDzjBlO9wAD57mnxDbv0HWukYR
+1e3MDx+8siemROg2Vg07XCxEYKb0v3SjeCMp5FjIUh+Ew0JsPc1lFeIrzfcRag4G8qdoo9fI8W7
Nep/8wruEkv1XTs2v5OWnnKLwbXJ9kjD0bKwM/zhpvRYo0S84SPsUonB59H0EUWzkTGr1QooJ8hb
WzrHycPZk8j4Z+zrbRn6dL4w51lmsrNAzedaO8fht+bk+SEAnhx69imt/lpjpj/BVCWwFMZHv8iO
UC8oOVLzGasCWZLsgBK0akaDkY6lkSVK0kEeFerkk2U772Nl3MaY0wzOF3YBtnmuD8W62om8+Mop
qqG6HfHffraEmbdG+DoF6shbdKn3/SpgGBu2cuTLzRIFvIs6yko5YEM2OBrkTyD/yMyEyFqrJ42K
nIaFUOg2YJKZMS6inx49vlRVHkzyiWqZPfom4qWh3AUMP5cEqO2zjPdL5g9Xv7dejfBjpAfDNLjP
uD3KND6VrGADvlcC6AkyLJqHnrNtLNEKpTef6h0AR8ijiVPPQWwC4+TEyYe2O5+9t/V4sxTfDwC8
tsbp3ijBge1Vy5EVHgq2Pkbf+PcX0LY8aU6j1pPs6JxorIQqOFxTAAmd9zomwBt6jdV4pVpyj4O7
6yZqlyY3pScMq8lbIjUA4DVtPyLoJgWEhysYcGvNghbFMV1CZifoW8Sj9EMYPsz2W1pRoAuk9ZQZ
mVAJ9AF+LLfWc5850KztwNWFZipdTn3xY5nNr/dXMoZSQig9w2gOPwXULxq4QOzQDv2JQSMyFdsn
HR06ktnZiYFknco7H5447hAuZsbXKJg69vjpK37qPRnmK8vwgBbB4bDDMtxqUfI81Dg13RnowbSM
FV//bogpWAOc+sFLx9BSTQfqAq8YTwpUNTM+qGoupslSxZeoA0IBDtwG/d96gDPaUVKLExj0ZAno
nN4gn1FeADjSW6zSIuEXXfQgtGCRWIH9pcSM6J2MV2EiBfR8W193wmB5p8bxmEl6LVca0GTzHPEQ
N6Dwo0+9DeOjaqqbljtM0hpgoWNqykNr1NU6a0LElzHE2BTs3woKEK21epzkuOvsWANKxXfOz7LR
izejZJdSGAIYeJnCMphwq+bEfhs2Pq55M+OMoCpASFgCK716j2zX41rtl3oE8ILKEIZogakKE6nu
g0xhVU7D48D6dPE/utOpkcaqIetBq/zXtjPIfEACXA/hyWszVLv0XVWn35se+Qjz1kvam6Bp4JYL
/083pkwAsnsaoPcyTfiLyJKbFRumu5SM/wcT0pqtANDjH+6CFj2Vs2cgFS6RssIitwTWq4CLxPlx
DGenuIB6NzC2gPXirTU8ySg4VuQeKZZrk9kzHOUuqKdT6VHjFBJ6Xt/fESNfEdO8TIAtl3EjXt2A
0poqEROgWZ1GfivEaq9dZe08nwQtu32xGUrVjdhXk6s9yDHbJ4yJrADZhgY/8DTYLA7GWn+KCYnk
4c/urVY+FiBcSFMEhc0zqjvi2Rowmvc+Ch/evGz9YnUKQrog4rVWcLgv3LIp0NY+45eZ8X5SGk94
wd3jTuInNAfyVgvA8dNbKqIb/ssSFR6wR0WgpY2hGX5HYQSrTq/epU2A9JCcKSkWtnu0KlhCHTiz
tFoKG/NwohvXKkM+YeA9LDSopabnfjrVhUEgs1kTiU4YEaARVSBz0HFrD8hbbrBd9qFGB8TGs87N
P3iQkA5gBYAAfq9QLOAjD39z5l3cLXOphxq31L5Gh4ss4g3jzEv/LtaxyH6GnjxORbpngHUzwJok
KnDXSS+eQfV8Z2JcDQ10gZ5ATDh1n8VUD6vJ4Ubx8ue6GlGAaOLZmVevJSJdBzxY59YPk8QwESuO
+YZQYFwb3X3O6rTm0HHPMJAvj9deqp+Iodah8V6bOi+3MA44JMJ0B+fWWg9WsIv9AFlhQXRwqX4q
cH7kvrCYWI9gKHZCieeEIJ2ISX8Wy5mPOiyU4apzO0OkzeKzTG3uEdE8jkLtp5F9aBDs/Vg7z4Bb
kV7stnxTeRpAleXOZrdiwWMHtqGzASChbQiQvmrEikfarF/AQdK11rmTwc3zojMmFI0tT3Cj1Rzh
sAhuprwBS99gYHLBHHWuu05Dcw+bw1xoaDKqoY93AxldnfWn6Lp86znBPsnLC5orSCq2OIITBZSN
DQKSMUlffGmi/e5Fza1Xd/4D1eCFlMhjQ5xs3aTX3DAIdkPQGVgpzI0cwbS2omZ9EBjN7CI/ik4g
uAyGp3BsryoJLoQD5RpuvkxGPz2vzg5JpY8bHIqF/YSn+SyqT6Oa3ZGi98HJxRc9tO+ld2bjAgt0
mjC4eB8J4vMh04nOVuPBFcjZyo7JZlhA2mntH6udiiXiQ2AJJ3dWnirlXBQbWc3xm81YTA/mYDHg
QcfcBKLZtgzumN7m1iYNxUvVAQTrYkYQXMl6ZL+xyCJhwS0++7B8HyWztiwBG13r0S/4uXvjgJEL
CMGrVAR6HHOxH2KwRIdOiRygZZUuPF6iMBiiNwGjqyLcODUzOio8KJSmPJZDsWdYVG740ntpoo41
+5KTpiNv26l2DC8bZjWpuemTYS+QGS9kM7P9/QerN7tV6gZ3XafDtyS80IxGLq11zNExxLWOHbsZ
68shMh9sCXMoyqgpQ3jrf73pITzS3orvtVf8RHiG0V/3r1Sp0IHs8NW05MuoDS/INN5iP1uRTQC+
Qq+sTZsi81WRPNZlcsgG4uVGss/DmfWFloT2qkErGushPJIWsYAZYYmOPiNGWDiHqkuo2GoOQLOC
glVF0ZeLuJgeLZ7BlWsDgJgc8eOMiNbgkFpj+OsUlBqMP5bK8ssj18IxjwgKFeIjYd9GTLu1cqJm
64YT1iod/YmGD9m1KFc7bvYQltMzHvd1aTrUfkx34yo4+sreA7NJpzFb9pm6+nmsrxR0AFlE756R
7dOS+wvbc28OvCAt9teDL9cD+RuKwd0iC9WFGDpcGZlo2ST6XyDSHwFjIlT5TEhxEA5jvConXGgM
P5Oy+MY+xA9k7L/duD9OTb4Vs0GkNYPvPk13gEKcpQ3oPfl1YmHundQxt2SWtHTFxF/gbV94vF90
JD/ckgREePBwmR2ZbwXj6bXZA3jvh0Ostd0GDoW9rVl1xj6L/Lpvd3Zm3zBvxXPHgap4sNZhkbA8
J89zAYtg3NAYFazyOhTdayeo0zUHXB8yJqkLw12aRb/r0t44pCGQKTcLd4nhXMswRp7Z0k3U5qKr
/nYH6F3cSFQsoIgrCwsTNF5/aWLza5o3rEPzVgKDhfjKvE3PmYBkkh0c5EwOYoC0bAp2uQnk3oHK
A0vh3ED040LG3hPD5YarB1bsFbWbe5o9SnWvOduTYl6Nj4tYh8LULjbSMS+MqwdUSmkmnS2oyzP1
COje4dhH+k9l9legMS+qdZ87iMOBwkkehIwLXJESbg8ip6kI5Wpt1CgzsAfw7wbjC8FqBLjgpELW
8Nei+eVF5btABNaSJJoGWFqhGe1lIolpD8N1H+K9BPw7LLuSDSZjCM+qZ+CjNx2auagb2unDZUSz
UqV9QAf9LGwsmE6DNL2LdvhzXKrqgwPK/DhaMtoh6j6EE5rHzvEAPpv21cMy9xRUnDJ6XPxUSus2
UwuOuMf85DjNURGWZWlsIOcfoO/kDEL+tHG5Klos7m4/m8id9iRnr7PjMC8Q61ZZGVEqFoyYsHj0
vXhhuHe7wl9ca9j7YztmZMZTztuqhYCM8OLqxsV15hctIqckL9C2mKq1xi/YqJOR9wX2WQtc1ovM
tWxjW8yhbChMDr2/N48FWHUUO7TW+xgZZpH/oJn4SowQLLfziSzWXuWEZVN8gZnSHWdfJHM4fRZd
UR/slA5fxIIVhOo02RDDA2UAzmJc7+iD5LFLFAmukp5lKs/eFJ27sn+riB6vbI2MsQIcWF2QVGFn
V9NiwpHjI+iKGGlJcqEXx+TisLAKcT7BQim1NCGPzcJy4BFoQeDLrE3xdrTPCMoXuk24TGvE4wW0
ISGA48TUvldrxLLWLm3ch0g5W591kmumF8UJkzvc0HJAdYrIdzfSvaZ1nqwHM9qasfPisVsiEeSP
zXHPJg6tkwcTvKlQnTt6eddUfi16gpMgg58TrQ9OOUkZfLB/HGR50adoX/IDChsBNDckeEmDt+ya
/PArCwwLgKHXKEVhx/unnIfl5cqekyCsnHbdHeMXN04eI4emi4WyviyJhYKBeBulXp9Hkd2M6Ebd
uNKsJOC+IoXFxKgjcGpvGuxNK9C1aS4ulUI4p2UdNF6Nst3gYhrr6H1qOvz9+bDLczPBkBgwvtL8
J171xJK7fR7IHNYpy+bwRMTvMC1j5VSox8YT0kyijCyioPyJJpawQgQRokc7TSKJrpI72KKZeeY/
9W2U3ntmwxTaJ29M3AOyrPbJl0qsuwLcBleVtS50ZIMijZ6gSrTgErlEU5+1GNszMEbTkaS/x4m1
/oYVOZ41TfgvbTYbp2swF2HAmJ00KKQG0YyB6RF6epOipmhiwgdMqAhsf/nQjdmmbwjc0JvEYEyY
8l+mqrgauVduykpku9Gsg3c6NbgYVx4T+A0MDkrko6vOpY90bakdeFqZFzao5lURbz0YQDfLHNIb
Brl9Hor17C/YNRlUwPmhqd1GbmzNbK5hdKKpAf/JlibRyzciZZARlcyR49KmdKzWVmYSAUnOaVDw
qove2kYo/u1kIzScb2XQv5SG9dQ49WOjB2CZIvEaPUQtPDQ1NzBBnL57MQ99D7YcOwOG1Igmxlco
hRxYSo7TbtKBEAyttvCNE2KBYtxst80N1spDWtD+1FSHu7mSJyb0OPhLp2D8gU5RUZHnsPHNrF0J
+aYNaADoFupt3w7YyWbfEVPFk5ECRkHmT1XE7SukAU4NENLAhBY5CQ5dJ1ypHCsWffpNC9GHQtZl
Mur7RxxbyREVGzJlk3GQ0biX+T9dzr6XtgNOtFFTRUE1LGqa9SEboNf4+gWm6zXEYHzImD8t5n0P
otiQ8CbzmRnWsPGmU2t7zaW25RfyUWyZTDAOGrUsc0Ts1JE0mBGDOYn7CC59yIbX4UhGblJss7JC
X1tSf0uqVd1mt9U43daYMKzYGmjQEBJ2L4HqD3C52B4keznVlzCbfcgaZ1iIOShrppAjWj5G5XBP
JyeliwF7l30GKo62HmKAbdyl/BBqMDqh7Z1Kduf+LGudfThtob8JGW2z38DhuDRY8RfIfw1cKzgO
HhPpJNvUTD85M0iBw+rqZrgRDfkzSAHLhE5vqEJ+pHhxKwynM6Jpz1BnUaTOlQYdZhFQf3R8lL+t
W1ITmcSN6Fm8qEwacScJIVIhii+ZbXhefik15kQ8wzA9xickRuQAx/HRT0h6GjkeCZi91iGEMZWx
ObaYMXbsmcuIsSMl4jW1CxPNI8hDkQ63MsWgN0FtFUSlcUl65VKd4WVlm0gym6+C/Iq+7xNJKPVW
ZH1IM3ntneexTU1mVxgwjKz/EDz0I5GUNur71HKQS2Ea0OOQBTugc1/7FAZMJsesJSJlNF1ZaI+H
SUJeL+1PWt+737Xphok1aj6mM0H41jGgjpz3KGNqkPjpZdSCzeij4ZfkSgN5JVamZS+OgQgBhzuB
ShvewvpRs6jKDeQEfrmlIcKvGRvvfQvozBxA6fuvkwmpg0IR66vF7hFK81461gfgCrUHUtoGENpK
uEfKYMwCyPY4yvBtaPNXPyr0fYWIKUVmmIp+eDB4sLiJgl3tlJym/ZuoqN8CR9/2pRctA+IVGGRg
huHU18HRXLAh+EwQPobywY69z2Ey35u2Xg8sPReaz7+y3HmFEbVnkm53aeC5oC3qN9vozXU0eT9B
QIA7r8khSHtpu/WL8imXCbXdotu720V9SEoen6BMdqNPrGeXSbEtHqUZiG0aW1+tdpM+3w9PEPul
BIDylL7rsMEifZzxI19ktmsxPG+8EzWxiJvcJTwrrvnOxBDNNqj+XKOHBbPB35g1pJBZrKWGxh4p
N3hWrFwrhjB4oL3iC0cUamjOuQE17kLmJiHCgFdcDEUqaJDtQ8lqx+xSFuZFKXaogXnxy5a1uNs/
sVSFuBPB/4W3d+AoJ3vE6YGcN0iTWsf/DS1kEIw8Fn7f8DZKcKv6JSVbHZeLckZFOUHOPsrprkNc
f3UeJhmjfTMsGoI+YlTqnrH7zn7x4erwclUu34xUkRgi+icrcDdw8D7RJ3aHwEfuoo2fEZ0DZ5yc
9tHsNrcc9lNUnG7tnaVpn3WPVLTMUxs+hhMx+aLZQwAPpUgPBla19sqBzVRkIaRIvujColdJcN96
KTrGqGi0jdeJzzxUM0AlY3NqA05sOZpjk6e2XYF1nkw8rm5+KAAeUxIAzxgZFI7rSrDGiPNboPYe
Rk0RvtWB9ad2vqBZRbQfdmD99tZwohvGq60TUeu+/y1ek5k6hQJVDuKLw2ajLHWpmmxXa3AgZRTf
krB7Kie0nlGv4Lek2Z6Xu+zo3QlMOhHZjKJzrpNNU/ykXbA30+GeTQLkDFO4rLF+eTKDrV5oN1v8
YkGGYRxp3ylMd5RNN4FZH4+OidpTWRtL9cxjwHdhYaUkFu5GVCg8jXkZg2rLSqDuhOmqRtsI4gK3
Vv3C0DdlrXsnRGgS+qufw9hBIIwvtlC3nEEurPpnoW11mVRzEYkDM0jLw6R3ZzILGEsavAXDCVKD
OVxa/0albqzprSZU4/5yzHKKlAQrfYikspn8NQw5H7/2o2JiAswza7ZDbTkr3Pcvk5Z923BJLqkz
hauimyM92hyZjcFUKLaTYKOmwlmZsjqaI8P4SRTviW29QFK6k+Js7aBTwMDexpH7EpHgc0V8ki6w
W1kXPUnix7IoP+WEGRcPW/Fgsw/sek5UI4i0FVbIux/n8R83+vLGL8PQ5QP99inqFKnRE53G2Ojv
QVFxeHpZs8ym5JLY8GU4k6GfukzE2EzN5DYXG079hAqze8zSGakRG+3Zygx310uNSUyDhTgQCZh1
Ym2YhOd7tNRYdHLs8pMejDOQ62ZodsiyHCKTGB3ryO19jIZDFctyM8WieogK47GK0fjZDrKyNsjX
CsLDEu6sOV8HtO/4t371AFdvTFl/qo3+UArRfEi9tSlSKsUDOhrrTA46YZ+2v+5SIo9aEh9XeWCy
S2QjsRW4+tZxlZ6ThEvdZLXoYHJEhEjK3titPDW2v+RTX2Llgtf07bNdVADKwZdqON/GV9epW5KB
wv7QWomxTqTuHLTCJNXIwxbUx1+VErA0o1YyOOej6/xq93+oID5LRJk7rZvvrXxpZh2kXJROaG5Y
gTIU6cqh52Sb6kXC+w9Qsfkj2WyankFPgrjd1xVy0uCABQBt+OBzcj/3OY/cTF7U4phdeKqwIcX1
qmczVit+bGGqWwACkp3Ftu9G1NNjmHd8FFyc3t3qjSBPNUhxrWDKbDr+1nKUWhF8wZ6V2oqYit5F
ZJiCXXYY5/c2fkNLdegMLhVKpsVgSlzdLk6HwtDXzNv2QA6gXF+Vp4iLzIA7mZp/CbkvF+MgdpkR
3ctUfCb4P1jb410PG6DuFR70Dayv3WAB08kE++lRa/Z5rfDqtJCeK83YmnqG/XDklxl60UbzvQs+
qmjPlzXwxLtuQcILoQajBxu3TTaK0Ms17jg6yxpSBdlKT4OO654VWGvj5Q5m2UYGnBgeWq7rt1rH
5QuQL4cCYKbFZzghe/Ing/6nuPckiRgek67KWZtERvriSF+xR+n9EadQR9z0xp4t7nmI7CDtV2Gp
Lccx/h47+4yc1V7p3lMLW2Hl29UpBZy1UO3orNMi3NtkJ5DqAFTVtpN9VkI0515Wm3YAjC9DFBUy
e1CesNHy4pYMHCiBKA+LiEsK+HCwTdLkNTYFYWTLIC7orog3WaoBn8sIvQW9ArLzYkUo3K81+6Y0
8884jGA7Jyq/RAGCMexXsOefdZg6aH7CP8QhxDkHKNFBK9Jf9FPi+hrll/jwCPEVI6Sk3ui+rYbx
lHCiVWKo+hGmy6ND7G4LePTKSQApLgbPQLu0IsbgS5NyE6sM6ZXqnvMBPkZQyw26F7jDyUD2q5xe
bYBLuc5CWptM6FatDj8lkou+NzDQaZy5Q3/8G1U9h2j7P/n/fwo3H/+VF2MV+kHzb9uf/OEj/an/
df60/+N//tf/9Lfz0+b5f/0H/+nfE/7937+t1Ufz8Z/+Mm8im/Gx/anG20/dJs2/zZ+bFzD/y//b
//O//Pz9LM9j8fPPf3zlLSA3Ppsf5tn/nMSt2f/HMO+HEOFo+PG/fcS/h3cT0Q3GVlpkdOuGlI79
H+Hd6l8sy0Hb6ZiaiVjLUcb/CO/W/wWLiiSZXTfRjhuKXG8WH03wz38Y/6IsW+qubZssHplJ2f8v
4d2mbpIDXuTJ6OfZ/vuf/7B1qSyCxR2H8YyjmdLguyi+Pm5h5tf//If2X0cz06sY7JuR6ljGY/xK
pCQfSQIk4klfKkYK2zYLqh1kqvp6NBntXUdkLVfnPlII4D2yxxg7cBAN2yH2yPWsCzzsQ4BtIK69
h4pk35XITX8lp8IjodrVrXXTGXAeojx7RW9Usu4GgYU17GomHUtqnSIJzXTeL/qwCU5//2g6FZxi
NC+7JsJ9HIbaycpcdxXwx2IaVL+N0qba8Cjz1A2hIdak5w1cEUw3//6B5AEltAqz53F6j2O7vuul
gZTCJ0MzC4bzRNZov+qsyjgquCEnKZr8rCE8os0VzMXJ1BF2rj2OpSsfCwphv9V9onz18aJDhjqr
XnHEciyqykx2YVb4Orgp5e3RzUaLqh82Qlg6aoFsXYEPA0NatUt8tnAo6CuR30Km3kAwA/qViuFq
ClGADWGJTcivW03XgmPr3/8Arfcow947WMPFQiF7LjyJzbRA5vr3r3G1UfXUnDWVTHvbBs3QaPU5
+48/AEqFZwoGrxL1Obctlju1GZ+7JH8LzUggsLOSWc8eWTqQof6bNya+Ut0E2Es+k7syhFd9kEyy
lAFZWr5K4y3hdD9WTGVBTpi+gOMq9rRO3VVUIWtiVzfX+HlQQdcoJRAdD3bbbfUw+WNSbM3lRIP4
e/KvRDkxfaZ1ApgU2Pk5y3GtiTzKH/7+txHp9oOIAmJWRrADrdsdc6vFjmjImxVQm4xle8J6SUwW
k1+uQHTAf/Xvqv+o6nrYZrb+1Ai/3wrV30WFWkqO5cmf5kG1Qb5nM0TyBUvrQD3smmjQyop1rn52
RYlxXDceqdX7Q1a64X6aHQ7Z6D5obZNtI2nuponQkXzmpg+JOSPWKExGDwAEI5WgJMMgmAomycRY
LUBWMew3BTkBLFOBVNL2A1bOBuki7WDuMPZIA1wXe7UPGBseHIrR0tE/iGSEnan5cvFZzRmeNkZf
yqqC+IhpaUrsVo6LXXm0mHWGBYOMqg78TezCITWH5KmLuD0AUWzGwTrBIX0wQyLah/7eQyaJCjvc
xLH+Us1Yd0YqxD/4j8NAr+fa8SmmJaPfkE8IUU4VscIGOGBPvvs1wqSS5tDoIJWQOH9qiBYRfsuN
nBrGttYB/mTfjLyuYIOw3gXF0pkKnx4RQw6GeBw3GKkj49fTO0bEJIPvyyReEQG+rGpmlMU81NRc
1oq4VN9SBOxVlT7qTXUgHooxrfHgoww1ejxkZZNc60jjvYU9El+2DpG+eHWQNvE9QQmS3m/jpBpJ
Sm2Oamv+N+7RH8gr7lkDrjlrQyx/EGOLcXy0oiRmm4KZBGBhsZzMsNuRz4WU0I2vLtDyyyDuKk3c
h7ZPllAX1R5b0Vs72S82oerryhZfmf81jikNEewFQKb6JYmFsSZhdlpegpLXFQV1fgyE+8JGF0NA
ZgfoH9NXEprKAypoensslssmHteQNtsDe2Beqq6MnVQ41QA6SJ0nAOtqzIpwuHe2D6s5wdwAHX4h
DNhZicV/m7ysO5TS3vCoIK9Ckg9TwN2XCvZEFHpPlUJYU6DpYffDqsLTMPRNPXrw1kiYOgbWhlkv
gnL7T4DHDs8cmFNAlf6I1zZh6R+YyYE3yaUcrHdXC9p7bFXOIh2YA/dFKRYoT09wUGFiQTHqE+9H
MwC6WpBKnXuI1JXo8gxoOzMi0CMMl8byjkfglnxifOpWBoQ5qwdTP00MZ5HPLNtUokWHVDJYAIdc
jz0Niu4bCAIDVhwyHYXzDKBNyfFhAUJQ/sC6hGSPUJ8+Ur2G70m+96o1Y1ZGKvjJK++jRL1cdIoY
XL0DimDOYFeecaN3FTnUmXtVOgFy8MXcpZ3xpIEuVUtJnLho4uiqOlALdeYuGfJDuTY1/fg3wjdW
AB4rhLyFGTG/sVgohniB+cVr9FwJkDkn9oJzmMVYymot2Yb+xvebYQ9/Ti0bW7+YY/9Z6XVzqXoc
qa1j4/r21UFqj0PAN5rbCnUOcvQyVuU2QBOz4feIxTcMn6GGommaHMLS4FznfrrqmM8v2aRUL6Le
QT0l6mOwu4WosVVUJvYabe355XuVEPLARkLaHCFutvdb+6XSiDbXQ43/IXiltdtyZJ/HwkFxZBd/
TOMD3nkyA3elhgEbBfnOtUL8J0a1LtnItKG9bXy4aGry8DVpAbhar76A1D1ZJh2ALHCGq2KObdbq
x9glPyNxCUphB7N2Br24Io8HLAxDd6En5bbUKwhHctN/9LX9kqWw4di4L10Pmn+WuD8O0z6Art+N
D1u29hGuGs3eSF9FRbAaQvlrwucdIQ9BWdTIxmT0e5ZyzfEcrFXHkqB30DQi06tPho1C1e1or3UN
Oy4Yv9/YsH6RApGUE34bOVJokuauqs1QE4hpJbUQTwxBPunI3Nklv8NEUDpwqtaB8cxeYTsOjDyQ
fxqsC9cNZi2w7gJsALFqpsccWCOrwVkNboPHO2C+PcXP40yZthySMgAlbv3xi/NI4vImbLIbcQIR
bIfAbdNafBm0Z09azxo1AbbCdhFLGjMyUJbrpO42A8lIR98hikq2HXuRBnTRwDCROPeh8c+OJ4YV
zHceXW7eReaQNMRK/tscerkYRusViW7w97OqKv8snF1Vqk3EUhT+x5tm1O8d+CwUEhiuvbomCi7D
TxPgtubRGE7PZ1Y3wcYxYI3inJsRoz0JiK4iViiI5wcnvNeiPeopMVClj1RP1rh2ai3NV0alXTHL
HniSE0Jtm55xV/ApsO134yGU5kbEcMOhrrUYtTOFerqJVpY9XEeThw6qcFENzw1qC0sNuMXIQlkn
PJvLMRUn9mLLYTBZq1fwcXPTRWnrkjwvK67viVHsJugEAfBldtVC/c0fRLxNXQPgeG9iJmZzvTIA
dbqxrW8a05lu6D+fwumdHIHpm5BLvJM+6nrPZ4hBXOseIxyeujFbe1gdnyYYfVsYN+HCzB2m/7lo
KabVU8CdEMjhQ2QT9mPoSuhfWU1UoYbxYtAdRkC8jRHhLP8bR2ey3SgSBdEv4hwgGbeS0Cxbnl3e
cMpVZeYhgQSSr+9LL7oWXYNtCeUQL+LGIvjNdXnl6am+DTwjh4XhB/tp87cdyeBUHnqDXrpzTf4z
7u37tIb7GvSbxnvkx9qt3RhI7zAyAwaef7ycUi7PEG+58V5OJGxNaoumZXoR6amwRg3UNHhnxHZ3
QrpoKxcOf5znb4O/3EK/iSzTKn4xWAGp3STJCxZpah5DruHYWAewnBcygxLlGEnNZ1hVlaZ7WJKa
O3X12GSDTUdQVNJqghnSjUZSC2c91gxK5xqd6Y9tSvvigP0mMGDpY0/wjHg3TgTSvje76sg60viz
Wf31sE+/0jAH7JfSd5UnGBUW63G0ApiXAyeejkkwTMTuNM3THr7OF3jxZiSOVpe8AE7uPfoiQ9Rw
Ofm2DgR8t1tl4dRsotRfJ4g0MTUdxgpO4QkhaXkC1HDtAsRFz453GP9LZOPi1ppNcOgVWlJK24Ux
6U8KSmMyoGt1zOwf/cL8cW2gh3bw1IMBOxZ05fUdjR25y4iOEkK2F8+7V2yjXbtYR5DmJIf08Jur
Fkp1sUsAocFhXHYe5Gg1A5Oy8ya4DcVydWrnvS2Tn2ma3jMbzLOih6JPWXYlNGP6nMjRiQklB4+D
TW/EcWQSvPiaIVoGsoJgKBMBYO0FOakaWMfWapH1mLG8jRArWLvDc28sL5DE8o2rhh/Kf7kHNd/r
hy9lUkX/twpdjPP+baI0FbU33Bn5jNT0RpA14KibfpdDSO4ntF7ZwNsdJRwUGA3LS6IworvdmL20
k/9GnAv9vtWPuqTVBfGwBqoB1aHmDsJwCLN69jYNZrTETokPEav2PBIUQipvDVx26ejTJEdaOijK
ZynBjqEh7cOKbpWGaZWa5WNT2E9G3+FWWYLxxWyx48MEwihD2vBqBxxVhysupifQce/WdOJKLbdD
DC5gCZibJmpZU3fL6q8NSaCn3dbVguJstOPWom97kvSiDBkJCAVblutlvAM/RG/a5L9zUjzmdMDk
xnBycY0khnkHD/zJSBcDdW1DsLbKPan9Iur7nGhpxQnEd4i7lcp75wyHF89j0ONMyU+1EkPjAGmx
ZI1vmhf2LrjTwIxVQEmMMd78RpDYLeWeGN8+4am86BJC0UxnGEdnWZ/rPqvPmQVqrxY5hoFUm8dq
LA68ZKDh61jsoCv/DevmkYWJh3ihfcAByGvoGb14ZgqkcLRKOKgbq3qsMMWtrJD2MsUUR5MrQ03m
vV8omoDz08zDriZLwOrjp9sZis0GxTbbBU7FlSh/y3uWwgkHt6O/6MOGvB009TkENOLJAJWUtOKc
LC++GmRUDiOXhDzjEU7Cv7Bmv8IajiAlc6SsE87biU7wKIU7VZ1HM7gRZCbo1wlMSXV31rwIXQln
0apGEp9k0rmeGV7BZDg2LtngYJGYh/NguSf6ZNYYUPm+5NMzErWPifzCRLy6yiV5a2IvPOVh8rIk
0442akQ7i/0sMYe/Vp787bxJHfD1eJAsiK6u4hSnb5ZRTrstEbudP/OGEvjHO42B1Zhd+NLJ8gob
j4u4Swg6g1KxBU9QbHLKtsgtz5f1XB0Ypcl15ZvB675Y8+rO2NEBXLkcB9wHgp35xhdyZLlt8fZh
QhAdTkSzfYgrt911GHISAQSBTnqxcRSZDH/dCsK0+ZQGKLgCe2SZ5FGwEhXbX9yQvoochXtsiH3C
8H6mbejvTKj+Eg98TTeHkpQTYEZMj9oYfEj4AeFDR2Fh3MK8PgU84QMuq4h+kHMbx4/GSLqjXmRx
SEoQ73pCy1n7zh3hv8NlIu0VEjZMXappkmCM2g43S1iYRyCN9blQ7SXXwdFqwi98UPMWQwIVKCWy
dphyYeQe+NhDT27I2AWrUBwK+W3L4jcjXm7RTWIfIJFXjRs1CuHbbReYgQNHpeIlVdzfAvNWDnys
umzctAMnwZGzE/TuXeeIL43FBcNC8xcK2K+2bkucptBGWUHYHD06ulWJPab+H6YirR/Zdl+9oPWL
FA7ONvGqXRkVrvNNSStWMb0utmP9ydgLXhIoKLx4Mjd2hmeraGDigUBoHpaJP5bB/710sbXHhKcv
EvD/ZszK7yVl30vQM1iXBHp5Tp9FmS77fPDvA8gwAtu8cS5P0EmtH8lA6ncErX2NLYsP9xq3CXPK
TiXoh3SJSUNIKFyJY/hMD9M6mmkMhqe6hPu6Vc2RfPqeVf/vhJkXbnm+la3dnhHkxvPkEqUbcg5H
TrxeWMsv8Ej1K8Pqi9LyZzKyl36IIXzJgNV1KQ8L3p4Ns+g4MhfxXmcr5ZJSJSSJIOVmVS5Hk6KC
KcW9F+TuP8Ny0xN3xFNWyury/y+N37VkUqe1eDjZudq5ln129rPpzRs82DUKc0BLueIA6XKb4W3c
maaKUk3fjuug8LcuemBH2GCTBOHJHAVlk1DBD6MGtTYlj2NIG3WHwWnm1LBB1tnlGZ67Cds+Tmbi
0N0EVmUGtaq03x56r7aPlNq7CGvz3XN6h8Scmm7ELNnQ+l1nkapq4NPtu5bJs8gPmm3kYjfTj3a8
G5G4br+kLoR6bo+9KemI4ibaivCdANXvelRERX0+bs30i5+KhSfmXL2Q8CHGyF5hp9a8xbu3893q
ebSro89zuq3j7NNECvFJ2uZsgVuE9o+5cX/MgQqepK+PirqNrfKZ8VVC4J31ywtYsd2oQYtQqBHv
TAlWfaGO7NK2NNAkiJplCTCp9c2DlFYEVudYgRzdpWPKYZ5G1nOr7H8kKMWeapf85pGXPQ2meaPI
Vj10GQFYI0Fd9Jv8iM9NSf0IsIfVISwORo4y7FvpCbHKOFFEgFNl8Tr6wsW014V9sTyu7UZ3cnpu
vWYuwDL3D9IDoJxMZA2tsr6zKT515W8MOPG+VMgHMDauNnmBIMEanmlfbwbLIMqWU9didle/sV8y
R8mt9pEIM6s/o5hvNdouc1tNWdI43nTBoynT7tOMmwfXTqGjEm3GyRzjBCRKyAjSpp0O5zjTt8jD
p7EjYhbwnWrmaN0zRtgwSkT8SUclPRuT2O6FrQ55W2AtGnu0o/SaFT7IX2IcHOvma57geHOm7zqk
Q8B9KQvnGS5SSDd1iuEJhvDDwNaVGibbrXhNJhPREx70DlZrCLa7OXYVRWYNSKzVdvVNi2HUd8z1
q7WlYLEtcCABEdqqb7cD9rRusiVfj8M79+CdrS0PSw+jwNSHlV9T7GHFFIQZsFU6G0/2gMLkcIPY
DD08sBbf08QnJx7NkGZoVngb1ytBEuZ+PQQd7OnYhQc73nSyfpiSz8RPDapk8CamenwLenf1AmHM
sJptjJGNgyceN41BezZair2AOfPC1Dc/cOedS6M9g91xVR2jECrDLAiXt7iSwzxobtTI/J5m54xt
OY0mDYozd+S+rNsvkq3NZeHdqblq2ov5NXZw+kkOPUylSPZd43/jwUh21uC9tBhfd6Tc22gJume6
l9TRQf1toUXsLbKcO6e1ilOnSOWkFJBjR4/MiY08kIRD1qsj3O4PPH4tN5BNgA7Dqbl6IMT6jwAa
FMcpIqBt20PJmwLBhFIWGB0Wzc8ecX1SjoXi+mz37O24QbAhMB9O49UUGuOG6n4jSp5Gp8U17tvX
3iZbK1Wwb4VFAF1qk0gG3Ht7uXmOWA4DzZ6TFRPfIzBQ4lipEOgDPQBvCSFZiGoDgT44zC8MsJa9
PbU/WfGTzEtG43zwC1BXte98vBn0EFCR6EJHmaCmQioeEaHkG6bOQ62r12ZMXWpzOVwSaOJso0fw
88PffICFaSbBC5zB0xTnRIp8GBJ8SbxfmLwcgNtb7O6QOPzgDgTd57uk8rYhy4Hmz/0cdmfGB3yv
aBiOqUmhoUFwKuYz5IjBxSvO2UWhLCbYqrqBXcWMw8gww1dBdIYIsndHDWeGVHo01pNR8plTcTUk
rS4bDHT91J/ilWqeEMNqiQLvw9mktZomaGGU30XLjQd1l+UKCk1gwCiYJk4EkNHMjA+ALdU/tbif
PhNlxMOzDBscY1b8slTd30SDemy85xAT894V+VefA+HXEz0QdQmSi/m3uxLa8Ce+LEShdBh/LhMN
Ig03xi3w8KPy8u8wKTg/LzGpotmOmGE/ap8eGNtEN+HlOU9BZNXqbs0VBmmTeKrrvdd6/Dab6W7Q
++iBZFq1GOguGCLN2voyOFYt+LBRX/WpLB9lzpm8XQfwuSgIcngnW0BrLg3YhCRN1/feoQ5cEwWG
Dg//hkAY/NJd6oMSG7p1W+oxS1U1r+dQVXy2m5ZqBdiw/vPsEi8YVcxFLvWySMBK9FWVRlkC2SAG
EQgwmlSoSxNc0AO69/zq73KZK/cD88Swh2XxRlnidsr6u5+/MplkhidPQLNYfPhssAJgWKAUlBKP
9hWb6W2pafzCMHghPhLjLWOcqfGulk7bHzLH4gNuuzWI6inqWJS9ta2vE+57PxrvkJEPQzPcmrdy
CgdKgkyMQ96EhNLcdDNAJyad1bXdE9IKsUGQAt2Y3+s1ct0Y9LSgHCTHsOZIaHGv3g+MPqVkrELV
ovUUhiBJklTc5owA7myR0EkpUOgm90Aq+6GE0mfNoX7wQIwqTLl1AB87Df6NI2Y8c0Wdy366zI3a
OZV6HhYNHSWDr6HsYi16oldF8LybiuNXM+Gu1jT/wpcKLlnXcP2wVyA72DU7A8Y4Fdbn1Lu/mWoT
KfJ5HT3hkMMhJB0oFqbyGQAKf6wvcFXTlseAQ+ujIY0oceVy7LGiguhC8+evzyQBIM8zdslwt8Cd
uUszgEg5kPGYwjaaJVvAAP1+m3lZsusngAHjwuNiJM2z7GfCNBSDy4KkZiGCFjOkv0TClyk0Zbaj
zKp3tkVhkkSoU5TL0/WEfSdo9QcmZjYnY/yuQGRNNbBudOyD8PCA5vgDkW0R8GKQJR25OhLApRgG
CKHNa4h2evPKDSi/e2O7nyJIvhMn/9ePZnalRfo5lj1dsazVLZWc4PSz39IBxFb7cLCN1rhLqNVI
dfwktsDZz8kg4e+B16pcbCAIRUc9+HQ9cRmwEayZzN/SmuxuSecWw9OPjMj/Rs0g4Py2xRBYzTiO
/D9ekzAlITlCaSqvWcg8gPkC4J1Z9deGOZiQ+zHIb5n7i2Q6BuN3fns+9HVwkRIjeTrRTTUTJ4Ed
FZyZE0Vwgr/ioKwPOAQvDs8o1h5aN9uhwgMjHqqRqVow5tbVHngsdX0PDOtZ6+WsEgMrod8Rpt/R
1ZBsS+j/s83oMqBxyamrA5r80V8Fc1ZQkz+6UKEW5L9K1Bm7HsHETu2LOViYcAuMiesfTPTwFrpB
gZe4egd18mvB6gc6MP4kZHnhDFrtg+RTjWyLGJmBNfMoSzLYY+3fybOfGm05CAbYdhrvE+LyX51X
n0aPSSsOvPO6k6KwMw0YjTnSq3E4Tq9tgoi2TN/tMMGC9kq8i+Pd8blYJ/3yPRviq7PYakZidU1W
1Ye5Y/jfHbnOjBFDXUxLqXMKHad5bBWuIPwT29CBrFiSRTBWfTJEdBiNP4hJ/nOKUyILsLsqmH/0
juL8c7KzUh3zjDAZaIBqODvhnR8r6BhZJ+90FvHohsl7LtE5c1J9mCVo3Rmky48OGbDqfD7T3CG7
QP/QVsugEhWVSXl9o11FRCbzeM/KGdZLgheB+JpdpXdtWuKj6qxIUTkC1aWeD35dwxNiIrhd5vzV
IaG8KyeE3DlUV4iQ3KLY5K8qV9SVWyRoFF8KP12J3U/4ZyqB+3jMjhkew41LVtkIJO7HaUUaLXrv
h9CpCn9p6Q/4dEys/2E504PBBakw2e5nrf2Tl5NeKJizaTnugEVRnpvxEJMq/eldpuaaNr8dTdss
zKD1eH6QoSifHDYV0YnFZR2AqhLukGD/J2/Pp8ZksugPbri3htiHOoA7BXkfx9vYO5fZ7j4G3T0X
xUvSTdmxkABs2sr/dgM2Sru2PrtEyYNvPYhCNteEa3g19ffRZRAxDI8GusPWSoF7GyggVo6HvMDW
shWE9TzK5l3zp/GchquRDfG7/N1b+Y8bhB8G6cOKeImw8DU23vSWd+TuWqpHuhifteeQbI09ER4y
k4rGEM4ZZu+YWFZOcQi4yEtjGYckniTW2gqMmk/+AQPrlXCBq/11ypc9LB6DEM7StyYHeVHY1gGz
630pKVxYaCqMglqcsDhjFe3b7wYJcnaDa+9S6ewr/ykjVSRTtVU4l9iZ7bt2Xs0p/VpKLiKFndPV
nAxnKiPHrTWLowOseqNEhhej2HvJ9JOX6S8rufRBvZva8YvnFfiB0G8SFRatITn6IXA0Zshcka9Z
0J8LymizksSyr//KuqB32oC/mZcwaEdaQII2vwEM+gtNg8qj8Mcawxj6rwE2hoN/YKC9Bg2KYDJk
f4aQS60z1kjZW9I+AqM/zxk76XZIigdrcL2zlxhv6Ww/aUc+Vol+ZKTeniThM+JDStpAFN2nQZrA
q9sPTjP5py+fNDnURXwGa+m4g9ws9GozZyQ+dkYWOchvjNjJHlSIKHLUW6sajqNvUffJVJ5nqbyO
nDWq2I5i1/8UbHiVkx8ddqK5C15yCoPRXpo3FU7PRTid0oyXCk8znEGIIyaEVXv4Avt9ITfXH13q
etjphsOk/rRWd/aH3CD2DLE0UCrCD/DGk/5UGqA6sRSyyZXTm2OlD3arPlpNHDyJWd0Zwg583a1F
LGeTDvZnJ+InHJMEFs3pcRTZwxrulX7/zLXyOevJH2YeR+CuXt4wgOFuUqm+jHMjNiw7p560tQJJ
bRooK5QTzDlULtyZwgC8wbPqZD7rNEeVns7VpQ4egC89ph02Via6DIUN2gT6eN704Xxxrai1+OkQ
K2Vwriv3yQtwSOUhbU+G+5NY1ooRy046q2/VDCw6TV/WiU1sd5fEQD41DcqFCIr/rcbXIeCaqsk4
kydXHOfj5Wny+ldc4vVekt5n17H+6lVZWZ/7VFmYogfrexL507OhPHHzpvA9cZjSBkzWqWPbBXCc
fKCG5XiGhZ9GmB82oEY+8qo/0W8L670XjNy9obw4IdklFR8VXEPXJt0Zdoyva+e7T9jtSen9oiI0
pu2gI3sQ6r8ZP17g8EAL/svaZCewvQxI+DSxLGE0z9irCxzYS+DJXTwZMLvor6jsAeObMjAR/XFc
AG92NZ29JvxGn7mKMfg0s+LPMDIkrJJtjVM3rxl+9cPNEWxZhJrsdCSPa9zLxP8M7IfcH65xNwfb
bsGlB08SRcRYPQjJXphs45NDepob7heLcXn0g+opm4a32t52teq3MG3fUkM+i5glYMHS1/9wlIQN
lpXWcUF0qIg2bsaWdTxRJvvhbJypUCBtC/ng/7JeC3/PAgDl1lRteKOALrhB3rGTMdvNjnwrwuBP
2Q6aCtJyJeTAZ+ZiTVZWls9eZz16PrFinAR4nQIt1s7o5OaJix/01tEYbYpeWoqRRHmg84tThBWs
xJj8I6uSE2abcy67jspaPumFcu6LxvpVObp8aD0iBaodb0HgvY69vhPPqpGXA7TR9RfyVXfbTbpd
PQ8Rz315xCmInuI0O15MLqkBo4aKTri6rbEawVA1GXl4i3EVFaA5TNROVnyQHYIhOKTigJfwr20Y
L51nfvtl2fGzt786UC6HfIbbTxsSVaN8l6bp/AP6hyCaOB35xIrl3GLIJGfdPZIqmjbF2fMgUDOw
Y3/cOzQ/7aTvPE5JvzrxA/ohgWzRqBKsRiF0AoN7h5dZw7cxm38MvxpeaLsHI5VDgjTyLAM0+OyH
+SM5/eyWw1dACIPpzqLeWPYHXpJgCzjKibzgWpG124tM7tLBn/fNkLUfiZkcEAfn31mG52iqczg7
dH6ZM76aZWVPyBYnQgGWVMdsWHPYPphpFsnG8G8B3XRBn11l7717M3NDqOMcZnVzEpDiCeJS+AbW
vXrCdPCdcQXw6K6fjOVuZ26ztZQroiLTH3NXsFtndhI1HsiXKehOEJCIlRmXdg1xhP1OAm+keTd8
92v5LRMqZPmhY+hP28SiK2FqiYAM5WvRp38WAwyOAp5VDy2BrOUDqNduaP8H49qPMbzHhROp/ygA
ozP9YUCXU/d6zmm+5QIns71wyi+yM8SPGQ+t0IKkWiOySOJhfUWIldgxhjfHC03aRleraC8/+rJa
W1EL2rs0o5/umWbr13h9qqp+T7T1OrUNM7a8uVQB0x2Aoz9jmgISwfDfJGjgHjg08DtoVjyxiX5O
HXD4Q96e0vJFNAcop//GOfwWi4TB1+P/d0I8CcFI1aR54wZw7BTuEM/0fjG0bxjWgDgAwyTzq2nW
dCNeiJ0nVE6bCOjd6L96woAKBjFwyAoODtDkaDHezC2TD909LRPgqhwBJU6fWLXutTO8QiC8QQ7T
kMRFjteS+xt121u2IlQ19Yy4cB7FdGgB37M62yT27J/ezn5cVtS+M968EluHOV3kRADZG0aEn+VQ
Bs6dqoHX3MEO7CfQlKyBhcvnwatG/EWWBRbW/6sHTP92SgvkkkEeqt17rodHYVFnr5FCuHSIIryU
U33tl+QwDthg7Kx5ACU/Q33PzX7dHyggt1i/CP1hs4Oi+S9vnHtgM3RPDgHH25mjqCfxKMn8n5Le
lepfGQEJ+sxDJm849eAB+1gJzH0eovXzJGwor8X4g2hnOh9d5d4FfhJHUjxBd8ghJv1hpcNz49C3
YLVPY1/EGxMA2TnOd/gxs5WtRpyni1rw1t5aI5KGTDXK+DrP1SsBUzZik6ZY0x1JohFh0HBTAQnA
FB7xHpFLZwy3nhf9kJhQ5z3G64sRutNG0mdAGwdNUm336E3+OVciKql92zREhCiDO+dl+wwe+APA
DUrwvJ+EcZNWK14ax8MnK58I5SXs+mNxI66/HW0Qp1hFc8fjRMcUizjFNpealMRr4Bp3l7xzw0HT
9QVHxGKC5b3Q7xPyFpHQt20QCv1vQGzPoEo4BwXh0S3QdXvl3Jywm4lOVBghx/TYtcErc/RfY623
KsfW5iCVhCI8tq1/rZfqZEjnLtLmKZXtT6KMm+nkD51XcOqDTupyh0brS6hMWL4sx4XMvEQycb6o
kNhN6Lp+5kc4jqpecaFruyP9lSezJZdCeOdntEjpUvREzGrbpHY0cqhzGgdJXoGIy//IjsNwI7In
rpJ/OWkKpHR5TKwZAh3+l12OdWterK+8HVFwhsiCFkgacp9w4d35ZJOttuEfJSZL8JssZ/2Whmt7
jfXYmMVDYbqX8heDmGczqx9anZ9Iz18QXj8MpR4D0LyR4Oq5UT3+tAkqHo9sO3HWWSfIHc+rZehL
yUQGPDHrSGjeEQAOds7qbdO07UFXYozbnhd3/t/TDwAzo8pIgKAiGHGdZXvKaw091MepgA7ZWNzq
wgnvXRMzMih9WM4WC7WH+FK5AYac4dAH3Ydrzqfc4u1rcTRulVVcif7jC5g/SKx+LxM1NagC/Cuu
vPkAya5x350xllzaHLcvrkqFlKcabRLDhbHjZk8DH1EnL26QKR8VyI4K1R/fFXM58aUS+6RD8TVi
OhlBae5ryDMCx35kDUgq7drFYSztLagbFjjRas68HO0we7pyfp67N+4cr4yj7gNkAgYBlP2CJa7j
niHB4JK9L89OXaQ7VY53mBr7bAwvCJNM/pnu2DjTYY83yg52xuTx8iQuYGeXvpHUeLESdbAhWi6t
urt1M2yXrL5igf3dly62k2ynRsplRCO+cZCcLYzcbQricircLSzoQztxFBepa+/HxTjbfQ92ZUCi
4x7MOsAJdgUc6B7tux/FxbR5d1QaLcztt4VuI2s1iE9PM6CMZZHfuFteaVH9bdVDNPKUU+6cgYqh
ambTuRS5C3Gm101Ek8RBUcRffsX4bQGWN0lig0C2dutajZH5qVy7uAW9LGYyw8Nx38wKQbcijJrV
ABqq6TSob5MExbokG2P8MNjOecnCegN2vP3wZPpHlgV2b4PPiqBKgxpO6mJa/UVJ1h7LeUN7uUtP
dggfwutg8y5EM7mw9XCCGF09hv7ywfYAs6D0opwrJdWmmzIcjgBhfyYulVazvNW9Ps3KipKFyiN2
e5yusQvrIfuVO4Ngy1CPY8XM1QyPUosLfJ9LVn2XYfaQe8OPrINvRN+j2w1n1wdj0GMMaGNaVKfO
euvVE8NctB1g6Ym9Pla8nDWIxYEgJKUF5sUovaujIbiPvzuCjevWFfsh2rB+gYBxHxPUS/KnP4Ra
XXzuWMEbTme+/idi8Q5vzI9aOzwSpyg9ikuMaTnjSij4eBXbJsh++9384BriVkHJ6cZAblZEJbdW
0LVPAHe5gDBHmNzhPCXqODOk27PA8YYVUJLAJ/7mIJXNybOaSfMoNMeioefKMjBGR/TrPDYp0k2p
voI+0uW4p8aG+29t7kefV47ula/YABLtGXyt15im3MA2XowUwXSKbWgOtH2ZAS6pxrnamN+YU3fp
nkNOMMXdNef0YMXmCyD6RCksv8W+q6cySr2YS8uYhhgO1U8QYhvFYXEuCEnDhi3MqKcfDBdtM/6p
G3XwkCfvvtH9mI5/sWx73hHO8LmpOcyEk+WNt+qk+9/x3JvbWh4S+rcYWk2KWza/rM46owTp0HF9
2GmmXpGxCrAhpThFwDaev0M7rTYgS2iUsYy7Q/HxZknFz9Aav40p/NAQDk4gsVPABSlnE1MvBzuo
H1QsnnJWmmH1UtaxZYEQYhA6gh3bgC3hzkOmtV44gQYqfltGpIFiW5YUmg4EzaJMB+MlExAE8BEE
SITBozXpdp8xg7bUUwVZPwtz+4qf+S+j5M8FRutW2x9MZJnCc9CkACbqQdzn2eJwUMC5tTCSvnWC
W2mZpAXKfKMiB54FAehCEGKoza1CC9qasU/Z88S3vd5anJy7Z2Yk8IM5ap///wUaJTkH4ylr6x8q
Boj3Nmcub4d6/Uu+QcGt59V3k0vyoYrrK59oKhQCK4ti0x/P///SqfbV43hg0M6wAZDxE9duQm2u
SYed88a/zTxugKzMl1T2g1lQqECp94wcstIEbWc+zpNx0B2KItx5A8S1PuAYDzhwxTf4cSnuaToA
QB/bFQgce6EfnGMI11BKmI8yx/PNP0eCLGU+54OnIcb1IzR+HGtsX9NaVMfVPZTmhsU9cBppo7H5
Fvq2imLqTNJBhA991RuXIvc+Ft+8F4s2tmEyMQyjXot+3eWYWs1tbnqft58i4jlbvqtyX7jDuG+K
1Nz6ntszoDCdKOj48TiD3UVjkJlbmZgSYAEgSxO3cl7vqDx9Bh7sHHx8bCOTHxzbNK1zMSIsz0UU
wcEpL31Su7uQ2clGcsICt+ucYNZhJJP9Ll2ap4nfsIHG2xl+/aBs6BeF8si8hu5jIAOXgKTNti2Y
xXpEiufR9l4ohGIwv9AuuP4IpsPQr5Mk2hovfvFT/VhnTBBNA1BwL1WGY5f2E3esCN156kDW+DQw
IDukKT6edBkOieUAcCN9JLvkRJHa4xB0IeGi9qxWKDl1oCGlXBvXI3Zk1ObVDeYt4KwZj5X/w+nR
Z/jgKPNCnF0+8Jt4WFZytCh76x2CzQeE/DcU3mwfasB33SAftdLALhrzwVrEYfTVPy7bpGjs+gWX
/L/eQFbue3QfgsRoqTzlU+eNO46gA3tsddK0hh6ymKGdpNVk6+NyCsbnuR36W1fRIucgV7mledUd
6WeU9HBnzzgCvdjvXkInTXZMY+pXsmHHWmLugdEzHmcrW+fGsNxN/28Lv+y1dgU3pcbZKi7zEWrT
bUDRJtpJ3/wUSs6LPb3A/kBvmA7PnIqxIfDqMcGarsFAtRhNeHghA/dJxjRXKcjYJn7Rfmy/zDY5
lJnbns3e629WR9EqdzFoTYjaRoeveZQIU0qEBXRbBH5C8hP+k6Mj5J3440/CbIFvW/VECn0X5z1B
BZxb0zZRbrrDDsiMyHhM/QrgMds7+L5s2UvKB7Z5+yFDTLbYiVz8mt6Wd5U0Q/MTMPfbASNXZ5fb
8tBoiv48nEVMfrzpEa8Gn2EfB7/XPPlJccJSj7/GEUe6tTn5F8snDrhnsTjHElsxTSmkwrIh4PpT
DLssZ41lFzHOYdbLvXDbtyZ7GBQQ4YlXeZvOYD4yLOUNAcJFDtlG5dM6wcT/HkwZE2iqEcmBrxTm
JI3yycHY1FInqMBou6OXnbmlsRgAv9rk68vH0Amj4wzRrurRM4mJ7mkVPM5q/ESFxanNPpRT0Xfr
ILBxBTLYUpBbkXt+d86BXmmM75alTkx07QcgrXtH1g422fE9FWu1gYFzZWmf0rXwT+hnY2xVJFnG
OsPni4ve2rm294k4lGHPTe6i8D8pe2PUVLGBZlYHyXUmmJrPGUK+ZUWB5mKQ6S7fKyuuDybFD/6w
XHQ1MJo31v+hGQkHbEtVQ4sc6x+Sj0NiDBzZ1WGkna+76zizRwNz7HYW04G9lXpPBRUJkbCmp8zG
mBeWlc2L3fXnoRvebRMpoBPyK/nimQYmEJoQuTIgQ4EjNrn/GzrX6rEiy59rgxsiqpGO61uLWfFB
4AtGUm6xyBK6Ag3zVoZ78vO0paE7bZva4LtogTlxa0Z2uaeV2e0dU3RbUqFElpMBucQByzoqFLS1
4GBOKwjpizzr3AiOsg01YF3JZwLs4iFBJui89ABRYmNqxhvUZ+c77XByCTPjVk4Jyk2aHWasSxu1
OBc8cFyfEoKVI4UTeQWbEVRGiI+Ey1uyTSvDIS688KNVfBPOTJi1t8vzOmvVbjUdJx+fgnFCqH9p
4ulNSvZ8S2cPIAmPgWVakWGQ8FoZODnu1f/YO2/l2JU0677KRPvoADIhjXFKS5agOCQdxKGCVgmN
p58FTsdMW3/E749TQXEvD4tVQH5i77WxCNvLuOANlXe883Ty5zetrowNt74voGFxXL5lps7ALHZ3
nhjxBPD6Sy9FPke4OCTp+rmy5NWc4UQiP4XmbOPDy2YW3FsdTizSRMCY1t7zJBrrHsAMNV2unKlf
NbQLJxI0ntIoZQRN+MI8oOzh3jkxiy96pt0IjPTo6Zg3imoiqdrRVj2qvk0S5dpr03kXKC3vcYxM
qgvK7WAWrNS7w1iewww7sO8nydr+BHPLXqIVEGgwKsOQIc0CW04EfbFMdi7N15KieF9qLlycTLsF
NeapqvVu1YAeBEMJe71aXfpc6x8AHGF/R7oNVRlKH2AzO6SFqaYHQJ3WyulgQPd+c9Z7/YWOp5zH
H99g5R/p9CpHsDNKWVIZycFBUnnFW/pYtD7yens3KvJ+NNGSTm+iA41qtaPpg+/RWrNUHyWxHIN6
02h+cNJbCF1Ne0wt+3voSVGe/NfeH0khise3tsEyElOdCrkmz/EAy+Mwe143EnMu1iOU1F6mPQzJ
eEk4l1gnuGAoucWuXSsDMtOEr32BkhEa5mrQoq+K2nfVVWiaPNJxztBSTmz2uOXSansV070qVhSY
Jfk9YnS2vcFCNk9YB4NbOCgP9LDtnnsZ4sIxmUexSFQHWzT2FpvJwUg4dF2S30CuRQYuaY1Ze9Xt
4FNWzOnxmGjoNdg1+wdKPxpVFeknNwgOoeq9H9kSvRka9keLmHQxdlb8VJNuzpPZDr3zq0X+oypZ
s9YGwC/UWRl3on7lVRF7eXNYVrRiZJ8qjaeUXtozLLZZhseQPRq4RmJm7qWmfQ1znlepd9EWA/9P
zVBu5VRau+9ZHKgBiZeublnjv5P/5a7rNHo0o5ZEdzgpGzWmSNEG3viS3z5LQnEtkgdm79bar7T6
2ozEspZelwBlBcHjFPzWI4x3wpFAY/sFZsbeoKTO2vQsTYRfGhnKx74FWh9jFNo3cqY7zbGJmePU
O6G13mli2bJFiztt3D7WF5FIdD7SGpoFKCyp/T464ZuJ7IDeoXkiy3c4N0YFUxb/0IsvM+Ya+MOA
Yg84W6tO24kpRIY2PQXg7RxKNBQu7H9LB3cSad+MzBE8ifad5BFaBtfcTyk5Hr1WEMRO9dXV8EoN
5iWrYsS31iqs838LM5CHyexAEIqnNnORJTvvnksQXNiE4ap0nGDpxv5wKoiSCL2pevaCfN1nTnEZ
mDVDh6ysvdPiiA2dw6iHM5Wmk0TaNsHKkxfkgugo6aXQZ5M+ppuquf0+cElBiZCY7nSigfG9JDel
8gO38HPoSejWkP6aPLuRQtaUN0H7fI2TWx29+H7jX/VqSGCkq6s9JrhIRt1aemhBC29yrmVZe9eI
TJ/JbNzHILLdxzBAHlm4ekOgPEAXtLrnIPHOuI3iXW1FzsLX/K3HHvbRrpv+OrXDmnyjah1kPRNp
5gtk/lTEbZDDpClWb0PpdLs093EBSJ6PBEW3ySDM07LoIUGPRAjbHUmj8fwlM/DJPEKJgNgpPkRx
31xJJu+MJF7hYU/eHOIL69wqlwzD8rvPraGXLllfETId/jZbF8IGBEr9zXerkuuxQgGfyBMGdWKW
cL1GJYOcsPiMRfDSBSYiRANNcdx/VlZgb5xqAHwQ2jUEZMZXY54HtH45F9sAnSMYAH7nwaSvTRTo
p+wVBlt1TPJykZayOghssy3ZfHTlqVxH7dl2nBY+Vzt7kDPzSBlLPa6OphOwJgfvtp6lpRoXsHSa
T6mmXd8QiDNHE7g6hXHextsQrCOJWbjTwygNH8BfEKo65jtkWOA3quxFuYPYi8y8wxA553Dkt59T
O+5SlBgPeisPrm+ztvFzOG+WnUEXn5qzaivisxk1sHzKQYwHT7nPUMDO4ZQlubtITH74gOMa84xa
1SV2XZPehrTgHPCF8zovch6akumAngX6xjOctW4AQSUCb42LhwgNfnQ7Gi0el1k/YbffwVDzUmOQ
xHeIvs80wHIHJS2N7+tPKcXxT4yZqhom+dGhaVROFiyaKhMvoQUMoi+HA/4Ne4wFYJAPb0rSPf8O
1S2Hhe/28lJifVnV0O5JlHa/64JRkl53XypvMG8RVOXqWXe2p7+Vd06Zd28c6iU0tAavbjWnRdOQ
x/q2qPVdRGXS24XYZjLYZRYki6KjW8TYPxwmVK2HMFWzyJxFrhvFDaNdQk+h1ix0qn/uFSPbXPbH
dzLji0044vEpReRvslCd+0CzdnbhzPW5xxLZ1FfseHDKWk9+ljv0UqJblhlTBbss1Cpi4r0qgvgP
b2x0gMRJ9FqmMOVMJoJt3Kguuvn1/EM3PImnyY3apxzS1EpzqNoiEam1Jj13O9Vy7Q7DuDatr2bq
Te7jSCAdY/oybVTgYlIfAcCnVaIiBGCa76yhTe1kqT2Y3KfeRlGgJPCBJWPjXZNS3yJoCpodg6Mn
z6jVHUvQBqVqu5njZa12ICMt92xAh9CJa2E6r6MSa6+HdTAECn1F8eYWCOVsplxxYqprXQ3N3rY+
R5Tva5EgIDQjWV08OF9ObohvKMaPzLgQDDGrORdtGbP4w97SVJRCcWc+cvzEmywulz2N5bpA0OJb
GhS61N0roNG+5TUMOMurXtjxlW+zRAtZb2F5TW3exCH0oo3Z4Qa0CYkPGR8sIFkJ5MD4wZjo9+u8
GCDpt8VLaWCgw+a5JrWtYvfQbwSFBz4T78HMYJKXUWztUHodQeAYB21+SN0/VmT169Rm+dT4Q370
pf48RbRiLfTIcRTDvsri17gfMHO6FXvxOSWbCpa1V29RVIYaZwN+n6h2yxW0RnWlwAIqo+vVllyo
uH7OlKU/CC9Kdp3NkNwuyuA2FuGPYkuCRchFFwPVICm8Tws3hFr5nsVavO3DNQpvPKjozyPs5hJC
u+4KAo0VqUETUcsBGVGrzOuZwCOCjm4B4JF1loD4M2IEa6wVJ1+RBKUBSamn+wBhX7v0ltCQ++aE
JSXZvbHibyvluXvVUD6o2QVkF28ERCbXgOwXYszsP4VMxz3rCXqykGyqLNyqtsVbXZzQ5nQH1ZCM
UhmOsXI9g8F7rd9rJ+a+4kU3CSRnQU8rdmxQBuxDXkstlRVqfBDJUKyjoedCLT32bH6O16gQcplT
NS78sW2B8+s+lb2ct7Co4HOidztvMB8mZU7bykf0ArWJ/TFHEMdN/c6xmZE516pnV5QYOOxhabsI
v7JYq5fNqIOU1TigXZ0dryp0rkQYmpHHGDgWWvzZkB2lWdfa0kg8RpjUsH58hEOwg9RnrcJaN85e
fsegVWzKabpylp2QOZjILonFBS6exXq5tkSOgCSEHtEXCZCR8m4EGjBVCXXWGdSrQ7bU0vF6SqF4
PLMn/6Nn7baLoPk4kLFYjX2iK/WOgLP3TKQmIITO3vCxUvdhNuIXZx0UkSyCaBNUXOuNq6LTgBuQ
Z1DX6XhAzpw1aXoYkpJQI4sNZEJke9VhYNAjdVC9eTXS9jsbrHolzZASlARSKKLCtxoMz70LHjn/
pPcFmsyUGPvpQzRE7jpwNeYHHYIklkVIAGxiYiUHbuyQHuBgNV3LhG8GbnQXCiodEXOMhJLsRFd1
bEaugh4SgNsyGVVxIQ/YrgKJiNb21Yc/NWophY2OxvkasokyJFzhbtNvrv/cBI5HtQGu3SQup451
caPdZJOzz+wf1YZnooDvRcT0EBnTmj53FUr/xKRqZunWUH693L7BfyhWypuwyMfNE7Q08Nh09Zr6
9f+YDMEDMpFQwOC3RwDjN9Q6AXdA9Pp0Z5W4MHm9dll0rcysuVVm9xwU2bQ3acoQbKLu1WzE6qW2
Fg2bpPSYT220gwpAth4nqYaSsu3nhHY5oGVFHIap5Vz2mCyIbdOuku4Ul0AgEnEH0CLuDAY+JhO7
dVCLbWGzmDREDjQCsCtGZZoSZml7qdszThpVS9C4DzkqaHJDZIeIPVoigGfQ6+NKtopg65mY4RlX
Po6JfpCEqmzSQj50FJptF7iQOZDau1O1SvXsPep7YyendS8Yp6VMaWiq32m7dbTv2ovm97fKrW7O
zHiiagLanxwbALQQIKNkY3qsEUjw2eIZOUSiEDiWARSSvofImDu1yWa9KNpgy0r2Iwv4oA/bR6Md
X2SDSNq0GpcxQ3bjpCBC1uTcCBLrrc8MH9N+CUu2/7CDDuQ82UDgnenikYWaGcBxi57T6NMnQOCA
pQwsfpppLV0DwaXF/jKzsEZFXVaskxJhEgLhLcE53SY3mJqrcIyR8Y3QEALrpOcXSKjpHngZwBgG
O9vUJu66RL7SpsBHep2/hUVCA4M3le4KPQePmroPJQNPtwyiTZWo75SQ85Vu9eW2yky4dyIiKPGb
TJNqjTKvXGb1nCtSozOdzPaPYdv9ulb6c1sYzsYT2rgRqbqWUwE7ds6tEvFNCjBJbYncfqgYVQRu
QrrLzA/wZzYSk7GNBJezhml3YpL4d9TOTsppprUBFQfmC0mEmS0xyU6Bva9841OYmtiUf1tL4EEP
xXAPuQj9TEbrll848n+CEkmmj4ExUiUeJkDNBrJIRMDJLpHhSfohSWuouLYgt7A7FE2+CT5TNbm3
CCgrOdvJheQp+j4mJiuG7g+eLALWlheySsQchf5C+BJbK91wkN1A14pQegY1DiVtVgob6GHNKd+a
FaorWHisiRMJuEpBEspdDChdzrqoGVpm0fEXZgTeMM3WtkTyp5dMqIMWaIA1tU+OqmEWd9hIJSR5
eiSG8Xab32VIBPHoWOemMLaO1Z0ND7mKrHkdlZInT0+7rS+wrZflJ0n2a7MZjBUz/S+IYRck0FDK
+0qtm0zbDH0R7Cvc6KbyyH2OGba7jFkpX6mZUqO5i6ahSY7KY5qRYSHza90gQnTkgB++hogTAKfu
tXgTZxiAzHbgAe7I7Fwxyc9hDWrT2pAzs1KQgNiA5c9DG6xHJvpLB72aJhCMIfHeNQoMmkcgrMWL
U1HGxQ6HQ0ymoKVVKf9gcu9CdLeTXl7mFoqCaGlrMB8sO7jD9a7hp0X3OkeVPAx/EahpeF8AhwHw
nbHaNGS6Iho0NPRHosc2nZkdTp49PcIggxvhOi8m3TUKbGr/hhDHOSRorriJOXps7H7ak/XC7AA6
61gpnxtuthrg7gl3+Hm0iv7Wxua494Nkl+cuVbzP1BtZ+jLHl9Y0uHUmG5enR3J4AMd3qfTwvSPW
MIJ5uKGQYWw2MglmmMhYLEnNTZgNF9MCMVwE1TIxRbTyoNc3GSL3mCF3K9B3A0GjqiLJLXBwpOkB
fy403ezACcKykhx3XDs+SAyPc60gwhLeBoFoqsC8lj32FbpTEDnpYoloEzW4zi4hyYKPtOU9HyfY
2gSCJjZi2wk5HlOx6TqZ2MOw9q0Nt3wNrIxcoz7HPOnfmrzcM6SMd0Ojn4oxQZIDRlZjwbbWC53U
IQs1HzsBttOWtQlGYtCZaM1HABZTCAJu74XzrsnctoXzapm+u+x5Q65iw/7RM8/bTUYCJ9tBeuUw
ILMytAipAtXel7G+huG2hzqT72TGPT+EQq8MaLAOORbLPI69DW+0BX5OhL9l2GH4okeKM8ygROxt
jNliMsX8iz6dQB3ns48pe48NnKWdadw9kb9hwMSJP8NBo6q76si3Fw1S1IUGsxeyEA4/dqNMDrRs
KVCjreoqh9Q2sERVzIxbSfk6pgeh3kqdTIZKiI3CYVRO6ZMBvg4C8bpzcMVSJhkrhP/tJXAsbVY8
Lrs7maPBCVwCDq6MV6uoFFIoEzxkZTGPTOgW6YAWNZFtC60iayVL4lscx9aqBMO/orpg48xVNWEr
PrUG0zcq5WlrWGwtWO+uq8F8sphCLw099VmlpK9Vab6YIsRdPIENSpkU9LOtBG7v6JcOvZ79hbq7
30ZwobhxYbctcxc4iURNLFxMx84oUKYOSj+wE+IeaoXnakByyTGxMnUQIwOpM0cMBqrSSb0s8n6l
59VzRnpjRjwVYTnyGSQa785x5Wnj0kaWuUzjOXWBiFouEnSxsGRIoJgr89Y9tIn8AZB6KIoSOMaI
Et0m2XeaLfZd0qvlYKsJbQ4Up+DDVOAOwsn7pDMhI73KX1LORlYFNS2ZlkfsMpCjIohuUQ8M9wnQ
85GmjgcneO25z5Iy85kKl7YiyCmgyZCQmCiX9XEgAIu9MusQAyMt6yDvbeo76/z7YHTWpiTbfqe6
9FhMOPRTH0rZ2NuMl2qcIHybXdZlPk8XVGLb2Q6cROo8pGTBoL8i/5eLdAyqTRsYj+RtUJHlaN9c
An5Zl5DydraaamdpqCt0H3SjULSkk/NFGO7eS5lr5Kz2l27XP01Mx5nNtAcPwTWzBq5PZ5ZUSgbj
g9FmxzpNt9YEoo4EeNQDjbN3BtPbT+jS9YocGWfAd+5PzKBU4mVr1nPQrXza8zHsqC3yzyFnYpVz
V4wr+wdH3WcOVVJZtEnGWF149i3IfA1SDfFidmgThGvGm2IMdmEV/7SshHmleE97tFSoxT48qVNk
S4CpyvWBxeUhIoHus8KetiX3m1K2OoBJ+rYcy3us000LTHPw/YC+K603ht2yYCrII1Kj/8R/PG8h
w3A/ec4fkGreAcUc+LUuuVaybACZn8q6AFeQj+jUOnHvkulAhgtBBwRiU7Jt4h0GyTlnxDrYZh8R
bPaeTX3KmINgqc5Dp5b3w41ANQzmpNMwUrGzpVkU/ClriOBBNGYovEswFpFvHn8fKOasY6WNVIAS
u3rfwVv6/UY5Xu066I9O+J67U+GvJbPGA+aOUu5+PxR2p3bBZG2QEvB7Wvp7a9k16ozQOP4+WP30
r4/wn/zrIxUz4F4ETq5vdXdeBOKMYFFjNE5NYB4PZjnWx99P9bQeveXv57/f8WNrzqTGlAzxyjgU
WSoOzcCUHEcrH/5+kfuUOAgpx52nGFILyz38PoAyYX1sxxlppfM2eZZ0bzxdfI4ZNn2sV6jB+vPv
wzAgu0QUwOey3VdB755kng0oE0f2XoZ+alXCafb7UJp8NHrbvEhAnKNrObOtorvBaruqa2hv//tj
VTa9gmnOdtb8w/7366J9KVSa3tgYKNncuQWMLFoCYLeg6BemNoYnS2b9Cx3CS1nCG0swzAyYZS7d
kEzZwUqS8CyqYM62Iy7asNx3fRhOjRPQbAhUHWAwgm9sGpg7u5D7qxaTNZHEzoVnGOwYaYKZSqvw
1LUXjGsJSMqo3KemPl1EjssL4LL11qjiCM9VftsJK6c6G9+QR4Q4t6f2khjI9YlWpGWJzfCYu3q9
j+IwIn6x/tdHv18L5q/9foQg61oX5BqEKDtf4J1sCotnYtZZtYLgpR06G7U2cyf5/PspEV4+GxIh
nq0cp8rvd38/bZvG3vfpbXJkuC7MzrwOsWmuLR/lHxreYVN21ngIDAgVoiao1swifWPwh73G3OTb
IcDrJfPXVo7JxZAuLbUV4oV1hqXv6t4f5bU/cZ4mX42lr4+MIPibgzm5cTeCKKMhYCHYfFkahtq7
PQ6XptWeisiqt1bKaDzwXHmk91h6egKRpLKJtZyMO/Qf46qp2rj+90egDpVdqZUSfr3yotG8+9Ew
Hodm/Pr9bJpw1FK2EIeguS+GZRYPyve1J6MquGxi0z24YaVvrcqCdIPj6Kw4uwJfNdffB4nRG5C3
XR+mFEtOjMicdV32lLrN31zWEf85n1EYBGuzs/QNyLWt703lkzcOwNEk8RZVklWPk2WdVSKSN801
qCE846VPco2cBtd5a2ZuEfXpH4su+sDkwF2NkLbfvLh4Jix8vEfNJM7QoVK0sL0z+e99F+wo2AWd
kuZv3CmB1hB0H+xJoP/KwaVVJs2DPACHqxNkG9iCZlXjEH+NNF7uBkV3McLTHSd2G66lgo3QSMeL
2FyywqLvTMdtMDCKyDK72tZics4hPk+3JM5jqeNZjjjXE1DOm77IvQcJwxrJRWJuOX2niJ995/lg
PhhXtelUu/+D9/8/4f3S/f0Dff5PNsC/mP9zOsF//mPRIkD8iv6d3T//D/+N7pf6P13TcYTrCMZL
LkrPf/xH/103//kP4f7zl+eP+tG0pXRcoP5Ivmc+vyb+KQ3DsDzXBGMJkFU3/ofdr5n/NG3L0T3b
tYWD8Mn2/n/g/dwF+Fn/Bu93DUMX/Chp8qMcAl6sGe7/b/B+fgEV5235krt/3ST+0GXl0bqZZ0up
W1FDTAqs4JWgm0cxJv6us9bcme/SCMZnEmMpmOw76ClWFDB7HETGWl/M5w1TC8AOdDw5kqHiwyv6
lTNBzkgKbaUi9VG4eOLQJFQdFYTKktuYkSsnNGTPs+i/KKbZhNFt0fshqR2dl6EsLgGEejK0sNtn
6mCweVrGchCLss5h5BIMkEZ9SYYkBBfHNXNEpuMTGfAXnbk3xUFLINsOsRl9k99tyzwzWfo0xyb7
DeaGcZ6QjtHNxKESRmLbGXKpYVjSZEuNFBkvghiTxHaeLKZDidThsaUkzsf5dM1tYot1lNygr49N
ON063XiE1nM0Q6kvmXbvUqdBoRZSADbV10xIN1CvcFuOMOmgEkTJz0IknAkTiJpCmBNgHmDs4Ceu
ExfNlOhPadj2hxrsd09NxETd+CMNEwQjQzMnDMpznXTmBqgPN3m6okQv73JEdN4SkCvS3LvbDoMc
eDUgIuxRHsrMAnHi/BD0V255i7wVxJ64Cpsq8ZvPI7SJKQ54wgIIKLkP4RbfR4xbffgqv1TpW9uB
RPbYdu8hT3rX6h7HaY4JOcxAh1plvXTamiVsrMZNpgd7Gx/yvhRs6kObXgaAga5FwaGump3f6MxL
gE2sRhg5JePujvU1udx7A51z2Ps9Okl9WiIcq1emxRI/z0FD1E+O4XwZjrj2NQ5qOMU/9Zi3C3Au
r0Za81/ESN4Jdur9b3xcB28X++jb4FCeIjt91qLwIwziB6hSJYsHdpY2x0AK+mDFic5EtOTICYr0
Afs3SMDmNNnOLUQjtfVKfGBaDoAABc6i0dF2+c2zyoqL9A6+gBDOSwnnZ6X/ZEn5HIXJW0Ojls84
Wd/HDRMEyKDdtp4Bp+ieQrQLfuOiORxhLELCCzowMKO9T/pkMznRtY+NYWPVwePkxUdyC0h10ppz
xEm9d6YHFpAlaET0shryfbNz32I/v8MqxurIHM+xxXqIP71E4Ck3+xeUb4hqpnwtBydb1kwHd+wZ
Pjw0oCoitJaczC3Z6OS2IUbQSJP2MdbWmX9OwvSm8FKBbJmMeX3zqcK4eSBgHeelVn/59XQOE/1e
2TasDj//gaGpM3kFN8lSdFXMwwJLQXok5GmRzWFOqR9Bc7H7gWMOcKJPwrsz1PRcHe6gAaoNVY+q
WUhqfzIyRclvbmiR8eKTSr12iHyFqRkkGxR/f0qH+8BQMNce1UMN4GohOvVextot+XEH8pDJ+WkW
0iKxKVS2uECi246tGW1x4B/1QL5N/gGVaos2JDyGEYiPBNgSU9v9OFFkxGjszfhn0IDSMh1kFB38
qSOPk1Z7pHtrSOWGeR9wADO1qi9Nt6QthCofm3LjYilvSst/NPoHYqGAuLZqnSMyygVe6kq+AjhL
kQdCwLEBfZcR4h03r/CyU7Pqjnoe7DMZ9OQf64hFQPkzouC3YI/mtfSeJsksywrazoEw8XJFfhAz
b4G3KCnLZ9JoQV107LvjliCl1oHCUzHiZ02DCwK47TLoWCFjcLGAMW5aJQ81KZQ+rsUKB98K3n+E
ThFJUNzpOzNNzqMIzvpQzotlF32AhpILX6s15Jc0Z/ovjQdvinpmUZ3HnqGikvNePIpeTc5CdLYS
Kv224+KbNAGaST/9QyLxO5mKJ1vV19CA3TYJm5A5nHEEh1uEx7jTYnCLkEuifDNH1GiQRdtdMAvF
lBme5Zi/1i5OCk+u0K0nCw2RZHaxqBmf5gV4A+cQpWP5aNgKZ8ghzFp3W1TceevYvQ260Wwwxr/l
5l9UkIyY4CdvzdZ+QG8Blv7ohwWhnQ7UoyHdOrI6AbI9Ab97aju72YU1JqbB+0nqAll4RdxMOZex
fTTPbg6ppj+AJ4TDmUWvcHAU+k6kjBKCik1qb5DvG/IiF2m2mXpeUipgDTZbSGYWPDUtxRQEVO2v
bA9I0l5p5F/CChKMRPSGVf0vLlKwPSU0ICOTZDfYQbSQ5inquvchjHrGiKC1KLIxarUCweWPUGwO
kG3CMrVROAIOcvFmxhPi6alxt/aY3YHmXcZKJOux6TP+vi9CI/89tiN3X7UIKYe0/sOA6EmQX7Wz
LA+/SomaLuHNZICX09lccNWO0KFz30Sq7SKFNLxn3bsYEOh47039zprEseraVdNb8Lp7Y6PpXDsT
khoHAanWtTp3YYaAhbjkPlnMqVethGAtU85hFhJTgh5XpCDqMwxTdNPKnFgTkggw7A0zXJpkftl5
es1Chq09W0D2ZHizBqBco4Nb3sj/TCPyJGEl2o7JMf6PyXzsCl8gE6/zU0Hm80KA7dNNN321oTzi
SMFWYu9VhZJMmOODNidE6nm6TeMQwujU3tgHoXJEzkHS+NYAJAgTgZfP6P2d3ukbGoERwmvw5E2Z
vdL052YwtZVF/GRijykv0hJj/6UYWV0wW1twnr2QRUIENVS2yJ1erSp6za3oC8YrJmpt/NHQiEQ5
u0yyNVGLdgSaRhtXBu5On8KfjoXgonXJUEi47Ld4fsR2CF61mdZlJd/wfJgc++N5aK1XCLFqy/Zx
lyjKiwlWeEpMxpa/ztFrtXQZp3BMigm9lJfL9FS38NPgEN8oWnFWl/uC1QdJC39Yk+TbIA+2Um+f
BJ3LqLX+KhbMv1NLRyfWF9vEtv3VDEcFwe2ilIJp1tLWk9haXL2cNxpt3LNRJpwOJBMa8ePA23TM
61MWDS+WCNLrtGNFRGSHQgZrmPziNtsRbD3ONkMxpmX2eG5xa01TWG9Eg0lGxNFyUKl+DD+CgiZ7
oqrdt8GYLAaVkc7DjDQe2CGYcbRPvJAzF859NOjPkITB/UQIvMtiPCpZ7DtlZWszyf66Y3uNSYdd
xGBf510mZdEEnYHRNbE0zBGiXNfW0gR16MnwvQ3VMQI4QgQDA0qyxN/CaJkNBccDxKbFYBQ4lpn8
Gi0ZCUjm2sRV2wHwXg5PbxEWfbgVk1DzFJaFTHVs6ugxJXgY2wCrKVgd4aGigLJMUqsczPkEzenf
IAj2RapuroFjrItRZ/M3WdmBTKhNOWwbjoFV7LBug0WvnbGA6iQNw9cv5M2K632tSEIsSrQbumge
NUAgjYTGaAhti/jxDvB2zRr9qIM8XFYl5wiiMthpMfmPAyrJAbj7ojDYHkp/TZwdOYni2Xbr70CM
/c6I2ydIkmCFUFpY6hGR4bMhQQ/zHCI0W/ZjVlQl64Vybww2GxXiwsu4RtNaRRIx1raB7b20hTsf
UN0pEv6ByAsfY/GbMDggrBJ9hqaIdpL1BhUVwZvjPNsVRBBrdvvFbUjbdFXzGXYRayggk1NcPwQm
VCw3Lcm8zCnUpyDdJd6whjXx5nlmg9tCnISJP4kcULWLWmT8rauu7PIJQ+rI/a3tcFPrZrbWvFKR
5vOnUSjYNQKv9olpnErTfcQYfmYb1q8Meg1MhIjR2aCuS6kbS6394BbxMNo2Mboxvh7dMz/zRGPD
PbxmQM22NTLnpbAqavoO4gO3Ptf2bn2RviMiePAN2WwjG+qL7YcXP/0gZAOWsjchIxjbszgEuOg8
ksOT6kil8aZ1JAyRKnGfNw9Ly2+6NaQGDLoJ5mFGSE0SslRnqkbmNmJvLRwJ+HZhLwyPuVv9dVsD
xaR4CMm1DJxZVlHBurVxiikzW0Ayciiw6i+vwckCU8PeDKL7bmOCKIpeHnvdISJBiKuy6CG7kO1P
Q2BQljlru64znEvBUaAS4ckL2p8cIFw8ufAcWl5H2+sX048hseIGU3MsMBgshKPtEBH0K0arLmnC
bCPSVmxqyd6tvWc91IdEfhcam90C4f7SVtGzKLgqc9ZdfhxekpaXpsNfqI1IcblggJ4iumP6Hsb9
TmekuUEhcoCImcIpv7NuFChLo3TBrgeqInhgiSAiqQG35NjHieNFXkaQFhsYirQJw3/BKmUsgdS7
KDsGzHcTgHLMbHi5lHYbveGQGpzSc2gPQE9XDci5sTRUFtdYb1EgEHGH4TyBaQuuLlmGjvmtojkx
BMGcG4XtySFXK46feyLUAB6YL5qssPg5rH49lsHMzaMHjZuY1aY3HCpcpg2DyUoojK4W9z3IO1li
Nvj6qj0bNmc1Rfj0YrbM6LLQsLQGXv3ukTixd7OrsalNF0xogKaNfJ2MOmG2CGMNC4yU3vn7qQEw
0MTMFg0zWwJiEAthRLBXjkR705Pa5NEOhXsNXXZ/U6xfdcc9mCZmUZUAvPHGgw2hagkOD66ZMydZ
jN41jB6cqq9XjgtLquZ0nIgu0u2UGNL22MrmNbCTVYRbrCpdkksiRUpaF7W7ESZXABUrHa5J312d
sCO1RzxnAiZULH4ysR7b4tHmwm6YqGt4z/0G6XOR8w5RNmLuKti4jPP4QzUXi7hh6M2LkoBPf3zH
Pv/7r5fUcq0ePZdx9IU/ApVU1sOM7cghQDsvpHML0hKKZ7cvq+6soQxykv9i7zyaW0fCLPuL0AGb
CWzpSVEkZZ+kDUIW3gOJBH59H3RPxERvOmL2s6ha1HslQxKZn7n33IJABYWcXiFWdWbpbrW0v/E1
gF0xT1ldUSkKcHoppJHGK57DnIAKhPQvUVD3W+E292bnfyYhsaWieDM99O5wfNEMblWaXJF8kfzB
OMfOkLAYjRPdUPNiYmpxaUYpCyxIcn4jvql7Dngt3quAbJ/Kw3U5mz5WkAFpZT4H5mkO0NHOOEn4
NMHDdwF4FmJvET9kD8kOVh+fkkfEgGfL5fpWmdwJDF75iBzAaZN9OzrwimzE9hrk3c7Kmrdesmst
5I4f496ZGdLa3bGJESz3aORTCkO3+2lVMazjSRyCygJDlD4AWACYl+QfTd/+YPkbzU9hdhrVlniM
ZkE2gH4uSuccTT9OGvwMRW2uZoTCnW6+wtg6o5jYm2r+y8fpGo0zvqi8Zg84XqVP9ddmz0VunUfE
XEA9X+o+fyMZ4k618ARa86/tu58EEo3EZKPM3N7+11eIP7rMfiPH6s9JBIRntjkMx1/TFKmSOe7m
weAECEiubKJL0pF1lszffYF5lL3+pSRwaPkRQAmTRJteVJl/WBN9sls2KK+fOiP9WPabE/TMGV1j
lzGqqqtk2yGajfANE7dOT2MVb17BN+6Jn5HGRRr6OREIxC3bfSqV96A80FMesomF+16laFjCmqGR
1b1YUX2nWECkHt/UEQuwaBCUI/usU7diEYdl07PB4QtpBJnXxR8X7JZm5cckBTCfZ+N1Aw6Cr8J7
tBv1vPwWxuKuWYq7Dujr3Kr7ri8eFhOV32moFcxXhP/azN8u7Xavu5eg9wmMzHlUCXK6ksFyne3q
iOQXmRBIcDdqeLLDA0b2hwWOa1vRZ5gtkUW8rIicHpfft+0MbMXJpSB9hxYYuoBNhx3XwWcOJVdE
58jTCIBCYs1bMzsUNdW5pKbA6UOu2gKJmiC3wzq/Dr3xr/Fep7y5A663zHa4zsaIQ60h9MhDoDwA
GknVIm8KsJAsyVRxfInjDgudi9e1s14BLrQYXe2OXCh31WnnwcVrturH+pXwa3bGpAl0nbgDT/S1
4N8KnVxC2VmIUBSWqups2vrcTeqrYzOOwqO31vPU3uFzhfEBtaySXrbpw3hLHLJbFBcgdA8q6H6K
gA+Y49fgCDxIj5rTXWqOHp/KlFwJAgn0Vo8Njtk60/uQdZWX8UQ4+o/2bAdM6dktiYHzktP8OQlu
ZnuYiVKyzso0/3RVfmcV4k3W24Kkazx+eMovpcsL3TjpU5/OlyZFZBDwSii2wxzxGSY8Jn0hg+KG
26KKR2B9U3xyK2PHvfYZiPJ3eftkUH5BqAgI5ohObhDsWwxFW6mbj54ZZLhsO3BLvg5pCwenNv8R
bSDQuSJK0RBVCKcI2DaPdki6IuGR9WwdRJ59hOO07tn7QI9642zSGoxBXyN1hpk9mcVdAzfmI9gg
PToTpW1fedQInFh+zmGAuoZF0y74ho0zXHKILbke/1AaUJjBp8AE/uR701vjpo8NHuKV1wAlsjtA
ZqhGoW2RRtYErmAyRAFU1+IVNW61MoT+N0Gh3P7/lcz/upJB7P+/7WT2Q1L+/s845eV/+O+djCH/
Q7gWVSKBxSZrFNMhm/m/lzJkfPyHKU3+wGVhIyzXZhvyf7YyFmHLDEstin3T8j1vWeV01X8FKsv/
wEzsuQF7HNMWlu38v6xkgK4tecn/N08ZrQVQbNfzpHQRoVH7O/9zJTOMjW+b3Gep6QDvsYPvDPQE
W4I6W4Pp43BLMIiKdgFEGzc0YzBxS26GLuyYnSjnwQBSUPZpdp4z+j+IJ49R4bOnHBueOI/asGHX
YKHT83Mw/Gh4am0/WaTzYMQgTLViEFRQV/oIDRsHi7nOXhDHkArEflh91j5kDU6Roy5nG7q4S2kI
EMwR7cmtzfgMwCUZKqYQ0WPkm2crd++sCTRC2hClMIUUHwPJFczC0mpnuyRqyknflQpRG1OJTTjV
L8VkShw43bUeObUZ3O07QUPsF8O49gJEiX0aPQm/uWL7MZAX9q/sGR4ceKW3qSdeUiURamR2PnP0
lEzBdW6zaWN44SsY1VvcPBte9Rc5oEkTVMtF5nS0x5T1sWM/5cpaORHp8DWqY9lEmzTXGPqIJOgY
tvql6j5cgNdwa9yIX3qOYn/jlIzlEia9xoi+3YJgTQrVrtacHUaAyytnyxThm5qaFA0ihuSbNVan
yA2yQwjzjJF9drK1++lCI6Dmoy9vXwpYyOvW+0HVCNeP4ZMFeW6OjVvpQyQq8J86+h751JURuFyG
5WuH5IiT1w9s3JBvYWV0OtADqocllv/kE2nNCDcAU8WpOuD8vtcy8x5ilAFxjFqyrL3pjtMXWV38
E2GcuSPXp36zFNp4cOCj2bjrkctrrdIhXWX+SMvFwHTv69y6z0gVAwXrf8ymcC/1gLASWPXG6NN4
k+sshzK2sCjJwsqrVww0H8iPvL0/iVVpDuWmMsmuqzBkpx6ab8OkBkuoBkkPeQJY5gDv60FNwRay
NKsDA6xygGwYzCHrl67CGBlG1CWaVKwbvd1LhobtCCyAptUd/pyA5KmwwzIQ67XkF8Ttz97QbNYS
msk26fwTFkIkhRoMe4nFco8CFaQ0xD0CKI9IZKN9l7mggWI7foYs8NqlwOOVdzFHSzEzJMwkRDYM
7oJBjW+VR8CfOb5/DE6EgnMNx0Q5cwEMm07iGHJ10+zLTP80Zs8TfoswBu0EYZ4H6mNQCPmNQbcN
vr8OTkUy3pIJKJ+wvyHzV+sp/U6IOuHv94y7Bm9vdGF8wq+3Hvrwxy35Kjq1sgM6kBVed5791sSK
GPjAVHgfT6NZvccWCuHSE+0WedN4s8xg01vzfKTTgJ9H909akscGjwJOQ3Kg98CR16tNZ0LvkCq6
eK6u1/lAfAnxLUcr89ic1uE6sJunuAgahCxsM3ksEkO/xnMLPBQlV1IKAFqZ85xG9bxzuwFnmHFn
2/azHRCdMNAutMl0D9/riWAgQJhxZKxTZWyJaKpmgNiDz7qXKVEPn9DeD2ZRkCKFVFj6kJNNZowr
W3frRBbftSEMGGgWBIaYMMGiMqmhUn4OQpbfRAUykjf9vbcpzUXcdGskle9gg3BT5WZyTFAj8Sgk
+fL09BMkXCGfxtq6k8MFwfoLlrLHNieSivSiovB4YSUw/Tqg+XYAEQQOR5g5vkgDxQhIrXhm2oaj
SR/HmRlEqiOxle1317MMzJs8OhnCOyGxpzQBRAK9A7VnNKOilvWPiMYb+FrjGLUfGcQ+fPHQpiL8
DAJRHUEPUI9pVasl1wRvUCd/i9zP9m1kEHdGyZRk9mfiF0y+uRnWnNM3u8vJocemkQ3klvklU4vG
WmLNiiUgkfcfmCxiTtmciAd5D6vBXyel+psGXZPAROmTQe2YrIuurededb8MbV45cMINP2X0UA8g
q8jL2wSN/iFhb5XnUm2/7BJFdObww5J0AvEPjoxrXPU4sAmtuqMAAMK+do22naJ5cZUJ9znoMe9b
UAyTuVt1VrijpbcKV63Zu9+7Yr6kATJEy92VdpJuHRKv3Co8mZPLh1YFmwJfbzPwWg5UqLiIP1rB
FcMGZ7TAqSgRQFsyJ3YsNUpO50yncyvS5gWo0WVgXUAXf01Z0K4yO7jlA8F/44gbyNk0ScEZZ9xi
J1m0og+NrNd8OktEyoxyySXPdybE/Qllaxp+9CirWNeEH2kfvgcN61aJXIyt32qJNOqi5iUiJIE9
+YuB2nEbsiFvMX3U0FmgnBsky0T5nbGQyeCksg8z5xtpmo4GMuHoH7s2fhkTO8vBd4AdOa0ykR1c
XLBIBO3fGTcL4Wf3Y9lH28HtboONO2gIg38I4519ZyaPoaz3Y8CbuhBSI5NdQslYYe9n0Hp51ns4
lFFpHiur+tSq2juKdy9ldBNa82vdgXrByrhO1I3VYQlaEcimAZJc2+az64hzMXRYx+QSkWSzLiiR
ty5xBeRcYR0b5Wdi2i8usMODyLybyWRxoCy5MGSCTN5zjDTNLTXnJVWFWajjwvYNwkPP/tToTdjn
09WaIYSpAJyFnXWMKiuxNaCJggsNJcQI9Qp6ogML0bylMGfnprZfKqf8GCt7IIVTHcO2KDHDGsS5
5gb5bd6Adjg0H8ldinZIqpeDfI0Z4JwGn8bs/VUz6oKkR6RQifyNWRcvgMy/AEd95xP2mbyXv53f
fSNsxsqAXQ5D9Xgg1Jtd+j50K3s3sTbbjq5/1ZM1rUilwDwEYmc1b4JKL7wIAQjaL16TtoccyJ8i
/P2HmRnlOUBopvwUHNK+JnSFm7mrnkIDMbd0/NfMVXvA7nAcrQE9azbAv6hJs9CS461vHnoEDwIo
4yEwfaDqwaeMkr1ipryesSs9WEG7dw2NfzWSxt4frq41oSeJlh1s0rGKycITFANmnUMG7KbBU0+U
LFuYfY26s1Svffnj+yF1T27CC8S5k2mOVAZbuL0eO9wfjQAPqsnK6eiXE198N+FHzh0CQqilrHJV
s5PjwHHZuuf+qzEIRLWbs43WDtBrBFB1ITGVb6FXGph98X+lsqCw0QTDzkW+r1AkjCVa7oYto+EG
N8ZQjLdIzeI7MvtjxXcqh7lgEtQn4MZPKSTxddMQ6ZX70XCfTSR49Wh646z+6GOfxB1saHPPEI1c
CR7CZPhwrfugQuDvR+4+RgRwh3QYso9I9tIgwazhG62ySHN0K2VhA0zsldD8d8cMH4eWSyC11CHN
HZy9NXTkqavenUYgC2R4v8m8otxElWFRAxv3s+0xS2j/ahH8BuR3bLL+BumG3G3gSquWtU/XSOdU
OowcevcwTgQZyMCfeDvSLTvlkbeV0BX2LQbogrWtHhhitZt+iJBsBxEJeZKQEwQKlURVDG4YOqC2
HqLfjKt3C9Ayw5oRkMLE+Sga1v8BPTM4t/F3yFr0F65xbt2WnbicRxAd40c8kCzR106xNtwsIKN8
2g+9K68wDqiLKNrY8j8yu4dPnp7MYiSOwMp/mUeVK5fh1LJeJQEM8VZpyxaqGaZCV7srlosOiWS9
vx6M5o9k4B+7kMM6Z5pYpt69N5OqHLcWg1500mFfegdSiiHNROcpf0Vmu0pJHeuQ/bBqw+fGlm6v
qghkNBCy/Yj3gxnHb9Z2LB46lyF5WuGzRR8GCe8F3up5DsYvbYkH2RlPEVOg8dswuuvgvoP9OZZm
4a+SmQ7NZ3TIbfBbeMuAFE4Nkln3iev+T7KLaENv54RsAgYbhVrQ89Lo7MPPPH12WF1iZI/fPKI5
V13bE4BpdNQnHt/NHrufrCAHbcI8IAvWsHNkc19XRXjqoVmxYOVlUGRSanCvPnoDIr8p0iW2Ts+/
psVwc7A7Xqm1gJwnuNZJZFkNRFd4nWCInHHWip8GKvu8XMWWQndCS/wJ25gCqftug3Ef4wReJ2Rr
aAk6h4d6hIJASPfwhazf2RZ8rJh+pRd8r3VJ39eMabRnN7cgLkmTJ+yV39j8HmJ5Zkl/nsjhqfwm
51cNDjZhgWCw+bLtdGVSzHIki7CT9CiRuHN3NdkS2GsvWr1RhK/6jkfdeIbe66+AFZtEyzhM57z3
ZGZ/mxfjY4t6pJf1OxLZyGUGhoiJdvNS2eMtpJisvT+7KbACz/XazKNPOrzPNEQgyGannxlhUwyH
+EL4eJ6sRpy81kdXZYuPnqwLPbOKaCSSQMTZz6Ob/huc6rHP5C2oARjhnGYT3vI6tfj/EoX3NLS7
rfbc7SjNq7ZzhEkyPyYFqUU4rMnPmvtNMLDFqlhmmcmBgsfeIOt4ntHUJK141WWPCyHCF+Nhgs5H
WJXqVzOYrL70xAObaXGxlNjh+XthWfA6umibIDDQzbfIBpspe9MFWopYRVeLNRiSjuZQajYRmCnP
khJzzrq1X9RftLw2SULzHczkZe9B2qDAuzsRq+X89pBmxgzdUFUA6xUthUvSHSLxLZH4V8vJHhuv
rXLiA3Cun9B61h79aJTWL3aGlT8Opj0qnwP7/y9h9qCeBlyJPWqFwMkRcyHHsplHk7aBQtDjjQZ0
LwHErILsOSntfyD21t0A+99sUGGo6NNd/P1x+ADd7omEvavuWvZ4Q8qBUbwNqP7X0lWvprKhS4Fn
DdS7GRf5N6XOJ1nQ+EaQSwI3b7EoscWQjnR4YfpXw07FRcvoaYQBcxdrnE4dC1a22fLPHh21tbNj
OEPYEItKjX+QmHpEJILl/HYalSBE5eSxWEZF2mYZBXEhse94auxLlsNaDnHkoBrL+R6iAFozuruq
4q6Ad7mFr0MGt5lnG2Ld3FU7WVxRabNjwFGv6U2xfBI8uMZyr7bhZDKQVPner8EB+mF7SsIRrntu
m1sixua7lhfQyxGgiJZ7Y0iDch9L3H6+B767rJVzMqSytgnvaLdsLMhjYKVZ77yM21ob+iOR9UHI
cWL9DPlDVvVGUURvFB1EmfQPkWlOd5aHIxMOqcW2fAutFjOlMf+NLC2OpZuldBiMciHFbAZP0cEm
fHDgYrhU+keXkK+AKqxi/sZty3gb4FLfDQ9+2T82+Ey5dWMsiQ6iIcvb4KxjNWwG96ppvkk5nzld
HAcnHQJSgQlvZXgEW3up+leKEmAAGFlVnpUU+TH2h10T4JaX1hjsLabreUPkVUBAzaqy3fJAsMNj
guGGGZfiETPRrOr66IARA3YUXCOD6FqrKFn+iAYJbPaTtQW3+0hjk4GW2w4KB1kx7THKXFvbOJfV
9MR9sBNkdO0dizhtPBHs/p0EZgJaqaahSCrIOGsbaDLme6DpJP2ZBFkeI0+i1pKsl/JiCM+WJ8TJ
RK4Dgj7f2m4DW7Ut3geq42NZPpi4py9tSnBUP5KfGzTZNZgEoTgVPl1d+tvp3Y+q5qpIxBHc8EMN
LNulRMVM0WxKj7CMGWeNLjEkZMTA0BHEFz/+todjDoJsPXGcFdzAa2alz3oAcWcPZGD6Mix2OMuL
DsODi+Fxo12w53OiJYJGw2NTjkuXpTY+RIzXVZl8jm1SvWlMa0iAmra6FUsml9uTNCXCZRQ20Cw3
R0RvuFpzaIZuij+9Qnyza5oR3H0zfhWDt3GNcdqSprakO/wNBQkwmucdL7Dx2JRwSwfCh+uM5EEo
WNzk6HlyJNLL9r2t0pdwKlmIVdhy5woKdWd+NEF8SPtqEyX1Tub2N8Ejv8VQccqREhxn1cFwyn9W
e9919Y102LlpmYsxHs2mF+z3fw02nW2v4lfYPBFZ9Dnj2f1MN4U3Jt1Jft81vcM5I+64nDF4o5F9
kMp5K2h9jEn5C6b7jayJ7axyku6Ic9tgR/q2m/5FCYPPcUW2WgOv3TaufaugMVNIIAphTyZi9dRm
zEktgnQFY8+Np807sx0bNhDlPodKvYLMkK+svnqeIGrv3SIAxStRc/bSekoamyprKn9Du//qWlSn
bU3WFmtlQTIFMZ7xFgkrJwqSIps547qNaNU0EXAmPh5dE9COIsnducV4waR/8D2FpRt9Op5vnlfp
41SGn11tZa+fwQz/FarYAwhELV+mv7ZDXxBtkHMwEbKoZoRBqNVMDlyeutdCB841JOWgLMGbAcin
O0KkpaLgzhQzImlPYaop5gOtxVc3d/DUil1VbnTRB4fYfcV1DvQNLYtsW/gN6CYzF0bbyC6M3IBh
A0lM7gbX29eK5PPZvTGQJgwSZplnDses6KB5OpjWNDPHwUXGhE6XGhXT7XjRHsEqoY19NDm4kwL0
2+IlsnsKgs41d24ZPbjeU9CR4pGZPeoo6P8WH2iHzTILqjcfFcoS5t0q0BEiTr6h4I07Mm+A25FK
QYExjesuLN4VYBsiSRWFcX/XBD0P+hKTNpfWre3xCWXtD762R+X1tBspgbRFnkJroNZvASut0ADf
sQRdtTxDm0DBySP0d4ZbdYvMwd4KhzhUtBtjjVsrDQkBam1UVLjDXQfePZs2cNB1NeJl5LysOpeh
8Qi0N6duwMPO5rjrTgEe3pXC/Iaz1mwOmUh/sv7HSTwSwFPc9WYH06HXj2nYx+fZKY6zgH8gwfZs
4lH+5VHX3EbykjYug4c1Zlxy8VqJkhHRYdRP23ywwEGF3ptYqO6xNQINr43dgMlCaMXpjZWR1zCS
J6fI1BGPXeBvaH2gUXtoG/109C8cTNMu6WxEOlnn0szyL8dDABp6mjCSBuHlhuvE3vU+8HvGpLeF
v0OBHSBfICkpihZpiGEwHQkdez1S20UCTSzTH1aseBPstpe82tzaTuqyxYf+NAxJeG5AQK7m/qYb
sSMedkmOI44kG3DdqxsCzlsgnj1AQGSW8A3IC9+3c/+Sq+Q+GqzTBK99E+rQ3M+2s4fQaUG7Igh7
C1IQ65oxb7NBAgTOnXvP9x9tgq2QdiI+U6J7HqzpriqZbwYutdpgWYfRyI29Tr5KF/Wgkky4cXo8
GPMPd+JpMtDSa688tYNt8DJTNBjJVeXIxoicJNW+JKPDbx5tJzsgFPhARL1iFnYdmyUIJ/AZvnfl
vyp6cUfaldad7mZan7Z0dqaoa5iz3EwVZHFLI5UpNnZpiA0bY2jF5Hsbo32MdP3XGWG+HqSDF5mz
qAoi0h5tJ2HhI4sN3QHFnj1M57TYaeCkoGQgmRGqhUpjeg/JNrbDgCmiIpwmNP+yoPoMSmbVGLKn
NczJYEjlv5YqeUj6fw2YFqHHaO8RArFmuNgwmFyZfXAfYGB41OxvCX1AommhggMg1O2yCXCUsBr3
6lt05JxrsE8Sll+ivO+xx6wb1FuomiN3JfJH12wfRPKazwavNTKCHUpatghssNck2rKPYhVv1eE1
ToxzgCqjt+tD7pskB8HsUvV9YCbs1dPqE5n5M0SF9uS39l6kyIpq8LBA8xDLaiozpdHx9r/DeNei
jj83qtzqPHB3lp/9C+3pYi3kZ8bzmZnIl3xYaiJ1jDXReFXXJdssK++dvL8FcuIUlf8cMFnm45wB
jRV2+aAVKNoKh/N2iOBezBa3Jck/8MmW2PF/BQQrLu15R3oRb2qDjrmYIaQL6zJb+0F6B1vnT4HD
xGNy3X1X9xcnAWJX6hCpV/eYtSkKIdH/FrJmdQaxbtsVM7le1NWDfGbitZdkY1o+zOasZ6vEZDAy
0V9WCcgz6fWfdS8OhDH0ulp7AxnN2pnz9dRJdL0MyhAIoz6gznPRcuHiOfRkCtqevMc7cGnY6lmT
c/bsU+KabBy4vHTNoxCxJAJm82CUlFppO78G6Zpj90qS3pPhjH952H1XJFTe95b3UTW0fdqbDjji
QREa44HFK4YlO+c0R0zH2uFCVt60a9zkVViv5OV9JynUYd8U71pypmBmH7ZK54eQQ6CjIyYDRJLI
AQLX8YBU+CI64aNCqu2m2wno2tqLhuvEuR/kKUT7oH00XSzVKceQOx+Lmoojr82Zdykp7hiJddiN
8mdkc/eaNDE2pOw6dPwUiZRFzUhmo075DMXhOUTAwCe7oLXMP2yD/RR+UrOf/tyIGV+g+0c/hmHm
eL/YhSVEQsZGnC3BbGKLYAVS+0Nx8k0Twl0NmDi0TfanSYuZxa8WfLNDejPkko1XpieH+LKV0dnR
jtupWoEjaMafWY5bmFWEdVq89HYFYFmyVXB47DeqIc3W6WXPFHxlFVl4n/uQ1qfWP6vE5miYRbH3
4vewNsAphrG5T93s13OY0yo/eZr9cUK2XWZ3RZdu9dDYpKsbT1Wtd41FRBIBjZtmoq8xCirVUt3D
e7Tr6Qv7DyoRG79x1cFZzrTzUaiKaBqEhE6BBhJZFeSIA5eSWA1x8FN54clKxPcMPowwypbU0dDZ
amUTb5h2e+j95Img0S8QUpXk8rGB2VoNEeSOYJihkhYXIcS1Fpl6n1RrB65XeqfqIFnkr9eu7265
yQaNuappJiefmUzfxy+KIww1LhLDNOGELbEFg/n29GsrGTKBqdqMxUgbmY3HsQ42bGncNjsIK8GB
nZtf9QiZ102i5x52x4q3n2zy/p/9bJB/tQ2V2k3GdPY8rFSiJCBB8VEn5uDeE81jV1cvY8HezbPH
k0zlIzNwbC9NhvzbHcl8CJ0vjnW0P79wcb9y0+auv1PN/CUnH+18kq0yYB+G6UanunyLQlgZ3dTs
/XB8zFk+rwY5cYbGa7vwCA1s1V63w89MRHqKMruThLKoFDIhTsJGsbrqY0UzGcu9jMAbuaG4Ea2T
bj3Pu7Kxp6hjJCU1q++bJvWKTZta0iTUF1kg9+nAvMsbqUXr4BKZns2ECOKINUYfs2iflil8P471
pVHppdT+HWArYCopSYQ4NxmFxrsU7wjnP5dDH3L/t3W9HWybxvYvQSVF+8kb45GCsRLBsY1bUjm1
9Ha5YCEWLrwkg1SzLm43NEFPrSBtYpKss4eYLZAQzRENMj6wSq3ppwlk4fbq2MKPBBPZ5HSB6/ew
sdolGlSyPjFKsagt977iaxU+QaJ+cMtS6EOjBSiq+RkahYzQe+4BpVPs4E7NxAc5FoS0te0pdP1w
O3l8qonOdgvrRCz9v22b5rRYRD7VnpXtjDB7ceZhgKbCdIqY6o3w1esM9tzJyLqBQbyG4/RoBQDn
LM8Alx580RCAZU7fiwDJ7GzSY8jyG/m1u3Y1YGqqlG8zVc2hbeJiEaa8BgGLwNk2f0ofMSmb9hMr
t8tcUrCag+GsdRkBH/YTGmnKtwlL3zkry3fRVHf94GrOVDMkq5r2IfUNTaBQsoRvfrU5TilHxmdG
UibvCc+pQYejnW1DtVTJCZeRKHEAVE1+mp1yR7sTKevUCAc6VD37gNy8h2mqkBB26YsaYzq3Pvup
Z2nswrxtiQjNPxmEIwBg3OniXRNt/2gY5ncIXGJbZ3wu4Gm6XFEDkogSFXcFedB40oRK7EaQ23jr
slVuq+PEPsbjRUOoGT/wiJebBJNVj2ZxFkvgosZazLB0N7BaWtmA5oHlMTxB56OpL2KiAm1kzQmq
3pL1njCoPox5PkEWR4/m9jsZBcNaNOVGNNTeWB2YouKtzRibkPn1D2n7mdynexbIX5nA2hQF1kbV
HL8x0JiNKb1LpxKQpMg6ABTUnKQ70m/qrXTnC9KkO44uvqzdfjG6RmeZFi/CbH9CKIo+ciYQ4Xay
67zpryZBUsXOfa8jOvX5D3tSv5urmkhRg2xe8Q+PB6vjyoeUAVm+Ne99XDxExdgjx3iUkMOXwpWt
zuWrlULlQTTFBWNjpPYUgVBzEbYrvmN3CLRcd3aFbrizdnbMmRPaxHTqigZHirF7TfqOXbvIPoxU
v0Uk/3174pSOZvAgMS6ggY2PLNH3hdTWTko+ZaOl0TImIGndgfukSO/Grr3rPQceBAzaFWRUVg9Z
Nx9gupv7kKwgQqQZxUe1BdV2oKn3GuaRSUeGUV3vZ48YXqaM3RGE3C6I8q8gXRjXNOQIAlgwt02/
c5Bcs3XlzoAdYQ5uTQweNL+YrIe5KH57CqmVcgprzR4Hg1jpMumV6TPjY+DZ/ridnOrV9SjZqJZ/
ygyqRMPIpxX0n9x1Ul7IgKC1rCivpp7+I3dd/9Dia0igdJtB/5KVy6ajWbUBXX0DWGqlbsHILrZO
vBco/J9VsijTxKrOmWn5vnqyvHjLknkfIUIa3TCEPdb8IKK8J10DXxQnWEyGoe8wWTMH8mRaDmus
5cYaI/BdVBZbP3GgJ0dJAdoiOZDHtHVLol8hqjHwlt6JS/itDwN5QausqFkDWAKE2WkjYBwTzwbS
Y1Of/utfyZgVwAvVda4FhOKuMhd6cLMm708ghGCwxYDwjnQ5L/srpw6RrgNozHUpEAeaNWVOgCz9
4WEaq48ReTQmMhFtPLIqu2ks7icZ8M5gVJyGErd/zfiuxuNzbsf+h9FoeeA3eSj8+QEbPOd5gXu2
bFvyeqfeRkJS/wxMA7dZPNQrQnWSozkyshqd8bG690yPdebk0uZ26RvCqaPbDijLZtjD4kn2Hbqu
AcGRKIhckPkUIbbmvkfcfGfGHcdD1O1tJiA1BxvMBCbz0m6vocKtWr0YC+RfD7G7TeEfrefQuktd
yekdMcvkg13NmFsTKGtbO4oPrt28e6bTPpf2oi6J38jhgXgTIzGSveMt59LNafw/0ufINIu2hQHb
mEU0Vtgxe5n8GZOESTqLnfxonQqY3uZzjPhrG2Jm35qpqZ7qya057STMR5rZOmLvBKnzS3kV+Zky
ete1z/PvNLfegR+OsAnb6ciwG0t/Rx/VoK/xs5n1YSvOmjnbQTKURkPS3HCJh0emjQ/tTMvLWKe1
IeNMYbe3BtyBxDafPZWBG0qM4DBGzs+cK66tKYc73wWvRpeeJJcyLVgeHbK57144Ug+YYwd/XqcZ
f9cQ86kjWQJUc7a3LYIoIrM7t8oy6d3Okeiso636Ygt/H2UYFElcgyaCaGZxpCCREI4MgHdr59nR
sxu5CIQss9pabf5s866PwRzvui7ogETgvKF5xhQWI1ZuO83GjrKH0RAcrp+QMVPt1y90drjOjfR1
RJOGQitBgEOmnIU7RM7+JhuXzDemOdRhSwqfeitTzpBiyXYsy6Zd54VTk59CBM8cvgCiummJlLmT
rdj0Tf1ZFe4b7IRtqauH3DK9/RR7eyQh5ZYeGrEqoNdEaLQHKhx3ddefXZv1iuGbb5WDvjycxRPx
y9tGLXsELGYY0kPz5PdY+sR00RYuVEnbs6kNPoFAmCDhObjg8zftWgEQNvu5BjKnFbUB7c9/sndm
TZIiWZb+Ky39TjWggIJIzzzYvpv5vrwg4eEe7PuiwK+fD88akczomSzp934oqwyJxc0wUL167znf
oaQnD28yhhUrxJuyk0d8RT9DvX7SdDzGEeb71IyeRrR42zSr53ATmjSNFpAFi9HfwxY1VoSf4dlS
8qgqmIblbE2oEHZ5dRmt7YnqDLsBwe1XfB8bKny215mX6fHtLQcXp0yUMRIFqgjzFJY/Jgj0SC1a
Malb/aEcy8fO/tSYiS37tncxCQzmIuxMcAya5aC4kzu3IEqzUST7pAILIz36wG/uRwRoyzSsbnku
XwOSRl0Z848Gc15qS/Edev4pxX+/JsRhW1bSJGycVQgqBtSuYZYRDbsqsJ+6qjg4JWe5vmdWGmWI
w/x8oGPE/LhWiNulDkyUnAFnrC7mvEHThKILAS1PgNc3RAmYvSxrctk4T07s9sRKEiITOSY2M6d+
tfBBLkIKF8bisDtRtB2/X/LGaircTilog54gnqw5DJI1CzYj//n9kmCY2lWkLJ515yqSLD7YBgji
aai3OrEgC5kYFLM4esDa1WcSwT5rcL0IeFtGemRPD1b5K2wDtTGD4I3dHvdhVBLYY4U/PY9Ecb+p
PmALa/fhsHdax9plBSub0PBN5lmQrGOr3tiKOjUjKOqq2EjXWWO6uEepn8OafrsBlts2CNHS6ZpN
ob8RVIEmisR1mCQvWMwWeuwhZtX918l9iHV3JOwhuJuSiTiMZKkV4F20xP70u+qtIyyUqQxB0QYa
JcRbL4PdvfhYRFn2gCObdfqz1gXZNQizQ3eEsK7bDwOL9y5AEtb5MW2sGpVUjhZoNSKpWQIJe2LU
top021j5ZK2itLbegkb/1c8zKc0kDLpCdJTFeCE6dY9+8ZUEoHVgtT98rJlRy/NARzVZuJ0+ncTE
PB6D8qA0POCBXaO2fWHsxVlb6R99jNTS7M6xNC004eEn13IM8BI6MF1RhJUWDkS7qbn96+G5H4Zr
Cb1iOc9oGJHAdWs8omONHoXaiPyWycKCPV+uwgA7dFxIzBy+wWkHLe2Eg5zAWAa8dnHsOpTPKNaX
PVe5Y869GnC4dxP9hTQmcttjeMAX4XaE4MRuyFKL8RGVIjsJP+gYxsklLaEi9rBHYQM4CwXPRy9N
6HjJVcf2xQ/H6T70AvBLKw4D/p+8pBudha5c6qRs5kiSzKl5yKCs4Q1GwCiLKdiElkIInuJWLLBY
dYa2LJre3Tf2e6/Z/aXoP6Oqyy6T9HxCNOUJWiayCQ+CLZlwbmZfRt3duQ6JuPT2SJkdo/jo9MzL
dM6Da6bBEwlNM0J8al4ETL4th478DNRwg1Fv2gfSbTHfRh0K5RT8jTSRTTjlg2ipSQehJeuUIG3h
1t3O6aV2cFHwV7HkjNzExnLkIFeXlndJmQwSG+u+g/YLIHUS8Jq2xUdGSu7YTA8Woh2ENw7Nr1Fb
Z1YEFNY5SZW9CJV9UHC8aPQYoZei9VLdvlPBhcGYi2GPngE5IjSJ7cOQum+mhumbgPLAQ0Srye7K
irwLa/8Rmo7gjSFgLqafIrNAIczXqfHfx7R/b7ru0AzOeqIXUYswgJ5JCLkit89qWYdrg4eFnsWV
MfZnLuRDUH1WLGkr39jmJfVP/GRO2Us4QFYa7PI+g3RlRBTBoZZde4e/HAzdL9MmGISMoWtaGL8M
jmfLjiqfhrl5rWVZ7H1zQh2LuI/5yid6+GQHiuQhr7VupTogFTRw7yfIumE61etOlet61G/YeHcj
UxVb0/2Dr+SmcfpwpUcFq08CCHUyRjyaR4sUhbQT7oZPaJIsGnzV4fBOVIa91hlx2kNmbAUhYjuF
ZXtrhnU5i0kOeu2GB8qD+6nOx1NnwdiQVBG1ZA/HVuDlsGqTkAguxTVj4rRtCagyEk7JqnZ2oWt8
aWV2j3gv21qFDLal8gb6a266AS6Q7EI8GKlfGa8zd8XIukdphXDD9CI8T407G6V05MCTox8gFtL4
sIv4PgvLnR6A/WAMohjS6P4tdZwzuZwbks7MyiSasLV3upLZppk6dcCAVizavlqTxTLu8TZqx35q
dx65cyZauK3e8eSY7ZlRjTxkzI8mK2B+5BjOCgr5piTHkbZKMByiuT05uCPe5MgNNmMA3hoVw8Gm
0f/hIshJ+s5+C6Yi3vBk2/tslMVDW8snQlZwT6pHBpDmXVZ0q0QCng9Icd4NTSHuzbjAl06Y5+b7
lxHM9zHVTgQ/4QxH5fMcmVF3DBV3FwkDNp5mQMItd9Au0nuuQYm6xx4mYoVac9iqyLfxhmWEcZSV
vw4zeRI0QYRNL3by+dqqHFq0HiHZDNxnQSAe3I0E5VnP5uCNa21C1pPG5aY3edygSd9M1JsExI8J
sTgIqpqQcGiMgVcO/OYa93S2NmIUQoGdt3cMgIEM4gN+GHNWjtKrAvakmH7rKH6UrK/oIH8BIXBu
7RTcshzPHQrY4l4t1ZRCRe7KkDrYMLeRKJFkpeaDDWN4FcS2/Rj4uJZ1K3ki2dd/hCPFfJPxDZAL
pJWDF5MyGoWI+ZR9p9wW3bHXPteTtYWzjUW8Ho6yJyK0TonZ1jr9qwrG4gEFBHu5T8MfTAvhGUVz
S9A5Xipoln1YhI8Qc2jA12JW0BeoLPUu3AAKyGY7Tntvu+GqF7DMs6h/6qnNa907eoF/zpy0Pwc5
yJAhx46gDz2s6ipHzT18GkmOWXyWv/a96eyZXpKwpkZUlDBHIqXJTd03WELKKljHjfoMmfcegzTY
lOZ5wkZ/A0zBVDi2Mghp+UXyDOy6oQMY0uGwDSIxrL0ycnYaf4dpRqyT0ODhWUDma+0NyxN7vYUW
IO1pY3AgX2fgd1cR7thoTJ+8IirXygesQiMwOHaW+ZmXwHlKy/rCQevDDqH/VaHsWQIPbu7q9pUe
FHRnB/rQ1MR7bhF9lVtkozNYRKEuSG4PKtRusuMjGO1o7mo/7pdhqwBqYGxCLt6SfyxTGONOWJ/1
6uD5Neb5bikrkV/11o32WPGBfEFgh4EzD31CCfQt19ERpYRLtNxse1zycZ0/SsT1CXPiOCwfonlO
pjs4L2JCykWv0zhBn/wagBdPQtxUgT/vwxkZwkxtinPlm+nJjKjxBAzXQZP5U1nggEi1asVct14N
ZkP/vCK1aE4mWQ5zjgwhFnIVDOwvBGD9YJPTN0HV0wdC9LaKhPbp8g8hT4PvEeeQTWBTUByCASg9
cwdWiiitzjb27SCAL/PgqAK7kT9Hcea1q93iFlM3oVrOQlDOrPRQjQ8m1uUW48Y7cYL2PHbflHpX
bsy58EBHkC1DeCD0+HKMOVXzXETFcCWfbrqK3Hsd6dsUJb5RDKnyQNOU28g0a+znQqMzSvKZSGhW
sm2jMDK7C1SXx6QAeZYXtscws7EuBiB/Uk0SGPaAjahUH0dGV1sCCOSJn5+vR+71JWIn7RDUQiwr
1D4syeTlUjZ7G8NwwRw5cfJA22jaRfRMllDfP21Tto/E7PxkaGn9JGKI0OXWe+4yunMMmZAPK/8l
i81bFOjeJ9zyAnCOUP69FsB5RaiS60JSnrXjXWCHW06VZFkRab+1ouo5lCblpSLKO2ialTEfGd1A
RIfWTXp2IkpeFKb3YcmwheNIso+hnGBDtwC1keOX9hBqQp8KOguN6azZ1dWprl3VOtsg4ng6NNVj
haAZgZ+IrokpP6uur/YSVhxnzLS5NQ06YaGJbTBa7WGSQ429b46CK3kwc/9YhY27c0p3hCFATFWj
pL3InFItsopaLp5mbZZeVhx6A1QleUOGgiVzarFi2nHI4/iFBqCODIKmRveIk2441JNDz7Kho2Xr
w611jDMkcyLeNEmGzGil29bkuNm6w/jaadrr6DAB40Qa37JoE9VJ+Dz70Cs3B0I2o4cTMktOdGnz
yfbWMeOSjYrN9FF5twnvxpElBl2wR1htpVpSvfApbcpOybNU6m4IcgSnWAzXcG35wKSDnpKkehOo
tVZN5FonMdAB6joovSrxNni6iSdsAnE0s5qDQbgx0CKfpFU0ZwdfxmTQDYWeB1bTEv4hh0Z4QEOm
2UHD2l/H216DR2SWgpNevp3ztUVGDErZM5LoEgSxgw3QRY8jkD57AaP92tg0eJlvTbBS2uAc17/E
UCICmJIvWn1nO6BMMWuDfn4JJD3KUlQxSNj0InjpfbYUE0yPCFKOu+zttGBysD7RsxbWxbkz3sgs
WwD/m0nW5kVr5APOSzI59BRnu2YtGwxJWBntpyiIf0L1pdNrIS/zaO86ikeTHCX9AJffnwrracwT
5Kya9U6OLTdFCObGbWG0WzCJaPbKOyvAvz71gpjrythDCHwn3BTQTIH4aurhBE7WO6qlcanXaJ8D
v/1w2wkWMgww0CruGa73gL0PXLafkBxS+DVsKI3Veppc4CzR2i1somTJr1i2VtquMjARne3/INVY
bTlWZCef/hECjkbbsYAsxkIv7kyrPzLLO4VdOnKuBffg2jSze/CK0vX942SVu9wdmOTKu9wJHnzy
nVel4cX7cDTXbrbFknK2PDp+nC3HZZHILZ3NpRonj7pHkt4bO6u0eNP9+l1iJwVXVzNqFmdjZCDt
D97e6phlESbO/C00SSJFbU883ZnkAIZ7y5LGcW9TWFmp74HTau6qEvLRhJmrtUDCeID1ZSZeUxX9
0vTqI46NT5KACJ2b1W25Fz96Xf0GR41ss9kkLcmO2Ce6QcXNcKLx9AfQQsnKxF4hfIxpdFpI3iKA
aah45Et34InpN46knkyIl+3E89CPr5blvcbV8NA5/OmhrPYTQkIMSVSGoVbvcsj6eAOIO8LRMMsq
3bLkHPEK7PMJFF17DRuKhDi0CWtPnNdkKgk/7mwgDsBsqIIvbqWTimOira5ODkIU5Hg2zdXxoy1D
VIUYD9rmsXDcay6Yz5XlKbfdM3iYsyc4z8MhT2B0kaxHXkG8dHvmkiSULNxB7tAWmcji3UuRIV/x
23YF87Snfv4JxVus2ih5R5byQRMZ24frXgH/P6QV/CbgFj2gJcbatyj2T2ZOgkBZNFeYttiE+Hcs
gWreLa0XOGDL0JH7NsPso/drVWXUfGztQ8Jx0tctlK6wCDnX7DwbbGw7AqMpJfe9Co7N0LybSHyT
noR6/nnNKECirHuTLlZAbygeE2NhGWJnzBEjHdYCMuNXth17KNyKaxOzNGLWXmuxWAbj3gvA73Qj
h+KelExpabicRrkazQxhc4pjYjLye2Ean6gYQH8509mK0QuWyT3Tx5tSNf+C9pYaWMORQU11cO/V
O07xA9YMg5ul/cw7f9gkHbqaFN54ay9qxKQLdMcYfbVeHGvyK5mZjAxLzszEGktgV0FgvBJO8tAW
U3b5fpkMfcCVhvuGqBRla49lLYidml8aYlVXMYZczl2Yijq1DhVNXxb3RWRkj2Q9TKva6NRRxQ36
LM/g+uYF2UN9hrErdhldaIRHpRzhEfShbm6mje0hi8Q2ve0950ZeWbRiHPUrKjjNdeG4cwMin4kQ
slemwcQaLZxxaxxCEuPCPmJIMW5sXcMOuBDhQpn5o2a+wWZYrgcZWaCcjK03+tW2IByMxNpqOgdM
bXiEwXUpsz9qVRXvIbVnbI+MjIyaxuv3L5Et5YcKDwb8vJg2AjN47teKzA2bLj+5xSP+QJKefMXx
jhevFlyahvulNA1xsMaAmA2jY4txII9kKrhznfZRzsTFrBEvRObqh25+CVUKVIbUNZ7gn9PY9Yem
FD1o/y+bQpS0Jxy4oqRNzyzEwZcovRYISeXtmBiPBxF5WEbmCa0WNgdHr5oDHPfceEDMGK0jv7Fo
oXO5DbhJGt+EbWvFGgdrwh02OuBLw2jvxMBNmYsRjZfQnC40YrSrZOU3hrZPmuRAyM1PJloVyanS
uh/ddPcwqvaCXbp8dJDm0logVbAayYPkY1t0eDAFeEQiCJkBmJZ9zyGq/MyrDks1gwakveV9V+v+
ggf/MR9ruYmbZFOQXoFsfSQ4MeiqLXnoPVI2CKZ6ck5w4K0qvMbLmMQNO6fXa+sm4wg5d5MG54hV
+GxNP0MfCICqPI/7sYK/ci4zYDetVj/n0ttUbTed9SCZliZ64twyzQf0ZEb1TEEQ7rt85CtDrCfY
yi9agcQ2rLJzw5jJbq1X3voVr1xjl7QRU7IlsQK7dsWaHwW7yMde6KqDOY4PBWt7aAl37bnxZ+Ph
/rWMOmczcyl89Inw7/iXy1BpJ4IvWzHEdQP1A3iYz59LbPyPxacjEzjL7baq2Sy0IPmlV36+aDvE
YXP9IG8SwkFWInEcUtSpDSVopqO+jdrgFyi2M95y1CbFxtFC8LtKz1baNJ7bENKNMdaLbmgPtaI5
0tVYPfzMfB0GCSaHLWTrCrKWmJr4g3tu8ecv2Mp73AdWsnaRwxOHuUrJ8NvAdHDJqux/wUMja75r
2NJRfJZGXuwMWtlDBThDBw9q5g7HBX/cOGUDKqu/M3LLWGOM7CRyaQQ7jEvjN39Ce1LqNg6GVn8F
zeStIaiyT1RkZCRrjSS+S97cZA4EbGjat1pqnGHKEZuJhdNqoLePpi89qjp5rTiBw1HHWZRmvNhj
3KPt55BekSx2LgP/mIRNucZJfWdWHvUtyaWrnBBmV5cSO7m3ikAaLJlv2Y4y7gWpCRhXtzFKhNUQ
AbsQpv/DCK6y0zsY3vE9RtuHtBwXbXmcAvofEurTtiUnYW0hGSbsS0d2mxGQAFmhbIunvJBQ2Vp2
DSMbH5uefJaWDGuM720OscAridZE0hTGCFdHwKFZqaKtURivBhQnGuLtOm102h6ImnoDpjfl2Kvj
Es+m4WzhpDaBQEOVkBDKgUtmWWdkMHW5CLayMoedMyLg0gdQjElpE4xMj9jn7rLc6lS3PogFU54V
0Z4rozdJQGtetNbyl/w222bpIRVEvLbK5nRaQ1F7BW65nBBbu07zVpeQGXSOAzp84FOLUntSDKKn
ALCvszT9Cjl+9mEju4kj1E8+TBZR1ZjZRpJhM/lRj7W3LTOM5fiSnqQKkPDCL3GoaMwuI0w1Gpil
MtWyI4z/MAyLlZa5JEhVORIVBNWG9kVANM2YTQQliW0H4TJjlXfO3SDXvV4d6qB8asN0N3rmaxTV
H3bTPvcxOy6cRlQ7I+xTZl/OorB/WMGES60Gth9UT4zlrjo+/6JVT6bqTp7Rwl7Kt0Mef5SyPPSZ
Y6yFsDhvgZSruCg4IXHKI2rBc4HCLvxl5QYixehAOA08jcr+5ffhMe4mmgT9Kya6qAecLyq0VnWJ
LRsX+qLS+qsdOmKr2XMAdtQyia8hvaKnrkdSHYeIT06b5yRx9d0kW6WWmvIUEw/nFzyOyppHEkV2
zx3kc0ddFLXYQncINzR9QueyznpQXXjv+FhJ+o7DpM/BeZknRbmsEeMTKza+APWtGFcnBppX8EAH
Pdbo/Ue2i9/RQpgbnZPA1rdmMbxGMumXLvgpfUw+bExmI3bwDtPEIkpyhIq+Eb33GU6DBIpdO/eF
pxwi36xXI7AWS0CYE8Bg9w+0eclvNYi49bMeoV2DkjgFHoMkLjRwsOllpm8HTb1w/AK47ygB0cE/
5g4mI6+BqxkZ+qofnH7Va/SFkHQhtSYuoQ7sMwhErqUOocTypL/tYaKbEEkX2pDbK+GPv0qEsynR
UGs7G3Hy+8+oIbD8pyHTWk1dU+lICqT6Zexo3DnmJBdjwsqlo8zWkEmuhHJ+qp7uXdGoi2hJ4M6N
cidC5wwtwl7odn7lNjqbDbors7nh6r4xGllIVVdAEdujk6FLHVR+DDsRL4PKH/fI7fZNN2cxZQzc
vFbtB5qe8TiuSYsBfsqTs0jd9HOsootImbHa5gRYDlk53TAqa+IKJqeFxFG4zLu64bOA/ZFS5tJh
FNQGNkyWSkky0PEVG+NErGl69eVwsoB1YwwJ6GDCLuMZKt4hst3FwnJp6/B78FneAze9szUKgWoC
1qZIrDVl8VwMpb9gDs3k3Ry+SnCNjvokfHjP/I9SACb7QgFRYRhwUP0MkkcCcXDD9EUa8Tlk0I3E
GsmzpGBb+FVz9vHlmiZ/0HC8Q89TsRk4noEhF7CfcdCQv/waO+nayUEhhgKz5eipdcAhlE7VL0to
2Zms7RW0yZ0jPKZwqHtDNDV94nfLeKTmwHxGEjUpYgHkJbsUN3omN4Wf68uOjJ9x3+wnhG048w0Y
f4S20WYpiIOfXl3UbaIJIBmM/qebPWQ4gnGgICtNdWQKDZyaL502U0W9dSQ/DXV1acAgrctDkZAq
SWvhaLWBvbRGx1hUOoevjOAsDJNMHlvXvtc8vFBAIJ4Cq7vCFl5MlfwIHSOfbWnELXTULi4QRKMT
075pkJ0lpr23ZQe1CWeE1M0S/p9+1mhiLr0GRir5vvNsBt0HJy2I1Zm7ymbceTDGIPcHZ5G4FYhA
TqNplnzlcfA8SdTEQVVfQ9XQnEw2/uTS55EENiXFz6gfG5bO4hkF/IufClhYonilVZ4jiJvldO2p
HYePNiOOTuQTU2lM8A5txk3taTfT68lelKg+orq+WlMhdnGop0dRdQ+o3dheSvAWlrfTJG4T3aCP
1hdzr81xuMOxY2P/O/m9BrxCD1ZSK+6Q69J0x0gzBAcIj9q+rotnDKPQA5KW/nX0LqZ+G0zem6Gx
0GUtjZbZ+tkOnCvC/s7HSG3rxk8j0k81UrqakX5T3JXZsI8HDRaSNKYVozm6xo4uF+syIH1GEvoG
6GJCXWDGSx3rEpbHa18iVkS9dxSSITG9JmY8BUfzYZMltNkp2sHgWDeaz1Dte0es7a88wtrgjNN9
P80xqOzoomVrlMU6ZqKxNmOfoyNNlcTe2X6/CYf4yYn8t6YFVwqLx9V46vxIL7cypCAZSjJiiJHx
wk+Dr96fOwuaoWP/Anbd4bZdm0gbpZheItvnJtXQXFnTc1O4l769Toxo6Px3N/Kj6I9UgjqimAHF
TCL7uDzP/2t6/IiA1MDIVMRsmjGUmD5NWMytENhsg4LCaJq3XNYgb98JagTJo81lRUC3pWDrXWa5
8cGJ8wjkJ6ctSCI515U4U7wsrWNevATHrGeC/zI6wmJT9hrTuHU2+T7x8xjzgdqgRFI8DJQyfJdB
Vvo7l9wcbWtZ1O2OgfNjOhmoeBG+qFupEx9Dc/YolbOryedd6BQ9+1KcxzIlaFTVDXwP8TWE6R0n
1A6A1pzJ0/MNOROUGlHs4HgQ4VHfjMyJlwnkrFVXeEcnym4ALE4NEcqe1MlTj9iNKwOHXEHQ0VMY
Ad4G+LXRKR0gQ+I47YwXYtkkawKJXFqSvsB5+xiKcBtzlNyPRaVuKUpS3ajlMvGMj8oBd+ZlPokq
7YkiZbbejM8mDYtVx2YBTambbkU0xgfgk+Cy2lsfpr9yP7vWjYwIeR0oI/RxN1pk9XamxcMs2WqV
y40Q1NT+LnGMk2bEu8LrSGMvaOIMtEYcK32KfL7sdpKgJtuDY3fZDpPtNvEpi2eKn5AubSoDaKgR
7LTxxWlxL4ahdYDg8AwZGI9U3DxiiLlNrvmzEWobwIrOFA9KWrtfdYwutBtf8wqG5oSYp+3se5um
7rJp/HukffCQyG1QNjI2Tu6b78oNnPIze4QJ/osmp4zjFTPvFwOyIBMsckgrJOGZzLVzNAcQj3a7
Y+z77AIfAgbgJfEPsgDtffEmfYIzNL8/IjiQq2xsNgA+GibW3Sv9me5QGBElA8GNAeeDRWebNL4m
8Fguce9UGVgFk/ZnkjrWekzLre0Ox9K9KYJRt8PcjIbJd60GyO0+9TeNaSZNiGMYAN4yuya+Xj60
JA5Zldpa7U43zE8BKWfxP9TOv6V2mhYhZ//xv//z/5Ok9vyVf03dV/oXcOf33/knuNP2/uEyEpIe
2ljdRrdHltk/wZ1S/ENAmddtOVdH0pljzP4vuNP+B/Zoew5LM01PCgec5j/Bnfo/HMd0TB2wl+cZ
0uNI+d9Bd8500D+DO3Hl80hRl1iu65DmK37LUtOjpFPWWE0reibuyYJxb9bZJWuLS5b6yZWeb3rN
4vI+1z9a3RFn5vvIuhIOfCK21c0mWCNIYveEVARjohW9RqODgcdH+OmDmveNXuyiIPz0vJS0qd4e
7qkpkF0t/3TZb3+QRv8t7zKWnbxt/te/QzL9y8cgMsi2DUvM/2cKT5r8/p8i4fwq8KsQmgTW1m5i
NuOPa+KQiD1uGKHE4az4nhA9/v0PNX+jntpAcUjvEp5HB9yxve/f/9NPdY22cXRHH1eTsqLL4DuI
TqeQZrSDkaAuUeMl0PgjlvSTH3ndWrnitS67Dl74ePBiEIR6HH5VdeQvUy7iU2hqaNiUZq/cob8r
rNFdmwOiCt7Gkjl9juNTbP/+MxjzvfSXS8eHcAwDOCwFpIPC7rc7gIzfHHVMxfLjrJopPFuuGV++
XwAa1DtOU0jDI8ucEcjo6Zy6u5hJfiocLztrxMOcJ3ciYKj86ZhZcQkyj55Rb9RfAUo+hKJ9djAY
J+zUGCX45lEo2Mr1j98vcUWMed551aGX/XDxYuKM6gJeTDh8KS2LP7UcMJrZM0T00Pus87JOTt8v
bSZOSsd3FYUpmFAVMYaLQ4y1o1mdR/wtbA8TDfJ83CJwKd9yF14+Ct4qetIrS91LmLTGdN9NRf+z
TzDXQnrzrzktY+xSoNbrTvwwhvJHCh50adWm9hj11q+KSuqqD2a5jjpOHqpVPlmdFHMNupUNsYRv
vY/O1W1nH1ypUKxwNjhEiZ+sAT+5mLVc9+LniPICv+uWrjuCT+qZZFFeB6uOHssRGS2yPjGNxyT1
GMv07j3qgSP7WHKyy8ratOvGyOoTQITkRc1SJd0A2Rge+14bS3aktjl+v6QFJuZsnIlmdLGgufJi
z0m/9MP4gwg/eaUYuyQVvXYJGmMsZXJEeeLTOa+T4/dL1Ov//K/vX2qaQJFCG8rX4uyUD0465yfX
O1J4zihU1B6m/X5uZXDzpuYdRAe5ENhe9xaOvAd60cc06r/a7hTpTfKYdnwlmcn7gsmBnI+okNZR
z1UaUoh1eru3vuemsINOoentsiT1H8jibc9xFLzYiKa1XqpTYDTxxZROcOl31tDIN1/hhAVV85KE
RXoI0GUM1VNaFdo9btVxgdAn/4I+ptzkazz+/dMk/hpNac8rgodwS5rYq21p68Rq/nkdwmblk6FV
kxVV4rqPtW6r/Fy8NfTqBHO/Q1ukb4QPBQc7ZaZlklidDCP4IihoyBWhgbckVpohk/ypRGo0oFfY
AkwhOptSbukXebM0FHQns6bXtwgbdajGiPSVTk13WtjJZeha2b1PU3NRxDX48oT57BgN/2LV+K8r
n6HrnnAsgQPWNLx57/rz56x1aSWVhiDbzHtvbU2kr3+/VB1Vtg+FGSc06qsEVmPfktiS5V17D828
dt/0wbXuWMcLMuIAEoS08znQDdFT2lbaIhG+wPvi1qvQFLtaptjQ6Y0uo9oS/2LPMH7fNDyDgAfW
Pt1wBR/B/m3TQEEfViFM49XQ07+fJjypHrHIu2GCI0DIwJcIY0rROn3F5QcvHXFB2GvypPIG2Qmk
f3IPcT1pMQcHLbWak4HI+w9O+h/1xP9jY/svWwzv0fzOVHUtm0Lgtwvt1ECPfQMsPdwF0BuyDNe9
y6r59/ftfFv+Cd9tz1dCsPhYrjQstoLffkoTE+/FI5Rg5rdfK9lR5IfpMmJRsvjQpp9tJ0AFf/8z
rd8uPxURz4lusum4eBDZhP56DzlFp0qMfuCa3Cg95EEYXGPmu63UL/5wjWhlMOGCTqbSUOMsLT5M
a6RNJyf1jEqLzT59Jv2ju697ax47KMx0Wn3wQh74uuj9Y1PnSHRqz8WZWmz1IRT3IPqia1sSHx6B
slYVdJZcWrOrK3qNA9gK0FybrRs28EnRgJ5EM3bIPtJfPEcHRdTAxdbDh6zzuv33rxz8Rk2nMoa7
vnWBXUIj3qvv+ql4/PuLZfy2sHCxpGVYpou4C1AFMPW/Xizu4ECbajwwrcBVm4cRkLMp4mgbAzyJ
7Xo1CVxM9PzVJpMEttS2wfpJn+y//z6os3haXOLA2PwA0f/5wc85nHGC6tHfusjoMNzXpVdfA8uN
n5EDYBbS7Tvd9F7ayaINI8srAz61+hdvYr4d/3S7OrrQHUouLoltQHYjUPgvb6JvY4SGBeMrHUDO
0iS7CzslMA4TdvklnMhfa1xYYow9ybJQ9T2BeMkaMxrFhpnlO20CH9YXyaPd9/XWMES/+xdv0Pqt
qPrjHUph2+533e/89nV5smZAgheEuVB9oOEbXEYjidEl8bbpWD668OeuSR2Bc+3TiSasq/5IqP8O
vpeTM1Ng3HI7+lF7Vs9qBlOoLAq3yorbNZ2RCVvUSEhl2k87lQkNyjLtjLCd5p7QiDNIpyVChB0s
OoyBUEhvrLgWzZMcrT7hfCYYsK7TZ4hpCot4aAkCrSpmnQwqaJ/g1iB2RV/2euk+eQ22Tynd8BpI
uqa1WzcbVxbVvWYR25RFDOJGP4WGw8T3hob6MsIK3A4KVQ/LxrQ1ge0mFWKnXim5y/rEWwYqT89h
E2qLlClZMF6EYfASGkxeRIW8CTM1lUXFwNEABAiLbldY5pdfzhSHHvZW44hbYEVwmHzS5xZjjeEa
lOFBMdS5Dwr/PXLd+CsnI7Eg5QMAjNp1jPDwMpqwFrlbA0CVm8CnZlEp+p1Qf4vS/0PYeSw3riXd
+okQAW+mEkWK8qZkqAmCECR47/H090tUnxN/9B30oEpVJEUA2+ROs3Itx4FFm79M295DUuTd2Dl+
/VRmyxUo5gHg9vInolXhkOhGe8gy/clVqTW56oXN9nyiAa678vIJ49RC0bhKjXGZm3G/GYW1gB8H
Bl1glkjSOS3DJH9BmgFCVzhHqmS499pEu1aX6XUs9eG+LFvrxo6GlyWpUKczl+F7USRPAEHVYt1z
q9kD4qvamwt3duu44azUFDkR5brJzFYD95o8NQ30UXGZeo+Wmn0hbmpiKoaPucjr/7Etddn7/7Ut
PUu3TWIhJOlNV86y/xMO9R2N7CWo413Enjrni/VnXNAGtlmP5WDMO3VFVNhbJvfoetTJPd+BL8C1
s0crbdVrClO/qfZG6fvotOX6FmHW9gs1B7q+W1AjY/MeQWu/75syiGY6jp25DAu2/f8ycf//Y2hU
ANi4ukRG6n+fSxTQ4BofQbRPVCNbCC69sayv0lqPL1sITa5rELW3a6GZYQSN7REcDw0PoPJvCSx2
7oQWE6BzgMf/475cQvP/HmAXb0UzbOyebpIF+C/vshhUWCUNHV3crgrgYg58eO/txTuma/GzJNY5
n2jCbYbXevb+pNOrfGTSqsBrqjvdhrcx0UN1SIPEoTTQec+RUwVKXPz94y2/ldvvi+KXFSN1y9Aa
9bPRFIG91j8tIlSKQglOy+lD0kOXlLSq0RbBr9vd9KuY/ddovxS29YnEUyB/TMXaJ559XBPyvx4q
HUUWrHEc9q4e6i1kOV2JrpgdDM16hoEuXIS63otfVlrqe7MI6sg4u4LTX0Nt0EP5SqdGCiv2/5RQ
N/TFdV4qR7nBjJuV56RMcbaHNVSK+HZFa6j2LldnfJOPeDkJMX5WiXrO+vqJNCmcS2mQ5ndjln1q
vJUo8JzL+13x2lXrx0AAGpe8DtuX1tSvUYRQ8dxFoWHlAYHerU33FPUJyNHnLKh8/xufBAoxOsET
mDIorp3NRg29JX5tSSx28fzbWhmpcMc5pZAJeoXySNtMKAGvn6cBhuNYJ+NeieezPE2he4GpWwBa
jTu59QgsgqueoAEh45lYoasrgKhJ1sOI6plRKNOE0lG4r53+d1W7n1VJPhbtmLXG+9D+JIADl4dE
pVeE8q9rpOEEMSmosicZcJkYt17/jC7Y7VwNOYFC3Zx+HejHdedNPuK3dRAv+as10FbMW9qqhzJv
nuM8GlB8yeTQKfoaKa8mK0JWybbAfHBUTYMqk3qWxYe+qpeU5z7it1lgqZMHtrHekVyFMEYNaYkI
gY6Gjs9QNYyf0cb0QtF95XQHJysDAGK/Y1UGg54FDghApzzJiG6zV4wpzZV62EjpXF2fZRRkdYIB
X732Q1lcROkB2WXJG4JqpaeFXuW9uek1LM/hMFWB7BAtL4JSi8JRM19aUrPWr4yuWU9fVTn9NszW
WLIItG4/0pRWsxjsaT3LlpyhP7VyF+xe8jKO5U/LVlTce1tbPuRaDnU337BfZGRkPU6KfQe3ADxI
ejiy0NT2u6kNsCzKj8y3rMlpjV8WBcIfE3ySC7+1XQXycbnPRPO+08V9ycrftG6DuJzPsWUHMkYN
DQPNaj4kdhbkVG3kZ6LPv/hzQTw9N6ZxH4tIL8t07stA/pTu8FsY071PYTee5nAo5l8/MgNzTPam
Zh+NdQ6BgQeyYoFS386JcvWP7UB58iz/RuFisLobF8iubEO5SXlZNtI2qLOP481DOMuOfASFblnV
9n92nT7ob0XFdmlOsVpSQIc5dWZnsBNUOh40Oz42RhWU+XyWwYR1n02NJHTpPFOIDjtnvIY49yAX
rNI0HNv16DfTXrHdHxlJpWHUQOKm7SmmswFYZhr2axEYcj5T1Zd/m2p3P+bTzupYQh5UPBGtHpgf
+d0SE+SsUYiO4UvpkujntRg+Maux7miS+JUJlGvLVMyFdTRg8zKfcR1I/utnvTaDvI3Crorx0qSH
IgoB+weyAwA8hjrDVvR3OaQ5skdslmM59V+eWiOYoTUPHRmSzZLLsuHJddKaCGa8yhXnhKJHMj7L
61bKmpGRcXNMXXtAPfFC+x6h+tNbKJszmCTB5sHpxKyw3JNIR+e8v9rsEtS2IeRmv0YDGqZwnzkf
Q79Qvk0gehMNWmR4I+MNrrSfZRq/q9wOFhjWNJKuFgZlimaoUqJQV6zTjNV2prBiE1msAxTKD4U6
XKe2992P6cmyb4eVxbqs4eyuoYrp8bpsp6X9Q7s4J88vg7XTbrM1PrY6WtTxekYfO+gUyHV03iua
K6A0t3kMs15dPcnq3R5Ajjsg8o99RAMMA1NOUXg/c19iIaNp+jWwWHQYXVJVepA9/R8DqckBNZcl
9OxwmDDH23phpOVLPIspIGa+IDNzmcC7I+cQYoXfIGVCXNwwsyqEa/0XmZIRmtpl+vYyZ7u4bAIZ
ajc3v+lbIp/XjGe5K5midfBPcnDB9XoR5d7zP7tFU+L3xtmZC2xfHHNdcoj69UPTnrYLyxklt05f
97vT34gtkF0k5kRDCCqpreekrX8qbz2Dg7pGh/sgO0Xzm+cMVhF5InlvtFtszHye1/5V7wLZaIM3
v+nDWfa33FoLs4InIFOWifwWqMxQrlY20T09WzsxtY0Njej0mTV/D8rJyM499AHcixhdc5i+sqq/
hp31GuJKlOig5EmmG1RuQ4cdJo9Bx+hJ8w80pf7KJNklp6mvtl+eDCQEzRP/j9P2tlqifQ7NkT5p
T33ZnDg1cKOTFzAlH3n+iGB24LFEmt45qZ79nqg3BgyxF23LzPqNei7V6ZiX6nXh6W9+9Jk55nZk
ihEw6sdl0b7UQT1HLZdbNPU8FdcdXok15AHg7IBYgqxdGeS9FsptGe5LMucfNMFuL/kJuJMhPgBh
Pcm5aspT6PQlmHX+HMmMOfPwMC7mlbvEn3r9IH5Kb7l360zTfcYxGdWB2JChdE+EVEdlmA8yOz7L
rl6U5zxef3XOn4UdrdTCnjftYYq6EVsjix53PDT7ZA9L7TVKtPAC6hzBeGC+c5otjXkajuDt92I3
5ayUMwvQ+uNo4tDhlojLuO2gnpZ7WA91n+YYcWpGCq1WA8tDSZLRMbwfZ+LIdAFA+y26OvZ28sk3
Wv7XVOpvUMB/yZfTDEeIm4IjxN2Tg5wmx+8mGw6L2h3FKWq86mex2Newgaqmcah5iqxYQ3ESFIeO
2x4Y77Jcz2S4ZeXJJpONA7PqBTw9lms8yubS+4SOyurOgrAS/F+ERdm+gRUoYybr1rnIIBmu2rdE
DhrZC/KJEe/DcO3bcfB2ch/yyanw6KeOHmXF5+1wA9XIXjZqwX6REZbn7CDENeGp7mKOND8/qRDn
4S6I8e/s4cf5dnP1vLkiaUGzTfEhTplsXJnOdlm+4hywTh7IIE3q3+uWJYJRpnOV0FUz8L0yFvJT
7gkWCWCn5pNc2zAA98/+d0U3ced8teN/xraF5DevaCJ31t+ujF/IzoAZXcNtNejIn2Bk5JkgPguW
wWe7XqIBRuPgeC+PrptQ2jBvvtbuaMK+l+mBcTocuuEMQ4XKxNTVdrNoI70sOrJ+PIvc3GY3K6u7
J21FULn+NooRllH/BbYeJNv6uG1fhEtDrdD+mPRi90QRctCKCRCrkau0ncd0jZ1dKDt07V5O2yGu
g7QCQWW41kmpk5sRAzJELAyOXOSV/oA6h+6Tw6BAEDpzHntT+c5Brxi0S6vNk+s2F7J71ykPCrao
ZZnQzcd38m+JNWZlfYdzckjVMDXZzGIolua2ypVP2dzi/aq0M2UQqMmVxHTNHY6KHFemfkb/5jqr
RtSxhA4vYoeteK1qKeiSu8Isf5K0A75X/thFd62B+WoX/7uEZY7JVZ5Vl+6gKAWD0X6XSRqMUGvA
I/bc+NNZiXC5rAnqaJr24+QlbaE9T/CHlxRWNrP7QxGIbZg2l0PlPuaee9Ot1R6drZAvsqv0o3To
vEwgth7VsJftiw9nj9ErCJCLGj9ZLmAxvY4Ffm7uXrCIYSffuXbjUYFE/J8Peebyls7QWvPFcqfb
h2znvTTrd3ti3Yk9iHlujw+5SfZHXjTxEHtoGvth33tLCObzNCQ4BHH3SFckpB8oX+jYaUKdAg04
elIpiE5nLTMDefpopk/VNZ/lHpq8+EnwZ4HaqX7xIb9SZXhPavNtDKCb+ui9KqxTX7u3gCivKnYT
oqW3UZMCqIaCYS3f/MaFm9N7aXleiOHDtp9/p2rvetmn3LgMT9HBqGaWA81+Oq3beDv6TMvV/Jsg
bbMa6h1Q/7uZ4l3ezL/yfjks0JcWe/kC5I+SC01BXHJqfnz3PZekJ18qn6NP6bcpX1JyYq2S3lW0
SYMv9r9HbG3dBLnvPiNVFYIDgcQzCpXkmW+8q1VqkhQDHXgjBm18Afx934JGS7GLxjID5FHATQ+/
HoEPDggYsea177Vz9zb58XeFZ1SZSZC0Cmxf6sHmMIJ8JIRqH0lu2MdYgMiQhXJuz3P7XpknsM90
htbP+YQDwSqP8dnmvAgT4wbuoM+1dwJFvKRJFdjO5nY4SB/N7ZfsX4nJxamCB+ERSoLLIbfCtEif
bZe2M95bPOd9db8hNEN+paFhgxuQA7TS/K8M8fLoqwM9k4diHxDjuaYn/xhf0jy2HbFyjjZIbbTI
sq2hvaRhmtG/C+0HW1Z295hpoa5273l01+MYJll66GCW2Halqd/atv8mr8sJO9KggIMgzoGtql8t
RKdEtxoGS+kJaBZIeuP0XgZQz5bQgDB1ztK9P7nfhm9/rrc6hTraNHAu8Yblp3w0fVQykOd18bCM
SZARZP3zjl3O75r6kjvdV+6wo+c/w6i9dNWCuzi/dLRq9X6H5vN6rvGhm9R9hWaNkgUnglUGXU/s
yzXMJT9ELQRp2QVC519dlISakgURPe4Xcv35Wu2qs9wRLN1LtHy4fCLnE/IMTcLZ6zQveUEfYT+G
4PpL3rL5yBrbwfRG9vZ5+rFJniEaEQxOEri299ncIJ0YyjjJq3InS3ZLdeqdZlJ0DMY7uXDR/L1B
j873GEH7tZjO3WqEtCo+asjUwbYctrRYG4QPqTZdz3V2mGPluyOxqiOyGE3qr9ynDEgHUyXQKLjn
odNcysB1B3bnnTz/2ifPYskHcQHl3HB0jmwN7aIVFr32TpIT4s9LBiJ3aT4y0ydZdhrRxIwZx6L7
ZX7ePECx/CawRnjDjv40fomJ9+f8V7uTxbcMSWjPVtggOJUmqIGzKMTHpBD1DTf04JzkXKvH6TwU
OHjjcJVCr17WN1QHQ/E6odEI6m58aVV6KWaacfi4LFO7jI4e+UDJpchhpDvtF0BfyX9ZSEZeyAlk
WG+xv76PfAX6d4FaO6cMJnATr5RkD5EDM8bTOCh9OSQbZffKE0u6xlSKm0RRDnJmyutbDotDysMh
yh4spBzFYxrxhcQ9kSBc0oRFm97ZeJqciWhOXdSGft7i4X8d10gtwNd7r/qqnuXS0PSe7OImynBi
ajyIaj13Yw2Ht7pzsjhUidTo/8AisWJoFmjHL+BOp7WnCwyaA5lZkL1f1chhaHZHWcOexRFUcopl
3ZOqzOFkxSRyIb4poFJ3o4eKVARaM/T/2I+RtZxnk/0t6z4ljbHCSNdp55nWXA0KYlntOS/PstM4
jGk/utKX7k5WqQ9vU6+Wj7I6ZTfLbmgh+PVcGITVbbP0qbWDwX5bcfaivWU1jFLuNx2y2z5ChxQ/
BYWnMshI5xWKxoFhGE9wjyIH4u19Rz9mkuyryf6J9a/s9Bkxi8tynH/dugwQTvqV12s0+CI7fpVT
QFletL4+ya8kvv/H4ZQAnxPI/+OBEJyfakajTm8+2JKh0ThZsgpVMmN70krxdtaE2jr7B7AN7ExG
AHnoVY78UqMtZ8oRIVAu168/ZQvWbEUAm4E+3oOd/yRq/YQKyIYGwFH7BzEryVoGBjRPJVqQixXf
xkn8oacBooUhDfkkUxXURmzSUcq35zov8fLrIy/TzvazrE7VMTZ7pSQQN3vJUUxEHWuhbArZx4Up
/I3wh6CLyNyjnLzNU0o2SubVV/Tv4lBFN/WUneRyU7yEGvctY25AY2+kH7JG5LOqgmQT1OhMeZbO
pyQD29N9pcy8jIWeXZla9y5fbHHdMopeB3D3J21Uvuf+1sy+S9gcRgvANk8Cju1HJ7EQJb9l7P2R
82FMlu2LtHi4nmgo9OrlSYNlQqzmbHRf25pplLuFAqw8mb8Yodh+rS+eahQ3ae06wdbgYBHEzdzM
iNYz6tmlakHo1zfBdpmleV8ass4kBPkW+Vac2ae2iy8zM8YyMCignw3De3VJ5a2Tf6G67XNH2lP8
DvFj/Mb5GNKD/BeoSEhZALDnckzG5lDnxb2O2r1Y4IJpjzssL6MTGe5hLvSDmEK5M1YdObDuSaGn
3PSmXwlztbU8wLcP+xUmd3EI6s3yw3G2E1jSGk2Nc561X5B0SHQp8Qse1rdv5/dDuu62qHEL7nC5
QLsltRLCHAJuUEjWmh8KnVyxe9VZ7A1PEeVj6KotiGxIexIHr42Fy23n+NCSTYeq9EblfcnvbKlK
yWIiiLfk6sfSamewXY1vcR7xpKz5FdPpVPteoYhh2vGBMlV9k+0so/vOOIpbZlFyVwiZ3o4zrLac
bkLIU2XuncM6JtY+AbmuTJXMMjfGOhmYIlKM900MfbXjbleSJBRdO8ucfNGGevKN879ZVAevL6mS
nWmud9tYpKOHPqFyOyDsC/9dOKb6WYI/u0avorauZQBTVdvqCSm087XBGYInbMBr5JACaqF9b0v1
3Wrg+Om/FvtvoJbGQnvd773G3yL5FKe6Mwb0a4xbu/a2edmCcErNMMA8S9TvN2kgP6mpHTvDuRrc
5ksyA3y1XGGlq2ZtzCsoSn8kAT/jl6vq1Zx1gUyo5IHtUTk4FS0HEsmAgvn2iO3T6dJb1CvQR1cp
YYiPySjJIDo7KXYYHYj8nHvs9QOM4wfJNGxZhlRdXkvFhhiRE9+3f/CPf9TSefFLCrkkCmKxqChd
hOC7Xml2u6B4jNc7b2GpgjDMQJeCrb71iflZWP73hG0gtvqGC25YYJzC23enaPsN+FeoNTcvNG78
IDYbjPDe+1BF6g6uISz2Zjc/yOyDOgxHz3vxolecPSlX4RWxBOCkD2YL1IfzEbGT8plmR41UJZaj
0r0T/lpsdm+w14f03GyfZn1d2fOEIhtuEofh3ODBocEBxt7cFTksK77vnXIogttsupsH/4FkyyVB
TyAZVVleY7qeyxqBNmW5z/DH5B5y2bbT1WR2n0bB2zj69tCQL/tE4/YdrDlwAfvJr/KfOfJ/VHYY
PVMhYd2hGvqbahneKtYeQZpkdSCXB0WJRotM7eC9yto0lfGy1DTKyaSHJNRy9D+thuflmpdZvt5L
kapt9LMkEyThWEAxbCD5JQFCaRrwwJnQCZssvv5b0oTr4p9WuoTItYgXsnb+wdYV2h3J+bHs2518
oWRVJDMhpQtFqa6rebmuSXtLfUXSoXOM7sfIJqC52XLWR8mMLCQjwG4kqFyjru1o92Iq7BoFNiM5
ZpwwsEfxVOYBvOmx47QRqyGfERNESX6nuNltVUMqnRFiqqwxGjKhLo3G9SzrHOr923o0dgod2NkA
IzEJEFdbz1PvBRYhaqv5T5KJkXs2YieYqYWssOfJjov0v7m1wmJ3RvrR8pVvGVD5jiSGqoCcNEGy
JNqtQRibrOPQDm+bsZB6i94iaG9+ynr+1+jRBPeQRBCc9u5BcZRrkA5/TY7N4eFxBMEoQxB0lGw9
tMN0tX9pHJBiEeWnbY4fEaotOAqNlwVZfwv1PnkOAghz+NXYZJOS/bgP3uLs+0J4jRlNjqC/GT96
juxs3ddWkFfkPLlveRRdBU1lfCA6EUpOScwY3Lc7B0Z5xEUvJF8nPqmEkhJxzr11zNColkCOluG/
6dFF6BHo6pYP+GsC6XN6Iy6oPbh7pZuFpzUU/3jLMdk6CIb2b4lPR4W2nMnJI+79MsMRIuZP7qyX
RIbtVeBd57uVOFkeQ86ZrDh6c3uSWuJW3sCotAIMYicUuGkWVkhtyGfYxnWfAmHS88ft+In9bPuQ
7g+PrM7dNiRmk23VtM3qw+F4KExChJFupDl07OUMHCgEah3WXRLESnU3RenenezHtZghoOOo54CT
9yGGPy/XcsLoSnTOHmU2N0OEKdkKHnN0O6I0E+FGyXvgHMKOBsrMsx8HH14HZzpsrzOxMs+yXmTd
IKWnjNkfxfxI0/ELq/rz70qSzQGHXbEMJ72whURuJ+Ud+S231M7yBGO112IDXz4LlqiS4YSLx7Nu
tqf1H3qv/vLN5ieZKAnJ1ZFkQ4UP1BCBkQK59IWtvoy58kfeWybtHMMsmzcBOpZQwcvoaAh32Gjg
Ol32JBf1S8jk6/5ehsTihK57Y/tFxwe00sE+ZbzJPXoR6WKeBYzk9pSQle1poNgWvQuBf2p9wb14
znH6pUIkLsEYHWfPudWMiC5F9gF3JHtC7kqMfemQXeimZ6PRbt3EvKJrbEcsd2ujL3KhT96pTOob
JV0gw/7rrcx0zFlK+eDg1SctHxK3RsYW5owLIJMvuWSTpotlzP5OBpNNT6xef8u0W83f9ajSwg3Z
wYusze2YG7v609M+JD8u1kPsI5CFF58crlhByeBvq13yrcs00J74IBWleTiQ6v0S0yrWVgI8+ekP
NLUCisjT5EYl9Su53S3/7pXzZa+r19r6KcfjP6nneW849vcyOmh+ZKC7qkAwEWVBiiWywgzamXZM
Dts3c9QDVXv4t8xOfftJ6qNSF20HEkgcBOCxGDwL8vnZvfHK6Q1vXTa4hJF6Ve7HjuhCiq/ywgb7
KN58P3vf8sQdCat08Ei7l6hGU6BImxNEpiH8W9dr6u17C5dvZ3L6bZ51DjOOfLq0sYKczLh4qrnc
O35LDZoKOMvAkbksOaZzjQKNsVwV8C+DrqSMRy5GnNw6HQ99mh9T4wIqwQBSJLwUCNdIUXTsgyov
Xj3rS/xnmii3FICEO/tV824XfMhMZ7MOeAg1znRFNN2sy1vnZW+l89fKSVgOj+1lWaC/1FMnUDBc
kkje4vjuCJPmp9d2P6MZ3416eSWhPW7AvqXkBW3+SYIET0MmoU/+qNP40GbWDsmf6afq5nco8mD9
5ikM6qzgWNxYg2Pf2FuFcl1yepbUmCPVDBVIQxX0lZoKWjkq+IiKnlrNDnTYXp3iQ04jcdPa3r3r
IS1P45c5st7Fw5eKjJFT4/XhRfZJv3B4+ZJDNnZjT6JbzgNeimdcwJmFOc0bWiNGNTUf0sscWkTx
FDdTInCNDHMLOB+2++eRME/cxRxDbfp0kOfZjaxmqQrIAIkv4Ra7OCq+pTC4mHBMm6dtIcVHCDNo
E9Zua2h2YTc7xQ3BC9ditCJr/ZBVg5buR4GCr6Q95Qv6wb2fEeGQYk4UT1/WPCIXc5AzTFADgh6Q
E1z+wPcDFUf/2qHzZMXVjZzgak5ehZpRZ/QvbvUurrh8VHalzG9UeE9aYm2JIqiN3ueFnsioejEL
60zHt4yjeOsSLa1DRBbgTYo1bsz6lHMfjCbHWPu8kB3YsENiHiyvvFyL7Klq0lt9IUbGh4kwJUmq
3tMapkHOQNCjqtsbKywDmv8jvyf7W81INNc99OnaLu1deg/mULy/zeTMM5kMFVHMZguz5Gvoig7V
0n/WuGaVaq9D8yFRmF7zNfjzary38xK9CraukWPmBdu0aulOTecHOWL/ua4DzxqEq64bXclL27PI
Q2m68qRDBiOO/PaiLJsFzvnKo7MZ2yijIOER2g8wvyqPMuayAmWQ1/RLM8w3KUwLJkJKY1FWv3X+
6wDtduIEfuGe/lb3yHFJ0ah24SXUhOD6G54MUbjZ1tRWsQdAI6XWKmoPwpeweQ2y/MUJth4b2vM1
/V0qXAJQEic0r/vP8VOCJyKAL8KybdLbnJQzba1G+6RbrDGZnVqGhiY2MNHjg4yfRLPbeCHE9x0f
kHvfp4lHizrzLmHWYqrnokBMFi+VvTRSLakMGJhgcF/qNJjA4Y/98CCHgBwGXfWuq/2LWYKKkYjM
Np99lQZg8TDZOrpYX3G4gaHdFI12sHC6W9xncVdlIAWIYufTF4J8MG3h/BVBM0UkjhGRY2bxsk+S
0N9M/OIuf5zkRdv/c7z8c9TIT6nwzzD6Ku1x7lANwudvejOQ6wxldk7vGkpe8j+5ta7L3kjAiV8f
aQkpK3L3DG1Smhcr5LaG8aBTZZIVKtXieYlvoZhHKoqHES8uaeoPw74WmFguJRc5cmXJwWV76+f2
lcQ6k2cKiw3LOuvfDdgM/7NbN5iLrAn8dBMBCIhbXiXYlK0gjhrM62ciX/EExa+VaqgUiA0Mz+gB
umGlSVm5do/Yn/PqNCd5cqfrILiOaZzCXc3GMxgxqfL+ewAWahrCnHWl28XdVvWQdLRUOjxaxJLN
RkihxkrKP2OODLLyrRPdieEyrPlGh0JvbKTOgtWSqgyN1HAJplc9ZHnTED9BnnBQJn8DOllGDgsa
xsVqnhvY0wXH0c0uXJ/jrpmpdzeCAMi7nelUtzL6ssRkUqDLvDBlLbHH5NHLOfsiUSebVizyXzBA
D6F9bd1v0ZbYq9nvHnNFu9S6v85Mnhs49OahVbSdrC+xqwK9Kkt7hq4y+tBj/XZLGjGodtvda9G0
M2v7q3qXNMj/jaLS3D2WkbOXJP+KzPEy5reSMpd6RAwjnrXGN+tc3lTEHpJGlMymJD4l26f16kcF
oVcAjcNaNRDTvUrGEAjtabEnRt7ZAGGTuFSF8uzV7qVadPfb+sTl8iK6uJXyiU7Rt2noUHZaQvHt
StW7ifpqC+xkyPqU1Vewd1Jj2vw38dlkwDz1diTNJf+UP5sVyPqN//65xYvIcvNPWiK/gYmwFDKZ
ZIjo14jrHYAclwh1G235VVgyvt0v8QPl5jaQ0Go8Lu1+aBExtj/NJP7TUx3t+rcN6SdQOWu9zvPk
sIWY3GXCJEvSODKrtyLDzsiJ3xT1aSqOcolCjJWcRz2O36cE3zJzMTEUbXuvXvy1an/j2ERiWdq3
khgmY7W72RJT7CNw0IRaQnYxPerufFTRJReAg8AxxGnc0Bp+B3/Y+qxXIGbN/m70vXfBVcnn5HA3
8q9iHj62PAIvQbp7yPL6Vso3HdqejT0+FB1sqeJbZV7zaETqzlsxUbr1t/xhOpDe5t7r3K+/gg9e
Pf1M9/0rtE5wYuFbeuqxjuBn54YEAJYO5dnQKT2BWuUi/27VpqpvU2RG6CZ5bNESk5uzPSoYBO4y
DZYtJFdbhCs7RXaMO8BMSCJEDoRYtU6G9+ibxodRF9j1BpYeZyu1yCEhwwwp080MnaDAFgXw59Yu
fQrxXiYX2a+bwvAB/BaBbpgAer1v+ZktxtFvMxQE1lBsEkm6lSp4TeZhMqB5Ze/I4SRfIThC3ase
mni6/AdtBg/D1aToIDz/oqFH6ssmso1l2v14/XwuPDOc1sexKT/kecXC2Ui6+OqnnAqCHjN6iPLK
gY4UYFkAWjoLAk8AGuK1Wtr0J5vfNlf/n/ncTgyfD2aIINpTdlWX6pVMuCA25ACRAYedhzEuLrcP
bwcOlaYr3UpuxZDKWih7aIOQO2WGBEss355wg2aTXMRUkRMoRAUoJk6ylNcoQCWe+SmlSjGiZjs9
Z8kvCf2+af9IXU5S66munWlKfU+bG6lnSoUVVmOqq0kwVNaVpjvHfE7IvveXRTV+YTh/pYJBE/p+
qoGyksGT+qA4d8bUX/pudi9FbMOvIUvBUCjJzmnt22h2Pir/XQofkU8gSlSirTPcHcutRxoxasZf
c85hWqWk4BECEt/IfUc6JoyaitbD17qq+3yKj4A9tsIwBItnAHhBPaK8iO9csqtjtLlpG3gSkIHU
ieRn5bjXS2xfR6WxAR3Sghg7asGEok5h2MYfzQZIqXblxVyhVVFUXf5kmPSeV5QYPhfYZLommX5j
G7JdQwe82KNPOJej+2rES7q3jKm8m2n6uvVKZ94DuYhfIXND/cHzxwBCg6vt1zsIAuGH5WQZoIzz
UD596hPDPphlrxxL3YgeaJlFQa6Ji3fIc4GxeGvzu15DtQsHoGqi/ReN7+Wouju0ysoHfczsY4YW
/WGBAvFpLXKDHiJzPmHWHxq5YZcyjNVUFuko4odRy5tX6Pf7feNm1q2WxvEdMjzlviDKeFUnHWxk
ZxffNkt9+3Uq4Kip98Wp0zLncpiV7qlIi+KaNsjlGM3T9GDnirGr5j+NBeWBLeIIgBasi7hId/mA
ArtGPyuCLuslnNdX9A3uSeQOu5wUcl/bFvJxU3lRTrqPmwRLdLt6+yZD1KvplzsdiOOgjGiG9z3U
QMCIgbb8tsOMQEAHZyPyAzottDA86dAsOktCdqE82g20UE77RyOXMSvFGzzjzkWFsOUFmjBN6QVl
q3Ksr953XCQJlECXbTrtUIQ1diXMsBeW1r35Wv42KtNtBwoYwb9ToS7viNH+mFa5olfX34zz8iQq
ERdtMewA+O4HiydXhGfOyEq6HVXryqssNKeocUJglRzsGE5NZAmQZ3fPUWYNx0SIFbn2i0YcBMNa
BtvLUF7kBnxinhRhu+Jphg8za7TPfoTYOjYhedXp+zJArhQ0QSP8iEBvW2WPnZa+oYtBpZqlkZXu
9YRCupoLV1UDGsDphqeGDU1Pw3DxY1cQDPq+Pl02RfTcq5p6tKfnQUeEyquaixW63Yto8tyjtpAr
nQdkjBbTGaSRnL6MJu53o7u+6+15XU3nQvPh3ZwGgCjqpKEgvNzA2/BISE3cg/YKTcuvfewiZthe
t66JmDRpYwCCyBepF+aoKNdo/6w7JD7KoniK4hKW2fGWuuh01OHYzGG4VKcGhu++oD+O9FJKLxR1
v7m87Iiup3YoYTyeHynovvvJEtFMd02T8rtBauLgVTAj+I72rtk5AMPC4Az7bTQ0Bzs3extADOeR
fTKQD7lym/bA0EOTF2m7xV+0y7y5bgq+kGbW9FAzqzB3BbEBmh5A7HFWogBd2JLPjGQD/BRfBUEP
b67E94FeQy+fjPmzMA86okhX6NdkV7YeHyDZpmdqmeDlj3GFmunVXpNbUrXfUTR1N5r+kEaKfT06
9p6g3briJGWRN/Ad0CyuX5ne/NQ0kG3PPnWHFeaxHMml3tPjnUY/ADmm686C+hNSgUd9VH70Eskr
o9WvVuulQahhXybIGraJ8mvGfeA21UNU01q//WXl6XWHygJC55et53Q79VKz4MbLWvk+ttj/I+q8
lhtHlnb7RIiAK5hbEvRW3twgenq64YFCwRXw9GdR85/YF8MgKcVILcJUZX65FsZPTiHJ1Dm8dRIB
D8ROnnxPTn+07elo9sAwVb8YkQufem3l87bA5Fa2xsPkg30wdX9HAxjDFQJ1bz11eEg0nE06iT3/
hA59g29SC2ZavHKXV2n6Fbdj8P8dOOj9ME6XJpwfYYn5mDnDeyKsu+UaH0VsP5siW4fJ8tkFC+nx
tFjNTIwYWdMhvGzqdWYr4L0dxElPJGVEWtABD45C2GgWuRrMKojGBiyb0UApbEbgt1afb/yxpPFS
o5heRIJ3yxdYrmxAGi0GrITFJrTr90lgQxFL5+5bAFUMHxc72VIHL+tbX6F8cqCk469aNgBsTm6t
uo1ys2bbMNXCJGgStdBeYAA+GI3oQtBmKXJGW11I8L/pNbedbwBf1IUBzdaGYnCNiRrflvHBQFT1
oP3WrWGs58Fd+J4YBuqQ7cyggvS1vDL16J07I/0ksLNEmSVOISrmlfa8ZeW3cJHcLiAN2k0gnGxS
oW4HgbT87qU17nVQ5StwN7cx/VXbPWdAU7uIN8ItMAM6++Y2MKeNKUjg5AwS3OCrFzsLmPBjtdh2
4V0TvgF2wXRsY58DaZ3KclqVlKlF1kTAPP/pH+65pZio24EgNqFepPm2X7hMytE6pJUHr50/58pN
ySvV+WGEiptyaq2c8aqT4JvJRr2eHechzgW778/5TsyPOzYukSB32J5g5Qxt5vtS2oQgMnPBhSZz
uUaT4F01Zvy+uEETBbN39X0NZNIMboIDthhHb+sL+Q91+M9peB1Bi0Z+bFv7yjK/mHucGG+AcmAF
Lz7cI2oXAPUqYa1Dnz9nUU3PfVWJPTvNCikM2lKIV3MF2CccgZLlmqBWA4I36711MXUgLd1gnaac
MRO6jJVv4/K0as9YhzkrCwghF78Os6iTxbZkGBjKmnQjNd6NHBiajh8/MQ32TqNeW6/AC8RENJNQ
9VrmboiCnc/a0CXHcJWtl8xgkS2gyAlcjCvWGty6m/wITZILvcPnYuTPnp+ka+NBU3YeVPFwbiKT
GyE3i+rYd93fdIDt7LaTt+txAES9EWII6NxzRzECaKZ7oOoJdLf2gClby7iKa3GDPTNFnZ+Sb0t/
u5WxWpT5TwcrEblCv/Pw0CQetyZwoHLloRSLysq8OI+tIMHSQjfp2tJwYifH3HZ99oKwsogU+3n+
kdPjRsOqjJjV2sISG8h4k3vTKzDXYtVCmFtRdWEjlC2/yynf5APASYKSpOE2yJ4u4zx8Q3wC12SR
rihKzKEZmNhSsEgPy+xv5YeHWsh+lWMIiQuI/2DlinU1P1Y6LjqrNiu3rOSNNSziLVBITH0MNSxj
8q9vxE+6nKHNmQqIMNwDu2CsFNThRBG6rGCbJo3e54AlVvKu0JHul8oJmaJ+5ne5twnAX2dmjRJw
l2/s/sb6GViQHzBC2T+3dDPLIz4a31FnzC79upEhZuvwn35s6TggHo5qO+qU8afRYcUSqPkaHT8m
uUTWFaYh/YV0U4Zo26gTHOXwWWRARnzJXgmEwmpeHsrRTp7Ddu8b0t4YSEOpnYh7ULkVZMt9kGO8
68bgb9upvzGbABpW+WUisAZskIcwzn6xQaJp3OGBGFhbMyJHSdXoFDXUfpPsRc3cHCleVt1pobfa
Nt8DKajopv0nWnic8DDYV751ng2T5nOQH70MtS3DK+tiGF9s9FEoTDbzjI9iyHigxn2U+qEHEVjc
ayYZHVmzrAmKYWVBJ8b2ZW34fOSqVN1HDDqVqZKnbmQtJSoxRlYX/Ds/T7n5UtFxgP8zbpUnm8hO
7BMU/aFTO9GH4LxxSzfNODGmoPkEfHsve06h1J7Fzfd0CdK3IcMw+UAMM657Yp4+5Owcyyo8hwPn
fO00rDfZFKxGKVE8uO29mojMFAOq68RiolcF1rXxzUMXVNUlGcJwE9hH1A0DnbFbhRBEWLTJ0gQY
bIw1epi6UzXKu7Sy8NIZxZZE6zqx80M+DhT3gRFZ4O/7ZGGXWAe7wXP6dfkvk9QAc/qE7bXAdI7X
BBxicxsq2jS6cIY1as49vxeVd8u4jLy9yRqlL1arscA/SACjm+3yQFFgtRCXh+OCLyksDoxdcpkd
smPu+HLfMPVVSoqtOUXD1jLVRtg0qWz7WKXc7CDBV0v2ZwYvutE9kAW/51zmVPgew9yJpsEwz54a
pl36WBvrVHRA0Yfpy9egDHoj/YOH/rUv2/Ij75Qi6K70GdyfPv+87PygYJHQvKaVoLGbV84RvxNb
98WkyDOPO/NB1l9yx9y5Yes9hcoD0A/uYJdq23v6ec+s3T+gB2jdegV2+TqFmB16vjwF3cLT9iGf
ZHwwVh6dkC6zwZpW/q22vGTdawKasSmxnqIqzFV+QPCnX7De6pcGH03IhuUEgPzcMLBEvzn5vwfY
TAWKSO45jvFRMn4ZK/sTL4x9FImRglDhZdrix+LYwdqbNx0NscF5q/mLDXKOP5k0yLZGltfr2Ihb
bFwMepOyHE/ax8nw88xvjQBk95DIDdjuJZrnODgUQ02EPpwO7G/ss/UQWP88K4YFJijLt8giTLGA
CN86Yh4OFDSPXews7+HspXtjNPsdAU7nI9HOtgpaKwrI6rLBEfpug1reKrlsXbOKgaLH6ftQkMI2
40n/yYiYGf5Mpq5ubshuRgTVuzbX3rMOW5Lz1mDtxVjdsiHIN/yt8oM0BJgr6RbbaUjQkyjxFSqa
7coyw8MChaxr2x60/2JdF1wB3A3aak+Zbq1wM7Ag40jLmt45+3iauEbMgnndzNyk2m8+uko/sSzz
E7UPcEhxOxXcpkddnYJAg6wbzRfka9epCWJse/V9AtD2IhGBG0ZgvrqD/KVQtD+ZVt4xmVavbl7T
CVQmyv6ba84UyGJxBbu0zHd8CHPEhnmIMKsHR3sEVuYqXV7mjqun2zyDoXC3hVisPey38K0HIp/4
zrQnRGnuuqxycKWE7t7wuuaDuRcP08/NluzKQh3eu/BW9qV4Uc2/QZeiLDVrkzHxePnvIVbuRYnk
K3Nh9qAbgP+JKyl5vKqqsjkE6ULP0KK5ZdlCYCr1zAs7vWrlJcp6zwIGRdslvaObU+/x8BwU0/yR
V99TQuUgt1t5dp2EyJUYLhQmnswymS4drWL2W1b9mi2J9QgT9v/Y7LEoJzxaQ8a07cruC+B0eNL8
sbGQzCiRRXk0O6wPbSvmo1BtxvhFb+2q1O6eckgXLK3MbE93ZIyWoUPs0qGc5uQU7GXt5dLCzj11
GdtyfqnnNGNGIU2KX3i1GGBKlXMlrpvvY9Uah7mtaTRnk7dy88W4Kg6bk5hNJIuZF3x4OTjpYNM0
XvUnzr1zkzv9v6Pt3cixmb+LpnpROg2YCQnelccME/fcb39q1C8uOn+oCS/fXhNkmKGc4EtPf0oE
71FORW3DJg8fq6ttaCxZ/iumMmZDjH+TCjJ9KrFXsRae1imjsBf40cOTvbC/127nfEMmBMbdq/Sa
FmK667ZgV9PH9ncO33E1wbZkwQhdwXB1eu7HHshFNfXbWcNfth0xHqW5mE+mhCKsvNR+ysMcKBTE
dAPK97tLlGBHZjKmlWxQqz2IwUr3MH7RVpXdFJzZsezmcc7uQp0cS9mnmtgaim79krO6fA5qVhPl
NH/C6ui3tMjVbqlnmLFZ0O21y/qS7YB/dah/HUu/7HaMtZnPMfRzOsxd8qLd8CXPC+5BrbCOc7g0
byJsoPROY4higJfdpGN2lky2ONCUNp3tJxFsGFOSKZT9STwebMPoTnaBT2kKzV1YuSYKs8y6lAmD
P4pCcrf06iJ8Z9CrdGyn/TLLV6JxqwJ5w1dDETFKtWE/0J/2mkY5hQF/wIBkT8khC8fglnQ4g5zi
abYz7z1WOrkHbf5GUeZ9TrP22vpu/FSU1UbXcfqWhEAW42mfDeHFc/Ps9yN4awGEHDKkyn6ufCoY
Qxc5/D92ifSYoska4W7qlOn7RS/BrogZu+MS1D2NZeqht2cHOIW++EBkLtaJM5hHnxLbR63Y0he0
Lbj8sKgsIrr9X6XWy98CXlrbJH8zgJZUkfrinemYzTQH370mCDPFxZm/V3G1OlVcUZ+dRNsaEPjM
TdPX1bnsnDoSkJFOVCZdRmQs4+TUkrHBzHltLOMtzms2dyHwcHthv2Ka5nipdb7VQz3dizYY7xPY
cJSky7mUgtVjJuS29zsuT4n13GSpd3O5pt/oSIubKNJ2MyT9JaUv0DQEElTtvDnL3SL0/iy6ZWR9
5HsbW8thw2z7wvwZXEUzrKwTTht/w6cSbKQx+M+CuYQsWNKnBhQSZhUb1pW1bOJML6/lQ3zRJPKa
BOFysbh3nMslVgRpp/K5oNmh5rQ6OROdNywA2SFu4shoSncVz2RDTRfUBsr40/8eEBnWJztXcQTM
gQNatc0lbDWzmfVU7DqcbCyrek4QiwCwzz7eXRkcdP6i2EI15VuhDTMy2vTWPdZ9gkFSiBxqM3Ul
e+e6vgtgiavERBQtknDr1yz2evbE1wbtB+t07zajCH8awVQT6GqO87iIc6g34+MH+1kDWPzxzCzj
5mITIDp0ZbxLoOSfmEQyjhZxwf+e/bzXJLOIwLyzmH58YXk8mHANCEXKL9t3avxCLeHAoc4vmWGK
4Wh3noXYiWvcIDW7rcdXFgNtXRCax8b3O+tQw58ixoXenr4kfHnDs0izK2qiasmvIYWlIFNgrNpr
2CXq01R5uS8CYW5MB3YtH8yMjdGhAphIHWE2ohwts/kWU5f0QEDDM3Pt/lS4xsugNRNOXolURJLZ
xjVGVaPpz5Sfu3PhaZ4NrDzHJEVr4fnB6ecBfSXJRbtAPSba4AkgLUvmNja2ojT8J/PxXm+OLx6F
iJLb6qF1w+CmvBL1d1yOB6fxxR36/aqldHgLzbVPnvIcqvCG3BTX8MyyLCnM4qlK2+zspfVduU3x
1LdZVLJLv415tcPqdfTUUp9zkWILT6uZg4RhSAZnNcIlgy1AHbJGHkd27k5ebpA3q0uFC4abLZci
WrcG+73KlusybH+Vs5N8tTVFeT9JvFMmHP+dtueqZOvLIcm06tJ4/jGGtnu0cWRVDc4UiEIt7QEn
jC8awHgt2qswbPYLGSaSoTNTRsL4DGtbHiazEP8KSV0gD5v+7oKoMpAJXDovHQ95YcEFqZmZh26a
nTJ/eRqYImaoOcHXY0PAcCk5n5LAThCMpMCJKK5uxkmFx1kEiNFN2FmiC7DQOfSjhDmFMIwCB0aA
FYMGE5shFYSBrHHeL5oKQ+bAIqeYvrOSWpGvLouzJbwd9oP0GjtS7gssZOvA8g+LgggwuPNz4NAz
8DroZA+LsyH8mxcXhIrdEc5sMT07pnUewtJjTUNZcwRVuvN65+9g6wNk53JncV6vCJqUt1L4nxNH
QL1nxlUffdZ+K2dOnX0bs19jEXT6T3vZ35M4hXwK5xxxkmNFi41wwAXslQ3Z/ImPxFlXegwOHBMr
QoDiDR/CPg7sOeoW0W4RfWHcExWSJeyv08ruq/gUFkl9a/H23LiNz9uyIDeUd89h0BlnRVScCkfd
v4V50YG1k/r0vwdWcYSaERxsVE1VP8vd4Vw1ajz/PHMnBitSD4xWyG8IyDhb1BW9YDEpj08F/q5P
Zf/WOB4ZpQyta6U6AJF0QkYHHN8UC3Wd3HSdkKfELaNf4tQljWxw52tw/24tRNBcYmiKrT3WA5HV
pMb154FTHrOHG0NL5q2RgtdRZ/bzkOnqzuXmHBdpeDI7p4riDHdQ5ulfoZ9Ne7guclXTpdv5SVOe
0zjbGUaodlQOTNDTRfAO1/RjzIEPmrKcNjIU+TOGsnIVDjkWSdtnLtJjJKSt6BUO5gxlFHHeyzL0
Z6ElxqXJunlp5E2z3LgUY+7KLyO7LMW58qv4arBlSHO0wKyA1u1kpRzfGQrQx2naWw+xJdiAbYPj
krRlbuwNnf8ZTFNSJwnuCMI9wAy/lSHDkyjlSD0uPcUUXG9mY3AoZfMflQzvGMGHN40TbpXw+b3X
dOtWo1dSPrKKaxkaxXVij8x6dhwvrX8wreQPREWgwvDVVy4nDLcdJG0X9mWSdFqKjgFexqmPHdSH
KcMZhQdeqGL1wXadh64hkpDOG6/HWjUVqfdJoREf/eiisifRPch62qc+FdXAyTB726QwpB3/9QPn
6KIumVgofzyeJKbRbIeymtlZNsXMtDmiuWoGTmnpjttHxTIzTa7ZnNLDL+3mv2fWI5PQOHW84mIA
TjtPxLgR2lrW7ePA40pJTSJUaBR59fPQZZ2/IwWMssAqk/v/viBZ2aysMev3LV6lTRFLRh+EZb+k
SkeedsL7zyunwXtp4o/Y/bwMtS/Pcjb/hd8aP5mZ8xiTh2sFYrCIM/lZeonNmaDjbfZ4KVOGloyp
vVud11yYjLhOVf6eh9b0W00D1l0nfu0aoXdG3jp7CinpC7d14jgtuvQ5oWxBW0G688IeqRju6TLZ
36PP/sbD/x44nn0e5dhgbkIy2BpFdQ6XGnse/pzZZ5sohX+tSNauk6xLrrk2jYMuuHS7YMCipiRi
Dq6EUdKKxZbyuK8gqB7Z+TEU49GypBYqVraT6lNSp9uhd82zQc2dSmfHnVHMzXvh9STCUp2AjrL2
8X42jHlHOv9PWSBHzihSr3/299C+i9eE+BHei6OVzaxWubdVWMyY9JmW+C5oZVB8AhA5LdYpneZw
AyMs5bLH0ktrtzy5j/XXz7Of95ZRHuOEjF3uFN42bWkueTl4aytpuKYvp4wmjr2K+cjDkTWQMavk
lnJv4JAJ9I6uW16qedqXixNe46JxXgRpoqVK1Z02mP0ywfeOpgSHFpJHfU/azE7WeQ+vs6ya5Tx7
Ggauj/OjeszmpqPPmvHxBddxw+1o2V+x6Y/HkEmmo/F4+Hn586xsJgL1bPwwAgvnqrnCnPmk8chN
B79avCMIEsL0D2T8z7NkpuQmB5c2MG9lyHA4aqmJi7mWZ2rHzqFil9dMJyu4FkvS3Qh5dLefZ9h2
zP04uHS0MHjPuXeq3dy6VGFB9FbAf6WeVxY0gOPxuZFwQnNKXStI1eOzzqurFwferRU5xBsaaA3D
sbRN/E2ZYzNvw7k/Ta0JRVynF9qn49JWJz71ajeiRQZXCBErsCilLkP+nGREzAxEdhvHktk9rRwM
4IbJgGU26ygs2joa1WSv+pIe4Ag9lDsASxYXK3YwdOOlLzL7GrgMYpmMTthV+5I/Hlg7Qhojz8B+
DL8vubTIapmA187M7MJg33KoYueWqB4EBC6MXq8iEdjDt8I3QPJPASjLNO3/fEwvjDIZO+gOdjS6
bfDGZ9vvrKYsN9BJA9IByDS1MpbNz1cLC0BsTVU38uZ2l1i2+swp5GB1MLKr31vzWzwCHTYa9QmK
vjxOPtE9JgwLaNh3X1nqKWR9zNKHok/JWtAbsq07mMxOu41/CZqxpkr1NpuBjia1yDPZ/AJP3KOI
XCv3q0kaNKw2BaWSu23dt89F7qQn6aq/qix+U2ZUzxTM9RpNtbxJC4VXYw6MJnPHv+UVORuqGDmw
oBD10TSTrx7GhxWegao5CTcDszTv3CDBjyddTiqr9d9L9RJY5cGZVfXbzpnck0NB8WgufjOkzvCX
VuIlrJzkMMx1g/SpdNejE6sNIgSjX7VUYk06cbqA/LoUmn1ArI9dkfzfAqR8LEW6tpkhPGHJMJ4T
ECAMeM/9NTbH+ZsACR3v+VyMLlXyBxO45PIfCdv313CX5+syOfNV2uJeZnTFSb9dMkeku3HhG8xy
8HYNozkrT8r502KXR+A1U5Hn+mI92pP5nifWVlVl+Cw09L7CQZGQk854ddha2X2rd5WNalAnFf64
oktCahuNF8FfZcRftfEesdo/SY3wuV6C4muJGSmHPH+TU1qzWg3Uq1GnH5VvzSz7x3afTMG8ZbPr
XP975o4sDGP7yu/HEd8J40OVmY4WmUwHvBLGRygZ6PCC+HlOSKOQRqqP/UJ40nehdHpt+ty20rsH
1mcx2enzzzt18E1y1jorycheXMk7SoCG+Xy/uY9BSDM7M5ztzxfS3oWRFPflwVvy5Ck+pmNSgNQ3
OUK6qqV4r05lbMAg6l39lC9CoYmMu4NPs/KJWQBOrHFBz4XIY90Td/o926cpkyFB3TQ79ObApt9L
UDX4C3MgAYxOU7k3ePbqaVTZN0WNeuUblL1bzYakU9o9mAnK9co4iGyYT9LL9l3NDBrF53jwrn0X
tidFQmxT8CG96+mN1NVTFtTLn4luX7E0EBU6ordL2tkXNHD2JcbltmoGL9vmHgyPGC+LEYrd6Eg6
faoJo8XL53c3i1+byfRvnW3r98YDa5tbzStwB1Lxhntoh+xvI9Li26rqx2FFD3ys6HbbVOIqplj2
lWemXNO+aHdfvK5FqygFC6fE/pPgRtsPcTlvUxNCm0kKhwYNiyzyiP6qs1rTXVWUyZ35U7473jqH
Hs6tSgbnqSw+w1gkTzYxzG6wOozSsMzb1PCRAS6v2rOcK9iZfmXmjLijH7AjEv4uMGePGrji9iRS
R21jh5c/7/08DJCKtsbid0zdjmtpL2EY1WIcdtpX5TbULGyJ7tSnnxpxaQXkAPK83T76ODR1lif6
IcVxWPZjLnCe07EbiDiQ2AnzvdYeRZjmYEo3fmuzwHnKQWGgeXuNF3t6LtzkrwpspiQDlBSNt3n8
17qWf4EmlL5wkmTbwB2M6Oel0nYeDWiet6yzrFtNKitvaGAMMRTTn4fgRTsKnUWeIscohPtCC6bf
tAL/GQ0IMjTzwpjRQsPfpP4jC3omABJXoqR0UbosiRoq6Ssnm1bmyHRYwDV8uxAhuU4J5B8nJx6p
GTKdjEuItAXI2QKFJKic05wbD7NU7Hb1LVQs2Ao2FNuFUwGuCV3VAgiTHet4Q6Kfvw/uvJesG/xN
F7LUHIHGvsAZCihah8XLKNzmGg79R2f/Y5rehAajD88m/aoDe6hm5WHujZYwFXsDju6aE8u9ALU6
AQDt2Kr8/8WCz1rqQqCtrNl6G+WfsekSqntpfxgLh3wfm7XveXaf3f7RD3QEsVyFWWdwA+rBFERv
TdFtBiJgdw/2OJBiH0HLTPfdSM2zafZkAOr22X48BDl4IAadyx03mcdsa++e6yGP9wyqGmtDs/mc
0tRn8Cp29l2wH3JNhjDMpidWWgEbEMt/nmf7HiKVPkpKOCAGmiqmwj9oUDmyX/985ee9aVKrTABG
r+Y0vv48ZC7NcC4YAJioFQ3i+r+HKc+5SGiWqK2KSs9qDmJC5AsTJ8riqn9jztm6cFVn7/x4P2/p
V1W5tP77trbAMOm26btrN+VF2gjw/vu2PukjS9jZsTSE3idm0EbkDqigOP50GEjTPA8jpoahZaD/
8UrHvf1cwJWLWmmHm+7nOx4PTQopLgHEuzAJtWlNUx/n4O9/y9//HqucWTzCuQmVma9Cli7/Zu+L
RLR5qUVjXUROHdckssAIarrj+hS8V97Ibt3kH1aiQozhapyJAYidA2Vj1bu3NvaCz7rO4oMjuyVq
Hi9Hv2C1z973aqSt/WIs1QkjXPhpmXLcBSbzoZUb7xNyuDtpBOKe8nnhhqYLW83yRtBl/rsEWWS2
QflbB87bgn/V6KfhBGXJedMLmcJO1gO7ydF5qwLKIOYseFnZsCZb8X9ftSyL5bpu/sRmbZ+TsKnP
0tn8vNCtts/GVGMcJcnHrbS0060zmY8OlwsCMEMhkDXxoVxStWFxz30Eo9UBn9X/6jYxVdMiC9nO
2bLZqIErWT0M1m1ZwnfJfemYSGHdfGiTt59nS3c06y6+/rzTxjQJAWqfbYhUFymCdjtzrcRbPnoX
bfnlgbX+HetOceGsLi7tz4MbhKfUYp6LtxXuzKiZBvsyYa3OkHgnngw2DMMGp7izBT1OiGUMBDKd
ORYLDlxr2CMzTTad555YIKXraWyHneTq/mKUWctxYT+rGsuz7xSkEANjk8Q3OYaKXENNkNhvrorJ
WvTjIBKdcmAsqjcj0ymYOmMcnyBbjH6Fhw8lPsFWs9ruHGOdj7LdmkwYnWdc1o3JwK9+CSflrMse
DgMr5vmmk2U6jR1WZJwcpyZj62SxLXXMOipjNliu9dhSVQspVeoeqVVkT0uuh6OiXSbzbrhNLJHm
wua6i77EEJYRhYMhNmVFfdUocVRPPlv4MEit7dA9Nla9x5pR2ud5tKobKRPrbPYCgnNrQPoghBO8
eA8Tgbg4Zd/dOWZfBBuLAz1l5jHKvzmcPGMqrzamnkuWqOuMy/EpSUEbzOE/JsaF7cMYsiWpnt2X
oVwbMy1mU6gPn23XoVcMhI2EU0Zaie9h0Jeb1OQ3yg21nRSoPhd9zHqJMeHi7UZkOPrimcbnIXOJ
O0w+3SvUjb7vT29h9TLUWGWFmZExtu5KBiVTyHHKcnh4NgGpQs5yoUkl05djsbaZlDlzb7HK7VDB
izersNlCQY4hCfjiiWw7G2c2vEWZMJSpK5o4Ah9yMFtZZOePAheLndKe7nTVPyp7uRcLe36pKXoQ
z13Vc9aTfTadNQyXfJ25braeJF4LXbOInfmuJGcH7LpduwIi2EdtXkEvdCEdy9d2KdW50lbUhsZ0
DAEcrUr27luZh4+QGYy+jjBESBrH71ymcHLj2g5+D8vDZBuaTK/CNXaq6p+wqp6CyT0Dvpi2qMpZ
P4wdsdXks/Y5QOaazWohyXktNUuc8bF1yG+1fh4pLhG8kRaJJW8hGJK8ueX0RmM+OwBI/mZflXhN
ua06PmCVUMPGXJMxK4Uqu8iIECIJA2K9QBj5lbfV9OUSSQ3HzKJ9wqemZjJ9qUMNysRRFSmjgmxG
0sgd8HVKz135DuP/sUu6zjLkc1c5XI88tSlF8YuKDz2O/kVCS1hPrCajOU1kFFaeBNBmXRjFDtYd
yKOVH08MaqsXeEx21JjEjEjDcyXQTDy4pbNb7IQkevoo7QVLRrMOrXMGz7vmyrQuOdcJ8QTr4Edd
DgXOqdsPdEaCIiepXXD3Wxrklx63B6sVomh4JrbtHPbE0/NXS3AWMXyEw9QpqLQsVHGUOMnpF/U+
fpab6ZtA5JYTjuCKX+1s0hZrLIU26TP710QWFx1vQL2xdR9/pFebHgUiEOrCk6NXVkBXe4npYvWD
9Y0uZ1rTgDs4JGvXhvT9Lc3BTV/3+8z4FafjmcByfhTucUgpD7Vbzf9p5YeT3OdDitjF+eMvMTZb
A3PrTPh9YMHe+44T4Qzx16OqcoJqko37yLKLhNIVaejbrGtv09FqWM2yb9a5mzGOGTNjHYPaowH+
Lu2yO9ihePFL+UZW9AlPEJvAdIiGAOhRKPfu40d47HqbmchwiWiDz7vLifR9dbY3nXLaOGza+SY1
2rssxiFORJFiITvXdeZbH93ESVszijMTGYx8h92jFdtvaJ26nRH4ASu3L5Y71k5e/ax1d53HaitP
t+QkCL8Yst/gwuwjFGf7uprU2lq4CdYluX7cfrRNuDYnWbKuiupB4Q75c4MXnigQRlwpxtXfxBrs
bViqEmsF4tQp+6eN2wNdr+Msjf2gOmYf4/YqO0YdfJPLHGOJhJy7M6njraMTe6fn9pYzMLkyXZGe
Ma0enSYkJJj1NNQIEJOWeKwBkqfcdt0dmR/L6+TOtTJv1VV9fvAdDntksrvGUTSsmMUmVt3LeD61
pLtWlumTbTUx47qacfLeuRSZQ9w1MN9c9dlXLeiyQtAGGdsrgTM6ippGZL4kkeknN4eOOYZO51hz
YIzOODMmUXAn80efRhgRVsVoVk3UZKvU2nz8unUThlyCSNbjqUbEIC+JE271gjp4aIvPYuyYvXPJ
wWXteEg4CgfSzKgtSuj/S/WsZuNbut7FLGbvEnSk/xqaT6tJTK/MO/S7dPyHHUi37yrMxGlZZ08l
vU6Y4BRBueO0/4+xM1luHEuz9KukxbpvFoAL4AJtVbkAwZmSKEouubSBSXI55nnG0/cHz6xqq+pN
LzIyPESXKBK8+IdzvmMCaWyDeufqw5k8nmNBsYgQgicuDVNDF8FJSl/GioVFn/mrKdgeuwMe4Bnb
yGLYvLxGWh+GqroXqFU36NxDH/Hvh27OW31Jb4Yqf4SkJ55qx740bXPHnu/OZLN11Cf9zW4k0QzU
0l3BcmDOi0vLaZ8EIbQd9qhDhxw362zoD+Fk7QYUy76bjKFPvgtJex+NewvrwPHpBwhZym2xm13x
HFgVmkP3QM5XymcxbI9ZDHc8H2G2UkoHamG2IfvXYUTbqVgFVzIrCBJC85qN8abmFiWWlG17V+4V
lK1sbh+oY/edUSLbWO3sc81TQI7ljSXYFNtpmCAstDVIMbWuxRzQtd+1ucLYm1PhTmekVeyw4DpU
dH9qcZ+jWT3Vqd2CL0mPA3Y+kS9PUe9YZJ82xz5M/IqTd7G9uFmuasLvtNzEshj4k9y7xbZ/J0aA
ZsnAFNMJq9k06ITVnukEGoxkZvkdZSYcJm2gTKrDQ5m6pa8XjMiQ0J6t73lhclmpmrGYbh2kZt/I
8/selSpPiLmuGKTybR+QUMiDY3FO3DF64o1Plx5oSte/TaZEWAZ0JXQLz5LJD72Z2EZzEiLor7aB
ZKmUWM/zBOjPVYMPkodhAJ+RxOH2PJlR7HekZjrjBcfSHnX1giaQ2tDt3OcwH36NrGE8p/slWjmf
BDEnoZHGh9IG1ZQsBCNBz8+yt9htT0bCDM3oXwyUmN40Jz/aFoV0X5kvKVztTfjbMaLtDHeGuuYS
MT8ciuEuNbqDdBvH7w18I3nKzKOmM4Bn+SmaZteN1UOfLWsm12FpNT+dnJ8ItSdvorpmkU6UeoVS
lx76jgTocxm5BpgR5skahpND5XLOkSDe3ZfWwW2C+KE5hbV4G+hoN3qpei9eyB2p+vdURIoVWCXu
rShrjmMVvNZTqDbd0GTbzGhoGWXIumQSlDlNhMarP8RSynPxz7jfbvGTpKt8MxIFrhhXesEkLotW
lpthabMdob7kaSau2nda0CHZDi9avmqE52lTTdoD2RJmzW3rx9zrv2XAxEGlN8ty32ML4lub5fcZ
AZkcU2QXaOrEtrw85p3WnN0EMEIiur0Zj+5+Bvt1z9VOpJtkUIx2fhgZC5OoxaZ1DsgQWdCHlk5k
vgzc6Nx0fHTdDBMXGSBFeZoKncTZ0nhsmvDn4EyEHzRV7CPFxuOrJfY27gE7hvp4qKbmszdXgrER
chlGmWen0+fSoMt3OpKEE/o3HW/fnDZPtKNyF8aKdDVsKKLW523EVrpjKLmteveqrQFqIqUZd5in
pq3l9TNGZV6BO9dmGVgYXNFLyVg6ne7Q+9YecORhP5mju+OtwykivNEArYT5rfLMsNg3GlLtPMFN
UgjYD3zJRCJ7afg+CFxY2SY/B9u+KRINa0nqZhUwcohtRCvdchaq5llU4xUR5OtgnjSHy1kuy09H
OsjjrZg8ej7lTnkbnfRkFSZEDsnkzjL7nTWRXxWk7KrRrHJ/dswjF+rNBQROHgP5o1G2JwLJPmkE
8A3mou8cOh9O1PosNNr0Tqu9ycIg1J0Q4Ng+yVIJ45z0nvOh5ygzxWbIYyTfkAIczTpUWbOPWQuy
cvO0fMkRpNhflkrYp0T6USuGF/D6O3cKftYUjoULD63kHHH0H3bApSiJt0dxjO090rZzWf6cM+cO
nfQ2txwwE6ERnUKTZit0NpPSDqNKHkj+fO6sfMJTaL3KajjMtX4fye41pnXhnqod5qTbZdk+F9mL
rpsdushF9wxsjBUi17GQy0avQpOW0Cm9xKnoEFBfMZhsdqQ4fQ9OfpojhrZimrczFMy8+V254dGO
h3Qrm+Rhcrs3LdcydMWfLMWxMVDwbdHL4LnXcPQDjUicVcNdZA+9AZQ68apINIckEFtMfIyzQjKu
Mjf4ocnIPQIzDzelPm3lbJIRanTUlq270Rw5rmr9tQ1K3lwt+CAU52FqXWdfTNFzaOPTLjH3dUvm
m8ZX1tQsAGeoIrwcxRahnsfNaMKfm2XasB2DcDwkp2KatXMhi563dEAyRLHi4sZtHfFzVtjVkAvu
u8CMt/qkhs2EFRIaS/FaGOaPNgxgnzMUihzcO6b+vCioyaohGqRJ4a3kTyIIKV/z4hgG4UXXFuZb
E7tDs9rxmS2YVS+Qu8jw5WSOtngx6q5/pQF6dUZj8sPKPNpKf5x0ee1Sy1ldRHtX4Mooi2eENw4e
qvKsDSWrjnkfZjUT0pnmTxXObV7cPUrbQxyRNNTw2oVOd3UycREqeogh7Nph8Eo3gVO8W3X6oBvt
igMrxTkdGzWboKy69DIqt8ismk2JW3OcV5+B06JwDO/1msg9WTXVlj544046+gWb8VNX7TImSYcu
WH1CknOIKGTPMZLoOQ4hiCz9g8pwr7ZB1x11BpnbFl66j9LJPRlaDo2pyB9U9K1bQm5jXWsPhjVN
R/K5bR8AxqlmNvgUuM4L+uiTMdfjHfAjcxVIjYjl9HMyQOYJq4BRhZw3zqQdcw59ZhM4fn6p0XQ8
Ooqvou6ORikvxFhXSxZ5eaN1SFEOjEbRN6cMW/URgy7R55u4LdIz1zqD6R8dP+U0LeGdpoMzcahm
8/mnZMQHqYYbhQFXix82vPOBW+1p7kMhsiduLz+Nar7Rv2wlADKwLteQi6sr5KOL0YWSI6dBYr+m
6wbiDal9ZYF1B0fwXrPuMucQk5lF7ksOBj/iVtT+1tsZgEr6yq2Xc6hLLzEKgLYXu2gwIb+DN9C7
2uc7vlXhBw775yqunkmIfBaGAcvISZA79cQNUVxzTzd0tqEaje/kHt0Y/jySrSqYMFk5RecVP/Io
cveG43CMSFKyhealNLNoOXSOLf3ZcSVrkQ6AJu4wisHGw3qA9MFKJjqh9yxebTMlMFpVj+RbBpTL
s8C2IhMSQkJj5gen3c5oZUXVMO6FNrQ4kZwW7S5dLRcXBX1UfTvMAzeidPYG2inOe5IxMlVzjLWs
WwsMcLphm/da+RJmyVunOV8V6kLEt/PWWJDYo5W5Funo4GjoQg5S7ZrPW7f2p87q/SBwEiwxYM8s
dzlCwV8Yh2D2nuevali1Rd3ys89wQsXWKWRpcIaTUA3JgGjEGL1+ejcGdGhVb8TbumGbSuC438kk
8l0DlCkVK4Zzb3YN+8J+Kd/UTMG83A6l32npJpEDZ1pHbuqkoQfLmwm/WHbTm0YdYIN76GGjbS3T
V3Taz3znwlstdqhNFmbkebfD2/xU9+5rVONgs3ptoCfAXphqZrhLx+9YsfZBNEL/RAHajeY2KbH2
/dFtYBUvVQp3AMfVAI7TZwo9r71GmkWv1dJYmyQxw00qf1B5GZ4bqUcryqONazHobxHgElo0H9CZ
oloygCspKqRxljus9bo/ZcGLk9G6YSfKVfiImPEn6ZnM/xRzG8UxFRmm7aXBOx60y4w73htUPOOG
1+5I/P6hrGQ7RuqwJpCiizZPodsMvsEGvlFFvEk1pF7LOrlaUNA2DeMSIW169eGpiFlvQlaqvcNu
lBWetrHeyRgPfLSQUjWzpM5s6ygw5eySOsCZE3fNNmqcgU6qetdGY9jmY34zA7mNSmN6dBfj3qQA
9YL7MGVliPmLj5J4C1SrdnFrvBhM37YKyXogqF7pqokxlqrBEWX7Lbd3c1hmv4vE2dUmNq0smNt4
6vZhYVElomRFjjZushLSSVXGWzswTmanA39Bw47zCfu2LJcnox2eKXY4a0hlZ67DCGiyN8LM6JOb
piU5GJ92YhP10yW/6wWBiTtXhyqo3nWjU36WItsznPpVK5Nzykuy0frwWHXqzGrroejxbzkMrzL4
ZX9Oh36ymbOqEmW4e8vb7GV6K7vfKstsxNHFC1SVhheZYC/bziuESTzLgNclRCjCelKfNjY0C3dk
qumuvt52HLBJXIEWwMRw6/fMqvaoIC4muUidnronEXFvH/OCNorQE25oO0EVuGsLzHtx/Nqz+fLX
BsEuMdsggbkvxZpdEryGpdxCJILs61RAHhb5qols9pYaOYN56/Gpez36nQ0L7zuniZgtWTsnH0eg
2Y2G5Lv14IEcg2lmzqVLnlWcM74c72J0VnepSWvb6LiWnDXR3rAea7NJtlp50Cv5GbrJQ0UU931r
LOdwweDUNQuKFxcjUcfpkoqJZXAUP3KZkT8DrInTYk6BcYxMIR6jPCfDDwXZHWdjgXYWvNhAt58v
9yY6vafFmb4cpoEfekDksh3fQ06EHNNHxm50Q7qw0T0gLLwb0qHwtVnLH+sR37UbgpPgrn4KWjn6
TdsWu9pdlqPRR/F5nLiwtN58LlCk+5JL8BLF9HkLnhiM9Bt8GaxBRfmMkosKIhcvUU3KoTDm3o9A
J1ykJbYN/c8rSJx9Kqxg26VbY3CMneNYX0lpWg/Rey0xVLYxdZAaTF8q7slJkfABjFAeO669W4rg
u7dccS8JiqDm1tubJggIgkp3MYpY/2Fi4fdpEt/1KpG7xkoo6JrwpcmMTRHYLXHuY36fMrjxWb5k
l7SClJbhU/KFhj8LArWnrS39GBrNZYmd61Jk40aWuTraWkK5yJQgQKvjS902XqJmPiFAij9Fpdeb
LEVn06nm3srq7YJ9XyIJ8Uq9sDwd8XhRjs9hXP3AiJEf2aydSm3Jj0LmEMHm7SSHH5lT6ZTNaAaK
8g1MAzR4FdPyjsXvEn13Fpm3YE4fJ/BdgfQDAVYh4VXq6JOoaYF/wc7dua3922qYUUxpvkVCSXUs
Xia8uvdoP85L6B66MZsOvL2bMLGeAiMsN6a2Qk3Md6NB4c2nAUBJMWwQWYUHQULR3lLVPhjrh7nO
36e404lcYiiv4h7zXfyh4io+hAqOxcREdTvFyxULak6XnKznegsHRPCe93ERbCyDYfDYwRyKo7M+
ghiIMVzabWog7XQ0crT5xPGuIpYqIiI4AddqAfGvYRZjfw9htPdPo8sv7nTVXZegoZpucWnfhaO+
42NPpzSqpySCGditmqAsIBZKS4KdFD1hIMwJl6x0qZyOs1Yl+36BliWLYq9F03VIe1+nohqr2WZj
gQm8wdhbTc8uaK5VwEGyYWK/IAfjI8lUF5FbsVcCE20wz7Ev7YmPf6Wd9S+b1cZGNcSyoV6iFyXZ
ZqsFcqdNeFdCk9eaTcYVd4GvRpSAus4jq+C3aKLqSGDrtYWJ07t0yUkpEOrCCNUgbRrJ5ItFvtuj
+4VkXbC3s29VUPxOa+s0Zta4MZuKj/mMB9gs52fHksNO5nieCqg0qPtZigSnRsXBj6Kd9oM7Y7ro
yKUwlweLGuScjIzPuJ2jw5uMTTbER2PW2w3sL93TVc0dqxsvBC2vq4fmhL76vogLY9eW/Vusw9Ic
HFPbYm5hz2k2mletQsRqgg2Co94nU+6AMLtR5oPNR/uPr3Kd9hCafp3Rl3h2D3ykImZiB/TsMur6
fKGiyKEsneuR0l50fiLsR8D0v1pneOceGgOmDiPmGZw8UqcKSyKG0mUpEHRTErWqG454gO9K6Hw4
UVhnc9PcaCFOMyjcoFJEyXivAOmTuCxjqKw8p+QVdCcERDazNbTCm6jGpIzgEjC7ZuUMwbP+IU1f
cwSod32gn5aAyEEUbOG2SDQ00PU2d0rxbljzebK/CIjWQT3jxV5Axm7zgWW329D4jdWydceAHWN7
cFf9qV2IDy0Af6J0YWyAobubyHkw6pGwp2oavVwYv6Mx+mJ80R8sLf+SqkYOkME6QpO7DjxqLq3u
WrcQQTrCHDfKRaTIOJTbGEbyBvujX8SS8n3EUj6xufUVgu2pIK3ILfmc4S86yECmB3CzkR8O1hfL
lw7NoNqZrn5Qbs8UxwiGnbOlusN8PvNCcxNdfDPJX4WYBt8sy3k3oymCjJQKjibLdjdxnnMiKmz0
vXXTzTE84I0e9nl1MtvwAHYJ9ITK94wRX10jw/GhFK4EgFHZXN3bo87xaFk7y47eWf5Aw4vukHQx
6X5Fv8fvXdBrJUP3WhXhe2mJD2wvEhQtmiJLg6UCzQpgWHMVNdyaTjTjFvJQD1gqLutwXxt5uum7
FDmj3vi1Eo+cx5cEVzG6sfd8CcDuRz0s137fNT2fDBFUJ7nSCBJ5zfPB3VSjmdyrfT8lN8XehE+8
sexHXgEbBGqrMxTolvEiBJdvCYvVmDXzzuyS57xgDp7WzYtknHqsi+xptIsjQj+W56+M3vUT4jGA
B31j+BNWJg6EGPe8OaMGMyDp6Cb+e29a5rc4SMKHAldposuc9ihmR4URvrO7PWk4bDiB4HhAlRhi
rLPyyX0MsI5uwtpqN9vOLLVt5VRwUIdjnsOxiMv0fU5XEtTiHEXgRv6YEV6dM6DQq2JmTddubfKc
+tbQ8G9W9KcTz3P1Z2AvhfhuHTrUJB1gUqUfhVljORKY2puhQSnAQMZsqcWJdy/gGsAMypOH3E7T
rXAcGwD389KKk8QJ5klIgRssCO2WVJi9yajuoDh9qITcnWTd2SBVuDYm4rphzJ5n5rJHZ0Cn1HSp
9IqGrWNekfREsG89jtPjyLStbWvj2EUJ/VusOHo6QLa5OLmaeq50JD/ci5YTsqfXBeRXnNvZJkCe
gxUD1KPdcebF9Of0tZLTCuel07r8bvm3XmWvrUsZmqJW86mgXhfTuiWiNHa5XnAwJm580Ov2cUgm
FwDdPIMjok7tgm+ObHlEZ09B0PCtE3o6wmRHlIDK1wI4AHplMhZv+wtFSvaAahYpuVH7AAuwbTM8
nS0uwsas966u43GIT+7MRDpNi1s4w6uCsfeKnDXgUxm89EFzkVzoFBtkv2Og4/aG0MPUex+ztOEl
g4XQuz/JtBWgYkZjg0Qo2TdL+e328ZOSzHqDzGXoMoSXsoz8VInmrmBfYoviXZ8x79VJsMG1ZlyA
cFA8oCYrq4E88CSkkYGKtRtAKXr6aJ3kotmbAf+mnw2dC3EieWJIah2o5lK60J0ZZ5G/THHFOThQ
WxmWJzlamTgzSrHH7sQg6d3tyvoYNxhV09lxaLBOOEUh7Ts48S0z29hTf7UrxoStE99VA4VSHjPT
KidCaxz3mqSjPKY1PUyFDdrsFUwTe0VdAOYxkvpNk869Oc39zkCvoGfzYdBIKFHRYzy+JEv/s1SY
coOO679qERq0OtadNc52uCt75IOlTunPJXu22EGVUXELpljzl7Y/MsN2A7rNriOPXh/7BwOiE4H1
szShSM2DDerGhjnfJnKzaDME5AYLr0lL29J4+i7iSOoWLxN8DwiEmLUcgp1C/aLC4SkJnODIZNyg
Km4b6GDjYyTIlJoGZ4Nyz4ur4DHMqn3jYiycSoJ65KTBPuB8bxp44gr+wjxnqQ+eibFj1NyT7LzN
pFwhCZSZqfOeK4s8TdLNZq7O2G6IPI8jVEyKvWZRn4eMiUaEtLXMrDvYg+vYAmF4VN9xXKLjApRe
2wcUwI9OUgQPk02QbtV3zyUttmZMFzR+1qENQ0KqiT5Y4sFHHcahvqDeaW2qcMVmwjTl7ypUTGqF
+VU/uK7AFBHsag2YUif57AlWcQQb9XvCaSFyVTnrhhjEdTScy7aT3qRPn0x8RrJxOERUG12m1FiO
acjhg2EiW1eIP3oRvCPr2kc6PmfHFsFuwqdPHsgP147OY2K+uHKyD3ZlnyJDNH67EpuKQqOdZ1Vm
kD2wa90g29m2wjWCTJUeblsH3WnpDRuFAPdLAFOgwVwLFF863TZZQatCE8Sqfrl3HUvcYaEhALxg
feisVT6+bAKHYm0fp/IUsZA+NnV7JTrsKng1/cSGt9LIxBfuWhrya0xdteFoe26mkYjv+Etjukz7
3WKh6dOvQRB275o175FZHQoZCs9023cWzyPyXlqXzECbxaRrdFrYeNhkhGKsOS0yeRhGohbMwtq2
9aDtxm7LlhvB4dL11O7Kg6xLQWYVz8nEjb2vYte3uaCTnIF+Tpiby7amoEbedkPyZJcBnXROda1e
Fmg3PXaQYx1O38vYdbz53GZ/pAoXmoInH5YuEdO0Jd6CwYmiDrUOHWhxWJiBqINtFb8l0XOsH3MY
QPaI+CzfCsv9ojB4HGoBCiji/EOL8s3Yi4FVWBiPVrowF3NseSm5B3ADD7w0RwqfE7TREHFi2kit
DQoBz1bNrYkJh2LntpztIPtFutwZmwJyb8ior6TOf2ERGo6dYcu9rGbPKayX3MnsDcSDowIXrGJx
nxTVcTYYV6ak18/I78a8sz9ZNv02Q3kly6cER5C/6HaZ+1rp9NesGtu9jmrbswzu6nCwcj5W7HI6
VuBcpg8KCS6jPZvID3v0EkFfFQJw8x2e8KLsu3SkIVGahe4fXVbc6NU+IU18RuAO2vQ1FvrJjrq3
aEbxyqQ92zqlLSiyAgaYHJtGuNNG2fLhTjGuoShda+vBMFAiFtcZVg4KhfiWWgRgEoK7aUfwIaxK
Cz1hmhnQGVTd+CyxSLXzMZPJb0R5GzWKs2HwWXair7khWJbDVTenz2gfDD2zMMf+RnAVH7RS/LJI
L9nKDhsqBp427F/tNHon0p0GBb+GR9oRkUU5HojxvBTFzc3bX8iemYLhxUCSWeSMOw3W6NqChd8k
FoDlH5e0VygdFmFtHwVvSoLTfwkcBIzFu1Vo79r0MhRVsokKumpj0FYC2HII6/oc2fTE/To5I5Mj
RXmUjxPLS204RuToDJqDC4dlK0AIzkeoi2GCuXoaqJhpc72FMPLyt5TpJQX4hzU2TdhQb21CaZU7
QPlgXGGv6ce6hieDAo8MLyRBksDTuoXqHbCwiCFh5HFNvwr1Msr5YSl28CUH1lpU9ZOtldSFSwBI
QQRbTOsPFA7DTk/u4e+c3JZsndqmprDzmWKg5c3CIAGhDeVHm6fHcMQHK6S2bWb9lqHL5LWas13T
MpBKWMbHBcN1WlEixKIERwSgotjCQzkU67yDCBwEl+e8YFHi4GKh/jW9vlC0z1O9j+fYhhsHETVK
w2eYcOxAG7PzXYfkz74VLKZTIH4AocbYIpO0RsJh6RQBPRg6y64yBCPIPBjboxNZzLfKUKc8GBNS
1wzurhUWqMBGnYXHZHWg3tDT4nFhwG8W5gt6Pge+yBV9PcrkqCQCIXWP1nq82rbGPTOyQJuW3SPK
TRdVVc7Zb7LIg5s2RqiEZIPuOE4YOzPjvw+WZc9BBSeyzqyNBkSDxOJlR/QfWgt00iBnv6huTd8R
SwPH5j3uje8EvocvWuMtoa7FEo4mdgkBHQWlV+nzcAnHHc0b7tiFFzo0hjXRxbG3STRe+9h9i8vT
IrOTbGeEtCvYkekkE1fUEwXnNZ+GSzzmkHxK5vQxo4ts6EHb1ra1N4Vfc5k6ektrmXUnHbkxIvxs
rzIO+R7HpRfjuPMcjGkWFTt7AYXuIepfcmmzFFtfuj4JcVLL4gEkXfggJvmrz7pzhY50rxKZHXL1
PmnsT83RkkerKu8VZMojP2nN+X6bh756QsDtpl20r2MJaQ8mKqG03R0cVgrCNI23rdRek95RqHDb
r6hhn8A5g2bOal+SieYhzy2X2y4frKB4WITLvLnKH0PCDeNs3owUnCcixLFrmbNiPYrCdFT4HYz6
U6CMQemA6ziG/BDHn3kpQc66QevPAiMhb3IBexIuFGE0iCu77ViQzqjl6mfKrRph5Ygybt5rpkhv
Ce6gGWX0Xreh/gxpuWk5o3eM+t/irnKYaKj7FJZgY43ciSG6SFqATlnTsdYSHYgwKomg5990ZAiL
iirecPKGA4iutnVboB8d+4iPlZFHu8VQDMsj6z7njrSfW+55Ju1Flma45bIHWZX1OcnCx3YG0GhE
pBpWOdVPX/xSc71vKayi3mD7GkzmGSn6Q1BUajM17IAZFWAislrXE4r9a9X04zVmEaFRX+pjFT2S
GjuQ7QmWtGnFtsYuwbvJIVP395oew+Sf8IGdpzZ3dq4GaBK4DKoXOyqPRVSdgLSrbWlm1casdHEM
pf49aWJ8jgzgaqQ2SdgQJ0Y01U6MnGnzRo/HayYnUqOKkKwCVBhBIzyRAwVrRhQdYn3S0YjPLNXy
PYqjxLcdO8HaAR/OZgCxKMj7nJQDu1UWUOtcdoxOAxvu7SQmj4CRwQdA595HiXa0dHSzkVVcGd98
o8A3N3PJac2Wvt+lEkmfHohrEGLCCubl3BQyPa39NxP14VmnArhoUsK2EEir0jmttrZBwSvSz5qE
jp7En9B91ljC+AnJpo6zRg9Y/S8rRq68pvAtw0cEycGjVv4Jq0u3EbdNH6yoAPaXP9n7ELOTLzMr
JwyCzj8DOkxm5wJIRazUmyQlYc0lWHj3eNmvtja/diSzcJLfgJd4eU/y7hrKsoaGJC7ph7XO7yZ8
G0XC+uc1FexPONn6gPV/mj1d3ZDZ1/q0ZAMBrOzuQ4NkUWQneXvLyukUkqm0ov1ruYrx8k+rujPS
9EVpxseaF7MGXixDxPs5sjAzflXmxjWmjxVyv/4xKscHPQj+sPRpwj/XYBekIJ4RdA9/sjUnEkHL
PnlwYlCQpMKokRyVcHoHTr0mNxX6/HvK9FcUWGbY3uUEjupD/cZ19ufJTNOTmYX4q8S+d4Etc4mt
X1rTn1Mt+VwDEaQZ0chYO4Qtvum6X4uleCGAyeftt5NrMHRWg/E/A8VsYMNZWtytz7wPtY+xMg/t
GB/WHJSCJBizGt85ciBxjjZgLH4Ss999asyHNTsAftiTmJ7WB65PJCNeYH0YUDlPU90tMuRDhnhS
DMHb+kKu2SFtXH0PQ3JvomU1yEJY8w8GA2UOU3kgcFCqbbYB8lEQp/SfAWlD0N3pLoknZNDYMS8z
32vNYehmY1+a7Z9BY2j8+c89EQvrl9Y3axwCnw8Ma6Luq21367Nc03MGUFXw/iA19f56ca3JGk5W
fjrxYzTiWiCkpoEO5BWowrIhOawRiGuY5Zqj0ejuSfXVdtHJAF4DHXH0ehlWHNzYaw7SGkMaZKz8
wtFb0yDWKIf1elnDoXAEIfCRT+vjDOJN1sux7KwnGXLzXiM9OkJJorw8VyhM1gcEEIcpctMle4mJ
QYlqCZpt/jAQ1mCJv61BeD3ctqf1XyAk/fmGDAGZZv5c/7hmD67X/5plGm2DTuxEAleEwJWW8PM1
vrS0jyOjyZkclsDRP8zYPGezvi0rIr/WHAZeFOpzT8TjEygoXwPbHxD0gGv2q6oZO+EstVv1FQl6
TNOx3hwSIRq3emW1XRtQsqPoARzaB9b5T1uOvxoSRAKuq8Uk94+Boc7/147+aRBvlqX9L0BOn7Li
BV1yNpF6dq+K4CsfIDHNiOlJASGE+dFGI250xuewxrtli0aag3mpyfldfzEtQKZAqjOeoz/hvvMh
GHB2O9anQ1wEfe/nGiM72IKJtnu0rYyWpbyuYZnrY9b8lj9nWAdBcpgEy1mezF9/+7d//Pu/fU3/
O/wuMRzBvS3af/w7f/4qq5mgp6j7H3/8x2F72/75G//1iP/++H/cPe2e/+cD1p/wX4/nO/7rJ/of
3cd/+8O26OJufuy/m/n2TaRN9+d789zWR/7/fvFv33++y/Ncff/HX19lX+AQun2HcVn89a8vHX/9
x1+6Zf755f/5u6/f/19fvP/I+Xt3qLbLLP74f/7K90fb8bd19++uYaLvtHRHI8tK/+tv4/f6FUf9
XZkug0cb+qxpay4/hpyJLvqPvyzj7/xUw1SGI/mLlqn++htLmPVLpv53y1a25AvK0G3lqr/+81f/
b2/L/32b/kZU17Vko97yM6Xh/vW36p/v3/rLKeUa7vrzlaM0Hdm65EdVXx832Ec8Xv9fTdHbLlTn
/I4FLmAW9B5bet89juH6B0fMLmu16lfNhN1LGjbJKtXBSbATCrBa4W3/bcSI3nTYsm/9VPl12EVf
wcgKEGU8e5YlEedyhGjqdMIb2qr7KLHLp/p0bVsDWLE5+01WikvauFTnGQj7hBs7rPL4Ef2foFZd
YGBNPQqgTmT3oZhuqqhrDg58KXFQltfZbR+BEKLg75f60sjKvJkx0Qpmbj4z/4XmVangMIzGvlJo
RoAqZSj/W7nDU4oEDccv0pvtME/9sbHN+KlW/RG3Bzj1mO3ShJreMGvxMEXM1oBlPRYDC6taqadl
/Uc84utsGcmepRsdp9ky74eMJZ0zsl4VIkaaDoM0IYjnjN63PtZGQ8QXp/k1SLv2+uffhJFekIel
l4ipwinqiC8TRnMdEdvtxgJUCszrYdfOA1TD1UddZI61T4r5UpDdO+VN91Sxx8XpHB+7evpWjs05
NBTnXIwxM2TLAmqI2jOLb3/+S9wTMoC0KEBzAVxGP4Fjnp8IUJGPHUanpq5Lv6/JAhEJKtT4/7B0
ZsttI9sS/SJEFArzK8F5EinJsqwXhIc25hlVGL7+LvjcF0br9Om2mgSBXbkzV/ZCbJ0kDZ4BVIww
coRz4MbkP8npVDcrngFaFucIa/6uqWwkvjVGaLkmmDNtQBnaFNHgkIYHxEb83rraYNUiXQPijjIu
F2t0n7Vdmsc8pnUA14L7zPLCfZatO8JvTwIAZRrmZZOoA3xBHwPX4iGdzPbNWl/gsfOZgtEBDlnb
N9MUkFoL390Ho+EB+n21lOteo15Yt6BprVuCbXpv1MC/ahGQAF1fEGN2jpuJbRMAQ/+XDOVKKHBG
srxtK0+xf50ULUL8Va0X/ht909r++5EutYe5tMkpdZc3ZFcOxX2zjWsiQM2kgGCYjzqy2g8M0uNL
mUS/HCjfRkAaJR0P6dLU4Ty7PW9PvO9b1d2HlPWHtIL6wNnO2pnYu0BGLhwlp+EZ9QryIZ00e+x5
0d4bxTvuwv7SmnW94SmTvuhAX7MYH8Y8mwLwnn2HzsrXZ5YkBW6EZuWunuOCdRpGX9j3HOq7CSFp
BrxoISZmVcz6IWcqLy/lQLVxE+G7y8gXA8IoL1youIJIuz7GWCTntDRh9gx8gURhfKGBDts8xffE
arRkSaqJNtqdgrZUz8cuaH8lWICv9PMA/04DI7kaxwlMwzzNwXHGtX8tmy7nCyz+/6VHI4tTK331
neQ5ghK9lxZ3IgjtqAVYl22IQBe9NB6NYOtfRtOmE+6v1F7yvctkcvHXl7iJMSNHVM2b63rGoqWQ
NDbFWvKuCh9TvDuy/SWnfQtyvCrGikexY/7GNPY1Aw+JNNeM93bXujezit1boIV7+/cjyM4Wx177
rdE+gBzD/z3W5UNBSnuxqyh7j7X3Pti2d+MKyd9NCzJjVmBEHAbiIy422qPbetYZHwV8nzxBb0FV
ODnslmsreHju+JHYPkYGfzwVsLYPrldosFyJ3LL0YI/gRPiiJy8J42bWl6jmZTDrvyVA4L1yrXpn
IkhseIx2l4EDFm08BpFuj5m9q8UhEmvZoIVWZM3uvsEStYkwgTa5n17tqciuqU2cF/hQGqZmX92a
FR9U5x59PEWLZJl71zQQX3gbNdmyOQsN16p2bHnkjV2FvOl0biCnbVntLfvcBtnDv3UzDlwzfISA
jGl/7pJg3i2WPMp4oP6Y0o93/Kv8RtJBbjUPhKPUsQEl9Z0Uf0kHBabVOuuv9Vzl32c2o7mz78fF
PyYM+ji32r2pZU5U1LrbC/fMYoDZ5lh9f00wwW4w8ucfcoY/KPPuMJoTyT+ccltGSfhOeBeHTe6Z
zfXfCxxl/9jJtfO7qC/5XDwB6VXbSuinzyhXMoFZ+vzPF/zvJbFqted3/RiX/Kma5oFmQ8TCLalZ
mYLXoTulVmO8JwMhCTvpnv9+CqbiN+Kuvml2V3wrEvzobpWHFk6SMylotS07B8NyoE5qjlEpZ6AO
CoSbVEX+0U10/g3+5FycQXzQQpm+2NOC2yw/ySWGrpONP0xx9WdphF6LNk9NQrUilg342u2PVBls
WA0ebPj/GEchB2ApH347Vh291ga+pdly83MNFR0dVmAXK8W3qMqxFjbcppDmVm4adEG/ttqQoPim
maz2wTbx3uRts2c/RkSgJhidlnaGcG3t+kCxeKDiB+xVG07BMoQyNgirIC1sEpzvN5kGh0rH5g8Z
DEaYTsaZZ/gUWgVfkqDI+vc0XwiTqRACHcWI0sS4Nmf3XEg06CoI7WJBWLG64ML7tOkJ0FAOYfoH
7v7eZSmbo5aMOVEgP+ZmnK4dvv1D72X+TcXesdSCecRP2hcoeGx9nfFPUEXV3U6zNwrBopBtkHgu
XU/RkSX0oV3TPhzsAec572WOR1g52dUaOOoESbMKmYRUrUJXz9Rxlj3GdRv9HPt4OASWeUgRg0Zr
+KUGcpU19RFAnbF/WUjqSkl+pfXFMNpf0hlsggXefZTvPkiswywJ2Klc02bWiY+Jnth9ZJDx4AG+
RdKdfoyyeQ2GLkVUseJduzYf2Lolwm4kmyIrlksp5C1YAnXwV6KHgk2059z6Y1ypoUXth6tXOuXu
NFnmlco79xMh4lgl2Ckk0fWDMPkcOyN4Twv6luMAty/zQ0XcttJB/Rm5UDpUubW4UT7hgcRbZXtZ
WDdteQ84KosuYtpxvPfAnPydBFQhgdmxYrP1M3dYASa62SbesgXt3SChK3vvBKR1gQuhZhE3i4Dz
YLDWyHExibqxw2Wz0gI2cQUNsneablOIorn3OUkfPM/UC7egFgY9U2sbpNNeM2ZlXlockzbYwk+8
GLBvroK4wEjpzyrVIMtnPciwkawMzAT08rmCpKjx9ePpLjNxMJcB+4ORrSVJKEftnBHjwIwnXNKJ
riS/09PR1BpyL8knO93oXC3AJ9scL6Sb2QZm+0TeAXkGSI5z9pKQC9v2JMTWLJE6jv0Q3+OCIi6f
EwaedFtdtF5+oD3SKVmVN2JeGh9DInFVu8W3ynI/69lX2wUveui0ABnHldsqPfbCgyjbHWF06HTr
Sx1TEe7IX2Y54OONKSnBpyu/FpfKXgt4Z274hJ369DiR5gixci0P2cKz8SyCjJlkq+CmU7YjP8tm
oIzQ1GrTxJGWF1fCW3sqHyZIVFHF7czFyKQDICTxgW8iPqiIJszZezVq8t1IpcHN0+abCwz6hL8A
w2medVfSAVQY9XE4Dfha9WCuuraHOTBNjacdlX+w2x5IZkO6C7AaJHgmwyRbgE7E+hpF2CrMkY4H
F3HwjMe/3YjVATnlXbmb8cgAIK93UFiXVwJ6Pz0NMNxFwn3vVGmCcVDWu1fRNtXnyTPIVH4p2MV/
N5aJ3WIDqd4ZvqEhp0+6kN78CD5OXOsZF0MGEJcArZMV8zk6B7K68O+bn4aqYJDVa8NowJJRYPlp
HDjDhD6wxjVY+Zd+yc/5pBO8Z5QJx+XobQFCxTc2Bt/RgFfkcT/+McHOrZJKSxtf09UYKAxSwetL
l3ksXv75XaBR3rDafBeLb73w9m9gMlET69tBKJs0CWduvRdAVrfeHL7Z3Hh/ENn9rhlEXxsPt5MC
ojTg7/relsN2bGROChpkRjRxEuvSrPtwAXDaUlCw1sZMsszz1eBe3JrDmD1Gr+lcXJQEtjgwEFxQ
TE91X8anibepyRJ5zpekvkK/qK+sFhKiP902NjQlteuLYaUfPEmqg5FOKzAxNY84/F+SMS03qQ6K
PRLi2rQZLSGhpyH89yOxCi5KPQInBFN49mUP/X+9Q7bzRmtlnOvO8XfkPdBt0RktB4aPKJOzKwyi
WTrWj3pG48UXDc22r7HhgwPkTj9dI9u7Ggt1GB3nkxM03P+sdFz+s8tPS/gDnEoeGpEaw2zELGuX
4jmoHPtMbdvkWuy7OyTnRnSSzFSkrmNARzYwUi/u7L0LrAz6AbA0tlXcu9yyPSYSm2dOzulbEYrE
Sk8s3r5l2tTQY1pvJyDJ1okb7zJDgBCMngHh1rB0enPrZzExgoJZV49QHA14V8lUfgNzm+JvSh6y
KcUlyV2gDe6aI0nID8wJnW2aByTcE8vbt7gtL9Fc0CKM9WAftcLjVpDF25xEOC6yNzTjaZumE+d0
G1Bybo5vRmf8XTxK3Z0KcQWoge0fiGI/isIuLzObjUPfjte0HZZzt4gunBKmTNGxfFHT/7/g0aKc
pLG+zVLUsLbhg5jASb2xA2MwEdc50xImzuVqac5sKFcKXg2P7vIC1PnsmurDRFP5ETTsiBaJp7fs
F7xuLCDGZIaSlWyLcRB7bpKEl5wLoLnkpS+SR57x8Bwwe3DONGpNMdwEZjMx8pm3EJt1lI7hsoeT
6f1ixWZuGpdPue7qS2DMq9O6ILne1ZifJ+A9FgpbF8PjwvvA0hCEa0R106kjI8YNiZs1cYlrR3Qd
mF6TXBwz+KAVgW40o6fXJUtIKFrav7BfiknAU+AX98cU2IAuqHXTwENYLffL3lDtTbjEqDJghO8l
6sLO62iHmhxWcYkyyy8XjnMYBBNNoTm0I9kRESBnzeZr2KL6Tj+a9t0TYBWdFDwL7vE9IYRl3y6N
eqWv5a4hliypU7+aUgRgAd1666aQLwRPwV1mMWSDSiDU+FbxEH2dk+V7TWcAz2av3wicDCot2s+l
mX0mCiqgcJksh7yL6oOev9uEcifiW3h0s2oviRRsrXEuH6yS9z4pcKAn+M7h+bNQStzxvaSwGyo5
Y9tg/00HQolCjn9BGmyWCTRPvnYqtdLH+NWIG/4G5OlxRLzqPgzMw9CbiCrjfWgB7R+r1s6QeUp5
VjoWz9GvqS8u4t//fpIjgaJIZphDNZR6v/M2EY28tz7nUuP+1h9KM+turSt/JE39WhgDQZY6W0Kn
n+hm1gSkLHuoN7EZ2+zSwUlWU3GdImG90AvnHuKpfcU8eWi9wLkPc5RdZlxly0z4wisSTOpVNl45
jpUYSIYMDkBCi89UT19lmXymH4bI0oMLgozNu+ttpwrvhE0j9cknpd/H9jH21XJRPTYlrT34bhbG
DKcFaUhcZuRC5bgz6MvoCYpGnIluSxxCOCn4woq1Oujfi4eiBzEwOralR2ClGNq78BaMoG0z32CL
KMiW6tlm9e84GuAeKdywxkJnoZ5JbQHURUaZ9uSB8rNBv/Og+uBuxVvfIdVRO7q9zW7Nqg8FTI4g
dB1S8Zo7MKTrhO9gRpYrCrKLGAK1wcnvcWSH4rMuPcg20ewY0OLyD9FJtDK0o/wb1VZQjsaB7bw1
P6CCfi9aTtCBVS4nVDp3S+tUt/NGskcBEahhVfbqztonijOJzgbiV0HzTiNAwUPUIYLu4l23PCu5
ZqaJXXfKfuR5x8TqVRRRSRzWmR+570GwHHzspVfoJoc47g6NRftPZ8TlS9XevNF9i3U+fNS+5ojs
Fs4psJa9L/O/bmJbO0HeuvR3rLurk87T4uLOzD6lOI11h7ObUrLRaenfHbDNz0Fj3xK/V7sSU2M9
9fmN4As5uuVPwsgRJnWfn8hx7fCc8PjoEutWpQAfKndpAWAZtLJ7Q3qaVHFOoOG0yjmuiJAwrYiP
eI5BBc9s71KLKFUjSq7//IOs1GMQTrqfYZNzr/2N9YkeDoOterpmJR2/IFBRAk3Bmz9wVW6qKI5f
29mlumwgvm3Y5wKwPi7lyDg0LgZ5kYkrUHHYiIE+evC9QI47z2p0OlyVyasviEH2JmTf1MakFFSK
7WT3IYEDnOilgR/DjXCZ/f9cHF53TK0/+T/kNm2nxA7Z0/dOd7OcPMCf5ZqnZRRnSbPOLkmQ3hS0
61OmvGfjchDkXFy/Z3J4K9sPIQvz99rOit6VkIIuQIDpyWNNy29jRzWP8qB5TbG2nSby8iAasMgu
xIpH++Zqs3rx4+gnvrmRJjZyBlKgk1QrJmVE+1pthNbgEgPluR5Wk4Q6gY4cx+xYZJGgrZDpCeL5
e1sdIEX6bURU3J9chD0RZpF8jHRB7ZhayLa0H/T/zFuTlvCd0Zd7s6HZlbJfEBWz3Z/h2/ylNOhQ
Ky9/i53DMoKY9POuuNSk7GXW4WfkJQrmH9gyi/3EeH4h1bobTX84UvCsT5R9sNcL4psd4AEenSja
EmXIOSjzgVcO2Ayp0vwy+oLcRER9vYcYeAksSfrGMY/J7Fa7fCBdMhXUpaaY3MZ6yo6xGui7dlSI
VVKGjrIbjmQBB6p+pJhiGXiLZpI55dBf6No4GHWJPcXUJaWrd9Msli9j8rbRKJpjMQ/2yfOHC6BU
/HGYA84LMQCvB1QwNV56XVgJc6z11/bL4jWlvhSwJwNoHIGtMEkOzqS4tJleCoCeSZYAaZRAYIEF
kPqBm0o0pU9RCbG7Bja++6L+CXmw3FWtONm6o/kMBgTnHDWhmasBFKRZ4kkFtJwnDYEdZd/zxsYl
VMAsGKVLYZlh/ZJeBljcK38WmcBbLdS4DxRPrsEEeGTBGpjJY1+KOLORN1iapOmj7tyDn3sZWHMP
lVhgWML6TXl5LQ8RboFNl7jGiQDS2e5oHgNCwYXRh/UAqA+y60yc5T746lloaG9lsuqZ0xnvizpE
hfpukczfCYsw6sRFuEenMDZ1b210kb03SvXfimD+ql3j4I6TuEHD5/7lmC/aU/CNTOVdvYqGTaNR
zombx75lF5ExXZwAiwBooDRj75XYgnM/ApbofC6Uc52qBctzgCnusLQDyY4m3414lEk2Y8A3GIz/
+gs4kLxz9q7EouAZ8cGpWXwm62FmGB1vk3L6xQ2iJcZduvw6zc7fSA1M7Hnkn23RuaGVxkhAgwjO
zkqOJLRA3P7glVfnhXj5dbTj7iVxsmPOcAZODNhsN7OnGIlsIieQUmNBs3FnihikgkLSOtvanuxV
9Zo3Lfli23GuDb461zJj4lJwHBa+Orsorsdrb8PRcVPhH+Ou/lEqgnIs9r1bNytGT8kzC4JAyVtI
FI50diOwqcohPs/W9BjmueOZ6c0sh7URLu4gccZ0r24bx7eqzZdNPIFYdPyfKoq9A4s3BKl+YJ7F
3U3WEaRR0nZ7jvpu6DgTE4nmiDHyWC44NCVxd6aRkn/OtlFLzJxG64ScOQw6Ui2OZfk7OOr0eNag
jA2aEHsxB3vX9LDAUd8YVgstQ4m+OZF5U1ip4dBFE89FolJiqVpGHxCE8EajLcRwrL1XykBJxln9
i+12LwEHjVGXPGRi9Ca6Dbd9W3wskgO0EuZ/UW+7RxzRgHT8stvJVNeIWXhalnrQbD52clzio93L
j2b9cFXGfyxeYkiTQIC509MK7TI3GL7k0IP0C5vy0VkA6OKiKnfww9+th2HV2QPjP2inwnjkpvPb
UMGOljznNFWEZQzkpCJocGO4LXbQoqRLNK7mc84vaiYJpCPZ/0qpM9+ISbLyCfDrCEK/fmcwYccx
eTz4AFpZR2EHmIzKZmb+OvhxAU2kIQ2T16hGbvXMPtqKQS029Qe17tbOoBwFl37MxkqjfQXJp1mO
Z8qlbGTSApxdjWAwAHIpM3Qm19P9OcWULB0ubavJ36Xb/pxkFDO3LEcO5npPWBGd1S92oKQspskc
LQ47PogGMoAt2yh/6w+zAA4CfyiGppF7/i9jaTHeuZ+sJv8urYKwtdwdmZR7NQFWZPwqQ4I/6dkB
d5a0zsdYGvjliW9VEgR+F98HviY3J82edVpg167/RkO7hrDlvMvWiavsy9O4TtAWTzTOb8V7kHUa
HK/7az0XCbM2brG0/yiaeY9QeSlflhZOOOeD+6Y4+UgOvU/tpayZzEqwZfaKkcxar/2W2PULckpY
+WZ5r6foT5SLJUyDFGd6WuhtEMwYng3/ZfK/yZlqC2JPhwI8fRjkeqDQCEwreiRFmimhhg6GfCHY
Lw6Mzrg5nM82C357Xek/jfJzBYps2vyhIx1cGlhBWyq7rl5pKDR2KLjYEc+pj8SdkdMlq/mCQXW6
pO68jpMpgnHp/ck99SlJ8Fg89UhQpyAbRycjBM/tK+09XN5NrA96iImpRdrdKpXW3GWkddUVrbOB
Kfd01fY22ce6LEKTYoftmNvcR9msV5pcF3AIE7DK6tgja63AT4Nhyd/0guQB9SDd1HcKR7EnRv8M
K9zYmcutvmq2cKaOHOP70BkpHldk/OsSvIynGI84lFmhw/0xDMiGUD8gdrB2T4KowCXJECEbKTiB
VIhAZNM65bJaNb2dx7lwm+E99FC/DmWcG4eyhnpVZkyiZjnpHzwwDI7j/OmtMG9Qh9EakUyTMvoo
I/puub9mSPv73ghIAq7bJxMT6NaqsQKmw/LDnEqQJ5ls+Q/qfGy+Kj9YMn91u4Hhysk/BsMEnCjl
OY6q8mh66hpP87SrDdAQGBu8sITSGgpT1duhgr0M/GwM8ozNA+XFeZ3/7z+WdgoqdIpPb0Jbtx2W
DoKMfzmp7VSCTfNKskBOTU/GGNCeY3IuPI8j1J+qToEIougDWmlOpIpTmkCg7GTYIxOI0OR3Juuc
oQfgrsj+8zudnWtDcSLV7w3gGCSb8ZVeq78i/pNNY/vAvhSyDrV2VIKxnnQ9K2xYWjHWZ//hss2v
BisFAmeowYmLdsYOhDdFYFTQPFrsFexFzufetAFJbkQ9NsG8reaKap9sBCxJHIWDf07wpZ88iIgD
f0xMzRgjLclVm5O0nMaViq7kjlU8WYxBvycLtU24na99QOVCnKtdwXsZM5lRUuufHHFH40DQmvnH
A8KuW68Nzqmdelu/G2MENoBTiJTbemZIxB/Mxr0379Ni3z3y989YzG9BZcid7cacgHLmo2lyAO8F
WXECOMU5w+qfHVi40EJWCUFWF0drTH9D7fIg4CJxweTotvYkv1N+q3egmkBLGUmwyTp73FZdoXeZ
lx0XqjROY29c+FaKe1RT3hJ7Pm11/peaypDrpTq5VfBgd7Cyuknq9bNzpnxGvBgUp4uJoswJ1q6E
5LvPg3l5caGCnOox+TM4qTwkqQW1BYn3TsMIVmGRP5r1JxtwBsuvt8QxkQQIgl2tta1v1SMBo8Cl
j9hYe0na74wBJlTqi+oJMLjeGlXwgzQCH1oVi7cIsAP1AbNFyrL6ZDhUd9bAkrgpaiLHgelqKmYA
GKg11Aao8OBI+9929wVZjz2VLdEqJPlsEg1ELK0wN4zlt2EQDREJiZtKNbd6glnBM+FtxYzn2qt5
HNColky1uzcmdBkZfE7+uDenLno2VCwCSSRYvb6ALDTPcJe6XADXXBp57rLPpNPGqcP3uGdG/Btb
rD+65tg5BhwWx7cObTXHF4IkLLWr9EAxMBtC46/BCHJ0atKrhKLCSBflS5s+LNXZB4kyVVFLZf7N
2cygV9nB2RyjcmsO3XhxEj5t33lrfUPtLaz2tOXlmylg2SExrFdkJbC7dYQeko2Cgg+53PhypP/w
R7VsjYxYT4VvGCBAHCGHBjuvpY7BM/VPG2vONci8m8h0sC0s486p56UGu7MxuamHbtv+cHrrCvgs
PXak6AiJOSfeAVdL71BZxn/+lHJCShZ/Uw3sl1g5hWkh3Qtdqya1Az7DXd7rI4mWYztEHPelsG8R
oFM2QFZJbEp7j9L6SEoXkrORU1CF5FtmayUIa+nrMlzbUnO+9Xx1I3HG9SRMAg74Re0EFU1RIFNa
iUkPBphy0CiyVUiVPTuvCRApTQaODe+jBj62XLMBlwuAT4KOGZatrP/ZzosICxASRy5O9zpV2e+p
XHZu33GfiGz4w5EDlaxjscEi0T7WMZuQvhjgEZvgxlBFoArH/B444diFZo77SPEEbGZVnaakGt+Y
htSWcN+nMgEVeEpkj3ZYgyHOw7Wi5jMY59Nio9lb3eTtcza53wR4mrGnvdq3U+cwCzf/bL0KpDcS
sBLQGibftC7LlMzwj4jS1I6RnBac+N0YUGpcUnuHOYH3z2Bj3luL87TQxy+1PX5rHKIXlef0u3ny
7efC7nMDZbM42b753uKYZGUL/Ao/Hf6gJphftKt/OjPbe7ydknbMO3Qe8z7DRrgvBsjPPvBOfZzv
WyMpjlGpltCmTyqUWB7IATSQ3csS0IthX1MHJ4FKRL2117+pXCwLsx/z60/4xWJn2A9NhlG2bZ9s
hvEWPgkNF8hI5LZQuGAur/aLBJDu0VybR6iOvxYe5/R81Qi0ZT7jbLEPMK7EtYuH5Qp5Zps0BD6n
Md9ODIU7SHmsCRsoclbPgrGtFoiA67kfwc27VvMvbbT/lnnVC5fyxnFwNnWOdTAjVNWiVN+DKHCu
BRmSbYVVsAPWdOCckb3V1LTyFTiPdhuf7QimQA39PG2F/2llXDqri7YamuTGG2seOsipJNp5spDF
BaxW4IYt6iw/NEYSn/Fs9Shazi4xUvPdGyzwozj/DHef2tkcln196kkJbYWn5n0cSBrF7Q58Aq0h
Oa1hXwh2Z/iMm86k+px+nA/hNThzFrV8E9DwSKWTDMi69KaptWU3UQCLDdDndc93xAUnZLkIq7HO
wHHHEKPYHndPWBpx4D1sRgEO2dQnImGGtTD5HBUJiHFJ2JoyvBVMjLEPppfL0cachRhMSObL6Ouj
7Jfig6CE4Nr12CIDaz0F8WDcUsQFfAEEFEfHGY5CkxB1E3bIkawoo7SJXhgRKMtlTMKUxgNwzblB
XrPRqB1DzDneboI9a2Drpix9mJV4tqr3EadQtMp5fHQYtE5u3Z9bS7ev2MMZX1IyXaJtDs0ewOV8
VH7oDKAMAVkFm1xxv5Re4bwEnZrBpZU2fqtkeiEKQoung8L570eXwgXys0vR0FB3ntVoHv6nv68i
fNkl9bkP5Duohjudmz0PSPhoARzQzYghBBdS9johIRNAd6ddk6eMCGPebp048o9tnJ1MggtH36h+
NRnVRMR0T//0ov+95Cq7DgUHc1llh5mo925G+70PmKyXMvNO2qccsXdjgOF9HqbCjQgfkbez0eqv
KlsCRlPpPPxohsisXVxWWeVAbY4yEnXdlyAt/w3bbOfoHxOq59++Oixz+V+fW/gSLDj6KlZ7mx1s
kdA5WC5fas2B1k0DLngw3G0SWzXfMols0ekB9MLQg90vXueB6XgNlT08wyEBS6nDtq/SeNtkBc20
bbsJpJ+8UAbrlAoG09iCEtQ9KRNj/ul7VDDay2Ws/GrnOQTE1ggVC8tpM4PTw9jQ2BYlCYVz7JPb
MK2M/Kx/xTiquEl1Cx4NGZr5Ir4nvp9h3HNoA7K98Qiev9+LuNzyjSUxVnblfSqVfRSmrvYQ5Dso
lVZ7WIIx9EXUfk/nNiKiT2anJN1MgVddfrE5viKZ9m+Z8ZIn2r3QohnwTDcEhiqOrJJINzTY+tn3
SXRjS5EC13SC+2zBishS1lJBJaeDMnmS5viC7zEkmnBqDfG19F5BTj+fX6b0Z1yMHQHRxtt4tBx+
GYsj8Wz49OIUqYHDDEwrbRfBUY4zfZY2S2vfpW5xVvWRP46s5KLukQPoe9Hdp2Zipyd2UPtIDOaX
aP94jUFbrVG+9Y3vn9NK/SJa/+X3vf+zzqOdBfEUslw5HNrGmE8V4Yhdp/2bzgiqE9ADCryqY3yO
+KyMi2s5GZj9Gz4TGar0lie5f0N+h+k505nmtX8ZO4qbnkZwn+1DKjPfJ24SfDnFV+ZwJhvs5veg
ubfNyo6I2bfmLUNDmSxRc8Qr9TNTUISF2f9h/+wiDpNIHRR9Y1WXUvNLVyYL9UPs0JBd0n44m4AM
l5Zem8Ei/Tqkak+94ASqv5muaKuMmllODH2UMqzN+T+PvM1jMX92k6keDYGKc5OL32ZCS27EWndD
0fACpNBqjl5f8LmtPwaFFRwxD/JFCYS41ThGCs1+iAIC2L0zbh735Ls8M62Vt44ca+2mccho2rXp
V2Ujm+cEYINvTebLq1u7bzm20pPDRo/qUPmJsXcfEJG7yY7dysBQu6N9x4ZlyFw4aem+ob/iMGXP
uodqEA42a/Aq/l31nL5GMZ2iisu4aLxiz37w5GSsf01lwHQ23yOqQ157qhD4x5OW48SC6NJF8jIE
07wHRLL2hPgkaKXRnSY29onCFDV0roVyCSezBWMRiAHqA4vutZKAe7opYrobqi9qs7MDv1R/QlY4
dlBRb3G0lDeHKUrRZKujftiSUPzZ2Ko51LFKr4r635Ryo5s3OxF+JIgomudyhYB+0nSHxF27gR9X
XmLMSzrjmTJadbKr/WrGaltS9gJ+qSajAj7zTs/dLWG8uMBh/A16+ipUDgMM5/B+0GawTRDzQ/Bn
v8ap592QjnF01ypWSz+wcxTbnOKRUwQpSGbNwDRZpbgaJyKoswv/CytyF3lfQ5l8i5NEPoeCa7A3
uKlHJkf9uuzT7y0mexpFvF++yXiNbMx8nmGh76DyzTNDdio5k+QI9y8dZRLck8QWr291JFX63QSZ
DBK2vefDSCCdCkRJ5EFI/4TogOPUjHj06Tl9DPz5W2d25l2BweAxpL48L87wSA3Z3EorY4Q3478L
FaarEvYU6yjXK4Y7dyj8Pe8dR5gqxtA5JxwTAUuahibVuH4eYnEO49i0Rz5jzI90fbBTS3ieYTfZ
890MDm7OQ7Tk3xhrPOULObrT7MRHTWn5uYHwhLLGsaxkj7Rl+f8yl7yBgzmoy5J9elFFp7yg2Vbz
v466YWorAHzw2JzoSEYiNLshOuD3pNU58o5YwI9KBR8ZZTAExxccsKvBHUDwd7+smpCgMegI9hg2
Z9f65hOOvSaZeg+AiB0Wzp2V64zfhjKqdkFkpweDTfF2iMH8t6uY5i/Zl2at2LGjBTHZgndN6oPB
tiNo3YMrDSyv2HT+nRG5uaj0tIoMWVffBtIbMecbbWzQdngL2+8Blm0Yzv2Xn9ITswhLHLEa/kjz
+RM7PVtuCpkRYOl8cQuYc5Ewz/iLqn3Ofee4yu+j0z/SafrjJepHIBPgKkEVjv/H0Zktx21kQfSL
EFFYC3jtfW82m5RIvSBEWcK+FVDYvt4HfBiGZsZhmyS6UPdm5kn05ZOJThQ5iHZtcccW7x3qJv1y
GUleA2XS9zWrxW5Qbb+/22DAA1W3fU3qTfR0P9LLlOI9CgZzegEbI7ZdiQY2SjfmteuAma3ke9AX
W+CpvxKqvhAj4wj/TEGAgx7IqezBVSbomWxd5E4E6m9KZnnntAcLweWWgFIwQT7NqfnwDI+fRnAN
m6Z59gEadFbSLstJ+dkYffvAnpVu3TYX+zwqd6aex/c8rcG6UiIV9+O5cmX7ZghAblJ9YRb3thoM
xUa3bbSn7KG/8BRv3Kz4VbBL+B0t1zm6/1bQKMwTgUhIz8r+rLizf6U6KFaBOyWvFe4yTTPmuZTL
vpjrGLc/HyFcoeYWXHRwpViAWzyA74ZHKiZADQsAcEWux/nUcwWVtTlsfsfIeISTdctZ31l7o547
5O6g45bte9RiNRNk+pBZPM5fSBygKcS8BsIFle7PUr9gxONWUW6Z2XCZsRs6uAOiBQiN7JSOVIAV
jfFgIj9WYCs3lWoICI3NRNMkKVvu4WszziW+r5baSIGXhf1ER9hmSd3b9alyvT/GEtfhDKOnwPFm
htutP2p84UV1nJquZBpltdjYz5Hf0xV7enRhWqcjN1wHokVcGjqoC2H3U8ZDtpc969LMCbdoCzfQ
o+hDxNa/v8Rpg23Em1D4UywQLQH7BeBKrxHlP/chX2Mgb09hYj+yybkWeTcZK6+t9ClprN+5+Sly
Wu2sHIVLy8anRAl7Ny8XzDGmHFh+VPFKjvRWTAQ/1L8ECuKbO9nGDp6Hsc4KuKv1ID560T8jn47Z
NWMAhGXX5FUS87jFFgIr0NtfjVtRsg36cq7t+mzoujkDrzciDCDJZJ9NKx/QUqwAGwRPWRPgweqV
bayhw7OjjWOFIOd+ejT+4qcCYke3wqpe3CmuIVE8gso6yuJWp2Fx6ldz6ZGUnsp3Ogb8PZvQo9XF
1omYOqjOdN6Z3BjJkQWw99hwwRklI/TdqRwV5Z6K9K+2dRTXVANyzDQbD50kJ1UQr0qJN62sFlcx
S+/hDG+qYZl1nadw58ay2MrUcxYwKknqZCq2o0VIJkzALUsTxtWgWUxxi6KEzA7m+/cXgDBAPcin
+p2L/7nGjQUILjXMPeVM3MdgungZhaYQ2YpDrroLvXBqn0UNH2W4RhdBQLtUMr422FNUrO+m0us2
d+0L+il0q85qdn3LGrStnZEqNh76MUtcAPGd9TpI7880NWcQ1tXRK0yJm1hGp8AEVWbI8SNf/k0Z
rIBjQ+CON3FaDxdLP0UK+kzxssZZ33Fvx9VAi5Xm50FpVo0R1p2d4dmjHUFBsGfmq37edyMP8UCc
DR44h3wXxvXOnLBgJyFBEItLNV6lFL3RBR8GsOjQ53QowyWT3tPXIjjWmA9QFLvTSEQcqhToLy00
K6McWxGxFYobSCK5tuqOw9TDJqLOGjOKvzIAaa5ri7grBjLAXU22Q0BC3fAgwxet+epm6UGyercd
/tcypF94NBuO1sUuToMJVcDBbV44xI4hV0QvymOT2l/w+bwfoRdwfx0nEPCw1krUmXUno+RcNsG5
gYzLY0tmZXCLdwPH+nL1o9MH0QlsZsbfGGfZaXIxnJSSR5xJu+IOIkBM290TIBxXI6oY/elRoWDu
bNG9TvjnbobR79PWx/knZLIiGNefeR+AgYY0s4swyLA39ODt872ntsCiNAQnH/f6vVSEsJXojuw2
2ttoCYy1VXmsFvkcgdwNgIBE83RCI4DoULPn76Nx3M+Z/GUyJ9Asg5E2rKGX0p3h8M4HSOLYA5xv
yM2UbpjHKUv+RSSFLCMUh1Cm29amADYbg4uiQnidW3q+DBX8zsQnr2SCa7G7nuR4KTBA027X6jdF
o+1ZNcI+l44LjaIckm0rpXGCmXQuw8Q/9FmLHSRr86292E1wv9BBjdY4uarcQlT8jcSIdSjF7OIX
BqVos7oZtWndLYgs+No9kF3ETF16Vmh+fdRUDbmoaEAcgqAIDhpNfu9zbq5s3ytflatfZc8qt8iB
dcxNG7zkLD1tq/7seWVVFs4swx6He2nwr+vS0r6DEVKgFOLuudTpw52++Id1hyFLMNAD8A76UoIE
O8x9zY25HXd54/cvhghyAJEAacschbv1OvNKxR7rPRqjNhlk800XYjbkWY8vg+a1g3lIbsNWxVvX
toaNmfjFwR9LRGwAdbnV5ycPLyB1KagB0TszGp2LlTueHI65YaSE1axR8YO0uxgYA3cR6FQfOfyk
VfmXwGy6nUdxM7yxO2WUziOy7PKUfU6MClZxAeReKddl4jzhM9fHNGyye14xw6RhF2MVe4WhDPIF
Vwo9Tax8itgnstlXxDhpEd+XyFxOxrMKGSmmCKZ+LX1p7YcOM3IlbFqSGyC72GHx0VoUC18nww5X
OUvfU2MYR3aIDuZanSwORusFRg1DTb9LO10/XCJk+dDqPaWHiAsWpz3DuEeeAI6AbcAU9KljQSE3
X2f3R40fg4+L2PcN1geGJ94WuLJ7Eij3eAJS7ub6IabohRmeVuQ0nVZdGz7moT+m1tDeWY+CX+1k
e29L8x0XktztB+tnNsjyGluUAAgkgCoNq+0cFWzArCzYdE0Fea2vP7smUFfTtqJ9r5Ed6rYgKtH1
0TEHVn1wJKADDfhNLETwoQlegnSc99TG3Jipdp0/4XJIm0ch0Y89k24WOGjA/QfElTZm846Mtu8z
h0L50uN9bXoZlkIDgh0WJGsm59tB1GVymwDQ5cHRztG2a1deCR52sJPcT5s3MfqKwgnpZscKzbOa
C352tBOSe0yjA9YN/Bjs9yi2Oja+bPehv22obYiL/M61E2Y+v/osGHDvYmRiKmcBlxz6yniZ5+5j
Is72h/v+NkCHmgZK+PyIs4SN4RZEFf1D3nh0Wi9Ye5Z48yeDKJEVtasBo3aZERMorAlQCY9fhIEi
oFTrEHrOr8IvbxXNz+saiihTk3bWAx+7jGsY8x9cYc9ccg7dXoz0zwHEMrdt3dA6mXO5Yu6GZz51
/fuYza9TG5lQcDUE4yH/rASwLahxC2gck1qe2gzZLJ9ooUDIWMeRfutDc95buEz5EMbreS5/RSPc
HDQignw80GlM+RyalFG4dEmyS++tlK6edj4YI2kDUMf2ritNGluwcXSdF+yRhq9eNNhrv0hBzTaq
3PGL5/1FABSXRvPPkCR6PQ/yk86qc58WLzbjJ3qcO647Y76WmG8s0prc2hjIMb3wzsjOItcfTSv1
1kPZTb2aO477SxNmXIfHNqfCw4hQVSFY7prwL1w5ZnGT3bRRPqsu/w/F7ycKAYWs/QZ//asXeOcm
a0c0A/a5SdiRsOj+c9tp4oSnCdkLiWKZDOgqN+4TYgx/IQydeMQEndFRj0+CNo00MB8agNCxmIrH
yD0WAcHnpjcZEG2bCSrjHCGfWuF7lMn1IIz0w1X8BYnFCa9R0CtZf9B//ZUzdtHiMP9znJno96BX
QOa7NbyMt7iKjxn9a8i2vybHhdwb8MGfjBumms8ymnlgOooCInUM2OJFQ/vu1IQVQ1bvPlw3+hgJ
rQ3WptD2jzEMn3kmzgkbNHvSB8Mtd9AvMImmm84KfioNAmmwMhwLwC0JJiUfEVPctq1YrhsRR26G
jdsqpg3BuLeYXNiqKlNW1Zb93moCFNLr5DE1vfxmLz8ux8A150r3hSxf+w539SnxDt4Rdrt37XBq
F3LEJebrtWS2hs2p/nnMRdxJBdJT182YjGyx43vwMbsOp37U7kWD4r+0y5dgQmCqyHAncNdCxqqz
EZjultLvftUEpXemkLPn6k57acQKGNOZSoUgaEDawvVmWDQxWWXNsAhT3zxZfMo6cNk3JpnklkEq
vsHA/KM1F56QS+8aak56G72uOzSN+znJaDokXfqr5BDF2T/AOTPyyzzk9W6MaG4RNdoZ9jAipCxW
mFK729SzRrK98BWzx4fVjfXRxUTOGg3xBQLgF2RnYsWwAmRj2TvfSatNPnlY2PyR6aY8dUH+w7Co
X6enPqXdHPpSra690U4Hsyf6krXaXLEVlhvu7fgYi3qb+OpvZ4pbytS/rU2JzyGx4nPmISxA74yp
A/M5CjqTQ8uLPw1q5o5+k/e3oI65XY7crOLFkzpcMGXr69iYR6QNh5BmhNsEixGeH5UjgpPBEFV8
tskeHlX77/vVXA3kz6fO+8yb3Dt9f/FTQUVHEteb1KXKAfmMCG85PGoU4U54H4mc+Kf1bNWJDp6J
qI/n7z8lMX44u+kpo57L9sXE47JWIsH7kbFh5Sj8m9hNeCoZfhsyD8faigeGKe8JooCrp8Wcxj11
x4G2eOEs5yzRUt5SD1u+9N5Fz+NVWhTcKkl2UNX5p18Et8YgQ+lk6qtKuO0Vg4/qUMOy8HEsWC7Z
/LQv9nEGPSBUdOJEKnW3fszNrE+zeJfWjUl9Rg8HoTAhcy6ZHey7y37C3ie5Z1H0QBDXcbN6H0B9
T6JavkKF8F5TPA5bPSJp2JH1GsYAPSjf6OdVTQySraVZ4D9oLuxGXWJ/sLBtKqnpZswZvNN5axJP
4VlIY+xrwa3uy/YoEtw2Q3CMmReQnq4ViiO1UJK3acF2xISRmDQFOzHDOKHiBlgZx6fkF8o71/J5
FAVT3Rj6l3T5MpDNY5uPJSov5/SYmM1nnSMr+h4WBlLG2ZBgeZ15xwSu/OGQzgSdxXcDXNJaq7F5
M0GpnGyze0mBG+5lHdGOwOfeBJntiiZeA3k5wFXM1qRAPV4pNOx1wCE2CDkQw0yJXRGv+oY92T7H
RnkcG/eea6wzJUGulZOExi6xeDQhHtwguVAfO++ZzSHnUQbejyhh2Kb1bRyMVRfNTNxMFyvH4dFD
qbfE0D9glRPxdh7UXVR3pBlMkqkFwKGVR1M5R7ehRsYYsltf2t2jM7HisEDmiu8Z+GjbcG/8JhJV
730UHxqxkhXXoB4RVRvvDtHBM9/7+6iZTGwafirb83935bDPCY1fZDs0xCislxgvou/gG2SvRWZO
8o0VPVzidjioaCmdiJGunOAvXiax6yacnlmow7sl8IGHAi9M/aVT23vN3CJ5xu1IFqwNkBCW/5qx
wDqNAbOPE+TbWrbztZoMwOhhlME5wK2qRQX/wfyjcpkdvDoFaDfSQe4ApsX4l5Md9rb56Pq7SRif
Y+VvaYmkpjQoiR5W5NUKRYZw5oD1PfNHMPn476y+OZiT/do6Ida+NhoPCt3WykmKRyABRz/GsyTa
fBNRkjJxBbi6wx97MKNTZI3gM5cWZo+JCrhbeOYhB0tO5LWeBvQanOxgvZa49/ef2qp8FVJ6O7gc
ENgVXRO0YnI18luYLvZrIA2aiDFuoZUjwOSN1e2qGgOclVVbKcLstShhDkrWro2R/SpEX7/0UUIy
P8izfRS3f3Ju/YepLiI8dVz2GdumbCv9+p2e6b++qaoHhUbBuXDLd3pCe9bu4r+0akPO7ix7ZJL3
XMPPGjfjSK4G/xnbx0Nbs+pH1HArle7ZN8ntoD3gPklzDIKIgPWY8PulIMHmF8tOZWRZl/u88lKf
xIQnTyRrwEkOTEOuAuoxT/jkwq4nJuV7wcaiQGEbAL1/TTUr/K4lyKy+GtsZSPAaxcMguVyU0ZvA
crdRRUMECE8p6XqfsCMIXj+lQ34ZPPN2YhIbrFPpsta04la9klY7zwlGX/KT4do3qapHCvuQARzb
KV7UfmtbLhn2xuyOXsMlg1M+vCiDq9bMBKhcoZ6tduudO9Fr7vkj7YkBcbA0DOTFak2w6s2F5SIV
zLayyEebR0ne6iSocZ4hu5+BAv9rIrM9A5KgsK762/Ms3Ql6w9mmMqGN5BHBXR/BjrWbdE4JgaDB
OWYXc8xWxqlX3VUx08DSn4i+uQHQcyg9LMyNTYhR5EmoG9RlUUPIRNXKodLgXNcRSIEPPxbZa9dr
iH0q+G8K6EqtS31iFgH523I39qr0Oae9fXAo/oFRw4FCEd3ieKJboiYGT4eQc1+2PaGZ/in9EEgL
pz3JzSLAbhXc2sANL6FKP9mWiKsOfCZbn/52ngl+pnwZpnCNz5DyyV7vZrt0zkoEzxRb6amU9Q/d
2IBcO6oqNKXcFsngI6qguVjBA/bMpAk8PnUpFWkWMLENrJ73qinaE8ZnXPFUwUaQYvFyWnP6MIa0
xlbMhboz5TNw2eoycT09OkZWUktv6/X1wQhEcxiDZl9JL7oFjb1i3iLNhQC8GTlNgW3KcWulodrk
mnyJEcWCtu8zU8ELvjH97P1oq4uJs1pwf0lg3ZesJLnO05CN9YOS2EisjXFb8hK6kQqs92Ku/iWW
T2g07KiBYK5qmu6nMeTBpZgXlidR4jVaarU2B6K+WdjurZlIo0tpnRl32cmHu7ifVP9ObQcPtw/1
nDuttxnrAldBSPWiq+fwxUKogjLncNG7IjyNx56llNMOxX4o62dYkCbp6c52XTfEoBrgOB6M19Af
XnFBxQeYuzgKTPyyo+Kqn9rFvmMGvIu6FUchcofgXeVf4z49d6XmvUSy/dzYnrmeQG5vrErVm2KE
26Gb059iJPdkmatvfctlezF4nrm3ov7EghFGCCHOyLTwaHVMjGXVwI2qdqzJBkRnP6RcLEzB7jXl
eRrEPScEvO+kuFUR1uXQZ5CwW3f+INRTrVAr0lUlXWurhM7YKPyRmSVu/siLqdNus6ub4rUXaj44
Jd+yzgiD0bN0nJWN/S71/iNDT090Z4lt1OsPbn39oWWdepFiHcetsw9THp+idD68zH/wDud6CCDh
JRH81rvhh7AH/+GrZu/5OQbcKPsvN4pkN0tM6uSeVSxQfqfhKo1MrRqTbruhsfZ2LKz3Mr/yqyh3
Xdj/heX94nYhdeBoLZvZl9PZ9MeAJkr/b+SxOh5KwYrKMOt1qvLfmpj7obLkS8utcMNMzuxAPfBp
5toVqNI9N+bgnqfgFIa62pK3SVZNwxNqsqtcc129sbK4eUA5tmElwguOJZa2TUM7L3m3s/KE4O+X
RtuYruTLt5LqOfOjrukbjOlLpHAq3Jc0EF0N3pz0i6V/zbkINrXHKr3QxP9rO71EHpn1xUiZBNMr
9pEtP5R1UENwApTBA1/JZ0xj1GHswntug8EeIzf56WOQPhSGKGhGNw7lsNAlVTvvWVO+ICd5BzGm
EArwNVGcc86tWqID4xOvUl4xGcTxDCTVkepL8ZbFzpIs+lJh6R24TVIYBrMP42PpXBB/YhrOj14L
mUBL5hm3d/FLJ3o6i2rs8P5jA4iwL4e2/ZLWNJ7EXO+3gyNHMrZu9ggDWqxoDCb8yl4/9xhKVIAg
E+GyuqiijS4jlVRgN7gb4+o/Dh0hmjqbkG8k+/wk/Y1luWLLS5ALoAbEhHcV9s4GtzJ1F5534Az8
ha0DQdCfqm2cPerYq18sAk7kwsGtU8vuCAtSWZvOF6fctYqm8DnTwd2KzFesyPro6h+t6oILcZS2
Nl9inKYvYdk81cSu33fHr7GEF9X49m+nzLtjMlCX7qZs5rTkAFQZmCjPLB+O019meOkdv4yW0iVe
ndTLaRmdPWylyCpXTj0I1dy0NXtW0RJU7cQg1yLNmUlK46VuvfngZj2gsaBg9xmnalMP8Zty1NN0
nIWimZw7TQLFmdnSaHtst0KKH0bv98c8pfXBl3PxZNdwsPjOzlYcP+H27h1t+J9ZDtQo8f6Lw4z4
bWmd4XFN72O788i4BBy4D25kzTrFMbyu2XgBTTH/9V4abB06EFdZgxHdL6I/JJlJY48YGcb46rKi
P9Poke89BSiqkHF2+f4yDPyCXLbpK3pYcwyHD9/EUJcJV1zsmlZ7PtzPGavylnWDvKgF24VZVF5C
3b/XzhQevgWIQnFs9+4WyHB3NYX/DHTtvGRFeIaNMG9th3JRO4U5PrUlEEYHm0BnHPAl+qDFmOp9
tRl1I1nDxHc6qbgP4SehGAIgzqRI1kadf8DTAZHZyC5jjjeAYWcfB/atwii2L2gR5+WsxjPuEI46
WOAaMoDpg/pwCf7Sg35YJM06Dhqk8mYgkIynqxiwW84KF4GKP6wCMVj1pAHaOKFF0wsOfkB5Cy2K
h7mzSYpWTXoZG3Z4qkyaTe9XuKwwPIFhWtQwKy9OKQV7Jx7GzKihrvI3HTyoiVi1fo4w6kNWavgr
5cJOiwWb5fTDH1txbgaeMMOmzSzKsmZHRSmzEgkjNK67iF+LlquWb3XOKm07yEGl/z4Dwl1lY4bp
rHzD9Pqs4epZjKpIXt6LAnXlN0vFksSrbVoe1agQ6cNO4iKsOYu1gyRYmc849n8Wjsx2c2S/1wEV
IPQAYUBuN3CxOXuLTd2lF8626T/6BXEbkr8v1ziaXaIY2kckwHKZDNUuruk9ZJkJc7bPzh02jBWB
7SWrBvfcbJxpa5hUbGPsfHBPI1QLBSTaDGP8ty2xP5HtHsYk2hl9zH4SJzMP3bj2ywLie4vqxXH6
d2rG86JnMpc9K5bgoeF/MRDveq9S7GoTQvdNfUr0M4ZxhREa6FASF8eEILsZsFzMRpxxWcT2V/BO
H51AXIrA6daqKVicGhUWyN67zah+DyEcDMK6DPGlmi8Z4tSuNANz06m17ieUOuzLG2hYG5gk1XnU
ZngHIDyuBOtxgiv5hSTUepLsChvp/eyM8DTjmQVi3pjbCDLeTjZiYzbVGWZbv56iuj7VOnutBufW
DtwUx84f9n0dvY0dTSx49as3m7ZKPjbWRueaAY55DaW1wvKw2HuDzvkbhpX7MCIhL4QqzHXeZTce
hRnXTIU3yyQK68aZ2jZ2TZWD9nBxWWlJnZ6liHPgd3OEmW6z6WuymvDSesUxoNidqj9hviz3I3bs
v4d5BLvumSZcenhPfU5U13Ssq5/QxNC1SbyfZ14YA/MJMEzrkWmiYRmfCJJFMDciesJxNRMsGnlO
GFb/SzmCV/lofVrc1UnkQEVI4hsrx+w2dT5rg8A0dkU0D1s38wRJk+IZDQwhEofJq90at2gof6dz
SW60IFkDk4YKLD/Zyt7BbM7Wec/x+9MyOnnLubDsyZ3y5sn59/THo90HE2ExDoVhwLfS0MPCXccH
KEZHZTexAODGn55tobt1idZJh5/YuyqqfiVv4GSpWm5Fvh8C8qW9v/Z8qnF7nDwJXZOvzAKrpnM5
WH0oY1FCXUWHrwDWxbjuB4A2WU7xSJ9E15wQbJOfqGFS18bBuZ/pR1VSEk27BVc+VT5FQrfHFMfi
EC+9VLV4RRPmF0I1CWZAIAaWSm/FBN5HzvW50YKduYse3hjsKTWyfD03JQGgFVtOphTuHRSq4wFL
eRWbvI0bOlbp62VzEiI2DWDOrS54BKXJgjzFSQzakEAge/V15VE0kZJTagahD/Y4/wa5Y2x7C1U8
LtGBBbdQPoUWUSoxwiAEJBLJ0WacQdbJqDUI2ckFXMej0PolZ8/cRVLIqwNPbqOXpjWr/FX1rkkc
F1sj9nqdzZirDJFdA1esEtm6b6X34WDbOUcxBixcJtbd8LKH8mfzPeKbjBB1zypbDiIwbD95h7Af
LQ4i8L7axDpGYeFendA0dyzFvgPS3V0zDuAwM8KNY6Woz1LPr2776pV9tykwNPOLJ/NLE8v+2y6S
KH6blKEQiGjGRW6emUEU1CHZFMQwpL3u3JyXaFXvo6b8bHvi/r3STLH01dSSugUL3OEGas6pi/UI
z+WLSeBfZ2fEnzASQawI8Ir3xiGd/sx1NNI9QunHMNL50mu2UXRokdPPIgxNS1m6xa3el1GwUs0s
91ignp1mV03h1EtHqeOh7vFi46KkxkXMahO0YXNrksXICPSPyFTLRj/aNFlE6JR6LT7pmC/iYlrR
/In7h5kM7wtwBFENu7LIvd3YGb8CE4ij7JF2eRX7K4+r9N50KWyYg3wfgikyBky4gR6sVTtVn3Sy
BB9Ir2Qa3ZshyYi1irVLgIN38i9ZAc1Fmb9pKdf3kpgUFrgAmaVfh2zJXnIPLnvecHHKuo2e6EYf
Skk8xr8nIAMI6VTGVjTFISQ4sS/8Lt3qPGp/AYKX7m6gW/FzIv+zCSb7OCW4ZMxCv9tEb9dsVJa4
WHgNJAICK1H/bJbOm780ROphdo8WYgw51NznGodOWmpU41JL1j6gt7D5txjBHBKzFtlvsqs4Ppon
cniA2ODz8+sEwi1tm1rX3McV/jgoMFKgf5FOecFAMJ/pglGzXZ19nf3K3KE6gNW1qYSm2S8p340k
/hn2AH5yXITnkc09y9uBQRfjlx4dekaNCRnKt5INAxm7XT8v6JApxS6ySjxokCEDWprAfW0He45+
J/HvJrc/pGkNJ7OfDiXyM0jQf4KZ7apYxSU+fbTUhNEbVlpbauYBCgxELAK4c9gXPJwdB/q3lghC
/rvX4z8+H+Nx8oY7jkkEfBOfE2ElAIKtiz0g0ufctShLLvNdNil3ZZDmekade5wMvF9T+mbWHbia
yQc9JqlsS2vuJbBz6Fkig6IgGMYubtslHv0dWhpHhwx7ixPOjbDzs27gTHUNenywPNxVN9vHKk7e
Req+BW2Zn4XrsyLMFd5QlojYogAaRQbWaHKsZyJaNR3o9XtZMHlTXkfDFxUgq94fonufFPEdEJFH
JfaIzGCgFfhMghqQ+bUr+p801Uw7V+jpJOq5OLgFukdYV+RdYdaN0+CsMYohkI6qPpm5oDJ0+QJW
AzSCwT/YDyjHsMubWadgsiC8VTpcx6TQBdHFh4Pqz49sbjddkj1TdvslbunTXNkQwHLdPax0OuBU
aflJUftd55KS8uxLcbNB0qGwdyZJmuPR9yazP36vLp1lfxkUxSZRTXCAZeCcGPXKHSSNXy5dtjvy
QRXeFSe5UhMe7Sbzwtq/ppGpTa+arsxFLOFf3m3Voymy/uApF9iTvhFxrQmKYKQqLAQvjMpw1+wo
57dtsWZGg+wV5gLX4gpj2+2v3HHtba/NeAO9N2GHEb0VY/WztoZ8P0mM/yYfzFW7cLh1bH9NHh3P
bPeKXen8Huv2yWoVo1Fjg/zsqGAqcEvz1jUVfs/fVcl6OdcgJgUAztdB93qbEopu3ZJa9cLv75Tp
PRPBAVwBWtwMLaDHIds2mlM6hlt24mX4K+oJqQ9XEYfF3YxqdW9TOBWWRVV6lbj3zrXZsVe0/eHk
Y5wzv3AsKWyxOrpDGyN4mKS0GJE3b01S6xBiiz1GV9p8y2xcG8HwnOOAPeLyt1HyX29yN48aqRkK
uV+1bb/r645Jx/QV/gMuJ1mRvRQelgVvScxFWhoXJM8fssbGAuP+3jeuOinsFiREzd0IPfnssfNb
B/jNIC2QxRvIANsqUgfc8BDiF1Pk958mzauwBKb/bRkzClYIJYcVnxZv380+TFhhZOyeM4qW8VTw
rnd99DX6aXpqC/2mrbnr8oTDDAcQjDAw5pPa9zEK+zTVB9x4e7uzTaY+QCm0amtmHcQpzPE2p/66
ST0Ci6pclpVkMch2whWT5bCla4QtNrz20/eXOojNrS3nP5WbPycuXjcDqCZ+IHbrcZr9B48WUQnY
up0lJP1mO2LGmd4iz8Th5qsjGwlqtYO0PCqfYFrZn223EId8gIvCI/niLhT07y9CWVO9+v4jYFmW
oK1A4c7CD8iE2OKEdRgbuHsFutRqII29yVRNIs6NxN4qWL1BgArIGtGe7ETRw7WnO8bRRwQXaU8S
FHVIgM+OfEwry6Iunf3mREoLhlXL0zLV5TUsxQs1unzgJ8L0mI1aLC/0fKjQjjGaWtVqJvXoAK8Y
TS95EhqoD0GgvriOPRI/3ReBdZl6xSQrMnOFWfiHB0fDnwt/E7gBKyan2vS6/O3wo+ORwiEjjXPh
RDcT6/fGt4YVQEIao4hCrrwh02eFj/DsLH+SSQm/szAOcnFZfvstlc+xHRfkNRYX1N5rUSrGlk1v
a1r+Jk2HvUk45RYF0afQwJldbgWzDv8bWvmy/KeXuCIqCzpMFbJ+Mbg5jM2LSqeIDR9qVm/RyLm4
2xgHYlJCaFIRPzo8AIPGltbl5VqMYp/WvHRFIM94QP/06WTsVMR5xCKNi3dl8v9ND7s968IZjrHL
YrDrExQ/pKt5nm9VmIDrWb6EbNX2JBbORA1GZIHZ3xQxK1YWGlw86Rmds9Y7Tr7yOJdxbEQyNm9c
fzHwNzDN64FVRJZk73PoEcRp6dyOsmY8orkTNEr1BWkA+EYM05xyKe6qBB47+nrREYa12WAZKnBh
eOmFGMybZUP9yqqp3ZhTeAXV99ETCjzOMASb+adbDfuO7ogdYGeTIpi2vJRFsJwX0xvrzOJC0qd7
xCZKbj9CzykMjHn4iPCBpafa43XPGnZLhx4FrSG8mLzF4ZX0Jz666XGwIYI0BQBjGWOLIzSOKr98
+EsGmqY4exFXPhZHxwQxnl2H325yAeXT7wC70kTG+qjEiIBJQJXHQi1FNBH3ATZ1E8LViX0UUp2V
ox37+c8gjxjGInHFvvBWpTiPIgNAjzaU9zZ43DVafw55smS+dpV3H0bN4V5jOfa76zhfpUU7n90w
n+U/wrQbTk5iob4vyM/Q+bIFr31yPL87FkRrWTAXYNuF/zmZ2T0JonPdfVe9/c/YmfU2rmxZ+q8U
znvcIoNzo+590EiNnmSnnS+E087kPA9B8tf3R92Lqq5qoNE4gI5kOz1IYkTsvdf6lm746ThXgBHg
TkRD8K5N7rNpoH+me4wxNJl+ShAG2942KYYILGdqmb13SsK2sWj6o99cEsUMfFgezCqrAAtT59ah
ldF4ATtLzzWmAxZBQ1rDweLqRB+xm4iMSEQz+ZGVlkeAazjYtZahM2bBXVV+57yFqD5QFvXw0jcy
MOlC073TKvpFTc/4XNJ32dYDLQFnIPmkMtzjJNXvsqQ2NL2daYDIRI2xpVGGY0nHdhHPDYFvRpOu
o/Tdw2q1k/OylnnTlcHlcCSDYsOLoB1HBasITYYPncCEiBxWhzY3j87yyMV/5NfmeHVtturRtovl
kHYAXqaeZmrjVVejN0T3tZucuJpXe0flIIGjyM+Xy6z25mJN6F+0LUhWeABcBqTAaHAzMe9i67qO
umJNYKOf9yTLPMxOj7CsrtHC44c5tCXvsNqp+O4NgqNsPgR6SUUnYJy7cnBWMkuuUrhL3CySXVMf
8Nd7xdUGqoKgmiIRAOm5GmKx0VUU+8SO/Gim4oVr6p3zg/5EquiJiMlLFVnfleQYumCCbBG3D0po
JLAN/Q3efbnqJhTqOtmzleZkvsZII4tDoMpJtNOaurl0Q/vGKBs5Bl4fJp8BbvqBg565aSuepNHg
XBva7/0MhybCLMHZmcPHpL+MoqEaps3xhK4rtbdWwOxaH7We7O3ou89xpw0W+6Wubs4UpXhpjH5P
A4ccwcDtnhAJbBPS3EkDmckspb29n8XwQirwMaFQ4CgW3ULpsrFF9TsBfXh+gW0kDFPKdqPJqGac
kTu7HxGhx6lGapxCoc31N5VcnRknoqvqPnIjwFyJ2Gyd957FU20RcAKTXg+ThBqLeJIOfuW+H+Xv
YcyH3bTosVMs8FuCNUNwVkgGzB4tes7y7iT4qLpop6D7r7OSX11ryp+Jo5ernMBMOGp9vOaF1G9u
B4iVyILD3FfDizbhKwqysl3NXg+CmEAImvvALH0W5Ok8h0/M1U9hb7zPcRztxiWMdi63XZ1YAGOo
4gatuspSt2nEDMYeGf3v3NIvGjhZ8B6GDU1bt0+Aj+hushyi/mZ7AF3QEN8+ZOUl6WAnT5aRMi//
CmiOX8noXVsa7qPSNEB/hUjJ06h5JRAW1+mQv9FCnjuwWCaGUrRWmAXcwnFhOEs/LPFMBo7nUSy6
pzGGxToxDFh3i3CMnEaxygRByeixQ9xk+ggwf1FvQY+V1FqboQNfuU/doTqCg0+9cD8xS0HY1r1p
GEJA+KbTRos5lQU9782m+tGZ2iN/pNginIcHZYhLnnefNvy9nUmI5DqOA32rCRBQiVWpTTPVPqTF
mgZHn+1njqhIqCzsZ+Gx6FxezmFhgeiUywRIvDstb3zm3n/mPHyT5sCRWNSbiLf2uUe2w984b1sV
fZhVZQCELPdRN3waOd4BEVNU52X/Ec2t2oe9ZZ7awt61Xf0sQmQ4UxtfwxF5u+fQtdXMz6ItPvRW
Xb0mP2BWlNewW1JQAzxkQ/t7Tgh8MKMMRCeLFlM70NcavRniFZqqIaRPKI5xi1cssPJLroxoXVZA
DSGurBA+jrbC0a0772IB9oUIJdaD5+FC9MBcIpDyjTiayVCPxVGAg9g2TgIMIC7PpP1muyynLZgB
wRYlTv/eXdBdcKnBXtoPRpImh84ClpXrKJSkpSPoWugyOpjEvUrbW13b2ibtGCTTNUQGPrj1Y+lW
76mO5iLRRiQItoU4CBUnjNifQwjapoaZsAM2ByJyAQjHmY4zkasqH7oc+maXre3QY0EcuI60Am2r
yIdsB4cQEU5QkNQYsnxDLy2J0cypAzY51rN1BhKfzYk6zh5SwYED4m6b9BcyCtAlaihPNO2MPKdA
VmlHuDLVjhkdLYG+0lcm2xjxNiTOLP0X5B5cOKmiC6tZe/rqWAK04QJUzzg6CEYX4qlHdxchBiP3
xkj2Ld6fShQfdZbPpzYNaLmUM6jHqd2OQWsto1OorksoqK5QesbhA8c659a+1jnUOo+gg1T16jFE
rMkBXetXNEVA3Gk9whevZqqJ8LD3nCejB27SWSAZ60BXqDaOSDU4UafWJ8TT88Bxg/ZUt8OpovDE
RX80Lf+DYW1EjzM/37ON60yCaSfnAot9ql11FlaxSWpE8Gkq34NAk+vKGN/SHojLlBAHId3vomx/
zqAB15GJRYxKcm3htVgbQeoCmB03WQM5UQQjp8xtXqiE80FurJOYKsdmT6xsuja0pRZYkD2uM2ss
dlC3fFoE+Q4fJW/3looq9Pq1Goaf+SjwPTDI3cQ90HKiKroq/XAV3zL1LkVh/gKRbDy2Y++e8pbC
IiL6t7OJKCBd5bHqu9ewskiDT4mtfn+uRkTFoe080i4Nl4bnieYU+GZYSlNO8k+XEPjTjWiScJ4v
Wp+F/5MdoJJMz7yabx42fmz7GZKZlvGWA21eTo+UsukG0YhY9+4bwigdrZ6N1q5SvCNGWjF2TNRx
8gPCMv1Ic/rlJuSj3W+Qz+TUe+VJb5LkENjjZlh2kTiJ/wymxuA8bjSmqw3UdPlqWuzSQZw/1Z5K
6bhRs8QFYoDaQxGYDwPDqDbsNmMLOtYx+3FP7xcF4IC7eeqTn5HZVvvertelmWwjg79PWk3EUaaP
XohU8OhFrsr7axoXLKnOOK1dQepsPJbpQdWULSOyYIWInYQdHK4ZcOKm6W+CoIcw4m3uaCnuwoDt
RU/qehfCZ1wPeOiEh58s5Gie9QShlQnZq0X3oWqcyjUQwkvKHjKPzs8hIfvC6NGnWUWAkdXztown
QH1q1GkAtHVz24lt3lZiS6kVb6tS92NtXNZEuCBxjXgfi/Y0A6Oi1bZL45hxrHDZO1N+nWKcvvIO
D2ltZseMkNiV3riILuBm0lGdtqQDM1nzxjeGKRMiJJ4f7CIVawbWS0Cytke0dYsug0xPCYdqD3Qp
Bw4PNFgVje7zRlG70ggI7bBnEnjjmoYEnzkDL//FxfE8TdBb7PZX4XU1PKicq9id0czBTmYosYU0
o60Qn/xQIc8uOjdsAzwrwG3Ch760yl2Kt3xfuZDd2MJfA0R/J6AvyIv1jqsWaVS6iQbnlfb+bio4
QtjkBEcwqSgxOPBmrbPNwb2hTGN8LlAyWT+BzHHxW+8AseQPQMYXOJsPuobpt5jF98RaFXtIeXiy
1Up6c77SU/rWMQNosssAdWkMvjW+lYYDKcclXlrtg+3OtJcD+WdyMSFUZDobXVuDJxrEyvTia20j
OPGY5kwlg7o0R4MKLJUMVWtT0Air1GcnMEc7UejhWDdiJp7B+zzibq6EvA2kg+2ZLTh2Lp7h3SJn
cp4y2sZrWp0Rks/8jG772+1RozFyeYr61nrXktha6T3OAirwDL7UjKeh/MLElj1mAdCozNA3am7K
tYpDSU7apUiIdK+9iJZ3586bMGUykNQJuX9EzDt0p5wBH7Sls8m0WQcFkuuW3zBuGJCqnG6ZXhZ+
11JlWVyzq1lw4MV9MFo42GJCH65jZf4SZZTs8iAnYlHFaGVEtcINgNrIQ3BYoUWi+SZeucJGDsv6
xvGuAEn1C5EbKzuZ9Wvq1Kc8Kkgba8icIjHt4iEo2QaIjCGsscDSokTtT889Hw1eUnNjK+tXXYF/
13UoP3qRn3Urqi7V4KZkS78ODTsOc2cQdHC0WEWntdS0xp8NEtaFN51t1aT+YMSM3rLaQdIOUYn/
a6ap7egr78LS+5BNemwSisy+7KOt10NqqHnmlRCQElrE+qp+MZ8rYfIDhGLgZWs7WrL5MYZzcKpI
pmjSMdmHOku+CKZhXVt6v41n1DpRY5IZQRMsb2qOHYsWpkHqwWaN/cxGx5r14btuNAc9VcwQ5tl3
e/TWFiV9lbJCOqH5FgM+K+OSaADEI/u+ydhUcJ6zqbpqo5UJ3qrQe69xrMU4q4UsDIQCpDtWkCh8
YdO0c5Hb+CYWSwY7FtGRHslndAgI9aFcLTM8tIXps3XB7QDXP+Gfobq/dHXlXOjSV/vC40rQRPUk
NZ42CXwZ8IpdwceKf3bxAh53tR9MK4hmxGpHJo909/TgHZKbBFw/lQDc1OcXst62nornV4g4Z4cL
bs8RnVCmChUEyB9HOwmjzI+FBxUbxz9MhSzdhUTIBFPHtJLUhzdLeedIoffCMOwkBaGKg/1BJpVc
B4mGDWRJRMbleJJBdhljy9s6kUQcOxw6p2aSRV6Zy2KxJfSl93TGESo7J3H827Yklis7uzTkEG4q
nPZrTQrsmVWpsWkHZ+yJHKImvdqV0dpVHEwr2I8HZZt+h2++TGC9ofVt/cpxQgwO4aMZRAU2WXgl
GKXWAr36qc/EV1IzIKmRHaw4iDOf1K2nKG8AxcRoNwNqaa8+T6Whr90aOL1RsrAlc1Xvq2Zi+zbG
4eLoJjr4MPATE+isxRIgE5h3UaeA1DFqyE0DvFkxx0+9YuxskzSLNwxoIScY4geH6qdaxEYehtS0
DzCok/C6M2eLgIXC12XtbLJIYGFUsOlgud0TUpXjDRjq2diFnuMgq6J8pRlujbAyrB/skhGAUZ9l
QmWiRIoHsuj9YnS+qhTANCDwVW9y1keZNO/1CBCkB/WFkxM+gEkLfukBhkgSdRFTd2MDTck9Mut9
pdDOfA/nI9NK2jgNPYm+USgArET/gXKw3CkpPt2msnx00EBKyaakt6yIQqHRhBAtR49I86kz+j9p
FR2MkULcARrEkegDzZl2tRCqrJq0JXIkLa44MnywsDZvEUPbM6rGUhXWV7yjR+KAznruzE+yK46T
CzQzrhlt2vTHeftOdG3t8DIaqCJ19O5+6HR+PtmfucnvZ47jjkvjoayofeZkek/Get+j2qxyfANR
PpLWWoHWY8P4EMn8noUcvWRNjTMPGFSsSLa0ibJ4m0AfYPRSrMOGJm86RHTFSkueRNSTCEoBUqYw
g2oC5dchzYioN2/G/EUyNbkaWBWUhvmnShSdW3vayEGHuXxrzKAHREbqqKAFc+y6bE+DhxiuMeMt
193ixQqY9uZB0xUtXK1skCP+7NKKuVjZ7GbUJC1J56dQoKHQy/k4IUuh0e3Peae2JO6AMA263RDw
+pgTV50mYlK9jPHFaLU/4yjULUn1Z11DzRw6+rvVG8E6BJ+2mTBqsh10xsaYhMlsyMbtxFugqJMf
kk6WZ0QK4dOmP7Wcifxary6x6Sp0eEUKqq+B+pI8kYQYne2q6w/GIvWMUS6h3TWP8ESRfQfmV+kk
wRaLDi0/b5+3OsCnCQWYh5cg3gyLeXQGDnmFMm+gNFnxosNjCWhrKk8wlciWiYWj+5b3FsNqOuCl
GXZIRSj1aM2wOGe/k7papnKgR0CS05DFaYljePAWdfOr0I0XtFnYlsYe0zMyWs+ux41W6xzDbWn5
k2rfHZueEVjrVdOO6Q0fU0UzVY2hOthWIpkdQ3TrtF4wmJ6ZDiNdEcQDnsxOvxklqKrSoxEVTM2D
WbU7a3Tzm90FsM0lpSdHaub1AAWHEpmFM5PoHub1W0ik4iYgMvCajN1OQTA9hNNIAHupP3d0x59B
MzGNz2A4AC7Z55ZiCldgY2Vr9J5SjQBTF2vHbDBmmYe+fnYY3I4j9aNtI7XIyRfbOmH5lEkN8Bw1
2aJHwdOB2i1R7dfUwpaakNb6ZCOyiWaue5ZlRSJO9DazpTyggPkOHewHhSeTFzWSO2gH6SEdrccw
iNK9kjXn6IIp2GBU/dnkJcIX05xMXDJu3+962tavmaFtB62kxC3KxxQG8YkRS08X8KbQJl4yL6Bv
0FkRE0u5c3vT8evBZZgee7upjv6Qd6Shfxb9up+p9DkZ/WgGECn03h5TxYEq73mWKRCYTHD84yut
q4PfcFManwEI6Z3hWFwUAslwnCTGC5PXbjunU3kQuBwhxsRsGz0c/JjaLrVdsTEsAX1HJ7vIw7Qf
DwzwRIoKzy6tbYAobaeXxL4wwvljF0w848g8DjPjI88MAeKnv2ihk1xre1c945DCxPlCA9neuLZC
Pf/VGkQVNl66GzmNu97eRO/9GjE3OGQY+Vex9Zanrfnskb2xaiMZ7PCywa6wIOjYpvmOHPXQaFLb
OS5hEQQMcyWRudGa9WOXIKmQRourUL/lWVZiaav4pxCbeZFKKE05wF/iHjioSAje3jhsZ5E/GKkD
2WBe2r+TCcY7MSGuymfvqQ9SCJV9/EYiLOy5iPKZUvAI1y3aorJqnse4fKMH/SMae9RADdupym+a
7S1FimAMDACCC5pODcgCQnkI/zEIMFBG+xLYWbFzDHiz6MaZ7tcwgXqWmSmLuXgc8g1hRLkcEmd1
tHvnko/Z8iLjhnHrCgWVwFzW2f25qasIWaR26DvQ1K05r7r0raMbD76z3cVG2vlCBJ+N4SZr0AAI
J01cWhXqha2rfkwEM65pqspt5NLHDqqbpoT7I5sWajhMNtZ7xigVOpPNRIRLM2hMIWR6Eliwaa2I
i9lP1olZo35KC3EovIKU7hFpUeCYfwyMb9fWwoPIWyi9GZ11NHAcbaL4UkjKItXAbRU1SZaK+hGP
1YfMw+SNjaDv1KHOPPsdGCsuQStiImX+RoJZ+2HbBA9Dk/1IqWU9ZGW8ghF+BK6vE9BoJBhEvvWh
+UgMHD0AZ1a+LvrPdIYWpsBcc0Rpu0tOGMqlJ1xkTdGPfWem394W1s0tyUWYCT/rvOhxLhcWSw9+
YWgpPTHAk5QEzaks0r2cgocxzcwfnhP5asmd8QismRo4eg0DXh5adNJzs0DQAKJ/MNpoZw0PmQXz
WSswCiF5X7S6yG/d2IBhvDcyAxpURSqedEAsVb2E8OKix6zJotZym7F3jYEyyZA3RxzIvBBRboW2
1masoMeqWomZ/s7cpIIm6/DYFPKYJ0QM6z1Yf4LIQr4YvHKmaLWCvcLt3mq4JYnT2yKP0vdeE/5S
RIo2DX1G9PMiaPrrXHqvJpp+pl/oAhxzpAWUUPAbBVGeGp5jc7ooFkc0y6SwEfnTECZTx91Gahis
3I5Fh+1xsj1nFfdNvplkU50QCecx8HlLVj6g4PgtAQaYeBj1GDaJB4ocXGeQzF36XQyVvTNKcApA
s0Ru3TS03ZX4iLDKrSo6DDs3vpFQgEavM14h4YBtdRRECoPmQ2E9G4sv1Bno1uH2TmmnevWmJla2
ctrq2FXxPiC5aOc5zhN5otlaMBVbM7qg5aCzD2gjMnxBHR5GXBxxfKkj3bnYVf2o1TRk7JlzGcB5
QtGR9tOHBLhDIOUB0QyvYBZGW3ciYblkcA2EQ8toCuHEt/H0+ojZUKGMR2b/RBek1ryw72PUajU1
DMLhwdWIGoVJxFOabqY95SEU3OXGIbyS2n65OzVGMa8FrfuE87QflENxHKcJsnmU3qDz5GeYPc+I
zm3EG3dWD7DhMEvrF+qr4Jh7ApFk8+EQCwRB3279VGIzAV+0BxqT7px5+jMy/r1qRq0OOF5fYwcJ
SGnriCeYVSss2kPc0eoBqkwrycJLhs9qOiUTm3YbDqehQttnBF8wedU6LSLkmZxLfHoqgDOhnWMt
2AuzU6cSWTb1RQBYK0Msk0RAfmg/RWsvkPlGS7PqZI5DinadoTQvtXywWpQafdUdyek0/nlTSN04
In1kOHr/4P1xVBKIGKUQVpeBZWS3yXa0NGC3OQfNCZ+Mb+IeRa0dn8ohiE/3ezIh2U52r8mYxCcO
5DA4prIDBKyotdnLVgGttpccPf26h6GNh3ymp67gaxu1y6wh22tUSGlOHjnyJXC5tvVUWiQpQWBZ
FTZnMDqHHc6YoSAZKH6s9SJ+tKsXEQ3F1iTEGdq6fVGwH/x2oSUJJ+VNMrpHaUnmGby/C1e8eGba
PM8meYNz1dH7kRai3CH1ZSkW1X7WX5syR1czQt0i+oxlRulkCRAevGKKkq30aiY/UAK+qEVCZ1DZ
kB9nPHfAzJttIUDnxOLiBYsIhGlXu8A/Lc6UVyf5Ndtu42uLG7KbnBdRMwK2cxzJ9SAWidP46ALP
BCgeEpSRERc/cX04swc2p1ElUT32q8ptau3IOE+ZVd5yj1lYlyafzBQtzOWj/Uj9bz9OdIl2g6Zt
xylyGbT2pMouTAhTMM+uACZV2oMx5yi5rYTSVq8W/+W8Ti1b3uxCEqRlIe8XrFDXxmHZ4FgBOEqi
F+ke6qizfjhMwCD1JZuqgBHPF2cU0uF0qFvxbSyPZkiYymxPgbl076b0W9Pi7jOIms8ivbpVW+9H
ou52vVhWPcsbURA+QwvOH5fNutXSj0FEBGpcM82Da95PL2Vldji74w8O5BgLPYE+vqF73bLYCAhc
vp2yrCQxKK7KKC6eLQ9lkbWnAs2jDMmv9kCg0QQoCZ3LLJihkOjaNmF3JUllVL7W8d6ccs4oXTza
TEnLz9Aandu8SFgnbdJ3c0s6q2fSQaAz+gVkab6lEj6JHo6vyGyRISN8ZkrWbWJhQFTLe5hFifM+
6i2nl8TZk3Hsgpl6o0+jb8DaVow2UJ0ayFhXGhwOZkRyD/XluZ7w9dUyPnB+efIGPGpJYXwjq8PU
3ffpE04PcxFYQavQrX1KFXitTV5XRFUk5EIInoLcOATRQzbM1jUPadY5Sx5VqUfkzaQsKHHpmesO
WXAEDfoHrpZzp7v1nqbuquzH7nmw8ifY5t2+pdY/IthO9o4pgO5RKaQSf3w34naHEA0xkkOe9GL2
haXS1cLJb0wb1Iy16NhGOzt3LTSiKWj9YIIeUacDundZhGe7+I4pU9dGp9dbpjjLGEB/nApnWo3o
NzcEsdHuDIx+O0QJhEqTkwkYGXQc2MO7af4Nam7tpEawlcyBEwHscakf5XCuxGNQGuEDz5BGcN6z
RLGzsek7bMvwsQuUfRVNlG0SXGjrQMtbn6bGHkO75H2FjQPZYPJwv9GnloDzhj5/hjcBwVl1CNwn
3UOlac8xIRRIKriKYXUOqALwS2hHt+2OXje6l5KmLTKJU4UeecbXdWqTLjqFbsCmAMKRtVBtRguB
Rj9+951szgT47WniHKp2hF1LEAt9SCBcboJFf0jsg07dt9V7bAMNoS7NaEfAcFy8InBffGsiZmms
nQ8r8MRjXCU+G5Z8ngtxAqqinpWSM0c8s9kbJJFtQgPCC4qxeh94vB1AMqBcQD/BSIRG2EDtm1vY
KxjDSjk/m+2EXS5gbWrkZP9seB+aQ5fcVH4hLr05wh5ZiQbUBASV4uh2kGlyoV4COc2gKmVyBnm1
KTmkMasy4UlApirjZHoKTC7ZiLNglo71G+IvwabjDteoMq0HtgjYSctDRFs0cmIkX4zBvqcITpTh
9tbxfk8W83ho3WMl3x0W/EsPutAqY+NVebRgXgMh6a2ZwfRgDEvTJPnUcnNgMUDgpjwTdwy0DVZm
xiCHjq72Y1tWhHh0jkXKD2U2DZvwZHgEz42D9dyMafGnR4KfxKT1wGwitiEfP+p6yh+8GLzwiPmq
G7ElFUhabftGXO/KyVS/JQHPBeoOVCBm96KXgZG4pKQ0q3g+cYjEEVRiARic7KurvHcCbZAWCtJ5
GuIkomTFHLEib7Esvup4J0mJMaSLvwYG4U45FhVZrYq9hTQGriNwLS2DxDOOwUUZerNLzJLmfdIk
xKxwA7FjXYOB02fzVHQKQyIxUkjMote2gl3i6eBr0Fkdh9b9KUvIexw8jJUx4Vsv8+YlXfAs09hr
a4qidM0Wc5q0OThGCxwnCS0gF5Pwe1DzFNT9IVTRteoi/AuGVV/aGHOjIuOIulQg4PK06ZwkUcBE
onucstKhkYkTVzAcurhGcJkhnhyc/knQ2AC6d20bXms9tZi0D53NBat7YFHm4mLxBBzAhj8BkbBx
dbfjERzTm7RAMmmgZ+QMODAlGwoaZftAmbxurTa+ObKHEygZ/hVEnCciI2mXSAuRZo/sydkj3Ir1
UGjtsSD4xNKiDrI3s4IwxC9T52CNGg002Ww1X21Sa7uIsSpRxKA6IPmcrU1I6XqCgwUQC0X0thUJ
z2b/xOxyOmEN684AqSSnSKKpBCDESyZQZuqmAiG15Lcb8Dk3Vg3OSErl7BoNXQf62+Iy05+hvxbQ
3Na8x57T9v4e8IhTvwa1WT4nXlz4sdOnFzsi6JxMjT3MhvIUeGthG71PxNjOCr4QsJhHooChxc/s
TqcONOKxok+hd1KduyVYGZ12sUNvQIQeKPGTdr/JnZ8jNrqdU3nB6X4zR0qwdKDSqdmgN/Ev5Bzh
oWzjd70PkkfLGL9dJqZoJjEXTuPSEw8juR1zUGzFkLcX4VDgATDdp4FxKzSc+w4appESCeYL+j/c
ODrpdMxGczrhBhhrC4l5k7D6Eq6Qne43+MSyE9QQRt73u/cPmuH4E7AQTII7Rgmg0snDOHiS8hDN
NnEly4Ng+fD9C6JuU7qlQ75YGbs0UhdwAQzX08Rs7DR1SHGq2L7lXVae7k/p/R7HSKqX++MiaHL6
bRyQekQjOSqNqR0K4kRaBq0xRqu1O5t+30IxCEFEAn1dtHpZO3zQGP2Cgk7Uipv90Qlc8AHb+M3i
TYqmBqW6475rgVQnrh2OxdXyiftjp8HaVKc8+Xldjad8QVo1tTw7tph8BokcjAaLIG0v9RMNGbY+
5a9T6j0FS5zNRG4dc772UjXNWcIBOwSNaC8pQ5ktAWnFmlZdfY3JZLCqKt+WevkkGlQxNGpqiD2N
8ykpAfwqVTe35o6HgkFnFHrhLyzRq+DpSAjMuaeu/jN6tQpgdEDf3rEicE5J3SOXYXUijwjQhsnL
MFdPVdc2PpSFabQH3wJONo5WuVcNMPPl5fJ8lFTJKVu+/P5v+hHW4vp+10hT40hbDXZYMR9R5kJ/
CQfpO8jwciOmV8EmSS3R3+I0BpgUnYaajZo4VwGKhHvToufH0cFIehF+328iW/7rnjZgzxqceumM
BEfJ+A4IN1PtwDR4t7KDo4jjE3lbP8cpLAnSTohL0ozpaHbf2kKlyuwMAR3d+xVRececY5sfjRzW
AQb4hCTjQzGLXme63qAHQJaJTYswn5UXd3IbK9iBOk1BJs4OPS3DLuPrXMC4SFBC/h8fcw1idajc
iUmuGJNT2wGtYVwXZQgRgrxwL/914zQcWGaOL1s7y97sQdFryryLcgYkMcu9+820PESo18RG9c+P
YG9Gm4W1b0Wh/tSW9n6gz47ecWd5qjyYtRHveH4I5rHjvVE0IG2Xn4R0a8Zp5/A8Om57mxeWUM68
HRgc6uXV/ec0hXnsNSs9cW2TUIjMpgVgjVq7FZfMzr8rYwDsv4j2OESECy2+OITDn6ZpX2UNt22s
s1/aaB4m74ayW/ycbTpCBG292N5Edarcr9aGH2h0cf8jtesGVV/svtCBkxvN7t8gaQynTLnweu26
fSpq/TnPCTM14zYCNCOH1RDhZlU2PkblNfWRMML5UFhDe3JUilk1y/C5lgdyT8frwrg92kLhdqKy
NKasIVzsz0DD2ncXpxCcNmT4ZaRdlYc6risLg0akWe48o4CRyCrICtjlmb+0CWInoL3T7SRxnlDi
HMHsH0KUzrN/lc+igVEcZHi2oDnEPHsqz04UINaewHsGVkEW+sJrQZk0wVoU2kfxnqvkd16QKqRc
GJA9PZxVXyHSxTwL972ayr05Rk+6YZSg6wYdHQ06i4mfGyvlwhyT5qrUKg/UJs5/rU5R2HWA4zQV
4MWZwaXbmbqlpKzga3iR9aRutRLf9LVd1ic+NSzCyICB/Bai1aFu0ummuXPsM3kgp9c2xhsntpQs
9/wrtJJgV9cpdEJKmydbW0zoTbYvNMApIYNIdlZumrSMUbsnYo8aTHsqlpseLtNq7IsMzUU0cV5i
bKUZzR9d6fa21sntnePHrnXqx8nrqqf7DRhrZLDF9HB/lBYhb/ZAe+boi+sDiN6+ta3vMIkUi0cO
jCdX7cI+ullm6Vxqb3Iu93v3G86VOKx15/G/Pq6xXo+kwp+jmRKPIMie+qNG4+O4FxkXPwkbw9yy
XDB1L2dWFeIMSU7MrpJ284Hy6Fpm2C5lwMCtjjN1kjV3zKo+3m8YimBK7usEgH0z04Nc3CS6pvPU
y36fF9+MF6czdiLaMK4+BEcTrCRTrOjCQpNsO2nihELtuKl63HGx+C2nxLpGBhIjDOsHSTV01jQI
0r2N0w+QenQpZxpxulkjpaoiBsbmaK3T5RPuuKWYeXTdUdKjNl8mABt7WztyoC82bkR0cWGkL+Dd
QEtJNDey/fS4ljZjT3SlZjBnt526RTmmekyEQK9Mtzo6Qfyr8kiaIg9IndDuqtMQa9+jU9KHn6fn
tC3QyohB2TTCmXJUHWEstt00fqvZzKB718RDRbDJVEYlhoXZrs4W+TtnMzJNenVspB69m9SUnE7Z
isKuAeiytAvvN5Fr/Ove/WFHCw1DgmasixzEOedYrGaOVfoVNuSNFwIKhp23C2ztu/NacaB3k2xI
/dtNLqgDAESfwsYIHaClyGdz9de//fs//uPfv8b/Ff4uH1EJELDY/uM/ePzF8RqiatT9j4f/8LfP
2/u/+M+v+O9f/4/97/L6SYjW//OLLi+72//8guXX+M9vyo/916+1+ew+/9uDbdHF3fTU/26m599t
n3X3X4A/YPnK/99P/tvv+3e5TdXvv//1BSesW75bCJb9r3996vD99794H9+foX8+Qcv3/9cnl7/w
73/t++mz+Py//sHvz7b7+1/Csv9m6a6luZ6u6xRSuvzr39Tv+6ds/W8GTXLX4z/b1W2TH0NmbBf9
/S/3b6ZmejraNEaDlml6/CuCI5ZP6X/THUv732SdR5PjyHpF/4rirYUIIJFwC21IgK5YLJY3G0RZ
eG8SwK/XwSgkhUKbien3untYJJj5mXvPRbqOUFrCoxTuv/77R/8/n93/fpb/Vg7FtQJg1P3Hv0zL
sf71b/V/fcjrD2fZBspZna0cAH7b1l1d8v9/fz5AUuD3G//eWnjAaa6Ynif2Q1ea4LQLcUg6+VVx
mW7hgw6Horf3lCPm1g5ZSXtI0mg7oYctZUAoTIl256Iyo1wHe9yMDn/NkB3qRXt1q/0g6QKSvwat
HGhZskmI9jhrzNQinXsWEsX3vIi70iRTqTDrnWdUf5akTQ0LdhcNNqRIcNrFFuszChsFN9dhoIp9
fCWuD/sWxegGrVYtjHKXpiwb0jORLEiBo4dZWZTPJMNDJRkeZxVDuEMYwAwaN5KrPgUrWwQt5H3G
w40pJBHrOjmcFkJVDv8e5Q5vgF13NYK0/nnoe+nXbbdz2vmixeJCNrsWA5uw8QmSJg0ozYejvMam
QHaJMHra5ogh0M1RjTSnGCynX7uEhJe0n+yUgwQe9I5D+47lAaUKGoidMAefHLQWnxSD/k7lf3zt
CYaup43WoWzXIUgQ+oPc1nlvWuzag9O/LvNybRMQc0Ztfri584Eq/ep2Ai1jSYKFWWH/K/tvO0f0
hqc9o0mFQiD2hUJg6Opazk6x+pg40ja53iW7qCdsxLTHJ7Nu30n8RZHOhB3vFUkAzXRYwuJCwQnt
VBO/TjI/MtjK9Oq9TmC1pMRd+DGcCDeGTxIpLFAxMCDKhldqzMvSruLFSQwnPtFAVYNCVE6IluZ4
fhPWzzwpDHyYJm3c3HvHncTHERLZmEhCZV22GikBlH4jtBsJIzye5j/XQjFpTsYPUrFzk0Cbtvtp
2Qxf1ONED8sOUm05rlHRRbxjN5CCRfYR8NymBkI6UZKgmvcvRknuiAj7p8JN551RWluCRtJ93OVn
hID2fsndPSyefuNUhNU7dGQaUivWK0+6gzqqCRFz5BijF7eQG2bBdO1WcV6ggJinkMUXX6rc2FcR
A7I6kdNT5u7a8Ym1LAJ5USmfimrMEjC4NVP1OZpO85i+WyVXeCzXbA8NtiomiPUS67cFUkdcYnmz
zRQrRS/SqTryHtQFdHOB6yEqJOqDuJAH+J88YcNnk70CrdZ3BPfcslXiWh9++hzgp3I1llf4na2Z
SmRxAJnHjDf8pgcppnkWgj2iOtmIrtY9C8wRU8ZWJ4bUkshGoatN9WqvR30yS/FU5e58MFsa3o7H
ccIu4nd9CGoCb9hIKYCB0HC2O5gwTDGAFEVpiysma3eYL0g7Nx3Hr+scD8jY0Mam0JvLOQ/kmGy9
VEM169ZQNCENlaIgORcNoj9GrM7SGkQmVICcNaHU9nOBXaWjLfBc9UNieX8YC9RupjW+oHkCSRih
aZ3ano4oLJGbJ07vh+JExjn1wl2+5AEB7JbfMcHl6SSdAU4CeZp4foaOxiip4zfLYDPozlQegi+M
3o+rHLmsfHZMXOtOFAhcC1isy8eUwissbtOx52kkIwAlOovlnrBBkzp/X+uC17uA53XgM4wuJqUk
BxiFBINqNyqgNDMANKrqzMeGgFaK5OS6yycfW34zT/nDMHNGDUrOB3CIbAMT9nwLEA7BedlYD/ky
j9Ak5VNb6/i2He/Ys9bDz8uppIa435AG+kA8wUmPZHZM5UX25ugvpdFDQdA7OKrEoy1a0PejZIJe
3qBSQR3bw251wZ6jQbtJRgoVl/PR6w7STeJT1PTu3h1AZoSIIpH9+HpIayINDvSQgXsYCvtc6MX6
cnsLXgQepbZm0yC8g54l10i15WGWDO9joHBk1ReX0iDTGQF4meOwDK3c9TWE6KLj20JKDn0/zTcU
qyzDEjBogrnNKsYz1dleirOHvZdYWeIwJse9LMzHSjQFmduGQZXd6qqFmCYwjCmHnN1S0trAJxl9
Oy1AR+FSTTL8xP0k+w36GhBQ2tKcnNZ8lOB0SJtFL5GS/OtDAdyofgqwvKE1QO61PCwpK3wNzQoY
d+sQxhF21W5YOwGiwCrG/ZuV2RkzYYQTCPYCM0zcpw0rCZThHPfWms5pGKokDxtCzOTkfxXYUp4O
/cqcBarrOrCvLPTNcdk8T6+ErhX+UrVcQCq8G2btSshcMEb2SW+824X3e2+b9nuaM3sdC2haww9E
N28Hm5Cx7Gi9uka3XVQl0PjJ2wEFTxzl9F3jzkkn7S5UyRcMq5LlssVWqq4PYmG54BhpejAHm6A+
lGcEvOnHRsyfXI6IfOx1YGe8ifyfFupPCvsS2hXVmPeZuFySWV1H3EjoPqrOfpnV4BcoJOkzJO7R
Ry1pbyID72XTjyfDdGomYPpR756XVMQ70hSXjdabaHIxFm5xBh6aon9wIgi9KCDR98GExGACPRYs
+VWbK+JumK5tGwPSiQm9NyvI9ulJpw6moW82cxQe64a0UzvhqdRGe92Xz3uWOtmeNQvpNuQlFs0B
uHzptzc9tyypN6Prt+OlayxIdBOvFzHHwtgmYeYZ0BSi1BqOGWNoBBeElFjJblzqczndRfbyYMIv
W9AtmXk9b9NieUgdwhJNl5hJ1b4ZndiTKftEywLurj93o37FPxzz9JKr3Hc+M99bfWxvRkfBInIg
e3j3YrLOEXzkCY2/BE3GFoaZBM7m3NYfRZE+TXTjk4dLZMROVlNeeVzRg8zPxtw+VYz+t6h5jiiY
742iJcI6v7JoPuCZmY9p3x68xcBjR3w61OLhOFi46zCLm2sCuLh36jpo8+G85ESuhMj0Lek+i9S8
WF777LT2u0qqX1woqFhD7y1EZplPev0ItIKf3qHwcatvzSzVpvttoN769CqHtFnj2lvFkGbxUy+s
9k7G4KBA30N5YGwigLWEyGlOUJWrCqP6JQWH2ZzBVMYzoPd1LDk9m6VTP+VUpKxfbMMLphVzR7Ae
vzNUJz2HhwfqIB+68dRM3Q3QNtOBczvOt3DRgXbV/J11Bh6f2DWkABq5O3ICExRhllXNGaeKTqpA
F6QNM3AHhCP0KCR05PpQJxJTx6RQKZMUFs9GvdcMd1AQf+hDS6SKpPlYPOsbfEXdYLoXxn2sZJM4
3mOQZI9+O0jvLs93dk9Wk9k/MxWl5QtfjnbMBE2ahMwUGTX8vNyqVP+tuuyZdI0bmIo3kz1zQJbf
RCKb+7QEapy44y5qBspRGwsANbtfLuFRPk+jdisENCOmppvFkeEJWOwYctWJrDv2JbWNJ2NxHvCY
9nkBNDPPvpsw/8WWE0EqKJYj6Z8PsZlcVPeBiJ5dSfdNtMFtoemA6Ek9s26d0MCaIrKrF4cvuhE+
NIIZbl0hAEigIXQhcFRROhQ8JjwQb3yha4bYioMoUcvtqBE66mIW7wzLXwqt3HSD8yfje/Q/DyMr
rMRb3rzI7h+m1r5ZeJ45m3tq6vBoxABVu/R3zjg9kifGltDuLBBGGbJiflO9yTs4P8WMrz1V0EpB
kY5eNbPhJlA6Rbo41p7kfsE2lo3gNOuBMBekHTM19VbDrMmymZBi4g2mPfOwt1EVQHXc9F5G8nN9
xMAQfZGFx5IZhoAqBG9yBdcnQtqXqfmkCYhyUfld2eG+JumqFPF6M1URlZG7BGEobYuv61UjfKqL
xDPPYh5iIIkX9UUmJso3CaAccUCMrDQe+4sDkBg1XfvbugNJPsfOKCfSgawpwFyPK+2hHPUHvdc/
cKnAkmS2IOwF1ZY5XLKYwCwrrt40km1yMsYzZTVBSH6ZwXlvOT/GDNxKp9NgljwTa4tglYUtGVXP
iMYD8q9hXzcdB6PVvxAdPfhV7nzFjGt9AsteFounfyZrosqlPzbs/tAh8DUsMcvI7DEyi0+zXfZF
HTu0fclH3YQR/r6QvLlVKohPBYm28RACLUc/51uhtpekDyJI03i8AV4H85ta5I7Cj2Kn5J1m1fiu
yeg5ndWBT+lGWxblu4o4FcLEDOM62vV3nbPK7rJcsGagQkySD8mjkSL8DizC6DfjgPFzNuk9rH7n
bsgAQqttet8GduucYLtqgA05LLe9aeicFOKt5q2Ye93+si5J8+E6xc9sxjYvPb1k9XCxplE/hnpk
sizf40AZwQYOw2aicw4ovs7Ml38xktl3xGqS3MdUumZ2bPW/WKSrPfPe/YCec4+r9i9G3kO5quPK
w/ynqKO17FhGhfC9irVmlOslQk3sfCzYaRnabYdjntCsgfwEZN5OhSEIRGb8ukJ+bYGayOptkCNp
w4KX/TffoPg5a+FntC6NbaGBfWqT5mQ1j95ig87Gt47ZOVAwJS3Grr3E6DBXqB/Z+uDdYswbJvu+
oMjUkJrvq9L7UXH1ghkyuU/kSJ+qCQ+nLunaVu0nGRFco4T9xlYOjF0yp7uwISkrJ9G5crlSFXL0
BL0aC1Ni77wZGtqIcM0KHSrSSgA6JaFCz5N5hyZ/VwjdeAVjXHun2UHzHzOLZsOzWWLkWmVdoHwo
Zwonad9NYfQSZxRphpnMgYURNygs5zUmfB5BANhXFfaBUxfYw1oqF10J/GQNEk8PGXaq5stAuXlx
+mrX6Ww4REOOUwbPr7OrHTOtxc/l8p6B+KmTOQ4azV3HqS4IdhGn+4bMigjLICkq6Ebwj751WmEC
T3U5MvnuoIdwPjITNXBmq9eJPAP6CdNlrlp+5jGbWwcHaDEt52Zqk+301qemztTFNvdmNZyiDq9f
XILEk71T+WWV09cPBDKFIZ+nonjnVSykIK03cmsPWGSb8tWsK/NGpRGe3cl4jTJh+OGYZA91hM0v
aQ+RwNNrA8nmrWU+mk46t5+dkRbGMYRAMvNroxw+jVo7oHP8ElPYnJtIGud/PmwsAExCBuTbNnfp
iGJtZ0IBRBSjLiHo2ZGc53fA8+QoI7ptJCNa1tNEIGgqUA50Fgf69Y0Kf7l+OOsqJ8g8JhUsH/fa
yBEibbmS+IzzOrnpWzs9dsPChdamjDM40hZEH4RZYGTkkCWsV1TYRE3j3HQJVZY19LRx9UNs2bhC
wXXts2rCQ8PN/mCtMYgzlqesJXEhybptEnV/dpaM/uB4r6jxJixls3aKPBO/EUJ7pfETljzhDnsW
OBQpKGhXW3GrMI5N99lsm+KN4jHzyCiNLKKVBanPW6HDlLO97LUY4weet21rzPeFlgXY3olq6DMk
LUbt3lR4ltxMmnjgWkQRFQ6oskMFTy8ZXmDVGVuHqdReL4JOT3/pSARW4vhYU+KlSO4+EEjB8yEK
45BH1WeTetWeEbd3cmEcQ+UdtxomCd8s4cKZfRtkSd0f+3RcfGygJ9JAY2RnIA9MmRKvkoQ6S9Oh
OxNJpsnhOidwoXP9lS/vFdoXIfG4dfxWujFGlAUJ/bT+eS/1Y8k3Tq/tao9akjDVOpjSdlV99e5x
ojXBf9+r1z58Hogi9hdBMhuRNfNp7pcAZKziv28uJ4fuyR4gq4VFzzaltD9RjIW3hGs/Lsr6qBfd
Oi7pj1V3cjdYwBbr1YoETzdIUoRNpm34er7QrdMsEJkl4KFF2tZiBLXRLTx2bZg1m5TK2yfOxt1q
ne76sVhH9BlRv5pWKGCj902P1MarCUsO8+Y+NMPTFKKWQN7GtCOHcTQbgqPVwLZRVwUAqEX9qhzK
VjqCfmgLQooUux4cvyUFRvPco1EOkENzS1Fk8iObvCU66gqTUArnmifTOo+ad/RGSGE75yfljvW1
rFr2LWhZJ0cohniEFnrM65O+NCRBViOq2rq68jiP1QReerac2ynOx0NmIDDNl7vSesZTnF8Q6iwc
/bntp+8aKQC7ospWG213l8j0Ky318dmzu92CnOx+lIgTKE2DhWXL2zJoJPRxrUFR7N+HwZrJGxR8
lD3JLLrD+ywGIznGAnQtYUz9Tvca3CLKfEkb3C/Z0t3UFg0gUL+cGNIINcDOA524JUTGCSIv/Sy4
cVuUc5vQbPhP6TIIhdnstB6qjhGZzq6YFOGpvfOko2ZikU0qxK1y4Y042EOO1iKG+3F5RNRs7fV+
wgu3iJRyprnEgAYuRBrh1DINzdznGs1JVOcfBehYfIiT86DSurixoorICkYsDzKlKqogXx/gXLSE
ItXuezJFV55eGFqqoFibwx8Uarxtr6mZjT9IuG+HVuRvsiqrIMN3e8xJZNdDLGmQ4Pjwkbl+ZeVw
FEbVXeuQTS0mW3wYIZx3p3hClzKya7Jf4rYugww18rbkokZrHr9PdEC3LkOhLelyc+5Co1ezfi7t
1PJzMzb3ozMLuphxOBI+gNV6/WWIOWPb2BrR7JHuvrTWssYrV95tbBXuC4SRoNZZQbWCJCKQy2Lv
urQZbrhMd15vuUwMs36NWT+MYfNKXCUstTGUkLy06qFFjLw3C6s45nWRnNlTP6BkY5y71OOrw7Z3
T/KHFWRN8kseDOI/aLP6+FPk2Ci73NWuzoBe1aZa2RhIUO7MMje3U8JIxk+grs88zBIhxJuJHX0r
6rR/wr/H3emi4mPGIK9W/qZmp36HIeUeND3nJll/icbGV/38yVh8OsR6XF4LpofXyCl7rnlmni11
dI+xaiBrlZHmqSJfet3wvDpmqiMZcHjr3fIZQWh/C3FWPzfD9CRHa3poFdYysJFmEHMaUAU7u5yN
xZ49aUe0qQeIoOa7PBtHrbCbB9pUGQyRXVwY3L9SMxJGhA0BB8tifMzjrWXo4YvT693G9Nxwg4MZ
YFZr6mcunjeOe3cPH7/Fc98RgAp9GXRR1gWiEdFNWWsISdd/jIjPBzPRT2NfRfxY5nDKynFBdPlQ
Kw3EgEJiq9LxqhnDxKAkEYFhaZ+hreLnEBTyfs5QOrZ5BRpqxvq7qLb4nohod89LNzKB4V+iCWDx
+i/T//tf/uf3VCw03g3H/VPRrzt12NeSOvFlvupRGwOEn+nkQZHlbRDlBcqrkqrLadPyaiYTxdtk
ExTfiPiyhFhOl1d9LqdbXPvLHbngDONJ4fusq/ErSyvroXKYNVa2F9SJMIhn4Xg2sOJ8xqQvLPXS
/VEoH+caZaq2fnXRFk/3iQnXAfI+XhkMJV4tTKRN5bSzk6y+j3XSUhUUrZcmHxhhFTavwbDdnVHH
85FoGIa6ukjeZJkytsYmfmP18ew3kXIOGFSPI/The7aUzUsFPtdK4mfZdmfhCZeJXQYaHgvPJ4KT
t6xuBpjt/XBiBtoE3cgQOIWO3Q3NBySAYUdO3Ec/sj/CFa7e0XTJqXPe56UaOYbCePfPL4dYP1ah
5uch+Y6lZYsnL7ao5/VmOjPqMZ9kDnCz9qZr0Wj6zpja6FEZTOmSki5mMNNX8IToUJGL0bgo+1Hi
2B4yz37R8FpdljVHiEIeLEWcTkGHvh9oiseWsCaH2Ok8tnPsnzcuQThF4nJicyS4bn8T2uhDOm1C
r6+96Ut9u3RcY+Eaw2Blec4tBaBE17KbkotruzipduQSBc85loc0D1GMGBjpXBo8JiTxVrGq23OH
pQFO2V+FuRtu044TQ5zwYzdyaIORtdek4XtHyYaLQScyOIxOc2It22VMj1IBtUoNU9+OgJk29gjK
xWpm5waMLAgTWIRLT0Z2GLu3E80pHGrrYAga+SEb11iG4g42i9w7pNcPSLN3fdORBIY6m0QSY4wQ
uwDcBdg0McNExwvFS1XJUaPgzRxyCqnFb4Uqr6Hb3CA34Qrja9RLK9nmUvowhrs7QjgzSvrcZGJE
G35bdcuxcY1LHg2CKjVhcA5hbGNY1ZUaAlNMB/giJVh1rQfYehXeGVk+HOPhNUJxuRkGA7jXGr4w
GhgmPaskpJCYXWBkxqHPqFhaLVY7jalqLs0oMJocPi0zLmgOCCt9qHM7McOPU+H0iHG4c38YgY++
O0CqovK9Fwu2Kq1+JfAXOqNWGMEEhp+wF/ZbegKGybHP3qjXmAmYJhhWehpSZt1sq9INpRWdiv5r
Ze0jWgsy6rXuznCik00TtSm7cwbsZgOZp9uUevPWARBBBjm/GEQIooLpkK85VbKTu9jtgmqK23sV
0xkxYVonJVRF3K3sJZLPyIvwLWQxf48R3w4DxW7btX90aH9eOhSXujx4hYSLtDqQK8zerIhFgEbe
qNP63MD2FBWNiLl43zrLdD64N5C6p3W/sB1n3jUjsphKxx8skcMblRXvqrdZRM3urwN2ciK43koK
soiGr8gWKDpiNmFa3JyBbxTesY6OTsRsy3G/NVgNLML6O0fHzqvTojeigX6YWtfcvDc95QVsVYdD
fzHxo5OhVE2HrGhf80K9xQlXxYTdsJrBB7bslfM5g2vDCM3yvhXm6C7EoGuRhkwhpm1nl2STfC3Y
+Ld1f04vzK59YxKRsPRsypkKHK1O+60LYj+zGG1tDlA2MRIYQWsesZqHjziMbycbCasb/ZiDwUQj
YZivvuGIEaC3kgcdgjU24zI88WEGkzFgmoribeG2hDgp6TdEt20x9BHFPGWPI1m7iP/ENp1Adcgw
C0SI0a3QuR2BENSODdqSg3GDJWs76SgFuk7fzq2OrgHbusq+Wyf+LlQC/Y5HvTMWgBMJ2YwYeVmL
czajf2NK3clzp3mO39n0K2aj0L7iesXwQ6/HxGuoKEMZ1KxJZ5UfGjRTlsOrBvzzYKBIGnW+QgQU
p6fM1khkccic63HdUf/UQc+MCX1hFlgt46XenrygjZiXZO5qGCNCnPS0p5Rw94MCCxCmvNZmvBYt
o7cloRpq62yHuTph+SkYUjMk0dcscltQX4wRcbkRnsDtIqGfqa4BFNrbW1LioVL2OCJSCIFJ2tzV
qOM2YV/oGBM2tmaA2SjUQxyjC4eqiDPY7jgdu+nXsMPHIcKIkesqEJn5bkJhPTBiWEHIT3qJjcWq
v9JxtHcSOyGqmDvbmRqqDHkZXUJ0S8oWysuN4TLUwXNJY8R56EVFssUYBqyzOjip+VMidpZzHW5N
Z073YMvxnZnUOtwplKM4CcZLtPK42gZFmQH2yJI/bttD7zTW8dBoHLsFn18Gw4jGrL6Ze3p3Ngpw
DDaoEL68nOWNG/9kOXN4Y7lh33UuRqAnfRvCJHCustSqm5ozwCYYKL3kXc6Yqb4jSDewEx230uAb
o7tjGM4HwUYFYe4HsRJ3hgexs7LpnYBIfLSV3gGEwUkEy0SWDAs1mAtbutWFNR9y1zmSN0mSMmqe
tdeEfdR5iKYnl9hqsyDvUpHUspCbxSBVw8S6AmUI5nZFzY4KIGwrUVHmK3e+huCvZcaHLRC0RuVj
yRdvR1vj7RaQC4PwEzFMd+EAd7OqrLNWMeiomrwLytS6GSZygsm8nbeTZR8m99IXNp8nzhzma0jw
zEweKo8loNn0L5Fk/Y/VagtZwEPforgjAI75hRWngFSTn37dqA8jCQXtrG2clOVGkcQu+GPFixUp
am00TX5iORkZLkzSc0TELNerkseU05uRHjl0IZx60CFhtLyRTMeUWzwIqb3GlnHlc39ZGC4y6GVa
hbwYLSL7uBR+cIMMeFPK5WmKyPrgm3ZmJe34AMx4xqASyMxD9WsNNqQAV26Aqnwng6sTG0OULF03
vpZ5FyXQIAzZQ7TtwRGaQp0mkzjJLPrAAFpvIN5HftIhM40UX9KMiHa90oNYsKN0N2Ik8ckhtZzv
MMV9CuUTdOA//3Ca6mLG/VdmeH9OZkRM/UqkA9ZDWhtBPRPnTbLIbz0Vd7rBph+jOUbG4lhrE8w5
gqC3NKxzCOu1bRaPefR0lRki7qWtebPsmHPQmmH7DHJnYNA8CPRJbICw0XlfrJFukmJ4HJrpp2q7
ElNvCMFSxPthITTOlDn8YIk29024dyDNl/0UkbajcY0ijbJSGC3M2Btz5YaFn3qcHA3AC5vCVl/I
/zfYm5M96qJomxGhGc7GNqoc3a/neqdDi0l0fAtFZL8vxsAY1c2emVshF/kVeURG4Fz9eo7xgvPf
YVpYIVdekhfTOAwJf6EzzS/OON3JmQkI/vHf3gF4nOC536Sh43P38NyQ78z9AQ4/lNgKyYXzcD5r
UXkoiuI6u7ucrHqfN1c7KIYEKemlszGusSfyohoUnDHQkXJ6RAigbyMDs21BCkc7nRqN9Wglox+G
UUT2LkgBjPYTMN5LkgLqbnV8ATM29G2fglycmKURUGS4x1mymV8jzXpRm+j+7zvdwIsHgxgzNUhK
oqG3Pxa13qZ2yi/6+yt9DhOwvGQx1gK+1j12rB7AdNaerZE+j1lxFy5c82KmlvJ6lEtjWG+JqsDI
ohjnuWw7iORsuuLqFgwKQHRvam/gyhgj8NSM4gCaPtg9WzrQOWTK9p+d7jG1rfCvJmWyT8wWinK8
7kmqwQpSeHphOuCbxqTKQkvuAMxg7s3MzTDN12RsT0AYFvzM7m9YqxczDN86i1qt5Y038mfb6J4r
k5zPylME9OQoShbYB9Qo0rO/K4xOG3u2v9B34wLDxp9VvLVm9qwn+deoPc4hIiYkt0d7ZkfV8xVb
YavM7RhTJIbytb7LoJmUf2ZU+BNX/r6IAEQWWf2h8R0+z1Z6wHEG17LRXpaJGa0e9RR6KTvz2gof
CtvGKryQA0j4pCC+aAsDOKPcyR88Wk9EVmSXIMIE/IcBrpyerJz5uKYUsnuHMUeOjBHbqtZdW4MT
uS774t2ummvdJOrPsnH6EPv1vSjegBwq56M0tHJHHRCfkc1ZN/ZY97vByJtH2ni5kU1lfTlsav75
41LISwoQ/H0m83oLOVlcU4iHe2PM7KPnDuCrRmaNzGvHl1iXaGPn8Q9+jrc0fyl5K0DH4uLFcIk1
K4QZXegGtWPHiYA4MwuvatCADS+9894u8227vuCC1De4gOMXnC+HVbkbPwJSnnbKwE8oTVWeRUxl
ocrRfXR7lIodh+J3ZBO4s/7xqUQWD+3hTUhubMq4/Kr4VA8LRffkOPFRxtGzMIkgFlj1pmTAHOT+
8hWOd7OHrT9JBgjGyMUW3b4RendPR0BEGOEtW7vjahg1ZBcNPneb5aySwNzCcvwiN/epht3bWWZ/
nwMpBIrEA00xfVwA1kcCUlxljYp9Xbuz6hnPYNSeLIFRMI3Sv56hGbeHztZmJXxYJplwFAk2qu5O
Vq5vzbB9PGR7kXmqJ6I1okID3WIR5TUCDptIbCeTwIOFLX54dMlGR04S3sZMKjFYl5w2B6bEcVAN
8KD5dgQMv/a57F2o1Oa3BTd/GXl/spJKsNZuZ5F9ZuBYeBbyv2y9DBFu84ZVJMECKiUPWttSMYzY
NeMH6gtMPuUaNoShMhbjM1pJILzz+Ki1yBj7lLuV0KqUl6q2k6QO9ly6abatIXyXa01Tnap7Q1Hg
EIrBj181J9Jt7vBymtBdN4tEdIeREFv8Mr67fIF4Fmj7YtP8Hivn2WXBk7vOSzLocPd43PsC5QLC
sfwpVrg02mEIdL2EXRMD0MyY8FMCvNh6j6ymsIgdH98prF5Valq3YDYwm5fifl7kFk2P75LmBw+Z
SrcAs+eHxEjZSIw8gjEkO1BQlSmSiylFOMq8d+/mSCMTvSVBu9UYNyVoRbtC83t7Nyx2ezOPJCL1
eXfBFX5jRAbmiAgf1TrJZisHDr4x+Z6UDux7gJyFPHt13Qa9Tc+NQ652J3GXuLReorE3HXZ+SHOm
GTiaO2BOzPOTEXmv5aT69dHqNp4Z+aK3Xma6a7Is/5aRBWXleq8TR3bR0lq2+fhYkMNxzCoMX4Mr
/KiuyDDqxdE1ZXLMiG0lenTU1Lkbwr00iE71NIqXvpju1wuny9vhq3B4HiSZ5T3vRIAXVZPHGr6m
U7b7yKQLLOcE6dFqkG0UxVwkq2Bq6aO7o5uLJWi6/IRXPvcLxFxsikjxjDsivFEXM5Z0mLJz7gIA
sBAgG6MRlF3NXcCsmOOBWDaXTDafzG7uvOSrwiSMlBB6AZuBeyOnzDeIY2A7GnMx1ncRgEjgoTkp
uFNxyKGWcd3jbgXG0iRvnjNcVnWP7amrsEf6u4nuy0IqqnWsU+lQZNgitcymR8V2fgsZkbkHxUQd
Nnfoq/LNOI0KPaV1WYzxmQknsk8AH5ted89SDr9kWiL3yrKfDGlm4S0xKwj6dzOmH0osdNUIEe9c
Wz5ih1FM5M2zAem4t75LBdnXXlCb5kTcevLadtkDpBfWzBDt+W+WsXo2luzOnMVZJtOj1y5nqxxv
+66g6HEkckNoLwheb/WIOcZAJJ/RyVvR5eDaasSEYaZtay8lxAaarW3JjUGWFBV/g7VfP6s6Kbd0
2xm0QmeCrEBLzJpZZTNFngjwNz8BuP2Nu/DXc+dHVrGHxsvhPKfJU+zBP7ML10bQIUzqJZ3Xoc6h
yRGTVEyQdFs/J6UWIeAMn0UlDuh1jyk4jXl8TZD4bNxQWgc7ubPT+Jk3Ir9hMDhv1OS9VhPyahvO
OtMTvOYZaQZ84aaDNrW3dgTqk5E2hQpOvWbc6VX2087pB3Owl6QEHEOSZyYEoqL22ioaXNAWX51L
gVKk6f3iCB79qSEo0IWiyWRHN89KWc5Tu6R9YA1fnjFJXGw23u7Zng7J3D/aE2de3rZ/aL+/wAf1
0KJoY7lTZ+zNpIgY36H0qsOYwEus++iZ5uALeqm70t7pTRc29ZqVfpqsC7feEgo/75IUCjwEeGxP
2VYHIuqC0vIz07zNZpSshZyWozSsrctmcs+Y7WGh/cDPRavmWKZveSgRFE8Oo3JmQczJWerXKP+c
+mQr+YDgmBx4+CsbG8cBwmo4kZNTXxVcefWf7J3JcuPKtmS/CNcQaALAlAR7UqQaqpvApJQSfRfo
8fW1kK+szF6ZvUHNa5J278lzMiUKTWzf7svz9ylZULQgLw20be7+leYbE/YK03L/lK1zE3aIdgm+
MqfDLB6LqwoFLCY9RMRwLgi07sKwD4CM3QoWA4kMv6uuOwGreWnwWCg5fA4t4aCxzf7KymCQZPjQ
4v4ZuZV3LVlEO1OQbsr5YhfVFTttkbARG1vC413C4yFdoMgDNJVpEF+VxSOoHiz42+LTapuXgu+r
Ft4LZxDWi5JDUq6fS47PvHBpfC+oD6RrkXYpp1oAx8kAfIABypH+wBoGEQjB0lM/0YgdoQZvN2Qc
SCKj288TP5cpO8+j+UI2+dsbOeFWM2DDLDjbeD22BTQAUG7jviOigsUJT0tW/dB+Qk9AOFNN52GK
Wmh/dnk1zepOkSSfR5DtErzksIP+qgLoHcUPVAKnPLpzyB9V4LIf76dXutSeZyNeOHrdWSiY0imJ
mDZMnqnd03f0ML7TwHNoWjZtTjXcoPgN/z7Wr6o1TRjdUMNUZfCCCKlbtV/7wKNlKC0ANwbykWAE
h4KiuSjvmXIlh2+0XpgEgHHTnEsqTfFIgSsT7vwTlvy8DabOOjW+PI0/xsWbyG9TMBKkf5OxwsmP
YJ5G860KSbVlGN7BkF1lD84zkj/UPd4zg++gmQdKeNmExDy244SiyDGZL5EGGY4gPdLRbFxg2LEl
5YQ1x+ZrPekm7LTfqWeWGsbiDeIcK+52YPhr+2sV6kQjoaLIDvJjVXUjtyYD1zDZ3A0cx/o05DNr
YHSSRILJUkzNmnofMh08LRbYJJxs/dRU0O3ciXdnAtwVNM5Z74srNYAAvGhn8ENuO69PfgpnVpvZ
gFGXadElGs1t3Oeomj2Vokz4hbVIm/xVdvBgI6ytqh4Rxmm6U2DnL5MktswrZc5ossZhubxRdAf7
kLKfawgLVVmbfuvQvdEz+q57K78O5fjr6dXBrrJ75vTPAxtX3TZ+Ef1ZSmKZbc1dYdnapmqrO0YX
PNXZs43m6blR80PeZ2vE1Scp9RqzFg98o9eP1YLoKWSpMXSD6m5zcqs4A1qbcVJP0LOKvOfIDHK7
wgZREbT0LVECyrHYPtvyls/aY0wd3tYRtBzkFEp7/Wg9pXyD/fxErejeNGt0zGI6d/AQyXh2N6fQ
qR6HTlIX0SGOF++Yo1M4Mr13Q+5rGXYt7Ej0KigKjPEl9xXzZIP91+G4BimQx3QwYWQc24EykYD3
ZrhwIv99yV3+FamipA8MyW3EAGuIFkaBSS2AlTdvXeDse8jVcM1IXiBRRgYGnYGqs3VofoMF+E5E
H53jfkKEblgKc++CE1zgjTx9uviueqytL4Ruf1tKz6+mF59YhUcbwzTVpqtiHCodDVVjiuAkI32b
APhbjXDjNmxMhik9DXaxJfFNI0HlPCxW6MxGteMMhRgK3cMN7HIzQz0BoYcCGgBKdPo68D3sRGt0
tJqXfPSAS8E8RHbnO7qlYYYeRr8UT7JLOOMKm785S97aVvfbWRzRPz5psUCNwz+/Vo6L0l5pfkOI
FHWgfGwEL9MhQn9Ozf6HdfHEKqLENcP9XNjhm9GUZ7f60JfNl0tDq2nt+j76wRSXbxsHcBhIQH2N
L+GBMtEDO5g9jA3kGUoG/KD6aLzxHIrmfRxFcuzz6hyUyT4GxUlagQsx45uPI/Q9W7m9j2GOBIpC
XB0sxs0MJihNz4GIP4G+M1xSfcEelVvfa0b8JLRsUkp/yMpolxrNM6nvbSbdP7wCGKRcmtIU0Ekd
wiCTTryyvegyp65vFB2lE031TavjzlEopeGBWSI8WU53t8CVStN5dWfMGfb0HHDzIhjB1tSvMUEu
6lefqLRhUhWj9CcrW3dNw5YgtX0ooCjaQvta/gzqG/DA6AkcAUSY1LtoQfpZx3gPNdP7hVgxZNol
RfYHFtv2mxZcV2ntoqF8GZ35GhD5SEdkPt7yowgfckv9TSZVL5DunW1QyqEyBX4rAhdAhZk0dMoq
3AjBq8IwPKCRSNYBtA+sasN6GTuV0rM+sN/OvpuMkTMkG7SiQOQ6sQhdt+AWURahRjVjts07lue5
xrNwkjbF5A6jVM/laIc/y+3pQeottRzzojQesU7xSlU0VXlIQ9KT/SbE2qT1/ZftcNojBz0jt5cn
L9SgpUYdtqRgZD4I73bNoV64fDGqI7Zo23F4YrG0Xn7quS3ZRDjnsiYN1Wi6DiluvNSGfp/ITK0t
jy+u68djoOWL5zIjLKVwD3jUvHBLz4rInmKHFrNu4dnGLTx4EqAPbnqV/8DPLDZUhJzTgCCizCJf
r63ILxJ50fqR3FTGq3V0bZ/13E9hZk/8a0yf9C7WYgknjdpLXg6n0PtwFM9B4CjZH9kE1xj2ay17
DLScACD6rbI6QMU3E8r/QHXUM0Y5TZMkDUtePRHkB71PfTkD64tyaLyVPfmjS91siP4splFtsmjy
gBt9ioCP0mUt6AcRrshxNrV1g3dlbfcGUTz+NGF31DAU8TNFlRun6fcWbhBWhWns25kB1YNtTVIB
VUkV7yYt4SBPP4dktoA+B6sQEv8Q/xlYP2LopDPWCcC9Z3RsTYhybKTDB+l23q6Z7Wetb39tOExk
UTHFw96DuYgDdpjZP5o804sGtXJyYcNPskshLup7uBr4AVRe7tL8Ytva35jqZD0kCyFatsJBQOIf
VQZtGQ/mP5RWm5dAcQdZHnSbg7AnTZqbwwy7BdtROi4ZeshdpIjNg+5ul5OptOw/QWUyzU/Tll40
Tta0aGFaCbt5k7WgHTrAmKJh5Q8HhxeMXMddakKvoyCi5+8uW088sQs6ZqF7w/YMECn1FDPt/FvS
nqVM+eJhqjwtHgeR29Zay+cKLPe0Msafgpth47EP9NlHbHSLLjiNtdfgvrCXUahnmV+ZtFGLtCl3
03g2pctOZg7/VhGvBzBLBZl8UmKucA5I2R9NehkVzEJu4qGuf81ZZHtAhKmXVDfO8r7RsC/g73NW
LbwWStop22q9X83hbWGDwZqDRWqdrLUbs3cTNLpUifZiNHzussFTVlCa9ilMTxzCdP4QBD07L9/w
WZwbhL9V5kT3JLJNoJOIxZiTtgm9rvsBGETompdOGlcjwN8lSz4mGg4I+0mcjy2yxuiqU5SA8Euc
8qdwE1QGwmzJUN2Xl0CrIZQaZX6LPb5CZ0B/rAmNbEiMqg1rB60Vd0OvLoFW+JpoBZsmhmm3i2YW
ACnA+9nYBF7wTaFYh4Wx+PwXnf//cIH/CS7gev8+oP+JLRD9X2iB5V//L7KA+A+IZsv2PIcuTNuQ
EnrA/wYLmP8xbJsFqyc923YdYbv/BywgFnyAafBfuZ5l8Hv8V81/gQWs/ziWFPwW8SPD0g3T+n8B
CxiulP8dLOBIU6fDmC8FwgANfa7+38ECjUtktNe+irFWL7oIj3XguWdu9GIX1cI+Ffl0SahxO4Sy
G3cRBAPOl2NoslsE7rzjUeYjvLi4i3LrIIzCO2dutQMXhfpiJxx3MybjytTTc+m216FxywevgVya
MzqHvH8F21Ecf825Z+5yPHK2neuBDp6mhwRhde0EAy2lAw8s1aDLMr1XO5H2u6ojWJQWxc3BxZlz
VD93EBBpOxEaWqKItHyTWaI5gp9Bavzz7yszQit85DUQsp3l1CKrPmbhxq634nFQshIsnKI4DnNt
bPsac3uueoNcSyB9FU3Iv3FGy3OYgicomoOpye9SdsVWU21PxM5tfiCEjttEkFgW0FlYx84YqIyU
+qMa9JWzfDs8I/oDQCcEKmMheRqN7Xc8DnRmg20sm49mLkl1hY5MeAIl2slxOzopDcjGCm1FQfV6
HFhJ8YqlDh5n83Nbsvc0ydfSnFEeU7IWDxGdKbixn/OwpkKR+Zb3gMnoAWpJHP/xgcaeRDDbmg9T
olEOnN1kYNsnyDZPeOE54uqs8zczH9VZwYRDT6geliXkexH2j+Dwdj259avGnnOdA3SCB92QcsH9
sYVV5Qi115K+eWwS2h5NjV5W09C9gx2rV63iSIJABntGec6VT+wjitVDmyKxDr057yNQkRjlMNQu
AkQwpNBgkEWQZ8L42mgCxCmdiWsrRVYNDX0mYW+Ul8Ggu80GqG4KAwcJFwqu/epVNbxQOCbhsGTb
uBm9cD67Tof9ZrJ7JuFhfhExqIs56AhvF9jYF8sY2fZwTX6130oSCUdtzO+amXg7Jng072mQPPz5
JYuY7IMkOgaxAmGXkS9h5fGst6I6ag2Rt6jUWBLP2pGyVPvKX34aoC4teEQkhK544Wtw2H7U9bmt
vYc57SffXRqPDMl2s1PUe9JHSc+fcN8wv7ocYLTmhxpC1wh9GkqMRxvX9lppnI/19J4Ls3mXOCUp
oPcLY+xodsyqw7iYpNJw6C8Qa1cQrL6suuou0olMXLo6wtU1H8sfeoCJtSy3fsGClKV3l581k3o1
r1nANjW1rE1LQHEwKJaScXFhwETtSujN7LEDLp+HWUl57gCAOL3FtvWkOwZoLLNtTvEYmzhhZmNF
TdR0Cqo8OkQA3v79vyGlGbrnaOILmcNlrcCIVJ46h9aszqVmobBYAml/BgmUhyPyEK07Nqmd8s7k
VXFgwhpLEnUj3Yacd9CqE6yDfz9IUuj2qeITtUQWPNq5enUzhCMVT/WL0mtU/CrfaYHr7scSJxo3
BdU8NP6sRGsWfkgOu4Lmp8CMKBYMXTa8u4IQTeOkKRySOfE9SvEunK3/QACbGFgGxgeXYBLhSLYp
maJulQDIKR8bxa7KpoDccZxVYpEKPBEPfmdoyy7gqc+ua81XnDm2XzvMQkVQpSDjZfWcF+YhnAgl
OP20KW3vV5V4r9Jgprcv/EkaZn3NmfZOkF48zfX8wsvpNm70GokzH/lfbbTh+kSiawTWrEUhKdK2
3jWiU3yGzWtWxy9Zn/7h6EhfkeSnTbcDkxZdNfzZxLM2zYg6iS8GQJ4ivNEWrIeNVj7WjQSCXrqI
sI0+HmNb1qugzsNNbWbFiQUFffPN8OuNzmVK8uKb5RA/6brtihs0hGMABHk9SrM8ZnanfKoURmxf
OUFk9BUX+sauTttfvbZpksO9ENaq2nQdcwfDDx7SEs87EO/vKk7DNS7RL0qSgB6yHNpRRn1sase6
5SNeeYiEWpYe3OQEVdPk/E6GF+ewwLGqaxu7piMvHPNdlIK0zRQ4Cs77wSpdEDmoAaih3ca2UFMH
Ejy7pgKLn/PUmyChbeqo80e9xSpKhHMT37G6uBy/QIL75NH/OhadM5QD7+BMYWYJ6Ljm8kR3Q++u
sWMn9t51sB40QABQl/nFLaQPV2+VqOA5KsADRDD6l0t/rbkc7aHB3o3Ye8sQ+SkjMCfiLpjauCRt
Ghc2jWqOs4Jg0JjhDUCXcNIEl1u+kS2naDtn/AaBeFJqetGA6a3yvGy2aG9PIuLE2RO0rBbrleFp
myzIQQu8F57wu7Z7on6RByKNYQTfLUM+eSOFcmXGHjnI77UEI107HUOKS91P9s12ItjnvFT18xQX
3mmKwDTjxQYdwwtfX7b/1TGbh3cLEyz8yrBc65FZbq26Bl6RYzWrYRDjSrI+u0z+aiOnbSfV9knc
73LCZFQAsHsoQSCYLfUIDljAQkhr1Uqv3S0EzsmJYLyYCYnEzNN3isTlkKhPC4PY4sT6QoLytnak
oZWyLFhhUdaB/qUQYQkeb0C5uIj2+BKy6MoP4Duh68s3hpGGgDQ4sxV8HoFpM0vizIkN6l4zKxo3
Gr2XxAy2VqmNZ1XyDqVe9ogDnZ9tS6WaIWpv3SfWfKAEiS68sUH8lN62U3V7ELVDT67t9owuassE
ax8Vg+6RztpNBwN9xVxvH90lSpVIvL/WEiBk8WrsIS19FZLlSBcMf90RGVVXXkIOweYT1CmyDerm
nI9T69PMRV/DyQH6d+n67I+ZJZKnMrILjXnmpALf7lgiNj1IQKc8NxXLEifUNb6uRYSa06c64qqJ
4+orTIxXniIYH1R4CiPwoE4G5NfdGb+63iELhDPrLIQcZ0BkS3v3GFs1lyFvXgU/caUHvKdKp3Yf
arpnpeYSSBjuZlcgeeDKf7BdSWaki479wHYJKKT0A6SLHVXVBW4/RftB9M2awwzx6obS83y3ZjkC
IvxWV9PODDpk9i7ENevE2wmM/TGZKhKWTmHv8O1Vx6lnfg3QbwxZ6HwBlC1J4DhBE1wsh5QrPcFf
k2hfpqS8O8BbeQ0giOGMJ6nAWYFTDK8hsjCJg1NBy8YTbdrpxmXz7gXIF1Xcv4SCM15p8EAz629p
UCSTOiEMdzTlGlZQMVBkDw8TbrLWvWfc9C7F1pd+UF81UkihDWIzBMjuOtZDdvop5MBGuA8p7vzL
pG6tG2T0l8V+PbAOJt8UIhpI2tkN/Ywd5uiUzZPt1dahVOV9lv1PLVhfKivc90IKItsU7pKaQ8Pk
HZgN81+bYNje1inV0JR56yTUIK+lmCXFIYfl6FG3wzUeH9KsrEvk8EIf3dtA58N6QOzeUXN6GAME
46ChjVQrcopKtUfdBAjc0iDr2dFaM10bGROybdlyGlbAx0l300k0xiePT9ZXC7lAJDRAD21fr3qd
AJyC/CQVbWsRt7Tz3KewJzrK+3bQ2KnrzmpsXNZjhy2UjYS9JsvfLBawniF7vg1SHSkrfndxZvP8
pn1FVdzKNQEBiLDxiymig2EHr5E2rseqP82ei4sYQsZkYTUUNg/12poA6K/yEOM5bZ7VGezEBRYr
p90pedUgnNMJ2W40rBsr9jGBP4uA/DeZp77Ar96zLQpZnl/jMPmaeDTZWgqXZ0DBtSxoLVFTH5us
fGjY1W28JyIsFH5RGRwP+CnxAXJMqugdgdt7ZbePW3Mwz2XIPk2mryV25bU2yOvARpRw3g8tQN7a
yaKvsWJV37aIGE7H1onmv4H8TPyJRkBQrILdit796lo0k2NNPlDt9jHn+VfLS2St+EAwTrT7BGY9
w48CMpfmG7MojEOaeTN+PHgaCgXXqj1Wgm4c8rKs3yNeF7WXfPdtmK19M2Z5UzbHIMEOriOCLC9A
Z6C1XvEDjEvzJaToLc+LFLMt7DG4/lPJWa4enHPGOEVAHrEO7icymfjWdM6wXYBbk/0yJ4X+JCf3
5mmPHAS5QCfntTbTt5grH987os/igtGWo/6QVyduD6zQpns2vfQA1C7elf305Fj1gvEqnp3R2jAY
LyiYgc4P9rAF8ORgzj+FMp5BsD13R1vE95AJdPayV46y67nOkm0KsnRFssxjxwjVYL6IHBomEQcJ
5B38wA85uGMlyatBCrtphfqKAg3Qgkf2huAIyOmOb0+b4vGcDHSzCQ1t1aanrJyWGHg/btUcf/U1
oiHPhaCv5l3CiwKzCCZYwqnmqz7KJ9wNjEAGxzrMINYDR0iai+xXvU3rzaCJk8z8zoqf2e/SE2Ee
ye85HNK0h04ABotDnBxxOqqzbWA6oUu0tkKHytOIF4PGPkyGDt+g1uAJXmAr3NkkLSe02hVkvBs4
vuG5y/QvmxzzGEkc+mLK9uPEwzHAWTrN1V/shYz1UKwcPsOOQwwuLFZMKuZR7+hU8unYMdDVr9id
OH+mCUVDlbnj5BZA6hTLS+S90lufqg+A9Vl1pk14WpxMNgDDZm+M2J+myvkBDoKlSmMbZcj0rkvr
ve/EM2G8S2HQtTQRZaSsEjyNs0IUP4Wmtjg8jdFX5rVMm8qXB1LqjDsumniOGcdMgjMddmAGWcZB
fX2z6n0Wq2Ztz5iHUKQ3QwFtBvTMXo84Ug6s3fFx6px7NO7dIpB7vRLB1tDaI7kldsRZy0YWxkGd
E4UpM0rdZu+OT/LFwE6SM0aTKVpsJsHydlBlci84gziSs/ukhp++nYlDeO6lyLpbV5rs33Bk2025
rxv9OXLtZz7XY6uBTkrBTWyaetbJvqEVG84fLzffbV1+T4bGSNKScW0RrrOZyAe1o72lk7hUmFhY
CT+LgOLxLE5upsWN2NvWfervCRtQ8v5cJCJnMdp/6rbJztoc/EEjMgINcDTETQ8UoQQ+lI6jQB70
j1EQfPfGaK9wvpEVXMR+fWpvoQrfmMH2uh7ee9KzoBfazymN0EDnY4bNBFO9dVeEepq5iW6ECrei
TsMttRZLrXHqk1dUmyHXiQh4zoWakpCKk02PQsUiqD5pXI+x5v2J+/EmYt5h5JJw29d/wjznPGUE
dzL4H3ZuXuf0w5nd91CQduvC/jdpcW7zMJpddXVKXsE0wKEQ5/qnFf9UFJaVeHiiTmtZHUevAlM8
N3QiKKh/IefqLkmWvSnguoX9/E68+y3WwWQELgmopqzBMWf7bph+RCVvSWs8W1b4oul4OPv8wBr4
rKMOKyVi9j2cySI92ZiC7bTw7qYAaxVO7BVZSuL8MrnblGc/iOJxcMJb2U4S2XkuDl0VngtyLGd9
+B5NzloRNJbUBn+TzN+1Wo5KoPKDCGHBxeiZwCzI6uJScoDh0kOWo2/blzKsjpWVBlu9bjb4ILWV
JLnnL+0uvhWUUKVpCxF7/LgTKUHMQjJ966T+LMacsZ76PKZBY0uyBNvixDUd1d+kX09TOj1lk+1b
aP1FVDwNjP1bo+4ykAB0by/va0tvfrSmIUA6O1t9gd3IkS6RbgqJSJRRTyOncU15oSK/Yxinhcwy
+01xo2lWHkqte8u4tdbEUgmc6/FZW3QYQVWmm2Aa7SS5Y8ncgqaQr/Gjsj+Hot/7U4GuoqUFBBma
c7LJOIaxAluQFY8VKmdkwuPuvPhPuKxhnLrDuEEOlPwbVlQksMZ4ygbNH72y2PZxZ+4bjbIcVpUA
MUcw0+pqDpxodOIxJA9Ldtoj4QozIXb5WLwlERcwCg3LO9LbFLolodqgfjxSXHJbbg2rjirqY8DT
ae07J8i9B6M5daEaDhoGtaHaW2L6JI+5VzPNenR6lAR1ojcwyzhz8/lqcZEBbAeXz1Vwxu371po9
PecUMwhF4VXSW2daeGIf2+F6GBwwkcCmavjsZlvTwfS5+ALQy6b1UOj3TmEubCLzR8u1L436AsLy
Efeq9jcIItaQzS7rxbWyogcbSEMZzWg0guq6KcmuNL1+5Kz8NeE+4/v+LvUw2gvBztpqka7Gl6rD
Y+8OMZ67Iv8DDnFfGta7Xg5ItHlBKaC9Kc0LjU7c6pH3mhTOO45zezUCvN5R6kfPTpeS/8kQVdOL
ZfQgO0k7WWVzj3myUCqAv2IgXzXzvJ5x1/rZYtrC7E3AG/cGKLr6KeGwZAUjfsgRTW5ObIIjJodw
ykooo3AxMPEdeCxv4JNoOwgih9oOXmIvrKFkcJIr+RNpGu18Qxu/9YyenCIxfuHaodlqBV0vGpxL
BlRWM/JQpA620BEIn7AJM7MQv7PbxUaLH6h67mUqcNJ7pN/IPnS4UZoyoj7UhpBrDTHNMwur0Qxo
yhXjMR/Fe+MZ90ln2LRM+x3l+K3Qx9/S4WouKGm3IhTrmes0weYp0vtMhHDtZqGxcAVtDrrVU4mN
fgsh/4qRNA1oIeyi+skpMC5U7h8nDndFH5yyALhAwZEYJhZ7TOQ87L709UqwV1u3SimkTnGULs5X
6InGqwuqYDs7wXPIIlCWt9bzXk0dgxQsOLAlw7kv+mnPaWftDso6BssvKq9WwikSPGJQxj3Bk1xA
X2KXmPmxJIahBy4Zfzc+tpyLkCrHTdvRmmL32s6ZCE0OY07nlxm9qjkbjlkLaSHmwWo5pFDcKnmK
B958hiQ4YQNmVWnzt9Chd8ICc0jgrsVIKC1El/I0+U6+fIGmqJ+4KrZESfKjUFgpTCppvB4ztOys
DkqBQOyeiAExXogijXYm4x+ZrDjjRMVzl+IxHyQG89v0hIYfof8KHq4ZeNQhgm1WkUZOKfSYBgiQ
5dmOANuU7hda+bNucXyxGZ9U82O3LRpCyLdoCwb4MFK3QvZHuAJLe8iyhZ1pn1tMcpMpQeeWq94Z
FAsN89101TPln2FqtJtp4OE8OvrWyoZDkVd3y+Via+yb58iznre7LMy/mnLWdqEAsMKcvNIsi8Mj
Vu8JYzjvkWVgKQVAi+5DGwPa45WxAxl3hiz2IJrMgdATpRfyZn7YVYDXkeo2ohOP5Ku2/ULPgJCy
ZdAlqVi+SwFugwBAG4ot5rpwGyW4FOM++uPUQIJa0sG4BZhZGwgofVrmpF1B6ONz8G2HWYL6vdqP
uDBQSz66GmMftnWHyl1V0mBsVlgEIh4elo1imo63NgOqlBsuV60qdqCvkcq60kalLT+jchK7KA5f
a7h1GeYHNij4gEIkYdAAwwms4HMw13/MbqJXhoFx5VQhJcOavQsD6FKau7dAra11d4NR4kgxRYhO
hIvF5VHsEgLvBPJ2EvH5N9CQ5qg9xAaB3TJCQzPRcJFumeE2Rqc+08x9wUO4qSl1xHA9QhIYDrrO
IznLCD8Mp841b7OJt5uYwRWzUEN+W3rz2mmTcOPVLYT6MVomA8imEdiLzcKtGzN85/3EBygqdYVx
nwjSVJmxt8ClsxOy38IBGadsTEripQVGmFoVi0AM9oO02JlddZwb9tbp8MTBzDjquvmIm/yXgxZm
dZ50LtVDOfz01Tyz+ZZmdh0VLodhNP+IRAelZAD0hY28qRMp1vAs3X3RV35fIuVkQ1JvYre28aUN
4V7ID9Ozu90I+MJhyXHqmuK3G1D9J4YHXsml8udmoL0SfhJKQPmXXd/RlbpzqJhAVjX4hE3mvExm
aONh0g60aWLLy/tN7HBWyovgXllFS89P0h07xtsj6S/i71Xy1+NrJj+mznqZTzsSZPjgIw5o1MnJ
+TFeO56k27kPfw2SaX6Bu2bTV30NO52SLsTuz8ZEb5nSbimGlbgcaUfiEeP8aQbYk15IyKR27DfB
ReenpX1RS50DOnx9LJ3mWkzT6xROX4KMo04TemjqE+Fx3NglzeyU/xp+3hcvTdv8TAaBHLMp9R3/
jj9aTuT3NkxahamT9nXrZonQWXV9REY8iXYO9/4hyqo30Ko0ytowo/oiWtchXaEqRXaJwPbBW2Is
7hR/sq3l71lThNsEotPRtaljiENWnTpgfV9T6XA0cRKxxToVmA4xtfKkY3lhtXNzTLxi6eQc3CPJ
7HMrw0e4NfwNmbykCez4hnKPlWXkUNVDozyG53//dKzMh96cmn3fUqvZFjcMgDh+YMtt2DjsjDRa
oELhKum8tx7GKds49dXjyonZ2/pmmr3E0cipmNClqkiX9y1OF2sIyA2X8+It5LTlQN3TFTtYHNYb
V0dtrK2EVSpbWF84erAZI+e1q+qPtGdbwPpaHP/9Yme7xglgtar8pYxLCJ7aW8uSfRtW4c5um4ci
idpdFJBcEFIfN4nN0SEK1Zb2lHsSNCY74tCledBWVKTn5o756VoSfG0pYEaGhnA8W/EqKlJArlRd
s+VlT06zDkgGfkqzVb/FUWLuqmIhOeunidq0Y5fTaFt/5bVnMitEv1Gpn5tAf2tJwy3E4ufObgKq
uKiC5yzGMFdE9z7HQmkl9Ueu8g/LYoCuRKQfjZ7iIRa/Hk0IvkkXxk4I5TMEvLA+ROoVyZOHnDkh
IazpZwZySsdr2Ul2dABYt6UBeHAA2VbSDLtNhqeMrphNqdCOOlYzu65ULC8S469IaOEdzerqKIL2
ep4dE5nmB0+kX5bZMkkyp1RUIGK7086MIG/Epgi0hOPdNRchK8JrnxO6L/PsA6ofi5mweoeupnOi
s5j1o2Az6OMldpLosRwlPudsr6lsD7bmdQ7HbIX7zl4D5QT+m77jgWZ+T2HV1tRk+pyo5XY0GNDC
4IX1SUOTsNxUyvjIO+UxNFQGG6ycUgCWvqxoqsbPXBOSGIf7wftbcKTdRlQ8rWC20JncZMBztZnl
vNbfaDPXfGzQ/GAGfdrD5f1uJ52ArmO+MGRXvmfkVCAbP0Hu2XsrYTNC4wHiEPNg1oJysLRDIMUl
kMa3ISc679xhEwUo5Wa6H0xwb9xihEQmTLDRjFGxT6cjoPOg056LviX5PunAB3i3VZKuAMpxB9d0
91lOzJmP+DfsYo4f3dDvYmDRuizgrlHKmLHoXEcuUd55vFCMHa9HPNO+4bhPPVfVrNk/dSEuEzU9
Uhbubk6ZNlPpHMJy9HZJNW3JZKU7Jepd3sC/cciBDKW8NIgE7TBSdJaZD82AjGUHCuw5ldew5bRT
yXITgwNmfwKZ+BGiGIpmH4s7Hntso69dKrMDC3eGyFmB8XTxsBXBk5wxSYV90LNvAvjJmdaK+TCE
pHJSmt9xkL3abvll9o6x6fTozZmO1TzAN88cdwsY0BvtcZe3yDLZIhGQ6UptQq8zy3xCxlW+j3sk
4AEw9GhHXFxPma5PD31FZ1MZnFJNKsJ5BB5cchQ1zd4QPCIJ0QFrbi7il6HmRB44eGWkwxVUGvOp
Q6rAA7/PVN0T63T2Y4K31TGLn5pc2c4oWvDEfUQmQgS3vOekQOqfCgcLAEnZNm8BOD74pKzChZc7
h1ahFHXiKBUvfW9MT26PPUYLQoIixHjIHDHmWiZOcjONv4XV/KiYNEC/NK7Oo3VyZRwc5hZruy73
TtfW65KEKfaFeT1GuIXMLsVNVzM3a68qt4NHneckkfP5RFsBsJi63Tm0N2Hpz9Zcqhb7nZJvwmXt
kdvDLvhD2pUwmUJebHnhWtxyK6cgAkdHBI9tR9yF11MYgtTs9h2Myv/F3nktuY2k2/qJMAEkMmFu
SQJ0xWIZlZFuECVT8N7j6fcHdsc+2po4PbHP9bmpGalbahIkEr9Z61vsoeD7oxlkCU9IofYOSI/R
cntMixira8aaOjZqRjNklHCKb1v23mtZxIfzWmvo9LVEH3dtbUyos2PUkoO+C+nStw0Qgo0VxNzX
gHVzyXdGIkzNGgENLGIiOFcYVlSbXJx6B5M9F2z7c8OwPasWD+vUHCw3LkYaJqYq/H1jywQkZjZB
lvrG0qFNuJH2sxHOXtorfqRITBYATFoxT3JfqSfZ2nTfnUaBJZAwZUN0yoaKrpbjwnahgQz6T91y
OmwKcE7AkwAbpA2gTYeUqqHLMXxV69+mKAK7oL4OQv5I1jEJeVCjX0qsVDrSwiTBezdq1VlY9jeb
ZKuzHgd4T3tGG6ae4EQw+3IzQeDUysA8TYnNkHDqeahFLuknwUEtKXEBNlrjcHhyRu7LIptedCqi
bV4Q8VJ3xIaX2iWwx5znU/VLa8hTDtE9O07KVBhA5aw/jyZ3vMUEeWMVAB5CKEVJFP4Y9OhK0vA2
qxkyQeMadtps04nDRK7wNnPzFNk5jrRgg6nc3SFn25etinitOVGLVePjN2M1NyCf6mQTki7IMIhY
9cvtR1G1NgSm6LWgoQ2pbLJGOydxkTMGhg5v1clBr+3u0iwngwb1MusOFBRyCHZNPx0x4agLtrrQ
78aSyDT2x5puTkhLgXzCffSWMhzu2kzrfTIjdqZVfUZ1sJzCIMOzoEPodEJ7qzTWNunSP1o6slqR
OE9ZF5bneOkJ8iBlrmvJ0FZMk3hMbWejeGrsfkaqA46jUUX5mpbXEuQwWjIGdLGnqe4qKwgTZmtg
xB9Y9FgbXXTbBeXetuq77BRW4w89gXgNvciSYwfFcQYOCdS8oDkfLNYTBb77jDPrITXkXoC4lBMP
OAez9Katr0EexV4H5szuqzVT89ukTS/YeVaoKqs8LdF+KVA1D0lGdbhUpKEsQtstn3MroHm0Iz6q
4pwQTrfr131wrEfLQcm6f5rXEXPrgiGB/F2fcSqPhwYC/pwJyxON/o0NToENAy/3aCDPs1oyGGMC
7aMYJg1sBM4vZXBx3PKubCfAR9zYOI5h7ZlOcBjQpezw/v0C2PYFH0a4cQM2Ana8nGjLK9RWbN0x
E3Nv4H0tqc3DLro2bNGWahUxxnzxMLi8uW2qHuu+OfH+c5/PjmVmNT3Ogc2TD+EjszgbCeAYm/QO
KPG7NGai4A7ml4kAsINZdwdbqo8BF/S5LQftfPt/Sg4s53SZf3dguB+RclU9dZrAJCozF8PF54DW
4oQXHmK53bGcRf/PwoQGWmAePDpx9a5aeKFN2MX7EAb03YKn5Q5wd3WAjH6v9zar244+BZKYN0Z8
JGyK7ktrxL6X2gT1tmxqQjn9mpDuf2glj3fXNJ6YDOAWGKErxAuO2wFUAEdMfAKsAmHFTFbuhLyL
0pqtOgX51KWur4sWpKQFUrWb9hh92Cfgx5w7FFWEfPZvatAbTyuNEKFlGh30wsl9tH2+Kj8D3f6x
lEl5lon5gGCDcGENr6iqYvOdonP2eDz1h3DSxXsEhc2ZyuGLItkChZj9I4tYvlZ5eqTxIaobU01d
W0inyue8V/pzum7HgFnstIdIHzDFxOWrNjFBqGV5wEf9apeAnOLFuBMmIyrNd+Fg7VOk2L7IAvvs
PE+Swa09xYfJhuBid2BLpT5jBkTWvsUaeFen0XdNYIbU8wuJjCTvwrgKHeB6Y+JcaaXDc29P4TnJ
B4FzyHY8Y8F57DSwq8liyq+RLPMrxGlYdA6jLMROz6jq//4tg6BPJDgWneUk16QLZv9KwgWvzFNB
B9gO2KDmIf3JOppp27yKs/SeCqWerVOkUw+Zjq57slmzkEm0Qk+EQkQA2x1NgkBCF2WTWQhmu+Jx
nI3+BW9cuxnG2PWDGLcRhbj1OpbhNasIfKc9IE4oQno6Mhu4WKyRoaT1uadsLIkIemnMkCSRxm1c
wiDtDhAR2Ke0LS0Ah0tAAIEHtEfH4GX5repJZRzscq8CcQ8H7HOWU7ZHIplcEqf7KNKh/GJyCMQ4
wPxUq4tT1H7mjagRzl/GktEjumu4vKKcziJtEQHFkEeXiTkyoQCnXOlPmuDllI75ataHoOccraUA
7aTiPTYKNHJiboiAZv2qBiM8Yr3NLlNoEGTrwhFA0s3pt8AfNJnu2OPgI+N97lLYkEx0zYijySxZ
YiQwA22OusGFFG2l5tdMhQeCb45oqjfpiPwhZR10KqpLWzlvhhu/JSSOOCXfp6mAp0Zxr+8CcIne
lKbTyQYwANi1Mv1q6PDs4xmLp6/MggHDSt4g2YUk7rD4lj0Z6xndt5FqlC5jfSKJCtmRU4Hg1D7S
8uhOtCNa3ZReo0/tYXanD/zy31E8VrQH0V0jwncYvgUuaXc8aQSYdpbqL6E99BcNh4JPYZjhA2X1
1CIaDKMJbZZNblIcSuUx2AwL8T6ZUbo359gF+ex8NghcZnSwGx2eOSW9eV9AzMPMCbhvSC+CoQ29
ro5I9BssaoI4IQinWIy3Y0a/FgVL6llAP4xopggNF8DJTEej79OCyaad4xdXJ0SEtec5MNKdPhVU
9j2fV19TCCuZ+kXTejF5kk1nQzsPxp1MzbMVMP4bJ0EoC98Hu5UNLMnxOYw4nPudheQQwEm7T8IA
IGw57YJZPJRaeg1Dd2fhQAYpEqBUc+ZdP9ivXZ8dm6ED/g/rNGxZS19k1D+6VfrmoNfcNXy53KcY
+/dG12DsRT1hMyB3Kinubn0lyrnniZWfqUdPyWheyP6NKEIZn5kIVqzi4MzFBXklZpdxvrOJV0KP
1rDW7AzUh2JHzpTYGnX0VJcslnV0vgw9d3HpXErhfEApweWCdX9T9K9TmLyr6draL24OCiZEzX1q
rey7DdWP0h5mCcVan3WEKSVMrkhDpzDlXtLZWnB7MICufnVuwLCKyYClwO+Y5AWzlAj3NcqJpB8I
nVrJ/m79nCX0en3QnW2C1jzHTjYctZoPmfNFqnUxXr6VIdv0pFPI1RrN9FKEHx6rfYDRzPspUCxr
E2gEZhCeeVjC8Z3E3N4vFdOhQpEdn8j+7I4aSTEGguml29f9fkyVe0WpyqFUGzzDk2hh+qUcRLTj
XVKQTJzmUFRvP2wVRMfSNF8VD9S/fivvEw044uKg8sS2k7jzhAlPEJzGr9r/TnSNYhbNt9+TLho7
xMjMdGYG9qoqu71KNGnv8hQgjHDsu9QOzPtMhijJB76fa9ZvHlmTDyGYVfj6y//zI667ewkmCAxL
DUcu7Gc/mqPyXjotu0LAlx7QDvNy+zGgfsfMCTTeYvSlGmU/BoQuPSjOdCtenjQOxUeebuKwiACK
IfwOHj0cSQl0JwKryOhS8KEgY16SbmACmLyVgHce2zmk1Y/yI5iX+uRGP4IFqjKyYbIPSZgg7+Wy
uFP1NerTL/Uyd/fVzSNCUu8R+9x9LMb2agl5+P8mo39MMLUwABHx+n8xGR2bX9lH8fP3BNP1D/wd
YGr9S9ehgdD5SVsoE+DMf/uMDP1f0gYwDeHaslxpmjiA/g4wVepfJu4kyxZMwqUwHP7U3z4jZfyL
f9XAUC4M6TBoUP8bn5GBAer3+FJp2RZlFkJp/huGreQfLiM3DxzhtrSstP4FO0DngaTobL9MKaVd
Zapz6aIqWlgdbA1RM+qEjH2PGftXmGeYkA11GoGT7EOtx5S78hFapAFI6/Jxj/vit+v6d/rq72mr
Lu6qP16sbbO3k4binbvC+SNr1cFYX6QCIzug12ueAy8Youyktw4xSzrIoKknZHBMpocxyoDewJVA
f7plIZw9kJpRfR069Pqx3HWd/HZ7X0g8SZPQAXBqBjdnaD2EFWTukv9VPMSJIKa2I7OVVA5QlW7O
0gt7WL8P0MgUkzpj4iKCJAeWwR2+762Dk4Bdg0x+dc1M35KHUPlgtT9bATouFp2xMZORZZ0YjZrX
px+cEpPimOS/LEHgDGgRHnwRDLvauoipTI4GG2Da6gBCq9G8EaZCH9np5cV1hfukGs09LDpPlbYT
39x0RmEbmY/Dev+H/CV5bZf3deAh0XH3LnDdv/wgamLHc/OGzQQvUU3P/syiCupypc7Ngt0Ix/FF
NHhQg3imlw6d/DhGcluyWAqmg5ZK+7Wdi2/6lAI/d+Hd9Yt9YprE4wIG/D9/6ML89w/dkTpePEOZ
hmkom3/+e8Aug37NTfnQjWGNWxsYFfV1Gexq4kLOtx8C8ei5K/VTUFtsoIb+Oq4lOLk7IGYii6yM
YJVZpM071mB17ngr+VJHx1FfrvEEfmjJrE1k21BQwLr+88tf7+8/v7OOtAzqdXx80AzW/ODfXn7t
RFDNBGd8jA/oiOWTBbBK4nvgt6DGMFHwhdzTI2A3Hh6JPnX3kZNWvq1Z92VeIQFhD5ilwmI4QIOJ
LwWBIj3D/8OrtBnKYCtDtI2b73++ykG0DYESlIhTvTxQ0V/CFCk/rHqSO2YRHyf9A3yJOKX9Fk5Q
fyyMRuEXsrL7rk7voxYZexZ2XyQxehkSnrMZyO7wz69R/dsXwbGUhevS5TqajqmvV/q3K2lncYjh
d4LqJO3PeqzMF4jIyujvjWzcIb7dFfPwjjA/e+2MytnNbfpZzpPDvalvCQkb/NhoxbYaqNEKx/pl
LM2nYh7PIZZtmZHj/r2uTcjtrY2I4872AK4hahkyJx0bdBLp11SBMr6Pi2JFYYdfwFzs9cBs98oq
yV6rBDrjDFi4GWTtNY/yh4wkJL+Q48uCM/7RJQUM/PA5VqV5YN14MpxPFdr9Uxut1C6ZqHMk0FNn
20kDGv/P18/4w1AqrfX6cQ+5YHzXJ9EfNxKy4XSB5g9+YC7qfQZe6IydB1z3esKzI+WY7/OXHil9
XGX1IYc9UKWWcwLhmR+wscPWMqBiS78FtnP/H17cvz2HkJjyGFxPdWKdgL788eEyB6tR4ZVbZ44M
32n7D/bOgd+sBtXOJo01JZ2Z6afJsCKN1q4zoz25y5Iu9W73CTn2kMCigIle1u3D+lGYHSNMoCb/
+1cqjfWJKRQ+X93+84nparItshjoDPrXAz26vul5UrMsBjMC5HHnTNMPKyK5IGqeoyo/zaDSEPqv
PLOIxIJw3Mu2zBBC1vEuNOt8R9WuXQHWlv4/v1SxvpTfssnXT5yP2TW4roZr8pL/50WdQM4AfAM4
YbThz7Hl0y3A8DT4OIuMS0i+VYv7RwqmWtSd+vc2WACxMvzz5PoQIq1a8xu6WhOPhZs0WzprphuN
vibtZG9h72b/4QlvrK/oj1escFwDGLCFlLpcK4Df7nFTa7RASRr4shiiPc/g7Aj/sqOvQAhhdP6g
q+FO6MJ3ZpvsMmmzvrbS7kIo4fCfHjx/JLtz9RxDSse0dVeYhqGvX9nfXouFAj0MQvojt6eNRxsU
XzENz0dtdl9vv+p6XZzRUR1uruhOGIwflf6qcOAgWuWcwPn6yTY/2CVBZh4yiV0CdZuL1rZhCxJo
PaS68YiiER2lZdj+WGsHWVTRf7iqHI7/fu+7koW/EsLlDHXN9Wz97b2o0G0dK8mQTVclY/ImKu6c
TJ1mqR9FxD43VhrZj4u1BnyL/RLo6iywjO2sPt9M61mIbeM9A4TvRSXbMnNU4LT0vvLZ7zP/nrYW
g7tTNjfnou+ZP4bpGWpvRXQCCGYSMpzKhVpXDtaxcuvKv9VdGUmHflylrB7TsIM5TuVhxvELeW8d
T0SJKjhBgp/ZX8dsWIupwqutj7YhCG9N9tlGEPjFzKYT+cRRusOTuyzOFV2D4WdlAlgt+jEsIjsI
p6DCifo7krFMciJM8xinXXzfJjwccA0xxxkReSo3Eb4Gx5vdp30JmIPeKjF82NVXBABfE6zVXg0F
dpO28XM92e02yxUUdeUhqmciV2FqJakxvkfOOaSxuGiQ5CSpWQSYoT/QugpPdD55xog8G7vo861A
ZTce3yM8uNrczXj74rdobnH/xsabjl/FVxN+nNAlAPR2geIlZ4oxlPjRjIPAz7MF/3+nt4RzDlmB
XlLk5f1YpB/xPFS+VmlXOWB/A/V4UFpEGZjbjyYhADsWVz94D9FxQZ8JiSOstjikXvKueM+NETkX
K/f97SN2gGtR6bLZczjmorL4fnsl42hdTNc653zEI7R5r8/c2a9V8V1KbWJMc5OLAxoKi5b/rsVM
PlnUlzUZ4RxMumcprMGruT2PA7KXOG8mjMu7NKi/mMD0yTR1uwF9BcZx8gOyXbmkzc7BBoXJrTnY
IaYVWHerboe/PoqYeHbj0Pq3Rz7atdXvjZuny19jEYPsjGtjJyfljTEcGDYE5nO/THc2+roW5jaz
iH3fg9fLhWt7mPaDDQImkJGNax1SrmSoGh8SVny/cst94jJYOq/sgVA57IcTO97WbcskcKqP7sy8
Gju98o3Ggdxl3lyCfBgtOqmJ9ACtasP38bNGmLbVuTP2jKjdPUkHm0hG+a7XSt0HLXKWtUTxYsHc
RE4ZUbTM0BIBcB9RBca7KDC5tvUP++bqHnGzo9bctsr4casikyH3ONtMds49Qs2C9dLo1zkC01mD
pagtznejXZMA1ysfBE35bEGiiVa0xFJRza83NymJpypQ+9YZL0uoSqRAwjjEWcgNTVN5RtsHa3Lp
It8pzfxwayG1SDuIMFf70ZnfRD3ouLmNa5NN9jEP3J/DqqywsNhw+RKLQRM92kwmnt9b753MX8qq
cfdm6zwZyWxfU9LNyR5MFmSAt6tfSfK5Kwivi2qafWvix3Xq8iNdBtYn4DRxzzVEdrYlt2ODcKix
CZsc1QHRunlKMEZsepMbviByUBT5F5SHr0YSx38976ql+OKOa/bZbEKFKiFNZEXb7s0w8JOWfNWW
xM4RGBRym+o6QYhO+rc6tT/pHe4S+ON+SAJFoTleW3IkQkKzdqrCdpW2kXX66+pM1uBXLqm55czB
l0rxKtgLX4lQQ1LpE/1xf7tNfUSDIUTtlBBo3Wb+mrrA/0a1nN0fNZBeki8SdImL9MJgnEHQ7m71
EUZHEgl0VCDwAwmHYd1iOvihi9x8mlvnPgQQRZQm2vegdzBZwvDwo6ZO926HwSHLv98u/+0kWwIS
RMvaeGIGTOaGCh4I7u39KUDWl5FAzmsIWDQKKxkvQ1yu24u1hEyy3rt9iSw3AAbcVv5fN7NRLvl9
Cx08tvgCq1D3i2gP6Fodbt+0Zu1nDdSV6+lMVrnvMgLwkjb51tZNe014tHZrb9SGZHrpsyR/m0TI
AJYSuD/UCajIzNbWCFLIPm0FSkqI+ajob3e2xcO7maL+WNrgJ2C7k7cOMJcp2pFFSnHCdcgiQA6B
zwK92NLdXF0eglsUQ5mPKlxjo8Abi5lAHhqFX66OxUEb6PdvN5Iyo0Nk4s/oJdq9ZoJnbmv4WFl+
zuocQwFHndXEXpOyMbv9MepTgqAhQe9bY1g8J2SS2vpzmHCu9Jlkf5h9znhXZDpi8czPt+fv7Ylp
VRM0RUUA1IyyVsJnPcXMvkebHbKG9iiLjGTX8u5w0Ab+6KgSV2C8knWR1d3O1H56AsE0nKcgw4TL
1xzuHSaPNhy+OF2TP+fzDyKuvaDEREmW05e0pQFQqexXtYTYhog2ACRY+8HS7vo8sQ9AOOhKIeRC
sxryczBGrac7hHNUEH+XbDguTnmHyNK9JvGrCEf3MkwoLpHli0f7HV4BDPu1/zCGUUd5B9KramOI
srpBSBmLfCPAM0vjAuiu0KaNa9d8flk3PbSx/AijTKdoQlPgJsieYLnKo0GGGCBpTEZ6Nfpwkbci
bnwrWgLPNAmpvJ21oYzD7dKtghmCEw5qDg8NtmMfpRf2s2ygRr59VIM5ESNglH4KGWWfZDUmHc7E
cCjkIXc52CfW35u6IkRAtjmAjPUWgkV/mMCv+rWNwT02eKcWSeyopdiU4Iz5OqaAKN1+rwE/fSPJ
Yy/HGhGw3oSXhHSInUYmHawxNKQfiGLUMz7bTzOHY0UAX4ob2EMRzoxt7dBv3wjFDdw0WXbHFaKY
cQFpomE4gQoCNggQCAU63tbcRj2AKvrYW6hYEOX8iMuh8FmcLN7Sx8MREdh7hmUGk9VynePU2t/+
9tsQoAREabCrJN8goDSspnKvjyStOg5mDVJXPB05iAdPpPLsRf9a2jYItyA9mAsGHYB83RPZUlip
V0BAxQ4vm7OS5afNiN45jreglIjzGjd9hRLTjCEcB8/ZpI510YKHhqsbOcl4rAjyeF5qNEMtOBps
yeYxbcJv+og0SqRYnQiR87OW6jq1CpwXgllk1C2P5OxEfpcpjP5ZttNqbHGI8Hf5ohbPlfhphRPi
neqb49ih/kGy5KzA6fSKiGEMn+1ZmUeufs1xB7F0fWRrxocgI2rLcNdfaEB5oNbFbqwRwhHxE/vG
DBT9Vmvcbt/UIfdHxvNBJNO0syLj6a9hhIkXWemEQ1bAHe8VbA7PNoHNJmFMxBFrJY1QO4au3OVD
oXRfs7XFp1upsVSNzTXLw7O1hEiQl2u58GCD8geGoVQcRWuxEgWj8h3CLcn1dAm3uZ3b9RJ9li7L
M80Aa1d0rIjdeU6920EMWSPYu2N/37ScljQUJjDD7PPWHqrI/TSjQcOUljDIZKn614jVJasuyAx4
PW4Fz8KKH7t+a6MY2N+KMcwDby7iqbBw+7OCb+2DhbmbyB5uhxg0SACTMAvGh1sNaLYtdPycbeDt
4aTmwRNOjwu4tY9mRSA2ihpLNs25jB+CjNX+7SUOWXpHe4VYSp+v68CVEICzCGBru2277KqurY/T
6N/u/TYJXB9vIBxCQx4plbsv40y6GtADxwK5miKEWQ+S2xDp9nUvYXfsenit9KwMG8bobrTlBr9f
5aOSa+6LJb4E6yOj68NrvkqZ9JdbYcO+PT0Fovypuwtxvmn8YDNvPKIXwYY+WYD7ACT6YS7wfJah
6fXkTeInftUAShwBW+JsGlAp4SlLJOpjvg/bDo/EpXLilIA1lFe3D6BO0E0Mdr4zVuVSbqxgYisK
PSMBebeWu2NT87Sayz2i456VZM2gmuEzgDFm0YaFiJw5NDeBypyV/h0fxzZaTjW8bptBVYAR/sJW
80e1OAZg+jDGTMdwC/VFVrzLRV2ZwkLLbc5Y4IKXKYgvxiy/yCn4poV25JcM0Qzkx3gEw2GQT407
DAfRImZzXL3ZMcWBH1hd7Ly5dorQGy3kIxsZ1OOjgpghnc72ACRvbOsbMQIo5asivCqcFwha8RgH
e2S2zFLr+lOlEfps9jEE2y4H3YS9pUpaMzTD/TZYo2z15kfZIqNaLLAIdrviMyJsY6w95hxfo9kP
jd/APsO8NG/IV8bN5RE3ikfF+IraY6Vip/0OjKtxxjm+VUlleggi0bqbRQWOKMeY5eTb2x/JDH03
pdbyvPqbFmOJj3qgkWyjT29TF7Y76Yj3ckEmi9syIUt+44qQ0hHMh6kPvxSd0byatMzkuWjlsDFY
gG909V3VlJUQWwi3XNBZiYHUVIsVpWVBGpzM+g1/AICOikzEPECIX9nmnmovI325OTktQRBJcifi
X6V5znAxbFvBH9Ziq96qg50lju/QJoYxoYyTSEHAuiuScsCB1o6RR3rTN6H0TzkN4KMArcIGVT73
BOrMGGkq+mGezwD3CDKKD6LAQ5X3JTQq2zpbfL+g1aAuxD/mdcA3Ixne5UIz7+bMYopLm44zG12I
mlmK1I30lkXAWE0QX6ZPDC4+YR8ghpxbxBRMBz3kSLuKZoq1NBFtlgVlODc+COvo9y7UTAd+3mmp
3K9RQiRvFsfztsEIPZoN37om9qsVMpOOFKzm2J9RRZtbOHVWT6NerPxPmbRfU0Sp01RoaGHdNS42
/moN+qu9rnZorQKKFmb+x67I7b2QTHbKyDzghCYAmesSdra7axZHAkiI3mpsKrrI5gOYAj/Mxu9x
/CCbgQwnDXGcjVSBsUE/HczW2qz/uMD7ekBJcGapbOyQudcPZoOxcCo/6XbTc0CFTo7r1co65XV6
/CuCKleOmYuVFSvApMcw6nM0rnXGeANjdiYUHweuUW1wMwrdCflENG5NKwl3IECmfM8LZiHtnNfw
RmSuBXObPUqF4sjgGO93+DbyXmbiP47l6k3vY+SyHY2GfFoQ68t+vjSokUi1AZCyt5rmcUjibU7h
QJZTKUlySc8RAqQEx4C24lDMZ8stnmb3GC2cEoS2fNrTemj3CPxySz3bbnBC9pAd+zWPvE77I8Jl
eC3Rz65G9wzG9YcwGjjHSrkbWTI0aMjrGvHGY74HIz84b5Wh7fUw8VT2VSli4wGuf/RZ8BqaPVMr
JzgG+YLlOLWP1EovVscx3C3kgDviweWhBFL9kQLzEpfh99mV494Z3VMNj6PTK3JojbH22wyAmG3r
/oLifgtrDu8kKVfoNdQrzOiV4OoPNm3TlGZXKAqfPLqvaR4GPOcUyQGEJG+EHf+SPZ9VnjJ4J9A7
Bd4TLXjES93V/GwaqHGHAMWgrt4a0b52buk3ivdYZjLY5Tm0vBGJ/i4MV8HoiGZRUdwXov4giMDy
WG5YOx4bcMuqbps2o+YBj5k4zKnKIum8DmNApLy9S7V4Olp8c5LA2Ts1UiSI+NJFw7YkxnOTRNjC
rWMHJ/hSzs7P3jLdNQ3R3TtD8Yl3ESkyidy7UrXNthOIi/g2B8iHEL7iFHlm2wbjeEF3A4h921Xt
GibX3I+mOILHtQ4Ab0IaqEp5qjDGvdaesyW3d52EEKWl72YtGk+VFeU6waRuQpmQl/PbPMn5LHsY
tYu0DlUBS20yqg1LGi39bNajzEGiDLK4BJ3Tl/d82oxkaV4pUQzC1AKV+cRxztOtVaxSjxC76pSP
BKi0DtGOjr4z8wXUUfDCRh4zax0zMFotfh2s5WiYsVZhusygkAEFq95vllPK908hnoWoEw5I8Lrw
40q7+VaO4uTGFlTitD7qbcDGiV4ZpHQ5+x10tSJF0GZC2ds0eXhNhX2KBedsT54OhkudZWvsVcWy
dRtyGk3zgXqDmKIGRgaF5Mm18b/Zs3lhzuyZAohS1+PhZDPe7rA4HRZytoiUpXtfc0HtOY23YuKB
jyxrK1umADgaPuXQXQvH7ypmNXCD1ui4XYOJBftM3muHbILnp+bxObN18tQcwjsrpoatORzpwcu7
oUTq3dNFcWlQyy1dE9JAIWPXldoPqAv31EPH0AUcswzDd3T/I2DN4TSM7Jjy7ok59n1lYoVpU/jS
KS13CrRAhgMWgrh5F9yr6WpHs7sYyIdtHbTqsTC15WAUxac9GHDIqo85qb40XfyZuLkCZCM6BLvw
P9Bj4OsTOiF7OiAoK8Pd1MhfTDbjR8JH7G0yUGgwK4sPsiJCNz0x62NraGpIBhPrI3c40cZSPOmx
lpM79Im64Fs3QhkejKbb6hbLRbkQ2OdiKSTnqjuPqINPU/HixkFyDqKr7pI9x5x48SYSrlot+0YM
X7hTnbnsLBgjWwvGemGAzOAWsKkg1iRZK+D4wC8JHPqcotiHgaVvsHXTbBOQx7MSWI9Ur60C5DJY
A4VUrk6143oUw5wukn35HHbkp+kB7DpeNXwgOjga5HA5p878a1zeNb0mhVZ3yI8DV7dwC44KsVJF
6Q7Xpd6JKDv3DAdGhAJ+mulqC7Rstoa7vHKpIEOkiZKyxiqE3KC7YvmmXll5EDEUohxFSHsnnYBU
QOLg5zSZsafJ1AtkkVGyLQRhwedH77w1tMbAZVtxis5kkjbu4mOMexwk8RsH2CPf06j7FQr5OBdQ
YOvSeesXWohRDh+ldS4szrcyxpimj7l5EMAZCVfYwUPTcb87LT2KxY4TsHzubNJriX3v3oXptcW7
Hnlg0EE4UTNvxVNpBAu3BIMITTPwSNBQeYmhsp3Cf0+cdVhHHFWB7l6iZiSWM4r8JHZbLy2cFaFu
6acqan72Q7wgHNMIBMc9Dlj40Y7inIo8e0lH7SmtAOYgH/0kKrnDhR6e0yLLNqW9fFA2XQN4Ct7k
1G9yJNQsTzqI/UP5q7FJD3BK9MPjiNtNzlu7HyletEztk8FG+wu56JhFWBMIZfxI+mDZYwa6OMtW
E2rXZBx2Scl4JE/rj8o5BkY/ekFHaIoZ6js9TL3O/AirnBgoB0XygqGLyTA8mLRz2gPLy4Nhjj/A
8T7LqKOcCaiHiAUiSFtxWHFe22H7OrSM+aLnZKpPkgIMHAnCfvy6RFIE5K5F2H/MCreYKgdgLbWp
b2jSDdj4+i5lmwDXDWdSnuKetPLrRGbgLuNGyOfkaxTFx4pMjpqM3UfLfWAn82JEU3UqY4riCteV
LYg6cXowi2bdMhvVA/wGtYVZ0iFQsR4a+8tSKXUqoxhuw/pLFqUaXPH68fYPWYK7z11yZ7Z1C3dE
L47gu5aH27/ZlEh8uwy3WS6WCSRiKR/a9UeTDjOhqLI5JINrPpjuIh/GhHVbbbTeBF3yKDKszsUY
4XMq8UvElIoJwqpyLngOra32gKo3XhWNYKv9GmtR4+B75nAet+REOL6VrjqRIAgOSANRO064KJcs
3xOmGyehJLyiQotfuD5HFfkfVlgTNmynPH/BvCeVtb119T3QJWB7pHT2ihyIwmR+b5JjkExFfjRw
WxKvlFOVPLhg29ao2tGXq6ChMB0MNKv+AS3BXuhnO+BImqelOeYkHG0T7Az7VNPjXdrW4EACVuE8
ltIF+dFcS8xH5GF6w9qMpovbeVgs/lo/1PlHbMbJnhI3pYVZBriV5ugbxLkPJuuYlIuYWXjcuIir
x7azffZ9ZJxZhOsu+a+u6ZoXHkw37dna/ueTSSkTZLXvViiYnNwq9qOxfB0S3jWjObq0D9oo9V+U
ndly3EiapV+lre5Rgx1ws56+YOw7g6REijcwSaSwAw7AsT79fADTeqrKptt6bqoyTRSTjEC4/8s5
3yF4m3kQDAq29ojV025woESEw84P+01nuNzUzUdYx4RL+ghTJ2B+uhmNGO/sdlVUFHlF0MXnvYnd
5eD2EYPnLvicTIsbo0XwHCoK8bLleLRTozhHGrQ6TwtypL78+HauQ6LRx+oRFFZIjIHbAMR6wivn
70KBCg8/6TeKt7gjxsnqTRPZTXIrsjH+7g+vs++VriGeWGQll6IsP+qMpl9k9RtWzv5uKZ7tZawk
6e3TMPyexm59sUcswHoMSGcyv8lUiatE57tzRfKpxnQgvSagn/Ja7zgNr37AmHuZmvgNBr4hCnVG
5WxoogBsM5yxyzKHH93QYPAaeYdlHrFMfYoY3YwXJMPOtqtqjUguXyeafgVbQHvpwC2PbBaA80Tb
yBseYTMwbk2a06gDV7QrI99LIxz4KXr59diGEb1Db6d7o9eSbSHlBkbCGybz+kWl3pU+0rtMXOIU
ozH19Fake9KDrXVGJv1Oq1i2TZbkSgj+CEbrhHJhK2LPHYQk24Tjpat8noKZktK5SpEKbRrnzKT/
n7XelOTRER4tTHUeZhZzwyNunLc4NV4C+MaENYzTPrb9P4y+txMchtOyqJMWa4UMzUBlFsmWCol7
ch6B+iCx6GMpb8La+kD4Yh1qKnM0RazEE5JXTtBzKVGFd8hiptRZixAdIxVPcfTsz+GbyoJxa8zx
mI7OGGP5rambMRmwFexHEihLCchSicl/cCSkaeZba+n4La8e7Kn5v4NrH2qwIEUWCgpcIYtpxiop
KryZcXf+EiqWjF53HgbDyg588n/ZU8oejrLhA0JlU6ri9okiUuzVrKQUvB5HrQgfJADKbTok9spy
cFsyix2IOKEUGBtCEnwO3FULSg1pvJutkjylnm+ZXmpOwVsw1g9BRrq2DvQB6Tl7Xkuv59ub/Tri
ApQTkpY9qZNtkHqfytAfyaruzpmTMzx1C5uZ3/yIt1xDsxzHFoRhhlih5nQIJ52Gra+r16aAb0+x
TG8R6XebXfMhawGrAnl4VKgQT3ptX21oGT6244MSWrRiFsa+oIsLTAqp+zSPRc2ohtWQMuxuTd3b
xQ0RaMr3d+7QjvsYtxY8r2RL8FR0Rq4K0mz0rgbWq8h4g7pt3rBt4vZvMdwuA1bmUBVQ2rqg22eG
HYSxsxOldB680Y53RQnYC3DlsdTQ3M9pItiq5LbSuEQT+v5HJ8Y+LZM1m2ROX5EmW9zpy+yPjS4I
m4kLHXbuxQnsuweJnIAoZrzee8Sq9kQOZXQsEcnXFZq4FPGX6oGLpFpxJP8VYDhBMFQOGFsUvFEg
MycVHzSfoEFaex4P4d+CuDzGCfz5dpKAFfJ201ngyMbGfTZ7hqV+VX80IMweKle7+Vb9sTw0LV6b
Fe6Ub8zuX8Mu/y76zlt/fRJq4e8CqVWbuib3TEY4nVrvCph+pmBdi+gZh6E1ayxe7dqRRwhyxk0L
QfBaCG73A0OAVWXZr5ZPnpOjjRXec6z/Cm/JCImGgt7+ayYuGgrSWA7RJsq5bF0bxgOGcrktAQ6v
lQMlLdJOwg33epA3h4zlZJbagtaNnpvm29k5HVnQYY4ZYQTHUsvgV5nykVuG2pCkZkNiE95gI9wj
1/xpUPtePSNujwWROF9vEkNTYwePzMAqaoI85r2xp+TFUF1xcYv6w2picqeyH33J6ht8y7Mbt9XB
Gp1pC14KUzZstXVjm+FjrMoPgBiLVGGcIADXCH3OfkT8GzTpvTco6O2h9pkYVbCffPOOzmT0LeaT
cY9mJIf10zMcICZu2GY4jzDhtDh15zVoaPs4TalgQj2lJ/OFvzErHOHpmLj7imHw3qnVW8Zn7U6w
xmasinpTtEiPo1gjopVlfjfaFwjJ2okU2J9l4d6XpwD9lnNK0vzNLJ2Xnnq+wkR7DdL8V9jN9HZ1
JHm+Z+5Z/c5r2wWNXEzrRrDEHtB56pb+oniHeDU7uHKejdQGvDyQCg6tAJVzHOkEsoSfZUlKmDY+
YPdLv6kuOBcWIqAK7zZ83vRkiuNyBikA/4g4Maw4HsCRNKIxNePhc+rTP9LFP1+hHqPoZu0M4ZH0
9wYu9lLBLRdaLlW9YTt0yPLqthQlZaPVxN7hymxLn9ClEHF1bqI6xZik9kKxFfM5N/RZeFXHwUUX
45+wD8If+O43iyJ1WUIvx/xyXci2+mP4fvfYj6xKBKlLpR/cc9sADTfwqSHnYd20rXNKoWcx9GI2
m8M/deHZPxhTQKwSAeWUsaGz8VuyA+Dvvw1k51BUw23wbLGRTvQD2vDy+iYE1fmyI9h1PuZz37f2
UYsvT4Jowqx6X46rad6LRQD6icw2Hlh9tAw/2OrjEDqErE5gVoLj6s3kdblHvgT0KKO0dyOOtaNG
kM+EQIGCTuMEnQsDD5gNM/bevhXC/EH+BSMO0e77HHhgV8faPqjFmdl+eEzgtT5oBYydgGg3/MqQ
TFvzzCFzDaSfXltXfPqudoDz/aKZPeoF20QXmRJN/yCqllS4sBVsAW1MAnN96ilsWlnNidvbLTtm
KjPAA+P3OOXEXTTGi2rP0bWnSAA8H5jK7PpsHG4tIMuQp4y7mQerKyhB6Z0x5IKbDN4zLfhc9pPg
0HyuyfpjiB3Ifj5zD6i/oWzjbey5j53Ba7BsQzUKitKoi5PbFIzWTYBDqoMNYUGiPkDpu4owaraZ
pnUz2B3p8fwp5Y4Jd54Ut7J/NcfGQjtm4geoqzUnsqR4ZvtfqAyzno1WcXm+VKvYeHRznnE6apvl
TWgt5k29sL/1IQLIpIftKWFThG6zW/58vgLL32ANGYC1NoyEuT5wKU22tRfEG9QfhM1bWXQ1+1Oa
nJLQnG0TZMnmBA7QsUWbZZWftZQ5Seze7MEDMYY+25rqcmtNyW35jiFiqF1h8mC1AdOZmCVPWYXt
ZsJ5snebMdrmUAkD9BNDmeb0TTiqI0Pa1JvcBAzBWIvyRDJvyq5A63cEyWhHVBxXpMjfrDAT+7DU
Hu0WBx/UJ8o7VHF2n0W75Y12h0SdvYHVjDUfdEMk92TXzDE7lscgqyaK2uw2SQ/bjsUyrkc8rPO9
upTevDeApvvyJzQTAHMKsE0aVSgsHQrICosJlTBxdI14K8v8ucVzgS0TGVpFkN0p9Ug4VANDfZ2P
KTkE4Zo4QUi3QwKvyCmvKrDIjuBlXKwbU0XpGemMOLLKO2mcxdcs4UmkLQPRkAuwUEQy1Az+1su7
Rz4Nf5gH0wPTfRJxZ3WyPT2PTDceC37Q1q/jQ9BopCAOZGLDAU7WSxk5gzWZmHTjqF1TYBhxZxz0
WLGmmT86heZUCGVQLUqyDspy+lj02T1Kz01px2ciVOfq08cwBNsn2C6vqpGBwtOG7uahLk01f6V7
KOwAvMOWTnMkFoY9Hh1bYkwKjD1SinvD7Xk0pXyFkbmNVQXsdrgYNol0yz3Fxzta09dB8pKEV2g2
LBd7XNZV71XtRrvlqwS9olYNfylnQC9ZRCayyKXwAo7TP4vU1r5anHwWRiSaBV4i7G9LFwzue1c5
ROvJSpyZ44gbfEIndcqVpwhobWGnrzEFf8mHxhL4tCBWxnKCy3Jj5odJS9zdcpqHSd3Sn4vmmNd+
vAuG/ARblEmgKJ6X7pToQZ0JY4BOqCdlw8rKn73GB/1LSGusdStVp+XkWu4RmKsOQRBsqalp+Q9P
pLLpUEODaBKbrPjJ3Ng6YM0duSOYsVtxuDfNMEYk1Pbb5ThYxLkcXzu9wqUOcn1Tdc5vP5SbTiO8
I4m9FaxitW9tkBWy7GEpZYaNSqNZkr3fpjngDJO8T9O8G8ahPFhY2fDksAgnLdDbJSFFSAG2F8+y
z4oRZtmaJvXVgXSw03w649pFjMuzbu3g6lwTq7ovT7Iuy72JPXbDGOsphmrx1WqFUBx1r0b8Wp++
Fttau6ekby+LH2o5Fu2ZScQ0XJSeeUJDFcDCJCU44SOGilCDbJEDM/Izl8gYJm1eIA8khT55VYdP
VCe5rWEX6cfDuwGucLuoYJFim09h4G885cx0iwh1XCZOyGCvUkFo+XoxdQ03rjTvy/GSeKlaAUTX
VqNi9RMlGZ/5AilpXb7rTVvsAWhYlzxL1nIWuDhZ+eHNql477ng8MbLi547Ko26xFyqs/iLGg9Ux
qp4nM9lcMRN+OE9YqD5dKH6r1mbS54EuA07vhZS1aBOrudssZzFbXcV79BHmwxAP30WI9D6DJ7hP
1JCiHKEcGYv+IysrBJMOc77aYBgXuuMuS4f8D3N557T8UzGKR/aQHJKC8jeAAuhk5BZb7PZYho2Q
T36V82/T+PJblKjx6iK2gzE6QtdGldWq5ufyEXPnonu+VybE6nFv/ZScQJe6ZC28WPh8NG4n/ZGa
GOFwVcp9keC06GZoV+1NIJjmIKMxMOCa292RwfFbDaajccJP9LnsfjFKw/4tzznS5bVVm+uopDnT
DOz4XVhfYuFvZWn8DjUdZXfLdme58SfmCQ+Dj9GPyHQKjV6jWdWKyxB49cka4PTpc0SiJZ07ctuX
FIbDQziUIyFcBQ6GDIGPqjOyX5LfLGGya1nVwRY02gPLFU5MIb/VfGK3PThMVvHGOnWto600SWqR
AfqGFhXAoPEbKDQDI3TQVHxeus5yP6MHxpnoaolz7Ym49yYbK2fq/ilQIzVhT/qom3Gbl+TG9LP8
e1Zkfh0aDrESeTPUKzcwSHxhZcM4j8R7j5VX00bGumc4Tr/IbCwa2EvluiFW4aTYMfL4I/MJZlnc
8NAzbF13dcoxISwmO7Mua7bqzAJNAFLbpmMNEaVpv+8icPFuuc5mDTOIQsT4QeavO/t3PgSCoHTF
MAZFqmoN0n0Qwskh93fMbd1V0dKffbWLZf1XoSFF/OFUmv1YJu9IQEDCRKncOwC5cFdTt0XZqilD
RingC8XUqPuoph+apXFZCyZSJlAnx2qjZ2WvbViu5NbTc2tms7Uy1pjxrCAQbsE2ycifwJnAVbKU
va3s7F30ODYmPXi2TWel6qq8tG25WZL2wpaEqR4VKJN0uVN4+8mJ6c/WMPpH2B9vTQlIlJIkXaHU
K6voGZqujgYuN1LjgXIVHVufbBsk5Kd8dFfl1IP5M5m2WtxN1UB/VZOgW43pfYwwamXefTScAHl+
1+0ms38yOZCvTc4vYcSH5c3TErKagQ8BKIEUuisTRdeMNNUMKjpp9qpjOgH0o1o8JkfZNqRnYQfk
EOJg5XQ9y2bTuu2hjZzwEa+n61wKOVWHCiUa8G5NPBhQOHLHi26G5ojjl8500fwjp0J42A26ODhV
EB9LlhKajXwxtj6YPJqbmiuUjpUVCzsr5ICjmA+ZGV2StmiYPCLDbHM86ryMu6Q0/GOAuuboxu5K
wwN5rDy/OJuC6Nl5DqKs4VkPlH7j5ZRs5sxqC8+seGBpj6+j899jQbxzNHDF8viRixj7l7bk0vaH
8Iix/qIaQWZMo6BouMUhkAk51gjo8BzM/qi5iKqBWBwdevGVqzQcUXO3HDk/B4Yal4ph9LYx3M0o
elTZRZ6sl78jmFoc6hCB8PLUDO1en5BQVrn3/jUga4IPP5C7GKHSaSmHCYU6Is/UCAZCVzH1eYC2
p0LKFLGsDWT4IYJHhIL5YZEQFn7Yn7Juis/VENxTfRx2UneHfWYEbxkQmTBBICTM4JehS/x+o7Ef
PedP4sfWaek2h8m81bL0HnOt2tZ6i8ciQUANv/OmvtuFVT0uT5HVCJSV+pyGrNBvekGRHDNPrrJ5
WFl8x1z7jlTCIwiGycnM0GCE0uzjhqnCAGmsPEGni9HAw5AsGTPaPrJ4z7aRZ6JL29axAj4/CWfN
u18XY3sckDMT2GShESo3X89rnbMRtiDMNAET1ND8aGejc92Vb+D2qjWCD3PdtsluisvkVKbmHfMP
XQSCp+UsilWw1r3Q3lpCVqvOtP1dRvVF2RqgJ3xYxNxLpdriBN5nSfitsSssXGZ6XV7oqG0DvCLd
D5FC0MiduDr3bbhKZl9iBYbiJClRIPjFz2Xl3lympL7NOsXRkAjNc8h4cOodG6Pnxdob4xwSimYW
3f5uGV3r0HWrtDj4pWKe6xJ9s9RzRYzyF0Usg8FlniSQKrBM2sVxyDC5y6ZT6LCvNVJS2OYKQFUT
6QQOGTNB5LZHizAKT2/YJWQEYmGfw+puJ5g4DEIDqX4tiTrCwcV9CByUZ8sRu/y6qdKPA/vBzWhp
+l7ozga5F3nJljPsQ9HlF8Z+3wH3QRenBkH9SfpvXZJbn1vJtWjktwmgp4SyZfPjHlEKvUbDXNLT
Q21UEEY30/pwQS8d4zL73WfTDMdkTREYv1CzVV9vee4lybbuLZZCiV2cC4KHEpZ9kIU0hjvtTzNH
Lr+Ud2lroIgwIrVFQzliXhLhxQnL49iL4uziKl4RWHHGXuiz+5CIVSb9FjRPTslrB7qRWoiY6tjA
DMd8oyuVte/8GozQ3PHhVQRV5GinaBZcpTULqXkUHaCLXMHGcffEy5XcKxAYE2itHC5qPl8Z/UJq
0UKE0HNLXqZvCz+E/8fG8ZL3E7xFiELE2uFnXez4Zuw5hzQtSccKrKNMvtwYMBXZ+9eFWLOsLNZ6
5owbYaHucDWLFX5wXl4ABAXxdfmnutPR7BL9wx0qbm6c+Y/o5J9F66XHdozOBLfaJzcc3dNSB9AR
lBBwmH54Hj1bX5LAhWL3lKYpwvDleag6a71UoEge1waQOhr9dlqHsVueJ7u8mni9EESjuBGsmg/C
m54JySzJwDga3pw1mVQpIXLsTJYrNtD17jrgyWeZkhB9NagPPpId9VDeH9KoO5c+UqKIV5UeDhW9
oqQREs2PBBi+jAdExinSkAjByK1Cs8d2z3HrlJOaz1kRwdteykCkD2cYvcFumPSzpVI2ivOStUH5
40zvcE/BHyXDj7KvcHeAb2Z9lux7EZDtVRxIHIGikMSsThgDrAb42gffGT79MEQdyXNUCH1O/pu8
u5yl7QZ3ZNJX0amAUA1zbhpPgw0HOIMwOk0T7CJh12ck7zMfz7qAdoz2lseuLvam/TIr6GrHuGF/
e2TrLwD0z09iYLI6BSXX6oKbVIPZ20UIaapuNLaD3ZYnVAnxdaJtQzKComwoLJswUOtzqbG0Si92
LZksK6mTkMM8gSxbCDLLGDESPTDXSY43PtwPIRO6r46mUu13lojNnlXDO4ISyebGYY6I5XrjsJ9D
sD2gdy05TsxW6dsoIp9W1eiuSgRFgBKrjt/HbXeLr8Mtw9/MOc1vaQcer2rYCU7oaawuptPSp5H5
e88sDhZ1FZBoPtvPYi15XAYUHXkuj0PY3eSgzPWktHhjDATl+JrdnryJQnzx/o2C3K0KKXtTCeeE
ojFeQ23/sdylOXOxfU9AIego9g4xYPLSjGKkTcyt0sy++lRRzqRMMEw7I99UrceFNbNCOMKszfIn
Xg5rnNtcz5ptUWJAi5tEO/qgxsIIchMB7oyD71aiQjTbjO3KgcjyeR9iinDfEMqzb40BHwgDhCIO
vVMc68mTHfb+tpnnRA3xp0LjXG6b/ldoaPjoFKd9iJAcQXVO1E+oEe7SuzpLL3b8dWMwkKTU2mpD
9hI1xQcrSSC9wIo9Rz+onjemHPqCUgvFe1K+YhBPoU5q4lxEv2QIBcvjU8O9qz+Xda4/EzEx5Ay0
dNmIh1aEFF2NPlwDV7w4utUfU0VxVuoIFdiqAEURjIt7C5scJXp9Hork5+IckA3vwEjebGVGxKXq
LaZJrNnI1iv9VOtmeI0YpbNM5Qiem4quCp8Udm/EbFiIR+lfI+HR2M2a9A6z3DFxKnqwZnxv+ukF
IjCYYPHuUqySDB93qzLI3ga/i9BSdQ4FZPtOfLM6hF3UkyHZ3BiwHideiAc3d8ONNtH5mQMwKksj
GrDR3Wyn5ABNbvaX9ZOMVrrLAtEMa/9czj83MUSr0vWJHvZ3bE0SeifiLaDe9KdYQZeNrOQeFQkx
vb9A+QFTNthW2uw2LLvZtq0bnOKXvB7bg9QA4HopsgiCB1gH9/lbZMPrxC3zB1DhQA6BjlCKt8j2
T2YC99YVYfEH54uzZ17snzENrftQPtdF3+/IT125puc9W3peHVi8X5Z7tWqkd8p0/5GtVHhhjABP
wquJ3QQ6ebRdc0+uyrExYudpeeiKfiw2vAuvOTvbcw3J8+gIQ65d2RhrUCwxTVwxx01aGIRIXZ1F
71HGfCHLgl3mjVeEvfzGOelTo5usDSq5jR0a06ZmO3N3LvbkUisM6SvCzd8IQJpbh0Zfhv549HJZ
riYgrfSDdJ+RtkGZhinHkM2DnJ+aoefkW861JuN7Z8mIxn4uv40Kla9FAuQ0e+WW9tRxWfENJRs/
ACAkONb4BexEHn1Uv06hW9/szHgnneE5wT2xw9sTbxhbiYcg6ctdaGUGYmETI2mTfTcG82w4FUun
yvytR3ayV6Ya+C5y22hu+8he2rzXncmO0ig2du+9hxrc/FkYk0j7VBDQd5o4YVFYo2e0y6TG1GYR
Xji5x7JBehWORcGhitVd04k/MUbdW5koFPgkoMKfPzlYyNjaJGykAGxM4BxvyWT8NlSPkjFF3FCT
qqmFDueRy9iK6Jv1UokQSIsdpd2XOg2OqYvfqTMi5LX7ZxDMlo1aeylA66h59SuvPrZ2h/APmQd/
r76nVtmfbXa4I5L4eMwzyiczgKPRcr8ZymtONEj3bmxIPinynLFbNexzK2IAiFFi702Iyg3M3htM
+iAY+zl2dyCkvCny+pyMwVN8sOe6qwanfeS2wlVOljiehR55sunfvfYnCqRyh2/F2iRzNB75tH6q
YI7M27AFxFRk8psMsJ8mXK5kbJOsK0BsE2PoMe1JyZng92bJiHgsf8mEDxO4hbNgIyXwyCzajImD
66preN86xU/q9/VeC1MUjLEdEkIIR/ZBMqnPpN3dtE4G697xfi6rQMtKPj3EnsfU6b4tCwGt52PY
Go08c2quyZD1Tjre7rU1BwB4rnnIvDy4NuBqHkSjtRuj4r0nT2ONR6/kcxj+sj3i4SarJllqLtmL
mBztxOn+9Bk/FtsEWNhauB0LwNHsx0yIWEcxIdKRzgQHweLor6r8Vtimt7Nk8bS46A1s4kvD6VbB
zWV69pSwy5+vs9qSu37eDloxi9N8zKwtXpIzw1k8RTP1i5MSvQNbVoOLZC9T4LMl4UFHhXKbhTXq
VZW8iSTLdmQAPCBU/L38tZwIo8AguqGkvM3TJrgWFoSmLjSNrVt13QX9of4LaEREXgr756rgScFn
TyIh7bxdt997nA+reIbfj2xr0TBzcGT+1s70DFMgxqXlFxpM6nM3sOGDCm+tSwuxbIstOx2b58xy
7KvbksHSq8ldoQQ9lWj4L0HE+LkfjIHudb0L2OlfsLfyhlTSOTWNf05ZhhDpQeBO1LKfy4PG2UX6
gF9zvp0xubV3I9/5RXtsYt5gp+ytE2vD02iV0XOlaefAYoZT5wzk7LZVj6PDr16D1j6EzlPQwC2p
zdpaq6RjO+MOBGxmyDRra+Qjidjg19c9h8Ia03/Vd+wGkFdAfPu6j4qp6XbD/C25u1v2+S2MAdZe
kHnzzRBM4jaNxsqaFU82n1orDQEDc6jsNYgvMLPR0y4gCF+/L+QNYCnuAcEqU6tRkavZJwnxbSg2
iyzMECM+eBVGtExHIM9GKz3oKfauSODJEF1S7bFc5G75KpEGFV6gP/G2fSk+uiE5GrYuj4amXurO
x87BpYUn2ZrjAomheKt9Nd58vX5aKuWAuT1FrcAMqIVylwaEQrVlW2yiCdVSGv0B4Aah1LHKTYlj
YmuPAK+1d9uMgWBha2LFyfbqb/+X1vf4BZf5R6rc/4M5g5rTxNABV48ncmGn/AMbBaBFT0gZBnaz
wdLR5Db1eFVbF6DpJT4Xqhfh+Uy3TWaVvYKAXI/kQXj9ZJzKL8bV//pCB/71wzQLSvB3KTlQw0j9
y7/+x37ztPn3+W/851f889f/x+6zvP7MP5v/9osuz9uXf/2Cf/qm/Gf/+rHWP9XPf/oXvNyxGu/t
Zz0+fVIpqH9kH/5P//DfPpfv8jL+t2hFHwjVf41W3P38VRb/CFacv/wLrGjYf3d0+mPhOxZ+APYM
f/u3/rNR//tv/t+RcAtPwLqBZaZ7Pgyhv7CK5t8tE6KiELphm77JF/wnVlGz/i6EbRjkAZsOSxvD
N/9/uIoWoNR/Qhn5cBtd15sxZcYMWPTcfwG/jVOCaoLkKmN0ixPb2vXkGqT4WvS+BzV06WlSL+Yg
+nMTmwjGo+zmQId5yEqceL5EY1KS1r2WOrbtPF4hWiH8ZerK5xaZpeyS9UgsGS6f0FyZ4w+oxMap
sZ1oW1kQaqAUdxsRwHQ3a0Pb683vnKrTSxrkGqLzLiww7lLNYUq+9ZZ5Ayd0hPSVMeEASzmy1oXH
CrlMHDwVVv9h5NRNZD1EWC7Euh3r4WJlXOmmDY2t1LRj0PYX0ojZLYoBeR4+oqkOk4e6ApevxvKW
e7aJagjgLdfvN+yiNRr9oThpTIvWSOXlqm9ZwTBuQfBP0A8DnPKP1NQq9PQrsH/2zC69FuFT7jwh
uIE/OJgWAo/BJhS0mpil9E3OMj1/Su3mOYFW9FDoabFPA0vHlU2er5GPgNpF+so8FsNv/OgYgwOp
xP5uOa9xSNxy35lYe1wLn72DNxEXPj+a2rvKT65tku5aK7MunIHRHauRv0IHBD2xsU9Chk9ZXVgv
TAzidc7wdeswQHIV4/iRHozXg6FqTpBd6+tvg0DikZvgQeLU/+ZPLt+XcLTKN8utClX6AvwyeSgI
IzhLjQGwyl+aUCNKiACIXjJkQ5G+rtskQ2gW/kxHIthSRz/ZMkAJQuymHxizxN7OUEBlrxEugbPl
uSu/c4Kdnh5MTw5kUJko1aN82sYE8GzBA4iN0YyrAXPBpnEytc19BfFXULn0bj0S5dPov1RzYPGn
E5Y7dBiKELqMWpUe6RV4dyWRNtxPillZlRr6JsDRUSOOaFMwDYSRTxVQ945PK9YmwiLaLvnO45l/
6xHPMbhk3G9zI0C/mrka/qBvx66IdyinscliOia6wtjiw+XJQJGrp7la2R1ZBnrbftpSN45p7+CA
z4+FZ0S7qeP3UwYNqZ8w0mGc3TuIoZ2cmN+hq7OzCApyX2xowkZbbyqumzgw4rNCDJ63RveS0bIQ
uIvrw0ymZ2h6p6Qqt7ZBdFuWWbdazx/T1HkXcsOBEq+SZmDrWnabSLIGKZJwBhxg5U9seaqtOHpG
sRY9sypQIM6hzWdeHa0QHZcvWVeIvTGc/XoykWOOzRVQFQ2NG720OVx84JDu3sYK/pKSu2gb/nTq
A5uA7jra1Yn+G6+M/yiLQH+cnmb7FIXKKwrLS9vAHQwZ3rBi7cSWK66YNz8P5I8cGmyHSHJThmkC
eDa1A1XBRynjD3ckX7y3UKdjYXFdQyOdp/42do6HC0o/177UD/gC7vAyKQ+y/jb75FYN0+aV7dyZ
97QHrXL2hRPmD0zOJjRDHk73MMHfFeIArM3p+6SrYEP3TUQgkZGtqfHYpRjXSFhnFKDUpZG6tu5H
bLeMJi9zr7BWnt+wRzQIdILYfiSDmR8vnGrsfU99a4WXMQz3cYsok/tWn31w3qE35LeAaAHIKI1a
NTL4pOv603tt8cjW7IdeJ+Y+SXUbf1zDmp5P4yxeeLNKG190bZxdHIBjrX16Kc1VRbiNclW/k2Yb
7WXU3w0/z09jicBFRPq67bLv6EwmppJS8ZysdAINWAMTKaSZ2zIW9veOARAZvkCexq6BvdK6WzN3
ypNClUubJdM1Qs5zqJoLcvn07jvyJ5/ZbJOEKOrA8oNdF0lzUWIOFWLuJ8toOxKEsQ4HAz4O1vSS
6U/lBp/UdCvfQ4WNnKjejUP1OvrklrEt/2DSgneMHoshgH0co4o6K8fq5o1y1uY495GWdGziEwbt
uMf84aRpwzetoa3mr7rvJO8kUD8MXsAg2GDly0nrrUt8wgg7A3NO5VKANNgqpuuiEJjOSkZv6Odh
rRxMDIH1hIgzSmZSYp2xX2DVBVRunzR1dMtJZ7OBa+w0jlz8pg5Rnsv/RC3MTw+OvekVz7w4KmON
0NRHK5xYXwbzPy7/HrcGUdmKIK9aI9ovZgg45rskdv7UdXc3RhmxiFMRRA/xOzTjbWsY70rHo1VE
IzEUuDTQmYuVqkwyzlV8JJMloHWJXxihmmuohM7Wm9zyQIaSxqgMpGjABSAJJ59l3F3o/+S25Rfi
xEStN+LdFckxFcQJaIA39r4i2qTztQ+954nk/PC2PhCHByczf1vGaN0IlSlhCTWfkYnLWXPMZlWo
5ynIycwM42dwjiRb4Fo5q7JLH7Bp/elSctRCiWSEBeexS1kfuyY2feVEn7IEFUKoMUG5SIWY2+vB
oWskL2w4tHenri2cXNb3kGRNlqHJwYX5sGZZ2+4w8LKLVhOWeJj3dToSQowTIRB4VaOUJVAZALZx
uboGgxctswL32DdEC4a8egS9/PFb0nNV1Z7h/wT6RC6AVeuHkPTavlDdxpq8CTGiq22ZXv4ZMcpc
ZNP9KAnYmRzUP85Uaqs2q7pNfjLIzeJFnlwOMvs8j8JNdJjPpi+vdAUaKsaQJslHuJBqef+cBvLe
dZnxbE8tRRH5SdWQDiQ0Tcm+I9sM09d0jjrjxCCLqA0PaOFs+9dCRvVuS+KykRvVNi+HdrYMa5sg
+eENEsK9bsT7EX0GI87CXfPBoQPQmpy6LHdW6AHJjdBcrhh/QPJY9mz6fLVXaN72hdsGj4zuyTz1
9Ws8SuM2VdWw03TnIuYV6ihQ4OnZwJ+N5NLb1bAhmdntE21N1pS30hp5rJPUPAShR3pcj/QuaENC
7UtFxJOZXgKFYzLw8AnUiOE4uNVZ6P13r0J1FdhkiTN22+BB7NmasvYxhvY5bf4PUeex3DjTLNEn
QgS82dJbkZShzAYhaSS4hmvYxtPfA3034t8w5GZEkUB3dVXmSe/Rp/O1rmvfZR9Qw8HMmYo63rhI
a+vf0IXuIq9QTSpbbUkS2Yl5INOTs3jFBdNNA1KgPCcfC5PZIqqiYZnP7Dpd4oukCkEXQ47M1OAm
BG7ips8MBoqtnJUdCoHdibR58xSIx2yM20NYoECvOnhdeLZxDF2hdzzD3EH4OlW0gBMMW3rTPuRE
eM872EAXQTyMdANvPkfeyYJ9DcJbOcat0KwfLRtAE9ACJWLIQWw4RccEXQDBVMzxKN+Q/Phnw4/S
rSh7uD1u+4G01VyP+ERCMnPYFmzznKcg9hku4zIZuNJdS+0QEnC30hdbN5VQG17xA/m0w7s9kbQ3
+lhD67Yo1qy2h1CvkfPAgivgcHmWuNUa0KVE6KdUN4qXhnXWLu2dJQb7Oyt/OeVAVQ894gLUhHVb
vRSyT65lWI8bPQ2gqoMkMWW0x2JB3z8kZmsyyJqdJfEYtF3iWvL6SkZE6otp15ksurrXWy+GeTQz
Ipls5gtHPw/rJ4Yl9woT+EvjFyhsW1gtmVkfmGOo4MgolgZrVsqbL/Vvg8g3P0dCm4+8cn0zT5Jb
HOJpIJuNoyHFzbgRB2t6HdEwJKOGxRIt5vzESMyTL4UYzpnSmwU2A/ZJbUCekeMQidXSJXhx4QRD
Btvc24atMa6BsZLHLMQ3Y7Bppad7Zswp95NH51VTXzLLELkgaAxqGGch1M86dPyLdNHQelcLUMhi
rMqL8oW902tjK8cBn3eSvRQ1YzFGTihL0hKFN3mJzuDrey/vl8xEWoJONWw9AfKt1m6dna/jCG/p
Ry0J0hZHN7bru6mx3hmlYZ91q293FCENSvpl3yKLnCwy1VMUAW3bdHdXC77N1Dr3vfnUj7yArUGU
cdoufRhMBjzeN12KaUsgjsKLOhpvArloiI6XpVAvt5XLMA/3zML1MwmP1bmwuGdA9fS1YwXq3EXV
XlFj78sIf4kq3wtMdq7r5CdRN5xsqMmDkjMUlgcicrjlF+nACk0ZpgBRbkY2XRgyqcU7kJCZbmFO
GgZNEC5M+63rK+LanDsQ9cfUH63vpI+v0dD5WzgTJVpC/cEvtr4RMmxy6/dWQ3kTkOt704z+XcpK
vMPAmdbIbxjF+2JelmlXjmPyEsn45iqTZDSXUbLTucs4Ilp1muTdrBztQQ60+al1+qbL9mIiSKiW
6SUoQnc3wtVit5+KdR7T+tW68QD9Kl+CsRjXwkE2G9Unq3SdZYAXa6sV+jko9FdpJAIan08sK26L
uQQeiaZduaJ4R7ZGAyE7x3l8J+EJbQFv9IqsVDr3vgK1oaP/VY5c+g6sdjF4FyjYr6brT4Te6uM+
L6JgSdj1CUeutquDxl4lj8KaCDyP6s+mkz2Mw+x56Nuc/O/ybrRSJzGZ+VaTWa8Y4sllI4wGohxZ
5zHmHxJdLobM24PW9RPhceMn6oSjrFNQADZkRwwQOF3H5pyW07RvlDrHJmqPiWblpEXhOsv89TgQ
rNQT/pUm+mZskjuFO/pbpmIn8F9w4JhnLFWWswWEdHVVQ6hRWEuCTdKo26KF2jhh9a4FYX9rrKNp
5uODzu0ytCo6WxUGbW9KFKujP6Hsawz/IRib9mioeD/2dfDw9yUNm/XSq0REoH0mj6SsyyPytaU5
Bc25QBgyhZvWwFxkR+T8AMmBHTEpbBM+HKNGYryMcgJ/vJbgNas1j5w/GLhEqPecCLtCAi6CZmB1
FhGbVOIZuIQDZm4tSoKjmqMeuhzPQd5SWHejcav6ZVu408Euh2ULceyQ6u3ZdEbEEfFTbuVg5Wr1
Ojr9s+4xUtcSwqGUqIMbMMmTPjBSyoW+t41CvbRq/IhaHM7ZpMu9dEJBZGT9oGuUwTPen4wkAG1i
VAaTsjQ94F2/zYrVwglpSpTFc5MCRbYeAo+Lg4Rb6LtT3j/qOMwOOZuesPxf8vhm+n6TMZ0YaSU3
nHMdWdrb9m+SlIHQcGCQkldMTuCPKw19p6feM7D39vD3YPTIwoacLv/N6VNjRY8EiVFP4Yn+rSvq
+EaScmAXNFVaP7nobtHDKaVeMKRF1NNot0QNxeOJ7J92ZxCjtjL7xtuKmd4TJNOLyYXMsL+eFlkH
8Mq+OojbH7UURTlkUCSGxGOTOOEs3XLuFvXG1lSTtrRlTmpDYpHGaobWarLFpzlS2LoyeOyj5teo
nNkmSYUqRp4rM+JypXN0rODrLNEXHozOkwsz0H/cIPv0JUHkTTqJUxURkGQEL7wIE7Y+fsZKNffm
jFAwqsnY21wGvHORqo5QcKqVNImJ11Ui9hAlIbzmCOEqs994hjrp1k1Ndb+KxazLtMtHBxoOusCF
mUcgXCV3Wl7pLwYYhBIBNPsGNJUktI9TOPzw3Aucn+5eouOB/1ftGyj7sFddNB81fbwxOgWmIZ6k
8aj1KZLr3v9u++A9JwR8kZJPVNpufnTqCSBCmU40ZoiZdRIyjKs+upjiiN0qh56TUGr3/tkKOcLI
IP7U7OBejfMxsE+i9YilUpUPFGbEuMbTcjSJjSIx5QJP/+IZS60rD2U98cp71PkTcMFDMr3xnE12
rvHJzntwW4P4LtrhazJ55pSDqcrePJ/B6SSfPR+BfWfzPppApxaTdPuVcocTSc4UD5X09z3SGb4O
tddii6Bfme14tzeNRVRwmnnFNu9mu8NCE8VrAQmO4yttEGPkrXOtGQ2oXi240wn5fVlPoAfPSrpJ
gO0TeUoJ4HdodgOAMRy7+Yuf+enGk1ZwkMjLEjn8WhmkosjcgsTue5SmfShA6PQG1Lm4MKEbkvJA
nMkhtvxl3Er2fT1eJrlLGBQQp4wsVAJuHoCgOEv4woGTMZXQfhL8vDRmcKQgeL42muPcas9aB0mp
oUf79Vr1y65KLqvg8FA083pLckPvTi9tOV07uH9rBrFknHO4Y49DQRNz83ruWR/8meCG7KBJaO+6
5TmvSDMMc/fDDrg4qYtLhNav3uyV0B8TVFX7LmkZGRpxeiTnatPnykG3O4DGl+NnI5509ZL49boy
BOASCzTkCBPQ6utbmWsv+ElJNG/BiIhEx8Gcjse0S7VTkjgHJmxPcS5WXWVqN8tmloZE05wqBPoB
SERP5zjP8RuRLmCbkaBpkW6i1OsgLDEQdHJtDlHuj9LrQrSzIfLForvA3F11BLvQsWzRGnQmKk+M
fIjZ6EvAG0sjEgvFP5TrDMo7VrVp1ED5aoiZNc1duhX8D+XCZh5j3DgEuqArDWoax0vmAU9EujaL
CFTCuhn342gHqOyiaUmf9pf4d2OtjzcSGHE7gARXytUffWkcp05d6QIAnLH012hUAEnpEkHReUun
+if0ipeppEfvms0HKkOCELajZUW/YVrsRiLn7VZ6i4LZ9rIpwo62sqOtQZBtzDZoD8Lo3mkYLJKa
nEr8GPscYx5wcuM9jIxjnWlbkZhvud0iCpyybFlJSWGL74pJ6CJFjwEYMH9KR3XTYu+iF/w6POHI
FiWKBfc4YQorDdLc6UTFIE23o84C0fWatsKCRJ4PjZ2yYIsKFFIMLc+WTQLDgmCqzxxN+CKrPsqf
vKVbE0TNm8+GzZAADefYrsOIH5w6YMd68N7i9eIQ3Ly5NgYVL8jwrJgkOJKt5isasdXg/wI6r+fw
siVxqA993f1MSuNgCvgDe7B1CQBLaJGu7Vv15ehoNjkLgpbJgzcaOYcc1pHU+36Pp52hJWDsLFIj
DbMUl1cgLghTzEXFuWqh6V/xYL93+Rys5r+byuE5BOnHmNvfuB5Ysgr+XaXAalxlSraCA3+IcqB7
jDrJ/RU+61K64KeaB1fX1Fb28CPE2D34QXjn4sDLF4W3UOrveaBxc+Zo4t0e56jJ/ViKrVMGh0xw
kfSBuic6tSzy8yNsr00y0yXFuPRqVHnxVD2C2pjRZYsY1W6HIqV06YkVeKaR+WLL96m9cjJqzOJz
AKZXWNlEzmH0y4CxWBBpSfXR4oZRBji35DPppr3UUuTH5RuDL2iffC/kJkJZQquSG/uDCfmEspuD
girpbhv53LVKljhKAAl6CWAXdlDQA/s4nTG01WdahTfa5+RRI9yE6OBxau+B3wLHnqvI8MNBxUwX
7kkrxxnbdaIH01Lp0EytIkQ0I7nzAaVyx/ZPEwl1JCPv2L9Zki/kFtOGcECVb/PiGIYJRgJBUd3g
L5xs+7MZykNbP1pBjXQ3K95A5CAZ6yk/OhgQWmDgXSpeiXT/USD2Fm0+XnWq7LUzO91se+WM4pdY
nwPNS/kwRefIra/G/It1m2cPHQfNIWixdTZbyvRIHLpvc8h3Q0YyR6qd80wAUAVDNYodeAgUxci9
PbO9JtQTWfZRBP4hN0z0FpwUuW6vFpCTKcMAOYX0LWb6FQzevqH50HtweWenRjT1J4KL7+U4nYjV
uLCd3gnBJSU45Oxf7HOXAALNutlw+6e8hMUzql9D/BgKX7FlILEVRrKtKLPNrH3ViWYuK96ySAPh
nxAhBjBp05DMtagMCUGMaxzBICuOxE1q04FLRvuc+znzq/JWTe0DDQ4iiIVkaOPbW04FxkKrh6e4
y2cMFB008YaIkjDSunjxTfa32hQHDAnpjBtmmG8tfcqrhTHMbFEn38GdAnW3yikAsoose3que2am
30rNjrVOcCGF7grj510bY3x8A41UOkYq0EMEYyDYVKLzZuuSt8bQ1hDseOKTKGYA51fR0JlIs0ct
MkFJMD5dxpAjMoteT69lh8GKH32c6HGHXVUN+syI5DulWgvqmDSByEI4+2jf3UpuedYvrk2fyqzl
k683b63VPWEYpjM1x7vqRFY2rIoVf64bdV9WlR3bsP9C4HpCN/iErjtYNDMCuymabGW49kbXawo2
nzBFROPmtI6M7uQqe+1WgMxT/DZxuhhE8c97TVrtHkrjSrAn+o6MXTUuvVXNLAH1LoZncYxnl4ou
dNJjcvLoy+4fzaSTIWDSkoI9qmvefk/V0GCSiRdFIr5K7nLXIz6yFB8In3/6wjglRLMupLP3KiKe
m5RdxQJB4QJQKgpqRodhhW2rXR61y3DwObY42YvCWOPr4TOUj5PtsYfDqmIiSuzAvOTY0v/2hfkJ
dJieX3YgRoMrIiYp1Oo2Rs/YOCOxt4jKfdtUW2OYQeeawa2q2je9878jJoS+uPbuYAJE4XwwoIWq
zHSFq+PQOO0TvpqVlxcHgtu8ha6Ck9lkV6sTMMokoz70hg3WS7SvfX+3Ou8nL/on8PEvyt1RFy18
Zw4jVScOdVrbA+uP2f2Kyl2HSUS6Mpuwoy5NYNxLMTxZVvhsGs1hIMbcjOKX1kQ5FlRvI+I0TsxQ
hrFezT9cJcFP6GvPljdNi9RDsxSKkybDm1FVu9xMLnEVfdFheQr9CGX0IH6qiPeaWXnCha01i2Ly
d0nukIfkbK0kOPlgizx718ZzPNVaj6lQNK5AhskcDdE3e1pHnJKDXy323O9uDpYNKLetTturgI7R
aHhbI6LxRLzYsGiGvqKMnK4Zalcru1bexB4i+eVTRbdXF+kFqWWzSKiNa5sZp741bP9bM4JoSQ8H
Y7mj7jV2Ujye9Of3jm29RK732lf2vpx72CJ7KVNXkiRY7nOUgp4agVDqI/O64iMPqV3iknNTK+SS
k+91zlCZIJDbnJsa3cQHQR5K7Ns79l/iVVOu1LZuj4zrrlaZlzT4HloGFLrXXJPB+ZYaaruxMM5G
X8MD6+BnYCT3/WUEiDu0312Hp+yNeUwjz7wTrkDZEZw7pK9zg4EriiRnO6hRyVZ7lANEQFVauXZM
YO2Ks+Xc43D9ghFjxEqVjmwbbfo8hdmpEPlO89tjPM8ohPvGTPGt6Js3iucWl1W4V5KrFsdVPGk3
o7YiFlxe+dqINnRP11Zlgg5LWAyYjL1FH9YUl2uye9DroTwsub9CdxYfiF897r7KggnR5J/94X0o
3FNrqQ66DSZaRrUHu27gwTl3zmV73HOYRJvpVKXygebBOSox0mHpNBaID7tlW3bHwrKOKi02nED3
GYshuaJw+JurKNBq0tgBDYRDr1BPaUdufKx+vAmAYHm0mn7j9MQ7ewEB0/qpiEDReEN/Q/OKtMsC
qUo21T9tlIe01i4VC7beyA/aaywWMT4nmpZVX227yrBXE66VQdHrpTOCDewlzIerzzh2UUBgW3Zt
94RCDOlmqNbhXDxHWOVg0qRImIfkC1P+74Qur/SYNqAypFRmPOpVYOKQ80B2LsDTippSBmhwY3wH
A9NC7nT0kQfZUId3w8nwip2y6+swJKdi/OnDfdY5V5gHT1oevWRVvQ2t6NFnDkhjk848iC22WEoN
YCRMQh6wL3+lufOtIv9tAFEGD7Y/jQhcs9JuoMw3+pb0CeCdk3023PbHxAondfcMODFfKJZnb9Ez
1lkxZzrxNjyJHI5gKoYP7GQnpnYr+hSLbHRfmcU9R+I4TtonrV1kEMMEE629dnS5y756K+ZFxnLV
Vg3ZRy30RwmBp4qmuzllF8Y4d531blJ+zLbsrVBifCiLiU47HKY+Y3pYhu9eYHI6DncDqpxFoNzz
ODrf4EbBBCJDTzJri4F7Did7p0osVx40i0VVUa5oPtYso8DDSnBRQ4MW+v5KKTSp3oSWG3+ysPo3
SvUaVwvQ59D5tGsLysmw6xT/42SxHibRSdsCjftXKePWOdkF8sunIcJPf4ppzyaz+If2fjXsfHw2
izCiyKXhvNUpRlyHNatGDCw7rVrq2GqJJTxXifvTReEvsC5oX5TrtfAhNarkpdeDM07HSaYnfeLC
LIka2Zg9cT7CqsadazuvkfNFa+zOUA10xARSrOj+ZQ0OA65hb0wuIrUJT1ZMBZMw3kxKchrqxQ4w
xNXGtNTP6urSJsAU99Mq6HqHqK/5aJQEAUMaShn/ZkqxN3o2LYWNaOlUT7iX5UK3hgfED2ssgBDb
XBg7Gjk4C8eMy4OLKSzPx2RL6/+hdxzrrLTZdSlI7raKhKVuTlsF4LZQguocFthjqw0mcSasi6VD
t8HDg/cwsSiNTrIqbHzvBXSyFaKmfluG8deQgZUx/41m03AglvYSZP2BALR4KQyaoFW5pYf2mbfr
nKa0zQBrGTYm6L8hpYmWH+jTf1ddXqxT6Z3l4Fg71acvI/g8ow5+6Zxh088R1hjaAIZBd+fW7J9s
Ao69ISLg0sYpyIJL3aHVohMAwbBIj7mr0f6x2i002y8npJHj1P3zgE4+RyoA0nLe1qqWsx/Exlmk
ySBQWzIzXjsqvVAX9oucwSKrSOGJN9dwtkmP+ApesYtKSbbGupDtNbbcnzIdkZi00Mp0hDvYt5Ep
KQyB80Uu2HJP5lAcC8UZydRobtSzMS29gneBu5lBNCdLfdC3msaA2oFGQnZdue0rCkVTBYt341FG
9JgyGJHwaRv7PDjDq0go0kPAuQ26k1SPNtzoIXqfqaCjwJjuprvpY8Bw385buXgNMDss3Nm/YHXX
0U/3gjNUH1FCGTpzJz8pV2kDKgrH+CkipGt2/TOmnYsanEZvtd8/kkLxPpVUc2PHwj80at0Ao5N3
a7ROhTE96bTdR58xKE2tFbp/H9XqgrpwT6Djt4ZlzwHIuEjK+sn1+quuGRj5O/3dHNRH0eK8GPEu
OYK4W6v9CXPrHpQoXPhrzcDk6ZivBpRaYbbOhnQeuVJcOd0D5GGm7VAbtkSQXXQPQktqbL3WszeB
0p4L8jX93PmY1b5biA3IUjhopDY/pb1qvXm35gN+VmaPdI6XRgPQlJ7v5m/909DnCbzZfdhe2yh3
VxQo0IcmsP/2kK1gjvsLvCGdPZ4dp/61KUMpj5sjzSLegAkHe0QLvT8o2hsg42Y1AUinCJV0n3iL
CrpnNaM2e6e5Zcr66BMBKztl5pOW3GK0bzGxUe9YVEKT7/zIOnzMrG+P8mjpUyouRFDsulChvDR/
yb/tl7JXyYrZIptzzz5mITqgeXWvRY/80Cy9BVmGB93ElltN72I2pOUCIQuKA13GLayI7smPUd/N
4MZ624ky3CQwOBZD5HNiRyvXKE7d9P2tGuP3/O8KBh8LE42kDAHrRNkItBEo2Xy8GahsaSfiZEMX
3lbhdyzrj9Ihu5Oe66p0J0KkI2Nbs6hvgcIdgwL/HoGCrF222y9xN+bNoY2bgcAUv2sOf59rRkr8
cfZLbg3BG0HzRkVsH1BQkAKAZW7YD5zlnMQbjyI39RWVuAdlT8GW04ZTHbAX2DKbDiJrpwO4ZCxS
1iGnE0zdhpnk78tFpGPXTd5kQmWRu8woSKYyDlZDQcKmDx2C5OGDRnwU/96ekfOopwEZNp9aNLMm
vTzQkcaiyQ+cHBGla72pQJKiMhTjwsB+U6S92A4cn/7+or+HtM8guWbpj1Hl+q4xzLU3/8n/eyiV
9f+fIhGkM4zlaxEXuBqyyNEPPcfbfTz/cSpkrZ8f/j6yJKvSUBLUqMkHp7crrChxfTC9vjr871PB
zhg3pLBQ/+KoGvznKk6xobkI72FVgGLBEefF7BIYn+6YUbcOOL911jCLDFsY0bgGikOc5zQPJ0UG
WTN+h1AAFgbt76U33cKJYp1pJA6ObaeajSk1wjctBvp/D//7lCDbdGcARfVFR8dtSECVN92ErpIm
ns8htZ0rh6itPgYOFuu/r6VORh3z942/D6eHcfJY8+afRyFbYtDj4X+f4l7m9hnaJ0j2n0EDGDIT
wzY2AslciCvuv498lwPdKCVMfgj5dLP/cQxCxjVGJRPM+cGe/4hYCfr4LRC4mlr74KOJbVDRWbkN
Gjr34XRiCAOB8ePkdIlKI7s4I7aCitT0g5wf3KQqDzNOq2nWjmDeZaJcHQkUG/xD7SX0gyE4CwdJ
E2nMu3FKvkKhf08uA45yJBmXsC7um4KTOXraMjbXsTdxQmpZOwCK0+k04nvUy8cMH+BSJ/crnORJ
RpJwgPaQN83JA05q9J08GC2wyCEbHma3Q/QTlBRfrdmQ3UJwF5sV775jk3dRuYwvCr5cjykt/3wL
77u4jpmBzloin4NGulF2/KXTIMHp5rSreiiYWbkZukk0IH567PEkPzMy7Zf7kagoonRorvsNXaNi
qNfgMZsTUgk487YRcO/HWDtoMEJW3RPfwFCg6ZoLg0to/CQNosdEmaFdTN+eE1CJAuactxrRrCxg
GNZb2rbZ1RxgNThqo8nG3/sM5RaZjuJBg0QcBgEufQY9y24GNRgaO0leVdpOTkzhm1zQTvF5CxAM
ukHposZRr50l81MDwGPtJXg8bYvU+djWaVS/hSKxH9jaOwTGXbfOPa0gz/ALN3I6bgZOk2uzNb1z
XenPiGqpXK3bIGNCgktNzAdktfe/uS+UJU+9LaB3K61YS5ZqDuPFF81BRmO4ajgEy+qYoPX7I3Nl
RWScNNPee+OYcw4GhFhl/inKPGRKk978yy0qprgp840RpvWaPI13XD7MA6ru3dDnxAVrvHglVBGm
vTZ7iHdr/Mx++I+va3vDs6tRJ43SOVQViUHNnwFWa5x/vRxpIENhX9URchFc9B/cEFtwZXfLN1vG
sNAP6mLaOTPFBiFmB/dhaXejeUQgNK1LZ6+Zqf9k/aF9RtzVgV3h14MCCI8r3pdAdpeay8AFyOsi
ypvkBiyPQ7mJ6EDJNHqQE173gPKnJ2PW6br9gAYSbzb+zAGH1N7LkN2N7haPj0s3JMKxPwlsxijT
GITTk/rLlqo081s0unfNBlqTQM+O5cQcB/JdR8M8Mm9dNQGl8Aixi1S0kQ0/4TJ4XZSDkjc4vPum
8YrLaOo1fXJqoJhUho5R3HMR5OW6twBNGXCbQYnE5UOSdC1sQT3ehEaYHF0RM9rn9S7S9Npl8dvf
NaEm3AsGh9ldHk+3QiB3Tscyfzby7B6FrYPQXTQr+kLFwtKSb2NM6vekKA81WIVLlAvr4FYu6ZdZ
ZurL1LQbmEi5toFn4W60oeWdNJMPbbC/GNilcyAEpKduFLwfYsfCgVh5sMhmnLnPfQk5ZP5DY9wB
DFglCmiEm2wI1pEDmPsfkLTG6HvpNI2ej47MrmJYDwWWVDKvLM5Oh1RDQ13pxCbyhbS8a223aWbm
DGFXyRb31BwwTceqyEHvg45/zARQoICNeAdwx1+qMsCY3KQ59L4epGCSWi9tIwoaNICM8cwYz39P
Npz1GWG3Hnxcyn+vZGiyndQc1coy8uEk+9M+KP3mH2nTVNWeX5770rFpoOgugTjEJIpyOKKk1s5D
Yb8AZncxSvAZEGhnbyUNfHDSstop9dZOQiO+CgP/5DVesHBNQt6asb/WgXX0Er4SGfa0jINmTnzl
Vw5Wh16oBjjBwj1uvIRjexM3pApmHd2BtgLGIoOLbMcGUQXnBbqT5fHvwUA69d9/QsJ3uxYCH2Hl
pPveTJ2VkRPrpYdGfTJI7sDlBuDLbqK9Ctt1UHvUnYy470OZlhtfO/eTHR1VTnK6O2AnyJIBHaIy
4oOqRbZm/re04H09mn3yqVjcRvIZCX0qH9KO7JHOQtMw+M1jFb+NhCOckLPDbbCXZEtZ+yiskQ2O
5B1VvnWyBqWfcOBsYq+1TqVDZaxqKzgThhHui8GmlpxvxmaiP8iWchhjn0NVI8QGyh10u0K/lhgz
zNZlJWOljnAMPziZXMsGKkHSBBs8Tc0jQ/p7U4c4Wwc3Bt0dfTNunE68Q/2SMh7cDl3gPfioZJvI
tF0Nxsi56W8RCyL7HCMZeM1uHnmsGwYbJDhoqdjaBQq8RNKHHNVPXLZq7eaKE2+yazo9pktgfafm
QBiMahnuC1nhMPeNo90a1X/0sMYYR17gnkPHCD1lhq7EWUMUxFTcrTg/h0kQ77qEMh0vIQy9IUhm
kzcWy6wuHzo2A9hufKkOf1rZX3IswLcoosv498cXTr83TLZUwvgeEd8lD5berkSJ0CTV65duqH47
dP2mhFQPDMPeWwWZGbEBVmfInM0YeOai79sYJQbHIVvlFXAV299nCquHKgsQW46zABhtv+N1XEDB
bB4MBGbQV8bg0g/Wd2DY/T6o8+Bi9j09Xget5yyjwue1SsQlKv32uwnwShLhWj/FTY6tVrU/MQJC
BHimu6nqutua4LxOXkwbEpS69dJhPnBbRohxW8bXGhjLXoaRu7Uxd59HZT2NuCQicPVvVqNwlWq6
vUV3S+VjR3ctxg4VZcNVTO6zl5TmphhEe4KbGOz+Xn9gleAJbU43Y+IeA8UN/7f1+mkOUh+0685u
USt2gfOkAym6FEbpn0yy0eEg8dtU5ri7xJoLIcTLN3At6SG0yMmwrQnwBfsYos8Hn+im78bT/lVQ
rrzsLep9TKFkmz73MiXVc/KzS4+cidDVcTdobr1Jp/kMjGZYM5gDGYbh7rlu6MOOiPsHhyOrHnKF
sDz2R4WGc9E5au+6Q3ZDQYNQZkZVtAioafnGB3vizmmFF688EfQPOuUaaUdBdkhq//PvM6lJb5P4
UXEevPbQkXCyro3JA0Vqete00Rt2ulhtBjf6LGzd/CQ64XPI8v8+iLTcg2au6VQu0wZRe/tG46Dd
QLwirdP2inVRh5yQ+lIc/veRZosTl3W/reto2GleaZ6J+ygIE8itdTiYBv2kUG5FqlGqeR45uYBO
F0PtR8vSS7qdC4VoAxsm343js4kC4RDWDGASKwbnl8vXwi0/PY6psnWMZ7ev8aDNB8qh0SWqYFwM
kzJzrp/qN10TPR0+ypysCNtw4C8SJJ8MXn53fCYAE4OuTjeTt2mM0ZszyyOIbiNLBbKmiLQNcU/I
w2tAm7R0uocp5B4m56jbFvoYh0sk9OMaifLPkDEN09JOR2jHR5HevxJf6WymsSJPlgXtpEVEKNWE
EhYkovy3h6Tcbdy+rVoibaI17rfZtvFcVMXlpkBV9BD6+F3kMCZfWlydJmANd8PuvDXAjV2ij95G
il59WN5Jr9rhPQ4AYeAXHpZTkH34HPDvzCYetWF0P1zONQRovMpsqO/0tPy1rdWfXobnKekRLY8C
PCx+y/xbIxNH2h6ldqq9SEHLB9Vz/2Dij3DdrDvkDpxThFDuxzDQX4/ye5m351LHAgjlojr5ph9d
MyyjzLJ84zFSpOJak4KN1RrfShPsJkSWRKga3wC7bDBG6TemAx84ZWKiJ5TxhGQpXmkR2mtF0XyM
5m8kY4CaTdfo3kGv2UyOzskW9cei93UIFnn/FPt0Begx2JjDwovd0AoLNaQkCq88xxrDOlL8Fyu6
+OlWlcana6yFbhrPPXLboCNt7e9eocVKhgvnH1fr6Llbf9mGVBi95r8m2djcwL29IzCMPwqAf2n/
BpY9xXbTbaKpFG9ytD18bLa3A8pTXUIzOSMy/nAb0/3nkMptSBG8x9H4PpnN1yTL4cJ8St8VxGbv
LV3XNk7H1IBuRrV29KF46kN0iW6a/x97Z9LbOJJ2679y0XsWyCAZDC6+jWbJlmR5Tm8Ij5znmb/+
PlR2d1U37m3g2zdQENIu2emUxWDEec95jsZd0vO3Ws/dQ4tKQgqldgucBXE6zvpHh3kVmnSmaHvW
3xRHiW1Jx97NkEMEqj0a7SRlcMgwPjw9oMo7SiJe8CWZdKB4+PC4h8EBIo/A3fXBV+ExtOpp+/sW
xt3jBsAiLbb1T9Hm70iCYoX4Oe5a2wCOqCp5lAg92xI7MW+xbG0MtfOLEcIldvqBXxpMp8mP5d7o
+c3ZSa8drgHsv0fB/5tQ//bDf4ucy/+UUH8Mvv/P9j39CN//JabO1/yOqQOO/cNxHfgAtmNK6XJg
/UdOHQ32D2WYFhYs7sggBGzxz6A6X8Xqbku2AY6hXILp/wyq8790CWOJz3HwNvjm/5ucumvNMfTf
UIT91//8bf6pbP6TJrhyISx7TssXf6UfKHru8V5fwijleo/iV+owwZc5wCya7uA2N27LjaIprWeU
p0OgtOVAGSxuB+Ts5HMoxK0gvkx6hJk6ko09UIgORvEJID+2E214LxmpKc4YnWYTgQiKt5S6lkVu
0UZlK85QU/U6ePKGoRZhndK9j0RG93kawNqa0t013ediJDk488OfHwYdAyDby3EBzgrT9Sm/n5do
QExKEKBTFGzNMX90zOBc5aG2aTZGnC4Y/i3c3kX9zGZZ6vrl1wcpiJe5cUGhveqjHZ6VTao3dUpn
w9SvjEp1C0tvx8P1wa3NEUGp+lUO7gdunbB48YK5wo6DbmYH2gYa1RW14y1LGX6WTGRa7gS69koX
A+GCsgwoDqnoxLEnVMVroWETpv1OJNqSTk8MS25J/UJohcSIWuNAKGCe1c9/vD5AL9vrWaSxoxqn
m1pW4dLR/WytWnc4NcXRzpOvrlf5TuqtcUEPDqKZ1habjAgoT9Sq6TUiMH7Sgo7QSw1ph4S5QEMW
ACvzFndv4cvllDAMQBs+ydotOMsxkmi96ELyYgdLctrVZrZzvBrlHbCYnH8Ic8rrFcfz98CsjX3X
XmxOzljUwnxnaWQDAp0bJz25TPgEI+vEXDQWs7aEs4aiu890SdLjlcBzzLm+kVO0UTJ5LU2j2Cs5
qjO1dzbjf+eMn+wSWqPcxp074ImZIAD7+jahL4Q5Viwe4sl77Yjl7ggSQyXRi5XTypc4sK2tiox9
6DEwiCqsf7HfpySUO7IKZsCAfyie3GQQB2ck4UajzdK1LAeIUPJTt6V1LMSMG6MuIk/fyqLvlyMZ
Csdtb+0k7Z4hjRHGqy8m8d+jM805GKsL0TJHb1WUFETnJbINkamVoTjiBBVM3aB6dGc+a9d2WKRL
65FtdY2CxaDZF270YYrgMwiLetUwx6IRW7cPjksIrBVPrjN8cOaiWoYgAcFSXHWB/jF67TnqaqCz
waecKKgI5nqaQTfTdVjbtBlDi1ldIHMGz4abHWnaQh0y4z3eWah6mfbecCPcQIiPqMrmZTbn2VMa
PGVpR4mMYd/LSMcA3fo1NUHJKvAl9mASppgsO20HzvwpFZR9aIDKnkLGL1usegx4itlV5cOQMvD5
Rbkk/FhAdYrnu1yVhtQ0ipA2rmA9jRbFpBXjNhd/JdrhLovy+FY5TPESxr92WqDd9HxPg+tg2URi
bxQRWkyptkHmabsYc9gypYK1cglgzxFvwB/ipLN5sMJwXHdRHWxBm0Ub+ijPWcPExk77/KgIv9JZ
awy7yfvyucWuPJm8RLW1NjkPHNNBJhsOyskiNMd7MoS8+2DBQTLTqZVS4GzZbyFSN7cy0T9K8DtA
jW4gjuuz0rTDKVQd/PrUR0G28UnnTcrfRUkLRFlF9BV0c7rOUct68GgLCaONmRnN7ZQjrdp4zAyJ
9ylqBfA8qnpWzArD2zw4A7SDlpwaOi8W64kvkrdRz2i9yDXGZrVrb+rawnAFmBg/ofts62260TM3
2GbDaK/6DjBSmMN7c6jiVTg/kRs0ijwj5zTFG/duzq1WHUsL60jcPelo88fWGB/hfJfPkhLOXvc5
1mQeheUBrWw4gYbc+WRIqjEeZ8zXd4FGZ562i1Sorw2zeqpoUFZDSRFfbG68ECeqMfArSkt/jX5Z
rMvCGZaiUwOshwo5o9BuacEe7mTJBn7Kq3XZteYd+SOCQdZ+wLK4NBs89C6gKdwgwT4KSwsQeiXv
BW6tse4YZVkdkx04rTiJdZzU9PeGBU1kWhsxbbzaIFu/YoYTPJk1gCSjxZ0/GYZP+jbapeq2dyz9
bEOQotpMu2ukfwn6mpCDcHdO3Q0LgDDFaRr726mjkTYHgVnBNaXuXGOEWqTf/XAjc2WupcfrXwAl
JnCjj2TaQFVPmW+uaPeCgBwGwV2s+P0aGXjxuBff3Oa6rXnPgSi8w++1Zbpebc3W9DB8gBYMDe9A
hoRmcJWpnTAhnAuPOaiTmsySbYIDSevv4kIR8/F5J7ejoZFx9kC8U2eHjFFX1CxTS5R5prn0/eiQ
d6Z/a1rToXMsKnhHDpIUNMitWdr2rJIHW5c4BXZofyN5xRcORItlrV1yfaDNJtLOPhsPTszAqDAM
PLqTTVXq3MFiG57LrQd52HbcHbJjzY96jKbKXDZujOCvqd0ge3XLgRfaxA+O1+7oZHCsNSXIHXs0
4Jkw+mQOyVSpDx9AAvCEG/SB+1bYhFAs2C0DSZ0tbHMCNWgzeCzWacSbCnGbVyBD0TCoqQeiAyjW
qKZfZZmNW7+OraMjo4d6AkF29Up3VrPRcrrcIzsbQd/3T0Q6R5K11rPTg9DUMxRpW/OfjJTQrW/I
I6iSiQNvfc/hN+GsGk2IudUBbvYy8hPsTLzd6sx5N1gRdo7xaHPlVY7VPvuhr52TQH8oBvViejAU
gxRPm3TGH1uWNOiFtBiEBcBdy6uB5zvkatIefAilE5g3c0LSGfsZ+9ipVH+qHdGzOsLLEunoQSVZ
p91svEI7XBis1gm8F70gVq5F43M85v06YutADc261ZsU10gSXkQWttsE/VaJmlC3rvlHAbUwHNp8
37If0Djg4Mvo/dWgJcWuy4Ps0LrcenEo3ZT5aNzQQg4czQjBMma0AY00hDH3guJtpQpCLEh5aQ7b
pvywZVBsTNd+t+3cOQjTu2m0DPga4sJWTe32OhD8cz74e16Y2lOwcXLtyc09gBCt0VeHIsdloTgY
L6Npsg9jqxiqaJTW+eB5FqZLN71PAcEhapRLGdnKYleyHWeP2dUikZT7rlHGsjcy5oQIwzQOXKzK
JEw17+Xk2EHVVNlw9M3+SVOEa4qUE/JCyztEmfkhVOQM+7C+7RzpbeL5I876nPGzzAYJiRLLrOAe
OPMcYJwhF7jK4ezND8aYMNRU/Eti8gdOax5BuzAIl3WL69Qw0IWYuzL3PTeY22Y8wI2T5aegbc6p
4afL60Nsu7/8tvzwBSk6eoYfpxFfYAfdiHfQ4ioi59jFCZ8gnBuk2elTPJQdHAAuIhM6R3UK+yBb
SjE8+2k0bbISOYTOmpshoU6pTGDXTOaD23TV8ork/N3ZQZIpjdQXZ+3bjpsokRYPdKQ1awV8ZBTk
cnp6DJwk+ul5twBa1p/LiPZXjtdgRIuXOsKYhmUShyipIi+Aq0g3HoAp+82gkYk1sfxwBJ2ZXj68
kbED8IxP+HfTT9p3FEmKKkSQAIOJh00bGfuVLTemehRwmnGqt1zwC6XJU5nyWrUmP8SAQXjFDgfD
NT2r8HOjo16Btk9nOB67qt99DkOeu1vPhiZaJiNB7mkPSNbdkoA81JkfEYHd1MSs1lbOSl52Oir9
hFXKW9mdZqHss0k3TO0nabL6nOC70gmN72itgY/pgmV0YWqK4U5E4Mo5flAewI6mLoc756fJKKYQ
k/1YMurGLJfzDzBov7yKquHknzIDf02Xppi69WLNxK+GMnuIR5DlqsN0PBYkbItM3Ku2G9AAof/Y
WDEMnbJJDIQBM9FlBOQ4k+PH9QviOebNROEIrDdYkAY0WONhxHe59ibc9N0soNTa0tkR6XzmXERz
azXQ/U678hq6jViuY+4P62jCVy+in6hh8TWwqdtFxfWZm6uiI3STTe42VW2zYQqvg1sE7TFUmruO
5sFdjkpOYYOk69m3gLDQERIUStvEB6fPOfyM2fKKa7dk8liZFA5VDgYQVEpCZfSqYtfEnNPUOZ/S
tp5RFxjIh1MZjhPlrwYLF8yvKG4VyOmadlfKz9z5pbIFWzC860AYxzUJKxuBeKRXkJXpFkkeWWik
FWoiargFsQaP0lx4OtOLuRugw9419J/zC9XmfK/5n86+cTdOIfVeaVZS/aIt7ZSOPobheN4ZSCyG
lAgAK882md+9vbRwhCziqn7PB85bMAX4ZH59Hjkaq/9oTLk1MNYSK/UgBcd1vfJEeZwMEZPEQoIt
tWEt1bZpeS82ff4lAwW0x4bGGCPVjZW9iKy+4jjHZVNp8XvlQqo1cR4uqlT7Jgn+bJWskQVhmQXG
k01jydPYsooQ6MYbndorv0O+9VL13rBhmetN2oU1DbdVFv1k/JOvT/YmeRnlueQTCF0RsveaGZO9
o4MP3S5IboxjpEfWOtSw4KfFrqlN9mbaB/4J4kfzL49lkXn8XCIDP23JZPMn6pAE/eaxnIIfDgSk
QLIXkUTO3sXMRY44PNTds6XXeyBz+fq/atd/5DEKBxHq/w9kJEL4Hlbff9W6rl/xd7FLqj84uCnT
tRzHNl1d8s367xnKqPG/LKE7uuPoQprSMdw/xS6wjIZAHHNsJh7K5IvqvG2C//mbIf7QBYMCZDPD
sh0Esn+QKP9FqKS28+8f/5XzKWYl6y9Kly2laSpAkYof0bGNWVP7q9I1DKKlQMcElNWIZyA5XwSA
DmKSx6T2HgHe/8RujC8NWV4YyQcyMUHT7gGzWwLlZiS37HKI8sZkU6DfZO503xQ6Tnqsr5PicP2X
1/X/8dMa9r/yI+35x7VM3eWF0fmp3X8X5tre90zboXKKXQBFl+RJNIMCrrZz2UsF4dFPX9yMSa1P
oiinl8yzZ2SBGURL38jZ+SYBZye6nBqb4LZnj1s1F1bgK6ghu07nSpSY8lNKva0CzhHpklIc9UGz
IQhyHJcZzigDfb7MVbXJJqb5aVSQ/Rfxe437MglYConOJ7XiuG++6RZF03RevpTJ3jWm5xKYxaK0
kcxqkbTYg6h+c+lnia2cgrFv4YINrEyTfQkvZNCwD+Y9hU/HHNeqsd+cljbKuhcvgWs+kmlP1n4e
35ECxykonB0wPDLwYPegYFabAejcnkwSGwemjMyeF7HZULsNdl1S4NXkzTYl16k1fbmEqPDA2luS
KieeH7hrGNG304D2EDodo8g5mzCvNFKP7nQDwJ4o7qw2eisAOfeltuvlUCzgHeARHax5A7xy9emz
TfxvXHpgAvocgmXPHQ1EAuBKudAK8B04LbRtHatDq//KAHtAv34blfswTv6lsO9AoBnLrtcfQ12q
dVHXn4K4P/mKhtBcVN0WFSUGnLWS0vxEdXvQgyldq9j/hoO0VlVrLAMdZYkDFtXt8X6EPsc4hZno
GNx3k/PUY43A2f+TZNBmRBdPGyKEDF0AX9UxkqWVnAK88W4NSnsIsGb7QmcPOsMWSZvFDi1fnQJi
6QS9v/zvCvsfV1jH/MtCMKN3/w7KnZG+//O3dUPUsfjXacL8Fb8XWMv5w1USzd+0DaVLXHr/WF9N
Ab4WzBkrrAs03TaYQPwdegspVyEeMnswhGAdnScAf19fzT9YcLH6oRfiCXBMhhP/iwXWFjp/y1+W
WMe0GEdIgmUui5ZUyCH/tsRWdtdbODLmiOi0MdVTWQXkn2kPrXJSpIwHw03il1vRlc3eltHJUtVw
V3bVa9zCzIhk327JqVKGajunlHjqMsz8J9v+QnyLPzFS7iSi1k9p6avYCCR/j/XTokBFC+tAEGFu
g4YI0jcp0S+2ulocBxc/MWGaYZVeCyMlLJIMxuPUcZkYBWZo8vTGYziUGlb44uX6Ebu77uRG4R4q
6QZ/oPvRqghGScpIPe1tNNKnjsz9Ej4nKZNmnE7OYP+C9K2eEjZMsrKNG7y+3zIJ1VPX58lRExwc
If+oJ7Oqu1tqB0Bp8TXXL3bbWN7oORUy12dA5AB6bTnexiizm5IW6JKy8zz12G0mzoxq0BZ9EBoL
Ti7uXRB2Fx0BtGdDvRVpuupNjf070pZniOacd61ztN30GCbCuB/y0rh3aGLqQu8nK2t/q3K/f9At
ar61OkfK5agcdopK5DZND13e/Ai+77q3y2FJxfNDkjVIto0f/rDWaTeN7bQPsmzhN04ZhRwaTsc8
bCh/5fNp9l2GFRUf1ydBZF6hKBgbB8swvZr9iXvtxobhv9U79+xV0sW7SwFA7E7f5mRwT/Vdaydc
/voCvTri2MleOVKnMLFuu8p7A4aJE5dx/TlRgn5wDmIpzXBIOxppLSfS16bKCtIeOycwKX0rSG53
ZvBQGPax76pgVYM0WjjcnaCNNGuhpfe5SsKd0O2Zv6zRSSiDQ6+PtPowM85JdIQnyhHCm9juXyv6
TSEiZ/pKi3BWQoHgnOk2iOG6uYoyIJC9/un4RNRsI3hgauUuOw6L2Iwh+aszpQTJ3leMgHuIdpb/
1ubOMYnJDWYUDDncvaNnC1f0TeWi7WgCmX0QpGjB72ymyTpDctPoEguPWTPgLu/EZSAlTDFzeG+b
FUMsErtpor1HsYFZzMi+2HzvGw1qazbgtBnvLDJQtKysuSiHOI2PDEVo7Wzu4rAZlpU/d/4BWltY
UfCSWt0rV7qxNttxbTYRm3dXkF6ZLYY2zjiSKGh11HkuesYVnkMBu0hoGbfY13CWTZdw0PHuc5OC
se7PcdofAT6iJPbGRuMcyeyOIyEtAvWPtLCERrJ+zGXyVNv9A7rLgfYsCCRUgqWpPq3CtP2SCmZu
5NyJrnsop3RFWHvmZmtzQihmpPQQudmtKbOfCQlkY0hij9GIKq9pS29qDpwW8e+Y2gPFL/DLDoMi
q2hBL4oHIqllWQyLwlR7O4wfiYdjCXNt/jUg2ugF4lBdv1GQ8KtidMSBXKjH+SszgF0yS3aeke0i
oKnyMc97l7Sq+PY5U2Pww6hlM71xnmfbv/fp2Gpn2J9Fg9ive72xIfbBm4CqN9QNZnid++AiAEtF
DzGJplozUfIV+fkiA+9mzxqfXmJS53DW0B4j/WqRlrObWjE3nFKtZTTEkas23vyOXHReZecUx/gy
6wiEGgUydu/d0bezTxP6A2hoN9Yjp6/KQTo29VuwnhQva+AHogiRGbfqksvUXUuf6C8c4bWm+8eu
JOzahN1r73g+Xb/xmSHBfQsGg+Hq3Zg4x2aIvmjFwxa57MeOHqQw3kIK+gZ19CCSguYOGGJZuaWK
98PXj7JptxAQVn6SEUczwngZ9eqTPNl9lYVPjTM+CA2T1uB9dihAHW0G6UBGmvfemoj0fdvMESiK
tfsAt5P/UQ/Th/Tdu4505YL440eomR18kKdCG1Z5kfwgjj73dVeTJx2xMQYx3t1yk0n/hm3REZTz
TUx3o6769UiXbJU7klQOllMQ32+B/VOgzUSWah/GoZ+74/K0RH/SLbg2NYGRFJCzrJppU0MgPIti
ftoDb7W1oevEy3J0Ud/uxyXCNuPgZGo2rhrfirbjGhHF8K36pwF8upNw/blDsp4cfGx1C5Qt16J1
BOdh1dmY80jSBo3bg9wk3ZA49NtesxneOO2sK0+uMTnSj1zNvec1YIzN7CaxquJQlK+TPqU37VSm
wCGRHeCz7LIi4JubyGXErGGHJqazNmU8UIHOquwJhzpYcykBbmxl5L0WU1Xf0qC2thvKyvsp8riA
I8Zr3YS8L0CSZqkFzpEIPrrWyrPmbbosXyNFfpHeE3IoYftiAoJlQhq++AW0XDMIxT2bdbGOhhpp
qfxswkDhib2nlBT6t1fOCJlmSfM590IrnjMH4cMgh1Obf5Yq10ixnRIxQFV3CChxrRUHkdBSQQIh
WjcxB5+ebIPXMi/M+nrv5+ne9gsmFxLsXxhiua0SDkVt0zawvZG4ewNqupfk2c4fG4ori4iykzw7
FZzL1iICleWSv13XfQh7WMfyzewoWbsVmw7fDgjVs5NwwvTLTfvmpgAKV9DEuStDcoKNcJ8Ih1BV
mxCo0ohXprIuluW9xAZ+ylpZ3QRxQlVGxjpX0UhmvsYqwB82P9/D9d7VQCooPhLM0gCNYC4AvLZo
vXz6CUNvHaWTeaBgVAfJAe5ZD+zogIte7mhzrlYzPtO2HP11sOp0r1v6Hgwdk1fTrF6IIzBjjKkb
qLDv3WQ49/kpJ9pKk+CUaLn75GXtC21q2qkwCbxk87aGxO6jqRCPLGsqngCOwVAfBwmhgg+V11/S
wjm5TMPWPa4Iwy7VRY7kbQHWQH8npD2YnXku9Km4TK1K98DQ6OYcS8bWRXriotHuktrQ7sjTf0v8
IwfWlPiOv70lInZOtdHfMpDWFrlr4mG5flLqc16UVNaWOnV1Lhjl0g5/IlTTnu3RuB3bjisizCla
YKzTnnth45zScM7OH1k56wDMq1t3KE9Fkct12RibJEozwk6J45Mw4OH6p+sD+Xyf58fBDbdChOSU
MX0TiuCmDTQeoia4uX5o14ord7SMS5VOWFOuT5n/7/V5f36I5onL+d+/7vr/q/lr/nzm7+/458fX
P1HgZC6thqqIP7/F9U+/f5wk5s3AhtNvdXWOk4kCBIW9I/RIi09+1tw3uQdwzzDMh6YSFkM8ET2x
D83xwTv9M6hCubBa6b92JEvZFFCnSAZpHmxW0TtVx29FLMRH1mmXNPGbr8FrbvIeUW/Avp2EHqgK
iSiRsTsIiW0yNqmwCAMO602YJItBYse1rDbAz5Gvey83fnySRD0WvK/QNc4hiV94sRmVXLH+Hory
JyQG+wbNmkZHpM7XXkvpzkRdf5nfJmDfgvGJ3SyUCq1PHothZln3qbwvRkesyLAOF9VBUMs9Lb8b
oO9t0iiMKFqS5kYq3ztmQ9lvLTdxbkttLHeyok2ow368T2JpH6yOa6uubLlPRjOE+RV7MIOz6LZ2
YKzH2ZQca/4R2zR08xPvjn4TMeU4E5yR6zSW+h257RibSede6EYYVrrw0oe+jbVlAFL8sTVlu2R3
qj31vtQWfli0LwxwRxQOz33F4M08xZ+6Nz+ePimbDT+4Y1OGBcgV4e3o8Hb/1u1s56Li++CDOakU
2RzZaT4oR5PRwl38fvml9lISGZspdjiRYrsijD+HfGpr/E7i7MhJU33mU/Ko3Dr7aGhszQxPh46A
K6LV8vBXVNSktfNufBE5FPR2qKPnKi4ZO+Wh+RjPuE9fN8uHoO/oZdSj4D72EbWa1rDuMhqDiSLQ
FDLq7DDHMq5PAPRoL49EfhzRuHZd08G7FbWzg2CSQAVmzhBHZKDdqBegE7x8H7l4K4Y242QSOiY0
n3HcMpF1OORRqOX0jYbfnh6OAOXubkLgXweQyS8aVuSVmTriPpdeskI4Cx65/A0QdkH7RPAqIWYz
OM8BaxSRo7Z6lRYnQ7MP1S8ArWRj4rh7V33ADZvVLcqqO1AG9lcNyd6IZPcDHH1t+0lBoec4MTXH
174AYff7dQ9jumznovnQUYsQjHuA/xarbFsDiNbcg27aw1cbFOz1C/URackvTIfZO27bgPxzZ/zi
KqoXxLiSVwVdZDFltvEcUHq21MDMP5ltxkpQ9M6DrbEntcJiuC/DxFkZbZZfLN/EOWQH/p0BP5B+
sY4lvE3cDW0kglYuwIom0cHbtHH6nUed2g0ui2YfJMZ4APhcHhwS2Hv2mMWNHXrmTndc+pFnePCQ
EGmKhrmY2dM49/lVtSGsJs597ePAqD33LpzjgsS403tKRJoVLWT9g2YyKze6UT1WBYX3lV+Wz3qH
yNiQlnzRfcwc5N+LX8HAhniaMuetYXxSgMb/qNLkwUva6CutCCiQV/iO6mw72HLkzNONS1qo6Q5t
wvvYlUgG+TvwXqYuoiSdEGiE3icOcZTtej+z4uAMY/otAv1k+17/GTvak9+3zjtT6C+w4cUbb+qD
L1K2zg+BLQmlDJDP+zC6zzoqVanKAoOYd+6u7+d2H9TbuxxicOtS/FIy+2L7i5cY8sTUqws3OTZL
iDXr64edXoqDquoPNE2GW6reVsLT1tRWoIx4Akt9Eql6Hw1CXhhEN0e34hcRW78ajhhDA/UyHSG7
G1gkFkVCZ1lq4sXU9uT5xJlhHDTnLsuXDe3slxxAJ/oyUIl4eLXBSCynSBo7KGLtwo6PPfWG5zr+
gHkbXJgAqX1E0woEoDK8BKO7nMbJ2VpRX7O1skpC1m66Fp3f3cXeN6dRgk56eeri3L4E0gC3YdEq
2XHSYpFsbgne3/gFMm0feN8MW/cxRvNLOHXwOdPwrOVQzsj60lmDdLKp2XxJHRsXP7oiOLoGbMM+
MEsDvPTxt+2WuyGsvNt2qCgxTbLbuom1u+uDUyErhz3uiEa1I3Dv6LkEybbWs5F8D+dTdgwW8fs4
3IUUGNxLwyjumWwuDKt8h/pX72E6TdqCaObtgFOOv926CVWOv3J+UFVPwks3T2MxFxV51aeW5hhv
UheLS8/iI4fj0MmzU7blre06ycVmMJkXyjsFvdBPeu0tyRQTMW3iegkEmUZRg/FdgfKxQjxY+lRN
McLuS+zeQ7sCcspvYR1y1V0MKy4vNhQ+pn78Aq4f0n5anEu2o7ASknUfTZBR5ucGGOYXtKz3dNGz
64LnvlXMGxY5TeGXkk7V1UBuYjN0RXgYc0b0Tl3UF82HbkgzRb91TAOXu11dWgX1z72+JBV70YNu
DV+j0MTJcspVRU5jpeFFQSTTKS4tJFBKAGwYhKg/gIgSX3QzrPZBAfbVoJDhonHQRmNUR0P48S4e
Of12uwFa2iWLiR9L4ncTfWwbSzxAZXI3TTNZS31Q1uX6IGt+i1FDIKwCbtIF5l3TFdnFMAUdJBoK
xvXDxDTrG2cwnxw3gqI9v2IQyc+DH1A7yW5jo3uMgQBA32azv1D2zBCEgZeGZ9D4Sh/kJauAZDYF
VgT2rmv7n5evmBl6mhRLTcTO1rdEd4e32zv2yl0NPgpVNq8GhgYeesT942k4OipMcVRU5+bwwvj4
WFP944IywharsrzYpj5qVpx0Fw4B3QVamNoLp7/PE50KGY6oy4o18jB4bKotHCNczGGbw+4qob7b
hTxR/7NLOvluh3n1ioWUW3nEnCKPT3kgfZLelzwpKQUBARqmIekKbHS3CSvTwpE98I0k20juWPt6
QMvq2Na81ihoi8b3pmfajrIlUiFiJpSsW5BDxowiCB4JXDrLxAPUO7xqaVicmhaeUZ2F+XPdg7k2
YhePXeoeestJIaY66oEXBuISxPW7gSl31/k3dlRv2K8gl8TVey/CbkvMi1on1NlD41ek0TqP+ygC
k7xTeWs+eDFxjsApxC5g6LEF23EL7u2BWyrjurHr94ONa4NA4i9HFV9RVUxnx4LzxE0uxPD4YqTi
Dv8vfJnG44zU3ZUU3j+klTDWlWkZK04I7CVFdJjikpsBjKMyyYZVQOV57erDgiNkfQq8fjvwGs9v
Dw4zRhCsooHOARFDmKRDcy3D6D3DerEYW+0ndlx9CyyWK5wJXkhbAk2IenMaazzGjQvnABIXQ7vJ
wfUbZtZRzg/XP2V6yGku5oRNN4y7YJpUkfg2bKBPwXuRkjssWK+OAS2WOtUHu7SNMW04zsxdSMcb
4s7RMQzBMZs2NI6xx28bF25DtQmyqGvUlzxVX3VpgQ8Ffhj7xhNeHyJ8FCqzp/2mBgaNHUw7J8qh
24q+JyoXP5j6p+sY9j09LPY9FZs/Q2LclkZbLvSBn+366YBqPFo7gAZ3vmfda/PzCzN4seaf1U15
7dyeRBMY3Ixl+uJHtOUMSiDi0e81sOFU1m0KKAzrTOOf/EPrYNRHYg3vfWI1eOdL7SUcTA4b+I67
ISt31ZC9xZP5hVW32oiyLRYpn75pG1DGU2cWJxYpBpChC2qsx0Dk+rK5vz40ctxXODqWWhjRqWFO
1VlD3Fz1vtVuCFNrq66FHqiFQtyjyG2LAvZCZYVvQTPqS60qmrNM8D+lsETX4yTonvHOflnt4Wia
2672d9Iyk21eUS09yhOABtbvEX9XHpgnkzfipaWcgAodiNxWWWFSX8S+HAkJLEIcxhhMh5Xibbgn
SAB0kwEo0QwnuovmYh7DTtNfUHndle8ldEk7n2kV+4+9zk61r/CRjG2JLsOhhYY4GIeQjrZVP9mI
Y1204z1YbhNvYFBToSPlObsn5WnlUg7meEubSUJymLQkN6HSU2vUsX7Rh3Zzwxql4Sez2nOXBB9t
Im54r2a/YkgNoKWyHzPyaAysg+bI0RMafWgzlEAs5GzBy++Zx9aj5ygmxdHOPBiiqnrshctBC78C
MGXNaD5H8zaoDuK7rgW4VZRcTvQXrDS7OA0ptk+ZAbkoVEOagV/t2k8Lznk416kH9o5JGQvQq5iE
RujJiJv0iRQzGsX5YH85zfZgf0Wof2dTixsB3Nx7kX8XEgKKZLA1VE2Tb8nIqSUQsOia7M3skudm
mrdQJWgMQT9JbGFt0qHUUCmh1n1e4TkU7PX9McVdDmufFQ7NlP4v4jRq7O+G2VJT37qTkZxLy1Xn
4P8Sdia7jSvBtv2iBNgnOZWo3pIlufeEqLLL7Hsy2Xz9XfQZXDzgAXdiHJd15IZkZmTE3msL9UkA
ab+Lg/jGtQKtmQdfZkXnR3Smy5EhGtdpZmNRr1xqxIPODb6qK4phGJLxvp7LbdJAGrGa8i0NNBRI
aUQueSoE/eEgR11bfsoohdlJqi0QSnbHIPkCS9PCQ6TLpofRziqRKA7YV5hgoW8GYlHvIkyyx3qZ
L1io1dEIdrtmnLZm1CVUjB9KlKUPKp4km1jRBqjgmQRkpQBb2M0KeysMKHtd9jczI76cragGibbt
u5wJh1M9lLiSNwHmmT5cBLJM+EYrf6w7O10r8pZ2gkwS6JazvZ7tKDiG0oaGnXyTH5yscxNTMEvE
UBIyW7Sy2vTlwwCVtAgHlkUBibqiBYxS0nuZtr3uqo2Wd8AzveIFwwn563iRFVqANSdPhyV5PBtp
HWzDavC79ofjhXtEJZIj3L5octYfa6+cDmkY3r0BRWscBdvSUg+Vzsk9rfcG0TW+FRJ90wyv4wBr
o+mjx0G4OHmh2dA3OwNnevfsmLwRsgwifM9HKRHOjt6o1gN26rUzTOWpHBknKbPc2yOr1sqJYTDh
1orY9ckMVBiSPKIKDxWSetBz1GODxnnJsHqi1aCz2Czqs1apo5hb+ZCXIDtg957cujV29LUWxsN4
4UqzG+MQfpyWD3k3HuxqAChEem8KSmdDtQuPjDSaU5LmH5IOKDdOzHCJfHoLwN+SZHadSJYALRq+
QfuPj03cHZw+YYMPs/DQ973tm2VAco6mmhuCZr+MLbFTIn81WnIHgVHs0oLo7QmfGE8MdlWvqoCG
NFsg3LQWaB2vq4PsLDCCjrgJM+b0ZH+ZWjI/yyA/O0grAeRNzrZ0FMK0SNtzsxLeh21iV00z94Ou
jT4TteCUGzuWXDzs+E98ABQXHTWmObsGG3tGu9Y1j6nhediDAnp7sfdkYCYj8rBmdld9YASoj7hq
JDnoKLExSsBmGjE3RUPcn7zQEHQSEbLn01OZTj0OXecf6DtGRrBJ5zS5W8XwYxs5L4sMSQx6KxGQ
MqY2mN6tHE9HoxRcOmIMHwGR/1TKeaMeTT7oHn/YLmmwVSFsHm9rBtCrsMH1qMPn3imOBAzmq1mS
tsdRBwJEU6TsVS1J2q473EVtYjstaocynqKDJCoO5SxWbCwoQ0EM6d5wqBOs6ZjYwUQ39Hq0FYg5
5ifhICFkZvEl03IdLLPDY+7McJYMbFVkLmjtsEtFOe9gxpKDge8K4KIkprZ00PECXLky8UbIl3vV
R1+DLtG7yDvonhZ9mG+c8OsPr0/mAwRF4TfLp9GkvvE/WteI9fO///n33wsns31HVii4oyL6SD+N
svdei7z/qCvvARjGePn9kJfWeAm6hCSbLERQKhV9tOWrv18g6a87VDkJalMcn3SZmFd6+erFabRb
G8yKkTSfUfd9QJisLipT6iVh4roKGpmefz8tHRzS3CTRQy6keqGtScM50sPT71ctjWg3qWAhTbSp
0fGU3aXB1rctLKFdCbFyfS9xoyd+YXyP1D4vEhA5cyGneyfVHOhx4tR/jCF5iSZmnjiJ90DJkULq
eb2SjcNukpSHakYLsILougndzvhnsroz7t0KBwMxjLO1vURerFR/iUFIRSt3zjhbM3suB9tlLKmi
g+eFjCNGt35FPhFsh6oh/2GumtfEsVKi+jQdRQZfRctEHwwc5sHWjeY1NxmaJrTFACnw1dgZ34oG
F3Y/JgjOC/LwIno3O6PV84XDUT9HmvOnn538K4zqd8yH8pkxnbszBRTz//MFGNer58gRf8yp+f++
w7B8iyD3/vcFhgUU4n9/Bhaz/36G//cd/s8X/P6QAXTJ//0hO0JqT23i5HRx3G6rjQ2wRTNsnyJN
y+6m/vL7ye8HaQMZ1bDT734/tTWVnnt7+O8Vpmzbp6Gg8szjJXRpeQuyUQR+Srov2vLpf/8XQcSR
aBSHE/5JV7R14haPD9emQX7hOdeWzKXfd/t9RRwPv0wZc//7iiYQ4YNrut+/X/z9MOveW1EZTGV6
bs0Gos2pc7yGni19Mr3HdZBqXLuYAgvQVPDkYrf3o0nOO2f51JxhRPTmSD8mdIInr42CJ4uUJsyO
4Jjd4RSGEiMnmOjNnJVYHfRe35dJji00I27XA1TVDhjphSkgMtB3FGn9XHvdkx6ybUbIgVXwOuT4
FBTd1d5C5gZhrJy68iBvnXI/dLgSHDcwLIcJwz8r/yNcIqai+aMLpQaNK7TBmet0ua2qJ9SQmt+b
NkzFrxM+F2Im6hcV1CvS7oBJG+29LTtQj6Fk0wdheyriyLfrodqkgpbdrBP35Or8TbvUXk0Bnbhe
4McoFlNhm75iWPW2bojQAh/HtYeuC3/uFueBybFY/amVfWdQY54YF+urnkipmF0mjRlY8o8qInEv
7Mdw7zau3LkZ+cu9RhM6wwthoiE4zHZ+GDv2Ho12XVVyMCqs/JnUwmkz9iTYoJDpDjzJl0Sk/zTo
XxulpwvDbqdmilROJu1aY41wuwGGTzObh7Ia9EtHw/uYZfLy+5nM3frkTtQmkoGJ2VX/QpEmnyAZ
NllgiKNwfa0YfCgqEE+Hj9HWaSe1XGfxN1oqwwZ1A9MabqG5oFuEkuWBRFeMgbOzzkp4pUnDldXI
BxMS8kEkm8E3ElmvRlf9icpcu0HeWoPIDu5zeushcmj1PwpplCzZ1h7iH21OyYsuP8Cp5E6t1i08
yhxtIj3pgKpu/KE43OejerE9TeE/YexAB7FJsd9VNf0K2PrvxhKAbI1T4xeTYe4503jQsGYp4Mhi
9XFDbOFeMJJ6lP1Jk/Tage9YLzzOVU+0j6aBIG/ArkEGS1YuroNxcVwU3kJxHfpL5ejUWY53oJmJ
VNeUr1q6kA65v/w4JFFW2PzpsaNI74vHBnWriDCPAb4oDQAoXQ0APWD/6r0fCpRg03xkQFAZm/R/
52U2ncmk4NcuTxhPLbY+jjXdHKODI9sKnIR7sj3o0wPZm53TlZuRDKEtKruzYD62GqLxQxvG+qaS
8JEmL3PaspXrqmfWkpPfFMHDWKWehknJUVvUBs0q66MBvjY9cZHD0giHD1lSPQTFdMwRsw46Teow
3MRqGWTUUmw6DowbhidkaMCmRZ3XUX7oGL7Dfksp8xxhQyPW3h8J1tyWrsO0JR/WiLMYMmEbx0xX
+kh0aHtYA3/2+pGR8Q6TDOIOPfmq8C54HrZNAqmRtUi0E5G2so+5OyYP3ZS/d0lq33QqadRbMWdB
zGfp2lEaiCSC+oiTHZ9LwNIrp8cinkXks+KXDge6GHWi3aWZqJVWkl+nLzGFA+6Mkbb8U+VdBtJ6
NmUR8mDlcJcLIOE61nTA5vJmUT+YSGmOpiD1CKmui59E35BScy/bkvUxwPriipwNm18q7hKDwNha
bBrX+9Mr97MwK9gKCpmwHetiV8vywRllsjFll/jI0f5OI8MdCbB2B3JnOyZML9pEVvtacUQbu/yh
M7iNRqNFrFxn67qlPSNswmsdemZ9TZL1KFZZnRwScgNvakqOndHavkLzzUEiCTYFz+om4V6YiS9l
anZsoUjTY1iSVMrwWjv9mWwzRAlm/ZEaU7m4DXeW4nQ2Wt61EfreNuOz1Oh7TiFnXlly8xcmtsYU
8l7b509tQHyzTso0cw7jnwXxC5M0IFyP503ZxFTbkZvvOlcdmiHsSVAwd33k0clLG+zKy/rYZ3/z
mOSiXpsfYDXR+ogWRU+H4QezV0LocY4XsZ61HxpsiMUih5eUPdMPQ27xRq1m1fLrcgz1iau9UsAZ
O0xKb7BaGxdLpIe4QY8v8RzVONDBZkZaOq3w8KytiaudPKlqwuAvxs8g3Nuq1NYssWLlmmBnVWMt
Yjiu/qBolAuZknHhmMNDAjzeCk6CDODtYAavkWRpAQHnAbS8Zq717djBj/agena6HCInGsx8njhk
R3cc2JFvGPq56XB3Gl67ckd7vLievNKfiC8ebV7vQs8mPbmDl/rZhDpLExv8d5+1bJf7wXT3LBGs
v7DC+pTEuoiyOhP1W5s1Pybsv8JhS43JjSP5pkWJ75Gz24kH2ItvIuiEXzkJlBvsQexBxLHG4S0f
h4+Y4FaYtPPOlNpfisz32T6A9D/ouneqmbSRR6M+A2KJIjf9FxQNPF3aMNV3AX+KZDwQq19TXtNg
U7a7xv25b8wBH9TYfptZs1H9NdfjBH2RNqH5IDJG6ZZ9cA1/LAkmm2Q+3Gn7q33TS5w/QYuVz9GX
gM/JNQ5eKNVdoNi6sratpznFBLjIn7fw+2iu/X6upTNKfto6vy82Zp2OqusCrFzeajSMctMYjdr8
fvX32001Oo4wTRlb8u6jOagTQ4cvkFbD/fefvMES6C67cPffd1gMwEwA9evvS2SFzhmVKGSN32/R
ShD39kRv6ffdzVifbgZsQsdzz1PCTWSHgE9CBCWTGyKaTpzvQqpvIIhPcZZeE9Q03uT31fTdugP0
XltGZAbxeIamPHpMqVddAXuz1CxvJ2NvCUo2GN9Btlt3sriHRfoWFPEHCeUFoBLHZNKJwTz9TBz5
oOtccUzaf7HmwCrPsQJ6pNKjpk5OSVSt4BFkj52DOa7IPpjhk3My3jljAEg4MAFJ1olWdMwqPFgX
o8GG6XcS/YbGpOa1ktUJdpp4sQTSPqwvN9fcal35baKTLipQtqWWv1clypOkuwM+fPZS96Wfcs03
w/BjbDEYN9kxsuD9zZ6+JUTjXnnTvcPKvLab4U/XvpWjTi+N6stUBzXbxLHqi15KIEXVACKFZnzw
cKGuwUNQMA9AOmILqiQ82ano8s3yHxLo3NbTmBE6gsFD3aq9ZHgQ6ekH0E9BR4+/mwms2AsINnB7
G+2pZF7Yxsi85m0ZlwjKK/dOM/7TgKruIhFYKzq/7QhUhW7rl9U3BLI23yLktG8XzeccZPUaHCLd
YQLLCIANdh7NZwcrzGQ4r9AmuloDgD8n13aW1hP2KlgZvcH5PsZcB5h01xfqpbLdv8KmTOT/khvN
IauAXL3HLkz/CuGhxvCaP3ExBDt0hwGtO/0hNc1+H2icKuzwKSgYujaF/gkljadOUS8GLibHkgzh
reXgMMWPQ1ABjP6A9qao549qFIQZjRS5mmayuLqwfxYhVynw/CADadd2xLBWRtYHGkLF3TExdTLQ
MdJbg50vd8KsH+QyjMps/bHJiwSwM8t+iBJS5jQJ2JZp5OAiwnGjEcG1mTIM1MiHCCrMC7Ea53Q4
2U5OmcKEYd1a+mV2sLGEkz5sTa1akmXIlWbWvVZT/MjNLFe8g+ark0lbcBOzBsX50usdPl2Pk3Ma
pc89QABkvcWzBWQZJTz7cuY7GYaaqWkKP9eCt6QhHCYW9ptjFDc6QhqznijD2WGf7LPdVXe7rSC9
9yiKkvhGs/I0m+RQG7u2QjNZkRlv6tluHrOz1nrZQ2+0f7An1FcxDNvetItzEGKOlGl7DdRU3alg
EtuJry7/KpykuZIcV4JxDh5o7W6VKeSjhKz6hMgj4+bvdtkEDqe3rJ+E89RN0hDS0uyxIEdam/ku
kez3Yij/uY7V+dNA5gC7dPrsssrDLtOahoq6fjKKZD6FM5YGDhok1JEFGKIuNBNuP71gQhfiKS9c
vAne5D6pCAcS0ucwrZjL5y1xj1p0sJpb2o1iO06FTePTex0q+ZVUyVdSGuXJdrF+tHiMV3hX0kOI
b+Rq6fD0PYdYdpVE8GMZ625zw63P7KiHsk3fy7nAEAArMLdpRcaTuolxRK9sZ8+MPdKL7Yr6mYE0
m4gjvd0Yw1hVdW3t0pag8+wlaaYG+3Xt5y2MUNe7dWYR3BJ34eybwR/BEW4XVlL3iWtfBKBUyh4q
RxIbkDRljm7uy2B8AuQUb7vAXrMGgV7FGe6DLnTwN2ts71mNKjesGcSE0IowBOxKxE8cCYLykuO8
hdaLecNMYCAEBgwTuAddFjP6KPp9NeSfKT1pQgh48jMg8zHe+K1sbItTRt5cYBrtSsU601gabrQi
a59jOL0B+YQrZyowbFN4rhGdzVyIytlX6XSKW81CuBRb/mC/Mj+lMZCkH1VvoQH+/YDXaIt37yZp
G62JCCdzumk0Px8bGOwl5ynEYwfSXUE11Xq4zyd4Rg5W+SKB0MsNwil0IWSkdKbRI09ks4dLLtmS
sDgKot9jmDqVXbOxlXeSAiofgfZI0/KixdkJyuYKCcIqVgwNXFyaK7BHLzNm+ZViz1gZsuc467jc
TgB+xiLNmNCkh67T003tEX0pI16K1umHMpgTiI2OblD0fiPvNpO9uC4SxicogalLk/Tk1OM5h0Jx
cJqSdPWquNc6Emcj5HAzGN4RH3l5HmaXw5Yqku3kqJDZkdOi1gElqTVWg3IWym4MyB/crrs21Xwy
RtNZW4HOGmKnu94g35HOY8TuEF00DC25Mzz0TfMWY4be4Pl462LzPIfDMfN0RoiZo6HbYg5iB+Oj
18qXmhXIL3LhvY/YlQglDBGBkFLl5wppUB15b9qonYZa09Z9EBj70UYfNuaUcxzYuG/Bs+5Sx5mx
Q9HJDrW3kPbyqg4s7Oxe+bkMLm4jRctj1mG70tPqgukzvzv26G4UMVQgQghYU177XDuwHKsPhXbl
rcyYATBHbhhsDoRkhQk5UFQAXGrim6PZQigfhMY68TzF5l9+B4rnp7Dsx3T23I31bIqmRCADRkQ0
4cbC4r1NJzW+B0NND6yZXznMOg/zhlM96WytKV/atIAW7FGTx0N8jc1CrGPy01ZjyXGcs2B70hGP
lOPTJMaeujcV+CKnc5CxrMw2brOmCSmu05DsmargJJ45g8846TWNXOOxSDKGoHr+qg8dmiLp/A3H
7tCR0bkaKjoOKl48HnP5HuseLb+xPo8kiNC00DQk5nhxE4XwB20h2Bp345HRrcPv3IS11DhfynTj
4djZDe3wRYviGqT6eKdShntaBMm+7tp/YGmatV3XwS6yGXMZNszcNAyOQ/iSqGzctGbAbxUuN3Gh
E5UDeXaXmwGIW+2nHQihdkxgkI6b4vfvx3VUTW9tyBMEJyRPOWXW5VqX/ZskBAVejHSOxkhIFhv9
6KeFEMdyTp71Yoypy/QHLU9oAlnBzo17cTRTjM1tYrW7TofvQmQRI2i0T2RoR/WDVcy3nMD31yK1
mSq2GPbbnBNM1/0MRuSbtg1resSb09M+PweW92JtLVqObzOF5aHt5ZKqmTwadbUnP4QBNbl0o0lP
XFRT9IoMkRZkYP/lhdT9C8xm1ASRk5YFSRz8kmTy3KK7a4bgTHONfowp6p3ocWnbHLYeWceCR4/6
7yhzoDMyf9Tohaz1kU0L3xjGgCCwfWPQ8rvG2CkaZ+0IrftAlfESqUajjRWpVVzo68Br/jrjfPM6
2kX2ZSrqG/FL88FNtX4dNM29huSHVUaccjFX585mSCXj6cXuoSQaETkvFWwTVkVLIpUnWzTo/3UG
l5jkuDWt8Mqv+wQRE/rLlV0Ou3kWypdu61JIlg9zLaUvxVsk7JBMyHhXcgpJKclskxs9J/jU4Bv5
EJ8IwzARl826ubZlI656z+NMAHaWZMsvoggGpIfrhV75kAS3buzzvZ4Hs1+0uc8W+pPnxVffSMhc
1vgzDYZzNjX4UnF6MoPEeifGDltKVvpdo6wrUScv01Te59GV64bCzhsra59apGQAXezWQw2uAYv3
Sna2QxqD/uTm43+nFbA9lR+mZJU4WZi8kYF0cZ02Qs56FVyFJSc1OqcjmaH0QhfIUXw06/ID8bl9
zfToQow7f6h57j4oYtdprm5tb8/XzKTdxIDJIa5TkFfYR8ZDQBG/Sobh4lbxq4UO+tFsrfnVyN1V
C0QfXZFnPGlV/JP1rv1ZusUP6o34mBfMr2gWnJpQu4Sa57xD/5geYqc7uI0Hhws8xYlznY9hKL9p
BuOqni5GpLtMwZe6tDe7qxlWP5ZTnZt8ojytXMhCjJk8CyFMZRUUpNHw3ur1uZyRQHcB41bdtWGH
tGW1SUoGOFCDEFnhe3BrQq1sZkm2nOxd4RThHWhXhIgujLeYhR5HZAkIBse7ZmUMkGIjLa5dB53D
7Zpyr5Xg9EfHjagUR5TtA8EfdhUezZggrbQRe7OpBc1yL9khj+WYaCTfv3iaRLhXbzmcKA3ue5qO
pj8kuTrFmup9peHADEft6BnBXVfNdOq0jq1QPysSZ0fDlsfMzZILurR+q9UoMvJmJumwnhhbtKI/
JVD6Q11STn30/Pl2XFrOza0C5jEUb5Yc0F2bYO7mvvZNb8Kv3qlLnA9ip9fwc38L49nNw12usQdO
IZJaCd9pw/Lh+rQjEeeEzcUKoeeBUaC32UVih3v3abZNwo25we85EOaAxBozK/MzHaJ2E0fD7Fu4
XlaZcOJdd29NQkqsLqgeMDVUD9KbQzx81EhF4ean/z6EI6cE4bSS6HrapZu6JidrKjMyyZYXIcFs
AWRnb0GFVHJgALg2XGM+Sb2bTyYM6/UYK0mIdDigr5PWifOuJNNQiqOq6QtaSM19zQXBCkve9UtM
PLyL0/jKyMMH1c7pOg9NlpJRNfq64qR1HGgXwKmqOcDQA6WKRlh9soB0beTEXTWqst80DW00HgIg
WYlj+LOH6G7oe4CvZgYqb3kbM+1afyKDZAVZs2a2K3fQpABS8oyMjXJ8BJPoW2yL7Gm0eveuiffo
8z86M4KgPMM4tyDB9vXZHlXxMc042uozBXV+qqPoI4HyyUbrUaHoiB3QKq5bdrR1leaH1vpyY4PY
xKp4TnL9E8/lro0XMlKsfZkBYL8y4UI0JyNiW9bL+HMMxIUIuFsO0o3QmDqnpcwV1kZnM4LkCXug
d+b0w93aUXWT6hOSd5y/cnzZ9zU/oSy/QodfRO+8P1Pd31KuP47NYVrVojgGpGOgjYXAHQfIfoL0
YTCtHzCHwTqOjEviwUAlT+IMcOJWwDVbIlmXinzd59lXIgfm8FGwQZfU0pSLMNvgcenKeYP4pOFy
kHYsemc7eODDWVEMfmi7uSMMeK7M5yp2cdcC7F95sX0bEvcvhuJbURr0L8g/X3kF8LOhrtkzkJ1P
akfV8+VZHvI/AhrpLGWNny8uUUk82FzrT0E/bBydfOhJaI/WVPwlLRKvdE7biCi4MHFNOtvhlXSR
C0zEbpdAzt1IrYPEaT62JcpdhdwutdFRN5gRHW2hmCWWvjeN9pap8IhlVnL+cS+Jc+szIPvkMkxU
BMxQ6oSH3NVxwXSfeC1YiYzyXxOjUgLiWzlc32V6ZCz6jz4BoDvuK2yUhAm1WwsN14ruSembzaux
BL3JdDug2ya13LkvyiKwIkm6Q2p7coOCDoI+wPRS7hp80iuC053uGa8Txd7GImIhnet92scvBXMF
1GmPhGo9tzUAb8r6czNVN61noAf47B6b/GBkFHKrGyRLWzqnY4tUYZVbD2TAcwjOInODIPpdUBu7
CCoSCxmKpX+5s7GrQ3HDN72Vsj3UVvDiSs/etJDtMBQ7V2RL8TGqBQFxYeqTreOrqnwhOOehTUR3
pi9O0K3+B5jds9DUvgSqGVqUWmmf7my7tnwnl1+lBmDEsaKDCRHK13LqHMrDPdlbf7KEQo91mALM
vYRphu4FDohtomfnHoUIhUjYslicRfyU2ZQbqt/UhnWwwpj+PBeDon5m4sW0qiyGQ9xyKViNSi9n
ljGeUjrTGErU00QJRIXBQhgU5JmMk3wNcMulgvimCSVc09Pvn+3xDt3pycEI7RrZC+DdczbYd4Cj
ZFfV9AXTNmE1jjiC2lRfY2M9EqLkbA0LtXqvFkWo8Soy7xBrSL9ZNgAWuu+DnWq+lcNjMA2NqCTd
eUKifXR1560eSC3yIvwH/QmwYYx8IdhGnXgVE40aB7wweP2DM9FBbvJr4sQfwtLcbSLbF4aWa3T2
r1kBDS/pUprUHkFcY2NPeGiavzr9PDEiYPc4nDJNQR9pfhFJUFPNq4qu4vAKKoLwcUa7hNA06UkF
zqUihTHAMCz6C9nm44pzN+RGAUiwMeanRFU6Xq5qEw/MgwSnTaGj5+z7AdFOhy2laQs/04tiMcFT
TlUaxqaWmZ/4ZyDjhxl7XP7GlFwDw08EdYMINrioOYDL5KIWoIyHhS8YAVm0yRZS7cs89/EJyfY6
dTi7ypGDMs3ycl3pH3mCE8lG4Y27uHu23YfeHJaYXGwb4qIU1XUMCpSIHZz0zqWpAWeSENC7kiUt
1K+Oi/xIg1kflkRqLSPbqJ7+0gMZHslQMrdMBfSNYWX7eBI5BCZz5xnyjf3+MNCa9Zgyr7SaK6y/
YGr9KMOUjJUyXQcVod6ZZEkM2n05c/hG52pZqAiFkF+dO3EBxlsZM3uqwmLvJvWPF0TfhlaQ+Svy
tRcyAyLTtJq951rTH73GhgPSPtu2ug5CvPYNinUUGr4/OvP71Gi01KjreVSyb3Z4FPI0skCeI002
i+4Ax8Hea43Ab4fuUrrnEGEYt+gZ1zNjmAmHTuCa58CrDn0szlmZvIRR9jew2hMK4tfec49leuaW
cYg8wrRPkih5kg120CgmSyxPsItl/VGPx0PfGSvDwq7k6Pj4Q1x7MZGPTIYw6Qu8/ISgZihDdIN7
PQb2GTnp3Uw3BAAbFqKyWFCXNS0OI/LYkOLeupqWRhycOSp9wsjGfzV3j9oU3+MJyYZy3fNsTOvI
SD+BZfzNRfPeQWyoHPMdHAXOKvOhUc0Z/yI90j571ATyN7uCct64dCyRCC20ad/rtBeFhqmovDPW
tUtLXrYeZuswSWBaqQf4gQdrGaoAIS9MsXdS/eoZ7WfefeJy23dR82LX4T02nH+qtl/JKbL8tGRp
ZrG/S4kAdzDp6Qfu9GYz6UKiNpLTkFn8HKMefsML/El18WqTr6wVxos+iWSngspcBxvCU8OyfKpt
ztouUG+v+3Sz7pRmTFPs/thBFKBj/6j3HwECnDnigoaRoPFTHA0rZqJkWBwv+vRiTtkBrTq904Jp
vlPWjzWRSvn8VYZQs1Stv9YG3ELYMgz1tIeu4KVLB0018fPQpdcURoxvWvxQU2rkW5NKPPHKtbLy
l5AG/HpqAs8X6EfHYZFBcodOQ8RAKvCzzjsvj3GY6A8yGE5JNm1D4vm4cb7NsjxM/aLarXkYwsT2
aXH7NlW6FllvISp7SDHbrqVJxL5yNiOdpoeBl0ML5rcOJAh+tRZLOS35SvtIVHtKdOTr0FMKUrxX
8Knujib9GRlIUHKfzkl4l6Ff0UQRTvSXvniyweL0o+JzLhgPNylRaX0uPrQGmm+DzYmwOHWwPH3f
swNDTsGLUHntAj68RpPJiK67T7P9igj4W0X9MXYs/ohivEGgJSK+PnQGIKGwuLOeDb60IwRxofwI
5bDDkWOuaVqSQKKLmxONT1ln/dO9/rMYCjQkEe3rhGHbkPbnuoEDq813hs0aMXO0DXHBGF106fv8
x1M48ZuGmFYvWSPLfBBaAQI3tlByG5+ZNP+0/Go0bKsdAslVO9nBle1kLSqY+kG/mxGLM1ZQK7xM
TMOVozDUU3sRGrlschgS5rUrQY7BM852U3DzVHlAClP4IYlpSI+4XXMK1iXqbI3Qhn4PPpas5/bO
FuePt5cDoQbJhIIx1HcwGH2l2mzrzQVafwSv8h/g8DWUSAc4Los1p2dr+4KjujiLpRz10u8yrRgC
ZqCD6+tECzaBpY0V4lLm4D2QHMZbWoa+CJEKslwYyLQatlx4skzmXXQ27YAmkIbbw9ypTxOQwVIr
6e3I0EVHGdTAm1ueh952f0zebdEvSqINGMsnJUIR9EUb2wwgx6YpcW9OSNow0a/R6L2nj67M3BX2
1O9OVJ8lYmJu2n0WgaFl7Po+zQhdnJHn39bfxji9oN34Dj092RgGLtKCB2XC6Ck8FnAKVjqW5p88
kAO+fW0/N8AGLKNGKcZ8ap1X2sYdYQKH30Nn0aC0y4M5ZmwDVzdtf2YBGkayEtmt5w94P4ZOp8Vt
YpoHyVMnoObiHLsbSESCJYG1dDifISOXz6Ni2m64VBBDMlHxcZ+5PUmdhvvZZRUwDOi2kfwXRPqT
4YU/dBOZlBaPsZf/lE30QkDXBZMd1kIa6TWitN1kzeE6rIDJc8cPOVEAGs5vrQ3nY8lysu5bDHD2
VAw3yzCIl7VKnRjANPXFJKZNRYzmo4fCxBq0TUX8kKsI+ynrIdtYKufAXscnm3jiFRrdR0WI99hz
99EXWZUxbrRWPQqYXSvlze8d0lFOQxnNQ8IUi+k9KIct9p3HRCNuSE+Pc6vNCPETe2eSDRXYj7T1
mkPAIYTG2HaItJdsiaBNX11D3iO6oOxk87Ufp9MQW5uu8P5Y0KL6cDyFMRV3b0no65iBjBjtUxm+
TI2xjMge8ujhf9g7k+a2lTSL/iJUJJBAAtiKJDiAkyTLkrVBeMQ8z/j1fcBXFTVER0X0vjcI+dmW
Hykw8Q33njtrDEOZHUFtrY9ZO91JDbhV3bjFKPcOdnVblWiL19j1+E+jJ1/7VFq7LGV2aq6WGfcP
j2lPxpwMtYRymCS6Bj0s+c5O/QfQEW5MTZB53j9Vw2yzTa1A0pPT42qsL5AZpl1wCFjkNyYJH12j
+xmBa09BxfQWZR0jf001Xhlg3y+cmXwJsAa2qW0nGzdkaeTursGrtbUWY2OkAYPteHKOYRHg1Ga6
JOPk3Cv1OzKZGpLhN5QvTO7qP6WF53mZL8MIzt2xBa/d4t7O7QulKgosEhI7E6ZFXvzShQE7A/8I
Y695EDylIuYtofFFS+KWLHkw6pVRwNtx2HuEUd9uhwigTt6+jsPI1s8C1GD2+itZEVtbPy5qWBDx
9R9FQhGYjMAlljjCs1yTF2x9zerzoOde2qWwpAQbSbSd6ZYUCH6+yINKEJDg4+CSu1jcm2R4tXrx
KVkAbpiBuJVflDOZHGitrW4+Od13ldHdle50R71Y7TMGgAwQM2/kn6MtJPe+g2PkIDyjhQbgWURf
Bb5nWLcTmi3jUtfWm2w4lR06pE1iwMpOy49QsZsYmaSxHbXOna6OdDIkaNTmyzi2C/82VWaWBT9d
A6SIm9rP1YY3xjmW60g6bs7jsux1k2ktBpzvsje+qFTe9Fimq5vo2Z6Y7CrQN2FeMtUMes+oaq8c
8sOA7OQYtkW3t8zih4xxr1fOTx09n3QxfvWiJwB8RrPYYuw/FEUMcU2TryTsiM3KNBHhSPQIgj0c
Nmrcj7aEwsRut+GUi0hl3Ifo6/TEhHjQuBeqVI+5xKfEUqLqxe8yddZtaz3mKZ4m0f2ekCgvdvGr
ISBTkf7V5WV0HSrrTnd10dzBq/rOJce33hZQkcNG3+ojZxiL96MxagctcGyIHTbS0I/ASm+RSfko
vxax+lhifdkPYUhclUMLZ/5Y1CqeixIUtBWddvfqhvKtYL4LV3j5tI3saAidoJEgbr+lFmWudIkY
HHpCDZ22SPe8ociwRPMt1GSxz1UaYNblz9ohaZxTYnxx2lQRm6KtyzupPurqSS80nt+CnXewaNY2
D+tvWXyKRzvc8TI+sqE2rxWxse3c95/GZLK0H3t5UpK/C+gw8q1QfCZI40FeGc1pnEiuFaXpEkVi
N0du0peo7byo4YV1vRE/O6X6BcsVO7rp1fkbWfMvUSgBrTfdJs4Ce12Xk8lQnybZvS9OBeqkFgcz
NKHppcRcaqRywAzg3JwM9r5VY/k1Ucgkt69CiSF/7YzY9aK2klurSQ9Nci9IktpGGpLRwFFbgRx1
NsqriptxBQxxYCGVtaZxr80BKWx5uNEWdGmhBQm8CMttgE+/beZ9QEi0VZXydREKLW9h15u6c2yv
F+pFudlLk0T+mHUHdBWFZybmD+RP7TZKgMtyRGBN78meowl7li3DcnO9hcqbUwUt1n/8QdqUgMQi
tB7n0MugQNzXqAggQbVs7WK41qToYSQlegrumTOYX4yWg8cIBTkh3fCRLi8FpNc4JrmjsF4BpTyL
mD/A1jKAUe6Ch23JShbqMAKoUsFESTX9YFieb4lmuanwkreMJwZKg4wi3RYq9iTjRr1Nyp3bD/So
ciBHptGIcAvZgS+vDUEBy5BQGHL45TrP9ME+Ll2BPC956/Tip1UrGNT0IjnJKrt02boZrXla3Oo8
erGp5PwoeAkGOz8YVXgw8uYmM/V1GlBaxJNu48DjSGrLg9bxPVhUD2u+5nkU48ka+BQ3o7mdWo0D
fGnn1ZfGVh8qW+c07RYH5RvhpgCyJVIHpRuIbr8RWxR4TZF9utmoQCmEG7uiBROk98UkOhyYxvSb
Qx7StuYs9UOiIjYT8tq2Y2azGHDDi1QeW+JdNy1bml1jyqMjmKXmuXxOMMtiiMd/EtUj90cq30jz
pEHQyxTuQ3JF1Wac9Fx8IEFXu5iN6bzpOxyQTZzjIVL5R24V7hPyNCbHRb3NDM5XKQPQEZyMp0FT
9SmHPcAnJyFsy7bkaSYGguKoYr2RuAbwl3nZiT6Rr6Pb4ttB3KoZn8nUXEDrLCHaBJJZJeheO/xO
V5R+sMA2NzB98NT7QRL9nKvqE5xJgSAFF6HosuygdCYQBTK1KUahAZ5+q6ALYZXVflsRzmscqC9I
8QHlWxbJvGSGzWhXPpKoDDcRnIg3Ac0VC+JvQR1A5FMHXSKGNpDN9yZ3P5am/8PAFUOqZrcnBDQ0
cGyq5m2Hiok9srvJIoOs8PWiaOPczM+mD2hjtV9yfpg56sdVXMEyMK12WI1spoTNtG354IL8ogbU
ZXuatZ5LHXanxy//eQEY+6vBsrH7538S6x97/FmWwIe2NQTOAyKKCn20/MdXKGLTQ2TQtORFCg4E
BPCO/eFPxr7L6a88tJRdFEka3XKCoLScirF552eTeI9fxQsgG6AplJoTkILEeHZnHDKSHZPn1NTI
fWIFl36YifAcggOjWCYlsXmPA9JZ4Kawc42HX5Hhj93EZ125J5kBgrB7Qsfal6kbQoyhZFGy1D4M
Zv+BLhcSzG8qxODQGQG5MKbiDQejB6ebFqdU37XyDbcpdHsU3hRrSfDOGgbBG9m1+4jZ8bZJEMbR
kcAgd48TdREHyHASbkS/RqqxF8qEQyGUJsrVi8gH+w3YKaEpTv8ZayZf4TA/Fr3Tvwu8IzxrEBwg
GsiaQ2HqatfmMEWboWCIZldXLXG115aBzXle1cJBnkafCY9kpszjfHcK0nvnBJ+HZmGxcps5+gxk
kG5sZHhKQTDA2r2r+GZHk6EsQ1NI+PZ00AQS4TrMfsP0g/6Y1l8NWwO01DJdr00sWmnAhK/U5YdZ
R/PRKIZfpYUPuAlZJmZ1k+16Y9rZvQC9nwKSDUKhrqPJ2LWPR+MzyFDhhUnY3y0+Bdd0bJHsa2A9
4GPU+2ltmlPlZM9MI4dLPvOUfPw1TUa/7EIisZqJALDUXO7Qnul//Wanqo8hKvHHuAr2VwyfU1VG
dc2WHm7Ad+ZHCDEz0KlAofZ2hNehJZHJSNF8DmlGlh1Zba6EIMHx0Hlm1NeeYbSvWXVOXdYGOOJN
cLHDLTGm6F2NJiUpqfSkHCm8iUGCL9sOblbuhHh5xm2y4jXjBlZcB5zjqWNKboQ8YqaJIEMMi7/t
Vt56PhLITZi92OcBpYmvYjgy5kjPKbr+O5lDu6gtI2CJYpdRNSCdWseomAsDtp52Ug3+46t/Xoyy
f8PvUXlWZRHutQxnYVmnSDS7ZJR+7TA/rnhPz7LRbk2SdVuBHgPDoC3ZeEbNrpiRHprO7zwIm223
KM4X1jKLuS5zSIFCOckpEZMUKmk2tvSxGIJH2OuJxLGB76IROz4y07RlZraH01jdxqR8naPhV2pw
0Os94+AlYvAwmeghHWLJ2EmEdDAczpTWHYqVUT+rJR9O7PGBVxUDonKhHzheOahWVGE99F94cMJE
BZsSh2GAnLU+OcYw81NV4t3SDqFXR8jYHIScJ0qxZps5rcuipBpP0g3hNcBUKDa5E1zKnEVWn8cv
wiXOOp5plspfPKVIWp/6g6xd/XVsJ/M0W3b3VISNJ1C/HUWf1cdQe2exsbdc4x6lqqF0BdwX0pAj
tt5h8Ox3Zu/+rHMmOwurEW4ocJkC3MuyWjnwrj2VdJJW8imk+0urFsfrSeTpo4ujGfZJnzE8idn6
3QTNrSU8SYX44UjD05xef0oiLSegOLaOGDJRhxXDbnSjL0lBHrMal/ltKZm2kBtrqPE1jKds3/QM
hDPGaUU2FwfUX2Kfx9NnHJBNz7ilPrgpkqx5tE55FPbbbpV4kB/mk+gL1E1Vvh7Hm9GCcZ3Dm6/n
XROQTB1Z38pIfBszhHMJGr+yDQIvIIcMZwsXiDek1gQ9EXQ6D52l2cxBcmSQGW5N1hwnCevgSWjE
wg12fV9qDmatx8eF6qbYALIenoolZRlK5Lcl49mLLDI6sJP+tCtuOkZzwCMu/0+Q/68EeYbE/w0h
/zp8z358b379W0jH+lf+YshL8TdL2mR0OGTSPqI4/sGQ18XfWPZJGxy8spCbWIDi/86Qd9bfEvR0
rpQWR+o/EfK2+Td+KXnw6OLxG/8HgLzz7wkdfHOTf5T/MwChEOul+R/4eBFYehmUrH3GboFSYYnT
46JbKMnoewEjM0ZlEqwfdLA/MLdnF01WTugCS6VUPyq3pi4sTXOfyb699mH2buQpG/9SByrifGBB
K7HsB+IyzDOypaxX1rGfxfPSSuaVrNNjWQcnPBygJeBHMVXB5k4e3ZcUScoWMGPM449uA1QYhlHH
qWgz4kY71hrda15emYLZvtbgbdAtII59tkOKHO10vKXekKriC3K5U1feUU12h9LsLmFfVPs4H/QT
szFmwsyatgiu0rsUtv0UuXSNOaPQYwCJG32tZCyiG8eoBA1f5lgTkEUtiIlSOlYeT39dyhD5ctFH
R7L2Et8AsOj3RobJJ0HZzTrbxqXUceDaKCgSM218m6fpViTIvVzyxF/+5eb7X4JM2LL+WygANEgT
EYDF44Mdv66rx+//S8Kw06D5GqxO7GKHjMeW2K0j0ypKDUd/m7BxmacSa9bHotZ0JbeoN5Mryn0w
lT4+fNT/Q/TW4nO/tA5OpZdkdYuW1iSerVTDE9BBMXci3UcWEr7Grlo2qpii08BGfjNHwRUo5/Ti
JC0BlMXaFbYuKaohZDnhTHecFTlH2o+gq7xGcMqXqXmiKR9NOivGgCz0j0giqooV9mh7nZBfU7bb
NK6tCo6VLXcailSWkAlDlQZ5tz1YuIYDQa/Wy+egvSV9b8KwmHcYAoI7NCJj5+azthtbDCb4a4u7
pfdv2PXMmzvle5Ba0Y1EeQrHOQsrhoPmZ91m1B3JeIahiBZ4kMZrn+50Paj2BeCrnTDnHKO95T5l
zcruntlLKbCTrUduSu/XAmGmGt86BnanAL37oSIDZ7J7c5uZnf2Mb7BCc28Vr3UY/6gyM9mLnBKN
Wq3bc9/LU784awEwBj5bPVAd8bXTywpFLrRkNx9T6FFIwWRBqkpLovVWr9j7P97oSETFva0p0YAJ
gF7WHX6iMggUe7opuoPF0cuwP4ORG/kHqg+ZOyOj//SbdKAuxwHN7YjelO6LjdeFLjyJt3U+l+DS
mcXSBiKYXN/3KZlxhCYulbxdf9NAsBxdLF3bzoLZwkYH43bDmJV+2u79Chd3Nrfkpye4AkNEi5P9
JbMDea01ozvPrD2Fm9Z+Z8a2l1kDiv1huE7IinjxGmF+00Cegm37+OTzwRF+ZQx/YK47+15MHe6v
YPACfVUXsDDxUHNA4Oqc30uayatuq4MOyJo5e/VtcQPaXRxbz4yFdxx+ya7KmN2MPMsx65EwkLIO
QJvCqowEUDKKgkucRj1qHXc5A6h2uoS6h33sSwir7GCMxHfGfTx/2CWwROydz3Xq2tvHN2WyBnAL
GTeBtV1/FPGMOj8YnnE7VIA64+AeSP2jduVXlfK9kDDJN3KiQwo+oCq145siCy4TUZfUc8FuQIF9
e1xUP+YbVrL00ARZ7+qeAgmy74aZ79Ve2K1jjsm9QIt6ELh0s2GT6fuhAqIzIHb1IjDUCJwoZLkL
vrUdAu/K9aup6V4slgmIm+P4SpW4t5C5nY1x/K0CWprRbvr9lJjF2SogF4aYL+H3U3AVjrLeJUEP
SUJU6BI9o83VOeADsbehaPabOKGXkxphZE6lig3ygjcL5nlZ5WctMqczK+bpnJbI+6HasjUtXHFG
jxeinVkXFGvCaP8spNa+NKxO9gayzXwB5kS6UnmxoWpepsBqN8vq441mRotivUM1tz9NOSRxU6pb
Q2f/4mrjCy6Hw5iiK+Il6QcjtgA0rrtl6PS6J4OsvRUVngrXjomWYDGjNdYF+rd1sdev6gOAzdGf
xoJ2eBoVCyRudCbK5UUgY2+0P5h9eFCVkMQxvvO2816jcFRGsDV6HGVDuRgnZMTXDiiv36yXADmv
Z7bZ96jWGQj0+L8ztCpe2hJs1Ndt7T3ekIkdX5+jCOmwRHr//YlhOsr+z0eGpSxpukBiKUNcQ645
M//yyEBG64QAe4KdGYxolSR7/SiodoQDrDpYzBvESIJjyROmjW7ynKjgnUclpKE5bJksWeLi1tV8
iY6tUXL8Zou1KwIeckzn/6A0cg6VAQHcspg0DQtd2lRE0yUgb9FWEuhPWRBMXTjapYlm7UJPCpay
V2I3klDgVW3annrL+hgTk70LHoCToTnTvokbNpmRPu0DE62oNIxLUDFrTodIbSrpIArrmw+nZYSX
gkE9RkQvHLKQTwQbnuiVz1O61xK2HsJsTloaOCeEDs5pyuwjtDOCMjoAldDcMOpCv/MoEtQ+qYtm
i/CoQn04FwHSN2VhiZ35ETqAdCXpUczzAQaFnR1+UaFqX+Ixx3D3s6/agPNOxnceO3BuLP04JvKb
27nxxyRW0qGbWOvIA093bWYkIBSpZ9hD9sXAGZJGyS1I2piNd2RCUVbJPUQNGVjjH7uLogvr326r
O+DkbRjRbHCN6tQ5zFu5d5MLQdtfta5O/DqQBvJgkq2LPOsPbaDeDKftrmZttkcQ7MEmUeEP/h8C
QhmT2NfC/poaUeIXWjGdS7OpNg3rMpjThq+UczeIeX2LMVHyn9iUDDObkAdxd1Ay94jAQSgXz/PW
cvuvRoImx66tc8Cs8skw5olHKivxKUB2rlHTMRNITvgDyX00yfABgofdHKPrVtjEWIiTEJ38Au1E
30cm4wMA3sF5GMZfA64X8PjDLS9Yy4xmZd7NPKdxhqzlx/kswHJh/nG7fBu2ZfGmtPS5djSeJmSt
EsB8nAg0UMaE0AK10otuA/EHIjVvHGHvbGwbx3AqMYwkKX6aNCXyOtlELLr9xK09evb5WOdteOav
GcdZpZQHju7b46L7Wu7sud/qAzxW9zSHaEj1ruDVWnp8C3Uiekydz4+TL4KVHeAuEqBRJ62XBVZb
t7j7MBFi31kR4l1yeWuF2n2xp1Pcg7QerBHjH6X7jUFreuKsQYWcvTarY66tsGkGJsEbMJkRNaH0
RmRtP1KhcVVMEgmahUrAcEYM5tE8ncIlaDz2YO/4FoBqECyxMxlIEpI0xtu0y6xXmEAvUZO0pyRz
r650li8NOScbdvFoCNixIs51wxuw9Y5a132yzao8ZkvjfEHLkSOjudp64ufsx68qQY2zDO8Kq8ln
7zI/ywoGRSaV170eOi+ugYazasGF3/wCxPHE9s/u7ItKNPcy0ww8VWoEdiawYQRD0O80nYYFx2Xu
22WG/w9BynXWF2eHwJBSilEacInkGhsFj/e4cA9BMCHpN2tja+mQHTqZtbgkAImiMKq/5TkBtNWA
ZzFtIU80BRC3Sor0TL2Xsv5miFMHviz4B1qFxLsI+/gcIrbAQAIxrjKZyC/4chgt6ewS8qCa0QCj
TmdWmIOb64LtqNhLqbWHMYIB4aFWnVtHvU1Bb5xyIwyR9tZHd7Y1qG0lKzA9aZ8HyEZ3hOpLhzaq
gtf9gxHgu4Zy37dS5BFDA1yNxftyKfEypZAZn40kvtRzsDy1Ya99GXIqXOVyMnUzAIee5Altidqb
ljdfURfMG2t0IPSIZvJqLJdPBTy+p6AW7VsQL1f8cH+MKikPDWCQDVyJNQmQJXbgIhRCpf0H+bXY
hGPOUH3On1m/R89VF+wtBH9YW49Ng9FS1QnEGwvE256hBRFlVNxnl/uAFMD5Z9Kh4CuqT2Uq/PWz
W1KRsb0UGsRrvEcPBJp1UMtydWrX5Y3gczUWX40y1glr4iMMmUChKkf6T7PCuZW1P6JY2N4EGuXc
c/KcSUp5govNVKWtkK86oTqJMBq9NGk/QwPY+9xrB179eElW9irBIWh0W7vzH5eWroAHCeNFYpc6
GvQ9c/wCYkrUnXXIenBbsITAg8BUnKqtVgbiB2fIUzqa0a1zf5R2v5Y/Yld3+t5iv9g81dbkeo8b
q/MAi1knnZ/CaR4z2CmPN6sCYheQ/+q71Ff+nKtLEiBNyLEP+PVg3aaqt7EZDq9dARaibSeNqHUU
I9l8qqzQODXrZQjIi6gtWRLAWFRnBbr1QGDXOehdotwWYZ7ypm53ZW860H5chmP6EoHCzrMAOjXY
YHJmIj5zRI2650KDFZwONP91Mxi3njSjQTW/UTsQADDNwDzCspm48ZTzBOlD7pqImS7IYRcnS1/5
KxkEBIN+WVpzhOupLEg+yS4tybeN10uj19h6wupaoJcmFIK0CMIGPgFtZZeKxuIysOxxtzo5Vize
1pyPDt8xjReNQo+wPs2gac98Rluh3xtNAE8dI/1SOvaLlkULa9muvZeaML10qroNTC6EUGfbmOMz
1uTCM1wTzZM2tjPEfen4j8sMu0upaLxh4POHsU4vSeGcKsIhCpJ5e6byCn8rLBfjmM0Z8uc2zQ8i
QX/41KmWOsFBRVwljnF+XEbwc56p6ruGY2LsyTN40vMKOWrJuDyDY8QIJm5wQ9j7rJlxeE5xdq3s
Qd8X7qydutj+OjN3OoSN9SSGjD0JIpBbgTsyGCz6Rry4T25UaQj43WZfzKq9GP1X1Y3tpeJZNrfd
dIiqbI+VktxoDfBgXcUddlT0E0VkgpSFQYHhhQcSekXN0d6rNioPPSmqKHhq8oAIzpw3Y9rt6nKc
Lp05t1sdDDjksn9U4cEc7YsS3bBYSnWQmsxfi6o9N1rtJV1XXBFKt4euao2XcOIRG9XJW16Ot6ZJ
Nb9uxgp4ER0HKr/tCD/huIC487EFX4mqiQ7O8FOkeX+NiNWL1bc6+pYFsOUNfAw79Ibhm5qvsDOu
NqLqZ1LW6wsazW+ZJrxsfZzJ3mW7P2NgI8VTy4HmLGsPFqU9ZdA8f08Np9rQ3XhFMgMlUSm3gaF2
pW46X8OoQ3E9y7vYP0pZvdSBl8LHj+LGOqlq6c+CfGektxPHpa7D7Nd9pJ1IAyTQe5QvxWupMVMW
zNc2pRl6Igznoy271nccaR5MMmjNZkUWJFl+EXP3I63qeZ9OTJ0tYzF3kVYJH9ykuathEoPfAbyB
IQo9Nj7o2HON5t1BJeU9DrimquMjOR1kpyIsB4JLGlHEwypEcNdSBeJRKO1Tt6Jskpj5QkNb+KQn
TX/NEvbRAC/gaKPvPIO/gLk4laC414PzcSkxwWcESqGLNqgEnYeHf6RKj2eStzAG1STRCUteowzm
WxTeNEB4jIbMfNNR7aZQqy8dsIgLZfkv2faj1xndQO3Z4cQxOOCn0OkP6MLa1Sk+9WF5Kajotn99
+1bl9ODkw94FpA7GUxK6YpfJA+QfAPuCBC/GSiUgI2G3foauTjXRwCqUT26whJeitsczuG7i49Pn
x8WseGSFznIhij7fqr5oPCq9essf6M55NVrbhgX23qxidBWj5ptdgs95SoFkrkeawUJh03VpswsU
L1FyCHjRLKJrywag103xmmGd3rILwlqc6N+HaWk5Va3hSo82XDV4MUxWWq/SF1qNwJ7BHSHlvWpr
7jnW1XTLqPOz05NlzwsJMc8g4VVaoK+Rnxwt6+Xx1eCivohRT/HTDUwv65mQkH8TXQo7NHZ9y29Y
jkpviIXto1PABQIGdJEOn1FnIObRtikhWj6sZWJf63SermR/38QHDtf6o1vESjEmBm0wvoQ1bz97
YvFM37Tm/s7udo7V+yzL6DWojPiWDtZhMTHZVqIejn2+VJe2AScrCeZJqMpuoiUxj7LUb5vphBBi
vBRW2zzLIYAFHCn0lba4u06i79s5/4GcdiAiJKhOjqp/xjWKDydz91obfSGgUb+HenAnewxAtaGl
eI+FezEr6kU62FNW8M2brHP2TWa85SH1Vi0041TUk3EMrR/zENBBlRbnt8z4lOYlyQr2IN/J6UCB
ylOJYMoJ0udabuhVpi6LZpMgkQFkiOZmPM+JvR/LpXnGIJjec6JaKpgCz71GAhl3os6qLdduE5qs
Ju0AbSgmXCVcgwyOsOeUfP+a/xVWW6lCt2db6M76mugqsGgRVr6ZtGDe023f12tShYjjJ7kMbGIF
UVyhOfwxR2mf5ajaLeM7bWPOvXk11ouySwf//xoIZ7u7WAtLclQqGjKjmv2qxKmYJIrRHpcsSIbD
ZEd/6hIAeVEzLsrHIAFUxoa45BMTza15ftRuSwbsNM/1w2IUQgNxyPJrXZllxns/S55Tc8yAcyy/
ZnhJ/MdFQ6e+wZ9LxHdj7JfRJBF6vQRBerejpuEH2ZcYRUV/TrMCI9dSmpdkJZXzmTgIY7lqYye8
WG+LCxSEdYRpLN6o2QslXlnv4bDYT3UJ7RJUBbkOYtDmrSqDGXNMgejLgs6N/uRjgvi/x6OTn9eC
n9WriDw3iJN7uQh212wxnuxBi/F2tIDBZok7WG/G5CZG588Y6OLUt0azy+QyI/yenZe2sY+kHCCo
XJLpRNim31f2SzfN4TNDs4HJDyRdMo7ib478vv60Ufs7X13Rfyo+U1s7DJotijrEUTnEKtDMtBO6
vBTS+m0g4Xqbi0ZejOUOSnoCsM0yuQrp3pWIuiv6fwzzRe14VYkxlQc3JWgCezHGkL5//KQiZXys
xd9Bd6bSiyp2PkZlZJdgYMxtuIwuoNYTwq4txnHS5i+zMEp6bRG9WrhP7C5Yjv1YX9GqG2uVFx3J
NfhGLEr62RPyiaDKE1lv7umAUr+s3vEy55favICg1i7m5CL96Kf3ytDlqVgvSd/oeM0M2Jort22G
6FAkOOxpkYsTDdEljrSBiBa7v+jyZWrokGim6jPxL/W5MLB4iRQRUpkof2G7jC9qGHYqsCw/o8SP
Gh4rsjLja1BgjLNScBAIuXIyWVkY8Muu7exr7L7TjJFbEZbjOesQ/RdMXZ/WpJ6KDI03fE3h8+Sh
QLtEXTP+0uJpreumbq9R0T6Velp/6WJnfDEakmc5vuzM1I5xPLu4/numthEMl1B06hqvF41CoHaX
6KQ3tTeXvIWPbmkiHdkHa9vQ61Wlx0AXbW+ZDOe4cZ+BFo8+utnRdzRIDljUbgY2l5Fb+1RMitSU
9RKGIEDrCZNxM6L1fryocdQUOQ3979R1v+upTPeGHs1nwP05LwF1LH5S+WyYI6jHZYI2QAYxhp/m
7uRIwzkFlzcrHG92mL12DHjv0kix0xGUhBM5cdHVgtfqQnLs7RKhXiLeIISGd+LLln2Jfw6jnWjZ
f3EsMXbpLyWpcxermPrLQkQFBCw/wrjc1qTCpihLSMoZ7T39h+ExdHO8IerkV63H5GGFpzpVE8i6
+HuqcvUyY2WLQjMHiK3kV9kBMzHEkZplerHiiiGfzr3ME+sm4hrXEqX/k5xily0D9V0ChPvYSvl9
yR3jTQxgIfQUsHc/E+2haNHsOK8vLREtxciUAYxQ7R7E3KZo926ODtrbgYu1NSzzNzntxRnRkmcV
tLl2FUYf7C5fU43VodKrvWO5KYCYZoYyLYmNsjqvKYfAXwC578D3sZyzEv1er5cMhVeW9+9lZ8dH
buLydcH6uuMTTNAz3J/9bNX3mmbTf1zIqWR8gE1rG5lLc44rE5Q+k0UIPQoSkmJN1Say9h+Llb8u
434gh+Cvh93jsVcoFISDOHVF1fsYc9MzIix2gL04jIH2g4Rq6Y35gBMeGsiWvVF8nswU5WWAR71U
Kr9NQ1bcRgDmZ3AP+1Av3niY29+PoCaqM0ideR9GamuWvfZh2gs1v3QXz1H011WJ0SiFF96q9HlW
UN9dN/szCGuAkXzAt5ltJbf4xo2Q6DHVxTsCWAweR2O/lo7T4wiv+rNlRho6GjpWbdTaa0waKOgs
fowE4hw4cjsq8CD8yMMxOi0xpEcz6NiuLJgDrA4yq+UgqbWMDCTQmn7m5NVymTV5cMzavTwu2WAi
giWRMjeT5kKGRPdiCpyi0o1Ipag4JzRCZa/4Q8U2yjF96FVq+7VGjtuaUkRqLGvxjryWhbQxXJYx
7s5e7gvbDC/tWr6ROPcHX46BBw6r3uMNjbIRfkone5+FzalOKDYbcq/QpmSoWCeW+YhF2IsZkVmD
LeH2eWpxfuzCgtYa6Fblt5yRPjKwXbbed3k1dBgSUTQfjWRYV4+VuWmcDg1hLjwXI5WPoHvEVkbe
xJM+7RBhOYCX/MgWHI3r+fj4yl0PyTTup+1Y4coW6/BlGBsXSc7CENGKxt2gwdubFUmw2Vyz/lp/
aYBGDclW2j+6XqHAUT9ZA2OaABvPtukS9xzqtCXEDfz9qyhW9bGGtgmbkpyWcq3TM9MNL7x1n520
Ah/SZXbsNUCck1ntyQfSDux3V/CuyRg1YYx0NpICuW/c4tiL5W/RMgpl/uO+ajoYKm1IP2U5+UHL
o2KalICj3mSHLsAfXhVudim0zm9m+RJp9vl/uDqv5biRLcp+ESLgzWt5z6qikXlBSE0JHkh4JL5+
VoI9tyfmJaOKfa9EkSjgmL3XjrVmOnfMgCnEaBsayWwqyeDeGo54NcgKOeZl8AbJD5QSMIkVD3B3
C0cperpsBoHQMeLLziLLcXLZiYJS9O4eRGT7SkLGBKGAJLTK+T2aO7+VzPltvyO+aEL/wEdru6x0
S1cztzAuNCRyFXP5iiTpPB5XudpNkaNhb3Oc7itmssnVMY/UfPqZf5B+Xl7FrsUro/rbmla5M+bQ
Oc/qSNTKqRnSFwMk9D4Rk3WaUtc6hfEsT9Oz8vFBQDdOkbFFzHpMTbL1tUyj3tsT2G/QfQpNw3h/
BoXMtVllDLQpLXAnaIce9fkhGNG202oGD2pkeagDkJtMAbxrNTh/8rjDqaTeecxc2zjFpiaAa0Pe
JDWTCIM7sTKXwIOmm/l2wSKOI/BEfLCT+DtP6/ZaqqNrCekIBLNMSQaJ7kjnrct6c5fabbXl6Zxe
UfXrF8bdr07scNcY+ElNXfbDnPG/0sxUyBdXeZF/RI6b3XLS8yz0gJfQ5t3yJQryN3QUwEsqU+n+
Kz28FF6pXcoAz4DbNqc4CeED2iI9kJT4tBhdsbwWkTwvh9M3CYNlcvi4UbTtHhvP3dV6cRCHKJ3E
xU6z+rK8woD7QuYM6aVK1ejDn7osr/I5xq/omr8nnE3H3jbe2EVPt+Xmwxy6XcXxRByKiRUaVhgU
89S+LO8MZhFwNp1kk6vbfaebhNLHDU+PKsKv2bCbPuupScx4p17acLpWtbrfkwFMEb9U8upwRQDN
wOivtg0rXlrxDhfUEG9HyOJJY7yb7RydDTTYr+Y0NHudvmFTKLtVn6gI9B50cl4HEEpCp3CPpmRz
4QLRBknmnx1s9MwB0t9pAUGoLxOoLGDfz2MwrJmzWcdYa/kGvaZDOdvBX0q7iMmlKtzxfjvK/xNR
+7I3Xg6SuPVLJn/Lhsndct9YDhGMPeD25jUOemq9EiLb1OYfBrMUOdRwWbpmF3gZvDJUTjeuctiu
WUUiE//6wIfwCSUtXmOp8cHWl0a/lXGDac2IOoCKrrdPzbF9cYTwLkTUTMYu0SMsjkMUfE0PlxEi
d0yvHcwzD3jBbGGqCVDHE7oNpxSflxBgajio9riHixzH1pD9rdoIdfr/jnYAvBa6w7PW2YJVRUY4
nTosX3sjRsXDhzYaD0fbDoSoP/IWGSDW85qUmkD8LsPpkNSJsWlzYe0cPpNvHoSFnDng07cT7L7Y
hmJ3LDe9l8Iehc9Ifknnnawm805eoFkYDsV3nb/x5ttT+nU0U7HvDe2n3sQ/bS1sfnUNa1Avmt5L
Jx8xh6bs/omrhfiLYybT5mHbCWk/ao+Gx40JKx54nEUuYo65d/QfToFWwmuj+JKj+tZTVxpYGEBk
IAlxTrSmKFcbr9iKXjhHuUwI1YEyrLporMhayzlyh9TZWiOa6PJGFTTGgBxSFttERy7S9qF4I1qg
PdmJ/Ug6b8fS2zjls8BToV4tx1iLta3RnITBCQdJe42wr0DEYjcYDLLbtdCPrrOMb3E8jk/d18Nd
6rPFFV5n7quRbUdQe8kDWXRCRl1joT2R/w5/yzAy1nHhA7Qt9fIoRa6ie/59uNQo7A75OJ+T96VQ
ivLSvddZdXeiRpz73pkOy4rILv5ABHX3mmGZ+wiTOkumLjrx5zRnxLRHZiHhbcB9IwcDhZTf6Lek
TIMXMFQpGVsEYZQiMkG3uOV+WTBVTlUcvJRVLvg27cWgskhU/1ckNuvQuGQpVjbhodYaGEtpvkHV
13wm/W8obOEpyFn4I4bFv4Jm6mxVfIKrOvuW1CjGJETY+7IaFiLEavnLisLytXBn5uvOq4dBGNOY
mu6avf/p1LN/QxPfr2ZaqQeRLyRZ6MGjb8f5lDqwGd2Wqgll6+B6/rmZIuqPRpbEy1OWb762fG76
arhDi6UISY8eNibDwDneyqTHC9ZALOnwlfoyNkBbqA6CD+rKU9bwRE2vF5VTlpGg6XdCbJd6bTks
WK9Cec9nvsmNH5tEYDbEQR1sGb7ivMmSTTjGcLLjWN9WMvIIDOt+D6lf3O1Bra0DLSEZihII05ka
CNbHom3zR1OEv12cQVdMLzs0MgFPf/pJUauhE5vsX+lAooNfui99x//bVHMInEPu1Te+/Xfl8IOX
J71CW4dCOC2+M3WgIp3OMSRaIj/l8K0vAgb0LhdGzj5vj3Lm6TFIQzIfFjwIXXNbfi6bQzsEXMzM
hx92BEOqBACLjb5qjxMY/E1nSvjxLgpsu2vbq1czNcbEExKfJljaNe34posKRryLsZiQpO1kTM5r
K6vfUk+0g8/KbR8TX/RVDZhkwh4Mli7wfqsfzTgNOHgFq+XYay8El2FXi6rpZYqnG/q+jOzV/h/8
5/2J2VL2CLBOb6HIGdushxiaaD7g8K58DwRiJRNhDzGPhIWgcHsJ8GjcCkVBndCztfgsMwpS3AkT
KG270P8aBhAuUZeRzTLejI5lMPwZe/OblfjRuVeDfCevkSa5bMAZSJ10JvCn5RXSnXwdRFhAAvNI
nLt+WY6IOuiMa3djREH+aHVcGTb7rm+MOrazAirblPWbRoPnHTndeK56bzgPHv2bPcAZSjRTXGfY
5FdDHV5f7mIfAHwNzuZshOZ4Rjv7EQyj664H7vXbUD1pl8NV/GRboyrbogCGYus3zV0f9G6b2KKG
aGI/OzuUqNnh4H5p9mrkv6eQYeMlzcbdgLvh5lp9/Nr2ZBnpdlbvu0YXD6GhrzTyqj3U2cCHrsTW
gkMgTzajSweBK5V2JtN08Pt9/t7k8XCeufVhXGC0gojhuJTQy1UrwDf6gXSJ0si4LuYeMe868omJ
Z8Rwiozs6JCUdcxHupquHtdfalDqeNznGfsWxFtY4sV8dlX30IRmcAlqPiNMYPayKyw2wGT2zSVC
RSXScA09BpLWkBuIqtHb06hxf9GQfhlg/WstOUSd1X6UHwN3h1LR4ltjYqsloDIs8rA5bLM93hqm
tyZ9WNJ1Poktg7wjeTJ2UY1SzoQCaBFgQDUZMxfzrGnbDKySYs/w11C12jNEDrIwghTtXZVp41rU
ukWwBHlZMhR0dFnWnExBo7T1w2o+dcVof11o6czmuCVfaJWa3GJNVSTVY2Ky+Imfvef0m97x+le0
kOLZz3eQX+5JKiEPoGgCUCIgMzh8sxcLUVReaDCWJvEjrXyNyND51IeNeC1NwhGmPIToVvbdMzRw
O5kmNURjx1c3s4nAlESBzUhVboTFRxuyQoKeaArbNt39QIlwxA9l7rqZxwtmTbAh+M/2IB/7Z+Mk
EI0b96BrVcd9LOmeo1+skNjkB0SqmMgg2r+KoUVFZEEub+fGQNrEuNds9BcwKOkOnREBQyZxFfay
PC9qNhWQhl77yPFf8irmNmfy9FxWkF6HkZBnk/WlCwz6t1GOxvfQZnxhcnf0OzjpmFm/savr7gWB
PusMpe3rmJNTAwo6H5rokxScYt24un6fC4C7ApUP4eTme9REB9vTjceI3ebJPnLvAKXoSV5+i2d/
75oNoJWh85lmQR5reixezkQdJkqbhBXVpGSsDWya4a9/CS04Kbfq04Yq8gGQq7sGmmetrTotAWOb
OG6avvzjmN0n45HVsh5pE8+/kzdPSZBdRDSiTZHFv69aoiXwm5OLPObWp9VXJU+i0HhZjszlTy7K
oV/Xevw5y8p4S4TlPoXRqd803uq5dV5d0yZgYBL+e+JSqemNcWq62jwgMG+/GTU2QFSo713FTcib
nZtmiTNJ9y0yt9575h2T6RqfE4k6/oaGynxP0Jeuu779KV29OLAcEu8Qq55jmM+/x0C7V7r/OQHw
3C3fY2P1/CFGddFDE2E0cIt1xC/myWD0gEcJmK3Dwo8Wo966EISvQ9a82ErC2etoQmu4yEJjJzMX
o7lZhGpIl0rWDrJBXGG+E+sV7zLd7m+e0x0miRowVVLe0OhfkYkSCTWhaK+YMdDBljn19MEybOKi
8kH+1NjxQNpP0EXz/BdNgV5HZbQTOH53sWK6sui+WcIhqUN5GmsrdRmpk9RJP6xtxWQGG+JX3W0N
aXSjjaP3MGHGY5eud7qPWq/2FavNHJ+Er1YnIDzZ2up3Mx+bO6lv0aMatjRY3o7bRXeauhRtahTH
6FSIHBKm+BwYTje2G79ankayQQhy1DCt4gy9kKIFSdqxZhJ77N3ih4Gyd+0UWrhDIuU/EJAX57zT
fglsnaeQGBnSgcvyTSuKv2ZLzkpn2vGppOJZu5ry2A+ufXLHNvhgRvCR21n4AvNd2zoZR9oO37yQ
vbE0yuo1pAWBEoR0N9FdhauJ47fJqJOHBu9J9l71UgInmnJ+8MQjNvZejOC3Mk+Ptp7Z83BNErbf
lQ/C+asn4KpE0N7nTCViY/welzgdEFxjmaxbdkI1kDbZd6+61Wn75V7puGgzfA1SfoYaQDdMKpTY
yX9aIUCzJEu1nRN5PKARSz9lPD8YlYhX8Km7/1bPAVX0qsxTEhwRHn59DCvTcfc6iClSB8MR15zz
TSJdAxZcxYSdEGa318zks0xkscEMiWQJS+WOT+ox6ccWzy2bzkpoL+nkeJCtELrFcf9NfXgOjgwT
in35t+z08AVSGQbKCj/i0OfWbvmaYEGIcMO8gsVwX4Stg+AdStYJefDmsXuiqK2KdxZA83p0c+9H
WoPhfBCSyUNp/hVbfUnajBDECmZPcF0/gz5w0VoV5gda5E3SzfkpH/TsHKXaC7SS7GCmo7zAQJSX
IW6Lg0ysV/4ySd5GRhpIVtD7RSRH7xmtcUdXNzQ387x9z7MXPL3n3B1gmaOy0CyHo3w0tSPtvd00
l5KpCgtqDjadANzi7IP80HU1SbFP1U9mKoSmpEdg6HM04oE69GA6BeiecMsxso5MHfcyNSeJ61b2
VkQVjC9WAluqQHGAItKubd1w7oOe/2BxpJ/wADn35UilfS1zvT+4zcXohgEyDCOIgLSAb71VRPwL
wfe5vTD3fWLG58CDm5LOcbgquQ1QHitzT19M+xYCyHEZ6uA3JDUv7r1DnjcuhqmpPsZ+R4QrStKO
FXwdyvboqVKyXpZiWV0eyGwiMisw4YtxLK+0Ue9o2pmmpRgqG70BEhPo8rIcPDWj9ZQjl1naVhYm
/3ax1sR8nKBKOvHWZ6A7ULRcocPOV8Z5+hyhowrth8WIhawMhlUzwUtqDPwqg84ECyuLSy+TY+eZ
7ksM4d2qKbuoqK9KCg5Z1PqHRL/pvBx4Kf99VahXZe0xFyVr0NNQ+K1R+8Jizq55Zu56UQR3ggP9
e2dYSNhm/zUgsMDs2B4NKDke3pDKfUMOIAabmvCTyLnwH9OXZdvEsMumvtJ/2K5kkVPB7YUXfsmU
xmM5lrd69U87yvYssB11q7wCfWfZ8qFPtOeMzT/dRo5nkPLj2ejj6eAN4lDnEJ20lgZKtmZbrJb3
wnhFYtCehK/HLMijIWWvm6/iqmzJuu6shPywkmyDPOIR4oH4SaYKRClQrFWXdx7RpByonLxzatGC
FjPpusKqwb2bM1iozHwJUXy+RAyPN66LIHGGMrHPg5ruRG3GdCsjl9w9dJYvWbO3JgKNF1dIecP6
O9Wl/TGnHbS6yuwOMBU/MBo6B9f0nIdmM+Uh5oEok00nuux74ekhQKnqVw6QaW17kfhWgtNYdYJ8
99LGo5KMEdJmR1Z7u2U5vOwhlj1PazcP+k9r70LvJWNqBH3PJujUorkhdW4OezaXBa1zzVpTbfJ1
dSzT/yQsvb2cyGXBUoVi5P8ezRAiopN5glFCp6lRq4bRQV0LMmh5Y76iCdHOchHGuWX1PSvjcE+k
DiqEzozE1hZwDftyOtXYc/Y4VvTTclSIAk+9We5RSrNV7MptHo0sYWz9shyT3QMFVFJQc2KYYzVX
uCvlzTYMvO5u6iPN5G0u4LQS4TjuAquzzZUdOXi+uFyDofaPPtEny2BwGYsur7CMII8AZbb9/z66
PapNiOB0R5naYSyqo+VIZfY3EpGN2DrPngEbsoNp8QGbx4Be3e9/jTlKAYbKr+ivPiKNQXFSYr7P
GveptdpwEIP6/dYEAZJWSZdkBtZmKQD/qwdjmBV07cZxeRTlFnbHMIFB0jT27zB2ktsiLDA197ev
29eBdLNTX3rzpglKEzAgRZHfs9Va6tKBLmxlNbE4OmMDT8goQJgUTryf9DQ+QUmyDlmITb4BkbyG
umHvIvJSrrof0ihNgGTsxpyPjEQezJS6GwzmdIcIIVqHvfRurmJeaT5OvD3Krv4zZ3YsMFU8NcVm
KHxwOQU/wHs79cFFhn8rW0eGqHnxuxlBYrBcJvw8gZcHTiIwI6H3ICDas95nvTd/Ly8y8hvzElqx
7qf80Ni1jptpiED9aWZFlwdmYAKH6qzy6cLI2Z3Y0ZFZtVSVNitJfOjk7mVutK1LGeHd8ZrD5MoT
2+IMd7+Dd9XnPp37EhCoUoTgdo83sg2JH/IL/9kVHi50PLHSk8nGzUS0/2rdLUPvVsugvwzn8lSh
+kJh1JNqp2QDy4EXkmm2Sn5nm2KU7nAsQsJsNx3lLb5VpcsJaH5znlCa4DMEwP2MjYqeUv01+VST
iean2tUotfENkMFOpuvF9bVYq+wOo6RgFNzhO177jsYysi0s7/xICUEDhsqnZ/nMlA27a7eBIORV
Ijo76lhejXUUnaO8JkNgRgMfjE201gsvOcx1oOPfSsXVSD3ceFYsT1X1zyJgnLg5p+R4MhmUPwkw
HNYSXfkqsCvSG2M3QAPCMUUWdniRBZtqKttd5Q8V7av0b6MR+m/+lL1fj3XgpM/laJIIrTFhIDnA
041ZsXNmpg0AwZrtQ6OU3MsRkW97zrzgJkI6jXXW2uV51PXhJv93EGoCNrbfaF38D/qKgraR7+cl
bFsokv6kcQtqnBe7KrRTAE3jkDFJJYSw0CEfhIe4IzkHUEaI1ogp1XKYsQjXPfkeuzwnPEzXU0aA
sQ6tsTaCa11ln8yv3UPr1OEDH572wFt9eNS1QJ2JH+Y69o51zSK7OBZo0I7LPDq5hEYAKLIOuCz9
DNE7JhpFeMlWQO58BrU1xrfQNvfWOAGIG9X8exleqIVFVvvyQIhnuXMwirDbisvg1FqrnJIJLQDD
78Tg9tfXcBgrPTC2Hgbgr/EDRgO6GP7dthKsL4fOjHL6pFDTX5u5FltkkPZNiiEnxgnaxOh7F76u
X5uO+ZhWvtdc48ewry8sE+JLqnZeyxGqtwmdEPbCZEBC7BAWVGnjYSxnUthiS90GiKKPnLuwA1qU
Nq/fhFbdamsUT89Lg9WIfAH5rkVKQuwa24apnOZKD2YjScTpMvXT7JjHcmwdwDb9GmvNgfpo1Ncs
SC/LO7gMKCiM6G9pANTp88HCfdhZ73VW8NYLrL1nYZdh9VCoff4iruyIImrifieRZfJDlNPvSdwk
f4VoVC/ov7LuMY5ez70iquKdLSsm0AnZx7ZORhPLobdSD09lCntxeVfXgF+GucE853pAX/ldEotc
3buZiDfmpoR84lKYkopI0YaIihN+YiRUqnYd51YeuYUeYuTj8Maq33NGKulqwu+68wWqYcIgYUhL
N+fWjH4oVF+T0vR3S4Wx1BxVQsZqhd4cou109nnOHHIv4G4juQ3PsLR3mmLWLMkk/AfG6sDWaIES
b4uvh/0JkwwCRe3wQReAsVV2L5MxWmujsogFKYfk048wcKrPQTEkByd3M/5E2LxahP+EngGeKK8k
ASMrdm3OK6DQp0cI0w8L9QU/6m5l4Mq8Lwdj2QArUvTe+8mhWYb7WvCsNXDDnrCbW6qGHvVfrdKK
w6Iu67SfhdlpTxQl4GKbsHi1AvN76SGhmgaMAXaD5RqP/LglCJTNoNCsdFUNE5Qvv45OjM/i64y4
aRtXf+a0d89VZ0XPsQKGZGdD86utvMeQZwTs5PYhI5PhWdLO0iSpx6SSApmW2exGQZWbc8069P0P
emnnYGjJS0fS5yFOAZY6wpLfdQLQK+sv/gn3x4D3kUCXwTikVnGyW2N+YGv+x4668kgnM5+1Xs/u
unLhFYWKE0S8fF++5vnZeaLoOFRlwNojdqz8NLVo/zWC+vpMVoSQNuErRNLmUiXeH30mtE6NCXuW
3myVYEZ1Dh252dTu1WTfcu2gUKH6NqedV7fiQu8tLvMsUU0Gw7SzYrYFlR9FdPhNey38V7LZ2nuv
1MKJxSxLSIvqOiq3jkpw+M88VwN9hpTMo3XL9Vsf55qYKTuT97g0KUMGLkskr9mp9kwfNfWsHUzI
0//P0t2PfXvTGcMISLjF957Iy3KrNVwVKDEbF0Tn/SZpu2a7fB2iPbYa/dpnljKiFto6lNQHlMfh
uoCajn8DoD+ybBitrQlfSv3+jAL/oeOwTVNLyXLhC/fyD3re65cgIm/VFqEEXsD0tduQHZpjgWbk
X7FUyFzk3HihDJhwjKSXBVP2JdHmfqLbAAkCL0fLplrDpUks9PHJDtvYEeJ0Z/1YEV1SBWAXR0mw
woIw8GUjdstqIFELhbhVFAqtUNb6MNvHXMF4xNpuPzFePADvQOlKI7SDs50fCpcHb63s97qlFxtb
wj5b3vZDU+/HHrRjnHYSb10icYbmrHBhZJTkEyEfcEkl1GGPrc2azVJc58W+iKH94CjyL7Q/7qVf
mx5BNLo6Fq9D1bHlITb9ERX8D5kDM2yzEqQvOaZzzL3dm6HVwxWCD8mWXZpuoIHU3jrRoDeXovso
eiYvgYbmp5lxGAyj7lCwcnsqCQOo+IEQ7Kulpg3jWRyLihkZLFnyrBMVqECQmeu5OcB70FN2UaFa
Zcq1ReiQbhbWlJ308uzFHfHYFrwSklusU6xUMjlRpqemzX8EWUgymerxwjBHZFURfjr6e5XEMk1G
+ZoMonxFM66tzSKnVutM81Vm1rDxU+IB2r7+o/WD/Rz0VD9MCdNRqJr2U+rsuEzrZ2KYyTEeoNBa
HTGJQf+JOYqgHINHSy1wPdV6VxN8HPwxDC4JR6lIlqNwHzk8lZOvm6iXsQUZm9HTBoQA1Gh5T9qY
WZQvzjJBL3tSfdIcSF8j9Y8mDe4oW/JjxQX18OwAutKMZ1gRWnw+ZMcyjHE4aWybCp6JX2N2g54e
nZwmk/ZmLo8UhAIIskYeUYIMq37GC04gIgR7w9xYmAt2NXznj6INEap08lFwz7uTqHOc8vaj99na
WqOP4FQddm4PpxrXnDCpqkPDxAiFovaeBAxDXbP+xY0rPZVt+K7ZuIilkiTSuXJ45rEbcnkeQ/mO
ZnnYB//DgVFul+QU4upYvDqDEhMWYfoPqW6vFd3HeSi9i0N5DfhV3ISqLRE2ceMWmr1DYfsPoYss
ybq6ORu4pnG72d9ZeKNrhBlulfjNxtYIz3HNM89r22pvzMgfq9hFeI7l6WjC07g2eHS6une9jY8F
1DQHqJopxQzZMOwfXLsvz/1YWcSOy78heGtnayfQN3ng036ThwgYwjYAKnvmKVE6sDxL0aTZBIwV
LlKfRsfVINRRkvK3KhhCQ/ggYglsO6YHbMQ5iykaGoJU7ZNTEzS+MvQBwXHg7LD9OCdG3c6JPsva
FgIMm7E0TV7qIPvz/yDnNU85ggaS1Xhl0CAf5UK9mdzn0FrNjmUnmcRNNmzY+epMW1Dcz4H7wDT+
x2iwsNZaKI+VG87ruIODI1AFOK11N0GEgCVljb1IfJaD3ShJE6kOGrGRa7j786VNxLBwyf21B8tj
gw3QvHaEenvdxXJ+LzZqKtbsqkKtTqZm3+l00LGi9ON6bqNb6Kb0O1afH+j0DqndeY9wlM6RKXJD
lbEbBLkZrXDfgx6HmFUntYtySidPCXVl46zb1vltGpHYj1FRk2bvyXe96NlrKx0mhjJx/noV7jqr
ti66WuBKdZDGi8UMSega8odwt1Y+7UUEGVO5CCmTUfAoYHu8S9BnoBqpuJ1og//BnOBgdKycwKIY
D4Z72dZ1nb9sWevVoJZ3gT1mLzDCjr6I7rU29rdCPcz1GAee3eh8QhX62km4/fV+u/caJudfo3RL
NNORASkBWgwfvbyy3wNvJUjgEE560frqu+d54zNQR5s6p2SG6xK559r0kpeBUFu8L+whC9qry39H
7Pa4YZsBiZZX2Of/jhzF1KqOkOMAiy+gHnMMmPYvcVJPL3Cx3qJRi3AGptbD9rkkNHx47YQsrVGz
yIFh+AkN1H2KEYgHpq49UQ4yBQnZ1eFCuXaqX13svq0a9Ght/qkhaj+iPyqfjTuwh/bcaRvhwjpb
lOZs3G1JZEiwXr55EWY9y2SOdJbzTi+MP/EcYE5iUUvCWOwonly+NbBvXGrEDAwtcOQ/u4H0r7Et
Sq56rGoBpqrtWLcNq2qvffSddcmADq8m1w0OX6W3PlGLdODOeWbBilZAkDhmHSXz+MTai6e3eoQ7
QBDPlenyYUk67VgVlrup2JXSjvIWx3F3mg0ou1bROofKTOaXhQpg2MMTA442pu01tewPV87G6b+j
a33jVKRqleiRToD8H82DMb6DKyPWdBg+cNdLFDz6d6S4I4J3P78kYAFujdEO7EbFH1ZB/hkVVcMu
zw93A8u/H5JmUQ9674TfknAb0TCfzVCSZGh6342fobIwL4fbS/+IpXsNy3ImlgBM2B5Z/krPbaZv
w1B/1HV5iVHe7fKkYstu98nWRdT+OtKjUqSk8jszyJU5wx3KO5TwRAVk/kpLRXIbCaNmErqPE889
Z9B2GKTmCGbUK3aHxGcD5+N2amj7TJlpc01owHQnH/lh1BdrI2Uvs6gGjSpgl5bJMr7a7qZIfMiv
qg7o4/hpoTDciQjDEhTtu2MFEIS7CgMil3dL8TRLMkB0MB2DE998dSyvjOqtbSPMBEFw5f5J0yCd
7l7xfRwoFmHrlPAqenNAtMaMdXlXZqZ5ZYeEqynWTu7iU1YHbnxUTBT26zoLP0ccYW/KFvYG8ciN
UA5pcWydLA0W5ECeuPR7YPFJc68FkR5FWd2km0RYvxwIybohXojMVkPnKOmbW1Xea1XhMok6sgHJ
DiC6mWqVI9bHip3mIrX0FlhPxnjCZi3TsAtSPMr+gRMy2TDygdzmIvDMhpRA+RzNoHIfL8eU1a/Z
ANXGrPRx69VEZKwZjhNDO/kS591sAR4IrG9Bi5LWT2bt+u+izI2bmDuV3a+YfjcPuK4gcqxiwvoZ
QIm1q6duF+JWJ0Seatg9A11nlhWF0WFouQ4bkhyuTlvWp05BZELTZiRSOvJQpOUvNw2LX0Qvy1GQ
bGamzoqGL+GB5AWHxrXxMjOyR3zFb/rQ2PKWS8059L11q7LWW/UMM3Z4LLhlu0WdHyazKmhxPT9Y
san8PUjc0tQOSMrUZCftTXBR7Mn4wKP4ihCDITdAwi41rzvmpL4vQ9faAM8n3e7u1+Kfr5aWTcxw
nA3zvgiiB0Cd4In64to1k7mSDKpWqUZSESG85YuvjkrXrWtbfM4d+tOyKtDqCazvIJeKR+MZRPrt
HbVSKGKCZrIS/w59qLyxCZxuU9NGlCX4ihEv8ByCwxUT7oyT3Sf+YW/J7FsJwJdA7iSWa0oweyOK
2UL1kZxn1fGl3GW0zJ+OY1b/O/12IsM+y+ATBn97ttThK+PzFNSKASKibaeNAtwYd4LL/1U3jD+E
hhD3P5HDom/4GpS2LrprAkCIDC/MsL5qUF9woc5vUL/4DHSOfdbU82c5WFZ1jDzob7d+0jEmZjR/
AQZYXBJtfi/6od9bAo5F5bCweTE7Z1ACpfa1n83kzG265HljaGdnEm+Ajf6Vcy7WhnnAgAhYECmX
bUTJ25wwnUyHX1AKJvLc+AXnYBRuhVJlkiORbYfURa5bwGM2utj43Xflz7+zO18KBVRajrTASeYF
5wju+vW/o2kJGnHpjTKka4s0JB5ppPwYb0aBjPbS2CW4Bx82K4MBVDdc0YUL0Why0chgFzGm5pQM
5bNXW7jl4DrNL22T3ihT3LujFqRa7Gb3yd5ZOZEdbmgHuxxWJLmPjUrUaT2eckBel+XwZGsfFnUi
TDHjpadavw0I2f1F5eylJUPrqPr88g9gMCeOge7dVkiwRrOzs6tBfIVVkH+4EdVHrEyplabZFzd1
kbN67o7pNNUu2uqNzvoZw3c1fhvhp371ufx++j0X3T0xe4jR5GlhdJ/eaxAsO8Ku8nOqmCToVBK8
S2XD5jRMYNPn/jaaXP8AKO5f38zIROEIiAryI+5BW4F4oiYZMaBS9mMSY0ycN9Er3fRR+ja6OmvC
aD4M8lrU2meUpeXJcKFaCCovNwIWze1XnAADDvaA1xiUVBAXt0ojjlCiRqc2Msbonu07z4AGlzN7
RoKGcHLCrjoELaxG6G89G9RXx5k6aIfRlei1LUa59JppxfjCNzC+zBi0d52G/2P52oQO5kvOxyAI
rf//+BWLFh0FTQ1XGp8lV3+zWnq2jIn2jdagvTXzNWe+e9KsnEI0q4YfRuv0sHjYltZ4388jKoBp
MF4yA/ZQjD3yRo6B2OtFUl/72X0hqSF746nPTHOG8J6llPlzIIpbbzUhGbpttNNSqA2rpCdIhBqg
Wze1Wb8OxfxpAw1eMU1CaqeWk/6U3HAu6o+e7mxbFka+nT1c76YzksgYTNrFEBhEF1mjBZGa+O1x
6wuL31kyZGdSz3ZmgibT8Tz2C+i3qUsKyD9j8G00p3nb05au/mv/wBZh3UkxqA0BxjnBA36doyWj
6wA6FChHGISUXV3V7mbWScfFsU5Eb2776zmZIC4uvVA9YFor/DTaZgpwaMPlbWLcbRZzwXVvFoTM
Kb/ecvwfws5jSW6kXbLvMnuYQYvFbDKRWpUii8UNrEk2obWOp78novr+vGLsn01YsZpssjITQMTn
7seLJuiurh79hD1lHdohBepfyMBqm2INjQFbOkCKAoL/z2opMueUTeNyCcscmBi3qunmAdPG4YwJ
GtXxwlnSv9RszXaZSfYyW7D+tZDDL+ortfiSQiUsincNaaa35BLwOTmC6vYwplH/TrycZ66DCf30
+c3JWj43Q2oblMbFcpnkuEqq6quRkBGDxPT5FYIP/aG8/a5H1CeTguefBIYIeopMMq8QX/0KKVv9
GHo/0s7mRFeFiCOBFW98nAdH9eSi1LjdmHNEMDRfMt4U6zJU0XxXi91M+gkHwUsaVHCTjZj+Bky+
V7XoC8PvKeeDI5U6/CLxxZValS2Xzu/Gc24eYykaB3Gvnym+WsuNh3UkZH5E/m2KxWUZIISnWLxC
C5WVf8i04prAq+k2fgaWoePGxp2P9BFgJllBRU1RRvNdsC7JxZMLaDKS+73We3AX0zdrgF5pjj1m
bEd+iZPHkIKyuXXxt20LeS7Hgm1CLEN4rjv/NXV1U1ZK4WH4139UX3mDW9KaLbexyWIe+VMDFh2C
nFTzDpegzx/50A0HJh6MuebFLi5MNL2NPUdlSIeFf3bkMtNRti1bRtJ2g1tiaIBj00d3okOrvucW
SZeyo37EjClIca0EtkNLENZlfvYF2cHbuliKXrUuptG4Q/sXXjDuPmX/MtLoSNsqI0Bi2X9hR+r2
JtFmfn4WY0yJ901xvner5Gc2G0tECBk7dAbmjgBBW6PcYZ5yoSRfh6TETCWW/H2m1OhoywxxxYbY
yYADDCpbnMXJ5fOhvqTJ0yrD4mopCNRcE5kYb+GdHahzfhYH7H1ExrRmFJc6KwS0qvjZ05r0oNKM
niRLqa9UwlGb3fxIaOmIUOSefRDGn4tNZJnIVIQXgB/VsvR/FrwJwHSF8SZDhp/PN/WQU487DcA3
0Xr3bHgpNJWs6881V6v6VSqRCiI24bWyAczlZEU5eSpBKMXFWeQ07XxU7mzdceXVpbm/F4Abx0kz
nb1hMpNe2Z8/gQKYmJIP6yOmeRcQ+9aEXrOzjSy5TnRHUsQHL+sM0WPzPwwR7WrxEUHYCv/opG0N
NDRI3O8T0MNT4KzviZpKdMwd96SN7YMJD3nXuuChZ8+ynqjPsp8gASdIKNTbwfaHwDoVpwFrAjN3
Q+wb3nJbBp3qxao/l0lGnvACNBc+sNxB2cuG8I3Xq1q6TojjMnR37lsZM62BR2DtXco6RTNhOhOq
X87tqO10Tt4b3yYHaZ1yg4dEPZYdbm9aws8aTjAJ/qTYOGuGC+5QrhRAS2czA6kVA1zCXs4K1/YH
+3nNcnDCzHPOUJPFkKGn2kjktLKPX/q0l5C0+RbTHgYHa22oHcfg2AZtvs+Qgt8mu3PZJyXleXIY
+GOitzarvDoLjil0R8mrlXv1GPqCbcufGb/6Su8wlImVTNFHWQCYr6x8ufBwWy6zdC25TmWcCEcT
v6DiJNf6RwbsAJtFScyfMOJzT0DkgLFwQUlrJTsKvBANiBZpGeJnvF5H9avYs56XuLGQbTP7NkqN
OWms/gKhMFQxtNpe/0mlZVX14G474JG2vsfxS5w2gJkD5oHHvE1w7sEtC7vcNw9TP5E+9s94792X
NmMeWBT1Tx7Zbdg22fe85oUP6xYNzPK5ubKRG1/aGlPG+gozYLoVqbW81lOmbytGRkd9ZHaqGdjb
iPK3T4Yhiwa4X0KvispbyfxUCR1K8hByaBJkBCVIvZhpVIObxDezel+rEQHEFkYYUWhnk52dS2Ou
QfwH9gn406mWM30hj/byEHMmuqPTJswdtIxAj0uyNfV10T3y4pUER9rulYdnsJP16ne72OPEJcy2
38e9Odz7AR4U7EFtX42rccUHkxzX93FYhp3HofcRyMVgUkdo28l2vRc98bzM3quuXY61D1WnSZN9
EjjiMUd9Bz4R8Q1ycPJgQsPSgCJrzFKHrNk/amn87uBh83ADEeHxiLoHCLuhKPsvjaMZ/L9HhyKW
YtnWUEALtyFED8F41zS2oDtqcC6G+T7naMGG/Bgol4HyGyz9+DtJ0/ak6a6BY1cABhzgOcOEdG/5
jDHHM/Y09DUoIcNbv3rVS5CkgD4TnWxGP5z7jIKJlL0gwD6fQmiPTjClrXwuVLoj8pIbRgWAeyjv
dIpWp7ZVJad+TsOk8RIFbJfLYFnjcfGZpQsXHkiDeBVVNht0ftUaVLNUWkAUxog4aHHANh6OhqKp
Z1/qqbM/8NJ7m5nT4h1f63AcJrwmaVFQf15b7q8x/QCO/iYopb/G+KCfPAMSW15j91llXJqPm0bI
BtNz0hKczlbzJ95P/dC0MT1GgdBpN6Zqb2QjvVWTJmx/6efMqXDo1Eg9x9/HS3fIErs4CxGkOGJc
bk42eVawzxIRp8xcnu7QttaLN13+8OoFaaSns+ooeVzXUy98eEF2Dq2tNg1C74o7B660vYx5s8+9
4fG5cQNgke3hojCd9mIsSmhyWGMlmlQt9rhy4I6XCkGrbY8ONmZKE6FjA44/kUIAxhcXlNSZ3vcE
3fzBILfdsXPTj4bNWKvLBftECCfGdkF53yqdL65bnDatfzAG7Xea4l6foqB7dlaqlKZSX0IHqm7s
GuN7xHZEkewKOYFTX5VyDNd6IC4bNFFOq5QUy+2QmQTaZo5mIEnyl1wc+zadi4s6uKgjDNKnc+rM
/JlybSaRVEWxyfU1a5NoDIhznSMn06ZqAzzA2DYDMsqaDhiDlsmesTzSYeYbDKT7+LmErfDkuWz8
mbN67CgT2mGEcM4Mcj1pTYNpJiIyzbBWrNJZ37i3XXwQKFvOy/7rmtjZs9bPIRAD/zVmfED20fO2
jsxPKzCSWlLvI41TlL18eocD7B+hXFNbxR1zurvlqa7lID+3P1qfVIES7mNO+NQx9MUmdjPAt12y
GzWR7lLAdF8b1/1wil5QkURVU1vl8ydNDOXKv0o1yeqwivW+wMzG9Pi4sF937Ul7qMVuqPcKujbb
k970wtmy+Yjb0PzgLmKtn02oGGhuN/VVnbcw/2Znq2sGTxPhiRPRJ+hvo17NDNN7MtHw+A6jA422
R+bSh7J56HrwNGQ1IU+E5c/nZtdUBGRjIfau7Zs73SOCFTBZe/o6zxEenXpuzosCTzZW9yElj7uY
DeM+DVMQNvPGgU629eQAkhx2z30V86rCM6nFX8b5yPkp2Whj8qvRY3f/+bxP3PL87/nZrv//oGc7
pk38wzENjgz2f6dnZxZ+33k1gt1acSBOq7h4kNJ/ozR0HYk1Y+1TSHIlltKqgf8EfwmHFv/MdtrZ
BWb7q4SFcw502fc3Ji8mZpD7YsDMnG2Xz7CLYz7gFn7re/O+jr6DG6xqzuNIAI8SpTyYja1KIq4d
cUTUEUQjDyI0Rsz6ohYNCHvoUXC7VeUXoi8NWMvcUI37XEU0SMmSDtShnj0cDReKRdCzbUGMWrWw
qkEXUNj1rZdyogAbdPZgTx4Wgeu/6LwnGn8GV9PPUJ1JWi6phvzPLdKc279MTr1M1Fz32pK/PfNW
DVt4XiFverGr9Kk8qQvCMF7//bvi/C+mOd4uz+J0bxuO7fH+/Pd3RfiTrdHDHO2sBrN64U07HP8D
WjtL1c7OPo5QRAEy/PM9AzIol84cndVvCfpkfMg/VRSA6so8pjK715y3YujhmU5LsZ/kLwduM8ds
0ozP/2p5s3+NyyLe6DLiZa+afoNt/5Ja6K+hchbHUYbTBr8SdHT5TVVkor6JZf5f3ySatjEd0IxW
1HHBcdbGlN30z0qX//M9dXMd5B1Wfc/qpo7kOdK9+s1/fp/6nvrN6nuJ7jabf/9623TSNDVHI4Jj
v/7v/3EDempM17YsNDQdp7HxPxjycTTg8O7a4tAwJpnZ0B894AzbkRTquDb9U2Hrv+iHehvcjopz
RU0VWEjCxC9gebbthSzUeu5rkLjjRF1kO2EFK3RJQWefmeT2dl5wFAxMFvYO93HKdil2jxI28tO0
camgsGYS+NA+YRZwd2dMT0grXapQ80mnoBHLfsupOOfZsZYb6TzQx42euDBPIQ+eF28h9sYJBIGv
3wU6wIAA6uj/52Zhct/6Xy+UExiWwRA3MHTfNOXt5L/A9m0zHdlGW/FBg2t8yOVPrRa/5eyROFq8
U/udbFnwFcEVS3yi0xaJJpVi06P3tJ/hPciIkxWDofBNKlEis4MbkeJLTPs8xFQlngycVaCXYX2O
Ol52r2hv7kruuiqTn0LeKDrMHKfZX/4ZYPHC/S0Ee6s/mLWZcc6mc5mj9py+lw4OleuI8lTZxU9G
9uuLqac9NWXzeOWyoMvWm14CPgmwPG2KWAnRAN1Uo4WYYs26Neuz2kpVUv+10hLGTaIDeOpyfOcg
t0xcDlSoNsrVY32rS5vTaj/CSB0dE+1eouRAgQShvjJ3m6NhuZf1mUkVTJ8VHRA/kU/1xfqexknx
6EYPsCpU0h2bKcHQuG4hk6EH5zDIFRJRjytS+kTKNrq8qbHzr04pleJqxwoDyNv5c0qDSmqKsyGX
GFgAEDmHGyktK9XRn+vx0AVgM9xSuOfMBSkT5+4Ykt5tQN/tJqF7pJQJKRqaaz8M38jvE3s+PmPT
g9lMirW9MI/8pdNDkMo8+brxWxBkPXA5aDi70/VhsgVRMZEU0A5wL305lC1jPKau86Eht4YenTZQ
A7HkNQ73kKAEB9xK3ppXpdoe7Fe+sVzAzaMogAqOenCCEn3AsRhfhiEJMzn7taQpP82Ngw/p5rC0
0bIX1dTdjKDbmYax3luvLQ9V8qPSWrpWaqd/QGmhdZuJy6NPbpQRba2sH/8G9vjTqhqq6YC8niwn
HR8QnFDGscX2tgGw1zLap8iNiHVZ72ujZwdfjldhjTGpbYw22E65+Vdd1wPwGwwFTQsAuMlp8xg7
FFrLrvVz3QzOS1wLJadHwCe1W8L7hXW+rR8Q3B4O8OyTa/XadcT4ds2CuWAOwqkgoViP9O9MM4rs
bG1nvPPr0DOsJoeAXBRxkpv1Shxmo4PhliNV9HGKCuiMpyEe5tcxkcaNyPuKTWLfelV8ZV4l4OBz
AQTcl1SThRbYa8hW0gh1iW7vaKQ+jE39S5SMWv3/pBnlvz93OJAfoW4nK/0a1dLh90tR7lCNfPIl
F6wCy3Fd+nMnsV5qUe4SwvofgbDdvbsU2bW1Aq5o091EMiloPQzem6eZpx/9T1+7NvqNqvzk0nuO
LNMwtHF5GZIlfXMDQskapcZbZ4itg8+PvuHxWAISLz5yaQMq8U0dhBG0P5mAzVvFnBpcek5Soqg7
vJs1VS1As3GBZzQKNvbdZb6xp2pLw9KIot5b7VVtMNTiudNyqpF9IIZF5z9LC4Ulqev1qAaEhZdP
BwPvtCntGTS5kKzLmMtr7ocE/o1MN4bCbB9wKZYwTrv1YDBX3kYkE7YEF5L9JGfh0QiO2ktkDtjp
6eMxyxRcv00g6JzMv+a8Nl/s6a2e8GXDXzNvRmK82nQbbbB2tXx6CC9CzCxCGhyLEE/J3auj6WUy
gPzgWLzxsGepifHNpTXQZ5HZ9IRov4eOGqQ/S5sYX2rdWvfuZJAf/NeCO96CkuhXpL6ixtoJ3//I
dPLvx8DWgtA34aIQQ6PJJu9miyZozRJowXj1F7/A4A3m9muW9FSdY7o7q0U4PAxmCk83S0McO5VW
pNT3Eg7iOtp3Tya747bCUR8EnPwlPcfRxiaVGgIvqGrSWAtB3XrFd5j6j7W1jkRK2mvdUyTfM4o4
jm7kv0Bc26xZGYAFyS7clRjLS2sM2rx1kfjDCujvqQeTwlnNms6j/Kr18VcR8z/qeEq4BYMOJ9Z/
T7LkvbSD8TBJ7pMtkQYjYi3HVvNjHoOvdgmRqkmYYmPYLK8Z09kDNBP9bUybZytbd86q/UhWvd1F
61scxOMhpukLn0F6cZzVOpncvztpZNMk6d5NKAMfyI0atDFkSWMztBFRaBDqg6q0DCkPuqLeUKiR
MjYW6b6TPTyGZ1CTgeXGJcVYQKVuuvXqcY8Apdrf/rDUCt3GumNUB5Ecmmh+61KbME/PY33Ste7k
d6ZxpUoFv2VO7KmajW+FEf1cEfxIEFDLpFVWhoufgZlW+Dc/L9dtNMxAKTp7uNQ12EKdG/iu0np/
M4AXFWKGy8+Nl760DqJr5T2GLhue3HHEMOAeizQBSQ6qeZ8iaj0BjiZCgDEthPg4o14WPunK1Hke
baK2rm1c7BaC/2CQho6rD7xza76lfeWrEtQ7e872Sl93xva9SbALibzqrgMvVshM9h+lyhxSbsLo
q9SR2/NofMS18b2tKA1At7gOJXPIIBcHQtEhxQbJSR2wl2YAFx5zwepx8BQJxqWAtoDfdYRuBqMk
rTRzE6GVa6vuN2qZ8uFrZAVNFNb1m4odap7r7eva+IlhzTu5ZX8gGb0+2qq0rmlhs403chB6MwkM
PwVksEYLYMSZipAWRt2WfPESeqgSW3RD98yeKg0dzS0Oc2/SCG47Bc2zyy2g+vAxpzZUewTGfSyh
ULMhJ+c6eYyhh8aWmVb2CXlsZNNWnBUnR/o5BdYHOkJ5RCsMNWPBBbXYf08rHO4qZlZ4JptS7uXs
sQb/ILidbKe47YBO18UpQuNy4r58WlcyeroJy20WxY92ILaoEF0BA/V2wahorYnz5M/er35AqWvN
9XugW/eM/DZ0n+lMbQkXwpQ/gR+PjlTIQpwtxJ5JVnOsEQq2GYDx57pMxDkfqke5iOUkTDO+LHJJ
OJ6buqiuKpKtt/6LG7jGwaA38kQsMPyDF+2n9ifgbFLMHimLLoc+vshSwpGOEY5I0cbTTK5RWZxY
A3bY17P/3XXz5RrJ8VNrVpgSjNAjdRsMxo1RX3cXhAvCuiBWoDzfJby+I7KH5Nsf7ABeSjPmGQxI
rNy0B+dnK5s1srLgRdTJ2S8Ag+VZvVHSj6WnvzqGxft4wFwwtoQqOyejDNFxnqeRrZEDi3uPCTjZ
ahrpRV/U8dXX10NJa8G7ZnlYzdM6/9In1S9QnnQn0YXSVV5EpqivdsT0kEakh6hxCZbiKnsvGSNv
/DE+a846n0ycEOQsAAOwbfdCd7H05zUytJBp+yHtEwkzo/Zr45PfKL2hfNYKWEplvGC4qnOq1MF5
4dUAIWmaGzKblEQHs3639Q/yGeglZu1gJLxnkCekx7nH8kMiZAGIK1ChtMmCWo+mvG0iA6kTteCY
M+7ZO+BR6SJMJ6Z3yES9QwMTKAzJjkByL5r4p4a7aduxM2eHhMUodwGt261Okoh2lCLzna+pEb0k
ZXTqpTKd0hjfIUhbt6CK82MQV9+wHlv7jN7MQ2OJV8Ap1ANkibNdULmKlvF9LxlHlWvt14DDiqIZ
6rWvS5qRABBR5gBw+NzYUKXBCjj7RsobaJuw7ivtLwsMEJ7Q9ai7uXMt3e7JKR3zqMux64wF/UxR
9NE2jWnZLNo3iyt2H3TOD1X8qA8YLlPQoJqsXcll1QLG35hTR59tOBgWgL+6Z8EQ7jpkZYYtksK3
pV2cw7Tqh8BZ/FtWW5ByGc/ssLWrcr8e3Mts5hDj6IAKC1p4xqn6DSUuB6H7nHhT+q1vxzO6YrrT
cns6jr22bKtSgGRZXJ1HWpXundUMa280mCxgu3T6cRc1hnEox/LCHcy72XX7NzoMRxZ8GduyIyBT
TvbvrLLsazvlTDPM6ZU4N/M6hvK7dm6sLz62tZXT4dUuA32XWePPdNHirQGdjqcVOFGzZrhKnG7f
13p9ix0emKYGlSaNg2MtEU+1HpMHWGC4BjCr8Amm25IBwKVa5yy0irG6WuD18YzCkVALOcVwTAyb
iwAduMjpWJJUVRBGpKGmsd+QVxQQguqH5eLFihw6G5EeDwOyzgvI/P1kdeO+xduz0/y+3Y0Nf1Eg
jHVbgjNCwi+nayMxwZmFoV2P4hMtUynEjy8EmyGaMVjnLyOgK0CWGdkkjp1e6bQxR+JMrVgx/WXh
uDzOLsS2tl6yVxxv099InHR3UN90JOVCrZOkFzjB8mXCDfxazgwniPeVlfMtsd+ITz5BKgmVDYQ2
RJJNVoY9BbFyqpq/HIwimLZTcdOYGNP17ENkjyZxMb0RO3xsvaUQaW5UNK0whfLpOJTuiFYeFTvm
vHhxyHGU7vTqrIzsalhzsLDHHx3km63fwbSY06R4zVoCZPpaTdst4mN2G+WS93QKZlnfExrQ4w0P
L+1YBBO0pqV1fmTC5t+FlnGdenM8qOm7N0EmdzWoqbZMmAyy2CTJrHQf+QLDq16LXS5s5z7J5gBv
YXQTUAm25/wQdo3bX3uHO678mCj5jkK67IKB4mF5H+1kJnyewKw6Mm9FToVcSUzocpBLTDTvYOnO
D5R/ZIyFhLKY8n4br2nubVZ6GjHamOgqeZzzlELjyHEEhD6RA+CmJdpU5lRnvafUyynb9tX20p8m
FYHHcpqsqzNOX3KNkiX+jQN/KAgQ690fcx2Yz2lc7bsC07MOmfc5IqBBte+T4wTZfrbQtHWHzg3u
0PWbJWI/TBvzRZN0r2ygKK4f7BtZHeMyJJkn6+0OY8IYqZQKF3v3r7zAwb6X+jX6SxaKQSzbz+Sw
J+PDCYbDpWiHcOQPXJlzdFc6uWyCkGFttNwezaPmshHW/LK/TvguZWhWLTS0rNS6xziupPFSLbFF
C1lsbfkIa9OA0CbM+SkeyGGrvQdPqxiFFDOcaEtw0ywNCglPTyo8/OAMDB8fe1o3t9bH5zJ5abBj
rES9UJqb0amURQrynAEygG2xa3d/Le4gwZCaQdMwnIizLo8m6qsieOIHbJ60qiQPTuIi1vJ5W7Ex
QNcmo1iyod8Q37H2o4mVgT49prZ+ihWwKp51ygSOHO5ANHRU30Fn+NXKWbTaaWgSU9wKcbHtpD2P
pX5xgDE8ijGgvyAw34RHdk2q5ko/N2zK0bLGAlchzfUT/fChZvlvuo/ntsVxFE4u1UhenuknOOIY
colwC1fmzr38I/ea70m95Nfa6tJ320/Pf+NTH+6N33JY6KCC+zYbLUtL96KMgFM4/bt6plQaEGZ2
Vv6LjX4q/P4C9DM/g51oXnB+ecSA6b2sLlOXDzff+0oKxzklnehKLsfliSJu6iwKwmA84KKzYU7V
djbIwv0hw5p1PmCDdJ8S2+Fw6Ij50/ORZ1jvNFmhpjadQDdRH9Vx3s4iWkjQ/KPMXk7ALx/qgDbU
zUcuEpia3TIe6Ja6DWwsSmlX0+Xp06ckeYXOqZh7zghyc+2JVOTGNLFhjb8oZHWX45mcwGPTYkYZ
ztxzQmAsVe06Co33xpj7T3VN0aVL3WmIk6MIMYAxKgvgH6Q8ECLZyOkY7gj3miPGAUhnvxNyngjk
LeDH65dT4H+hIRTZqkAFUZsBKJaYbrrmNuKDImTh1wyMOz00gxjzMmkH8n195aS7Bsc05Yl8/FPL
lQ4ZaICTZXe3SGOcNjQzL/awPPmQLXcJ/zDere/pvPxojWHlUAhFgIHyX0NPEREf4YzyQf5s75r6
ffHJQcZ+ru2SoSeCCDC60ZZvblqemmTxTulvhjbRxQFrCkQUnCiwsZ9ZQNeQ7zPYGmedHwimC04U
cfOC6WdrjadEmoMqw91AQGjOWW4V+9j+DRyiuy51VWm7ttSS50HPf3QzN9GZJ9JGeEZ8d8g/tTC2
ct9NL7bIuLdZEw0J66OykMuJRBlwjaqVa62DUKI7yXNfyagievk+L/KTG2nUq0DWbRuqjYdyqsPB
5WVrqa/sKtEdOPlPodCy87g69HSmyw/+Keaes+kusBeqYuakv+ld7dNrXR4oWq2hmg1kwfWB+o50
sDfJyZXXq60H/YG6D7ZYahjLdPCcw0TDodVTkXnJWqYUab6C59bhimT9w4cax+5oLK4Le56r3jGW
SKMy5SjMn50TAIuzjfjKaXu6VLXNke6o0i42x+ETm2exbR1AfyRQpp3/adlEzbuBoP7i9PF6s8z5
WxQkTGlaYe58WQJcj+OrZg7F0RRjemrj6KIOQZRX/wrqWTsZna6HSEOUu9NvXqy59pHglIO8zytl
YyDV+d+JBN9d2jMv6wdCbJXfCBy8vX+gwOypjabo0ObYakG4felNZiOEXn+vvta/O/X4zkSVYYjj
iL2Qo8XIEo8ab83JzNkLWJJxTB5NnIPaINadYHFAOQ4OKRaLu1oq3kEBBIVyjXKbZK31WHrdhCoE
uavQEd5nY/0bFFB21orWunMu3xKgqm/QfoxdvXCplXgsNnEzT4y+2VLorb5fpzV9mjWiQwHi+bZL
pAXfBVeJVLNeczO++Zq+HOGY19cisa3dvNrYeCUxq8MscfD14GtuDfNNE9UxNdlZ0ZMzHLGYlmAo
jPylLG0OinFCs49OFLwgaLRn0upykn7xephumrVSlbF0zuuRIsSXOCJTystPa1XJhHuFMk00iJZQ
15BEgQxLFV9V5mXxxvmu6pkxBJxAJBh4Cif9wEEB7cHkjc6n8o1kJIYH0qRZhurkJY0MbmMUaY3m
RAP0GzC8eNftGaclOBylubG6R0GJTa8qm6fCrW8+tT3SeUVLq+mBwdINK4xykxNenc3PsV9+8eEG
7CvBG7tIB2w3jH8pgx52sUOkI8zIbiLY8hQuaWCdGXkMWCPKehtkwCNk/mHnm8GbPiX2IQXmQZaG
bAPuZIJbERnDGio8fev4W8+KtYyUxsSFFrGDvnICcbA9rdBocerVWy+wbXsbax6mWhcOB6Ztnlgz
JiO1YBzqjjlkmD/jGPWV7nY0VUVEATqPdskZEetYdIJCyOylCHTn28onJ+N4GU7zP7Y9uOO0gZfo
nThv7XPm+wgPdCLpdIqcA9s5jYRRtnPNNjYYQJeppc1obW0mPNrK/mEGBbU8sYe0rGfs0TstJy7V
zftiOatJhiOM5Uief9gQI1+gHk0cct2KMAYqjcKv4hmnKaPPDmuFBMWN9bakZf9gKukcbNt4IjAJ
Rtn37421BHfPTzXe0Q/dhwLtMEIitWDbN0czf2g5eZ6qLCOoXJr9SgvbtoKDHeJOIZLRSo6nPNjm
8og7LdGbNemrs7ULv9mv+hzfA9oY9lUFiHuMX/Fks7FytOfcwYFUxuKrBC4erDjnB5F+yiz7QjID
qEeg5dee/f8+WKPq6kczzAp7es4zaJ5TyaUhghyaSc7uvyjr742MAdlyP6G+WqaLrlwcUiIBkrZw
byddBaLz1LMjedAxW0ATFe2Fop/plaE8r3KFTIdjaqYOl2LvJUqx5I9EIPsCZII1mPN15to7N5m3
c/AJT3agH0bPjDrqQSMPZU7/1q1JeRn+tQiisFzDRUNYLSdC9pmstSqcItqqBQzsrK+UcVlPdNS6
L11WbHosoMKqu7vfR+1dfTUYzmasCZEHYCpbvGp2ssEz4uwj124AnCy5t+sCBuA29C9O8lF/oJEn
4qJCQPlX8lOQsqfptnwKoCUfTXreFtMGYgNkfjzVFhWdvuHit1qZzaXJnB+WdH6bSUme1dLPFKPk
9vK1gueyj2UIQy2Jy9y2LQpsPPJ7gewHyNiaJlnGXFveONTdw5Am6cAp737FTBnriYNNzI6zvR1R
TECYn4MAG7ytcpArL/kKxooTLdllYvUOxpjJxyRlv2rAF3mF9ZER4ljmYc5xnBagKEuPKs7aysE9
zj3qkK28DkEb/5NbHobCP7BFvbPhtPnbk7a8JcXwV1fMPdms1oFEXAX3NcA2ODrzedAthw80iStM
PcmWD8K8VTTO2K6NvTuDU1G/HPkEdr2YzlXj01Orjj7TFhiBc86Nqz3l5TltIsvGRoTWOqQYYEy5
7fuzGEsOumktoOygUS3yNZ9UiNQglDk7pnfQbG8dedOZvNsBu0inOM7BkLzYJGcQ8YTP8W74y6aK
4rD0FKPCZfRC5BVAhZIfwIiqvHfjB2/1zqAh+5FVQ/uCeP676nP70PEcOSMY7Op4IK218NMWFP2E
WVBUHg0VPp0yHHJCAi3rOeghCo7tTPFBqiEiqC6jzkgJ4BfE2/JkCRcmmjueXtPZSPrioNI2CcF/
Ntv5aWFHxJQBxbhOdZowpuC8KOGsyDQuQaOn6cpPr7Vc3LHZuQAvT470N8eScDUatAGzvSfWxKxZ
z2zsbxbgpkQmTaMY+2JNS2SDBainFOHGlHqrZ+N8+QzSlZbBBDznuSrbTjjk83f342nRMVaPlR+Q
vLQ7ivMW8eTNqXVJTf3R+6kfQnmlbU+HNd1JK5sAHRLiKfa3CimlSCrUkaOkFFi3ErN0fHqJvOYC
p1M7LeY8lUcp46gT6ShvDxxueW4n/G+Y981ntWSlO59dMb+00LD+iwjGxjHYkpzD7CT3F5o0RmYW
kzmjTr7NZTdQAWI6W8wygsSzZt+noFz2Ea74XePAewMJiZrCJ28fN2S2ekkVx2qBiCyXwvSm0CY9
w2XfHDy5JxQVIH7XYla3aaz5K9nkaA9o9OwaRfzkywWcH4ySWOjHSjDCK4gJh5QN+Y8sd/st2jYh
1sXyHiPQY8tjXABlPtmlA84HlQr3IfGieqqUeOzNh9xdX1yzsq9ZKRwcMlOy8RYyrqVmvsScyC5B
PrN4i4cm/K4aUVRg14HbTSFqG+wc/L5Hzg6bxIuzKx1d1qFIrNcVDP+0WeUbPMslWvAggawodxRY
MDFGMVPhJUNOWbrZnJGLoOJjEjjnItNOUQENWqKDJ4SHR99GAYq6V+0ri2sR9aN6wROZHKtyrvDu
uO+T2T0D/e+ocria6GUXFcCn6B7MyEj5p19H31LNN/aixS/qxYT3SXRGPhxUiIKO1FLVYtj8W6va
R14R2GxNmSpVnJnUwkLy+UjpTKpWmpZwJHdQf9itcUvH8pQSCZxFZBwiY35SWLo/bdu2v/4qpLrC
wGyEiwd93Im5DNSCYYb71zITYB55UuyQFggYFTTG5x7WfKInFEZrlkW+wwouM2rmxaKMCw17p8qp
/3hCYz9jxBaJdBupfAJ7LDeMaua4CRcID3BXQIOwi2+wllBkHCxDnIGkHXUAMh7hPsuj7nvEs2Hf
yJgevKWZoUx9XHqLZjzuGkzHfIKh9KloY+HuTBO3qdc2wy0mnUSJCUXC7mTT4OFzqwHgwxTQ8/+D
uvPobhtb0/VfOavmqMZGRq8+PSABBgUqW5YnWJJtIeeMX3+fDfuUJd3TrtvDOxCWQJAgiLD3F96A
gyVV5QeMNe1dXiFOsjV6+Aodsk4FBpRZ9DUDxoJCSWydxjLWfqD+ohroX9rC7a5HPTwIyQdRlH2s
x7eZvQxXo2FSkBq1B42U8mKwuDHKQAuvuG0fuqD+3ISGuLVMrUBYSLVQaEZSoAMbsXXCWN+bS/Ft
nrlbBwyJAazXQK7nWlLemnAvFMaGlV+e9SpmhSpP6RqIxFE4XYSRA7981AxvcXsY8LSm/aWCtLWg
6gaS2a7g0Q8TglFqQXnIKJvlENjxrjLgQKwLS45RZlN8Ej0Ih7yN5I/MedsStz5dOPeiRefnGMTR
cV3jIt0kBqpsq3lArEnBPSol3QIzpMt46DOlr66F0gdXDs5YgDlBnlMur3Co3BJATZR1Ye5oCXUB
WbxFNTY/YDh6swrydNqM9bha+jYKH6e6B08cVgka7IixNwM+AIhORmjW0LlYZDxhgJo4t2v9PKT+
f1iVgnRZ0Z3EdP43YED3A8bNQvGA0qzpImDmCPcj+DLpVKSqTXIOFQeiDVqg3iDxZ+siN4ef/62r
xE8zvnxnjBd4Ecoy/LqwSq3jWRtukk4WYtuoujIHwzhQsWDYUmO4ThS7Gfkq2cYqMvS4jYrzDJqC
hjT+DAlokTpH5bxF5icsQETlytigLMUsRIeuv5xV0Fcujhz+mvq0kgBykQgleeoIBgblrG2Tc5ow
5j06z7Bvqd9yXVwqU8y83VrTVexg+/szp6kf4YGWqgvVlCdPsximPqKJDRInzUzyYW+ARwU7N58s
uajIgk6LxbMArUDdrRtK235yW+IgS7Hbs3XRibT78d+6avy1IXMWEneKr56A6v3DVxxUKZQK3FnW
l4y//MZ/ra7/gaIyvanM2+26ui4WuZM2Oaj0fM9M/FKsbRxO8fm6yAwaA4i8MldITvwkBZp/LX69
Jq5aDfroukkkGcQAAaZCV9tbsJ/KFUoWtiek6su6GqNBaQOGzs5yHYnG9bV14Xa5c5xE9QX1nY2V
UAjOWgVsJ+0ncdG3wDwoyMB8wK2g9hU3DqmXXwQtoghmA3lIh/m4WgyvL60+w+uiaVACt1Px+OH1
CLXuH3bEmsDkECVPgAp/vbZ+dP3EkjQESJRG/VWSOAI5fma4GeiyHmz9JCHY62vr1l+r0LGgba/r
P/79sH1dXRf5gtLx+t+P/dRjeczUbEuCk1w6eIDKtL1ZPBU+wJbOGR0guZg1Kive+m+oSdhLRlN4
kJ/59R5N6pP/WoWVeRxM6oVhI91qpD5CT+/mAmEvmpWBikCoXLVDq2iJ6TJgdQFU2qxcpguKDNOF
AAa/Rc8OlxX52q8Nv1YTuSEytQHNSC07SxQnOmlZc9LKgtmkia4K0C5MWhlRm+hIuExjkOVvtf7h
TRrKOEaJlwP2mfFxkdrcPzxL5X/rKlFxgXChg+ue9Q0oc309UwkCoEdaVLioBoCKbYFRzgnyJ3Ix
dxkxdtBFO4Qqz5GUNw4hAhjna/fGdIlGpUKhEXnBwTrVwOT8IEx0L8P/8DqXPg24RKIwI2Hc62sU
eYar348X1kfYtSVcPNlN2xQ2salpa+/RxAL9JmHmZCUia65zhJtelasFYcE7IrfwR/MbanNAKstD
L1vh6wJtToQjc+jmeB9pgYep3M8t1VBDiMIjMdnR5KVYk1rFgUyNlvusiuuxrcQ1kvzLlardrSsa
/PzLsYx8Iau266KVrZlQ1mD/x9UR5vAm1nnA6/R+cqzse6SDdoOZL5FltA+jzrVOGHT9XFQRENYO
LcD1JTTPf76ug9einEmzIq+sK0sq9q3UMuoeGuQPqkkhwbJ5nqHKkpcmYIZFJnxunfFvkGEa8Pvr
of+b62EYIG8c29AdgPAfrsdsdAltB9Pcx0RRp9xxtJtwhDiYoqOSASa5WV+KEAc6L8zm8ddLSRmI
QzwBCUzlh1rVRniCkBYMO/23Qbbe13ZcwB13nJb2TCvydMKrmg11bky9l6B7vWkN4qA3m5ih2x1W
DNPezMfEr5FroimNOOUmkuARt3H9358BQxIr3hIBuCMtpFs0obuW7jriwxlwUyYu1WmMfYFYZ5N9
Uwd0pNZFbWSptEycf66vL9pphFkEoKONQ9i8o7gdgfZSswfQe/YewDX6cetqXCpH5NCxBSNQVAO6
yNKZsAxjenT5unTWF6xphKwd7mSqA1q4wblw3fDmPeuLb7YHuRsgflc4fqcX8b4GirU38m58yvIU
4kukP2SGZp7b139zquSp+HCq0CsThgCYpmrGyix6QwUIzDkV7mCZe2bI5EhKk90hJYFDtJp9C6NG
lEhoc2J6EwprUjT0/gv6buirEMwiAMAUZytEcjY6r/BpnmE7QF0o6D26mQ7x16qwUZ5Cb5owR+DZ
ME+OXOhzYhJUJCdtIpFqJxDqnVlKdI/cKm6i2FnevFPuwcVR2yQWvSqy5CGKEusY5WOGgTIvrQtB
P37z+7PjSMbI27Nja0IlkdZsV8VVFnvV90Nb1QHAHcIAgHNXJP6viXmdbGfWt5FCJZnrFi74lTOf
r++JoiinjD48qYkJntqG8BvOXzCPA8aRLMM9prQoy8ZJe7GumiCePCOq8v26WonGQQwDeOq6Kqp5
OckdQVIc7teXuvB53RlEiH+/sywZ3+4MCbmfO8MWbDnRLrxZ9zPhESz7kEF31GhOxk7c3seI5e9H
F87MVA/tvar2oN5q8ZjW1ggKYD6VptXcrW/tWyfdpE2NK7d8a5hAJJ61EKyn3FEOZQu0mgQCy63G
gMh4PWr7HzsqNPdgaW5xvb7XqYCdRtkkjuvqMs34xqt94K2rQhmaiwj+04896Yqt3dHaXbepNFP3
v7/q7sfhg5HDtoVuqLYOlU7VP1x1+XX2NIU1dkwFusgOSIp1kUhUcKvETx2pAcUXwLSgEFNQq7jD
31bgO09lCx+Amwl9JasrH4YoIGdsks8O5mJnkF+tbaEsBxddYEtD2B1ULn7ja3d+/W+wWtqVOFRo
CTCzNMjuAAIMV+sCzZ/xij6dsS1EhgK+3EDYOVw1ctG11dfYrr0YVuqxlvZXDbfVaayNM5e6FhLU
vFRpZUzwbSR7W76GTVJxGSsuiib2eJGqtEoNiXz8tVqDh/P6pKq2taT//uDrKVCC11Uh/1Pbp26p
95yxBKZVXX2aBxPcr2grr6uWOwxbyouhrI0TgBqyiS5oHqE9NaCCKHZlE5ZftTE8gpbdSyn2J6oY
zq6n77FvG9zMhgI8ni3djl25cIqI6otTC7g0Iz6JMeCUTazhOr+4RUcmjKzOGe4+PxdFDHJ7vTn+
4+v0n+H38vrHw9/+93+x/rWsZqT66ZG/X/3vg3/r/5f8xF/v+PCGxziNq+/f4uffvuvybnf/8Q3v
9sr3/jwu77l7frfiF/Sl55v+ezPffm/7rFuPgF8g3/n/uvEf39e93M/V93/+8bXsi07uLYzL4o+f
mySvTofW+B9vd/9z2+k552ObBsu3+OP7vz+33T//YMD8UzddA+cLnQq3pRGpjN9/bDH+hJZmqw6c
H+Hi3/fHP0j1uuiff5h/qoZJo50NhsAEQEBOa0uArv/8g8/AzUWUUDVsZ93hH/86rncX7teF/Afa
wddlXHQtR/N+cOd70QPTNISTDVeDqblGEW+mvqVSyA/FCJfMfkYSCBj1/JLb4LGAtN1Te21oNxF+
cqOS5OPXGeS+2tNAyrLgc05m6C0Lwvpu8uXN+ft5nG+P698eluu4mqXTKOAkvJ9z8ixK8yAAq6G0
xbmrF+e6lVN+h11F99j7/XeZ6nvmsDwJsCUNDcFPndFOV2UZ5c1JqJRuCiPTVQ4hcrd0lWg3dMif
1F2jI2GWHCY8fbxqrnI/n/2A5KVqsbDumIuRi/QHSuSnfITXn5bpdoynazOJo/Oanjygu7RiF+5D
oVE+cct09qhToZnOGdZh3u0SJI68gi8bCsyk4nq66ce4fYgzCDIz+ibhpAcb3TFjhHcQOzIDw7gx
hvFE+l1Pen1E66X1YdDui1D7WvRTfRpwG/wUG+5VobFHoQY3uKl5rlMdJ2QtTkXaPRHoI9R3MlrX
OGRhR3Le0MfOl0coXfGxHMxxaxRtTJ1X4HlNI3SbLNNZAXN6Uwutuh6XErX2vNABijdeiEfyBtHp
1KdpfqQL2m5drMA3UTjsJ4jvVT/PPtoIzxGtJNCB7Rc1KA+IGIwHC+F2WOfJrg6qL0uEHEu/iHyL
JwfOzOMtMholNk/NbGYXhokj7lgNO8NqvpRK1e7GCMiek7uUkXP9lGEcdEFvJ7pw06csynBdxKRE
HVDm0nSReYmO1FAVXU1OiyK5gmyzoxV3RqXB9bVKCGdLfYYf3UHTsicoJUf4VNsuNnwFEdh9Nref
HUGJjNtkJjFuzlPdwDbHjDFMkBCQyT4M0Lb9yQ60HaPBNrArgAQTbRwRXU5OLraZoqBp6BrNrVot
20KvYTt2ASievvoErBXPqdgC42034SZXHBcykq0hKoZtQ3trMoQ7luNuFxPJRw2Dth4dA4xKnpoJ
s5Zl29lO8KkY49empKDqWN+ipsZa+KBm6rS1H+u6A1ysjghIpJiSkP9e0unbTYEMTCxoqXl3u3SB
CmTRtTF7L4Cs6Ehga+mugW665ddC4g3w3YSgl/ROhVotlWvkfHpYAeAdrPgxqgZ0nIvxS9OnUuKp
+5yUoueMud/4TcBQTPjfRV0lYCcnazOm+v34apuA+3Ow+/s8YWp1g8kTbnxjgU3xcqO/T9sKNxAF
Yaxp+WYlZeELDeHBCdR1g6Zbd9a3c0j2Pxxk2rAZCmHwbAWUIW3ngo78lRzT6lC/qMvxJY+tBz3X
LqbFfBioQdBFjLbtA9k67ht5/gVp0c9irk+OjdYmLRZadNQhVBtLCJsKkwoFjKpf/FyH2WMixpe6
Uuk/V/dhtOReiHdus2GU787V4mKgg71Nq5i43ghKzwCEeI4Y/pUeOY5nmE7rGw0H1Pf5ReaSV9KZ
vL9Antu4roLHFTWM/NAprgaxDVQwFmqnPRe6+2jkIFWcAddktw546oZxozrpF6swHpYGnZYqch8x
+hYbHeob/e07XHiEBws4h7wefq6sGsPMxiNiuNXT/krtiVBIDodtLMIEL1z9AsnTeVO1E0R6+3HK
UE1W+skrmwD1fiRwlFSf/Tly1M+z8U1tcXu0zScaK8pugGNhUrjxyaCnJ30yPJeMsgjj4l72m9Cz
zLalazaQW7GHLoS96+0Bf75aSw7hkKabxUgsz20GOEhETxtmRyw/xT5WRP7F7JZLq1mOFYjepzEr
TgZgD3zJMf4A0MTl5rpuSA6XfTEt4b6gMbADrXVSLQifnQuQFUxH/QDHXDcxbOzjE2l+4UUj/vFu
mtinEJ3rNlOHDch89djFeX67JFXgu/BjA0JGaGJqdQ0xsjum4fh1Kcz6FGhARHTAm7oYXl3JUUDW
bxdjT7pJhxBHWGk9L2L34DgoLnACzsKYB65KgAZCGiT8LVX6HQ3eoG06v1qYEWBqrht+kpqUX+iD
b9qU1m+TtRdLjhkL976zUdEX9oSu+ArB8M6krbkzgfpLLgDqcHl9Y+fz5OEfhFhznbzmxrFxAsUz
6Yue604+A8IKdIzilEs9KQ5WfhloSX0LXkdFun55RtLszkHBtpjnAQF3KbrEALiES+8JiNhZdq7D
ObteOushZMg7OgXuGA0SdW3g2iewu0jgYSGBZ/2oBzdBOQBYcZx408SoF7b15CVIEUvfugP+WJ8K
JXT2KpA7lDYLtHu7iOkHPaNwOLkxDb5+Rs9NAur6LscsojBvtJiW6xC2O6vdNOXyuZjQUEhB0vt1
od/WbXA1BAJvukl76Rwba9DEpDg8dHdqMm0K0R0x/vpcVBVmf6NLiWHwsLGx0CaFDavZR6QAr1yE
ojydft80YpjjYPmqkddcq3Ava00NcKrHqFNkYEHaWck2meVuyHOxVMDcwdcjuLYpXlDbBgNJyPYT
eU/xGYcu4Ex5BQ+x3WHMFZWV7iFFhAtrS38yG1+mYbkwjC7d9rUTbe3lM+Sw5ECac+wqJozQgF2g
0A5TBs1vnYbZqbYfq/B1AXvmm5P7nFcFY/1yFYyDeQSEKQF7OyMZv/8+XALUQjj0qyAgwyUDHKAt
TF3TsfKREe27cKmus8nty5QnIWLqUfOB2SIAPi12QVZoN2ZXtggdWFgVaPgaGM5nbBtLIKHaCVDi
VQcrgDx3iC5p0HMR3R5OOiNlnhcwEGrHNyzx1GJqf10b9l3Ana5Rf9tqziyR9u65jbPKxtBCZtt2
5lbRw/pgC6OmkeiWO2RdYUQkWM4hTw6vBAQVaEh0xHbcKD4AnnETBPYdcpSHsp3PBQ8Tcuq4uNmU
q3QIhnbcPtoYNPlRX3+zy884HWr+VINsW6CpnafWgI4ZXhc2KJHdWCuwXc2tU2eIFM0R9rhu9IhD
podiwcusIHsUdjQ+GK6u9ULcgQo5BJbp50mzd1Xne4auK77GuEYNjZ9r2WcT2o2vDyi15v3WGtNb
XSuu3GkYjprqPjtadpligE3JxCAExPJUpMxhRjviQuOXINLdPlWOIFwXlCqTFFal87WmUX0FyoPm
Q37Qw+aykzNxXMZXUb4cCjVODggSlBuAoVQ6qy/mWO3NEONGpZ528zQy4TiKP5YldVwlRlw6rj0n
N16tsbmNHHeCcD2DcoEnIDBnDdW2OhCvXpeJqmyG2gDMP12GGQFZr8EIdMxL0OH1zkHLaIOfxpbs
HKqlpRn0CgFQ2wcneFLy4Yv8mrTCLRUhgJwWED3fU55X+8rR9wgUfWW6gGhuJl/aOv0ydvUeQTzH
y6/yXosoRBIDZAFhk+AXeENybvbh52BSD2YXnxC3/qyv5BooFE3HUanRWWGm35YIv02tP3NEt1ca
67GI6xN+7dC/o6n16ZjdZK6FPHz+EFk0Q4NrzYRPV6pEHY1h3qC7sUcEOfebfH4ZZ4JDYCUAWcbM
G2tOgI4JAILvjIbanHxZBkHlKDs3M4c6avtiu1WyE4X6otnFKQx5IgI6sxse70Od4J1swrHaqEG/
gR95lbpnFalA2Rt+kZZfaWLCtI1s4LTT8gL7jrplUCDqb3G1Azwb6alAkdzMQgftbRbgzF3je2JC
xK4p00HRxnZpGkYQNV9TLl4oRAOWoLlXcA8DnJF33hS5R6tcbhGJxnkOP91dl18bltV4Q6ir26ht
b0yp5FaM07CvMUZU6yR7UEJYtffYU0QXNX1KdGVGUA9OuLWwgC2tqENuFRAQBtfXhKYWV5kDBfV8
Clvres5hVlTaWGy0NvhUwgvzKHZfQjc8TS2/KsYqcpuZ7mdVsW+XKEdaIqINlLKpsS3omk57lznt
LZF7f5FNGFY1YPyc2YzpuylfMnUG1Kl9L+r4VW/Rmy5DHqYqKZ7S/tSmXcoTKQEwSNGraiUu7e6y
tMaIyoxqb6A/4USbuxivVvEL1WJBl1i/LsiRodHj+VpspsG6X4oECX6V5K/ItirA2rpsoGwNFckM
As8GgvzE3rii1Z46dcEepupXKIp7ExNF//cD9zouvx+3VZ3kVtMNja4IFYb34zbnH3EROIpHpCke
I4M8dtIucLlxdzak1y6ybjTkCsdqOgtkW6gKAsjBc3aBQPBXgpPWh6SAD5vyOpjJI3dcuREKoWZr
Kd8a59UdEPgHfTwzSeqfYF4Hf1OIXjsWH47fpiZAgo7erOztvD9+21XKGR+B7Ei1/qsFdhhE4vyC
fRJIrthrDmFZHh2TQaCxUYVFcHLf18XfnMR/U5h4dwwfSgWKRUA213N2HLmQWzfVLozJuRFpS3SG
b/vvr9h77ay1OPP2y2z1/Q/uBRNK2hABRBHxQVWfilZ5jopjv9jfkMN6WL/tZ/XsXXHor5rd/7qq
t/9eyppX+7Fm964Q+P9JUU+ez/+5qOe3aBbHz2+revIDP6p6mvMn863jOORqmilcU/9XVU8Tfzqq
6dgIcWkO5DBZbPpXVc/9U5aYHNshIXIA5FDw+1nVM+0/IVEJPkAHmb2x6X9R1Vu1q948KSqQOt2m
PihMwZhCIf/9jcM0lkh/XOEBl5qu86Fx99XQf05UlcarnVKvMNw9RAVng0rx99aaHozGeSSN1Tdu
2+ubYjCvyD8Ak9hu6Wc0xAB8wAhSaH/4AreQ3Ol2Rm1MTADpMe7j4YgjKAk3KgFaD74WFYBl9+bs
/5uSoCyHvg07eewpBaJtZutC0Ne1OeVvw86hXip0OhvHUzsxSEb2sK0nFGMcfK8nxXiM5qzazgTo
e7JtYIDkIqo1N0eKcUeXmNNTjehJMdrgLFHN16XWHvFoaL28BZrfhcUhVJsrUD/N3wxbujyutxeD
4Qo8ADVGS2BkZxofhq3RGdOEalfsj4YM2ICtKvkVzb9N2+T9OflA5zcx0RuePmAeJr+SiTyMeJoO
atP56zlvG/feytGtzR0ocbaNnj7SaisRPuibZFOvSmvC8pdaTkSHttIROsmwMUtcl1Y2kqsACSFm
W0N7p8XoEDja6++vD8ovH36obBWZkDBoG9FsREPr/QUabdwTp75WvWRSP2myHKRJR2Qj4nIFFcwd
U2mHCzdwwQ1D19UXB9GEp8W0k/0QOopXF69WCf5TvrVWVFh2Ir7LmhwvAODplKVMk9IrIVQSJsvO
ybVLup3LtnKF70wUKfOqVnZIZ0ybpMHJwhhEuEPHA9euiDjDyUC2G5zsIrQxTpK7NUkZN3XXobgx
AXixSPEPMmHtQA1irDy1nllU5LzkfBN9mY3VW802Q7V0UPE6hx2l+Pxk9aBq1X0QxwLH+Sn1ABm+
xEi2elaLsFUq6XQUhC3gnM1dpkeS8z9gtobVB3ZZKIwgWPA9FlkMAJt4ZP1uOnJeMbnFltPNsc7c
6m4fSiKafAMsNcIuCpxa8T0d0qfITN09fIPtDI7Rz6Tml9CoCyaJ7BWFfl3lj1rQHRSzBR1fEdCZ
oM71CIxDYQ6t17RIx0CDPQFias/aNH8dEt+elful+TQ8F6MVbMoWR4NGkzIr3SdnxFk8XUh719NG
WubOqBnFcoQI0RlDIQ9n3golU9Lcbtgi6WhAfZ6lnRoiGnkw3KmL8iWac52k3f6+Xoak59P0MfGQ
DyDBw0k4R3vrpmEc3bjIMuzVjoBr/cIkSEM/SEu/nZfmmCFxVxTDS0CpF2eoGgqfvHxJ2IRHpJc9
xdUDBIcaUO1NejAph80q1fcCSmdmLShBI8ZittpjGerkIa2kLdecPEdPjqiiftVbxS9hDwD8D6Lt
PKIDYeIWuE1wEEclgnMIyJKbasof0LJpPC3TGHLU3JTg9K/r9aPA/WLxN5s8CLC+EJ+TOi+8T+QM
k1pj0FocEUjWQncf1hpIWH14oAtDyRpbUVAZKT3nCSJLn56Jpf4aWyEtatd3x0BcDJ0mx2R2RAO/
ozuzy1IU0bJKmXfgNT9pSPsg1IW+YjQQ99sIBp43hPAiKe+tpDtb72X8wsekOLnk15sQ8v0+mqT1
lhw21scXva7WWx/MzjqEAk0CqE38mKrWediUHrUJ2rmQbPqdG5rbWA8u7MT5tt4SXekcR9H//DyG
e87+paSctTHyuv0xmFfwJ8Dho/DV8z0RKlybsn9uDYSSGgvS1Hqvti2GHE5//es9692b6GXrhWnT
YojJA79efAfJcR9Nfry3j6ncXinI6tBfv0GnRkfKoTcwYcyuYySJNh1Ov97YFz3MAIhYluQYxhFk
uaUIztdLv/7w9b8MsPK2a7BFsmL3ch2MAnkO5pijXL96/WXr25pxRhR2wG+FRg+1pAgLOw2Qfoxw
gz1jnVfW5u3SI6VA7duzgOqi+hF2G/TpOn99+7prGyPsDeItUBCYBBYTDw6bon0H2QzLA9L8/JsS
Nve9XvNynN5ZMXOeLX+EjuwD70Twe11VGZo3qIeOXoCC59429utRR4p6CpFk98MQGbmaW9DNeh0n
duclEMnjTMeS5P8Bkz4Y1PKZtoQCZn+kQBDpeA4rZWn7YfZSZMisK72F/K4egQugdaghsUAsYvKU
x/vZUmFs5eVxNEJ6FnGjbHOLxhfcK2NH4LBBUMRX46rcr1e7VPHFGTMF22sXEcbCwnD9vFUKIJu2
A1DO6vepHDJs177AQ+O6lkOH7g7P5G23GfqEbvBoBVxZQz7NsNsf0Nq5j6Ub6ioalNdqcwzDOeDe
mfdlbBa7hZrXRV5dZJUXRHN1lZaMKEkLgp8nUZNPmCNacbEenmhaGEzhK7woLwI2c0GBks5+NH6y
4oekpnJcTJjhYDy/W89yPRf0BnWqBWFY1/6ESF6UIrPBcDIIqu21sogNZiQ76j/OFscsBi4ZbAVD
t2ySpX4sFMfZ22WXbOnO+insL8/MBa7QCoaP649XqI0o9gjtkotUZWNyWMSyWR/ROS6BYrswB2jm
MQ4xaiVDcI9fOSZpNW6NVnkmQ4ywZWItYqYJ1EV0ehcmnZ56uq5UmVAZxmUj58nJtp093lfXOfxq
6KLWqWi40zDy6HyrmLVbGlHStum6lVNVo4cUMTTlsD4Z68SFLC2mF6YfBUxs8nsnQjvUHplUnRp7
kxava/potsVgoPHUQhnEzmnp2X04ouWcYQ1o0+2p6WdWNYUSAiHY89wbjNrL7tlUdfoWEVNbkOYv
CxZ9WxT6p5NwiawCJrhtP6TWsan7vdXndzk00kPSxKNnW8AzZoXLjtVeSH0ijTcoSGnXkXnJ81vz
aBAxDki+HClQHvvKLnhkFO5mHv/KypMjyG6bom9JkOmiRYja2f0aOZfzoB6QrfbXt9oSQo25662g
9382pmgaUcxVK/ji692V1fMVdGRfrR9nPRgPc68A8HWmQ24Kv57mg07pZtMMwOUa8boOT4rhwqMe
Q2Mz4gbAkARjn2ieOvCmgQXp6xWtxAnu7zZX42WnpN1NM+AsWmlcI3kNlPsxLWpf1Y+tAZu2QdVz
m8npdNClFk37JRLMKCIxx+MU22jrd0QdEVX17VDm92uo2qL8sakd8PotY34ZueJC2BPu3AgxT2kl
trGT36pGcptO1uN6IkoLli5Wvw/r3KfYeHrm5S7FOQVfaYbVjBMcYEp4N9YzE5iMMIpA8wuridBT
ZXx3HQQtulBFRzqaPlfagKZFfUjBw3vyR3Grt3tRgWYdm8Xg8oltnXFd4hzwmYH/EI5W3IN2y92g
ETXIzzDEd/6aJcm1MCHS6kOUK5EDWqMwy7bvYxmBpnULgw++Cnr43Pq5Di2uEWaykQP1UH1Jp5Bi
tgwR1odw/Q+NoIoxS4t+/Jhx5FnVxuxQugtDrdUcu55byUl0rMlrSmHKSPuh0BzwB4l6bUPEP583
euHcr7OgbTM4xraOlzYeRXg8MQbaMjQsyzjdyupllNbUBBubCNyZH3K9HSTbHSau/Jp1/hzlWIMT
IezCEqWZ5Qm9cR3vnxj1CZR62ymYd+sdZqYDAWMwUNvX7tpxPtVO84IyPqrH3F+mMvphPdL1NG5V
HSmnuLW6XTKLAyg9QvuRVp+gk5nH8StYge00ZeP67IPyyrd6El+GC2Pzelf08uDG3nodsQX11pfW
ocQs+sdab27bhdkcVy3qy8lEl+DbHE0gNda8IdKfQZrvWouhbR2tApzuIbYTUggZcpUEeJEc1Kuv
oZG1niWnBxTAiUSYiXtDRTBXThLroN+oqCIPqP0mPWPiOnYpJo9EUKI05nQ5MACu32gvTw7kY6ZC
o/OrkgSorkPf7iHyL859K6OKIubW/X3Cpb+H6NmyDqYxvVEsMHSNutaH8hAtPtpFowj9tjfOq7zI
fapxaWSh9M0J3GHne5amEBFC/XyNi6uov0lphm9bNMJpFbcLqnGZux8FE7aJ/m+rKJeaTcwcmGN+
IKPYtE6PyJTpbEZlqL1e4yHUu2yfalgNp7G44xHAg9T9NjBu7+eof1rDyyVq/6bspn2ou8nfSsXS
EUBdNAg5H2uXWDWnqD0XgYdGAhFiTqSrhORGyDpIYAetvClSyAXl8RJr/0gRTQvdm9BQrte4IVUR
OWkrUDQF6TGZNNEhrrFHhXisGaYSNiRDgUqLkChsO3RIEIWFdb6m3X9z5WSl9UNJgFRZmLZhuJZh
fcRmWwXR44IxpYf8Zhebr72BL6zQEFDG+wJB5PBaND3H0mJoB7ghPq4PYKU6x97C8bGcs6tYHR9y
Zfh5t67PSKZgiGq59Q5J3ie6tp6j5jNhU1jv6Epuk7ajoY7X2EGgaVzKSK+b9RIAB/MnJ7VH5WpT
G/sh+vr7nyv+rwqIoPaB/D9FLxe4myNPxxt81dipCxlWaoHvZTB0ZmS1IrTlGd7RO9NVaT87kLJE
IFLE2eymd7hOo/Q5F6UvMuXT749Gt2Ud4t3Z53A0W1VNWwiXSyCfq7eHQ/neDUUKQMES33oXLXaU
A4lkKxmjBSPc73EhkRbT3G/wVLK2BsyvXQ272IdDcu2qIoPhJk5SLtibOxXkgIOVUpBOR+BZzRHT
DkCtqO3IOhXUnC9tshpiuxekQczOcoAms3GaCZF1Of0ONVb19cJYtE9g/m+qypmlMeJmjV3XaEIJ
qBRgIHRjuA3jz5p3je1eBZHqabj8oEhLKiv3vD4WDtm7k5+rTRCCTCHJAZdcb9kdrimm85wa5Bmx
O+wsgG/bWqZYMh5MEnRZy/C1LaZb7qjzH7lUJ5ml9ss6T5RyGBMasWETOId2SkkXLYZCavHcZ4/r
fdTETIY1lNcN8r7zDogFI84y7tENC/Bw4WDUZcRHwblYT9CaxGpDfBuUzHcw9umJhbqf1AryOgOO
tzBFZWv3PlPQ3ETkZUtNQSaTQ4LECUeiTAwGcsoNxwThGmwPlrk7Q5UFr9K2/bQG+mvdoBiME9ZS
yCbQDjtOASqSmJF+D1MLNT3zSTcjpJdsaqVtEh4zyOm7Kg+yXWIO3R7/IXrwWolCafQQWvvR4Equ
IdZUCj/rjZeCOvFFrs7iosnj6yacTASFdpo1p7cjO9s0OL2dlplSUrnQ65SlC81KXlFiZ+YZvLHB
4Caje6U5zFd0Kjs/rOYzWCyUrppIuc8JJQex3NMuY3jjahHQDYiYYwxiDYzZq1BWGxIBzMpRiedI
8q5APii4ISMzj2pgnQMmgnunXkPAoWZg4bKJ9RtC1fEWb7htI8fGrANxh+CIVOluVDRwrU/rGGvh
XcY9mnxbh6LUnqlZKPWPyVkg2ex/zxvKPC06r5seDXaQbMn/Iey8luw2tmz7RRkBJPzr9q48y/EF
ITp47/H1PTLrRPeV+kbr4SiORLK4N5BmrbmmodYwmqeIMFUvGeuNVWAMNa/JuvG85TlaFu9iOsO2
KSGYEnzC2eS05ylIOJcE/cDYZUTkSgyvVdc3IU4+rGA6+sv2HSb1yYwf4YI9jeOP/s3+pQuABGXL
iJe6ro90Obe02a4DdYUSdU1L3Cc0bq36mxwnlbOyFG5dVtFSUcRAE8yL9Wj25NcNvnfWBytjyoea
sm/rKMDYUW0Jp8qIH1PKsHKK+dsqXx6RvSCops3P5oQZfDieh6p5CeIMO3IrGrdw4Ae80zgUelvc
px3ZCbrHE1CYznVDHnJRhvhltZfUwaWU8fBvHKTEASqkeQtXeZj8bLnWKT5pqhkVBVeWZ0cQo0hJ
WnAd1N2J2WbsMIIDdEdnAKnvPDMFVeNgwYuiPgwBpp8DnVNyBSKB6jY1AxVwCZ9P1dx6D5chnP+q
odRUJ/YXShiBncZp/2428DMJTqaAxoMQ5XPdrQddAacUEpRQ9aE2g1d6o3Ou2tQqDZ5qFW7ulWF2
6OrgU18DQ84JQe7bU9sH/sGpSZ3tsHE9925yFEXbndx25ukGgh/nPMqKcawJOK8RMchzDVM+KBJ0
/ZdSQeiC2hd7vZjNz12W+QNYR4xbTh2QI+kr6DyZwWPmyL0Zq/cQ4M8NpfSPhrEMtX4Hrr7Ix6TO
cOcYCsZZf3Vy3+BKIAA7+alzNA1cPaC3fa2uyWrNazc8dj/G8BHrgB+JKksgfrzjjHLSq1ZXTHrH
RAsHj6AA37iSNOdJmLAkXPOmGw27Tj4glJKq2+B9u475v6g5zH9SnBEzM2+y4Ji7vo8L9D/lHFaJ
5FWWpH/BXcH9HJ1igbFPpSqevnL/g8/b6sqBPnnDyDiaJHCGevkxfV6FDyOG/YSGQYmDdwWMW9lY
qyhoH14Ov4FDGie2Ozfp3kYJi8nr7hsau5s6uVXyJqTB+qahCT/rCRwgTYX7gYqng1LiVq96o5Xx
S5b1wVY1OGAzvXIk4MXQmGmuoFn22zAl50+/FQ/aGN5a9cZsTBa7OiQ89Z6Fnx+RK+OpqHsci5Yo
gAGE09PezLwzdAIYM/LdyGZ8btQxMM8OV+cK9dSs7mZzeilI7AsSXA3VfWqV4A4NZ+0XCqlr/Bk4
YedM6XbyfdJYbWvrDnFy58n45NXFebCg8yJaPUoq7V2L5XUN/KmuKPU07El8wO6YvkD6//6lqwmm
d9CIaZA3RIl4JnxJ9kg+RBasJHHWryNpbGCOFi5HejRUkUj7NO2ISe+f/+86yfzfZRLKHwtAEPWX
76GO+3uZRKz6PM3e6GK9uwbbIBb7cbS/2c4MlKRfiXq81H3bfMIUt2sw3ZylHP5l7PdPtpleuajy
mPw51GPM///+McxgwTokh8JuESbMiuUYk3nygoeYhqf1Es798ftoLD/FgG9MOKTXiceqoj1Rx4Rg
Ci3Bp//ydNx/DOf5XBa6Uqg9LjNen4nM3z9XQC5Bm68AjK2JZ1SR3UlIOjuMVj+qBBmsasV11REV
FCq44EWbcsBUFg6xM9F0EbqL15NjQj1iTKKqIv27V+RflvTfhI/e145/CVJeDouTfS+I7drkrA/z
NcQ5q5u2jZw+QwUAiIV+tYUKQxLgszvIVxo6IIu7yKVp7T0kRouYN1Zg3Pc+t5OZRtexMOv7aDxp
J0KcZB6TpC1V8PAGw+PTOAASz4JskdVJnIsZLq+DicC7LfGeTD1xrztnvWM1spg2NIfQfraNCXRN
ntZ6CKYf2Ly5B9NZ3khDffWjz5JMpa89NFZ1uanK9HkmheE0tT7IJx8M6OytHyAoWZX1OdPZf/Vv
XnnMMRsjeZBLD2uRbTnboOBqa8xmb9DxQuzJoYWSJkZwgOd9SzOeij51B+Kf1eVLapWP+2PA9b1Y
mbOz8Eo0DeM3FceN5J5DCaY+URsd+Q/UeCbOQXp0A0ERW2sI9vqnuSjAj95NzuDE+myok+ibE3ef
eWk/6e7xa4vW44+lMv9SzT9Q6G+oxfou0RWgHisGMXnXM6fsDBaFMY+zFd4XLKuXcxSfovpWGSxm
vd5V49c1LeebOpA05mCoM2+qrnW4RPuRQgUnFc5q9bel7i21W/S57akH+SC5gnQPdoKesOmP3bkT
Pi2k+UwVw4EOXZr+fIMX/XAWNJCqbFJjwM6HxfR/75v/PcUncysIlHmGQz4y++fv28aPsSUbC5I6
I4WaO276sWbfTdG+p2rZWOoN6Verrwo9xqwDMGe92PSnxNXst5ydW9V3/ptvbf9er4zBFAEKpu//
8rH/IRFSu92DzyEl2YK2hYHs3z92WHqJIaYR4nTl0W2o8092DpN7t74GbXSavYEGUk9PnOEZY1Ua
d3W5StUryd5+lkO97mMv/KZ3TL2O+MqF7eELsgN+JMaKuaw6JdRItg+mh9ouX8MCXFGNH5j/9f+C
qfx/TlZbHaku+hcP5Zej5vn/Tx/cB6IcXIeoST0izQhB3sSm+yhICTg4U4Jhq92SfaVg36508G6m
2OtN+xGTI8YCah4hFvnaUXD9iyLLUk/z7x267UJUM1kevg269Q/+ColOJWnWmLVFYfVqM7dZF/Z+
4OsJbH0AO5nveybL6QgAovtNgiZ+rJj96jezThy0ZYXohsV4LphXHnOI8O43fW9peE9PyXCOepri
1NovihOjS0ENMZuOQSmYERkPyeH2LyuJx/vPbwcZBDAElFcBQO4/8Ycoj5YBa3JwuwU/wzBtGSFV
07lekYEH5vIH37Xx5DHyMIIdhEYilhLvySVwbUeORtSWxcs0v7pe9art0isVndhKxKQjloiDY9hX
/Y9owpdjmQjVmTHNTuPvaJHDB7PZmTWxOY19gNN4w0aWZIoLRu/evedCL2/c4KdAGjTEofuMA0Xf
mfMxcLNlb98tzDyIKMAzF0sXPOsL95REXXUIC+t5pAjgM4dw/2f40OMo2q0tovXcARGs5jjsI3yV
DkRvsKr89lvl3DHvZTo3c8/NeLvni2l+w2s/MHueu8DMqfemh8BWCKyBw6vLRDeMw5AkcT5AIFLo
L434ZTrjk40R8jFskmtrsBMrjHl2uBW0cnE2wm/S84INaTI20c7Mq5lPhYSLjtzYNcOBOdDOznYi
I+qDPoG2+5gZ4oIk49RKbzNOb4VP3gGoYhI8J3Z7SdKcLPWQe2h9yLrsrodiQ5g19I6MbgTH+l9W
NB98e/izcvgqOwjSHPJtHNf4eUXTNjX++EJ8SyP/IR723sTStEZilkinTm2BhIDBWBWf054VmGBu
SUZIl/dPpfDEtsbNPYY1zSiEvF9xKxfroUvyU9IERxfXFAl202xWVANLvlwK8bMvzk2BYSsZAN/9
hvCKmjsn8Z0PhrsHdArvDOaDeLe8Whm28QBmGyMpXrpCkjtj0h2/zz3m0ImPqUiEz2vtHOPKu2uv
8s/gWPfGDAOkQxQzz/vGN9mIKGh4KyaR1LuGsr50fzXpeGcZEGfW7cEsGJZl9uZuSe+C+gMvQsyX
B+s+FMYON92dh/kfzzGP3kZSZSa3OpfU+5hnbSb0Nd5UM8+8eR6xcau3dfGMA6E52ejDN2Rjn1cb
HZht8jTHH/yNbRWwfMvXrD0WV1EFe/Q/O4p2v73vmRj7i4WtDI9xGA9MkMgmFicecbz34O1gIsns
JDmbLlZPPfMaMy/2wZxQonnBXdQUNzMZrgxGmNO6186adhk/HHn3D6fJd2jM/8qHeB9Wv8Zu2eZ2
dl6qcTNmweOKXmyOJCM8Z3pBwwZohsrMM8dzLeNd54Z3Xlsc+nh+QERzIrbzLWSOYCT5lY/1uWTD
s6Np7QipMtJdlm3ZOG+LE3+IzgaM8k/k9ribVcpjVOG0PbfKjiXCgLgjQDtEV2SWh6yzTzO071X2
9w2Y/+yvF0wkDqaLfZA/yKNRkQXvkFhRhB8EUoNihaSGzctexqC1TkZt2YzxCf0UUvdkF8jmeakO
kExuGI3hAR88RdI4F/4jXvcPZAhv6+4DFhKqyeo5q9DuyezTwCYwrUkmAUQL4VV5AY0cPkOie6zX
+iEU5adjIe1oc3xxmMjYRXmZ3eoYluWDzJnvVd1dj9gmip4SnHLLSIkezWNDIHlCELFvPSR59rRW
8fvshvjkDPsEO3AX8ZUaEts+0UkhQiWDwjg8ZORsCaa5ccBlIlp7H/WPizyJ7Clok+9Zbf4IEgcH
U6N/nsgBnIObiAHRpLuT1QueqjmJIub4bsW/zfj1ShzFJkHDIU2G+rm9M7CJcJ/KaPcgx7/46MoO
qLYAu18H+zUs8Sb3/lQ29HDgxjw6rX29rYeKQbZH2WDt6xvzhx0upxv/ridUL5AvhoUZwH24PMv2
J5o0o52huiBgY8v3y5lJxqFGPVk6chMu+ROGUtu0UudnhMxm2+ArOFCqhEO1V24ism9fBvC3ciDp
eobWbhD7OB37vryGwVW2l86sMOjBdQL21VInAAPZxq/JpelrDMsvLRu6JnfTM9sNGk34Lj/6yHn2
1v7a2dFhF8/BZgivPm/I97Ab771TXEMjs59W6+cshtM8ts8OMRSdJ7cLH26y66sgmD1SQye4X8Ic
b76oEBL+aRBbz5hINcHOHDGIavtdkLQH3/u02/rgR1BI5LAPiBcC3d8P/n1nJTv8snASxXcZP9q8
ZP7uIc/oyq0RPsbhHRjUqTEJ0pTZLV2OBp4KoV8/DnZxxh7u0DktmOePsZa3uWzPFoCn5aL1SHgG
bXaZ52PjWPsKt8rt5OHcEoAdgG1zi9vHNJxRB0r/3Fb5sWEOKsx1lyLhGOKe7qHD+WcEc3PE2SuN
Z+m8p9AyBVzUCelEopLo/1TNNVAnCe6dq9VvPf/XjBufJHaC7g/7zJAMKxDxTd8zrXPcn4PlnjvC
KenpN0b7ZiJ/YfCywf7VnEDE4fK56zFe3vtkP4psb4WCiFXj7M1/HMCvWK57ZwVhMUlCCyhGnXDf
Vt23gY9oRhW6kcKAPACwUnXPNkNdwehiBmKDzbhfzPI1MpaXlpSfTSAYtDntxRnXyyTmPRw19hiQ
Yb61cb0QDclmvlUvG8N4qLLhYGXN0WwJzSrQt/ndsRCnwRyx1AjlRnpNTpDhRCZd/oCXwU8XuN6w
6lO72FzOJNQFXC9WhBv+FatOtPQeGQj2Yx1nP+cOWWlR9dBFSu+NDKB4E8zY8c/At9UvnPFGAvbK
nS35PoP3PgXVq5cNF3N2t2RWv6wJcLQKqTfN9FG+FWmxcwU66XknQ+seA0l7Vyfti21Gj60xZWCV
9i8MlGjnQ2Qwyix47bLbaHgn0mqeh+luMK0tJkaj+6sey6sUDWRSE1+FbDsKBQpT1+AkadaXriSt
JGIlgNuWkpvz0AG0LVn1lzUislvcTxSXu7TILJarOMkse4rGh3FNrz6DPllkJ8a4j7FtM/nMD/ix
7PDqezT5o/6n5zn7jPMsMIZtfIWxdZdY2dHl0Wdh8xgZTJAYgeDE95r5/a2SVCAwb380vf+jCQeM
fivCMzsiyaKFAUvsX2VOpUPVtALSOvuljcxnBtNbM8yNzxUGPZRDyraxHAZMOE8md9AUZAgfzWTZ
ttLgbEnNH30+w4iOom1qly11QGxBSsMrwTX+gnkGAWgIL3OQY62JXPNCjoC3KXtiDydsnjk7pvJa
u3TVeA4t56w0E0glyAKlCMVL65OGjo5pvtRNG31zMWw6Wvi8o5jlV91cTA9+v1xwZ4+6reglgDQC
Y/2LoROEuxVJ1UH/K/Jf41pbi7Zy5zeny283qcYdaTn9oSnW7JvrZVzA/pxfgiaSTN5Ni3gTt7p1
od+gBru2S1S+LWWQX9i8QIpTUbwZ09Cf/Laed1OY1+fQITBjRgJ9aOve2evf0ppkjGHSUh71D5jB
cjkgVu80zWvxhjFwucVr0bzoX7UUGbyaaK/1rwYpzGAE4PStkizv1grfg0rus6mBKY46HfZKtwWj
nE6pRUURfi7h8oMoim1USrLijLe6Ss4WSiq3eE6TVbIdyKJfoIYN3nJibjRFwDnLSME/JnvEbj/T
m2mSZJBCSU7dGk1TnnNljYepcy6V2R9KH//o0XrxvdXaHGabUTBTrY8UVhOTreR96n4BHV+MuXyJ
fbzj04GTdJ4UU/MPhlMe6maqBub9R1usv31uWvU/k4T2rGY2MfnjoTEyxA2152yWfWKS4gCfCA5Q
y4fNTzGGyYe8lejVSTNWntD+ggmmu+zyaT4kFUkqZBK/Bli2DRInL6yoEi98bjpJJmm6XsbqIRzm
6SigEGAlEcE2iI79OlwIi/keG4dwWN2DYj8hitvmxlCTzY3ltkGpJxm11LAA4zWGVWk+BT6+/Wl5
522gecaXUQroQW706cUerNYWTrndJbtyIlerwQ5sydJPzpxLMJVPFjFONLj4a4MsQw/ijCoZKqzt
oYdng+c2ZWIVPyIwlcY0QjrH+q6q3TummFDCGHUPEz7NUMbTixG/uy32EiMzKZha88/BYGiL8Po2
+w8Iva6eaB6roGdZVOuxN6yd3cGwayVszNprj/k6HxpGzDtK+B5XqL6qiO5a/N8l5UHQpPSc2B/n
z2nh3xl2gYuA85bB5m8mqKOVCuRzb61j4TCHn7GDibbRv9jNY+z9qvmhUW3/ZrpMeGS4SRLvRMP7
SjLDQaZOeCgycZwjAAm88PeeSDDwIIaqB9fKFvTXfbW+OTEgrdH8lm3Pw/YQppXUdlOLrfPCfWvZ
bOjIgY+aoq3KudDsIbufEtgHxBviuG3VHxUX4R6u56NYdvAo96Gf70G9x03hUtmEhChu5pbGpHte
l+hmCSiPcxO/eg6uyHV3sYn43pZpah7rNysn4CBCmC7L6j5BE4uB+b7IZHAnXM6IBp7aHTqSx6F5
slyUyc7iIGdHXXCjydBzPVe6RKC3+a6ppXs1RY00GcuQY2/2ydEs3YOoSXT1JLwWkjuXE9MVSSe5
gxv5XPWI6M5BT3JSu5D3IonqyqrlTvMjVzWmEO76jvNOcc19MeJNjx9BW/rTXTSFl8Ui6yHH3GJH
dIpxD+XSJdi2Cz8beGznwhTR1citrUNFlRxzhfIWltPcTUOBztbP+Sd0/gn/21pcLDhJu5jeFRV9
+LJClj5GZt2cMHK+LkuDvcnoXU0mKPRsjL+Bm6wjIUfWVQ4+9/bQ4Iwpy/EUm8u4YXqDpYxPpheJ
bu+FU6WPwQjoGxkk8FrB7yw2r4OF+yJJYsSsJYl1E6TRk2NkP00mddAwksekibFjPlrHtoyu+pkO
knBMpOWFheONbUswfVICshy7awOUeVP3KpHII6TV3891UG2/SNEax/S74SRGf93SNlRw4sVfZec/
EUX1CzPumskkzLo1Mn6vUflCbeLs9KOsIf/uF5CWiimACwXYWirJmTa9armDBkI1gcELdkZC8BIe
WebJ9piaqt/tZ+495kxiH7o0iJgmfo2wp4rN0LiztXdthzLfzotdmgWf00ioxLp251Fxu8bB6fY/
C82YV84Ta1UQUqsma0YCjhDFC1zscQ0vSV6wDbPxOgYWTtjwFg0sWGGxBvuq42/yYX9rzUCHn8ce
UkB/g0WHvz+YSByc2qR5KzxxjgJyBxpBQowo/FfNIdUAdRF3nLQSGb+mgQYgTBuqnWNQwklzYnni
rGb8rr6v14e/ZZmV19m0v8izej7vivm3l070hV2+yRJ+nP7LNUlD0xX+ByjU37wqvK1PuujXUEn/
ZLmSq2eV415/rlSW4psRzXdO77DwFKfcDxi70F7pVwKDqwBKR9jBuOiY4KfP/cQw6otwoX9LbCIe
WH1YlL6iEQsl3EK4gC12jXGDosInEGCgi+1s4mo2WEARzuzm7xjzILUpuqdRYfx60l9ZxmmKyUdI
pjPK9uQ4zz97NSHAbPzbl/rA2CzqCMtM56yRTTVTrU1kYRIFFYlPCMeT7knYE/WzGitEMvqUWM5p
AoaHEooBqQFYl2xJl2ITztnFg5K6Y25fo/82HsPC11RL0S54v6LB45gSKa4Qqqj1KFCm7kMzErrB
fFu79ZoGTfHFUcjUgCZBxrORbveuZRTr+uxiGn2nRrT6K2qsVrZ1wO8xjvp80pOAaG5eQCKwxIUD
MxVwD1PlB6GeWGQF7XFKmr0miGoGiEbbI7j11rjkXwxQzSDQ05olwAqn7WhiSFzVMh5NIRGQw6G9
Aw96kGEwSqVNqwOBpYPzJgQQvWaq6setOeuht56iYj27wibb2ieevCCTQ28bfOV5pZAwd64TM5PK
MZjoRkHvh/PPPMh5Y6rxsh526BnYl+5DrH/cMCkBvMS3MSCQTLHtyzYVtIvA3iXlHRTAtLYlyeEB
+7axz+qK2tUGs3y8A3ZVCP1p5BihEXM3c5yT2qDIK9g4MCbyWSmVX04HQo23ml6iZZ+hUt+UZXwe
De7P2kdQr39q71ivTtJyAqq5B0j0uFXcGC0/pCfeWla1PADnt5r5rCfaM81S49DCxjVDkoG8ChN4
eqvXQ1zvPRYg1OnRBMIRx6/JnivrbRw1u/G9wxNlp2eJevzlGhUHQXHEiSIlu671iS5O2kKyYFi3
LT3GUb+HeYBR0ybf9OHgBqqsG8CpW2xyiBI4LXH7q+vpie0ETE+SAaD0I+3IZF8N2Oq5uK5r1R/I
/LhiDIQeC8XIVlrBSb+eHIwOUQl8169L2JJ4bBN997X9nZqaffa6gxUBnwYwV6IsIrLPjKaN09VP
bc1ZJLtIPq/twinDMf3FtNEzrWxGsxef9DAomLtfRPQ5WzWFqwKCxAbnm594h6grKIUVPy3zRvy0
shkxyYLaVQkjwqnqIHLxMxmUMO5G86m4N+UCP9soMmzTOFAUWfnr0FRKMcFN7Pc4uaX5QG1skrMW
V4wNew5bfcjbbUtuU+d1R73g24Z7f40f9E8P8araOWNGDEjqMmAeQZBlOv6KKvtzilyxzbPgTg9T
CDF9bu2J2JGu+mFa631d1J8moFUctB9VjBw3kUzoHTO9hpn1gvdJfDLsJtp0Ub0TRl2fCetCaaYI
6k0R0/B2B72//3MvDSQjU3LqNWREtPSqnBnzdDhgD/Q2RPLOKy2mDaRlDpGbATkXDAfqqYYFpfRL
PWKULQx5bH3UGF0JXDRRXC/zFHs4I0SWafjmvWaexfAtdoNHRkVPjAbXrdeQU38XFlCEMA2kiFOX
kjs/2C4xz0qEN+YuUhoovxvLIxPFb3AS1UdeVhY2zDQX2RRLGGXuemramBG5HR8YGGS7ZWxuWjqg
eAhHpoiftSrkMx/VoxLpzKP5Z/Jem7EFYmidn7bAoSmchu+tnxxK15UHmx29sWF5giozVoz9jJwg
4iq22EFWOyd2YQFa0QExJ7Aj3sPYshGfTVYOoxP1RfT215vQEIjSMvmg6VViOTLMPgU4LnwJKEi3
JnQncgymF+uuV+TGNGGJtzbLclYSstD6qxjWI24ryReR3jKTbBcVh0xpJ4wxAHZnu/E8f+gBnR4C
6+NCH3n6vUhUBHurbS76/RdZ9EuYmIfoQk1zryy32Jbys3RJgNRVY99DdJOojWBmeff6i+ixrLoM
yTY51zBgYGAkv13XgRUVJ3BTw9dBsSgboO95iAhc7JqNJv6lYYyEpQTCQ0Cjj399IRmZe6qj4KI3
SSwdeBLodHjaKKFJLN4EJTObSg2x9Yw+c9F/iScmKs948LwPgmAyG0qnLhEynL/2XSyOImHUrLgu
X4eUBW1kWnALGwWb3atqFnxBURPBj97op6QXp2Yx5WUXbQxQmcvQnnRJqVm7yv8tcYY/+prRpw72
7U8GzI2v2weCVs8EK1vhHuVQLRWNzjd/pmkEzGXjcBW4hxRvNa0cIUXmo+QU1beafoOayoAl0Y+S
TNiNvnuN2eGQd++p0p//5zImNYig2mQ8pi1oq9dOJy0OsRSVzM2+o4EjNQ0hN1aEQPFKC6wolU5i
3xZaJrp86I1duZLBVtl36oz0uggBdzvDw0r5s+pOEPAaNmWUXjLgh9DNP0dEXceCfdyYC6Znii+b
1uMCUzM8640+gqFxbkLyRRVWkhNgMxbHK3OjyR6a3djO9O1zhCGzJoOQTolx1TK86n/THMS8An1z
W+fBjJ3wkinZ9pQMBMql6NMwjDmY9eSdEMDvfEtcp1Q+LyjH9dHmKCKaVq/p2yV3eoDeBwI7A7L6
sMnza140XOBfXprGe8MrYNqh84wLczPhOjXz1A/6dl7bAaQY18cE1XDvcdbgGRggQuTeh9beUf8L
Mlc56uBy1nv5c6ihL0Vh8maJ9GyOKeha7lcbourLrV4ZmiOnJWUxPvNHfem6ORNLw5se0458LKWi
VbybFVfFTdKlzxgrvtrVbl4zIBpFIrQwRqYkCI8CccM2WcKHRrHEFSVOlws+DIgVYvrcBftkzF/5
puHFsd2z48zfujXtKQf4mJjTvRM4s5ED313Vfxj0wF+NjrZs5HFsoTmL6qfVW/2TN+HAqKWMkQ+v
vvSje4T5+8DEO2GSZJq64y9NtdD+CfqBeGN4A6wBZ8o+1mmYTnKEFlCrVgM27y2xU5afou9qTZhe
aNpGQDNQAom2rPCwQI/mPPyMVlQa7XrEaIPZVjv81jzPIVb6zBBmO5FE8bGxjEfXAz1NnZhRQeve
lsy7a0LWamXIY1dXt2wxkj2J7rtOMaTUV7b6GgXLiHGSOjiJB1wPUeN9c7BkwKITd3L1vLEgehs7
Fy8tXrTaJJq2qKukMvpmrxVnmNkKxPPf9crQpYF+CLrQ7lXXpnfaUjnPfkhaqP4h6koA1QOZ/g8z
STrxHxdDPX1ZhETU4haYMdhozBM3VLjXh1qrkM7VVzeBQdvSzju8HS+N178YZnxMTd/RDCaM2uCX
tMMfUVGGLo6igOLeOE1EbxZh2h0YBLCFIQ0rbt3XCaYqOB+vx2ognlgY8tYMS3nQbM2xZSwu1cMq
eFhfhf00+yAHPZEX6fKo+wBiEhwsyMhp1jtQn+GYWyX7pv8q+7pkuBMd4ZRhi+QPX5MbDd7NTYv7
UOmPNNXElulb6DCScl2l3x7wcdQqcjKgn6BQfZAIfgMH+OKsMW78aELnGDoOLaRR7fTp0A/tD/3m
ZDE94wF/ssyGkGq1szQlVMmSgrWyET9Yv3VdpY8dXUekvRvsSGHAeJ3Bw8KAXLGoNDd3XTrsGib0
2EqwqMUlDmpTuEblF5lMs7D7UQk8jeaq+1q94PUFVlbk5kXEqTjGWxJM9XZ906t+WkEE5miW2zm3
vw6ECbpt2Jf712YWctOq9ZPVtLsgsMfMKo7haEE3S6HTJJ3xPoX+H31rINUSm8JkjuELXAwVs14T
1UOjeAyD8vtaIgRI+j54ZAwSQSPURG4Dn7mwXu8St39mydebXPxpldbYoHnU73HJXPQTmMCMC8HG
i9jqJh8/NSpqeIP62SXTYaiGJ0/RkYdB4A9TAmGZ5V4vDM3WJTf9IjNIBfHysUbEBUVoGE+DFT+V
qtuSeWds0jy76q86Cf+bladvbtzFW6Nmeqb/ropEpcvgELzTKk0inoXq3bBHx97404qA1hnMWh/9
+j83QUTlmnobt8Ktgs8mhEh3YrQ/BKFik9Fc9InpECdsAvqkqyEPoQ3gOFTQJbRO1ubgVEeFflnq
/6SqF5iVsqLGRXNi5tXa0QuRmevXcWFI1BPMOr5kofpgGZYc39og+wMgeQebpzwbrnn5uvlUKbkM
OCSEBplOubS3alqlv20kBJg4Igeo/VSo4WyVmCMysStsk/zpFAWKw/OPuLIdOBO+ioyo5uUgxpeR
9gkUl4yJ3hnFwR5x1h3r5hr65rNPFPF/RKt0lPQtA2mCiR7EUGrqc1wvev35UqeOKBNpUHyiXzd+
3H2E9b4IFsDwkmTNtLd/R2v22eSh+ZxMx2gOxq8uynGrJyJALjlmy5zaEBInWEq0eQgCs9buuFiJ
jHUoHFyIU4zlQ2vbDDLZeyt+eJgHrnH/ufY5rAZ3rZly9zsD734xRww2/PpZ69xpFSZM/wBX9cty
BXQZkgLo1DmnNet0SOlJx8B/yGzvTt+3KPpo+7UoA7nxZOfbdrW+NXbyGnfyT2w4V32M657ZWxJI
8wnUAn18VJ4s9l5MGlfK6Z35fAs8kCKmieKxdcB5RFY/OTYvJC8N5gE196RrU+dyc8wNM3ZuXvys
YYJvqpQ7xtr3JRJQr36LSxMnSzM5xiM/ORqAfArmmroe8/zx4pPEfnDgcMzU5SdhFQg0xu457T2V
icejoV/NQ0L3ekX5arL6FFgjKloGVEVTducUaGzlLu7KsNhZOfQkSeTAvrRWdzcQcBxaE3Z0Zjwc
TRyuDh4mQjsXlx8HXsFmyAcMogsqsImRqeWPNVoRQD7pucVeet1jXjfhgcHxX2K2vQOejshnvVPp
U4cVU/ojDIm9ROz76TntySllccHcEAAE65lMZOVhaK8I0q60XBx3fhrumJQ+RBXkaxFnR4LlGc8W
W6NN8XqN+uiYWmwv4TrY6NrDsGuW7ZoOE4QAr92ESHqWZiAoD6qYW2YX2YIB58PIzBoR1CCyCHAX
sbLlR9gXpjhJYAnx7EeYPqZr+3uaFpKlHPwxpi65xpG/yRZc4bNB7PHB3hM9zhDLIrdHshK3YYmS
rcc6QuKbsQWQStasJp5CeSRl9WNXBPV2kOTxpdF+mIz+LrSqTUXwNbwPklwCWdD4gy7NZS+xal8B
HReOyXi+9+M5PpnnpiVde1nFxa1Y1SNxpuyHqPvTJ+XPuGWXjOZsX63Jfuzn5oOYcmM/TlgE6H/U
IDBVhzu3kIIA7nh6BGECsB6sP+sCxzCr150l5uYcEr9XdCY8O5iq7uARyBPzarsCky2eTIm2loTk
JZLDeYbQWsQ4j+e+8+ja/kvn1B6a2iXarMzH+3F6b7riViqbdenB4u+k+MDCHjcop573LbrE2POH
737Q/BVEXX1ovRJ6ExlyEZEbVKMZtgfpkJ+6QA5MCJ2QqRuQgwXvhEiu12DBQsmHGQLELB+zEvN5
y4oh+IY4pjf4qnjC3foz4V6p6ucYP/1FjNoTI3HYgAt6mLIrXpCu/UJ1ussDxPUtgbqtHyf7AFYy
Cp4p3/hd/tbMw0i/kJKp1V/jYgQvHALGzU60zftjetfPGLGk9Nl7K8WBOW7Vn2sSS81Ijmk69gf+
cAHtVSCcCNDmzRNu+P/F3pk0R4q02foX0cbssBUxh0KhWZHaYCkpBQ7O5Mz8+vvQ3Yu2a9aLu7+L
+szqq0pVZgS4v8M5zxGFt196/W4wZ11GICC6urmsdHbo9HbI7hh0hS9O8iMQU9zXmYN8MJjOYmzD
997+GzbOD3hiZ5cm8kuak32RGOzsJU4f3lEaL+cYc2SLdQjcE6MtR1SbLqD3Rh+PyIDGJWfdjtro
mE70b4uww30p0peeLQDAFnwHa+puY9nmBnVZCJxjfu8tLbYdescS+M/RrTNQJLDPRm2RqdtYw8UC
PTDiScoz6y7IUoT4oVvei9q9TcxwzuWwzoVaViQA++aojbPvUBnySBZVcBLOeO2XUewkVRSCEFqO
sQK+bCeR3TDGM3MWy2n1m4tJYWnoj8zGsvPUDPwx5Jyj3sRgaaxnG90mfIigBA2GVmvtCqqCBE3e
X8yPuXlfkTiHnNOjyO9hPnv9ezw13r71QfeAm9v+Zw5ywIzITcWaBFG/MYrbOy7SW9/DpFbEto/B
OE32fTC2l4wZvbHGYPvAW9GEsbn/z/xSHZQ4e3gKOdzQWOTnVkJUx9Rl74pwQMXj8UHUYVIjyy3w
hq6dkWjc/zIG/H/65P8WKeNiZPrf6ZMRkE3Nlvx/4ifXX/HfoTL+f5DminvdCwMHQ98aN/hfoTLB
f7ihSXNhrU4/0/dX19Z/4ycth7gZ2JRkzQBRhDWDx+G/8ZPWfzDs8mhFA9sUJi6H8P8FP4kr6/8y
R0FotAU2DweHR+hjPFwl8P/DWmASDzo1s73jSr4Y6P2KxlPb1mXiZzuEQ8WIxLfIpJei3zIheY3z
cVe27latuhR3Ysibul9WEnxZTXVGC7thmwF1L/GLjVsXDegk8p1MNJm2zrdqoQ5sHPdfUSWvPWB7
5sSpC+DYivyO89jVgEJMl5TielAvlQCL0bWasYEj93h3b6abI5T3Q9Z31MR2oCJFAj2UbSohh212
bPUNSP5d3SV/GsJegGKSxDQmCBndI3PkZ8vz0qhyWXvmxr/eqF7ZReWk44qNiSD9Ducu+hZFVr2c
P+u8+YNPvbibc7PY9zUeyh73KiHPKGB7amVXHiB80yGWmLPQs2U1e4ahAQZtSpg3zhT1RokbdSaE
ox5zdQiL4A6n1UkV4W4A9t/nE1hsjru26noQisu9FLc+p1qv2BftJOSBaWCTsHCUwHKm1mVbZxF0
7MIwj4zmFNvz32rdxIyRaoc8woyLw78OaP25zyzkncd0rHbS7q8JFnIEG06xsceCb697WdCduS39
ZF9lCR1PfhbYu0zLepyy5d9Y1uHBUPFOvzlN9Yq+CEnVyS+WrxBy8E5V2auS4luO8+sYTM+J7t4N
d5b7sEaXOAqGj2bKLGnk7rOqG3j+49xniL0XmKWx8rATJO7eyJp9mtofQk04Pl3gjV3amrt6WvbC
Hl6RTsl72zR3mTV842CuNxaGsISI4juqyOQxTLOtI+VTgSzwKQmzjeiEy1qW3cbSrJ9GuvEM428B
QmIVKzn3685KsfW+a4DU+/IP4RHrN2J89a74ADSURIbGZT+35oNXfs7k3N6Vc/tr1KiNiDpYAD84
Ez3N5Mw289c6vls2ATt/5KXlR1oqlBRQBxGbeTBbDHAzZXcq3DxgnFw/WIhHBvIDz8hm7B1pA1A/
hDpWUwWTLzPV1razY2y7AXrYdUNK+Lg9WWDN9OtUpMFmGQSx4/lP1lgUJzhJFT8ezRKeoOIZne9u
KMq/dV0ex8Q4+2LVQm3dtsaLSj53pd8IhnC3fksMgK+/6q47F3117ByFxtl5djX47Ook1+d9EFW1
IZYnuZudHS35S5e7PhRT3DdkBnpbvFA+qgTSt41tLTvUiMiRN2I3eF4Gq4EYYqlw+0/ZxnfKaZO0
SGxb3fOZtPZBzoxHKiN7mv0c+Y4ukQSyHCez2mICMTA3WmBY6cL4qtzsDSn00bdQ/+PAegDrgdIp
5pyI3Ud7SZ7buT4q4W6HkPH0TIOEQAimqhAPxLy/EPAjuQfzExB1fknmtRHfF997DvCw3g/sG/vB
MPd9LsNdnBYnt+Pv0nYF1FSbrBpey4DhpBGUz55Qh6xw/B0J494qi+f5y9sNbxAbLabRhs20oNJI
WvPXaqKD8Bt0jA0iR8c+p2xiKVydI0UTB5L9r3Yw6Q7ZQgvdIJXD9s4Byp/RlesoAZ1MwdNJkR/p
mLR6EpO+gvEPWUiP1iguXdabzxS95s4Z82/IBY927dHNmU5wGnzlbt1Ojic2b/3d8tFbnFN1B0i9
1ki1E3FRdsj2aLga9tz/IsehC5PiRAjURUHGjQq2kQxKL8jZ7K07m/2+Tr1qO8Bv2IxFgv3GInGn
MjEWCxRZW5Vo+8VyesHq1uj+du54UpZdUebUQPjxyeavDMe8W9fyuTlJzhHUp9U2CMS5zdELYKp4
MnNDw3A3G0b8gBb1OVkC/wwxcdwS4StPftg+m4x1dlVlsedh1rlz6qY6FgO7ZUOtg96VRmJaBvJs
NzyMudtfyN4ud4mah6eyfYGHj/uh4g0O8AccPTOXzH9Hc09k1dWKeYtkrTu2bZ3zqRb1ng82Q5HY
vscaZj4Y8zdV5ZoY9oeF1puXZpDXRzPfBBk2B7/lzWaOcKfr5stVeBlo5vyrShPoKGaymj/CdzTT
qYcyeEz9gzUGAEP9d9OoP33usq1v6rOz1MFGCZXuMhdWP+oRPrwhTmlyF7kJEKfC3y2xGPfvWLvg
Kgdlt3dm2hD0TJlLZT+hUuya9clpGz/yzYbYBAgPFnOjITHdbdFCsLv6gWoiBt2IvivOGAIALtru
Gx4ADGUCpeBeIxvqAbSUIBBaF/ybg/R0lc4YhCw06aXQb6rnBO0D6AEJ9sdE/BNLiGoi3jlKQghQ
LFAwuQTGeskR9tIyU9gIezx4NimZIYvHhIUju47kuRzVzsusH5Uj1Q+MX7e2nr1wSfdV5//OKSJW
rfIttoo3TIbHcJasxIJxNThQ3OrlfuSVi9s46oryaChYaHop8qiQwwsKtuegAfXeduUBk+jVLfOd
NRnfVQo5gTL5jX7/pws/Uyd9kwvWKjLV74PU/83X0QQ50Ponn4I/2pA3hFtdfCQJ4xnh7sH35i0U
ihn5SGgeG2waFfOGau8VW9lveIuwvcmVGmQ82wZhKLW04Q4MxheCVwvxFEQZokWeGIGAFlUovUo+
jHApr532N9WqlqU4elaOfFaJ+k5JvVlxKm5MiBaUqstUJA++eBRB7e+g7+ACz2jjn/OkPsXp+IXQ
mpgGdzgZhf8l0nCHZvrFK2xObX+6mRm81Axin2DObpYhC9N8g+b81Lr9DUXzdl7zA0D6hWnVRHoc
fBYsTEUaPnRLOfj0R0wvZVzdZZzMd2B8fx1GBRH/nMvC7PG1q/Y0ZLRGlct35ITjS8qc/65NvWuP
ftnXzhVY1DUnXQ1gSUf0His8xPIWWAQEPkCTm3lE72AxuYjr78Zc2KbG07KxzO5kM1sjvtlHRUsd
CQQQvh2RSHe1i+Zx5u8U2yzOU0Luumwpd9UQQLK28i+wlEX5TR7Wi1vILyfjzetqQt9w71hsLqLB
ei5z/9usamPfPI2laexnxbggNAueWkLvgro9qSl9G5w22ztJFgVh+x5KKwU/iy5Hpqd8if8F7uht
WSDeCoPJxqplToLh4gcMxr0A5mgnSJLr+3Y7L97n4CXf+Pw972/FXbZxnTjh1MABwu8nRLiBKjXO
0Dd4+2z1Ruh5vtFsn1gcpAfPJFXVGIkI7FFYCCJ0stqhwKo+FlPedMPdnqy2EN2TVpgWb86AUjmw
j1bg/7XZx5k+Gtli4OkxgQECIICvDo2yoFVkEfIJFnaM7ErvS3ADYIcw4j951XTj1dzahepoV+uT
xypmYzH/3VMuAcTx5K5IimtecnGhvPgc/QdruCXgheuQGnbks9yJDJufEX7hZ40qKebTZFWH0KOo
QNXLiWol2Asa49vNJZgazmvo1MHWrMUSNWDGElTg419z7IgL6pHdTMGr5akPZC1/+0yT+FabX21a
PeYmBsuQ+fTOvyd3qIkSw1zuTENsAOUBbYOZlfsqZjhRe3fSYLiaxeJeDlVFGbz86d2ajTDJip2Y
HzXXLOYAPFGOOrN1pqSozZdFhcAknFVX31x9g0SzMeGhVphJ6niMahefkuvI8WyR4nNnId+ZXMjd
Wthx1GC4G4r13i8B16DNBxO2YLHIaGrc747PKApH59/kmacpd4wj6zgO9fqrtrJi303O09hbt77m
yxsmyR1u3WdETgb5vne8GxROd1Ml1N66OVgiN+5Vi1J6YDllTHWJ2jEHRlJSxDfM/oOCeOPpjTXY
U9Ut8pTF5Sdzrf9UOMTMXWgbpuKorHTajjaiPCnIHkoppEaznLb+OO5ZT+J3U/3OoPvdaKZUG6XN
em9U1MGyqybI17w/Rij+5Rl+Z6cDieSgDNduwDOUE8vWCfN7YDd0NZb7JtTTblQII+MOJwOwkioP
NVIq1Z902zyCG7vOJTFBIdMtYIIrYrXwt12xqqGSsYGILa7rX9Jzxq3spoBjLs4Js0/Os0jx90vO
ZiCnz/h82AEA1gFXdMWjQjJyPONUMXi1LH6TC3X5nVeof0trEObcc8P2EzQvVKJ7ON0AB61bTGG5
CV2oHWU/27Q+/BIWq3hG5HlhpS/n/lDWCbIeXT9MrwPQ6j1j3yQiEgd/48RJtwzDTklPRdnk0ZSm
wyZXkwSBA4+sNbpNZ1afGA3Wq7rgbmX+Phkf6ZBdiNd78sPgZdbz+8JEFzssGaXGVfmY56CXkPGM
usCP/fsGoXCb2eLZq+E065osnLy7xar99CZI4GtUl5eDRjJptMp1MF+nZjRXQY9SEjFS24G9p8Ow
E6IBoY3ke4/+JkrD5TBZoXXKfGxHzSzKTcLqJSCxHiV/XT7yM2I//ST5rjog5tJEqelHp6uuOUhz
OvUGEa0g323ZMRaWFMj1oeeyiYzFDjdTmaInJqWGZzGzkelkBZ94V5+KRuC1NoGlO3UZrgQGggNM
58kMzkvFnzou6PrnSqzAkbLfUT+8qJKssQ79O5MBVW0rbFjbpY77l3jow1MoCSyd8aqrsXhj97LO
FUja7LPijSmxHpg/Ktv3d5UDCTVPdX9c9JDjRDXvW9ZVmx6XjSb6Fso8rZjV2sfQGl87IgZp7eUL
c6Nwk/Qh8kxzRmJukYQdqE+WOA10bnx0fOLbxubaKor0keM6xTm0WTwNjc+AYhi44PkFWXu1Dfl8
eJayeW5YXV20Gp/ndn4Hn0RTlPHjalU+kRf6juXX30Jw4ZJ2KthgemmgADioz7X6GIyaQAqH/NN6
nKMKm9txJpuRL3A+6FQd1dReZw/sTA0YKpU+aDqdeJeQYDXbrh5Dp3mrOy6nIpg4dLLkUuYTnrgl
/tOzPbKG+J1A1z0lsNr6qfVYJRkSwZpMxoBw3NhTn7VdXdPOj3I72MNmfegYgR3aBXAhbpONR/7h
nnSr+eoK2E8l03yvfWGUEh/QCOGNq0FTKvLqJLXAHlPP3g2xOhLAEQs+6N5X17HOebl5bny0czyW
j1ToeC8L9pyO61xR5sNcmW+2VpdYt5cm8OBqes7ZimPznIzdYcq6HRLqbcLqaHaNfFOkzbiRfEC+
Uo9h64qtAPJ+7GeGsHBGeHR5aRr9PTUdrDikbqHzD2HrBjXEkUVpfWAWzC1GIPmQ9GfH5cPHM1zu
phvINI1wz6vPnZff57X4zTPs9QOrAH7H3JpTph/zwnpEPIGX+xR0GZ4p6sLNWr3iUl1Bke9rDkad
6aeE/SRRrFl1xpqu10K5tWEQz+N9OjgMzsUMKzVf06v+jG5zhYXrcxmRcOZMV2xHZ3/0WOmhN2aG
NeyIV6GgmRgvj95Nz+1foRIEfH31qRiU0E6ReZGQVevlU79nqwHbOQMgjVCS+ZeLEbdH+6chL2c/
tZE9d/B/AZSZJ2DUQKyR+lcE5HJ/lH9ZTXlmeiaA+bGf4CTanMMxrYgV5Ijb6ph/bnr53gp3piP/
iclq0Zh/6pFnvodBRq+sbzAu75eMUjRZ6rfWaCTKitWgNFEumI+doOnE6Q/+wdkMXXeyKiFOahzl
Fayqv3VqZz3Ik13CsJDdKVfiDGksC0AYeT6S2zSwTzbiJQyKEyxItUCBJuXTsKJ0TSdMcvGmFoMY
ReEzfzHU/SC74kI8m/00lI71tBD6uqxZH1UX9bL5xJRCaY1Mu/Cc6qEwyn91Yz9KZXiEuWpv2/ff
jutn24Q4NoBGuXluIZ1bJXvOpTKfkmTyT3HjMiydfdgXXkdt0gj7ADiWJEWSLpcFj62Ww5uSWX9A
Hs6hEjrObtLGssX3vD5aHD+JVf2tsd3e8QXEG+7xasPA+KhgUh9cREn2IKYoq5FepI53EiT2PPh5
Ez9YzXJVgqQ5QAxEpPVHbRfWcWr136a38OhbXnIgH4AbFIdr5C2kFLNJStmGkxRHLjm2nwdur3zf
GMj/KOIoV5JyQ3wRq8GVhJKZp6xBo69KZptEzn353nKbBE10gpWl7lGPTkL+BjokGxU1ScPuXjXy
FhZLsY0Noz7YBSE9rhD7JcQDbjQUkiVavSiO/9WDC67WA6VJ/bwN+tzciphg6WzCztOy1utZGEEJ
AVY1ODWMYYm1Z4qfU5HQlicpFPnA/iqstmRUGgmDMWGFnCEiAfwwlRYxBTkemJmOOmvGrV7OBfGu
6FrBUACO/6x8NtrtLrMNlOJxe4XZFkRj18LWZqZxF9sCsiTq6JSg4rmfyAzofcav7azvIOVw/g0u
hQoESorm4IXu8JJYIyY6MIFIzWNxt3Kk/FhdY0tuQcoeCX1vju1YX4NyF9r0NSVeWc+pfzRae4vp
UdYsUUH8eVpOt2qsjo1ErOj2fLVNyeUuaGq2Bk2EkaCUMdBhavvYKWLHmacAbKitj3ButnGjfhS1
7MlhzUfAB9++ohs3MTEhJDiMMjZ3Zmy9eNRRdhKMvNGNPIker3ZckZ48ym5nxP7Mb6V9mpfWZiIx
uU9dWlK/9JEL3u9a4A5GiUDdzn9tue9Y4TPCMshyvDdTBCytyyeVNk9zzSwvSKsLmJSTMzsMunJ2
zJZX8w6w522rOAZzppGnuLRra8pl3KeH0GUQsQzyMzOAi0F0vbi6XbbV1DGFYXhjsvrFPHBfpZB9
WvTRrZm9BWVisLQPm6du7M6ccShRA4BtSXPNi3y8a5ru1SwNtpoJfzfOPiAQi/LAIpZPzDNMjfSl
7dovry9+naZDTZHcC6u88SX1ZFIDIx1I6ZbJMXTGw+B7j4pflDWVvzectUnrsUqiIM0pTY9FFUL5
Vq8yNvSuNSnGbHJ8g7Z58lLatSR/NljlRA0yFMvXV59UWIeTdmncQ5YjN8sN45iFSNtLiKvnIpvp
vBX6ZlXfd55LtI8lvcg7+7r8YTRFj4AgY84LArirUOLtzRGh0OOnLtLBOET/qYryUzb8xk1BvdHx
SqUh1jIPOMMGd83nFLbwPVJeLCfExCQ6m1gtB2lXW7CGJZfaiJIB0srYPbjM5kiDJBA9af70M2ES
Rlh/lQDp8YKLT2RcOEhk02/BUG0bIpqikBeF+h/8WsY51jPjrW1Df4fgEwajea7SLNkjxWL7E7pU
jFN21p4BnLZBQLGQTzBwh3rUo/CuHzObyh+/kfMiQKRIH39CQGvS6ap/7V2Ab4n6ycYiQ7pHSsNo
D6eqOGQDhbwXmAiI2sR/8Qv15Hbq4qdKHb3CqKIwViAuTdxFcB1A7c+YPwB9+cAVWL6ZxgfcoYkC
vzlnXvKTDF98/vrcq/ps08nh60UYUbjFsPecWL8Xg3ow6tY8E15l0h4yMvDh+9aewF/izIQ5t8MT
eqPyiIv6KVAYr1nrNxGiqdXYBI+3aj94dJiha8zImeycXVFlmFccQIZJzbUaM2I0DqpGEjYuNDma
xRHlOk1rl0//hpj4hSk13zr4Mn2B/i3ITmyAJKNgbMpQQx4s8TZzNOZifApKRHnOhBrXbgouqJxh
LvTFHBjTOr0Ao5uUzbz3WeqFphhOejBfRxuztNRAAOOweIlRBe1Sfm+UCs7OT0vetqoW93PqbEyD
Zxxo9kM3a0LIXXkPJuOddlJGbLTIGTFHrnqQn7ksQSaNT4yna37GLDZ9iSrCVowcYzUc3Z4LNeRt
x/66Xmkds9KhWXsk80dbqtkN9bCvJjMgaUj30ZwZRNPkP4U7p3vPDv9lQXz2+TabmChoLkWGPQnC
AqArM5AUfcFhCF+qR95DlDGOLbHxM17cMdQwwpp+Y2e84B2hvY0jrX05URz6DThjxEnxDoR7wvyK
bDwOs3yZ3uKZ02EyoC4EWTscmnloabYJscnfFdxLLBQg5WPhfvgB+xGZoTgVtqP2sMxMe6sALUQ+
OetRD6tCMA63vE29+I+I9CLJtCjSQ8PkZXE/Zc8MAQfMeCdDDjJUIhFsUvw3gr+cpT374fxHVGy4
WjdFYRZvJkC0Hw1HgGltHRPE/cD4/KCNbwMPBs1vjq+qR5lqzL7FH93yGRjlOwDv4c4Bjo0P2xEb
l1DejelhugiW+pJhwEBL9GdqwYssVb3pACvilWIc6fHvse4l3x5xjQWbZNcYA38YppRmp4YnYTNt
LGumrrmCcaE88leMrPqY4rraVGOzHaygOvbh42QE9sGf5Rn34EMqLa4RQu52inIkyisCyEuDhsau
1r1csIqb/EESam3cJx4HVtmHNWb7zhP9ixBsjkr54cST2rp4tCbSmwkb7LddS3GurKI8B1m3H6qY
KYTMLoRX4llKO2SBGIhhoTDVCOzpo+y86miNGhRV5T4RMHZnh2SHLUIx42WTlGJoy0KISUXRYWEZ
O/aW+reSw2e6guNZJNWbsrHkJRGNt5E2iDEUfi2BxzQAKMHcYPqRZv7YdUXBmMVhXBeLczJxRWLX
AqVjvMxFSFrzunXXPMkHuqG9cq1d65fmJjYYdXvjalXtQxN3XkyqVkgxAB7oBBEwuPcemFE8YcvC
yTYYQHYgfQgfk2GVHuyWvKeiT5O1/cZ4PNxTKbUHur2JlZhxG1z3IYEiCBhrWYGpUkXLwmTSxS9Q
5ejdpwls0lj4r+VovaQLfZRB8c5nHJVTmh+CsnpjmKuiLmZ+1PToToejNB3NZg/O/5IX79wygv8W
KADo1LwzU/lTBeTfoHg+s2jI7/gzkD/cQD6LkxNxyCHfq7sLdJduLeZZS5mYdyzU8Mj7C1XsCByy
7IMCdsiw97s/2WjtCjseLkZxFAhX97X0522Q0nPk3Tk3HANzRppuwzb172Inf8RxRsZQ3bMIsNJj
M1qHKUDuSjGt97E1v2cmiJalc/EyVF29ES1rI9bnp8bxDDjX4UJs2nDwrVsrpuQw2GvF3RPYnamN
JhvgMIf9bQh3Xc2faJACyxx1Z9prb6/T8H3Q6p9flMbOcmsRgaM7YfbbIDg0Obmrc665qpkd3rL+
Bdy5d6jnhi1sUtKG4FFKGhRhNU5jeOh7BdJeMO9y8s6NfAPqglMwPlS1hB2GUGZvMpnjm03j7WCz
aGDt9WesreLAuHSNHUcygtDQ8Ea+utUEXnzGrniZ3fTgevIoh2tlUaWUclfX6Ddnfepb+8QkfWME
JwXqk/k0481h5JmgVCzqR1+KT1fT0IY7vzixWxPVOKPlQ4xhr7oNNp+MfUgOM245KWuMFZabXQZf
FXq1wK+f2Tund4Yc3whauaU+T0tCJY1/8dLMHndK/12My1dFvcYky4VrqVE8J8XvVKhd79r365S1
heno1j9NHEh6o/EUhmxdGPV8MN2E0w+KuPI5tG31EIt6DUpfzuxeeN+pNNRwG0yDYbB6Wr+YlrOH
2f9fqpondCNHCBwYDps3lHy81sV86tPwkWF8FM7esMkyLi0l7nUzPzoFqrM4m0+8Ee+W9axRMfjv
KDOQ9grk8E6a7kxM9enwDEnjTXbivpTjsxMc0X1g2gc1RbG3TdO+JT67fuba+pUjgBxFCFHcfVVJ
GKXmv2R+ZRJhR2a6VFEr3Ye8OXuh9xBwiAF86tI9Wy38QOxAaQTSV+YzfWQnObkZMaRu9OyDil+y
ZHXt1TNsmZjNCqnzXzRCw32nQviBHZlU9rGdsi+vcKCnEBnHzuKlmru9pRgsi8kACB5TgeQvM5w1
1MMxjueRmidlkEAwBShhmInrHvIzcCRzaXHSDRsUhwh2XEpHqBHbJa2YdcZAX7DAGsL7HmfvWSuj
QRXvc9zQcmIPOAzS48CH82X7PGaZXzw6cxotObC8pAtvabG8S884pPb0KeECtS1DdhKrvY3lsEeb
0X1aeA13hKf1W1uDs9PmkXqWb7NXn/zgz2p2b2gvqKy7B0d0j+bMjLt1FdCPAneh/LLS8+z01wFj
/cYWUMisfu8m4y+ztVdePhZvvYuIfTz2Q3wzCuMR741lpjMnMtPG+BeXoxm1gz43MyxMXz7bLh+L
LmaqQd6INCeWa0kpvYL8V7rmUavn1KXuTPris0M6oob0TxOoq06caOghTRupBq85LjtjSbnoqKc9
i4umq3B9ca7CEJtZiPD/omfoHOrgWhNBj6nzkNTevR14lGLuCE/a1dsQP8P6ibjiNtnqb1sAr5iL
Zat9Gy3yYF/6ASlCF+JbSXknTQumjSqeFCc8WzmTm8D+8ak5Cn5e4jvQSa0e+Rl1eK9i1qv0Y9RY
W8yFPNY61FsDyw6TTgPbcz+/tSp9tSpG4KUtWK46JhEg3K0LFKCQqYedAfNy1LDt5v6+q4oPcpH3
oLqBnS3GI+X4Bm2gxwkDSqfvOJqm+A9pT28Dgzr2rpqjqv7VTnfkrDvL1KORMHVE3vtj7glm4x7V
iEq4DkXJjze+m0slqp3uiob5i2D7x7t0ZzfdiECjvIJqsoigau8Dt/60Pew46Fp/4qTbmytAQ+EJ
XAR+l3ad3S0eIoHqN9ThNYGMaTX9tTemamsuFjrlAYylMw93jmSjxl206ZymBnMXP4RkzFV+2V4h
KBxTosX+LBalaaAf+UpYfRQNRcs6hPAQCVMrXUAvVeu28+w3+jPj5xy6mU1KV4bvXLo+A5SXpB+Z
HlbOtO0fsGfb9/TybEXwUilSO7t2mS4xt0gSx7dSVFzEo/k3JPcsk40k7YfYIqOS5qGeDCiGBnkT
U9+hn0rOmjygO6FgBFnWollc7go8dHtmCWak4vJa9+gD20vRYBmzAiQcKjgE62x9an6Yrg4b0tV4
XbX8sqeElbbKtsWIY4Hfb2QVDN3hnt88R36IHnGUslPUSH+XZb6fTGOF0MoAnAioYEUT3HF3+A5T
lWqCXGtSQHfzVxhL0hds8zsJCUMM/DnZxcJ/JfAFVG1vIQsLP+fUhk/Xd+3d62BnYocDqHGXY8nE
JvDyl3IhVtto6gtqnZVzmDLyDYAL0wWGIHaKxFcrNfqKeByZPLIRbOjdX6elzEkFH936s9CuYdKz
onYOLqBr2z0zXTYTjBB7w91RNkOukDLYWm1FrwekiEFxVEDcORLYcc9gB2sQZt+8eCKOlMC/FBea
NOzvOq1+wA6TYMBvxBx4nSovcqX9t7Hg2vpN/irN6hnKx1ZZuX717HpX9PmnluX6BoV/A95rbCXO
bmi9XwV70/CbD7My3/wECl2JlFIiRLhHT0CFZgAKy6oXtzRWCRHvv+tmM9tL52tMEhL7nDeHVobL
Nu2oDoZNEPOtS0eQlNtlG072VXSUsKlwzn1HVaG9R2J0eBs5KgGibkLca1IEcHgzVKB5RbPYGel+
8FL2wi5I03W6ZKTjFs/xE/SjKOdqwTipd3hVOUv5gvtiTZUtsi1aOCYoCK4c07hrFuAmCfzHxTS/
2CB+ycWlWyTj5OzJ9L30lXXUPnZKj4XCXRc21qW12oOZdF/WTHbcEhBN5HXLwTKX7F0w42ZdHik0
dVMQhwho+7fMrFJumoHwCl6NWfPvmLr5U88pY1JgNqfK5DanRaoVrnCCFp5VmWKeC+2fshT2CjS1
T7WRWlvssj+Zke1hGYT7oE/+1QWcTbPof03pPzgLfAyQBigEMfYrCGfUXCFqNpWdC7wkyho3aWAG
FzbBxUaZeJPr0Nz7Dpzn1VHIZFlvDBk8JnZAqbX+TyWWMurbGVGM/9oxH6qYoIBrn7kB56Y4Zr37
qFe/rWygypmND0U3OQoj+1iIqdllOdxUTQecAQ8FR23f/KC1DqyEki5ILgsA4otVL+bOE3GOpsK6
FvpZNKyksIKEU1SPyo4Q98xwqYNvNitvVkIRBrVQpkZwIZIpvOAvDi+mLp5aCTXOcgh15k49pMFk
nIzOPEKcH7dqkESaEojUSWUdeKBNclzaXx2Aa4zPCQMroeu3hpl1BLjEL/XbEORPAmT0wXXnT3B9
xZ0WAyN0p0120/gFlXbm2THkign4P1yd147kyJZsv4gAhdPd+RoRDC1SqxeisrKSWmt+/V3Rg4sB
5uEUqk93icyg8G3bbJnm0uzOyr6mofpwY+8hSPoN8vzRuRM52+4SF84mxxaKV2k1OYA44/TvEskP
vgvn2pTfmAmPDnM3w+G3boGoZHa3lYsZwVI1fmei25t7j+k4YTEMx8XzWyuDqt+x06zCjS3B2gh+
iAz31zOtHyOGjJKKMuBiqz7ThOwImbXvykNrGSu2I2Xwqvtg73jApyQLDl1SJAu5sfcHszukc/Ue
cuYpbMakIcPw1O6AOZ4i/A4w2hN3Wwa+VMZb0Evn8jg4yWOLUz3sLf4KOtril+NIUYmfmnQZa/+i
2A6yfWmC5dFKepazI3pKZXAqyYaXOhx+FqPkLRKE8dqzUeBcG2Zw8twrrEISmbmnUBZxdJXw5RHA
vbi6bFaqUI8RsPKwVldL74TlN950EjBHVpZh+11IlCpscL4G0YCvQV9B3Kz6Yshoo40VhnJmd8K4
adjzCnhJOZ4ROwruksIHbnosjodFwljoovlUu2wI3+pieaVUkaNgy/q0srynShHjwxzWO/EVoyZ5
GKAYtRM8hp39Yd7HVAoOrDWljes4YAObBTM44eY91MZl8rrXIENTYyCluy4JHm3Zv0a6p4sVQKvs
SASzsj+OxjddfDvMkiW5tKwlXCVPXdZ8xRCOBfvVGQd1GPPwSzhkUpjA7cMAYUC1zKbg2ZWkPoGj
Kw4QeXlHWdt+Uxmb3MvPNPVNq4SMwrrCTBFXFN3CR5oD9jZCMdj3GPT82CUhN2OsczAjK4s7XWXW
Rz2dBo5YoLs+4rs9u6Q3u3+0vRG8tMmOv2YtmFeHPBlvsS5xutiPbmi8okvJ45THV0jha4fQ/noR
Gv5ktVZpiVuZF4TRxn/1yKKTMBgvEQ7yNNvDKabkd50X3q8AGddV3g/G/+RiDvDVMr0eDFYpVcEz
Xs4/Ef2mKHHtHlTT0Tn2scUE0fIwyaqczVkmVmY/vsqUHBri4pdJ5Nl1jo4dfMRF9xviqMEycKIN
ihQcS6e2kvRCEQBqI01KFLDQygyNzxgicG8/UNp196PDkOW6RzlCdzVJs8XMbxw7cjf/7nhX+bB3
DuQ2pG+gE6602TyI1LZY7aYngFwXShKiHR7ga1c6cKR4o8HFChbOcLCS4nt5bu2HTbAbRHYygzJj
H6W4DovIXUVmCVtFOt4OTgT6WICvsGQlHmO2P0KAebWx3u77nL1QUByE9t4p6vlNg6/ZtOdNISH4
Ra75C8DAhnaTdOACzQTvXaDaL0K7TMYVJSp8VrdFFxu4/+1D+ZOwgDoPzbWGP0iCf/7wTAKe3iS+
TRtxvJQl8Q3x5A7Vk1dX70WeiNOY05vBtoWbgq0VQPPZ2wIpU1gwFBduTky0zYW3oZn9DnUFzzWA
0Xdqxt+hRAbgJTP6M/y5jY5dGO1z98uRD2Na2t+bILN7o696iB13n2UwA9oeIWS8g9ZDLrPQ6hKw
EO8mDPi90/ZUavTTNr9XTTRgvREoQlIyyDJmx18dtK6te6bSVtPgBYBuLeCaESxXW90bxilqonJN
/PccWVZJvj6gSaeJXhySlMjfiUfRcTjt+hnV1i5BqrkBOby+mjfclV86dHfk0hBKGVvDHON/bCfF
pbDS9ybhjxri8VcPAHN6S66YwsuV6FCFdQomfyEhnMJu2U9e+LbkpibAUD+AwEE063CgRUW5IbxB
mXrf1LtcxMcC2X9gvFjHLSDmLk0Oph7U04gP0GPHL6jQQmKNSEjOfgTVBZIquK6kL29ystlFZuOm
y2kB9cZ6n4WPxB/y3aK6n2FM6k3XW1+hGL/H2FZoHh0WFhvlD9HFMbpv3PS3rgrPMnP+pL07+RMW
oLWJy2+KTXlMcr2d7eQjHJqfXDofmsRjMVsC32OD2dx9mIEhMQ/168IiXArCE57dO4CtfFthvegb
/VHESPlJxFw9pm+ucPEFVs1r4ZKR94jCtCh8R6cpnvOmpdm3Xvy0jz75/lLwoEtikff/MJE4ScOM
AoB7TKhZQCXi4g8Ym/tog5S1zy3VAu1ejqZenpjR7aFnN8sh7dxD8dxo07piRc75vjeHsfGqo1Hr
U66CfBfK+StJB+x9pj5i0VxltRZ+hQ9v1RT6lNjttHNfMUlTq9F8qhTFuJrq7Xj2jLQ9p6rCF1c1
FpwWZjgr8vQGE4MfteKvR1Lfkfd8fcBlURtgAJbIe5+KwO/uTRBdIC9q7LpdY4MkTt1X0Xfh3o2s
dE3ybYO3Njzb0uAcbTDjxq6LflZ7zJA4D+McesbkGl9W5VYbB21+3TvgByb6yuMmpk4z+odx5A8E
vY/ek2h8K5IY4aULspcpLbotsrfk7VyfJ6/gmc0FspI8U3kRNWGvdgPtxVmpN7T2fo8FDkdVze+k
0AiAuJSb0DO/tkC2IyxZrK1iUllZFvmlxt1lDi5TtXABFFvQ8+pueFiC7AmAElp9RkCs9jxj3fbY
GsZaEKYfvcoHFHOUxRKeKdPhL4v+0PCbZpjINkXHPBjW8xlX5Xo04gU+ckDJRzPTuoLdfsR8gv9q
VOvehFxeIWF9ynLIzyJnh18bfOnCtf8Ie/6wYkRt3VmbAoDoSsLcXKP9sZry7k4wHgRYlFDBgGBQ
LapWvQoV0xPQtMnt9DpMWx6UHQUsyXhyZuAK9Cj5mO7+JW1IDF6lB1l8RqTXrq5VXvsiudrN6O68
nHmTQ4B1sH7D0rrgaOf6NUfrsQ4J1KOo8z8Vbd2WF7vT8/obLWo6QTih+zRp8tAVCgEQB0ZZPeqe
vr2p7J6Wsrz0cjxyj5Q7NP/uULDT7y5emOyawXhzWuctXupubVDsbkSDX+ml8KUEzEutabtjLqhx
pTcPpNICkB36VOTg7yOcgNkTrm25zre6MAhYVxYzPMJMQ5QqxoUok5chbnk3UhhSTK+lACjOe+N9
Prkq/1GtAVvTFcXGM+WAmgOUkzT1RvY5vFGbuTKEwcfijr5Mt464OcSTlJempHGxIPzIo5v5oOdi
obzPXVllQ2yQ3y13NMk29uyYtoJVOgguMkmEIDLrGaGwdtYlomR1r5ENcIuy/4zw4t+aQM0HEOZP
iep9XqZfZm+twCiyy4tZuTV9cFnK8SGfaWJx5ZtM+i8XlZ6lef8wgCNoODgK9NVJEby0puqm+jsH
UkGQM4IMOE30rUS9xxyp1o4pMTcP+sNJKUteimdL1BOZC/1cFxkpzZFu1zrlayqiLyi74TbPxBNE
rCMQl59i1M+NVwLwd4+GEUONyLh1ZyxoSYjmbnSncRynjWcgaZQIbF7Bc5qUKh9L8j2E7t01aN4n
qGobh5x/DYaLbmwPM5XazBVFchzGHlJlHpwMSXGfZKu/iqDuJ6Q7eTGplxT8QtHgdytHPvEC7d8E
FT0WpbspEoIkCDMYvorpzuz5IzmWEgpIIWdm2QaERL1RjfGvtly5A1vBVaXgODrYj7PYuNpVgJqI
y4laYk/7kVUellA/A/DiUJl1P3JCSHMTe6PzOUD5jlwAaPlL60S7sK5fWWsO/oC6WHT0UhBOSta1
IiDE445QfyU/jXGJ2YL/WmP1q2wBCuW5167azcGSrwjC760BL/BgRRK2e3Lrlh3vbrZXyS0ex2UX
eNNlhB2d1jOiVzRG/swpIu2wumTKPmOHd1d3w+NYN38kJNkqCvBHB8mrzb2Rcy2jz3Lw7vIMB5O8
ms7YrnVl46rg4QMaKKNnkCW7Pfo2ht4m+Cf6/KoS6N1ezyfYGjeImO+ek+xSOMtX1ECym3iO/cJL
AS6i7RZdygaJnb43a7Ut2RwvedDtDZcSRaVK/7622lSleFYDgUljEd+CO307V/m1p23Rtxbza8Zr
vhkwfrgYJJl7vwq2/cNcQgy07iPkJI5xb/3RKFEXGkg3I+1QrAqNTRCh+OB/8foYtt5sTpuozi4Y
42IYPNkMvBwYVnR3LicQPA17KkHlhb4O7A+r6l611aCEs/6GQPFO4OlaEeBHaYbhIVteAEsFP65J
A/g+ib7l1gBDomurnTXj27AR5PT9BmiLbAfnDVYHUJgKXZ1QCGUimmCjRdLMmS15703cuBy9sFCz
vXYxxwuvqNa4Z+0H+r3+Bql2NhBa6l0az75ox2+Bs42tL5IDFOd9Uhn3yT2fN9FojrspcF5iuCk9
m/9prKNrGkdQDWvLW7sQEa3HpOY5gnX8uwh6v++Gc6Qwl+PGwHQTQdFiCinGkAN73+2o1eIempfp
jyj1Bxxv7Y/GI+MuLB2qkNh2dsUG8KffZqz5splktwopB2Vz4yeDVxM/Qoxv0+KKHvhBi6bJENtd
Kk2ai5oPLKIQTuK0Oc44Igli1Ywoifmc0kETUNrRg8nAxKZQHDDFASYN/8m0BJnfzCvBkWTLsMF6
9rEqsgdqTQh3SGfi2XJt8e5iBmDOUgm1QzN059E8Le4ICb+0m3U+BRA63NkgphodAqC3Ky/2Ugal
zHf7er5Va1km+yCkFKyOJ3dd2Ut/xWt/cWuzOphJw5IfxNS27O1/Sz1LePNsUgLToiasVnu26T75
PXNX5yGLSKLdpFI+nMrVJ43HZ22ZIAqT3ONAElJKgeaF98fhaEC0syOTQWwPNnFXxTvAFLiLk/fB
pGTCVhRtsH/Lg/hDjmm5XnjPoJo9dYSs8wnxOi7u4PuFKL7Dpo85XeuD5Xafg+K1RNfmMffUn65V
b8ziHrp08VsTkiBzLda5EA1eC3EJ+u5XFnVy6sd4V0jzUBIuQXkVQDEaSgkmrpI5HS91RWhlToeH
wVhcvzUoXM4HQiRW398KCbhJ3Odj3ibGhthsgDPG2nRdhF3Dqn1qbDx8stfErIn3jtw5qb24q7LV
h8FF/+2w8G8QA8n9zHyW0KnIhYwDdwpojQyjQDHQAxPXFk8H2aFuhEcxi3PCrq4B1bsuEN38KKtz
pCV+cMfpEFgu0P7E/TdEFQ5lzFUZhJk98MvoxHDL+yQ31cpanLcyTdhjS94qS9hyBy/y3CbuCAkl
fA5E8SuRkjFT5i+V8ylGTl9TbTrbULDaz2uaW2poKsc5T9bCU/k6t7KfcK63jXXPVHStt7UWHFSL
UrkvaqF2eMz4WhcWQ2bAnZ3SrkmQLehWbF5o2p6nrRmObz0QEqzIWXooMxUTcmlxAnTgdgY5b4eE
VkFS4b5hYYyYo8TFDZt9Vw2JNkOVCE2BtY06+o7mEZuc0MLctbg4gnuhU1gn9I00engGinv8BTHF
O5z/SpVYjbBofdei8nX9YqveW5mCAZLZ/isd519s7whwGTkrgxn3Kmfo1aauuPBiGkmE5X6Gffaz
RITvi8L6qsFM6zSZEIh568aQhDu8OtBj4MVYN1M8FZg8NxSRLxtAT9s5jF3fPSJw0TxmcgoLRPRH
O/V3aujQHxtc6Ys89qNzm0JyKRi8ILlg81vZ7j3N5civIlN7LvJTOdXF0RXz3jKo+EK+HmhnAXLV
URfu99Bgws5982Bh+LKsDX/ECJEsSbrDVFBhEg5uXmwcJxob4ZD1HzphB5MaWJgr3B/vnTthMXQN
cvsLd1urzl6HI9paMCbKOP+RYfuEGowfJeVzG1E/QrPCYnVOQ0AIqbJPlZG+4Hr9GOIQA1kTkuMv
EQhLphXQZjYDCxi41rgkI5FhvtsM3hAspFMPu8hhQeMq5zrZ/JljXH2YA6/2Kau2929Ux8OG4fvV
nairCwF78IvSlTQttV5cq15XkUU0wR1fmt6G9tFy2CYxDSqJDIfVxg39oCsOeIQ1e/LWpaYXi4iH
XHOf97up8/6WXv2jLDx5tZMHPHQGetGCpyKQHiN+8FKoIj+Py2npPLmig/CptrI3nAXopZZ7KOyp
OyY4SlRqGSdlx88F3SUzb67egiE9jPoEd2DN+ugo6xmYcU8nV6Ko9PQOVs/QGs7hpg3LU605LwYF
NnrIYV9m6P20CY7XvIMgq3u8VHO4PC8TSPQSqD5EA5p/woKO9Ht0Mv0K71T2jLdg2iSvnshPqsaI
M/c4fRfNOhZPBQevqSM8aELiYCjZLE1+MRl9JtxgVlOdihRXV6Sxx3u4W5oczVi39KfW4240qh2M
QgqiZbyspya/1ar+sQtCDRPRJp5k6W5WrrlXMQTPOgoo9TG4XuN5KY5Z5HA8X2ZIuHGdnRa27x3e
RV06UEnHy6Czkd1ntRfW5O4Zr57tbNgHPaDFAaeJO4a/UhLpbW0+0LyXb4U5MLdPDU6OAIgbomHq
Y84mpRxZ235MjG3AFS6M+UESwkkNJPtJvnFwJVbmvimvovMDvgifzYxKyCuGkIxa0/Amrn1N/l7O
zj6MmzViN3QjKMK70KQOpyBUCL8S3dWzXLKEI7xd+ZZE2aN77OH1sRAwz5k68gQh3FsdQ7Sk57Br
yFumhDH6qb4pizK2AKg/LadNjUvAjBN0wAGcrcJsb0TRyrpv6sJ5+CogeJmByPgWYTiyU/o30xCX
2W4cRvLB8cLGPKMAMMvNW99JhUvae+XOjZ9FJw0cEAv5M8JI4RxVGKKtl5zt3Drwou/WwsmTv4ZQ
vH1Te5sxJAU6ZOoyeO63F6GApDRkTw+5yL5xR60yq/4N8whnh5yerco7ji38GzyTHMOhPFCdVqyn
lIdt7hCpDmIiSXGMOxo32NgBX9Cus8+JMOJUB5cbK4RO3OiY69mLJUQAbFuuhZzfuiD+hb34Bofm
7CSlZve9VKs4kNvF4WQowuFkdADPI2LEc/cHOWO8tdVi7QsO9CZfwEPEoRMKQI83OtSQYpxNpzxz
7+hHGKKoUan5O01q3yzGsjaChudCMn7UrUePRdc8ohdoDJDxRc4mhalwwmrdMZWZ87kLykMZmPTz
NOzNW70YzKQU9aAv+x3vDXpuM+/K69LbGDlUrTIXN5XwJCwR/GGbnyoz+grbAZD51ByMiJK/iP6x
JndoSbKWm25wdLYt007KsTXGilHjYgGZwYugzyXL74knJ885+t/KtUC13oc14qTdRvapdL8Lgf8F
8sNW4Uo4trXwo8CliDb0waXYu3lKb3cJNXdbSKtzI07YtsZ5rBI0iVaeWMMo3tgrMeJuCKswfCZi
jG3ItNLPCJWoMq2LlySIhxgrhbCRdcfqofL0W2YNHOijw7SMz4h4LVjE9pgab8pwXusMEpj9G9sT
Fh4O7EVWH2A2bqxS3oJSHSfM8EZrP/BR/5nTDj0emEo9QK+pvQyTP60/KhL9rvCS7xnI97rAzsCZ
g1nPawkoWqPeGtWEjbpWyQnfD/+yZwlpRcMfD9GuM7gFYn4Db7GNjWw9OINTBnZlGkGHTLlfC0R3
PJXJobb1vdSg40Rv4AtNxfwDZrzuqueJTP8TaCAHOR5SRG5QqQc2ixDI3G5H+HA71zQ/AFg+ZKBb
WRk4HHWMoWVMzeONkAyiZQSAmlRX7FuETQDRn3MW+OvcQ1pSNnDxfsKO0kwvScTGfXF395uvm2L6
k+CpEBHCSADGLtzNndimw3wMOe9zH8+aqipds6GyAAGN7fKQzkya7YhsQkJ6XNHUwoPf6E9ZH74u
OacKz5xJmkc88wo9sFIw72src4i2/vPoTNiGuTGA202Yzltjbc5c8ariRGmK9qsK4w8HyaVIrW1n
7u9Ph2KJnnrBJ5Pl4t3zOBHCrPkh9gk6IiGFk7hOA4tETuyQSGwaGKRDoIF0pWz4pKiHTVnhAoY8
uXm/zTmamJx6OPtHT7kzY5Pn8rfG8ZljLKXTwFOZchuLuhIANwVLYMBY0fy3DeKd0mpcL/Y9Fr+k
L2Efgfsdmw9tqQ3B16sN/2bK0teYWTgawI+Qcl34tmKmBWRCxnrXReJFTfwxA0n6ScA4BI5YVPmO
F7GxmXNJGqUvKIVj/e86Ixdm/KOG8jUR8reZjH/JXS2fOACfStPkcVgn7blc6LKCK41LqdS4c01M
tel88XrmWJ5oeH6ANtSFccMm0Pqj+0aA4tCEWNh6k49BOz+KUs+mlSTyUatDhYhi9fCrIvct/CzU
vI3r6mPxyh3X9n3H4VA/M7TVQ2J10rczD4OWR8khvYCPTrXsrMpOfOXy2G2M4Bwa7W2xImbIhQ1s
z7C/wn6LhEnBp137mJVQjMew3JtMfi4z+8qVJyH+2Kr6nCoKl1MD8SYddrUXvecJ1ibHTH3W32/D
kGNq5pw4eZi61YlVylcSWn4ROW+AkF+nWDDgIUeuGf24w+u3hMUhIgQJ/pzz3Rgylo+9SwbCil6I
7fp0swqO0kO9Uw5euWnGdGRW1iatH9vePPb3eoRBoz84RtTdPCyfUWDxxMM2NKIJHqTLYqDPuIEM
hQ3DjC5LQfx0UL3gWMXwaLW9BpeIsBjLkUaArOHGQ6jveLxmTsGdQxv2ulfCWoOTih90E2MR4AQy
oIasCXB5GCPcbKNrrR/KFu7ijL/JVUztqqqZGd2mBE5lrkuh/jhE2/5hX9zyEdf4Xrn253T6ozun
3NkxNDfHqXeCquYt32tYLex/dmOdiqMN9nuyDGJWZTuvShDTmEbmc5Y06BtkhJgQJawjypgCRZz/
257jJzHXyNM9qLsOYZEH67ZuWSsm7Hi99HY/V2Nq/TdFGEAkr1ErIWJW5wYn0YIiNg9bPlbF7jUO
xZdrxNANsmM+QgWdY3JxnWLZ4hDG5SULyu7TZB3Ofp5lhcgO8xhgHrAInfTMLxwT8PLXLKoQgINn
SJhUThuhd6j4XFphojmZBLqCYqCPAXdFIBZ8QPefZKPY3DcCgAqm16nRCVFG5lXSv4/mfSHEh7hX
C3pUlUX9sYon3/Yyvg8VxyQZh/Wx5dCngF42M8fja2aqt8KIS1DHBPaPXc+BNk0N4ZuJc+uKeIGp
HZNuFt+1Mv7KoOb3K903uF7Y1BNcZYSlckvqqzWznerDWxvNKa7f+gUQCc80yZfp6QLhPQmSXTnP
jzXGhE0qnZhLnFbdsIwa3I+nht4G4nMA4dySnYvhqt9KMP7pinz9UrzLwT40cYTEobthFw/JQxiw
Uhtz0pDCda4MsrB48IJhKcWojOP8o9IVM6Rn5OzupwJ7C9Yb3vHYoZJDPrMnK8pfW3FUnR3Nt3/Q
F3PJuPqJycNXgFFcTQ+9+GtGDHZqpJ44qdgdBd0xKzmSDSZCQF0CNWFXjozpDsmNFsGvRCxnEUzP
acdWZcqTcydE5pcWNd2Exut7z5Hpmm+GNuPtRC9API2vXjj4kxFdp0meF8cttqyC8KIlz3qOMFiS
YfFljb0hLgVqe8/LDE09XTNDJDFGNdpnsc6kabF6NS2cJGRLTLqonD8hFAO+PQnJMrr9NhNVVnf6
AK+ivPF4NkNUqUAmFGTL/IDmrNVMX3k4Y8iPF8p0EGNwdrBkW4JxZ5rTuKKChbzTvXfWudONh0Ls
XdIqu8VW12FkLFClFR+Is47HxhGP2sD21QfOxcNC++w2wt0gqU4b+jhx6o1DtW27+2pfVWyNZYDG
m7KzN0R862TrnmpskrGNSYfK1eHFyfKWCuzSp1IlIUrVzZw6IWAisaCxqeK7bRcBb6nS54THxWNU
juAoJuOhbaaPQRPCswxwbT1PShwENpD03DrPS4Q9P8CsES3I2qBdUNwM4I2SJuG1GAIWAjEdsmpu
sN5i1/0MVImtoSlbjE2h3EfKk+yYFnIRbX2wQBflG9VHv2M4pER7MHEWAljVXFnnKk6c13mgXbgk
II+o5RyWbh7OlM656yCGB5It7dUpJ/1YV84ThVr9m2VOK1vW4t1x5FGGMr8YiffHSEh8cJaDTdlo
c2XJABPcmHTrohzI91r5b2yOe6MkGNvPPbs/QjWrRUwM2O0UJ7sM7XBSKtvgwLBf3dl6G+uMPthC
wtWHUeA+JxAHDsjMKJXdHsb45IcG0rYMuuiShA1nzjDyXWVUn1HAJ7Y44YXdg9iLYXhoxj7lJ9Gn
ASkEcyw2Z6MJzgW1a5u0bevvkmM3h1uLlr6bgArxOEnqGMKxpaqJ4zjLBkH9Vk06A/qIwUdilZyV
lIEEzSODPTwqyMpCkqN7PSoeitHmgZ4XxWlYnJM9Uy6UUJmztlLxUOlSP5kiaK9xIny7sC0WqzEa
u1O0xyrCKkx7ujo6Wfmnw25FSUG9I+FZ3zDA/rUyDsmcD5nDtV3fYt4/1AJXwwbwGjEpZ/HRUMMD
QTwqCTAQHNxBffeGCh8igIJUOxb0oeNIPAMD8uMwAud//+Hu7J2b5KQIQa2Z471r+t+XlXks6Fsy
uD68QfsiB0f7Xj4qMKdEBSf0gOe0HaD/T3dTMagxMT9Le/yLKRufaR2/BU1vXCtqa57EAojGDfR1
9AjCSTsvr7bJW3Qun7SEY9QNHDXieE/ogmRR2e0L0YircwcDibh6N50u38GZF1fDplyg6qp3q3Gf
aYblWGC0T0sYQduz0Td1bGW7DO/Tu906j9Pcnakqb/ZTZuQPSxPDJ6EXOpocFqR8UtVI4GBJtNpJ
TSTHDf6hPPzr4Oq/TsKEhYJT1p8kmfssqJcnvHtPnNfmVwE4CXwT1XBHB770KV9Mng4mNgm6rOXR
hY2LKoSAI1rd3HK1sMB14/g7bJpbVIRA4KX7noSkVFLKiN/cmNsniNrkOQ6ABqGYeLeiN93tIJqr
lvl4UrrgVKqa5sv0uv3gLf2/2W12ylVclkV27fJheMEm666lYYx7wdTR0olwC8ZRPXoIMMZcP/73
D72DDw8e8a308peoTYdnHvjDc+sQToO3dRjBxugynbFV/v8fqO3Jtkl2TNNhBPkVpbcQR86eVNrE
JglQkT2EF5e/9SEyue/+u/lcEW+dQogTrmDnaniwg//nXmnhXBc8Awg1Sjg+c6LUZTRZpeXx/GCH
5XSuIhqHCHKGm46FA6n7DB+0XxGvA3B3zxEUbnU2ANRlEywfXpa5B4Pt//wUDfmUlK3k71shLehV
N7F98Uz9uVAWsEocmvcmeuDgn2X9U99U6ap8HgYDpqVcDhk9R77si1uoMdTmGGV1fC9qTO5tSWD5
8numXS1/Pc6lNtZKi4FipVwJ8Z8FvJnjkDcWFD+hD8HCwkAU0QsG+iudgcALCF0W+tHAYg1zhJeY
ifDF4SO3dmbMuW0Y+f9AGd2FmNbnK+tW9Nd2+2q5C1ApdNRQ0C1gqO8RJyRXJtQVJyRG1YEIjOB+
TwWoB/YFPGuzPT0vOQMCrnV8NNGWPTOzAUncLJEvLE15gKTx3df1J3KfbCbxUzwYr70mzP5GjGM7
MOTRG/euQg79QG296mp6EFt0EQimo98xiMP3okDYLB2fSyPfB22EHbq764tNEL+K6e63xbdrK7s9
8VIFWxfme/RU7hOwIrqHw1728+6/X6FD0pz3kF1x/O+fMwHyt3TTPaS1+wAhGnqXrDHYIIq5R5IP
uKYUoJsISX1JS0woHdEcNwW92HYlj1GNwCkk7w3Xmjb/+y/++9n//PCfvz0LviRkiAOljeZRlGV/
gJ9poj+47cwRFTj78b+fWbPBo6MauDZJ2R77GhnHwCVBdcv9pzyMUA+/iPzH1yYPgUyy4RndWO/k
3Ow4OVeHYeh/N9qllgW7sVMcOUkUR5vlyS6p7d04qX6/QLyrXHYncVN/TQbx/pST1cykheFk3zv9
Mz3uKPBIhHwz0nWQVqcyzHtc7/WuMUZjk6WEJFjtrgyXFRix/bonwgP/8l6XUe+cO0AhPYTh8JwK
AD33X4c6vcvv0MWkWj4tewR/y4ZparH6hCbzU5S9Qfpiw4DBWdFySUPTDCRtptQkv3f5ODRAVmW1
V62HRlsmqGL5T9GHz4Ol/wmcDWmAmWop2WCFSRlD7kovLJCsQ5vIr0b2j1nboAxyIRcMushfAFmI
cRo9uS0m1T9FNh3JchODfw54IWLn7U7CHDDULt0vNTgXikRqNtmwT6x00y0Omd5qpoESMApqwUOq
2TcYdF6U4fI225zyokVs7Z4ja5k+2bPgQCIF/qCPArvxSPtaPtWSwxfjncrdr/8yOxLSYxHzXNa7
NKoYIenStFATd2NKs2jZX3Gq9lPfbFKbimGTjsHGfkf+HVdApC+6tPDdmW+R0/0jeH8bs3ZLPAKD
YGR9gZXl0cR211XDA5TNZ0veg5xhSZeb+gsj86Co9iQisME2RmqXvetqwXPvAB0s3bPz0cC1GNrZ
x85CgUWJ67lZhs/amJ5Yb364UUOyN6EGNyR2wQk9vFDBMK4tHZeojPyuEcWcboz9SCcHu39wLehY
Ghv5Ksf5QlCDSfCodfbE3vyR8Rm1KnW/hCSHE27NiKLdOxvHNRs4VMs73/WLyiFqwWeMvbX5VPLC
xVlDl+WHEtWOWYRzgwF0ugC3SznXOvYQAEr23WH2kMLTtjBO5zMjRJBUp48lReAeE/J9IxQD7RjU
fJrZmQAc8a9kAsQo/2E7eDAGZvs4P9zT5mvcXa51P06UH16ICWjegWgbVv+PvTNZbhzLsu2vpOUc
bgAu2rLKMnvsSVFUL5d8ApMoCX3f4+trXSqiUq4Md72yV4M3qIkiXA0JornNOXuvbYzoW4S9rGnt
kK3uMwjTBYPpzABHym/ao+btzf7SKLtb8KrQC7ziebBEs04sCpVZdFaPgKNDtxILM1QuPCLnEt9b
YOpIscN3LU1WZJKqQmevYyeDaIr5gFztt74oqNxEd2VPzT2sgDbn9MNgeb+4jFh5Dx22ZumY58g4
dV/d41YcHLrpUDxsp1t7pFyi4XB3zNg0SfSa5v5LR/f2gl398zjl3Rrpfw7qC0c9ow47TJ2yQVEe
MhMVrpURFFkrPUDCprrGog5NfxyI2WHSnkVRSy0qLNhyaQ6LFVOcm4p7aPEb0CmmWl+W+Q6UYD/z
c6ud+23LbgKFjeO0mBOcinH4BjgfDJgyp4lcJVvPueps7T4KMVAHVAEIeevYVlg+ym1j2FRd2xFl
jG4/mC6dLtmMY4UP2AtWqDaVRRwBlaGfcGHn4R30KtxdL9OE0otQVRSGg3bv58cycb6b3TBs0LqQ
yJU4xqqWE5biJ3uoiL3qnqtWfFckHJ8HWm8WDBAGLZgyie28epoLR6FZla1CLFqJ2sY0Yerj1wl7
d+36kNRtN6TeLBdUoLCoGmTSz3rBKz0njvOka+kFzfwrq29fiHMVASvp+KIZybqhlYL2rqYhZT6x
SGM498qtGY8PBgOqM7WLaQw5HNB0ajw+NuMqKNVpCYHQxXvCXU6iK9UeBeBEqT4WFa9o1ZVYl+YZ
YSDcnoN5LGrnvJMYJhMvTGZVkHX9HwSVUDlo+t0gUKRU6Y+yJKpzlAiI0dp0vXbvdemFHAKVCQ9p
rl8PdCftSMXSe5KtFw+pKHa4qC+tHtFqzdKnn5QnJT5zTetWdZ3vWl0gtXMo+rAK08YfAXFfTBrt
TZsiK45lCJuNAX3f2xr6o8Y5FyGbIKt5jRvrvMFqD7doQhtQRc2lltP8zrJu71vdudXiYkjNY4OP
ra60Q4YOVU3zjtnEXRWRtbbLGOC78K/xv5BmE97JtAK1FSB4timMmT7cc84vzbTY8FTsy7p+6CVr
JlL3Q+bT3jSOLas+qUnLTLqVrEJ1cqMRzmP9UMOc7aoNTWQc6xvhKK+iZ8He6vfe9Kj62ZZoPFD5
6jJuegiwDUSDxMJQQp+GXHrIA7e92ek8u9wxSF/weSAHz7tiXRf2UTfd2ynkBowdMHmk12W1exEF
5Y7++4slJn8++XAAlK65cgOVzoXkKmaT9hIZ9HccuiEMJ0LbGeRAb0ekCSGBN2oU59sqcioWQYSa
zR3ho3Gz0kMdKcM6py611PuEIo3Qy92A9On9iy//GYzdNX2MGwz8sthPOPygsGpUWwx9pYPWp8kg
454WSINcSCEDYqw+/a+J52ygr72KUWbYwdAt/KgBvAgbhn6SGxY7Q34JPczmHQnBOEeRFpblWU+T
iOcaW4KhcViZ2rJ9QLC6O31JdOQoDdeKth5Lwzj0WLTUAORGx9vhlET1ZKCZAsQ553/K3emLqqMT
i2u3Q2hkXqSFcuhxlPAoRcsqzh+quhMzaaUoS7EGXb1zdetYTIO+adQKPmBlGouqowQOc3mh5gKt
og5YplGuGtnn8r3gttUMdtspW8GgfHBUNIMs7oAgm+I4YZRllfkg0ubGFawKSJtQrunMxOQ7U1rz
xjZYBp0rgMFFUg+Hp0jHsfVAXlVS1j7iXjj6ur2CSfAdKzy1RUYjIocuakpX1CCDXdRMrGWs/roA
wcViFhxssXf6yUZETi/QEXd6G+ZXqoM1OmNuj/Diu8pEjdu4nyaqg9HQB3PbDrdW4j4iQFf0KNh7
WYxLhwHMR6SzQi2DGBfeBqu7yXCrBTMPfwP5XNXTreWK/TBRrjbYMzPUng29c27W7q0nXVg18Iux
j1g9OO1Z5CmvpKMTFvCioSwGz78NiNfMo3mAZS9z4TTnJklzjXFu9eNRE9o9Bd0Xk9WR3fZIU0pj
jWF5rSibKiQUVKnamykTbN1EtBn0YKTCBHQYKu7c4F7HdwbsjSJnMJAcpwzNw8jmikvNSMgktDQS
zJDVEG6xgrnLSscVwmdp8eWkjV9ugiC7cwP6hWk90P6r1nCV6U8N3JSeQmmOkXXReXyaUaj7IrcO
UP0RibSYYTM9eau17Luds+NiSoHz7dY+NxiDC5kvw8BS3Gr7+Bxc0601Xps2V0RlNdA6wIm1uqRB
d29MMpxZNaAYqoKXYkFvZ8rAlr8/Wglio8GI0E/b9b5wTGfRdflWiYJwh8Uho5bOUlDpNkSUUcjp
e6TIEKSgF9PPXrRDddM3+8gN07tqGNalJu4htmJrpysYnvdmRi+XNzBi/7kd2Q4Cs2oBMiJL1cJ0
0WGIYWpHMNZnS9OfftiUnZC0Ix7S0OXkhUM/ENsadai5KFHFNFU3K8JEoFbobvLEYIlJ92byK+sQ
dwr4PlbrJlD/EbcS2h6HkhIdWtRn6lKpaL+d4QmXogq0Mxqlr1LBh1GGgKlz1SeLzDiY9YsWtteT
UJG0J81TW7F/UEqe9E51l5owr31D3JkRb0cVL7ZLPMaNsXdN+6bBTbJuMkyDTfNCD/rWQkq10HUO
ya+IFI3E82j4Mp334E0sfhBe++SXLyKDhpsBgbl8KikdzXCF/xhS9mVecgW0d21NhNOZ/GLRAmTp
zeR+Ao2IZV+necmdaLJSC0YEvobm94duNKBZY8VJCL3ryjxfZxobI2z3u0lRiHEtUjbrvboVtbHy
PHe8HZVEWzmKd56P/Q3O8OsoBSVYVi+NosW4sVkQTB3H3MJcBG+E3aJ9AJ6BmMHVX9suoIyo0MfU
dK4Y3a16rWXxIRN+v1P6/NYLg+9Db0eEFneXlA2qjQlmrTZL3J9kPK7qgaAXyjMHI7iomph1ml4y
XRbZD5TVP0aHLowwOYSCILRFKxfrspRF1I+2cHQWINE01lhIqG/WnOipLcikSEOQcTHnR2gC5yTL
3IpmHooIZZ2n5HTo5tCjjFcOoVMtrAl3C4or48wYHWXVhcQSKAGTtF1uwFBQgS0aIBKm2XGayT5T
Y9rBRktVAxmCmj/BQnvoJrbqldbjnxXJOQMvAQVhyoq198QOqHo2sGkMWICIElNUJNidGqbx6Cj1
FpQn8uOOZrdDrOqc7X67iFRykiiwXSjpfd/VLvU6tqoxgnCzGa5AE5M5oIfghEJabn1pv+YjLAsk
Wq9N1Z6xYi/npzCx/01b+1XamuaQdvbruLXLp+rp+Jr8bVsnT9lL/TF17fSXf8Suafo3m4xzRxg6
PBh8F3/Grmma9k1zXNt0hKrajqab/4xds79pmuDPVE1YtubY/OjP2DXzm20bqmDl4BiusEz9vxO7
pvOJipw9Zp5tX/7xd0XXDNtwVNc0fg5bKxItxIWFOMcFCT9rW2GsjUiZFiz/WmzXENgFsRZLQi8r
sCfKRUaqsWYbhzqvH/G16rNhHNOlq5AWaPckR7dA8RkhbMrqBoJqMKpswOESrXv3LqEbOEvYYnY2
An8sFuCW7AhpC/Tb93v0OPyb/5pfvh/43/DzXtIgaup//N1Qf/F5PoXHGX02UsHP612PSYXGJduT
sW1hnDfmQ4KNb46rqNiw6Aku8cYivUgHc1VQIv1exkAuPTINZugYsQ5W+uVIdkgVmIi1vXNLNUCb
VHwcIetbjT0+R6pi3EZFlZ5ha2A67FJ/GUz6sAKhfI+Xctk3lYeaY6RZOuE2xEJCkoZbH42ouw+L
+MbShh9lB0JHULOftcGYfXEaNLL8/vKyyu9/yNDr7V6FO9/VO5nGYOTT8yAUcEsaS0UMbw0ieRBv
kUuIBADsDvJcERw/PAN/cQU07ue/fGtCBD++tdcpnm0rNkoJlU253S0rFN4MqdR/6isPb2CZGldD
/8IUvg26O6fQvmcJsXrpaSRH5Qmf+feHYv7qZpDf/3AWWmd0Q8ZxKhxm/ppyI4OZnVQsu+m9ooKo
7JP4npKFsumo2jCf4ZUevErc2y38LGQB1ZmqSckqwXtrsHv+ItHzZG+R0b6qhpxyUBBRigMkwmzS
Zuu4bSEUtR1g0pQBuZn8J2Dub7JmRVUpKRa5otKy1AqLPjKFVZjZj2nZPmDDhttoDyBlRmpaGX3i
eZqnLDTRtxwFnXetyd2nKRf+pWbhJ2DTCvSLhdyCJuJVHFV7tRL47elqb39/6jQGmL+6ijI+8uOp
iwq169w2qCilV3stGg9BhRApR3M9lMlOUwHulStdDei5DeVtqdhrWrx7kMMUQgbqnvrb7w9Elw/u
XwxQhhy4PlxDaxK1Y45ACeDHHILBWZLkGm2LQVwnClBN+hNEBFqKS29QO5SyT4lB7ml0tNfCsR6b
wLwtXH0r4hCAjfVYEeODmh8978YiJ2M5iOzZNoez3x+s9nOE5X+Npob8/oeDJTJWqytj6HfkoV+W
BnRIWRaJ1OjMREZZ51RCvG2cs0mHb107T2isdDbt56niXI9QPxiw14RohV8cjy6fub86efIZ/XA8
iKW7KRnabsfG6yb2CqrAaHR8cVmW6r5rWThidVhOmVz1t2TBqgoAd7LjFRDeok/OUhVfHWSBvPU3
RP+um9SClQuzwf1ypPrV9ZU34IdDRDlqZERltzungZ9pix81qLvCQcLpiPvUbn2W+Ue2dGQCRUgL
skWnh6C/vLsvLpm8of/qFH2aAIO+G+0+puVgBvaLopoYbHHwzfSktVkRR/G2MHq2/ym7KI5OGq/Z
BhHN0KxCg+qtPWn0qoUVP41ieOjt8KCPWEKYFNmCp32w+P1h6r8Y0A15+j6cpkTLCEAjtmhXZaQO
NFo7qwbE7zbgtg0AYQrbjXehaeywjHJvKyHemjFGXKV4GAAtPGU6FEGfhrfmFhdKJL5jPP2uVuSm
JeMgw07LaGlhcvv94f5qGjY+zz+qpWUTa9NdE3TVltgZGv0omCcXYudI5Tw2FqyTltXgrX2kPy3C
b8MEmUMRKfUwW6movHSVWO2acn2qw3LX+2Y3lGLH7vLgwLxuO2zvTXbwCz3ZDHjXVh0R9OvIQMYP
oJdmnBfv0gBqHqZWOPUNeoExDVMQFFjIeC6eiSi5IH7psYoA8KZ0xma///C/uqM+TYB2T4epkFUv
ExlakelrHSR5nCNVx6TWWNHWqNNFjX7s92+n/+r9Ps1yudf4ViWxLSjOYfRbI8quWoLwxMidGXQo
HgFWnTkhFJ+Gz7kcARGeRUkVynS3pWeaUmkKNoOtjw29hlIG6iGSuBvktJeOlxg3+kCzyIf6Q0YX
RGAEdRb+H7Kqo6pfjWqRnANzPQaDffPFZ/rF9CM+TT9Tqflwo5CxIbpCM9nsB90/gnp7rA2TbELr
Kh7yJxdXLFZ9mvdcZUQU1ixOVFgecXI++cj3hMuFDwzzInYL2HNQKvLOxKxXwHejNAPYWNcwktpr
x9G+uhi/GHHFp+mqrAAOxoVKLFovwA2U1wSkoC+rz7pSpT4UDocrxZxWIXLEXEr2s/4wOepOabEf
aB2JN3hUA8cZUPf5uLOLFIRhC0nRyr4Y8PRfLIrEpzmqsQJWNqjgdpHqX6iDv6OxiOGlJeghEcxW
wjYQ3/RUvJHEIEv04DaVNpy1gQjPNbybw5AkV0MunqniKbugoh6IeRzmTSLUnQqacvvFTfCrI/08
e9lG1jZGnuyqEb5qV9nzhOTztvV1StDWhSiI7vOr6zEctjEgtzhp1ZWD3382IKDuSqjRkAOu875Z
9p12k5n9owY0hzDCLwZl7VcXW969HwZlBMyVUfYMTGkwLd3pu9oSyKDKRENZoxjcTQNkViR3OL5/
2KF5/fvzIn6xwhafpixCgJvGx7WzCysknX7kuZeTMU3nOQlz18CmHoyxuMcGshmje7UAKkZf2QSD
DyBlFpg9kas6/Ms81p+90n/tpCq+9ODT2bbERAKHUfp7D2j9PK/atdXWDygzUEW7DtV0EoatqXYW
HkzbBWqqaJX47QUqj4uwC9G/JeEAEi29/P1H1eVH+ovZWXya9jrIkhFugZJedH9rlc6OHCS4iOai
M6Zb8mJgIze7QDcI/XK2MetBPzDPvS7cTn13odPtKZGNTm71UAUVtLOjUdNMTPzlZJtvSkTtkjr9
6VD/Z6sj38M4LF5fwqd/l697zIuxQvXW/MfP/6zf/82Od/HUPP30jyWUlWa8al+r8foViTp/+r43
lr/5f/vDv72eXuV2LF7/8ffjr6ofJgPEr4sf86fi9W/3r9XL68e6h/yb97KHouvfLMuyTddwVZf/
cfnRe9y8opvfBCH0/MiyTBPOL1f9z7x5+5vOGoG6B7xGU3e57n/WPYxv1ClAbummqjlCU83/Vt1D
+3lwMW3VdDAHEOGOu9ewNEf+/MMznBlKU0QaaxDHHRTQenBEEngVLbr+GnQ0GXCIBrFc4Y01/bci
iRGvtyjJhrxe9NooZopypXt0kJ2OJx/dqDunD7slFo+KbFDPO0f8sEVlzvRm8HY5zfw+Lq7agZ0n
Ue8z4vQETsxMkDYLqaIO5yNYX83GhpuyTwBmi7RbkQRck6e32QONfaJjDKgY5MC8zqKXPj/r9Wrl
hBZAlNJkGyj7zFSTzprKvTU9OiH6lG0MgI7UQ/IAg+VlqNiPKP7OXKE2y6R08foSBgeZM5JIxF1v
ZN0q6rzbsfReFLOGi47sQncQvfiTUW0rE4uSS+IXExr9kjjF54Cy7CRMniFSLalS5ln4nPf1Xe5M
kjtGSzpeikQZNgr8u1lhZdsqUC9SdByF6mwHxbkNRotYtKY41x13lacFiI6RLwXqhEh7YpGxzopG
zLTGuaXy8tSN/KbbXUZuydaKIhWUZXxJSCmw2AbPkPAOItA6EPpGTZFXJdy62nRTLHvEbbNkuXkH
aXqJRZJqMR+cZjeuew92RQiVAc1QN28de9tjk5lpBlcghZQigDqobfNDvsPpjeWvcMwwp7s7N8HM
gsVnVnPiT29LLMM2Qyc2gN+ox+R5jIJnQc677LVvT+/alhz46ejK0jyc3vWQv5S+2Gjy9+iisViA
DgArgJPMoneBVX0kZYsjNgb/2a6trTwY+ergnbh+8lSDfIJcV8L6NJU7W7Nv2SY8F0UNXdjbuzZC
hlbdl2U6R9jy3JNeYEwEOmp4L3ASsxeUyRyI+muHPEDPvwtq0CdN+IwkEDEoiQZUPtxFAGJylk9g
zwMlfG4SBFmUG6HsYfkkRvs+dV2a7e4tQtWt24zAfUS16jOcozz4OL4MLnel6SvFdjajwEhdZY/j
5Nz2Wlt/NUN/KgHxmBN0waihmdRT5WP+aVFuJoMPgky8+cXRIiyCfhknEBR5xANqb80j0V8zwHU2
SRXcM3obPw9gR0zRXY0G/bLTI5jRP8CEyj0KsVKkvIBFTi6S5U3D2XekTHSoiP5qeIUxt8O5fITS
CFJikT7GBvfy6Rs5p01LgkdXadfyoT8dSujxY/kMaaF7lVj91el2JNiunrmRc5dT5cB1yjI34PLm
dDnydNgqBs2qmEt4GkWMmDtJjTfVwN13+niufQgKnjZ/sL/nHqmlp0elbhxierguSQwcVbfxU9WX
CRHFqsJDUgbh8zR4SwRYz1QMfnTPZG52prlxcNTKA8x70PisZYvKPBsNToJiscKS9+HpNpavXMgj
jTBy0XvZ4NZ7Pn1DPpGnP5gyCYQKR4ZL+bScPlfnEaERKLfGBZqR90dDrulE4i0zy2T3z1WK8dUT
YbBvKnrTMoJUPjLykE63Ow7RpXyLpvIhYIgtTbqITk3PUyRfJZnCZ/kiSl4+dRgE+sl8hbosL0Cr
cifgEczkYNYLOu1ayeMuj80hryM0PXbMP4wSh2Ekr6K8SUNu+dPvxwHXQL6KW/BHWo5FKzQAz3i3
eRpeSqk++pWDkuPD/zDPXr4vfj6WuGXD4MOa6HRLO7bjuvTZdMMSxqdb2i+FjnS5AEGpV1uahxu/
p3BR9Zx7eXTT0RqQ6UegOdXMfLIEs40caid59BkjilYOC2qZ9NcQys+Uwr4l9+s5Y3iF80IeEzea
yh3UwWZ7H9a2gaU8Ddww7AR3qRrNKXhG+A24RxMIjjOU8yjU8mu/tQ6kUHMvCfc27cytUQ4deAYb
PCJSS0jbewXf+JyogHpWpNdj6BxAOrJuLt0zXCS69NSDWmv5DgEUdM94G6DU7wPr78/ipwLn6Sy6
NCxsF1yoIUy5cvk4/zdEEwPd9d+8jssXBdSb0iFZO/JfIcLhGbndKFn0fKWjEFUivn36YlTppWIi
gmrk+R57ZrwvDky+8T+XvPLAXM3SNXoSmmVpRLN8OrDJ72uttV+rxj1kunmAs8TJjrzboXNOd72f
cfqAV7NkyHoXaRYT1enY5G3exDylfvxiZ2JT8Eh/cXCu3Np8OjrWXo7rCJJBDY7056NTpNs1LYpX
DMew/vudGjFoqyVTreVEz4B+mHO16TzE9JdYAn6QzmJGDpnlgApJRdNjM7OcRsjTnemV0bMup/o2
5GnXimBjl9UVIwJgBENsM5wKs8QhpEeKmMws3gi2JLbFPdGEkEnkdJiV6TMPLgKBcd/WwaVb9Bgk
5JJBTXpnobXKm1aV67Jtn8owOSSEDJncjoU98tRYjEadwRfbu25a/gsyiFZrEm2iylxVVZRAeHUO
nqI8yYerLsIfIrBxQdNcNwxrG1ryUSBMSBX19n0ViDucfXSIx9/BCMZLWqOF+5E7Bat3BUZmBiWR
6yZXd44ePcfB6CyUgqkxcNnJlB1+Evls1TyVclQmvgidELw6yl/I3DnDfQTMz5PjDgEm4WJG4OdC
LgYoCTlS6n9rjoMMirQPtVV/Fw4U4MznFSMSbuYxuukm6fg5v6hY7UvjJOcZPXb4YQxyULGPqdeS
5iinCyVa6nH2Ao9to1WytsTfFOTwEVf1vY/iW6zoYibf2u8hy/WsIWolw4cgx9CkPyYlecKnhY/b
R88hg2OCZ9tr4kMsFxHy08nRPpJPe6OG1x1KNz0FlS0/22ltF8ClOr3BaQ0ox6VCGZRlV/crF/aK
Upg7x2NQ6yr6i8WET7qwz09vj/mJpxgaD0ge9YyKAGtTubj0FBT6efFUQOgNSE1bdIqc+VOBMVns
TUifS9HLmICMva8Su4sxGw6FP7HqbomELBWwC+g+tmCJcJNxT3REdYmJzpHns+aOkRIsCzDmS6Wp
KQ6o89OqZ9Se/S6/6UHuLklJuMSiydqRv2ZKxX8+koQY89cu/ZevBhT15wIhI4qrmi5KEIsuNDXH
088/bHU00ItBMNVHxyluY7B0CCgPkJX62YBaEkmscev62bFFlQOizTWXgDeXtqX/6AuRn1HruUvl
FglZLRJBtFCuMfUbkzzTHCnZaSNQyaWFXWdEIo3ukpEcQmQMaSvW+iV5JxWyD95NNfW9N1r3IcYz
IumILrTxAsedS/Zs8maq4VtjI/PM1YZgFNcGFABzQClaVp0ykCBUclan5uPIsJCbqrUG8r1XVHHn
eT0ebwU9ohaYG93sVrCe4QMMgJxh1FV5xZEEUMxC/OdFFFbkQIdvY6Us2hSpSSRaYjXxi3RxP/f9
uDkAYlwNicVJcOhNiqKtNiiSknmmR282sK8sq++EDclM5PmRQFtWJTAP+yCLAJqeETi/xyG8cYvo
ODUIk06vMtbxmxXjGI36m95+dDyobhBcF12GKsgWjbsUQCcRzOv3A7+auV2wFJB2jKG7TgHrzfWY
Wj8eN8wg6qXXo/4H46jS0UZbOjZSzFqvvhjsTwWlnwZ7V9PJM1Th86JcEOLTVOQkWA46tX0OrWlv
h3i/DfmpK4d8xskdikcYf+7eHAHH4c3ASB9ck0c/rVL/PARBy2RFlaXq1Ecl1G98UuoYkrJtPuLC
zJhgtjCw0uro2QzSNQa2JaMt+b9IbZAuYjmiIlphglqWnjlvrc6hC6uRJF0CI8vyVzvVIdJo3QL/
6GSAiujw5rAwcZdD754NJcmqlg6Yn4eUqywZNNkjUYC0dLN5EaO9yWPUjUCkrzpSIRcTrln0Zy0+
cAWtP0qwQ9FzN1pIGDFxzfTR2wVaAjAXm+zcZn6i2xBo22nZI0JfDm/0aEKQWRmfBarPsh0va/lU
TBF25xCTmlnTecf91qElZ7fWoaEaT63vXpNAuPROwUdHg8R+v19O90XAR1maY3tB+7UfkpugTd7k
3dHU4llVr+sK1zZBmcqcPQsOrqGa+0rurU43EPr2yAK0Maqvaj69iRjWo5dX94UbKXPXRxbldpDi
vZJ4BKJUmJUhveXBm4Mtad7l3WJgzQH7LUcaTjBnX6ECTxT9UI4VaF6iNWaG65KhzGkL4vBRkOo6
yyo2jIY6XKOecxb+6JHFAux4ePUUiEqJvAyNjdfsi/v0X9YkrlTIgP/QTWwClvWp9t6BT6KOOR0D
uVUmEK0Q8FboIrBKYs17mgxOW3VdIi3ZpYH562YqiWWMKr3dziJT+aJuafxct5RDLjAJU9XJ9jYs
al2f+hh8SHfUyuZ4WoGw850s9RbUmzIriKtnKdI8Nlb+kKr5Yz6q1XLMGb6YjOaqCq6hlPxSxq97
IvKOMS6SqrUEDbwURH7yprjtHOvLFU7R6yFM3eWoZ98bEa7e77deS+aeEr4lcPA3k1wAsaEhDUan
oDTJV08ICbEcLpvgQmUaqZMjHPLTGAN/21mYFbJUP5nu6i8Wj86/XiddsxlLVNMSFhKmT2vHyrKG
iEDVZy8k5KtLo00SYDGHMuYvu2wM17ilZmzENeKeYYC5ywADZai0oDihWlOLccUWWeSeAJbu/YxV
Vg1OLQ1XimDusQ2d3o83mLikiIZsBogVRaDD20LlgdyzvvTjnEG7IcmwnupHp+vQYBoY3bDL0DK1
3uR5G4mYIg1ExzjsArfRsWmpDua20JfFkDBllFBjXiXQdz4Ubxg+h9OwgVfAJYC6uKmUCn5KUXG6
KXeAMb/3sLCyyeavoCW4yxzqTB1gmStNYkULKm4gQa0yYfhw4WhLObdX1N8xOfNIOo16PsRKtUiL
Ecsh4K859chwnWIShekC9zDqbnsDQJB8sNK2g28prykaqrli8BQOA7maLpxcFLHGdpCPcS/vmi+e
QVmQ/zRVODYrGYDiqlApqv68L4AZnhl9NBw1WVJz8BzBjsbII8ZN5+vrsCreZIEANcQzcPr3Xacs
wIQU9L44EvtflzsCoZ0ldIYFjSLzp8ougHamqdF5SrHvzBw5hVdo+Dlsb35abTQ+50AuN+ADMnTK
M1JGt8SwNStMrFwkj7/rCwCAcU3LGAfqTM+1q1wfr1OH27JrkYOKjmFSk19OL8CASTWX9rsY5Dwi
F04qsT5xEVjraOEPfbHJDfeaWNwO7Wq7jzvuRGcqb0YrtLnRWya+ljm9jP0lab3x1lPFsWmIwfIa
wkQ1LbrQNRwCYWG0m7FR8TaBWiuS3ty75YBGwnDQvmerKmgRe2v9ZtLTYlV5HkZU+VDTupP+xJg5
TGTr0WLqM8sRJrMOlyYLb5H4VwtFR9081iHhPdDfIsmdD909qAjQ94m0CBdptaHG+0SwCxF0A5YR
2wacKM/H0FkvU+pSahhDQuX5RaLetUMR90867GYaTfiC6hHRuUkOBgRaC+Onkb4/UQECBTx/Z714
Ch0nB4ZGF7qk0zQ3FJ4jrAvlnO3Heuxzl/0IlNSiExeKoZQLX4fUefotMk84UXF2U40jdANS4Ywx
P4PnUm2cNie6otuDy5c7Uj7laU3WKvLz+MN3zZxYGY78fWdA0okN2PWnCa/w9Hu/Olebdnf6i0Ge
uEQp9hiiHweI2nMNMIWVYfRTur1FSsMsahV/FcJMliu+uAShqITqlRKNL33SEiUj13Kn15KTuWKz
rLRleujIHs0v+Zmr51h4ghaow9guEFEXnVy9RAikg+hoEoQKgVFnGWhyXxAafE49HjNMxINfsWHs
BbhJHTM8cUvBm6yMs/qor06PAZo2iCWD9mgp3NxRlCuYIbmuToIiKtKhSfz+UTwVV38eFISpmsyE
FnUqocpuzscaS0BCSWdp6tPwALYSHY0b6gTUoMXIMB4RnOhK2JZhL/G73+ieigvVJUncZX3IHfSs
xxMznhrqiE1byIXwFv35aavBXTlFpNiVeqrOfVhjp0caADprx6hjwFe5sLmu74Opfeyd8tE33H5u
TkyyHmy1oI7jRZqQcWN6x6nMqk1hwD9Q8uo0c5JEYmxpjqQzBJI2RmPmFrmgP022p0t3mkwrI9rl
bX8ke5yfV71YyPlG3kTh6cwi+KRGyyYynrj1T6/SEQAACNgX2hGRO/uegBViMsKjRlFK94eFzFmw
swNxNH1ter8FDZ/AqxL8ZFkxWmUSZQ0hY3HaT6hElbRWsVJC44HJ4jz2+ZXTNfyfbWuuX/PDU/pa
/9zGPLUm/9njPL9Z3X7+hZ+6oP9/tD2ppv666/l/qvaZ+ei9fyoF1Pz2H/1Oy/2G5Uve6JbOBGhJ
7fgf/U5b/aZawsR2SUWIJpbKwufPfiddUhaJ5J5oNi1SBzX3fzU89W+GptEDNQ1NRTaOPPzPZu/l
+0PGCfulMPrTpGhSSkRhjqBFtXRe6rOwxuvHIaVuZ6Mc9a8NwyFqxLqrVSTRPumqwYtnut973f3+
4ez8cRQfa9WflsGf3/XzVIztuLYF2WOEkNsbDR1f3u3+396BC/JxiEFph6/TyjHQRFiKyrMOGtTv
3+HTqvX9MwidUrulqpRSPg1iYw9WHya8vZhwVIy0TAe8W46Yvijry8Xvh7HyX97m0wLKGHvIvoK3
GQd1Vg132vw+H+MvPsun2vIfb2Jajg4/WToIfj5brjNYbtLzJkW7Ick6mo4j3nxMRtH570+asP/6
rVxNQ0DHKuDzpVejaKCHkdi45sAtpQTQqsYMRNG8xQjrZtU+15ksPVnmXdWWOocN2kmOn3JU/KOK
wEtPUZT05+BeCdFbNCUmVf1B8bxFi2HImJrbZvDPSji32Xky3mjhsFaGV5uJlxzWhF2dm7uzGGu5
HY/LLLUfMqWUecrUkcJtMCWrjKgMwssTc1EVJkRcKkJ45ahmKwYLqhY7vpM/9cV0YxIdVKceuRbm
AmzgSrVeOi1hWH/oEwxce9rycFyDjTl2S1V0K1E8FIA2exXcOBYANTWX5HXRVRCw2C6H9Mpw3jos
/9gPZ6I+rzx1L7H+8EzmHecj14IN0CBilXDkwVbp4zUJ5XCP0XhOuPBLljKskXAubUZyNPAsihpD
YBKhhdFnXv2SZ/fCPK8jMSspnvfoIiOTEB0JOh/pBVZHXVtlFaE1l834w4/PADFg7RuWiIAXOq0F
S5vxonGy69i3EiBu3tgEULuqD+7aCqEBUwdqTE4TmgkDtQFb+1G7adyAqslDR8o1QMMlj2JvHs1i
mAWw0qKsJflsPgIuHQg5z68S826IHlTDXBc1lb5w0/ukqI3tWXra81wYFEX/k73z2I5b67rrq3i4
j2/gHOSGO6wcWYFBZAeDEiXknPH0ngDvf4P8+/oF3KkBVJGUSKR99l5rTYqnnRDesa5gNHXfzCmb
pvwBkYxIykjSPiSOj4ZRNSaLCEndZD9jtM3aCSkvLJoyJi0rwUNobTvFugBtPhtx+dH1VxOF3bSs
tiztOaXjbrX4T7uQ7HSp3bQIKmc+LjWs8EozclKJNchynH8PqkY+Lsi36T/EfeZgdhVQBwyd8mcp
nivgRYm377etGpy9qN1PMDpNeSqp7OiZ0Llf5J5PMg96XGOZJxmhaassVg9o+H+SsbpkIbKiGXlA
pfuQ2nLd4OVu8I0qxgYO0Vb0DDRTYx0VIVzd4SD7eG0Q9RjIaN+0BHTgO86r+oaB5VCrzVOeyUPS
btryRVKWxmZ7Vz18YaG3KTv9YrLuVPA4Rk31SMjLhrMT/ieQAZtlZVvsdZsGe9VubeGCvQhZ5egP
OlD1oX4NjJK69BNT/cbAhCe+G2H/SDQ1V+wp0hkHBmuXOsSxj9RXCy9Ga6xpHE493mY1/ufMpibq
lKMftCsXuivxrDviphaiOeWGw0DS5shUDM/Jii7oLLXwWwTxNnGCBlA5YvUJwF/qq4STS7H8pUmC
dOR0exP0nrXMBu9DHSOigqCf9JyiZLDqhO9CZKDPioRcV1YlcYKU3jB1hmuv0NNtdiIyCGy13QMq
mhemxRxxJZSnwu7fZd+gv4mU9TAzq+mLp+kxIEyC+DzSxu9ZeGhJdKbDbJuHMbraGFK19oBz6zEJ
dH5Ff6NrE+cPntI4LtuCxjJZTRnRplab43EnCL2tl/xee8Ap5HZw0SbXKOAyc9c5JsDpp/h2vNf6
+3QY4FkZ0feGXlYEhTLy64NVezenV9ckFhENZz6ohIQTMgCgIgxOLaHs/35z/2+f6tpft/bfnrmd
7cED0xJrqVVbQil9+zj//P9fc/7fpHbo2f52BCYp3x8l5lRV/6//ef7Z/Y/3nx+Ty/Aftef0XX9U
n/TV/qOipdNMm8UWNR5VzFf1KUzjP9j1HIubKWNbfVIm/1F8Kpr+H2hdjuVIPICUrH+zGSqG+h/0
eapEu6fR/Xf4vt/KzX8rP7Et/rO+sU0qXIe6U9MsA3Hf74PjZpCq7MyYRPms5HpvKuVckM+hBhWp
MoriHRShdY9ZF4dPNgqKZRMi0C6mXWtCtoVG7C8cWufIiuzgZkqdNGI+nF8SA8ZiCWTw6+uJVly5
zLBX826pTt6t0GNF/Oc31M4HgFF5m99RJgW54inwH01CFSqNZb0e5xXBeYa3C832M3Wd/OjW1Yn2
mo4Xvo5uvtumWyCXcivjorlaUaPwTOh5+jJIUlzzs0zBsqqN/8eXjmEr0QjvHCORGyPQrSfGRcUa
2Ii6+tptvHpnFRahMNOnvdMmJ0/qn5mMmOc6jFVKDxJoPYJ+Ga1ecdG0sTnvN4P/jzcBbD+AVzJ2
8wdKgZOnUgzAAHLKUDVIeT4Wo0lq07w5vyDJHI426+mdk5mb378k9PuY5DRis1MC6CqZbALS415d
Qjo2rqZE216zshdTeke7jP3vNJxTnselPNcook/QUcfF/IHuM1cnLuDVdskJ8PJSIcY6G4j4d/bz
F8QjUALLU17iXI8fQ5s+YssQ7YBV3rsnLQSfzO4iGMRNki3++jgoqVVM8JfXrDzpYdX8rAqACBBd
qyc5+u2aEJfwQMiDPAmHDFaljZTXujSunt0V579dm//dmmcqov+q5BGo2raqolBlJGFM5/xvbe4x
acFQF1r7bkKjUvOwW1WNp+5U/I/bkJD2hVX7/il1ux9RE1YbOy39U09LAapkXzwkokovc1YkZ1Q3
Ip7xyEhZmmjPtslYMCL2W3sfRl3+GmTyJJtOu+pBVD+NMlqGDRMhWWIQKi2TeI0krtMFowhkT5kW
rFAzVFfR9wE9xig9dake423syqlNWjSTC1GuCZB6jTEK2A+ETUSPEEGpqJS1TQ/uXTOadFmMQ01f
L/AOGeCef//b/TZx5G/nMMFRNQNbsm2pqGD+uUApxtqD8jf072acauesUu+lasvnVhevMvTsTZBl
EJWAjH/TVGqeSB2ddZIXtJXq2LgHvtEczU786KaoUKMKANxXVbOsSBEme0qvr1oT6dvcHb3T/OLH
tjy2Wgwy0Rc3zwhbfxGoWPYmhs2DwT1i0weR8tQK+Sp6N1q3oyFXnqCT+v9Ymc0Wwb+fNRpqH27R
hqbTJ9MQef7zN++iUiuZYCQfLWjmZeIrHmwYGnrJoINnaVQaPBbj9iiZYCTqcVTC5m4DiAjb+Fug
ggxuvJ5EUbVeS8rXB7fTB6ZzRFzOLyXChCBPLj1pCcuOAcCG+LM3MkK8V5EA7lLpqJ9Qcg970yBO
Kx/GW1GGGW0w997nbXYmyLhclkNKZZhYyG3c8mPaIDn4a4PyelGNmn3kv0B4Ls1fWrNBASpF6e/q
aBNk+++nCs+xfy4xbf5MEh0cgimBznxaY/7zT1biLst1q9E+TCY6cVcZT/SHxboVWMTSaTfoQ2cL
Y2ZBvIlKeHvMbMyOyJa3VJoRaiXjaxa+DiKsriiUSdC2uiOfVNc/34Jz2EItI5jBp/23JderTJYZ
Pc11+qQ3IWNtVfyKYiU69tMpV0/J81rg/nL0khOW7gQoU9NfeQhhViUG9WtnqdmW07xgmk0PMtN/
WWga2hwjOiYcELKZMTz6wN83JMU+lHpib+qy1l7avCR9spj0ti5tyqzmGsypKtNqFCYjC1c/ifLq
g3374ebdlJhYN+chjwSVK3kZvW5iFi5oqKqEXAsUn2Sg18ph9MBKGYTyvsmQKeCIgPII1258bgh/
JArff+NpR5PIFUfhtu5KNUJlyzzdv5amwuzOV/K702fHcYjjvWUqj9LSSR8rW0VhyineLd+6JFnv
/mxtAEWm1X/EExEvamLxGFkgNJ1GbhqiIPd24jQnxvbNqm9c96nOkZrSPVVukUOQYGaTbhhn1i8r
sL42/nxn2mAEoHbGZ2mG7zYgvGehEC7X+GATkrYZ91H+Qlh8DLw7gpmNozvCxKn698ZKxNao7V2G
XpPIru4lrKE5LVxB38IKBjiccvhmSVEcnMAqrzi8SmavfbHJXSgZqP4jwHsK4WAgtcNd2LksEoJ6
K8Y0vZRanT4xNkETLEN722GqQ7AKQ9uL8mcj84sjxxRiqVEA//1zS1XDYqsGxHIZHehcxAZkX427
qmedxrlRQagkAl6SVLIh62udILO/Z73Z3jh59lWT569N2bUHLSgZM6j8qZkPmody5C7SVlG30+D1
fmv1F7Qnj73vG5uW+3+ytFkD7lvP3ffVpE6WZnywVGM85CPgtibXjAsROsHSrlzvtXenIoJghSfT
9IxqDagg9pdBrWwUU3MPvsXLvKW3DHA113+d9yCFETLeatqOjLspdbE5mIM9HhD0JmuG6UREsW4b
SeuHzpJ24SWWY/gURG5xgIYKJsSqxL3KkvcWlZmBacB/6Ehj0f7cqkb/j/d0o1oBQzFeGkrflZm5
8b4fzeA+uM6PvOuGF3LwMImBkH0yK0tgY+9vSmCrZ33aI4o7Xmg5ApX5KyKgvisn7WCkmO2jWiUm
/ZK2CnBQCpOxUS/liohUdVEVZfVo+JJjhEjl7JJpp9xLnSYBg2lPI288rI9p2S0NGeqnNKvyCBNm
tx3Mrjj6qt1fYEwOF0qLYdlZY7JiesBuALAxTgkE0/PGJJqulMdEEjetBR/wkLIX8C4mOC0wEFE6
KGgj8+qtyZAd6cU5KSDt6rHaLzviFg95nLZP0/uDcNdfB68rDf8UwHO7tjnQ1UopwbYLm3wzHkjm
ZmiksQ0GxUKFgzbPJlp9MQr8rVFPFr2nVsUh8YpXI4z6bUgRvHBJgLsZUXpNpod0lRXdkpmm2EOI
dR9bgzln1i+4Tf1SYJS8651ANRjEJkFRUl0aICGxYGDb3CQtrAylcLTXTAMvzmlA32TaLYFCD65C
LF6e1zthDMWyJEnwYlShsQbM1R4dH0RsWFT21jc0CVY4hwNOivGtrVDyi9xTNhCOVZAWIr3oZoCV
rRFyIWARXWzKUcaPUOd1wUySNo59zusgoB6X26TxXpVEyOQQBbpx4UTKz6aSf8wlSh0a4EilBfSt
jMM1MdsFabYDMbSJ1LZpMkVyigpQshpBuU2K3r+HRX1o3MDaxwbvtAgUXRPHqI7o4AXaHWFRQ/FG
nEe2dfPcW/cZ7Emvj90tkeNToJqpDlA8s+UQt+E2MtTiJqpQfi0/4npVG8kLF7537z3prksjtzZq
WMm3vtoRXzW8S1wJa2Qm4HlzJPG2vtEc6nkvJeWtYTSdDHb8owTMQmuShmApTR28JEis0E4uxD+Q
5+rIQxP0BJ2T+74hY4k0uYYZZjOayQ+F+OQyCLkSM+rUpqYw7ys6f8LSqrU+mBbFnOH1NDmo3SMr
CTZ5DwZhGZdoRhlHE86dvUW5ln6ScDg+BG3U3AEjkFI1FCfVafoFN/M/6ri5mGsHQTgvzTxMgMmj
nxnGOeyz5Kn2m3CpTctJxG7JEwPYd05tfdHoek8rqOWc6gdMG1XjH32aua/IUyJxSYXtf7eH3Fyq
kMUOYVTkV1yOsDqIIL1oQU9FKa0XctKDZ68OIIn2jJorwwyeJLK2OoiSH2rn0vuRD7I15XMCrZsE
4jD422437cKMY6BPSNzVDrWfTa0pzyMj7ZUV56wT9F7saugb0akORHhgUj85vOAnLQW+l699swI8
mXIaIHvK8PPS/964BCiuTN9WXjJRhssx9YddWeTeK3L9n5amUF4HsTxWQn8f8HsdxgooEaJnQVLa
6BKjzks4vXQAs9dNKUiq0VyFvhL/7DInGXIZW652TkZCZp2C3AMesaJfaaZ/rUzxFlpap73TrSgj
+lolQSE6lKYiw5M2ZioB+LmOqcSPv9VdkfyYnF1mkSBQ9UrEuGV5jEyXu7+VPEXTi4PSYuwT9Zqj
e7rCXiUIFsphUqt3Mx6NnWnR1/Ozsn1v2rc+UFDBy0xB8SRYcsfmDwOBKFdMXNx7bhxbuzPDrRH0
wz2mVn2Yv0QFvEwuePJNdWn0paYFc0/3QOPkPOrlIG5VnjmH33ZjeNZaYurF91ZJbqwd+ks83baV
rj8T32od5rfml0wLP2hY31w9lNtiQmG0HYwjclFpIhSpRqZaXazHQQNP3PXDUXhKewvb5i2yFf+q
QD9a5bmr0L4dw6XKPGBBLnVyHBPkUDSA01f+oLfENMe1BtdoXZdDt/Bz18JME2ZHl0jbWLcvThZs
kxTcMdkWo35Cv7do+nQ6c2jSn8eYZ2zcDkBczHAZa4PJ81zCK5FjRxPYLaB8KtjTST12ophFVYGp
1jM8azsStgfBaxKP2PHEKggILpx/lKps3ZRjUbV6sRo7Uv5RvtrNmmQqgtSCyt16Ttsf9GBkvj39
gNT2zoMddp9doPCcHLtPJXO+Nob/emf+yB5o1LT8Y7UF9knrcYnLwYh3k6sM3uVwk76T3go7OLm1
TuahUX/Mv0JmEPKotxCdiYjw72rT9o8hyk0eeeoxEoU4Ji7JTQ9GL596ooxXimJFj2UGDJKx/fA+
a634n3p7/D2/EG5mpCgicL2K6ZbaEPVt+kb1oiftVaHoxpfYe3eWRC3Mjsb8tPtXLQ/xThkSLQ7h
CbljhSdTa/x71ca7HvcHfi9hXcK0LFfzVq92iAx0D+AOD44xCUeGQWXxkBfusM3bsX1waMue/nqp
J81MAfUirlx4UrXevtZKfnBiNz+gu4mIXi+WtpfbbyihqhXagnHxVRGoVtF+9ERVOGPrvqXRZAEX
Des3y6Tl65Ao+NDQxFqHUJLChzG1eU63gXL1Wm+Dy7y4fJ1Odl9DnGIdvTAAH51THC1fJxFziS2+
HO4Cid4gy+U6KGI13QbkDi1NNTp3bUTgpiRFfhv3yfhHodJkbbme23J2EDcrMZFo4hA6Qxr41lNF
iiyqK+6bLtGUrc45MdbxZzat9OPpMVEWGZQaVFsQXNJk6UWWvu+9pl2FBXpqz8/aFQsllrherXAa
k0PYE5MP5te4ZmofHRQNToYaqP53fZry0e3CxXApUnwKnpman5UJad7NPs0QkQrc1U3cK+Exw7Hy
aEPbZFrYDe+xhpjd7YDShN2YLr6uoMEu4od4jL53E34lUCtA7mFJBkRFB21pIsfcGXmVbsX3Ng8G
VlRJtonjqN8MPF1Oo8o6aV6czBXZ0IbH6Zo/WJH1CWSvWcy/vcicgDmvNjFqp0MptP5otf7Obkxn
YuCqKzKgs6svrfYp78PxwQBVtpduou1HDfxQA37yHsT11BnwmMqFIMAZNsi1WxKo7aDmevSJ/8KN
hlu3ECPKpPkY6JruPIx275xkBgccCOH4lpkkpCZDSL2gtLisa+zLwvYOFKjDtzhYd6wDBW3rl0JX
yyXO5upAbec/pVlz6Sc8hpcMyW6+DoxUPHjpGF/V8lmx9OrkubZ/zj9loLHIdusTalRAxcRmHrtU
uTZqXN/mt4KuvochmCD+Tml9T0aG4ZauypWaOMqlqlpZbhyeZqva0341xJUvEiZMJCmMo1vvsqIs
D6ObMZkmfv7sGa25DqctMlUjBjAQfRXb5VAxCKNZt/xaIH1dXUYUMUjLFG3lNREIF8Oi9FMHciyd
uKE+E8YygNoIS6q4RXrEYMoqs/P8VkRrbsVCfyBBt/XWtl+nqzE3pscAEHszdNRvVlxuBloKQyvU
hdLBTBDk9s0nFkm7za5wxEspCPvQOXlO7qA6ZPmbBy9xwDqRob4wmkAiI6qTa5GMQDU8VkFCYD0Y
YyNYe9M6Qdglsjwrg/GicdV2MnqQ6Nd/pH5/MXJvuHx9qPVKvYmKfidtfO/zZc4x+9ob3K4+OU7+
KVprJwgr/mCwAYqrdcobkbvGWkkc8jXbIjl66reOFGTMVOj2G7fQXqHZAj9WOWI+2egXkQfXKrGr
TRUTzwcewjgXStApd6sW4NCtEUsPt0GhjPRD581IIwmwUC960EGOmm7IfbQlXtf54UYpPY2CIj3s
W0hdgwegmzveOlDcCMb0vNzl24nenwponUdh1hOxbmkngk8B67mSFEGRuT+tcClqWfxUQwM+gTPk
xPLqCflZvX4IuqY7BhlnWxQGwyoPTORh5bQVevoRY2B/0OqmXMea9J60imzftAqUz9jDfwkwSG07
skKHZnwGh/ecutjsIdbAuA/DEQxbPW5F7njgvZkyW5rQn0VB0AeKhHw7EAOwG7bp2KB7a0BLW5ac
dJTGsCfDEL1onNECofTv/aFbNnVt7mIW91tZgyGc4V26wlM+jR6sIkZNq5l04SOeUZPJ9mtB+3Xw
Ad3oF7KZjJ2N3mhRdk7yZI9ueyUqfWnFvXvTgQuGcSgOyWS7pIHWX0w5ZEtDdAimQ3cCqSX+D7Ue
N2mWB6S7eQO+N3/4WabGe+Rn/TeloBueWXp983HVrUXjpCfpUuX2kaegxiAHC6VvtYm0nvjJ6f5b
BA5TfDVNH7Mm7x+T6YNw+sBvDD4AVgokEjeRlYp/fDB9BylTf3zHtjQq2nkkvSPCcIr32IQlHIdK
c4y5E551j6LRgs33ve92xImJH2Bea6IdhvpRGKQ2aKQVMRfgN+i5FZZckz8ID8W8gh6m1ORdTzxl
nciGhl8GkypWOwDdQEveUCAzBzNS1ALBPWRu8poROLVKAOKeMtMzD0nd2Csil43nAYAiPZTZVFIe
0mBa3sfVSyqtveKFCol+QUliOxb2oODLBMdco2/0vQ9U+AwKCo0yNlYdYvpjq6bR3tWCSxNr+tmN
A/KRk6Y4GRaRCX7bGvWGe1J3iBp9yXFu14OHe5F0KAJ8AgnJit/Qf6atRvpvMNZn2qD+rpRZtAvV
sjg7ukVHxy6WSeqpgG+GRehR3edOMe7MLJDoJ9QrwIfxI+enLyrHarjP+vIcm8DD1C5olkrWxMc0
afdKyF3BTBKl3pVxFKFomS56zpW9R/70uSg1OlBdj9IyDrJzqBCvjDwcKKIbR0unZuQItcH8zPyh
IjnP9Y9dXXwH5dejCuE6nSqV8diz1HjSWxa9Pkt6k3KGkQj/PX38ppldciA1kj697J+8vHK/+874
tRGyMZfHVZ2bz0IssF1WPxXka6hj4pKkBlLaGzQTYlSPqaVPuBRexj41t19FLrKDmFFPYK+CwNTp
yarlWx+t9KhW3ij8gq2Z9c3anHZ5ehPdaiUvkeHIfVmn/XL+slBYrxFl+IOSahYHQSnPfcuko/Ms
9Y0YCEpG0rMhKajBU5A3tFJy8eYy51lKd9wzRxLr+c9QsihYKdNuEVGA2jrPBHQo6aWJip30u+7I
FIDgbQgN/iYsUa7gyUkv85eEg36d3WNZU1iXjmDLBx1z75nyvbm3aX4Uo20TWa8WmziM1fW8yzG8
kbud3JS4Mcm76wK0FHyZrXX5ykBSsQGLsACDpVxVEt9OeLcOZWK41/mtrAibres5zoPsa/c6f1DH
mcrjoSBmgZCOmVRWO5F1LZGlPBS5g7WeiLAvhBlsL1rEEQlDHW9pAIt4yL1ZeiPI4HDzB5PF8VXJ
feNM6Cswj2nBmJZSrr8GH1/l89d5idtLW8Eg6yeOuw4iHM8KifosrjwLhJFi8IS1Ru9bFLnXCRlN
scBCdqH7UfXU6Qqdibgsn/BIAlLWSmVnDS79dndgfMhQqpo4lNTkUpqbuCrea4PW2XRc5pf5GNga
Weo+end9uGcmPTNuhSz3ikubAy9MYzxL2eDzl9JInjnlATb92CaQPg9ZEI1mDDFy2g+HIT1U+PT+
eks2NkB5xlzrzGmcOxL0oNCSJ/IKkqfUwDcp4U4cmboorAtNd2+TLo5VO/yYNnArfW14+i/OhPiz
fnFyTf1pGQjHbb8aqEvLCmm1f8g5eZ+LKr/PZceopcuvB7Pw2mRl59bHOBCnGXUlIMrWbN87jwB6
NYrMg0j9b5F0G7JoTRP6jBX2TEaUEMae/LDritOSiMcyJ2EKSZGiM7StMmM/b3UoRPedoj+z1icc
00qNOz3hZld12NnnoVeainGZ+pWxJA4UE3QXJ8+47shtd6tuOa9AB1KJFg62pf28a3Q7pXPJOfCc
X96kyps2gv/aUFp1DeeSxz/19tEc4+im6N2bATv9kDtGeIsTx7yMxfv8USu8c2CSlQ9MIb20RrCX
gGWPX6NcM+ziTd3AJImn8TLwgHRXeNQRiBCcR9vjhlaICZZrOKgeeGuIsvwIQZ5OoRdtZR71eAId
72bhfSKTox4/+pz8NwLOzIvo+hapF7hU9FXlr0g5CFJv79x5JOed9hyMUnuN8cNtmZhBfRjr/Tgt
pKZWU4EP+S21RhrKRAfvetlpuC3qgfgFYhPH6qZOtEWv95ttNFnU591WrK35Jq9gvF83nhmfsU2v
22n9xH8DEqkCA6JGt1sfvKHmrMGbcAVp16zbquyPbmvme4+pwNZT++QRab61RHUWPut1emxc5RtN
Xi+5jgLIZi/oT1G9mNnAwiDSV6ZlmtWiTqIro08UFn6/L9FWwkBvFaDwKUySGRo4v1h1656rwYIb
EY9yLcg2ZL3o1NbWgMuMvwgIsGkqKEmYCdxYRkc3UxRrNTXt8/yWXsl+N7rarjfM23yWzWeeWbQX
mnakYMqGtZvi62sqKNIu80I5MeFsX4unmUk5kglBFiT508Ae87WbW9ndznwYa+CGvmuhYHWta79E
4m98bd/aRM5EuQfxWklB9k53hlQftrrqUcV2ab2vpmm8wJ6UynEVG0a/d02jIUPV/aym8WZgoof8
elxVZM8yKnWe7HlsmQSkb9KhvRhtVx47XBfL1id/NlSzcK+Zda4tcS+81k0T8iATyRMBDkT30p1V
XCM+YCVvF4pFJJc1g2nzeBCLhtXjSdMq9SSLMVj2vuIjBKgYiFrAM1YwS8MfNM/CmzlE20YSxs/z
rYcr6HDfH8mpPtjzD4tLnESWaY373LQPc08IvSQIhdyvl19akwT0jj5K/ZK0GZrlJPc2kFKTfcjg
b2XaOGEREF1AtRoPXUTowrxFPEe95BvGc589SGmZ32tAIUumrxcQacPqa0JM7Xd1iSBaGXMvi/i0
jTnhdjpN4YgxvyNUgWjhIGmOHm3Xl9SjxYARTH3Bre4tlLBcVxmYRFnB8nEbHj0Ywx9k5SnHrEyj
TT4OyTrR6LpFBRrY6aUshbr9f8zj52zXvxQMsxyQUBpp63TPEGEZv2k34iCEb9Sp6UcEVnYRZGV/
qoLcP9QCpCkil31iyxc6AMlbWjV7P0IkNb0DqcABximsdVeDu/bqXjuYnjOetMwEwCBpzcdh4HGn
JWN+WRAFwCgkJym7dh65YqbUNHcv7aS6zyNWBmFkyEBvWjZp/WOI3ehIV++PF72Y8qisMN04zpge
7VFdumKsT+04Oo/19BJBt93Jxvlh0jN5DHH1tFVyDkbaxQwm8xfuOwfNi8ht0DDg9UQ+oPXtn5WM
eU1vadplfvGtGkepZ04A91D/ek900tvYfZ5j20vNjR9lys50neRQ+Q6wypKH2tCm6farc9LXlqS9
MB98L+dZ0rdQkyU4NxTHNBkUwF16Yv5iMZleFNVA4aNZ2ncdiCeWrGSnmkOwb1AS10FRfvecnkzq
LHYfbRruQ+bUyh2HfjpxeZNNaw/DmvyM/lspN18XL+DR8Y26epdKyBLTRlCb1s/OrHbwQ4JPkvNW
JMkOe6fJqPOIiBu34djenc4pVq0xmZzMqD+NsHZOcYm2X7FGFt2O2u9KKqBl7msM1iv/ltMTjqoy
+D6kHkvYyn/JCcDbusw+Njb/zbNhEaeirzFYDs8jjGMi9AiWWUwmv7F8KaemX+zq+jGIvOyhmG5P
QR/8CuM2ACNkN4/j4NAGBvKcc1t8LEvjVlYwov/95Lenc/vv5z4FlaDrJxzspgY6yt/UO2bppLlA
3/OhTGfM1GdyrTRZG6kxfO0mTV/fEKa8V+JtEnQ916UkRZqr9IJO7l5Oe3Xidy/zVsXFs7AU39m5
JInsxdj9nHsvsocXWxY+5R18cv/kg9xyKDS/c1shDEbq4u44SB9EbDbHZFB+1lC8toavcU3EzETi
pKi2orDLo0F0nCrOVfca9C5HED0Y5xEa5KXqZlvRl/mChUikUoOTNaqooBTkEa5ofBBRkZ3JTfH3
uTbxqWPHHbJVJTVGCA51Uz2NwYGSEOmUGAdV1oSupbm9N8ZaPs+7QenZLEMlggMRrvDqMnNtpV5s
AneyYBiBONdeCYEuiculqqXO1qmMbl3VYzbJFdB+VeUpIzgwYxVX9CUGBX3kbmoFJOlX1ET/fnAF
lv3fDy+iFcdEomU5gjX9/2FmEZlN3KlefRC8k1ZvoVeJfe0146NKBRgBqaQlJtKlZDa1j6aZ2fwS
/Lk17ybG/uvhpKfdWuhecDdTH1RvLwuSUmy5qVLyHfVMxOryq77xaMWu1FITNCdbezIKiK3z51aH
33hbOxzaJmRWnXbo9RYNK0HmGNHUXJJtBGyXiBIbM0tnIzdQcy6mtEZkGkgwumrZdusa0/gacY/3
KrseOClFDut2Ps0C7SkPtW9NbQMdnsVMrsJ6qYn1x1nLFI3NR6gM8SrCdbrshFN+hIA987BXXt0I
oejQm0zyYZNN6qKH+QtQ+KQrqySGmPoE7kZU03OfrtqkqJdGEtq3P/cwxFjM7Kkg3QQ+EkynP6Ue
f4k+1NF6oftgv01aENRIxUvru78Q8ZM3xlhqN193DaqhS46zZL4yexIFUjca92Y1dzuCQBx58oYE
PLYFkNv8XmSteyA9l1yQeTMHO/gQ2v1gr8OhzClF4fPEqXLPzaB4LKguj1937a8ZrOf465JGdV1Y
0V2SKvQcBHIRVWl8b8bsptUoBdS8udVGUO4t1LikwihFfBzpCwEIP2aOk9wRtqmPNR3Ch8hHddcP
WraJ4K5UnV3/5Lf+RfOzeXaVHNixp4KUs0h6J0MvX6VcUC++Kl4jgf/ja+ii90W0T+MmXHlpU15z
ad5lXnoPYqtqE8lJ7YZDQMW8yBGa0rVWKo4b1Ba7bbrHgMc4VTKnzqwbAAvNX4OB+mNSKdhWAOyt
gTIjvuZe3HCbvDi1e5j3iDTJD6yekVvhhLIsJNp048UFywYGLVodH6mCQ9kIi/RWD3p5gOukL32z
gRVT8vuwKnxQpw6t5k5TvrLu7l6NVV6xkoUpw/TJUXr/rKET8qdVpj69FUKjQS0ckDzUknfF0Ddc
50VW3+aXuDrZ9CeuAUrJmzEGvwLNxhFMx2OvtJ7OxCBWlkL47ktsGm8uyrTtVz+LdSuOdc2yFwIq
6lPVe0R45cL/2hqn9+LpU1upg6ffvq4aa2dHnuSwEjSC0aY9/2/qzmO5cW3bsr/yfgAn4E2nGiRB
T3nfQShTmdjwZsN/fQ1AeU+aeqdu3EZF1OswaaQUJQIba68155jmfKMBDJJDJO+Wp6yhuQf15lwt
r2W11uKACvRTWUXRo41vf92Wk7JfHrJCNWSIlYxoh+Gy1A4OPGjfKyz0n3MpgQ/A8wNHabbarD1Y
Xv35UKtrplmWSglBpuzAhuRGaxP3Bup+fMhcEnR+PhdoTnHlMKEgKtO5WW6M3tyightPRZudRdd6
JF3VCqAtk3JviNXuvlOd+CCBu60rYRsk7NnVeqmoirGtZ9H61VJyLU8tNzqz180U4pzpzQCOLcPl
F7YMuk3uDt1tlEfYnXSrMR6twEi3y8MpqOfM6rzBltkyxu6UmNxrAgJdwsNQIx1aNWbG1ZSE/Cg3
tXut6BrtzaYxyQ2dz/pAEkSrMDLfysjSt+QEt8d2Ij1S9CTQMXSbUxS1El4CbQ82cHRA6pr8ymY6
dafe9fIjS3Dkp/NM2HLKg2LY2iMi9QGZVqzs+P8O2rx/5RrV3KmklG8HpGBosRhxINkXG3gfym2a
9Py/Zdsd2B0Et0mrB7edofmZdIOr5ZEddf1VPWU7TTaUm+RRhRZxNgK87Gq+R/tIYwrRONUXTWcq
tJx7jHko+SfTPsn5xJzmh8780Es4VSJ2MWRYPCuJXj4PHSqXCGrWVVSRVZBkao5lk6+wJnIqf35I
hGGgcZL8RAPlFoK4kaGqrlbK5kWJO3m7XBWYqNe3p0VGC2apXtto0/bmONU+EeDR7vNg7azaj2JP
7Kxc5WCdX+3LFvtnaLwsi/RyQ9xdZDbe7fLAia2D0DETLotQwWCqoaf+6NUK4lGXTD0LhYoddtHD
5ESIZ2IR75bfPAjcypdxEe+WS4sMmtIf/aSrgt2iJFdzlYUzi1EXDcY1RFyQdbNKMqLa8zO1QeBQ
lid17vhUcqz3aVkzXIuRObdKmh1EK9/twX4Ts/Z2JvvUrlNdkiiuQM3h2Bgqz36Jyvy+jE3zewUY
j7NM/8goBtGd6PvAKPq1EtRfh4Gd+6oenXEzmV3CNhoPSuky6SUM3qSiFsh3XX7d+z/vDaRcSrst
N4lXMJQYjerPL5F1eqMg3znEehTQNSgJfZ61gShmOCEo332FttJmsEV7aBgq7IF3JLc202iklp58
+7yKUPHfii5/Xj6BFj7tWjHQsfZBYN9Voj+iLvM1NPXPtUHdO1Wiu/IGKY7kiA+7iXHVZpycdDsi
o1q7eZi8RnX7gP+dw5i8Lio95XvViZc6aTIAKDQnVHvCxWoo42GZQOvqdMHFDlKjSOSRRba6REnX
05rP7QeNIeBKidLgiy2CKzfL5aekgrouOXh4BYualrLbkpLbZDr7AROjS6p0hOY2kI2dYQ7g1BB7
7rQ4qzaG0xRXBRZsrl9muo0SODIefRm/clJ0J5Rd4qK2GFQ4ITTTH6pMR5tL0P2i2ouYs28iaCxH
OkL5AyEuqxA/IenarbuKxixF5hiLG1UvqzOqJ7idrdd8lidLxQKLol8Xln2mNCoPhZ2kB7Wrq5P0
2vdp5nZTueg7IoOMW4p+FMs6VgF3yPy6hDA00/j9xWViEODQr7QuvHCKWasIOtPZgbd9JxLx1oYF
/R2v02FC9erZm583m+HYAnIOMCr0EGFY+nuzvnBCsBhQwMd27t5XRDkvkra4tNttMxkjm0tKJhWE
1bHKaYi7aXBangKwFIBoKpu1GPQZxQZkYzCTZJ/IQL2D0NLeSjg5EEmytVnm6lYSHA8lJTW2gGvy
LRk2uW8O3ngK0069JoIN9s48bkauuw7gTj+apFc2XQaUEaLSaxGZ5mZo8+BQ4QR91QAwRYnx7GaK
ul/esi3gj9iN0RzTwO4OoHCCQ6pgwQzK4n4ZU0s4jDSLbGq4Wcg05prtszNwL+xt19HcHZ2S1rte
7sEUKbdupyICM0r6AWj4vNyyTv0Q2ad2vlkeOkGorIQ3osOdn1PK5ouo+jZel56U97AlCxqVXOpo
rVj3o1VFF4Xe/rKMh3oCrsZU597lXAprPJTSabfLYjYFfNzLq4bbh9Q9CGONtvhwkprct6bo7oXm
HdoGTzrzIHcPGgqdnlnyUDZY2VRRXGLRWU9Z8rY8zQYoORkDSbZy/qYeCBCIkdw6toMTIizjYq6F
l34+cqak39EJyR9Di6Zw0df123IvBLVFrrrWnVWj3g/2ON5+7v14VJO4tDFNTxxxFzUbqUXW3XKP
TDTrDgZdswm1QlJzIQQeq1nBiJ/qIItc3VB39SdpZ4S45O14bZgCzmDJb10YEn4xhWORWweljusv
4+AxVIrER+VhgVfdWasel6S8iQY7hxtb6yYsbz5lcF1K0yW1MMviribVOiqSh0mow7lPg+IuebOM
Zlgveg4rtL9gCAjvcmVSzouYZyiS3aTF09MgYNBPQ5+fP7fnCGjoWLnE4YGtUzY09Bjw6MXJHnDt
wWhl99uANDDGGsNGxWbF7ZU3BuL7Qh2T7ZSUI4AmT9w7Udye1TE/LBv0RXoLTb/f9a0Nbb3zpt3U
DdCUZ6FTn1Q/9LANfXVyhIvh0HcN8tEgmrahUufPqVmdF70lqVoQZjugzkUY0dz9/ctm+RckqY+4
qupdN/t/mkH0+87h8islXWpUIgoX+nvLRW+VFYHYtcLpWSKY8CwH5vIwLDWkEpoz62yg6hzCySTF
KgaYuHZFm2wMvbbPy82UARQ0gF4RwBVE28FjK69ao/XQyqk+5An9rQ4L44PA6nlR3PKLdAiBbyqo
D7Qb0vNy41laenbmm+Xe8pwx9rsu88aDFxY9eG61w8gZdJ/3hHUC2zgwdnWtfSm7+n40BwHBPM6+
dqV+hwzBefQScmd0YT3lbupu8EjN0yy3vHhx84p0mf5jjop5rLxHtXDKKyN0o1sjze85M43neIyD
Pcwii2+8Dpuufgc+hDdTsT7KugZ4PPtpVI2dcJjF47GvKmeznFweDow4DqoHs95DGidnvPYelwXs
70dGAwirymr7nkP7TSp990zYMOGbTdRe6wL5XO+5iCGnq3FMJwZQCdEVhOg8p591tewd6zigSLmi
cbpP6TAi+nWNK6Yg5lVD6LJG805Tu/EAgPjW0mQK071CconlHDBAS4aXl+8oa9OHQleP/axWN9Br
bYdchZCS6Qj0CrGbhrJYQcojfxK/7N4scIUZFQaGIgx3fdCIL5Fl4P5UrtV5p+J2+GBtgVJ/+W2X
h42MQCRF1lNjxeFjgbKfKGT1NbPAt2LG8g6fA0BdUYcbsN4bz5LTjVzaZC5TUVTQwwdWQetHa18P
Piyb36YzGs0fGvhSXTigj8sLvy2UgI+XDU0Y6elx6SdmUQ4u0qILr4I7NbwxuhvH+ssyHbGmbKRo
zcOVYPC5sbhI3yJalLd6KPdT1OmX5alxKghJEHbu63PzLZIqHlQbBC5bFvo3sem+0jxsrhJDKTaG
q3i0x83pqUrSjRH12qsWIOwKnFjZOsqkvuIU8502Rfsk6Dy0WvcQjtH3LMC8hVKifTBs3CCTaba7
5cUy8u4HT0xrwnTE5wcTe97eVg0VNXwRnAO0bmtZKNkOEJHHTJ+YP32S41mEmvUYaRotmj58zSAy
702tM/zloZzit5zUsVuWIrFnWXvzYmwKThXJk90W4RVWkHYzWbX+imxvj6SKfXzTvCZBLZ5khwSX
5fiWoxDDCOfC2rKC4bVU0zthFFSEfbsjs677DivmLe7b9Ryle53YXXKD+uOjGZ3hhTMl3Zpmqe3s
shxfLG+6qmhi0ctGdMvyJ+67AaF/1fIVy0Nzqutru9M/H4nZA4Zz5cdXoOj3joFrpyurzrIb08w2
jGVCZGdpiouhokguoKnccVk278oM9ILZNjefj4y02E+BywxghmQE4ZDtKwLo/ZrK5VgZtXtbA21h
s5Z3X4iceDal1jw4o2rvbUl7BP15s6VxYPrYGDmWyKX9IB6MICbPhgiO5y0ozPhrPtGrsGpTPFUu
ZBaLwR/F4Qhm0IyugoDSkt1QwwJLsO3KS6boHCoIuD39SaSV9sJ5qa3NIm9uWR2ULeyM/qSjLz3F
TuluRdnqqwax44GtU7vC6hV9aKS7owvEjssEeIOcvbroyoQByQbL11EVwGDMrqtBx1vUqoJ20aje
LTdOhj6dBle17xGK3sH3jG+tgqsHUvS01hRWF+YrlUm4FBEJLZtBQajT/NzyAp+znyuNOGNVBMr/
r/+1wwrgJxH+/uU5tM3qncIowkL5c13L7tREenvVI7Lcjx0Dw2Rx/QXVcJzyHjd6Tb6NO9n2Thrn
ItbBzqfi8nkn/tcdXuqHSf/qBQQY1gHJZ3p1szhHSoOral1OwX65CsSRiPaBrl21NmXistwPRdVu
vNhuD4uvhNrtGo6cuXGtDEj07JtZruDK0L4XVhocJIEvYBUrGmi5R1OiL1Cv1T16eR65HEVbOvKk
LORGz4iT62BNjw+h5SUFtz5+Pi/4YwqdKIhBZTRVa+VhKQbMocbeScZwndo9m51kKye1JG08G1h1
Qwrt+WGHX6noo2cM/s69VtnhmhgV88xkZrwhW3A35eW3suu0W/KEi0vep806n/eNOR4Vsl4HmGbX
MB7TB0caW+F00UuWseHLIglcfX7YICxYG1ElTlXlKUcndaJ9HWH4d9Lrz0muKbB2huZwWPROCb6B
S18oyWF5N3lO0u4ymqLn3xHf5XZ72yveSA5m56VmMGJcxg2m9OKPv+9MRXsdxmSwmeJd4/7vr/72
ZctL89dMMYNBYlWaK9od0V7q7bhZrkd5yqdMPTiSEc/vaKZWvR/j7gaRQv3WB7hpLSHBHwV27+dt
qVzoo0UHG/EqNgQt32IXRKCCGL66hY77nieRzjB/9DbYhapXirJvNeLDmw7l3I1laN+XjyUpqQOk
qliHAKjhKw72+cPKI2oVVag7WfImZFEU5+VeUTLJ+8d7y9ehcs59arIbRzHJEh0s5+wKN9zqbZXc
e/Uo1qVT6m8IYC8hW91reCP03BilCL0ZH23ir/axLKadrYX9EztO3MBm+0Vjar0yE5ONrDDFefax
4kQL7SqBdD14L93cGHTz6T3pqc7rCCun4er5XW+XrO9ppPppZlXHYEJcy0i+vcN4kx49lkqfFkPw
Go7ezLNpv3gJCgY6c/KC587eiNnZ24RyDhpoxGsaiEs9t8XLLjgvzwyTkBs7DYerTNPkccRbtesC
GiRdWtS+YbQpfrhYO+dw6Y8OW8adIfOMEcGIqYmR6LNnt98wdPff1OA9WBoUbtdeWbJu3lhrknUf
Ru5dFUfO2h3RJJhja17p840SJai60IAf0im8nyQxu7UzfA1UOGOShuVl6BUgQ6Ey+bLr+8PU5vKQ
ktx14U+3+5ymlqyThoNv2WxFRUI3o1IbWCbOBY+yIeu5fM0SrMhTMCl07d7oR3bvqFo2xjA1m3bE
GMJmMznlhW3dG2lpQKr3mDSlXbf+HEF9inWV2O5fkBlhZKadgVxLAzNORKugY3YdMBmOHMb5TYNS
uNPD6Db0xngPnWTfL24XM2Z5qXK3v1RFP1zI13x106LZurGTTtRqhFy4lpIHq7LqWl9XCIb3Jmu4
kU6nXH9uC1xGLridOor/pVMBVyi8aFm+skct8ad5KMlwK+PM8MqjraQvNEviVaZW0dYMqn3qZIgZ
dJJCVhkxa1d6wfZ5sq3D8oJpVPTgZJkdgBNHGwmz5ToOQNBbXlTs01KDCtacpD47O/iQkXIJriBh
ft23HdYmve9VvJWtc4unCqmTrt9r8zDn70edoXMsLtsbOviZH2VVOZIcMJG1jBBRR8W+SWifrCkv
GZkOQJ6qZWQ62UWzifDifcFkWK8MgL7rpiiY6CsN8IQ8m27RbKw7Q1j3sjo6bW7f1RkQ3WW8HRQv
oHQGxAMFv4Db3hlOWD6zAubHOh3sNROe8jkvgWkzAMJK67YKPYJFMLW4kxef8nIzDhYnDKo1l34d
MqFC+fE7qDWIF5pTX+qFnCFC9BaOV+5js8we6WzJoDMek6ZZK1XZXqvT3C+z3a//97mrMYOafxuq
u4ipkJRoGmRMz/ozCScTrZcwPtM/XI1iwtGGixrq6ofHHTMZHd+pEO5r3Q0jMfelUzgu40lzfEXD
ASmjjWL0yiFit/kSVdhaMc7eK1af3hhd8j7QTHih4Fr3lf0KVp6BnENBBdntkozRrzc94ajb5Rf7
j/hW/4RMnf+Tv5mp/38QUT3gGoQ0/vLh/R+EqvtvefKetP91YPSQf8hfKVV/f/cnqUrTzb8sQOG2
qZuWrcKG/BtUpRt/8ZQNj8pV+XkzU/8HqIrASA91lAHHCmkFByN00x+xkLzElyKwcjTd0k16sf8J
pup3ogjjHzyHLt7fP0gioCIDI7Qjg2SA6TmJ02c7NnZtzCkU9vmNpgFd/uXPc/N5EP8KRtV+hwT9
/En8WX/llVaxwHBdeyoJGWawq7guQz0gls+YDWXyYpbD42SzbFV28KQoMwrCOqgNM/bB2vLXUjYU
PnvNbO/70bvv7dt/87ZmdNvPU+7n2/pDu+U1Ed4lMJGXSKsj3CVU9m19ydWoW8fC3VaGfdM31tmI
CnrWzU2Uqx//+Tmx9+/8PwnBv54O/+t/UnyqzTH6zyBhv2rfG4Jn3tP/2rVR/u3911Nm/tYfZ4v2
lwE4WFchurEKufOB/4l1s/6ykYRopKhy0DM39zjAfpwtxl8zR9iatXigcUhf5cP8cbYo2l+mQ/CC
5xkWlCVHRaj0n1Dd3N+FMQSo8v/QTFMBKcxc4yWb/JdoocoJgeYU43oy3XNG8MmWk1uhF57fyc4y
z8j51yZ76oJNbdcpmzg5x41GcAxTBprm9/gDHAICmNRBWDs6RQH0QMS5X98A+mDkocIpxyBLB9sT
xWqJbamAYe9kQ9jLBLclsePz0hK3sBm1tVkcqjz9LpgYH3E7snXAt+0P7bBPVTfbanR+73R95xme
e6PoNUZ5Iozcvp8FxTmzY1Pd0HPrT3NLAXFGskuDIUFE7ly7hNbdDRkgICTNwxZ0hOZjmq0ZfEzE
CpHlVhyEkuPaooGIcNEXmtTXCvgClFojqkbgnrmmAdDUvGqnS+FraWGdyrphJJp5j5NhzRS88Bha
oCcFZvcCY4EOAPMQYPdKs2/Y+bCMtkhiBvs6n0Pbo/lHdKJ9Rp6lrnlbhNpkRnFw6rBftQluZSPN
5CrDK7ZLteIWus9TaXZiV5ZqcWAKR7iRxnhFkUCTTZtNxGA2j07fPut2n4Af0IqTDtdJuDF02zIN
9zjeLn2FMLZrIQSoNv7f6WH530o2OS1M1YCO2LqeGIHMW/ENfzHMdAniE+QzOL7C8KlpSybOzMjR
rVmnOJPRrrzjc5TXNRQOw0i+d0Som17VPNq9Oq1iW21Wy99JsYMvKhq1rQ4Iw87CaS/m1Soz79A7
iRfkx1PimVuvVVrfTM9LM7OsvBvyEI1Tp4NZD5IYWCzTMNo3tPnkIyP9YduJ+2zIadF4fu0Jd8+G
7C1xvZm1m8p1GyfhpmJiul8g+rllgiEb9XGz5Mzltiw2KKLObqypq7hIVD+zu4keDO0HBsFvsRHm
gN77b03mTTfKWO5LOw02nMLo0rUATksJ/iYYioPnPul1rf879drvSzqnKJ+cYXHNnf/FPfjHtW2i
vMpbmm3L242cWuwa1X2KaETcSsmPhfxx7DBBb/JqaB4pmXHYzmkCvyxv/80FD770b5eW+X045C3q
Dm+Gja49L3K/XvlcGP6FRtBKUDbnxCq+sHeM1yaqSFoZTwJYGM0nsvG0iqgwYlt8cg3r1dDRihT4
LMtheKH7UwNcVb+O2A1jq9hj8IElZbqEfDnRnYgDgt1iGpn60U6j60ISq5LRERyKo1LaxdGbbxoV
21qP7B+0FoRlYaKsbEsM+1CVMjPwkwKmR5msSt1Ij20zMByl6GXDV9THWuvrI+ka9TFVZJOiXvuW
OMIgHKkOSCm0uxQcrserVSaPyz2ZpP3OldlpKMZ3VWMcR4GzZkxWHI3UzY/RfO/nw35y4uNwvTyb
N0aYrpa7y5d2U6dyqpZvCON5YXmOmAyMxjR2+wgzJ9aoo4rpuMjceI85qDoy4a2Py72fD3Wj2Yog
8nY4USaEi6p1q7oJD1BnEI0wfB0qnaaUBs9pTPOj1/Twt2JpUFQHpuV3arIr1PaJTi4606SdYNUl
5SpwR78hCm2d9e4Dtl8+zXBWypU9QSAC/UJnlkf8D+Xx58N0uDIT1dw7Tj6s+ywv2ahzs9zz8DX3
iLsOKQKXY5T33BTgloi4c9c5GaVHM0dsudz7eZOYhq+Xmbrvk/gbLZgeSkgrkYdwg6ruNk70dFfW
zknvc0Q6bQ+yubBfAosMIa/MUf84mUekhPAcv+861Gkj0Gn8b9icGpdcoHHKj2NVgXGWwlyhP9KA
hsYasfSjTrTbC6mi5iFLmunYlEGwBu4TMEAOjCMu6eVpq0Z4WHtRvmbpBQw1NmgWQmclJkfdeLAx
TlA/OPhEf6iCcs7U0iPzaHnyJcpYLOw4+V7X6Xn5jcr5z2DVXk9M0PwbbkNyNfiZGkD3eQgtU9KR
nNTe6aGh7QK21ThKoRq4U+4lK2Z+7XdEbuXBGesdEhLAnnXLgdUpK8OyxVWjv5ZhcG7n491xQw7u
5e4wH1NeXYWwNhRjZcuxOjYCicpyT7NyZiW3zGbbQ9fwqY2kyhwU/Q2fB0CQeD7el5teNj/upZY2
bAgErxjZckr8fCFMG1QbvZIjf3cCP1TMp4Drvpgm62hqfbCJp4Ke+kR7f80wHYbUMO1apcqP3fw5
eaHCR7Y8Nq2B3krvbL2B61RoWkeqk3Qf2MHOQIN9coj/6wuQXjS9H5fvUOgWJCtsd9leprofa/wg
XVOeRuOblwOf1jyuYFjYr4Zpo1TOyp3q594L6QTRYRZPWQ+WhoFdDmMPMTgqrvcpid4m1wElENsP
s8QusCxWIvanSPSmbqPmki3/mO7bSjU2Y468SqgsKBitVvH4boU6HZzIzlYx4gGaHwThkOdNygvK
B8qBfTYMwNCBpFsQJHHrUA1oUdSC38g0ZvaZte4bngtHNwBC7t66WFPcRF+F7nAVRsp9oGeM0k33
ANVro+Gb5MKK9c6y+UkVw2Ijnx4ZMew8Z/oK8wg9a4TBOulvPEL6ECzDCRGIXmlWXJN9Hfi9PTF9
Rq9e3hPOmawYrLR3I80c1FWs7ArWdBwpyms7QImjhJoMkpMsqBurMRyojGyGAgNTDioDLpRUOilt
glv75CasQmNmWGQZJftJk+aV06ib0MG023pWtFrqEdnG5U4J03Gtdq3l53bWbHNElZtEQ60TrIaJ
VEiFqOplIEdE6o6cJesk1A6rFhZnNYJAtOlGoV30aTT9OFT0jSEy86Z+0+m1rCZHH/d1rdqwMpTy
ta/H9QAonT9adauZFDVcZ772Ol7BtEIAIJgsnzwM+hY5X8OkPCqSWcRUFx/L2+VX006ycrZJLl5d
lHG8E3ujTToIThE+5hQI/ji1RCt7OQkHmKCxVefNyQ2b+BBCHDSZ4FT5NHERVSYGKSkL2GwGCWkc
bjLYR/RirZNCDaZENbALL34NYJJdQoQflRJkPlmssMkBlmyMrLNfctpycm9EaAJlC082EK69A0iB
4znN+HWKbthJdThWWZrgvfbu9YjsHjg3xiYIs3QDas07crIQTwhFo5A4iJuMZDBNiZ7tl3K0iX4M
ipMZUGg2op7WWF8cvHCkhlYauYVxrTOb4m+1PEX3dKBf2nyno0/wF8dR2Dj7KD6ncojJdKR+Hdx1
mBXGKQ5Fu4G/29IME7cWqoXU6wtI9Tnx0vB69x6ABr/j2q9xfNbZ8IwrdMU4mvyWZh+2zwQVO0dJ
lRGM7FfcDrGZgaCHQaAvT6EXGbdB20LiR8MyzE+6ZqYfy1b4wVT2m8SqOe7cGgkwr0WKwVZe1fVD
pfCRMTV7dnk7F1G/aeGeQY61n9HO+ySsvlrmPe9M3DQCDWqDNaOtb9QsrrBnVo+lhcE3iu1qUxJo
Nwz2vTar0+vhmSFesxHMf3eyfZwNQ5SpFeqXwng1RRDvx5EtgOwgbTNiGSA+WUNZ7Uf2jytmAVy9
i6I5TwOCSVkTPBfOvArFUbYEY2XooMhDeXCgLjexDcXUxgaPRcStrYY4FEMw7hRf2lgNkVBM+aFP
NEAIDXZjNduJaoh3ClgNcDj298IyofWLCE9TlWwkp9DaLQy42x8ey3LSJ/2V2rg+J2t9tBPnWyrl
WVbNsQrrfxNVp/9eiLqqQ96OqamqbrG2uyAufi9EwUGYU1l9SEuRF0v7bg3KsDWjC7HN1qnrbqLS
BYXMQDUKStsvnOI7QeEE0Yv33kW/VRFh1iitDqZbfYkjY3b7ApsR1AhVjVNLKXJ0c2w//h/0R/6p
qfhbE+V/SA6TrtPR+OcGysN7HCWRbN7zXzsnyzd9tk4c6y+Nz1czbVulocfo7F+tE9uBes82RHVw
xLE7mpOafrROTO0vFbKUqWqm7uqYuuh3/GidGPZfgB00EzqzCtrbIezsP+ic/MEudngDaHvZCNmQ
+U1V/zMarSb40XXYZO7Yuom9kKzcihYYKyN5RNTUnosOoZyefxjtqiicbg9yDD9AiOlgELG5HmNY
oE2Ki98Jtl2lW+dIJM/FQHB1Vo+bMQwYBnTbEuKTVqEqHkplQCznhT6rnTJnTMCyDowvdT6NhNp4
rE0F6WGQNWdHcohAq4bQeCS2dV7qqmFd2P0plxputsm6yzWwGp3DRIiS531oaI+OpsCe2iTeaoRc
rYSFdxCNwQa9gI6oWV8aA1lo3lehrxt1uEbD77KnMyY/V5OXXw6E/2araRJu/cde09PoFXu2Z5iO
Qy/5z/hVjbjCrhA6TRxKnFUHqr4dKY0He3jRC/PD7GpjnXb2q8J6d8A8QEiPIy4Ge1CqMBAlwNBq
TWaH0U2IivFSLCmdfgQPLTcD18tqurQlQsqiVMODhSmTKmxY5VN1cNW02/FR0NHQc3M9Gdk39Mpy
H+rjrvQY5TcOwl4EU30KK2EyrpwQjUwVFvJgpsSCZsaTHpClnDrhfVqnBmBe9SC8OFxxjTU3Xju8
j6r6zZNM+JxauZJYaPomjPZl2CekRwceMcAVkb0QlQ0K7HxSiT1Js+wYknlXTl21g4lClKBpXszK
JEmkhy6hpbi9B5BxuypPnggnUa5U2OdrNsWEshpIHN0R3efITFwEgqU9ow4I1fFhUu38qaQuXjn6
zFKI1ce4K4PrEYD90eDPnnVhfJ2NeLGiYZs2TbjWPUQNeVpApULvCvKCyXF1zFhEsV6Fls9R7xoG
9TXcUdslJL1xusSXDiXFGG5oImb7ZgBvW5jhQ5K30yEyJ3tP64yIo7EYVp3lPUQhfoIQiUo+Ti4f
AjAsNH3szwyFsEOcuq0a3qrTjCCSHJ66vIIb2/shA/51GlCmcElflRYhmLr7Eogxp8S3YM6l8tlw
1dfAtdynZK4iJjRwQGzYdMZufYwmq1+bEuEWMDBU6A4Z9l0SHXJPbrtchhdkx6tWJ0lhyoszIw3i
XZx9kWbB3qtnkpmhHxW98bsgMC6Fbh8KtJ0rSEC93zkoYxlidgfKl3Yv42yXZGl87wTHUEa+jbrx
Qp+xv3Gm+m7KZT5LZuGoKe5VM3aPhtF020zGCUNDkCCNnSHbjsirnar4sYDMoFSSbYTb1leDlT21
erOjLzcQh25Ou6iyjp6ZPaU10BGBpAQ5i+ptIkzWaF/Nt9xhK+aqLBJOYCLsSsCgWN7TVHYMdbtg
o5t8SvQ4tbUVHLPYGw4j3CE54g0JRJVuEg+XkEntlFaT9IV95h9tM2LLWFcV5bU2gkWP5VWTlJwh
YXdXF+atbRTrhqTbtTIi1+hAN63B44yHEpTvDr6hsVLbBpmXUV+EcYeivT6SMFWxQyQnqDHWisn+
hwKMEkVF9T4mr0E9tPs2Qijj2IMKonI4OhhtceuHEGEHsavw0VKTxuXKCbFDjaDF9ACHdZ+7AAVD
mNZodY8oOAVdIK32BWJb4lQxfDRgK3zPdrtV7pyTAbBBStyjmJsaKG2YNJc22Q2KpWzrprzyWj3B
+YAfoKzyexf6qj/IMMDXhV0nivqdgpMztAdjBuhe2eRv+o2jPCVKu43aAsOoLN7Yzl/HNfKk1NB3
eUaI1qzDcd0yWplV8VCKssJvgYvOTaYZf/rK8KHfxHkUHYscXHwGowXG2q3DzkERGCtKMk02UWLT
KMa7QGYAo9MxtTnlp4TVBNWG1QVs1lnW1TqnsHfzlbAr2uWh8qbGEHjdkvG/SWsphtm8tV1wFeg0
Yx/G6MxEcaw1+r07tpG9HxfGNzuI2CKTv6qCS++VaPJZYgQsPeKRQzcuz4TXGngOdKXaxVlDHAxZ
39KDYdt7m9pFsunZI65YCz9fxlgXtPEaOOQ3tGrmWqvYa6s0zrKE6NOo+aZZMNY7feMJjsXB26dx
6EDQAHTRiSu9Inq5EubX+H+TdGbLceNYEP0iRBDc+cqldu2yJfuFYcs2dxLcSXz9nOp56ehpe2S5
VAVe5M08afTntOiXeCnyv/Y991TnzfQy+FQIC89dDq5EiN9SlzpVhHAQZt6XV68VI2I+HQ32E5yT
vFYjVMG8r7CFD+V5MrMZlB6Hr+PeKZb1gyjQw9Qg/WPHHjs0gvTge11YYOABoD5+bhMNY2U/E9+U
bQQuen0s7qeaKpNpgiKowXqGZE8TrGf2A00WUU58N6KU69da5K+5mf+rjfw7ZmwrZFJ5HbZsvRmQ
g2OzOGOKdyJpO4TT1K86Rwtgx08TAY0uaFs67DzmiztoY5EIpBoFpfdwp3UdecXdpNF1s2eyShmk
Ij1Qj9eOS2yBIDXdpbuZcJzC0j9vYJMi7I64xfohmUebnDv3A6CXLfcPA7gc7xv9LS+mEhugsG8Q
I3gjZmo+wOqg9H7spqQuQhAe4OiyRUdYoFRkUG94dGz7CVmfKnHfWj5QPFSPOqLyxeZbG6YXXwEQ
3lFjeGZmaZg/VCv1gywYyM2Y1c/ZMJ+yxnRpIvSeW9vdHinKPdp94F1Wm+azwNcCrWYbL3Xtnu2h
t89stPnmlopXqclvhnI1rzxopGDbf9Isi/ku+MYl0uYiZNNzDFRW7eYfsExzYjXr17r6H/M8fe+2
gE1BEG93ZazIzO7iOgUu04F+dGXv6gHn5g/dA1n3yEmWgVQH5uN9neebB4GfZLDVJU7FKz2vICLJ
raUjGpbmHpQUlqYWbJjxK/E2HbCCAxmtDKY+TFtdOEOcHU0tvoIMVWbZnZPMKRXskAhDzsA/LJ7f
69QySBz4GxID2vfskIbR7C45hsfmMHnoVeMkIz6pr54/T+9OSs9j2Z7l1PcfdU8xTbvMD6NXWGE1
UQE3ZWg1VQlqWW3ow6ZZvLhy/7vN64nLOmCp1vreaRvOyjhiLs8pfS5g5oxYCNC0SsnlWj9bZcWG
RvKLtJFIXivSTvBlbI4I+QO7OfQVahiRnpxQOPkHPAbNjwVzeO6ul2ElsjFO0I1btA+tp/raGins
XfMzzdS73W0LBNj1bHf5oxw9GZtWk4W+4jBrRjZ/Jp1wAiJDBLr2pdns34Drw80dqjPGb/Zn9BSA
76mfO8CjMVLys2USjdXsPsk8fPOJVWH8qYGK8tKkbX+a+oQE1XSa1/QyAs3hv6ZEBAD2Ezv6xXE7
XP4jh+qBKz3eYXjxu8EY3X1uemwI8zRcyHuUksbBbb+W8nkbxw9jTaShTFjs26E3NCk9P6TFSSWT
qiFmLCpHxxaPzNHoCT4/tLzplxuFCyn3+kdvxE2+9cccgLAlRw3QpEpkWjEo7SjgWi86VL515Fjr
QjFw/DOfAPmnhHFNzY+c3Vtscx4lBJXpAIQDhlQKgY+Hn8BSlP3rvAB9gg/V0dXT4S57GjIbHxvQ
80REvu+w45Wc2cD5doo8uuQPmeUy2GTY5rCGxzTPJykIpaRbyFiRzOLwWTgtawXuzQ0MPBZyOpNq
+jPuLG5zh/3soiUpKDDwLZEV9JCQkTgElZS/rzSM8aoS6NAKYg75Yniqozpmrs1Jm/afPpNSvNv8
oMdeOeE2QC70K+u9zX85euW5tq+PbUqXmDyAHL4g0jXolMtTEdhXrNfVxeHH1hmyOTpwRevRONk2
MIzNLig0mF95Wlknw99/FM0Wp4UFMH3sQlnx1lbWeDTUE5HaP6Zr5XFl/221W51cK3vsJS/pogzM
qN7UPE9BG0LoKRGAvYaokL1SmJi/112AnWO2/xAuIwavHDAqTl0BfQ2oxEHhiXyaMS2c2ByipWBS
cGkzFNWVw+sunm3VjcrDSzX1TmwyDcXu+2BRo2j5xXyosoUNDXkiLgxvVlAQymVDh8ZY4fxrRaik
PDjN+rfix//ky/lfUeJi366O1dpHR3zCzqG2EGNbaGmzierRwQ8+QQ5gj/3omt10ZCvzR6/ZPw/r
NOOZxzyyja+6BClqzjyBd6b60Onq7zDLjGhgLL0hfafJTvQxJJmedLaUIe6xLlarB9kVhe48bpe1
I3xKtp3WEaN7NOfsLefG9VgFzRrrYCVeSiAi9Hk04YCfwWdTXDuuXAV3D4yFrM0LlfahHKolckwz
S0oQlhtV5Pug3WSz9kPHn/Rkpl7HkaDUS2O310YRQTLTW7noN+U4IcYzfZtbOChrVoNUoBbjhrUP
xx0UJ6/Ps0e813zEmajw1+7PS4E9tPf0UXhWfmFq0dHowx7kPktmmdxf2FXtDwKLcVdm6tVa/W/d
LIyoNiaOvZ12G814PQMcIXg08CzVeI5atbw3xF55clZlaNRucOnFinigBWwwPJb9Yig4Mvh0i+Bp
FgS+a3EqjIo22hQn8FLOfHg9MBw9PZhB4lZF4hQtpkLPSDAWEbncppmq3fktT1d8F3bw3Drp04BR
90SujnevwflDN9CeuGolbxmM2P5YmHrkaWnCHXgX9g2kcffbMFjm41K/271jRyMlEVY+8zhJ1/tw
QPtuS9AwZN9RxkPgXHCxYpb0EmUo2ubJtLmuaZ8sgMPh7lb03c28Unq2X4t6tR+V5WyxUcG7sFjP
RMOXM/kg92zz0wiUcfDB1yRqYLis0/77Jr1jWqz/9DKREipIsFkOV3tf/iTS63KXG88qoBJV9TbG
7Q5rL0+gCSPu7Mom0oObNGzGgA0UNV2zbVjcv3BvlGvMHfrRdD0P7afFEtL5LJj6+jBBMkw8kUH6
pGuKc/QINjg/N9u7HMShnU1eM4rduKSND2CzguNsV6982LGl7OBRbd3+MKfsZwXvpa1oHtAqaqxq
pEEB9vSa/e15rOabLt5Y8PyVWqDRErh5mnb9w8rSZwCPTQwtfARgXYxh0DDkqSEFLCLd574jkLJz
8JaU7+amZsHem0YoqnaM7uYa5R/JQ+eJ56x+YjfdV7rQMzVa4i/zwX41jZNhsuHzwSckA0PHZURq
N73upaPJ6omd4oOpMIdLkLRx0ZXlAcDH2StSAVwCyDG36OFluxM597pfTswjVwc5KpTbRI+GSzx3
cSNr3E57n4O5TLHyjhykc/N9KgRGGdGdlCJNXTj7y+7MMsp2/vxhT8TK7YkPGa0zARtS8jI3gVAG
5BfeRaq+aW/nqgeyFIeJ+NfMjGYdoe0DbmdsOm134aLDInDla6O/IdQsTYquJthB81eN3IUKDWoK
Y1ifU1jkfOlmyxNtpUBAfe/dStksOnoDGIYmb1mjHy09IV+3KM5LkGnuyQuh+DGoDxbU/Umv0M9M
pQ8Ld8is58tuHMUQ/8Ld80n9blbCXA53sl2OHTuomN4ycaLlhAvq1R442Us35Qy+Yo3nCGsHuPGz
U93mTSFVFh1krd/VnLsHLItoVZSxYDzCMqUEIbrWhJ0PWqQXKrsEsoejwLfhIS8lTfetZZd4A70Q
V5vsE2X6W7T32D7oN2DwCjYvbDC5N1w7TMtLz9si/+oGjGuJANU1Y8ziOeCw3tcT4PhYuvVPlzB2
6G/NF3cxFeet/11I4sqG4CMRZMe69b47klCiv6UhhmJ1dMn5xq13FxNsvFUO10Y7D8LZ3a7TrIdr
hRvgzdw5NlQ5foLMwgJUyOumfPQukn51m7c8uW82bSLhnA1rMo3E7bPBONG3xIKsnz5X0JTxYAJt
yVqfpUmzv5orRGJ/E5yRnp0w8AONDtRvgDMvqNNPgAnJoM7M0zqVL8xGi84i1xOUWQ/1V8bh0tAf
Fere+kZh43kcspzwJ23jxfQCQwNQVglm0jRvQB0JPlnulTptHenZkNi1+98rE/oplczJxfjAZ/Wi
9icTsMZhGnhhSqw29a4vObc1Uhd/jW5hTO+mgEcleaTW0lB3Mp3Hs0+gGmVgTQxtLm/FPf8rcU3F
eTG/GoUvnwUy3z10xP899+NdzFlUdVzPvWI5TDWd5zUkI2tuENW6L5gGd3xizrcyOeHsbb/TYGoS
ohov05jeq1/5IXNTCcXqZOzbfT+0pnQ61l6AXodlgFRH1OQ9Hhz0isMs8MGAHqZugV6kwu8wjKQm
nA1r+de03VMjnNMK1iUkV2g5ip2isTEN95RfwvOLZxeiOLomClel/+YYC6LAMpHB2oUwm/xyu2y5
lcKLqhXqswdM3bA0/IwGhdNbFX67tfrV8UyP8nz/ttvLN/76TJEUx0RWpZrTapWfjSRDO7HbivvS
PPB1RppPH/d2lbGYkMTGWhIhm4MLarOKWO8fAxuXm213ChpK8+XXmTpNlvuXWQK0N2jyVOQQRPYN
Du0+88kaci7XvfOUa+wwUwfuNqh5rsoRN8U+bL/n/K9GeQ8m+HLAw+/4IyGIowePi9/TA0B8jaWJ
mdC8XSXN8q23FiYUpzOPw2T+dnvJ0Npm8v7BLS4kJW4mNOh5Iqffka2LIPsgWHl01RZ0u7fWnMw+
k0E7E3xnYgfcbJRRyRsz6lu2tmop+hitTaKcN5nXR9bKyyWm8XGwKJwgqfuAxMoUC2WuVu3Tpvhf
5qJ+No7fRF1qjIfR207VQG2vuHcDlMEAR8u3jAfFmbLsPi9OvhKA7vKXBmPDJQe/gj2SfpfKzQ6a
12ek8PGSe2MdQ936XTkCE2DT/BumYHqjiMDfXd7DqxnT3nbIiMrf/otp3hHnYYdv95Vd4oFqLCCw
0/Rloec6mexPZu6euCMSpWwaqtjbvyDa/ngGN4ngv/MRYpyXWeURAFBUsiziJAWBk/V2cS99h5wD
VygcjV2FsGpZ5OyCa0Cax3rioTzvFIzNdaHiCbiGGN0DHkgyveWBSYqu3s3lb6yyrw6kdDzWPV01
PcAWt5H2YQ9oGB377qG+klwyrgCG5XnAAYcM28Uut8fILxnJ7jLDxqWpMOrtXDb6kpp9lBfZGsuy
YExUqBVLAJSsNzMKzh0yb5ljMsABIU2HhiPrbgCey808rIpD3uT9dTD8BTOINc+JAY2GbqEJ1YjS
HAguMogmk8Pb01MWbwxDMM64Y2ZGAGhmpyWl3Jkotr4/rII3BeE/mMuwTf3xH1BuyjHmCq+QNj8M
OBO0GVQ/NsJZbeuS/PaQX8zGPU9gTRQWhlM9zDyIt4boe/EEO/oVg/MT1aqfpV90CQ8nkwqviAhn
kZgzRfa1IYvIsU9G1Qdn4tDP1tYjZlGBhtkgv6Z6YtNijxP88+kD5inDbJ//QjQ55vymD/b1lCEC
doDy0tIVWbh/VnIS0VB74EVee65Ml8l2rtbewKwa5n9m4dQXLv3HPu/QVHvkLdiAUWNrH1bS8AC/
HI+H6f+iLpAmJtS+2Y15P3Th6LrP3lZARdbuHlZ87pKpx9+XgwdnBgyJcspECixEpdV3jCCciqxF
EwyUS0jl1xJvGTUy+1qcggIvbZV511k62z934bJboyFro2FvtrBb8xrUEO0Uf/SkQJzQC4JZmbcX
itTJNuers8oy6ja/AwlpH/oVkdnZ9qi437207rkR+Byn20vfyI2xIeW8ab/tq3gaXfDSfck3pFw3
8afh2fbxlk1NkV1q0rS0YOC55DEbISf/SlcRnBqj57CVX3X9RPJ4ve/OHBSYDkpagGBp6HR/gN9x
7DxWrmptcEpvGFXscPfHHaZJdVqhmEVGnhfEfAG+ikKe6dr712BqirzVt8Kd8c/uCO32epuPTEmH
mYplnkn+xzh04zFfSl5f00MmcrOB9/p83TlcIjwHN9EuzaMZtM9I7vc5RV0XF1BZNnUSIyWydmMB
vUhrZO+8my4G8tHiqF/OQD+vdU8FK9f4xIU3OQbPhc15RuwuwnWng5LLZbw7gLLF+n01SnGssr92
MFLlgEL8skj9vktrOe3pyRLo7lM6LkmBlkIyrXtzUokQmVnwlVmDQSfjx2cNFt/ZjmTU7RsmIqYZ
b7b1Kc2NqGq9jpqy/kOrqjzkZudF5jj+Li0ru9aOYZ/uFFDLTz1G+OnZbYVK5JrBgvZwzCnqyLRU
l8VaD5RnffXgn698HqYJ1qhxH59wW85R15F3rP3617DDAEKlqViQYeNG0G/9PIZaNbIAjXnlHCm2
Y6oRDjcrwL+z0ppd7adAtCg07DasLjtk03qG1V4+6D39w1TUgrejpEsG1o8der6xzu0jlbsizLz2
e6CLV2eurMShMN1ZHXErjaagnj5gjoCkwy7zobQpzljgRdVFFoQsQpW7cztv0FHEwL1hkAisYCFY
XBkAy0T5b+hUYlH2d5Dj1PPqsO9n6YOjb7a+Crf7pR1Lw6hh3zlXj6zeqxdKDjVXsYlLS7w2eo4z
RvcUXmDckyIgqkymYbZO90duvFcZRLstZtvITu6cul596m39u5lRE4vWwVrPCwZFmiMBe7XZtsCB
7dY5lkFasmELDiMZgOdF0LJnTIT+gXcwZhefSjr+86QoMcpHqNPN2lRIdzlFgVoUDwaP4tD0U4ra
t/RBuW++Z6aX/g5q36HVBcFmEheVL+PdRjCn5sgb4aoy4yTFWH/PRY3WLBnGKVtbQ9tR0e6t1Gu7
OMEyytV8VPwXVAKm2pRqn0wZibesT7UtV+bgYuGQNl8CVrOP/dT9hXu6OcGS9Os2RKopXpz6PW8X
eYOUv021xn1QJovL5tytxuomGBhgr6ZYtsr1UPaGzUy/fjQ8xMBBZz9Ydnqnhuz8yXWHzznY9dWc
0jAbuGTBknikUf6JtvXqWLKfDPkx34MQGDhMB4kGn/F5A5uxj+JvTov5cR00DSlV/tnKfHq8N20O
71DqsrM7ZedZa/o5RjLhBvnQF4zjmjjGp7F53/eB/5o3Zcowi5RVLM1t6NfpbCnO8gwMmDeNz1iq
7tWuoKp8VlKGhL6dZtU9s+Dc5iggWR2XhsX7pnwnWv2VZbyBir1SWJxn5HKbDZ5N5jRpSmmh3AIA
BXdVRy8THNOunPA93tH5xVL8rPb6lz3lI4M8zVSAA9jwet0TSfCNDqygkk7orJkVFXRHkc8A4Jbm
P2cSa2ofMHZfGlkOD0AUWiqhMRt2WbwGDIM86rOodJjLSTxPBO9mxDUerrhHl1OaDsyM+dyHzBwF
q/umB2zpwEcCwXla3fqbuaXnFQXwsq3Wr20xtrCYlJMQWM9vIxaPW5v5Rhypdfyddd6rTLGWcmqp
uMXanGB73eFyp/AD89NENVKkRfu7tEHXSpnF0BnYelNZFEmyMCfc0dwtPaqchp4VKGg53L8F7Top
EFdjOt7XsTxWmDqcivuWGQDUxVMJofUni2yfj4z8lw7qNdjZYKULESW/Ilc/9oR73HT2Ygi9vOFz
n89ZvgsuCp/0OP6BhkpiYdyLD8riCorjoqmc1dnHEGBprmB4RrwEUSvmuu9EwJ3scKb7MMG2sl0F
DvbIpEoiqWcqiXI+VL3JuDMsp8arHzr0F7REBxhpQ7Q9WLIAnyOYomVtMZ/42dPuLm+sB+SxaYCg
znsFtkTl716TUfGSTj4WV66m3d5wgxV4APeg/cJFCy4Vw9w4U4MSTMecY3z2dv/1v3/IoPmx86qF
mnQbdysAV1lqX4KNjoLpW9dBuOIxQXRIq6TkCskdVbOghJpsXDpLvS7yg/2DHxHtr+IOFTPzKTZl
e9vZFMp1s/7MOmc4Emdn4Y+PlkEOBCkxdS4iE0TYvbI5ppfs39ZzueksUT8K8COhVIJ7IPRSGEWM
JeJu1K7z0U3s3roMvJOLspvpOxi4WRaYPkklBwclxHuq82g10/HmsVoKJ2pRDp1YOKP85aczNdec
ZdHub8cZg2hMTy9ALtt5MOoSYmCh2wPPcBLkwnvr7fb3WnUyvAtcF3WfGPujzFfr2HiEWvyaEj75
X/8e6ug0+meYrWZojWzKavEj5ZeJa/kn0y1LginmPx0IiNAm/HiF999w1adZWestqBf9gqXAZf1m
rrFlPZHc2m+9wKqQ2nyG+opIkKuHA/iqPwXkmHkR480hV7CO3XtdsAs1KnYyzvAms+qpcTmF6MDY
ojTIf0vv/bxm25YwbusD6+gZ/SVJjZxQVGA+Ik0knYOp3M3rjwHtxav7s7YMrrk19yD0nS0xrO0b
bIF7jIFtl4ut1tunHFjtU9q70G9lRiNDRXytsNIlbqE7A59mxCz0h5tzc7YJmoRdaXN4dGLE/I2S
3Vb9xFbtG21r2OfGFK2aTqaIbiJYsYJgXOYdZFaD8zL3a5MLoLctcMXx3hYsMa7ogJPYoXERo9v8
udzkuqwPdiq5xN/3pnV7LL0KnRFWHlESCdqGX3KRCkM8e4M23gd3esAruh8c7EVRVRgGlqaUmkNm
IyGG7/7kQt4bBNYOSyX5nob+SkzKcZcsGmmoW9hDhSPsp4PL866VhiZxaXxvCn4nJhNuZ372ZbSS
uTfD79KIv7gxfvs9p7O520guhocam/oX3mCsne7/lhv+AbOXwEsefAYTm7fscylgILbDfJViRR5e
bMaCtKgPVa8eWeacitQ6tss9nOcAJoWlPfLusd6Ee5MbZZJGJmQ40SFUqauluyesgg3HtX1eBNrN
QMAiyfwJyGj7wDvize9599lFHbnYNhLyXJE/WstzUMKB7/eXsmjwyTTit9ZrcKU4xDuQ5+hfJpfS
zYB7chvI4W2pqzzikLLCttz3czbMyZRtx4ZrTEjOw3sYkGuqTe3nmaLSwFgAOePAevUt2AZzgIwj
iBbxNMxlDF00yS3sTfNcPWWivQWd8G+K+5UcV8ACS37fIv9CFV55bo/w6kw260xVQ9gV7F/t7gc1
WX3ISqOmDYE3uB7ag5c7EGdVFtmr/U8aO2GRkXGenYUP6vFITubNVy4i8No5cQ+UC7vdaN7NRKl5
mEGNMvHKU+uAEVWD+Jmx70kI43zNFhuDhfLGPNue+eRg1if+dl2H/Wb05fPu61PGPHC5ARJX35qW
WX5M0UO6nR5ndwtG7OPun8UiZllvQxXhNbgYK+QRnrkDl3xc6JN/2tLlXq1GZwGo2XWj4nl4zSZK
hZ2gDJKcnellMBCmM68ZYjxCGQVkr/VOwKOCvTIzmJiyPLVd9X1b9uvGUHIbWJyeZCree1ot4SyB
stTyKCDEPxEffKQ7hl2x5b/TGyiKRSadO9Oeg9qL17CO7Gx8h5cksY98Njzlf3i4Asflw2nUB960
n4EYlhimqTjgCeMx636zUmZJkRrPUCAm9i+gLYUyysRwh/1hm2yJxILBySmJCqhJbY+9Ox+pvAyS
JXOuQUnRisfpwDSgYycwfumhnOJh4hMZtL4IReC/L2nFnGJLNxoLmlV5W72ydSwxblqvWVs40TI0
yHwpVoSi/zYan2T/nGsz2l402ODA86WJJ4MCuaVivzXtzGfiUbP1yZuhOlR1yYZBfpi71R5KSbRW
ZM76WBnz+mj3NM455YsRVIy52jnkrJWudq7PDglIpueGA8a0r7MoP9N075HprPxJ4bVB4lUHo1ol
mnPxtgPUjfGtJsLwL1tqOqciM2QyBtyacsOZj3Wxf6GLemzs+8wdYouf8bGhYo2mnF7HvUS/X3kW
tEPQh0MHVmlqdwo94Haq+1zoGSYkerpQdA/t6F7NYltcmWiwyA4+xaZcO+iER/7bgjd/7QlhlTNm
LpNhwJCvDjYCpIxdXG1HLHxugGgB4bzCmK4VgWPqJviUCopjvPUu3DbykK36hAWIW1RVJ7w8QBBF
gcvOZddA3IErmotWuZV/NjcVsep/ufzxSePDMMQMHncCMUot1WPgjvhIm3S+yWH5dMbCjVN00MQa
ufWtGP72erPiiiZ2vcgnWTufre3l8ZRbdaRmxoN5xgI3+1j9/PZHMJQO/O/uJesxZ2BXF8cUNbLp
/TwqBD5tlMjrkFGlSxUchQUq+NMYKVFNU54N1XxQDKjjYtf6IOr0pfYnUEsgWo6+GXCFDmZGqZza
Boud0Wb114os5F64JyTZJzULJxk5afygl5fAfSEJm5390szCAv9ql98xiCTFtII0hJuzarP+OAwI
zUvdPIlm/iGFyThhK1BSXD4O8Na+tQurTFHVdbhPjQWRbLGuM5d2xsPiRtvO31XxIa+cVcRpQ8qt
8WhcWGzTOQQUlWHEHVkS7a0bqvbe9J59XyeJZ5pr56Ntf3Xkb59c344CBbqaBBBcyWzon/jZDE//
/duaey91DvtQeSLZqeV66Jzf7Ci8o6OXK+vVA4IakKb7Pxr7qyE8yW6IiHBq7jQQi/vam1g7RjLv
Csxreh/aujkhNlNKbiM1eEGfRoM7tMlWc5cGYz8+8CPgUMQB47rbk037xMuEDyFzU//W1S0wwqAq
Lrjn2IJuRxC+8mW3wHgI6sm127aP5cq6D7bYXUXJMWvg6pjtjHcbCLEbxvjj7ub9Sds5QUG9L6/r
gHQG2xGJ1RavuuJmpv3lsaAdbSld9UCs343gM+1R7xGHxDyYQJM1MefOR+XgeNI7To3unmftSrRH
jzJxUMfm55528pgzuJ6WO1R0XvFOW/3MgCXZeuQGZ1pK1+/UYi9nCNX3Klb4ZLhjt7Ypr3vFbW6j
bS9bxfeCZU0vPgHv0LcLyIw/CmoseKBw6xEnV5ek7K4ojFzlb1nrR8/q0zPBQo8Bc42sXV7pDuFi
GQB6Ksxli3G5cO+W/TfLYwrS2PHiAVTsbXLZ3jXWbB4GmmYOGjnyaUNZQRUKoEV264u3ZbyBe65f
kH0PXmpF9mQMdyWPNptP4IHv5v265q/81FjO0pJLjPlor/wMGdVjIkQqHm3cCLlbycRbmTDGqkR1
bb0f8DTJ8BqT+dnU1tkW1FsEafGcdRIWIFo3f+Qe+8KQtBfaM+lSurgD8uonNJIKd4rZPIBj45Mc
vG+1xY6AJlfJDgEn4h4GFCclXVafmww/hWEzj2z369DiiGNWM2rm/I1PVvL/r7/1DwEhrqnUUNEU
14igb2/AsL8GNyNGnMO+Mll8gKrA6mcTiomEyUTrjtgcpsG/FPtqH0udUZaSBczlgsFxYfZbLTYe
a/1vYK8eN/Nbz0f4ZDbpx6DbP4XuvIPTqcepVr/nbnzXqvBoC9opFV84HAL0v/VLGFjwgpb8JEs8
IhfWuWL/FpVC/xqLrI07i3zeUKDBCXu87psjLnXu83WE+sz7xb5gErAi3QOSY0lrJGnF8C36DBq2
Zh53KIo7O/dbepHtzwEmv4nKaNGoZMy45AuzfigrqrgmuloP4KQ/ZjRjOozj1c22ZBXWy1axzjZN
SKl2KR/6z9VW8801TH0Drp5dR+3CNqFBztrJwNRTdyKW9EVdCcFHbuIVcKjL4GdJhQ0CEiEGgLWU
F63S5aza7ZY69KKwYljiOTeLqO6W4oSk9JLvOoMXWv8zIa2R3vdk4qbbcRt1G2tqC+M+QC+eHD/x
EY8W7LZXvlmuLqXpHtVM7mc1IHK5gU4W5kyuIe2FzpZbUNQ9Tjm+jUrAld59Vizk8XdS4NEOzJXb
uvmnFkV5zdTPNpXgsvcqlJMhQWcM8lpt5b+tpB8WJSneFuEdjCV9H7P7lbXgT63zjtDwYr/SOH8s
vlFIVL4Z1MRwdzVin+4/+GHle9X57iWlddeR0zO40Pa4ywmZMV/ry2Iio3YSe7YabCMqci4LnnV1
NkoAS24NbQ1BtuPWhGsLgabixOhqK0hKjwoV697VMjj9mKjR/J7l63aRbn9EQYAmMrdDQgSdc6bA
BMZu0bCTnSCPaZr09fW4xSCJ03vEpIZy9L7P03U3qKph4nMtPrCidz8pGGNhgo0hwjqQo1AtmJjQ
iDASDSgupymDpLtpHJYNcDtTWwFKcuYeoSofeUPeGk/pt3EpeAxveJ4lCPvPQbVffo4/V1CqdAom
S76PjfscmPWZx2nzKJRUvPDgw4nVhGPu//Tn9llt689sW92ILJNPJHn8g2miivw7DpRuhjShvqGI
2slIn4oxv9ndeg7M3E7IQj1QszjepLNzUS/fp5mJVTtwo8o60jA3ThXqvEs1sQ+EFer8W2v6/I6y
QKjeRRNvCm2P2Q3riKW2YwArMuz7QiYrSgWroNNOmWxUKlHGXccTmdn4tdO8OHTg/PIH1HiEmYb+
Qcs/jbSeh/XPfB7Sb3vmLmFRvciOS56Vmy1qci0uVoDtsEY4b739uy4p2m3XNNHL/jS75ps9BkOc
pUjD9WByfLf/mYiMZC1qO84cxk9nTt0rgvEU0CCfOsF+lN300buOiOAq/C3M7sXO3J9TvE/oMiD+
HgOJb0m3+GstrJ+L9acR2bufUYK22OWnRdw7sjxlJilD23WTmDy0XY6otJ26VAavpqH01ffZTf+P
vfNojhsIt+tfeeU9XiGHhTeTI8lhFjcoigEZjdBooPHrfaCyXc8LL7z3RlUSFaiZQfcX7j237H1i
rZiNFmR2DJIUvUIGcm/jKkJYb+q90yQKCQF8dzLx6EX7K4+ZuBYi/+MKus15NmGUJPN94GZHJyC6
FMD2Z6tYHidpA+s3nv1NXlLkuV3xGfpc10ok1E3D6O0j6v+5958hlIrX9EUzRd9gsPPevfAyoylY
8+ShbQ7sL26ux0HIdpejzP5oRYHGxDuicZhP1eiTd5S8hUafXeifq37t+Cw4+6J6MS20tXZSsG/c
xYH94KOrZPbtZOehQcPvPHP8ohRunJ1WA0U9KhsWunRyikHdIuPhtKGzSDcIigkEFyo9Y4y9Jyqv
+sSChKatEMWd0TrPthuQl1uNzzKcXi0DIIAoWeA0PbkPiEqPHa1da6kaVEhZ7IxIZPtMZt3a8o2t
rWt8MbrdzywUMKvAGNd2yjsxfadRGWxsOFHKGdTBiDoMkcFL0NpqD53js0NEuE2Lr0nrq65r8SWT
5MPFhVyzWoboHzRoCZlYjVHj3cmKiTdClXZkGjmzVUTIz100+GQ3xsXSoJMU7GD2wT7C82VTWI/d
nwItgI+fmcYWRnA1zubeN5lnRXW96qhnb0tW4jZL/W/DJUWeHsjbkZtxysrKeoyb+dFIE5TyWYcO
dtGww6roBNILZiiw6RrE70iXGQxoz9r1S7BANVqPrqLj0DbMf1WIB/bFpFuMJplXg9rKgQ8Gj3H+
1LhoI8PQWy25J52eHoy2yPd2E5oHQc1L5CadX4/y3URiZw1/GQD9ynJ8KmBxbBi9lJuIfL4drWLz
aOpl/BUhIqvZG1qxjs/9g7RHlugZqhOUu+IQSP9j1JjWHdcQD3EynIfcHzeJgcB4iKPyOTONeyvK
0IYTgL3rKmqhSUifd4gUVkVLs1Uf/ZClZ5XSJaR2c/TSjAGZ1T1qBv6XpqP+IaaFkr7r82vgsP6o
mVegIxhdVZ6dGlefZgT11OH+6wjBLUcZXlhHinPluTO670y8pw7lhOmq8aTqUbwHQ7d2moygImIe
9q1dNzCF+phmE5y3SsxpLX/HAgEPObkR4O7xPZqa/MtwvHu/cZMfQGErhnZoY63o1Ui1A2MrPDet
dbNN0X6wVEPRlINl7922QguDDLFMYjLhA0K8gulzDOiAkVf6p5YW/HEe5+SuKsrLgHIH/AKjC/MU
x4jmcnWu0/DNM+Jol+amS/mmTsIrpoOoav9MYaFR4ZzB2CZ7WwwfU+iIq+sQxp20Ub5H4lE+iviv
l6AHIrhQU9R7K5R/73nKdirAZ7saR1TqVm6S94kfcJOV/E0FS+auOpQW1BojJBLaBehLFe5B6mnz
Q++Un8jSw4PbsxQsY80emcrFiChmetzJJ0h1cEpNEv6yEl2Mtu8wvmVozcSwjdQ9pYlx1/TTy4wx
6ojw28JJOdJvz8N7wkl0bCTTU89lC2tHmdzEpfnWF8m9MyX9kkXeber8t4DfSDpuuQsahXW6eAbN
Eu3nZrhj9QOgPKsJVJ0ntHy8+uhtOpxYnPqglKJV7M7e1miBTXcq2tjEtZxAArwEdsdGElvJnk8l
wj2DwNKH1khuQd1HO8fJOWtpnVAyzXtX9wnk+M252fBrzj6ogjcdN+46C1V4XIypCaHuh1Z2CSaU
9tg2KJLjMnoTUnqXfz9Ij0OnrQFuT0a2yCn+gH1TjAzdaevfYl2YK6sWrDzCbS7Tr7mpkvv2PMqS
t3j4birpwXxrCIokYgqRVOAgV4Q/ZiD+XbXO1TGTlg6FcZIyXzrsP5sZDsOqRSez6gFm7fSYG6xg
6GMCpHbCT55JkyjXHSPTbUzTPTJnOZQxWJSck3ZndM2TldefSruMEwWail7P05rwLvyKmeWvgNF+
+COLQGkkpMiNILdkjPmpjb+sFqawE3Y7rysSqoh8lbrevkBjDtGmXdsRGOWRpCthEbekwGgmFgUg
ABCfK4i8QGLcMvcnL2iLm7o5DL2dr2yX6Qw6TIa2pANgqE23paTkkwXWuwZRq+ezv8qL1N/0IVrA
Hi0mW3ubBKYGiwAuLPpP/I6rskWCwgZHr9oUUZKMqVt8w/0pRaa3zlg1uyoVtzjq9T6bsIQXhsXA
DWfsOAk8zXlIJIfZoQ4L7JVdDVgCm/AaUzxiIRv2Rj7/gDII115NSnAu/zhsPQ5VxGqxzeMej6l/
yZ1mWDIr+HSa7c4wwt+qsiRC0QiZp88avSFQgAlUO9Apw9vLgq2wKMdKo6pWXWhehW7A8unxFSQj
Fi1rLRYLZCiWNQlL2WxE4dAH+r521EXn1AzwBGKQYvqW4HwVemSZ3GMW6Kd/wshVNSfOdlLIKG3h
lJdqCOCV+jsvGLtn02Ol4gHPUKa9DLqz9hqU06Pd8cZTkxzr1JV7w7dQbGAOGrM/5bKLBhnggHnj
b8zsdG8bRbrCvHkyw8r8t/pYO26996uUYAaIRussK3/saPiqXJzmsdTUqYgU5iRXe6buqyYhWRx8
+nfeYZ9ELY2XlYzetuVJmGQW7jL8tfTVA41huupG/y1pU9ImOjCRNlORpoyJ6QhG8kgyZpmRbPIz
SzKmfCMsKUkL4jZLbkMxnTUV+p68lOeyUlzM4xKTWffcibJ+i8Skt6q1JsQZ7ybo58uEBsPFiLJx
CuYrI0pUGOiYgSsHzRzKbNYDU30rbGYeYRiXEOiCYzRmLDE5Z3HTEpzjIfyrsG0vywsDIYetqo88
ZTODiVLCnQc0J0hLsgfO55xdI5En+FKSlNwznd0V2rpLYYJRs0D3Rq9LHO0Gi8fR8xb7b1xSLqfD
Y4CpL/QUj3B/6IsH28tONt8YcR73U4DtzLTkcy7eUWk/gSolKCMRSCxKNCJZ8doA6PJafdeElb8t
nLNVVbcKVuNsVmyIiI9cTWJC6zew+oOUvUtsBHvskZstAYPVzkm2qZQcQkM1rkeXG2rkrKYKudeF
3Ej2gCz+pLXyx8pflZ6DwLe4NSy/8UOaOwKB8b75B6ISmM6QYVP18AxEH6NXgtTUOcwArIEDhWk3
sDgOBZ6yreVMn4PVoKduEBLU2HGaHC92NQePnIrQCAvtbLuJxBNyzjp4XlNC6E4DeNvL/ORks9zK
JouBtm2yNWsDg5FZRAZNTvtGEBO105DeCRP5F5pLHvuN33KIz1fZAB7oxTcnO5nZlQYuw8dfGvMI
7YN1T5ENG6ss2Fvme1q2cY/q1dh2bGn1xF7DdNJgP/nOR4IQ9g7PBymuCGFKRFabQDsfdZPuqIvz
HeqKZjOcKkGa0QySkYttGUvj2t0DPJ28kKQDk7bO4AFExo6LtEavPHFzWgM+pyh5RUqmtqoPv4OQ
PTRmiPvaWtr2PyTkHtN2YOrIGwq0y79I5d73QdqRnTNd3Lp+IumEoBPx0eT2UfbWaxRL6sPW/DIM
B15eVwULF+0b6wCIBI+t9WauJuhe+HUvjHMw3XpiZRvjdhzFF6qiBIw7Y7t82wT1tbI6PDSgkxCY
29SdUoztEV8IZPOQ0dSwyhlcM2tvs41C/7pSynlwQhdwXHb0KKEwBLTb1keSq5LsaC6vgOojfjO1
S81TBHO0RBrlAmKR1Y2i9Ypd5bvqEAY6Rf5ceRz5w5h8kJcUnjxEgFmV3QEnf7KH7DBOKcWonA6e
xA/hGvoKnP1R5eWTpfEk9tV4tbJ2bwKU5e4ZabwYs6LnyuCEjGzCsOGvUiUORIygZbJcDnYHkhum
r9bu/VWPnJsnx8BiXu3IXbIOk67f6Sw2o/pTey0ot8UsquGcr6vSvQvHv6MzmyeQZq8OanDVS/LY
8kmDo2+aY1ei9hln0FQpbj/LCrCjMQhwAvbpM/EKD2nXvriJx/YXSw1DWIShr1jS/dPoTMahctpD
i2+eUXadrRUxq3lvnvs+fJUQsC+BKeh/jJhDneRsMzQZ37hbklcfamUcrKD6yVh/rFsfftsQVUvC
KXr7eATva/ZHVGjnOZr5uraXORIz7wJKXS6qW1xw4EBCMXXEwhfHd+4fRomyD2IK/X7F5N7BRcK5
wjLwmUCqXTx4D3XvLJNkIqbLIl7mHgVvd/7ejdWrW5CJjUbU3UD3NFdZeTB88W4JdOpxzETWmPUA
Yid6qfKjpfyngC7AK3OkwAk+9RFTBEknGWUkxb3EBo4s5pGM7od8sQkTyPHiUKtRI6FPwxmKBNxG
xOP05XYuofAVxnyw2YQycdkySoDWRRIA+i3wNJP8Tca/ubwFnfXsyZoC0nRvcVP5POG4VOoMP2/l
/utSStYaAYm2U5mwZaqth0b069B2LlzOMcs4b+0MjvkcVcOmCvwjaTXcEiOZW420KrbZzUQXHe+I
nii2GaPYgl4FRyUrLbLKp9VEdOwhjXet7Yd7Q6JvnOoPkSBJ6CETr0jr2LppaR9zYtxX/36d1SSf
YYS5emrejNyZT2pqWYIgvJDizzi0qF9SsKNpUr1hMljn2XDpuSLXFu4VFoKy2xTRTCvVvQUOSOIs
TlhmVR+e4CotHVpAAeCNwVi+KxVEVL+abp23Hdiu7TpGiZuhGD9ok68gMrcoCrCFmqHkt1E/T/4f
7jVqjnz67BVGTE/vgtI8GAEQQ7Ca0VElp96yPtvM2LRGjrzb4KRM+RgaBPCtCMCoLQN2M+SzbqBx
gCOGggyS29rHfd5ZDnCDCdpBTIijX6g/ecJYp6xjghY5ZO3HdsK5K7sZyjSxWdDfLgiD6UTK4kWM
8cEg6WJFMmaxvMD2DDsTQiB1MRUcH5ePambvYoNPQz09PM1WSzSfMH7QKhyLKtyxKcdYLPwUTGL+
wr+8agTaBaS+vFkLiIWAGlgWlIdWf3SYwgcx5wrUFAp+Z4Nqd9q2BnVHkPPOjqXDd9qbD5bwj7Cq
Z+rUkA8FcpUVm11eOU0xazL5yNCKZGP99O+blnXIbI7NkCrGvz33auCHfGBn49Ufpo/YZEhhUJPw
xVaTRtXCWUG3SVH71QE8IbBuXvNgMbYaHKY0HUkgODwZmosgoQ3IskfMRHdlpvgEDEAyEI/SLuFw
5svb0Jfopa2av3r4tGuCi2gqjOVepxjkaEuMk6usCVpLduo8Fs9uKC+lRttfi/CvHgyoSDUAKx6A
WjSLmgmCa5UmOysOKPBCHzN56m6qeHpImO6yiZSoxeivuXhQSP0s3JZ11SZ/YheBHeYJmhDxJmxQ
BZaT7qqSMAA0qCFE4/m9WOS2jAYXY8t65iJQ3QOpWPQxefg6leU74tGq6BVm95KAkuwAbY8ty/wR
zsG39h2HCjpi3ZrPS5n0mVcoFsvqs9f6Xbo84ww9JdGxPETo/YUr7jOifFeRgU4FJYvEx+QywgPO
kq80Lr5V1kN2JP+KdPYsPcmIgDnGhtaqC3r+y/aim4kO3aia1RCytzYA3UQ4WVa+JNGFqLaGiJqo
HX8J9rpxw357/oSkuZjR/nFtGfJ+0vHdHIlywwfry5Pxlx9ab3JufrIJCqpkzjCl/DPcFXF6B5j7
CteHxamb/SFxeOW0/UtGvisq84GaYlBrroElXqX9CpLwOqaQRO1peBaTtx1dm8cNjalrF39I54TC
TsJfNIhPplhsolvs73w0NzP53gKd76I7/9v2rBAhu7yp0J02BuqgHeUS03GnW/WsJRYwwFWg4d0y
//Cm0GDEjXNzoAJmviMf7aagONQO5144/4QlIOx4+VIkd64L9CEuAUhNLSFcpdqNPuN8nwSGRfy2
kDdqziEEtuCo/moXEovV6OZY9LAyBVZPP69uluwki1P2+FPFwiJCnFBWuFzsVrBndpPHmdkNgQJc
k5rOqBR8Kawfc4CqdtXdmPHCFimxxheZe26J2tskIzwMM7ohEttzKmtc4VAifY7DVtQI8tgJ9Pjl
jgXmvnwukaPX8Mx8W64Tagss13i2DJ4Vn3kMlnSQAZrpTlLTU4AeucnB/y1Hki7VIPYA3c7a/YZ1
vEVE/22xQFgnE39GY9OEWQUx03kRislMm+H0V1YPugBwbKu8Y0UOWd5UgJCHgRWGBWeycd8YYVn7
IGzuy1p+O7XusKYbHyEetRp2xA6X81Oqml3m/bJWYe7Np3H5wMV2eJcN6C5JQOQl1lohetCgu3Ay
rZBc7AefITccBwdz2xFKBubm6n1ivwKV73fozGrViuo70MWrSmYmU5q4K1abQIJ0Qrpe+Vm4EeuJ
MmcoB3dn7+XqZw68m2zNv62vPwY6Xbe3dwrDN57C+Y0QMYhn6KATa3bXYHor701wiLCdqLY+JedO
JoBzF2Md8QU+67tFoNfNd1hZAXXkaLNgYxFsUp2Rsx1LF3Qscy4Gki6GrKqhqVEpt9x0m6MGYkI2
uBgnS+y3c7bzYv8QMtEZhHVFR/pjhwyjasEMIqBML5dXvR28YeVY3Xspu730sHCzRSk23cxZq+s/
fEjRiFYRZGQYuvGXkhEDDInNuZ6IILXLOyDf2ET77MMLAuDVgnjo6clLn0CU/igUD1uV1pjbCQBK
X//93sllIOI5HBWSFgiHwHxsEQYiDHgELNbtAJd++V22cOIA3/kZHIzY7Y950K6k2y/2aDb2bdr/
VgJtYt36B7Sh3SYmX5O9CY+ZOdc2HBfjgk3jMTLwadaLH07JkXABdxp2eZl91aX70MFnwsYx3Nhq
QtHpB2/nlDjFEJijY0oCrrppH5ISMKbTSY6UoVZyyoniXA8FFBZjGpHxaDQ3nThk2GbWVa0hMSXQ
smOHCGFIvLCy+NCDGF835qKDp3ZIANv743urkgo1HzvVwOCk11xu3QSAoh0Z0SjDy1DPSj6WaNj+
P4+0+fnv/+1LAL3o9ONPkon/Ay3qgpH9v+NIH3+a4S9v+H+I3/+Q6c9/rEWdiP9KJl3++P/MdAn/
k4yj0IlckzAkj9bpf4FJLes/LdLoI9NCdRIEnkNEAtZvmf73/0amiwmwlGk4ItTQ48//bzCp4f2n
aeNmjQCWov7ij3r/L2RSlyCL/4OeGdJuRYEVWa7juQ4hsLbH1/9LqAsOlZ5sy2bHwnpcJyRw3siW
i1AZ9P7XlL/Urux+fOLO8Yo43fMwLw5RPeQ7c4zfHcMz7xviUNeR0MExFiHoNOXsapJfUHHcBUA6
eHHupkKRaYw44Q6mAgrCuyjKbLAZ2Jow7ffDQ5Ork0acy/JItw8RY/hjmAbm2jSn3xSFHfWQ+xtP
fnouwx7ylktWLjfqISL/V+G85TtxX1gXITJ2GSRnxkh3y5nfuh1GFbNh2MEZjPB5PkONKzA5U0t1
TNZb3xyxL9r7JsQ4OQfzhgGf8w7kDPAclDL4HwF27oGImSgojkx2v5sJ2v1g1H96hcCjCs3dyPT6
EgZWd+/LAvwlpNO1FU9Pdv0gp6489kHynIGFuktHCG1Wr9aWOZ5V1LKhmk1zO9QRVAebUYAtWqqx
JhK7qjZKhqP9m6yJoSkGFPGzrbEKDWW67dCJOKSqnNJsVHss3MTG2irbZH3+F0vMG9GlFCqIiDfe
BG5SE0cYFz4Ho2s/zeFHqodi6+HsWovkObcNcaw8Jm0l6Jd1HGQYFJmeWz3uP+FggGLb6CdVf45s
9tdpabzKNJe/dvRsTO2T0bTJMfO7eQEi/nV1yvygRe3ejS3eGR+FkTXeaO3zldEM9ZlirT4HAOdo
EnxIdkN9McrA+YvXBO0zUaz0ewG61X4d4WLijBvnm5EchN3HBMH383OgTAIPOjNeeXVcbGglBjMM
r7hUpheRpZvEPQ5Y1jaxj0Uoqc1gL8UMOadK3nvUI1FSfne1fjLqW4utfpuJ7qOtk49JYtHw0cB1
jDtXQefR7MvmkBAnGCpgd1ExnPzOo1jLRcy6v7wYzBOWFQpzQWH2D9ZQJisTAIhn8LqmGP/Ws5yw
MudnNwGv70pqfd/KwKKQy4zaDFVdQYyRk33bDv9krGoEeD0vgDOnT2L8ahPjS44H8iTbW2w7gCQU
otSaBYqGpF2O4k2XWEUXNMACG6vH96SyLsEwsJI1y/ug1Sch02PrjU/IDJDplcUt6etyNTZVTzNX
b42qvxVavWtV/RrqT9qX90npviJjeqy7/GX05ovX+684kzeF/DTN/K92pgdLIborFzM8c7alRHjQ
fvwVdPlnlPa3aGGB5ae59F8FVtNVEzmIiEDAUiP4N46NLlsDaPmjKvPCGnYvMICMjLEOPojjIe7W
OT4OVlagR/lUBmTSlrJBbFTcB4ola3QdVfbqpc5L6dffrfRvfovtyMz+hH3/lNUSm65jX0K6th1j
B/lYendlzNbSS7oThRbuzhrtAQZCJDe8ij1kP+z8Wz36r26JEtz26NSZcwlhElOVYLUZZv/Y9vaq
CIifN2fzAWfHK3yzHcB1HrvIv/PRx4IqHWeq1E7veGTQlts2xPdmRlG0AP04eEAlY2kyjGWxlGIu
STDEuJnNfK6TL1muxbqysTeYDvkFqSi3qdqPyRxsbfK6ifmo6mPWi+44ulUIurN/6wWvlGeO+H6s
6SFi+L+OjOkNnSzQNZBWKwFHic9H+DnmJsihdDGbWgz1eWLqrRqy38ZkqE0TxPzLHY+Wnm8TXeAl
b4pjP5A2QSoMtmBLIpnYIUFxroM3vpNDyQoza2n8G77cBb+syX5FiU+hg7dPVtdzvuiAIsJfBrzI
Ky9KSFCdT7NbENKo/lbt9ODnvFh6wHBgNfZ3YrO9AYb/t7uMqF4YUZEMNoHfdfuvacj0CxEBVzmC
KCwG00bMU268GqGgslvoDURqNslwQC0abyGHKeq19onHwMNkVT7NTOyQZzUPcT/u3WH8CHEpK7d6
WSZ2+zQB3Ei07GEEAEVvc8w9JXbg8nAOBHZ2qH1StpNckFRFm0+GJ1C6IWvOPZLtufOmPfMt/AAe
csAshVsiwvbRCyCK+G72UQp3QN3W9EyvrAeD9047zBIiPcH+KEyJb43RAxb+bg8fhfnKrH5RqWa7
thXuOpaXmobmlwk4yvKQ4eZULmvseHiyiu5PSEa6FIv7JM0iru3mU6e0D71dvCwjz57h0w6dnrGn
Y0ePNJ0ahIsbiwAk6SyAHrf6nPNpOonZSx9VfEpxThBk9KJUs45z1n5D4N6yyPsAA25sR09+15IO
l5bYvYioc1aTUd2CoCNgq3ef5sGIH1zdwS9UA43gkj5fg8UL/wGBaYUWB7QRyidvhOzJUGZED+Pv
WG8/jAGtTDBwixrWcJs6UAzo9BXTpI6hq4M+mS34gbfF3UwBh04VWtiD5Iixit0W24QEcrHZMj70
M0ZSNVZQTXoRjKWTZiE0TVmyhSn6N2dITZkPJ6PP6Ggq5Lh+5b9ZdgTLu0rvDA85uNWSKttr8bde
Ul4sRj/IC+kR/CT67XoSjMo+eafTJ5QhluV1+FsZ1vhYWek+JjUENPq6WnaHI0OaMfwZ2nez+hM2
AHWJtCD0QvdnZJEzH7T2GAyehlPaPGg2WlNgsPogzRSi7qGx0ZpSOn70E0mmheJnday3fJrOZrKY
on1WJ/fY7ks2djM9ahh+MmhyEVFKc+uAZ3Qw++/xPRoHqYnDdeOdXjgzYg5R6Jts8eZKvEaSdsq1
E8VqK/sp4waZH2hL+Kbo5RSsMHwXf3u7Jmco+srwvJw6ElKGdztOWUg6Dr4RGe0NdGBYalx6Id7R
B5eQWhRsmD9qloPTvnb69Dw7TXdMoDxPPJSIx4CEBPPJzphF5PkT9SF9G6PedWqC5Z6C6J0cvOAQ
jAR74ZA7+Yq7Wk3YV2N5mjKr3bfaOrptcjYJtUeqHLeXhJ4Vd61tFdHOn2KEPMsGMqAjlaX74Wi3
YXig7pkul8SFwK20Y2vPmmsvh7k5twGTkgTJ6wav5YIaMNRVpP5psrjq2jGqDm0lnvg/k3qMGjJ1
Z5duMtjUigVda9TFGfCs0QHjm3R54X4AZj7dzykUb79jApuHVQm2EiJHjC5305aY3TvjISUh3bWt
nWGycfQwXy7stXbdkwxzzKL5qcw/8tK010U70/MmSH8LFFOrWMOzDwuewbbipZOc0NvQ9iE4WQPb
CUd3J1sPz3kWfqYpStwodim+zJRLP2TACgeVbx547MApo7R5nuZ6ONBwI72CFlbM5UHnDpJTuzWu
PM0ox674DQKqvXKbVwOsdW18dOCLd1Db70FkspbtBZukMTb2Te0dx3DJzN66hUz/1LquVvDQaBx0
t2stl/1rQZWZm9HB68gkHCYiY1KTe7OO73tKAj6hLQ6ASPN/DvJwxXpSMp7qnA0QjoMcqgyjGSjw
UfqovIqixsThHZKe00/0uGDbqs4gD3n11SOcBIqM92KmuTjB4ALmMdgr1wrfZrW8HJI9chECKW5J
plzxt64IIKkQRGkizclXgtOJndDuQWJ5Q75FSa2O5eg9z86FLgMMOhPgVYW/u7N9tmC+++lG6p07
BVZuwq0ntPGTZRxAMq0RkXYomYb8TrFy4/gbzM0Ieifgc3MlORJwUFrb2ymO1cKFTVFIxeVZlzlx
6ICZBk43ktCd25z5RHw1vbmqJ2TITiuvo4e2mslVEdAj9CLeub1RnTEObLvlXW+TBLBoCIYsCAzO
Dfvb4gzYlLV1UU2V7jvNZ96LLKT8tnmGiPnSWcTSZBQv+dTviQKzn5ihk5/Dm4PkV+PKLfb4kPSd
sNGg8M1mG0B/zO/C+a5ILeeKWHt8HDqHlFDTO0hPPRYGOJJ0Sj9VhKuAp4DJKJEJ5Me4LK8ChYx0
vPRA/4+gjGsgmJG3MxeOCwyBgT7S3jG2R/LjL6jNkK5Ddmx9QB93AmX0nCVfusdeO+YhKygXuVYX
1L9m1gqe9ObZc1DygNnIN1NJI4ta+zx1xhPabut+zqPmEPId2qjPkW8zieqyVxcE8dkX062c8FsL
mMEnw0y6o2iLYu26+pAHc/6MXCW4SzvrOs/Tfq7K4OnfD3n45Xjt0SON5BH6aoNp2ezXrZrfdFKm
xylSHDdVPF90vRjdmMJrOOMJjeN0YiDw1FDz3nMo9Wfi3Zq1ZCEc1PYOeYH5kJAwsg1rfPDp0r2k
S2AE83YmEOIu9qwlNnyAxDTolzEfHssgKDaeL+KTUrTCym/GHVitq3K88Z4twZMO7eQ6V+vWkvqk
4uAegXeG3mIvLaBGeQNJtMdbM4YJ08UCOLKHMhCsyKHIxTpsJnmKJ5RCqTKgBktI5q4kOqv0eJlD
H70PnujpXgOUFqFWe64rroy4vTYl7DovJ80sRbJ+cF2UwmnWGqwRaEQrw39VjiUYK0dXkC4g6HMY
l6Ca9JYkhhJRqfY3xtipfa/zJ/Lm9enfD07ZH2KBkaTPWMU3KV2a4lKGSnSUGRmuqhM7JsP+0SrH
bS/gnqbJEmwY2mi/JT6YiNSsFMRfkDTX2pG/c29IAuG7HVuBdCe1DcjR5/0cRHNMwizZSBfSfJkz
jiD7Qm1k7w4P/34gdPKJGNqXUYifMsI0ONPhIi5pw41f+vPdvx8QL81E1XWCvDX+M4kFEQbf83gx
4EttvDzBgRUaCogzP2CqsrBgT7gl3Dy7WAMLXMx96FBjzJtDhnm/ZOgL4rBfBfGg7unJ2drmb4OP
uarGTXEXNmb2ttRibp7DdC519WSTFWLcdXroH03XwOGKZ2NlDtQYMoyz1wyds+lFB6DS8nMc2M6a
AcZz7gFxdL0Yeq2dd08YvauNCQKZ1gWTegnwEjqUH3/UOJsW+4dTxMVvI7y9zI3qM+oKhvMZTCXH
4d4XHA5Hp9P2Tvt2cWYuUAPZLu9ao3dv0uMCqbMex3UpYKB1r0APknc4cB35eO+l2WdHZtsZCpGN
CuL4xZC9vw8DuqR/P3U919hVJi6Ofz/tZFPvYhBsyqI2ddOQVFjCL/b8t6tt2qj+hTjs6tB0utv8
+2nuZMNxmquZb6mim8aqAHxeXNrCuTaui0me74aVBRTAZmYRErNpi7Iueol9rvEZ3di6MSArloNB
9iKVKGV7qHb4d0DwMlq4opNjYYcA/jDwOjAYQDFZOsisCKBNNzZK3LSFoTuFx5D7cFEa6Fs/p9nB
cH6qvqn2wgCQEPRmuVex/8AGyL1AbgF7DHaXhJsljoXJ1ZBiVYod/OLjmIq9pq3qFU2nNTKFcgbB
hx4y4hotJIMgEeZHewB5YvXCOGLNYPOKEsc06h5ZLuoso5yHcxa7n6xnCTCdklO7VQsumSXxhVWE
z0Uxc7l5MbxeL2i3mGNpDjQMHEIXn4Qaig9HGvekZZbIYPEfRa5xtXSKabRnPqYT1HdtZ+1z01Qv
WY8Yg0yh4ENW862JrLtQmvNGV7y1ZjxwI5Al+Zy2bA0F3o24jDkUSMClT67+tozsDy5ofYuoHGWy
lvDo9VJnDu4dr3t0mc/LObgBm2KoWMBZfBjHVv1CpXv3fwHRWXcmsbCq7bJLQQ4swndkJaQ6WlfD
Qc0b1umzR/7FbxJALzOdfh/6BCCjePy2iNt8xib8kBmYRdyphQVeIha1B9Pcl2l+czzc+eBqIlKx
0ff6kslmnak7mCuvcW7YF6PrUFYxy3M1zPN/p2RsYgRM0hhZntFcC38eTnEvQW8nwCWwjiFUiY7F
EKfXkl8REI63PeCiVZrV+Tn2hmCvw+iSiuR/sHQeu5UjWRD9IgLJZNJtn+HzRt5sCEkl0XvPr5/D
xixG6C4MuiQ9MvOaiBPc2aQLkqS4dnQEqiVarYOPAHszypiDJQmaS6Vg5sOeAqCqin2bOVAOq8dU
18OzwUbmMJqj1+vAM1JfHDNYZmc1LNucqiSIktQDLuG2P3NJWswofZONMVKVhMfybFE2Pgdp7DyZ
pnZjTmadU4cKD9sfJHkn9QLTB1EX5D5imnE8V0CY83+iEMVDb6Y9+OG523bYrPdTwZy0qP+Netc/
hgawrAqzpN1MVyEQvWYM4X5Klr1qZndG4NJUJ+FRZ5mNiDL8EtRp36mk/jby5gu86HARqiTtOU0b
b9S5+su5wZnTOpc4KPITphi5gWtvbhxd/bhCQm31C23Xa/W/zu/Zv/RM8WC6csI2UBkiH/uMldxr
X+eFTW6Nz7iC8cPfKGymSrDi9BZmZIgseeNEqCj1Rp0lF+E3uV+v5XyO7JFZGOaGh16hPp5Yy8fS
vo/IPnwtLg+NxqCLGTJi6FgQ0LGV9TAf6FzJ+MIN04IFJKYCJRfuFaMrmahX1oEisTjSk6D7yfon
aE3Hwip+HNwLdx/zK3ozRkCzDVjTrBRx52LcjyMjWV/4YPEFY8+kOvn1xM2HinRvMHwE0TXgvJvt
N6OGnKi5YBzaRnZn2TWHOrGHzWSwZQ9BhiF04SzRNdQihW5ism8ZiWUhqQEFAt+uQ30V4MHa9Fmw
yxKr3AR6RJiPtRoTFtFW6X/EvC1tweI1CtKHNuYZ0+sQrBKSh60dhIT09HN6tvP+HPQEB5Xhqewd
45nfphO+R/k87BgwAAeJz1wsgMEpQwy9I9aKlM6VpGVq7brex9ASi4GVaTdNqHInii+IeegaJOhd
o3nWW5/vW0bl1p1dL7Dr+cFvAy/Rk/HGW7wz2lYhuo/ezNrMt8MX3HDiyqsBnQY6LX2CXmaO9kMe
8icQOy98jwQc4FTx1Ez0Rd5he3La8K4SWCxdIG/RUsD6urOJ9JDI8jjHrhfiXksycBXTJtMA35XF
tCBZQTjHlIhw3+8pVBHPdqCk6zmVlIUiCROa+OfPnLOQeStGgPlDmBE5OaPA8nTbBqEIlxCJSUZ2
lSmuBuEIeSPY6Ud+vQ9N8YOYs9jFUX4SiU7d3+SAu6tqq+pWef4YeGEhu1OCXTfW5a7Lgw7xKfw3
k2AXpHWs+l2rz8ikw+oncPOss6khgqIlutYwr4Rs+EeiYS922OGBaP7MEjd+LqHauiGBJhEsyLjW
Ln5BZTAP4hkJhz8voiJh5ztD828sVNBHSbJ74Fv9kxoiNpc1NQ6IiuzqGjFRZnul0DtvDptzz1h7
N47hqWii/Pjfl6qA7KhcnS1Tnz6AyxixBLFLB/FBbHUT4PClNQqV3CXjkmGhYxWW0ONDIFMr2Hz3
lDTaNUSPeMc3n6ywBv6ERHT1BaJPGZGAGjoMsy5jXaLjiegV9YphrBytYN0NkmyBoKbrSc/ySHbt
Ikmjz51MxECIct6YKOEst1ZRFN/CMBkeHHY/hUAn1+i1vYJ/49XA6bdNtkjrBkPbIMJaqQya4EAt
K4F3fibpm3CUuTG66CVLqNwqt3o3C4otkE3mOgbnzweXj9s8me+irxcCvP2awHPn1WXCaBWwp4LZ
d3aJA3dUGzFbyxQ0NIpPVPaYmqypstbFQEs+gp3dgjLFKBAl/lWZyxRjRpUGlu8HUypmWGX8MsaY
9AGhTumDoaqLc44sC902zZK93CONs8HXVmw6FNYg34NXlm+WQtHnIFKsw9zYmDZx4WzmQFVl5cWU
j+QYlbyZ83eVlxfHydHbcNmtB8f+m7huD8AdPosc3GDF5Q0PBJpnoN8n6hUnMzVvhPa+6ch8Muow
Y+4Si/sgkQYo45QZ7g9hFN9hok+nOQ0/emq+rcx9EpzkpenRcww2jJnUgsDIG2qtK3eiRk7hnaRs
9cGO1y9RKCj4dDC7ug87tkSrhXLNJWJhq6a45+BtDY+wqBwQgXqruesvmh3865cInT4v/pb/zX6p
HXTnp2bJyC/AznF7PjjSlxfNQS6DE6TB4QjehFww1JKo/jaNXfBxzC8gxoGSIBVFll8R+0GCopr7
a8ty8rltKUrbpznWO+jN1SYyUX4xa706M4exDCmJqHbp+tXBYmQCYtS8DOlEvRoAAub5mcEJEOEW
suywHtIYfYMYVLjNOmzPJRB6LsSlWsCj1ihQ0n7ir8PRvhCHtgqHoPIK2xV4wmaylPi+NIhh8dID
hrN29huD5XGNAidyqhnMk19sx4gYgNJtbnGFHURvG1asCSnepv9M+XZv5/qp0vrXFIMeceviSMI5
lGc4+k1iHnTi/vhBZ2+IexZ4sTxpCxij0fi3OpJ7PBWvhkS3XExhvjINBtrwh2sgIatpuSQ6Hc5t
/JpMFa9k8Qzm7JaN2sVEVY82bnwLoSatows6nPRSu+Ud68DECAyzaS5ztFoo21O47xxqzOrtXSJI
cc4l1FQCrkY3+ode+F1zrV3REonVKfezg0oPgaiijq2yT+LL/gpFsdyU/jOQL5PLEiRRMyBfT6zw
Tkg1YZg83KNm/pI/9jS4JhiBWj6KwnzF0cTP1FIt+/ahTSP9jNz5jpIME0jMjmpSXPiia99ACF59
zbS9sekfO6HQDrZT6i1UprUq/U9D6y3uUTvdSllftQZZnjuB2x+6Bhsro1Wn3KmWorad5ZbWDjBE
nB3snlkQRH6cLn23gX82eWMRDMhmuGkM7dUUEB2GGVVSak2voo5e5L2YUl6laky8roGWp3AjqMo+
YldiIUrXG8bplhsAhFHimBtbk38TmRoalmA+PFIfE7wmFomrI7nfmxQR0CGcMBYY+q7rFwt2yKjV
7qEXRdBJT62EQ4C5BLmmeR2i/r3T3XqLzXHehEJu05tTRx+FMWfeXLQn/OgnO9bPgRlAbUrROeWW
PEM2uhekkYyC8f/Y1btGTyiX+mEmR1zHi4qpJ6PLa4EDbmSWpXujsT8Diea0MIoDlo+dcpx/oTm8
L+EoiQHrvNKsb2rcfCdQ7q4c0Z0ThezYDlEMVcxZmcGQuE3g1diHJm8+HIgUCaqnKggA7hzugsp6
qSYoyh0ZMaspduJttCsQOF8QqSuaROz4qVe5Icq7PNM4Nl8dPelO9MF4l54rXffPDEYp2KeRoBLE
0w0oKIySIvS0WTvKJvpT6CfWaUJAaA2O4PwRuDO4r17fKMUpN+js2RMJAc2xLfxaTg4cQcWfLMOf
0eDdWi377LPC9VRasz2GVTXR5a3rZl4s9/7P/F8O3QgRbUri5qjsWHpGx5NuacxYFUxlhzmHGat/
+E2R9NUGlgNyr03xLELK4kBE/rYJHVJMxHSweky7dW4dgorGrlf+tcwciInTcBQpNXzU3UhzZCVU
ApNtI4bHCL78fa/YuNTfiM72SY/yi/XHIS1fjXbQmExgbA/7JmUTogvWgnQUhJgdRqjgZ017o3t5
SFxeQkhKyZB58RjAIy6VBR1JAqkY310iAAGh/8QR7mfF6jkG2J/4wamT7u+kObyq1XhtmvpELRnk
4FMaq1ibvWC0JsgxgYNTspllxW4pnE+O/jS7LHDcgBChfgWA276JEXMdCfXUpP5F1qGxDUZ87gHS
dWiRuDD8xbGSkpsUsUlIQ1MDW8J/g8yPLdRv7AaFPyys7UOeI2GuDAQQvSYEsysr3QZRjmlJ4yNe
RPFxgYZiMFrU+UwQiCB91AoDD2g5Nh7UA50elqzceoqe8lnWG/nDKcd+r2VuQqZLdQ2IKMnm2fjW
Cdeb0uhL+NXHgIjnwF0aUC3on1nlavuOVZjqHONkkgDJzgGPBpF26GnnAAawiOCcZ5SPwBb0gwHG
ZnQoFtMRNQLJyA6YVh0RZ7vMlCrgs7G/pL6qGPOL5H5JbCPepqG25pCK1lVUkk7RzwdkACxaEhIz
2TzVxwnwKI9Vd9Qs5iylbdrnLKbVyXX5yDSGz0Cfw5W9RNloFFgkfu5ic04eeQO35Bak8Ti/Kit7
1HWJYwEWF2T9gkhXBkdlSuCSWzFG6NiDHfWmu7lL7SVw5pJD2TIcm4fo9N+XtEXPL3zPYsKL8gFB
DFuktU8MTEMeat1ny5AJzYAGfzSzi42eL7JhbO1b/mPmFk0pjkCu55cGJvAaKPeuGegubSub1o5y
X1B+pfeuMQ+S7SG7k+Af3QvHGouvQ+kC208xi1+LzInf2iDDmu2/9FX5MnXWdAtb86FAf7Qx53pc
N1lJLY1G+RWlcHsIFCaW//5VdnLctWLItv/9q6PP5koF4788bQEC2hZtWjBeLUxOyxKA6z8xDoim
tZdR1uTtkGa90erhXVHEGdK2D6Ht/oyie5vk8h/Sc/+g4dZyhHgV+jDvfJ2fT3OoAPzBIhUYlPsr
6u8Tb/D0kMd6/9rMHoGllDQ60SjJOLR08El0z6dsi4Fy3/DyQcHchS6CIpt1Amlm9evAGqQqh+ey
UT8wBp4BjhLrNA3frZHB6vovqrV5YS/gjfDfWMLNv7qu352aADIrOfVke62RDDE2dJP7yNQVQNuS
OJaxfGG7XJnNrQU8OYZKHXDirJuadGE/YxeCaYBsg6DC1rB25fTlV7ArUhs9rs42k893pu/RArXT
c24+i5ktMFfpyalHRda+5/p8rouW69zUEZt2CV26wl/CqpX1LFUb0VhOsm9qDnN6oxwT07D2Sycg
uIFIEJ9RHgs4zouZEzJL3qHPIO3HhGE5qJ26pt22pSBqW2Q7rYeQWyTVB/PJTy3Jju5MTPcsWMQP
hMM4fZzsW614jrXfnH6GxbmLjn+qH4NSQfYK9lbsnqfCISqkDT6ixHP1DiyFkRqwg1V5TZZcTgg4
6zp4Ij6USC6V2Os+rN613oh2HKNbuHrzMa3jpwb/PsLsZTsTcD0zP0U5HCp8hlg0UpRzpaF+kxkU
vMKts7WibNXK+ECRDBcqIDeLQsdf27LdoMg/ycD5lq3+LWRLbmOqb+vS2Hak+AZO/cxpA8B0m2lA
MX2J9LCBZ7vJxpmNa1p6cW5d4hHrSld3p8ZpfkuYy6uxsn+D2IVnKqN4Ix1+zW43P8RlWW0AiSAE
bFCG5K8VRHjG7MTBGaj1RW0zktVQTlSQg7F/NAfTVB/8YuhTGqJnXPCZaDLmC42bO/jGsYiygsQA
1vaEdKaXRh9uw6zBDh+7dwZyXxQLaBPKlZ60p8iBQm1yToD1n3irCGtb6TZ8G3RvdU/HYE6O5rmk
npwYsALKZeRBPX01zHHwyoySzUkXzYo1eEJhvVRkKuWJwdI2iwxPdGW7MxqygexUbfnVoxKUCauG
uiWuM4D92i9MympCxWki4JidxctvlZ9zmX+OkvgFds/dxiSAyMqvBIsTja4ZxJmalf9gkVFEpmq9
T8z+PsHhZd8bvgVj8VwYwXAkPu0KC6DZSZnD/CUgYC0N10AYKH7rNpNrUXTvtqL61Tr/IHrrKnu+
hZFdMisdjL5UGrHWPlJNPLmaf5k16BbgO6bnOjO8DnJnTjwM5lOLnJjBgLU4+o9xQRUWMuYrBwUJ
qjG8opT9lXED7k+DR78lpFKLqBS6kIQe6oxXFyG6yMFiRkYGhHVZ1D5MGZpJVfafNe0gyaHNV7AH
vMs7RQ25keDCRaqRzmpdsY1sh9j4DlE0IRUOePSNZpNq5rPp/OvyUgN85MOrMO0ns1Xn1K4ItEHl
tbbiKz38izTMx0G426BGJcm2DRZd2n5p9DtsXofH1Pmn++a1FMG5jjIDU2jeerIkpAd2xIb+Vq2w
8QPNxd8r4N1RhjDZx4FigQvOgkdt4FtKe5zWQW1dBz3k/RQspY32SSf6abuw92L2uStMenSAlJ6D
sE6DzicWWuk7Z7IL8RwzIBLaUUfBMuDIh+0A3aYQgFLTbkX6C4KFJPimK+NFNfNjrqJLNuwjCKDY
+V57aOV9JtOXIKETLZ8iqaPoCB6LYh0Pg4nh21TbYNhXKa5XAKJI6JIwOg49hZRjIjExbNBt8JCn
BL5uHHc/gDNGD80Ls27gRkkqyOJtMYSW+StsCC9L2JGXYkBoas93e3q0Y/Vsd0NymcYMwUdZ7kem
uxEcnR1aNg55NQwrnISoHIo/fgqqfUxDx6rg8zXEmaRWybQO+z/n0Xs3iXE7mchY55EhAdlm42AS
LWMmL2kbEFObklGX07WZ2a2vNXdLJsWhwJi1HrDfbosQDDL1PFms9TuTC5c9fXwzYhxRjhFsMsjh
61hlLFxRMUJR3WskdxMx0j0hw0JIiHZYVjuM0mrXO9O7BbWryyMksforM5kfjv+LKqZoF5cTiHT/
paSRhlZNjOwhDIpH/68O+GlyI/oTpK/MPLub1tDetczNzm1qP6fEx85uf4oVc3QUdiC+5VmXqHop
l4wAYSTNNqs+XJQjCkqKLi90lPDgdX1JjpRVXVnB2aIBTN0Px46YNgxUt2PHLrdBK0tmR9LXJyZl
aqWzH2GcVjy4xkuGfn7lDrPNEOTMMwyijvyPzhoekxbqBVFHx7ZnYu6M6U3IxitL1vq83G+G7TUF
BM9xiFjMa9sz2RygmoOsxEEf4fKajLvvQG2FhRKuEqjKq8AItMeSzCOasOYp1qp3I88OEFJ+SHgd
mCehjKy44gSjoF5XJu7d8LnrcV022kMn48TTC0BO4yTIjurtk1GbatMJuB3VTKZHSBZ6OWZHpUUG
aPp1riM9Mt3sHXVWvC2wQHete21c45a4fDS67CFrqIUWu3xBC4h/KCTEZiBpsMGrdCTOpSP0iMDe
QJlY0n2czhInttmr8vjfF34BI4I3DD0IDildYlKtjKE8hUZ8Gww9ovfVMJZVVnH0S77A/AfwgnWZ
vWMIRSDtcq/lwfIs6RPJQ8K2qNNmXv/3j7GZoAbK8ahaKHEAm2rySMwmpSdmEUjCKA2p5J/Y5Dxi
PCW0qEv//wWnVHXMMAkSguxQtcTauLOD9JogrFkXciBOd6qYhqFLyw+IGzYMpbemQDdBTC6IMH1J
inDox2Jn+jeCP8LYuCyyc/pzEs/OEdPM1qC/zTEclcXJmh+D6RexQbVto+EpcMOjQYYrrm84FFFz
ny2BD47wbFUcIg3iUSRPJqqROjE7gAyrTP/RcvPihBXI0PI6NzMYVWav9lQcSl++Btj7h9g+ltx9
6xIFBU5j62wPH6FlXQLIZk5bf3eQwDSL1XfBhaEBArOjYi/nsNhqH0q178iWlgAoDtLESek0Ay9K
WZlJLBbrdHQfyPzkTKftLfxD5qbtDlzKu8tDimP1nUcazQ3fMdHGeRmDSQmfefAIaVLRS1UlM/qt
4BV51k7JAnF+qfHXBiZHUlwcKEfIBiMlwMV9LOEp41yGbtRTwtInG8OyNVI8F0uHWPcecYJrPYoA
2nQ86zAuu/mSp3m+jQfzx6GRHlMssOJqYxbibxL3pmpPrYbzZaB0XBHIQx6Ii6aKA8cg8QfhJnv7
4SlNxd1o03odFPoh9amjcFN8GsWwN0pWG1RdB7QstDOI1sDo5SMK+Y5ylVHam+LOxAtzaHNwBF/o
mV6DBScb63TJUjk/ohe7Wu2YSJ9Gi2GcKMObFnLBZTUvgC4HpgtGcieOps3Ge1Pyi2dqjjxVK3GP
1NbOcmnZbVbC0g1Rt4fpgT3Mj5vkHJo6el0RYWe30vyKLvQd2i0lGQMRSdek9uCd+eTsszR3IbQL
yF/2nrifhrZo+ctDZt1qSH9dJ8CsnNRPQRl882jeRujBfg2m2k/ZXxo0pAy9GJo9t6X1W7v6KxDQ
Yx4NsBvYm8xu+Y5JZlnDvRQZhWxC8LnhPw8MKpf/M/EQt8ywCeAIjllp4VtZJqVNQzKKsTHkcLbN
hovcQUN1SIziJc37J9nZv8IcX+eE2ISRXQQdHY9kRxuAj/Q+T+45xrK34rlH3+huEr9/ajjigIqz
dyzPU18TqWJxPtvpXUtab+6cnznlhrMZCYQ9e4mGnPAadW2DpLsskHElRueVYfXkNsix4pbMhaDi
clFfBik8UMwwbFoI+UEhBA07gUyOgDH8Z/qgTTdGLy4SK66+Zq2acc8w95zlM68BgWyx3h7qmHwH
q2TsUJmHaRHed8j3ylb94p/+lI7zkPNnWZR+d8xqDLdu1pnPP0/3DsksvAuuonM01f8iTbNY/0Vi
Fah8MSaiZT+VucNpSn+lWQMgsAbRoGzIBW7x6L+Rc/FvxDxQpe7DpJVni6FAUQ9nmmc0omsOQggs
YXAuheElOWeB0+jzdvB1znerfXLS+tz4/bcto1PEcVKBdSHXis7epill/6ciXvfO6J5cnsAsK5+g
CrC1ktELs77dNKpXZkdRRHFHiVtnKOZHRPtEJT0FXRKs7SlD36U9xH18TA0Ow5bPkThEcAwBa9sp
ih+zxnipavNbm4DOhXJkAYGm3RcE3Y7R4iZySE0lhcv3GuFbq9n/tEuWlWGv8zZSCrnFwLOGTN1k
zxK36cFRvGKkHVDvbyIqwRLFUBhRSsPoZWjsrAmYqVbOUAOq4cdFl4n6cCpf9IZeOUnfk9DmWuaO
sHt+ihC1gDmaO0fDAlOVM9lpc3vVgwLOO8rjyroM2NYZROHFJuwciGIqzpVeAy63KYriyYub/IDT
EfueA55cdDUs2vatyMYrCD20TRmRxA4faqn/NrX+18/MN9SAbBIkMlP1J2YZB4k3q5ETXKb+NUqT
Wz7O57kRr9rUn1nyrjqOxV1H0bZCpButLAnLYPaf4xmjiBQg+jRECQHAZV16mUvkiJ59TtOXJdt7
hZXZhLjsdWO655FjtJhtbMbMY0Lsnp3vs7+ED60hKYNHBlq9MoeeS43DCE0ZYjXV3PsKUWlfg1Li
La0paxGltASVODa4PQ5u/hIuUbNyfslberN74+iMvKqR0PvtUHVffpK/K7dKNl31COTm2Nf212Tx
12iTcWQFx6UL1dLzaRmkoh+Qy18MU/+BXAnu2YrIKf4AIRcmD3/+bXljNYT7UGbbg67OdYMawRja
J5dQsByZq6nx3XfmvM35yFb1LuhmvGoND1LpP/TlVxBjHw58ZFaLIUAzSB6xCzY0ZBqBuSQTwEF1
WnGscEPwG8iCz1zHAscIHP2qA9TXnRWMr/q90eKXyBUHNXxF0CsBd9BD21zyxX9Hjh392Qlnzhjz
iBTV15SMLL/ZN0dqQCtmX3KLkwmqxzogzIcZDI+9udehbMKFjddzOiKo1vcVtFff1MhjQWpMPNpr
nKLPVoV7jAsyK5Hgyg6RumlZJwjE7Ght+TEE/kNnckSASn/VIOtctSy+VC6Sx7zorkk2Wd48+Gzv
60vjd49K4zelmVW0bauHJBDnwGAoiN3oqXWsn6TLPvXJjNeN89FmtCvBoD588V0A6QfbwVy9dFPE
vFyScQC+W6Hfx4fEcSZ6VNtZsAm6/Dhm7jv7SnulhAB4Nn37gdAOpqNeWEXcpIueXoM6To0z/g6h
do2cmMa+r7bF4PzZky7WmY7tfkjVPvezh0mH309ZDV0ecdkk3I+JsB43CFCXyrElpPPiwGilGSNa
um1xDPzG5Wcq6XNn1/mqCVdlQgfoeSK7l2W7u07IRFQJfs621zT23aRFBGE7wzVYctsQvbK7QflO
UYv+WS/IfmYS7If2LRqnB1tkT4ASJrKJ6hUUOUqAprwXPR93qpjfJZF8L8nvcAP9ZOv6Rwr2eh0b
fXwgU3lnUrlgIfjQycE9qlh5jL5BjuU+nKDRatdGi7ZgEP7WjfP9QP7j3zCpXUr0nCWbzwm2GEfa
SzRXv2Jo3p02f8HrJiAtiTeLR3YzddMdfNFpnCzxqGAE83DANB4fLJ+4lzZO/oyQdPNhVGBFxoNW
pVh5CrTpSjefcri8FfYag6JjCCNzNYJ+2ZoljZXFlcaJS6E/ajWnn40aJDbh74bpPxsN7a6t5QYE
P6N5eQuXEMmBoi8LwG330F+HqrlZHepEbSz8bRn1J5VpXJ8KIZQGmIq5iJeOCWgqq8f+6kLp4GcG
nEin2nPVqwTiJVjfTlTaA8KpjTvWT4gu0Iub/nnu+9OouFWDDAXHrCKYLpn2wmzoAeQC0SkuWcxA
V9cWsmInfWnMx9jsvhBR6Le4b8m8BRfi6yoicpZPOySJ5RCJR6uwd4Qyg0tJjkWsib3Ujc8O6/I+
ieAmVCA06D1Q9rFJmvLRuqSt/y+cIW0P+aauUP4wYSc3uRzvnTW/2AlNAd6s85B2tMk5gmQNN1qd
/PlRoZ1rEKIL6uDBtZx7AnR9HdewByLt1zeTnAcXlyBBdEByr4KsmZa+z7MadUkX4yGX/iVC8TNE
E5AdQXDR4nOAtYRHygeENUfghOCegZfhXkr+KlhX2iJ37kjFJrct9poQX1qtV8QTNHuG8deCo76y
8L017fgkqI3Lgd8g/to2fYtmQQ5tvrz4i8G5borem60EsBT2R3OnhYKFqbSSDYkbXhy2zK1dC9Zy
a95IWfUX1yS068WJWSX9uQeEs5F5kFM8MmPpJcqtXHsyDA1nFgVAhmidMfqmNttvw45+CkAk2+W7
qhLK7ZC1feg3rFVCcip8FHS1n9GsrsdQv9lsdAaZ8/bqDgzyzNoJlcFfJn/P0TboREIvRnFjEP6E
ZiBcm7p1CUXEJk6i19fTE+/1TUUcEGansr0sYu6JipqRPVl2MjgrpKAmbHr3A2XZj4+HB5X/oyP1
9GkIzi4eIBRhAKWaEtWbZfrMp5LQCxvrAMYn303+8Bv66gRksSEKm0QJc44Rd8kXFxX5ikuEescB
qQOligb0MUjzZG1Vab9Jmodeo0DUSYbo0Avuu5SspylKDyS+MiWb0nIT+kV58hmiCc/xK/qm3HhF
uWg9mK6BdAt5L6/pi+uAnHFEmZ5FXhGI3kRfWTr9mgkfLwXEsRDlxMKTkrqYi00yWgWuNY2oupL3
vwvgfVi1+6iPzaIQ/uqlb2yguNP0Bgij/gs6I5NmZ2lOxBkaWGvBwAJTELdOPLtbhRPw0bjHHYid
IOT6xxJRe8yUXxKd/kDvG3snCiD6cWi1+ywOx3M8qpaixeiJ3+g55C3o9xow5JuD+IMRwSKyhoYk
Pafnex1hsK1UH+ubtngohuyB/IW74+rt8b8vc2w/mzX56/pvZHKqNcgAkOqE6JKAbKVGT7IoeqRt
4oxAVasm2Rqsh9aJ4fylrL9nUzVHa86wtjjJsmEnIUteHTaYx6IrnzMTDDMWei5954HAjviYjDig
+hQkZABzgeoQ2DKzg2uFzn8fs4Q5aEvh3kzjp6Hn0wuN72EesL0zYDuPBHo9+JFJ0oXNu8ay69mo
prfUyOQ5DZ8IlDY4uFqkUUbOMBSFW8deEtkHMwH9wa0h2RFqGG0jRmZQucUpQG/FldpBb+8NsuyF
Xl4wTUKFW6JvFZJCKxYS6VsiT70Vfw8VK1tBO4Qxu3cBkbF2S/1wGY/x5pYy0gAmwrVD4Ti7zWUa
2rXIk/o0LV+sMg1AJKBvHRrduQ595XKUhQdnbFqCFfgjtyWdjMFChMYJm8Cmbyfmc5hgGCaOhNef
/EXyqvzyo00ib4qDbseFtTAEW5tMbXbp0NBZULgzFYWJpKt0OW/LrABFy4ijbezZs7uza1sV4iSb
MAumdhM8gYBcvW0NtD6CYwBPdmwuKiYjWbUFqw5yZnBknch3/LIRQ9HeuM3RKZpbozM2dCyYHrUe
0iinkVcnxluIHfWKUlAwRile+77NmIwnz+jS+k3T5V+4JM1VdLcYSGwG5r17cx4Yc9vO2u6a8YA5
diYM13gbJ/OWNO50VWA4Ofl7dHuSKbaGambwlyjkAqFXkIWvJlENjJ885Cgfg9MIFsy9C+wInCqK
qoqkkZ2Tizc/Fwyqapj0hWWu6TPLhl9NXaBAnHs8FTxjoM/ZaYihzbdQ/+AOVtLaV314K4e2OtUV
c7ZRJdtcgEI0OpZKZfnaEqeH7xshIrLTTYVgaR1gvXTL4MUse2xzBXOyJAcyN6cxXMzOTj6wF3+U
FvlOoc3cZqyLDySOJkXczion1kbUt1DEnV00ajf0vcaPZeSPNfM0Fwb1IZTwv33avtmKvKiKbdDM
xoRUriZpEj0fdo9pr02oH50QzXE2BpipC1xPblnE+P/KNwsUJR0FjOQ4+1C1/U3cjX3opvygA1q6
GNEMpTFJeKAMrFV+tUDSgTVb0TVoRLFzW59OnGG24Fx458aYuFjTeScabXq3RxTk7brRobXVRPww
3xZPstIvVmn/lJXWvuYQgjX0DzdUNjTbCkigVW+TsGj3ZVqrC85p2j+tql7R9aancMSInZhzuTXt
1ETCQ8RcQ29PFc7bbrTd2hoccTCcHPaxyfsiFnRcRafIr+CFlmlJQRE78mCNfdoSezvPTMXvDc77
Te2bzk0DHMUNEW/ySEFkGqOTUw/frhq6eziyoxf2vtbmmaVZ9AOdrOIqx1Yfw8e13CE5EVDIOCac
kFjSBpcakQY6Eg7aF1xS7ngZ/PaFGw5DUCyVF41A1JLwl0tPvDX+k97xzuYYt73cZaliy6KhvcMz
4RIjAtICfkItfpAy1Q80QlixJvcEdg7p8VGx37y0Tu5Vc1G9zG736mZ+9WRCgcC2Gs0bKU86jepL
j3BimZ3Oe7TYov8fZWeyHDmTZtdXkWmPFgZ3ByBr9SLmORicyQ2MzGRingcH8PQ6kSXrVvWiTdrQ
iln8k8xgwP0b7j03rx+MNmFI02u0oYXeh9CeqURRQfVBsGuTctE6ol2WVTpu3AbZQRprSHjj2YNl
uxytIb604qcJGduXICVbB1SlVxYoLqZTnaG61+wJ8ZHC8NQQQBM82U1zqOeIx8o1qUm7vzp0OXzk
DTaBORgx+rKOC8kr4qEd8SnhsDIQH29YBobAunr73A+et7PSAaFFZsNGaLtPSfoYrpJ4a/WMMNok
WgFCQUrTcSh6c3hMGwISzZao80zTrmJnmqV1q6De0n5Zny0QX7vzb2mbXPqBOOFiYPgAV+XSxiOk
sZlZjzdJTXU3P5dBAlWCSw/ryd4obGybEdbE7NGaOvs03z+0HcI5zx6KrZs8W3a5HBlvrAy3yTfc
7YTCsf0SUY7rK0QmrNF5DX18nwIyEhDNKslHC0wR82orwSE9jFt7dmnYCaRZpLXzW0tCXZ2cHb2P
XqypPeCH0m7WWes+2iPTLXTOx3gCHUAS07S2cyR79VjuA1O/uqo7tQn1AtTReykKobS007NR3lNV
bSQZgDusZd5h6Cn61t6HXXWwQZ2SbZYYCCEXjoAqnUyg200TSgG4XACioH9DS9IMEEeXoG+8Wp55
0QZ3R6n64AGORbpzvA7GjW62inHJyjfIruDW1mv2xHJJSky+jGviVzqi+pix3n2KJkYWeBqI6ZMP
X+MaJ92brWlu1VxfNA+87Zxt6TnL0RXlIc/A4ZLmeawlNBmNd98Y5oT2Dg0JedA4a+b+Qw+Z9QSA
4MZ31U8BXvYV6g2GYtzZq7tt0SHw+gnL9p0qgKUYd5kdBOw5KSDTAYQ3cQXOoFEvi/qI1/Ij1mTv
WFP6p2jAWgioTjBqu2HNsn+jnMZEHgMkOEd23NWgZg2xb/X0B++OvxTTxPLZUodOcELHtdwKg2mv
lbSMjpgDoXpWxOVMAnuJKgh4mo8iZf2p0RNtAcnOq8CO9hovMYha81U0jbObwrG/9S1AWdM2g72r
qVDhgDLnKw3K3Mj4rcIGJFzagHozBpJ6SbXp8Umt5zD9QwPD3SCVPOkWFAXxME9TkMuPvHsKpI0C
wkkZNATVj2IhumtU4VwzPf9y71kkSYpcd9awiHrP+O2yW1oFAYVnCiV0gfP1UPfI9gVFzZH5/3CY
O/kVOW7C2xqdujHeoapGi9qeVZQq905eyE1HTOiq7eJn5gWcS154oJILyKri1fNtXrQ+hgkk/fJ3
n86f4RSRN+xDM0L2Yk5VtB/q7sYTigAfjlj90ZIIsJ3QZ6+S3mLKX7fNwbh/EOHMjP/v502ddhke
puKpncmgwHdCCSVzjKl8CN2OHag0URfbU31hiBRdNbEL1jAPB4/y4tARE0ctwGEX8LcYgA6n01xy
6JYFML+kpZ2fupBIV7si1h4BNOPa1GFag3zCXE8uZXAeJ6x3ZfKJbAEhPj6dFBUn+35ogtW6R9F0
VGzEM0fcnPGuay1j+OHsx80xFQfqwGNTUBnZc/Z79rCPzGP9NjQo/hiZQFmXBt2q91OiZh8KC3Hs
jErWgTrqBFG0gVI7oqJfJoZszjq8m3F80ggwLWc4wYuvkjSAmzDrM7PgE+aO+zs172kpuWminiHb
0IINJ3gSQrVFmlrsi9fUsDcZBCQrQbAurSWbI+YMVcMPMGSvlR+ZqxkwkO3l+bGOIHjZ5CkwM9Bb
dLwrBpDsJibvByTRgSi5k10K5xh6DPC9OF23PaPKGBn7ktBcFsiZ+zG4PeYyM//TVMEP5ldItAV7
OGq5l46MZ57EymQPNWHnsIOtMLvw3EiwHy3QCMIUF2MaDocGpcmCWpR1OWFSIBZn/zxMesWyzuDI
6M4uQvG1Ts350NnGtExNqCoQAzaE7LECt+dXwyA+Yx5RJNY5VsNhgLk223B5G8oP7AM9Yqhb5yD5
nPABovLqWbc5aGa4MYcpMvemxSU6axQrTfWivNY4eC0SaNEfYlQo7DDj39P0O0tDvDg+2CkAy6sm
I7ASDc2+SAj1K3SxLe4lsCGQFXRtTzy4ClE5vPW694/TI4YU8yFoLO+hTsxfWd5EGHvF2gFGckwa
cUBpHj+DclM4MmHWaPDOzyMhFk07tRdcaMA2xxMAWX8XNmH5nLoNMiw5IDePJCt9zrWn2omjp1gg
tp5srCBJqIiXcqOrKoc1EU4edFYg+PAqOUA+azN/IPrwWqJOXbIN2oyZfTS1Mz2NFG8Rns4nG9P9
MxLIldIEi5GbtPZFSUSutAAIw+HNIqxMvgORT3AGo7rl5hbxjvUod5c/TSi1yHhlV3swUX2XurEO
rd38hByVq1RE3XJE6DmPkKeYs1sbx2MQ2yHgwCQWb8maN3H1lz7Wr7DadSjVFkMeE4wpq/ylG5JX
mxCMRW+63j0V0n0FOLfsUvHFbKDB8oo2YoA5b2IMqkEcDV1Vvck/cR+nLJQoybu6wXAa1eYBV6Su
/flb2N74i/QCQqQifIke88KN5WAJgW9AuezzJmZKTKaNMW2sHGlnz323Mj3w+lOAYkAtu8KYT2WS
vKGEY6OO4pT2giLEqYKLSqV5TKbol5jCr7pPsrPHwG6V6grfNUP2hvOgzZ/9KBSP2GyMY6SQ3hMp
mD5PrS6RbeJaSrm52sxxX8iOwPlcEojbT++tCnnwKhIgZqE3bmfrR9U5u8JU46a3HPqmpnCegypk
Z3ZnAt+V/+RPLiFSMbVARQkJJt1y4CaXhpEHW4pgNUeSA0dx4Q82RQgxZYAB3pxQvCqLrKRxih/q
qHpWvZ++hXY+7cZ7+R04mJPNtNhx0LLkF+1TJPPHES4JuV7Y04UCuOv01G5+vs+i4ZrrRO0zRbjE
bHrGBTgkfACQDaL849Ad0MfQQgkBfSkeNducjKZX/LXsOi6miHR6EUU/XoMYzEBk51fHqo0Vdxta
DoiDxJaOmwRJK+o9fa4MkgrJY1k2M0wg1O/juaAdcSZsDJIOZC3D/reuxnmXkBuHKdi1V8huR4S7
tdxAF4nQsA7OO6zKQzL4N7JM3PNgsqDLk/Td9L+DpjN2o8N6x++rYV059MqNkBAmKsc6WtMHKnmb
mRUctGyO+QnkPtBJ+ZTmvAthK1gKKbsQqOrcijFeWlKYWFNMf5klVxxpPSg9+nbEFAh30iMxBlU3
XAZijWhIuF3M6mySFoevDsqNXWnr20nMG8X8/NKOwR3REa3tum/h//vTe6Tax5JQx5vVdxL5KwAO
Q5vhkU1wuWlcU794gQT9SBZKbxMi6LHKZs8z/Ha4RFFujdc2dHA6+1nzmExb4BoYs1kcPpIuyK8L
5tohIE2BILfG5pHrnIc8EEwhvG4+hwmgKaN6SZNY/3g18j8nz6xX3dxJ2PZYXbHdTTtIAYyjW4mh
OehgQ4cYxBgDlF8JRKkcnedPoMfPksHoa1aSL+IzOx6tsbiWnRi20xCqoyjn/EAyjrvry3I4Od4p
ozg66BymejLr6RPnysFK4+alQ1K88Cotj63jqq10S+wTvSYYu1bOluhXQT/cjs9oBeLlyGr9WAT4
4Bi1MXQR6EwM4t4WUttqX6knrfJ6hewt3lZNR6Vt9ACftHtuU+BoyPYcro9+eG5zqOQu99GHm7Yf
9Zy9uqYTvtSi+miptp8skNHZ/XmzZywrdhP2XyQp8diKr2Ys2U5waxwCJcanwDfesThEz38JuP/j
1/g/w5/yocwmHpb23/6Vz3+VWMJj1k7/6dN/260f1/96/y/+/Sv++ev/bftTXr7yn/a//KLz0+b5
P3/BP/2lfNv/82Otvrqvf/pkXXTgEG79zx3qi5m4+/sD8A+4f+X/6//5337+/i3P03+JCLbVf8kI
/vzKv+Ov/xsK/Pc/+AcV2HEg/Erl+yBTlRS2/+9UYNv6F/4UlItSLsHD0vkPKrDh/YttC0eisrcd
27cAgfwHFtjy/gVgMKei8rjHMHE7/z9YYOnbfB9yR+6/5P3v//XfPcv2+bukadKkOo5whPXPWOBs
drmXLXDynQY+SAmzDPyiPhTwz4YIWl8YRjcmRAMVEUMYlNHO0pkZrZuUFHvFzgj7/Ips2jusVz8C
P+tXhCgbkOtJxyq2XLIVzTdDFDEQEcAalZVdTkQ8IzDQSd5WKeuPTF02kUQXoS5Nz2qyyvVsom+B
gEduS0mmqGMwHrTS6MR28DM1GrHyvAoDqtn/eB2JR/WQn19hLsHvLyEPVmjtXWfedK1yjkNtf0kA
SvQ/tk0MSmCsR9I21sqUt6K6elJeRac13BmMRWCMJtx7rObxK5zQCmSHZIQY3AQMAWYaECE59Z0Z
VirOim6LjHB4moBXYVmPflirEqgiWrRSlPGDclgKgIu0s4oqq2PFlLmo1yIxWeug1uIyYSfcjiWw
Jsao36bwomOqowfTURjPBHLYcSDk166T3xH10LLPq/nSaPOlQBf96NrJhsClfJ1z/rQe/21O/t3V
8LkbPVu6FyZC8ECTx9CrljZTblJHXL3z0oqRhKW9h7jHrwTcgIXFlzJR3NjAUSKrGT+rcAtowf5V
pWQHgH8NLx1aEJeJxkGzR9zMXYifO/HOvSnf26QeFh2z5kUt+QcTPdDNobci3upSmF37EuWeu/O2
GATvfDU4d0NAKKZvZDbygafOgktTMM7YZh4y8LKOyy1oG6wNyX1q6uOQIsxpEwo8zEZgMGYsi+bM
nN0mjoHJcaE8tr4cxEtm9jss+f3JClJCToxNFQfe2q1cSJWEG5KI1UVXwHvYHn1FkN7EBZsp174y
998ibzGvXuD/YuZSbylqLfbgOAe1T4IhBNg9YZEFKjr1o8ZkT8/df83ODEAB9B6B4Dwa5SiafdQj
FrHrCh2L0s8IWONo+MkmKltP5kTXkVQW1y5mZNU/R/C8jr1HklnQPlS+AvPIkP1oxkWzt0akFqI4
GqGhL37SvDq+mT+3HSJnVpHXnp3ns3vFGycJHGj0rnIHEzlI6x9kcW3s0ljLPqjWYeh9JLWedxVZ
Rmlit6epKX/b0p7WVATF3hxHLjHsEzd0p/WWLD/jUFt+fQphBG2QRMvHXrPIwN8VvzukjkYMv33M
XH8/xCW8qdox8w3aoFnWN6f1k1sbTcltCrV9GVH5/f0sh1MNijM95LHTUCXyBX//3I0gV4K8Pv/j
C3wRfdmjSU9w/wqzK++BffTWQwdVF0YnxsUkF1cU1IiMGc4eazTv70NwFnH0SbBWcqdQ6AXzXfpc
F2WW3Z3ikkrNnPtxm4nwSXXViIrX31NO/fh266LucPPlZx2SzcAhhstXp9s4N8HmNajTOno44iYK
QsFrLDWgTZjLXAYXpsU802sMGXChyorgCssNU366j6L4Fbvtr8SPPM49c1rmcSkWbTF1q8RpUHqk
z3WAXopU+V0mX92B3CKbnCsb7hHgPCJ14zn5yKwcKPafSt8dug7dcNrgzs6tO7TW6SkccLdY3cVB
Q0SaB6OFBLm710/NLi+6A8HsbCdVN6+/i6GVsA8ja6/9aWWN6GdE1fv7yTR/QBrN62agQs9pWKfk
CNMLE2/nQU62rmQQLCoZJ+tg9m9DlH+lNi0nFTyu1GhDPPUr/fe0sD35kwBgxCdp7rRN89PHZMer
pmdnUSGq5PnwGAVRw/W0NewJbLDkOPrTDW9XtSO3Du2IZEw4Tu+Bg1iZdmHJjM5djWG6CVOWR0lr
fORT+pOGGE0SuEtLKfuHeqLxpuXhx7QwglKerQLSYte5tyx6irMKPXAjcoETsVoOYGpRfEWM/r0e
80hBI1PR8yw6dLTXOdZX0wo2HqFKn3HPcGss5OsMfPiYEtrGwpRA2dS6TUnnLQVZmqxwmldOLmBY
6g3Be7udCzJN4tiP15kYM6rOFqdXVT01OZMZuyJo3s7DC8TFpWmNBguvWN0JXQIjLMer4afjAqPo
qYpwwBpWxPi418+DEb06oFBovthtYvhEyQjAZOGSea+SQeKss3b3tg2nPUGf9oLURdamx9APoL5F
+jXxr+GASsOfCakiHnLC0qNXiDhI0GjwnIfe/Z1OkhA2iWY1evUvpBLWoSdDdI1tzl6ONKc0+cGb
FcoTpQrZfHM4AnBC46AhyHaTua2kER78ByaO/baueJKQKKDIlK1coeNEmAK0HQmGEz3gySF2PGCt
NYbcj6HL/DuBdyBb+5xK+zV3afWgze+NFJEeDO890FhxtLKB0YId7IuqOTUS0nPbo3Fxe2fPkIFb
YDMbhE76mSq38p5xL1jHdwruhHvSAmmPheN82WzGrny0EgtwsYndPx7KQxT4n6KLj1OEvTKMyVAc
JPB9g/Nq4w7WKfZTb2nkiLU6xxLLKBsY+pkf2LnNPUnFal3HzEZk6+ElyCiEauuZ3XOzHgYyw6LJ
w3SMgL6TjJdByx4iXc5LszeMtdnaOPuTmQyxlCF7YYHP9f0LEeUJ1zDisjyla8wa137BVfzbjMqn
HkT8xm/Ujg6bddjAEr/0uLkEWIougk08GsmDa4w43eUcLGa0xypM12MJ6C+Dk7qILZkdYcGQ9NZA
sajac08iBJuaEeXTXB9UCXUbl9mP4Q7lAyy2BwJtdp6+SVqhd7w+b7l9rGuP1RuuZhmSBaM6RSLR
OCaYQHy5C5SJziQL1mmHT4CzF2NlXr6QGMSSlRbHRcjnazUc8qI8hziGd604GA2BJirczzFv5gLG
I+O6Sm1FBPYiz8WDMxcsIhF+a90EkCv8Q1YIOrMRNlZRza99kFZnyqeoh33kMHRo8zDkVQ55Y8Uu
+5Tcjz+ctuckh+IzWC9cKttGDZrz94rCgvX1XYbnLFtkeits4HzQ7lpP8MYCZ9hbdfZdQRQm62q6
pyAPsDdCKp9yzxZ2P7KuP/TzM8uyi5u1zpXjmIere+sUfkgXOXMtglWRu0ckuZxDyZfEL7ia7SRe
DNIm25wuYYUmsN+QEbEYAubVWGmcQ1cMzqLr7XbbN+CugmA6geiszjoB50ss7sKsi3lLQGE+9fPe
V+2PibjQqbs9hMhqO7ZwZIeKUfqocapgKt47TM2iZhbP5XC/hlkhu62HLsNcjm2qHylKCuB6kHV6
ylkZJsYGoO85KUX7UHBP3tklctG0MBPMOTcf84XVh/jIA1BNaMrHgIhiMlCSHd96o7SFCtAbvA2x
QBEiX/L84CMBiwuxRvKhLIyceqD7mNGizp5OCKzgg2H3OEWasVlZocn0lqPw2t4/YLri2J7aAflU
exMUZwfsBYynS45ibsY42mlK9n/8r5q6/4pbZz6z9iPaDSt4F8p123jEoJvnin3rysHF0yXBShJy
JZHrLMwWuzeRSe1NMZKAblhe9aTamxvD3iDQRQHtG7EOxJiOQ+4oq/UeezCtcC4m78pmZ7hOEK5S
5R0C6J+DQKE3tIgDZgsmBWlQzqWepXNxutY7Z8X17ydtYcCp8MS0TZwkvihC+xwWYIQ9osIpxWOa
ryw3oiXgnfCIMYC9FoSnUOyoNMW+GYnRFUZY0MGQCNJZxiul4YMf8ZI7KieuOBFoYD0/fA1x1Wcm
Jhqrd6O9DA3zqUhBD8GcOXiVAgXi+Bd43S6XMVFwthWC3n718qnAfxm7l1jULYwTThWr4R2QZvf4
SI4ugs/j8Rz2VMA0ShECYA1urcZR/vdTp6EvKOZGbQjpOs3uvqJQezCk/UN7bO0QWkwXaIomKS0p
cEs4RX6UHycbmJF022cEJ/m5/DOW/kvf+pjSiLY0Ngyob1zQzxlUF9Y6rJp8bPVBUu0oAFAkpK73
4Ptn+kSi/Eiz5aG1u8vfD9OosXUGA2lolALGfDdKU6hZ7DbZ+cqNkpiOpDC9E9Avk+eGy3M0zeGS
+J55zPjdM85b1Pf6Pcii/rlojGs6dN7FdZOGWVSeLAlaBdCf56Szx0ZAfGTpPOGeQDXFN9FueYnm
hJdCCX1rLOuCLEpsIkcguI/mbxisxZq164+FZPpWy27cCknwWqv5JWs08N7kO4+FpNx3YxiphozW
DCOjm67LjoGsVd3jRlixsKva53fof5UXzsNQPtN7/x7jkwITtjEKQveAzKzICABxo9vyMZfqNATV
dLaYpj5Wfs0MuItOfz8j0ZvvxvstThHt3V9eItfqadPxLsFdgF94WaUcUkUMPVlF+hYpv1mqO+dQ
gUYqEwb6SSpCUBn1jue+XPh+Fm2lVx0BhaEAWpI5Fr33PrVcQuLeckZwdXSgAHpYQAC4oIGxbaCJ
YbNuQxQxbm2qQ1XCA2tl/dFLOz1Zcf5YRDXCKIu9bGJf8Af1yI4CufEFWpU4uAe/DNkqYIFrQaxa
IiNmTVMpWKiud2I50C8D/jkFLSEJdREQrQgMvxzCs8qTbEOmE1AEqqGyRq6u4wYXGt4Xr/v0vfzY
JeIlI8sHjBv5e3mtIEsw4FhFdnbEAgUDIZAvrHg/89Y6xv5IcnA8fAWTjcI/FgAQ+R3CIQ81Lda3
qyXnn9X/YmhzdIkUR+MIGjyyIHeE8k5and9DxrbbJCRSEmVuE6IgaBs1PiLwzcg9B/E3vOQ52gTb
e2+aHh909gc7qHmCjFosCD0jDxrM3N4O29dnfjcOp2TyhdjGXtfLDHAHgu2rwMC/dEIyRnoPzzpK
Nouw6rCizPSQn9Yu2zM7PVagBTiIo/vy3kZtzInM5tPod1qTzIBREsB0yLIvcjZ4NZr35Dpq5rvB
XHyZKVgilzTC0iIh1IbFtDaTXC541s/xKIqVD0V0ZY4X01QE3PdU/OloGPj/6cg7hXcidptNAHCp
a6ZV42dUVlZ29Wd1VUR/rsgopv5s60/h6BhPCKS2alJy19RY8NUQrrLO/hF59OwgkE3HiIQ3OdPH
WNUvYp93qClQ8Xnhc5C7eyVxcJSJi6UqQtQ6AZy2EuZEdcsawqqLjWcD0MqgihJGjvzZ9fk1jOky
tz1EGL1ea/CGC4oMEOIevuqRnjjENblI4oRdqjtcxlD/HnTLK+i0H0M3/2Fb8dgeNOQ6SBxIQwZH
P/oK9ysBnmSw6ntgwV0nlPfRw4xCBdT3i8zS9xQx4mLqpxiAKsIZ3yQqwPU+fAHPI+SqxMsvXj02
m7PLiSYc9RmISZM2DoKnmd84D6Cam8WaEs+nJKMLEtQKjVokzMtTg+fO6q0zsB9oAjX7k1pED3YX
rs00lct2hisYkX3E0N3ezMHwIsN7sqPUqMbM334ArCDA/jwO5ZPTk9FJjFO85RVGDxbucDIYuzka
nW3qhwywWdw0EdKwvIQCwHRulVLh7kJbrpV+UdhH9rJB68StvIsp3RZRAass5BIXCUw9V8ICtpSx
p38/dzAi09LHwDPDhE6HlDVMCNELAmDvbKcqw7rrhMck6z6xP6aHeCL6A8Zpa387lIwmBR3re/M9
6/E+Yl3mbunvNea4H+kuFyrJracQ3Z1/JyeZySt5b91GUljztBEwjU4f8SAdq/AP//iQISUCBhFQ
fRZnhrPlsiyhNOQpc4bIAM3JVJlBIBXiPioHqHRpcilJziYWsFsTbPkFAYUfvAjGpeqI5W46ez3N
4ntoNOIFVk1+oq93fOzSbXW3Ikt82OQcXBCLkF762UdFtUUxeYdVc+wMSfJFfZ7O1Z5yp112s/rV
jc2a2VhzsWX8u0GTXAfzsBEmUiyvjjdVjZxNmSdT13iAHILiC4WlABVFOOTbGAVJZRd4xXX3pwZb
2XC5oyR9oxvfCXdGqI6IeR0k2TOJ9HNoqlUVqEOWgl/PxGCukP9Qloem8xDW3XcRy0tv9z++6X6N
bQQO2szwgASgZDDrxkRskWRGhuJ7g5AVzgy1fyTS5zEFADffX1bj5MROt024UhmZEOaGNMTFpOH6
34NBiMfogPkCgHBTqf3oV4LApLp0cDTnRFUG0NkAZ9cxROjeUo9t37QgazGp6mZ66ZLRW1u4nMgA
/K7ieB8lKL/GSL+EKDa24QwwZbIZlDIGfTGdD4CKf/hlP0L/WXORGbwncW8WKp1W0hzPUV5cHIbQ
GHd4Ckf0DWU0FgdV6C0bPOowciEFmg1E/TgFQqNjxknNV2XRAYtljO2922d9zGMNi2sGQbhNCxbz
I/rUO44hsFrWjq3DeHi00AQkIDDuq6CNNTIQmFG/q8pLVhWpR8vCCE6eXUSbvgJYY1gFp3OWnk20
PMesJhbJ0G69xSV5sJACEAcU0ihpZ8+NCJINC0tG9RDjKlkgc/uKq/GF9q6AL9wQmJvGayuFVwQH
xZsl3hy3qdc6FhegGnhfK3BmsqPLdiSomVoiZK/H7za1iBRvGjIrkFzbbbNrAZEuJv9VfjexV60a
OO2gSU5JWSMDhkKKdF6yHhfMg83qWDZmd4uL9Ee51nRWf8ALEHpKGxASs42aINlVDjxADQSnZ9q+
ZO3P/FZrnHHqcxrutQC7Bzer1FWDszHIPrsDlGneRAgxKFGwKWpFiI/yVrky/jgttzOSCJxaLElg
8+AZRJFDYFqjAueNHIWp6Wuqafs6IP2B1bMi7wQGHcBGb4xKxHNehyKSf5nV0AfPXKZdWCVXo1Zw
xUdtLUP7UxVlemCcaBzUcnLRioPDBXkz+n/SMmAXapaIo0c2knmNs4NxPlDydDdwbnJlkRLMYIu6
XnvNLS2Lrzx3f9XMXNZ3xAgUlL8svdk1zQ3v0zNBBM5O86wuBthXB2P29o0UI7UT79/RcT5bJ9j0
pfMRjS3u7yopt5bpA/Zo4WMYRrLyRud3DIxwrjIcM4LfkHtEz8FhFKlfZefAKG6bayIZtVlzGRHH
kdAB2lsDgv0y7rO3tNA25n3nVqj5M7GOiCFwJUa/ptT9SmAYn41w/GAtpzmkITVUpf7dujyr7oI0
NFLLIzoiS0ckGwOLJNGQZtbsSXQqPTgxzBbv8mZKRyeh0faHmLeRzxwptzlkDVrhxP+s+umhc21y
4e9Kssx/DfDyT+b83ZHs4mhf3cj/wU18fwhMwG7Sukv0imSZZORfVAwqFhPTHat1bqIj8LfzsLHx
XjoJ9KNkpS/VaIFR7R+d2IzOse9c2syItpSNe7dEnhzHkq2Q9x6CduP6u4d/YecfbEkjXX0XDp7h
SpbOOq3MW14PtEb2Bl58vkRd7K9y+YS/bQRlJj7sBPy7UXgvVo9umyxbc+sa7jLNmKUITNuehWIh
hKM5W6GDl6yyEZixdZZoR1XfNBdSjJDNczzugml6RDudHgRokWQum2OAN2lO1XcmoOJDOV9KYxC8
j98S8pb3U9YWG5Bqz9WcgtYw/M9xRjFHpNqyN8e3KmHWy5BqQcLZ6xjEb1hxypPZDdG6pCrOdRQu
ZZZcOhCQAKDSaKlVt2kGlW4IJBqWVbNHLhPtrNl+glNzjGcx3KCwNDG42Dr3dxU5ohjnZqJMbULM
A/NYtLRwpiturZ2E60ZNT622sgd8DEQ8Gws94E73Ith/o80h1CXV3duaEyOEuS1p9DKR1ndkUUGE
OBGTxt5nLWhIIj3HnSmHnY12waMPjGag4ThZ8TD5Lfy69jpU+lv0vOF7XLrYYMKYtRhK8cJVEP8z
4W7xjb8x+X+2wjy++1TOTF4Y4M8RtR6m9gzc74KpLwabTqyKxH/JO/sxSNSMcaI/SAenQWsh+iTA
QiJTGOyVHYP0MGt778f4QGr7VrV5STUn2E/2mAejso7WUrXvjTfK84x/y2173PPw3FCHspNJSzyT
TDLH9mkI5tcsTBWLAHInLVk/h+F45XpJVqk70PsZr24ErzXnt8RKMcXx64CpGwmXb/GGd90AmWXQ
3SbVrV7H7qluM3ETLDfuOLS1D0l2yxoKo0wzFKtOkvI+xeYnCsELjTU+e/5kXeZEIBB0chRqfufi
8IwUiQ9sJk/Z1atK9QHkk7EUNbLCCreR7VZvZDZl62lw41WY18xYDI/EWvcZahpb09h/GqXYMCJH
1NNUfwKRsc91iCbULslgVHhXzoEK6N4GQbS9R8KKMCki2aJAbR3jXMCqzd5kyBl8A2egf5JPlqfV
6zC28E/bU24V5VuBKGrSH4yyoo3kZd1UZFJuJjs71YGBHVYf6q4g2oIXnMcO22q4diesyFkBR9Y0
2kdaAFjzQpRkiLbLAj4btQt3hWnIazkV8W2cDetQc4GVIBlKJ3rK8uAVoY/aaiSnVkV+CZAT/Ea9
cVWRJJ4rVXD8OdDXISuYoZGvXINgSCDFISwFeRnicyzH6g/ifXfr9eZDwkiW6RC4lKTOSYcvjWNY
KYY+rJNniAKQ/ourSRZwTtCvUxDspgh2aFLRMTfHvTAjWR8z9duHrL+UO8lb+VKXk1pChiLDZU5e
iM1eh4Zdv6GRj2GBG2ezqOxzKLprCzX6OEww9ioU/kpwovKrtpctWNGkx4AsPddbY8p5arAjzg2t
uhEVJpO2RK4JZ2BZ04hbHuxU6T82vJkYDNZ/MvFuQfJjGv+gZ/NKNBIjE4d0ophBMd7FEYC1adSL
skl/NTH5ED2a71mvJewATQR5nXrdCiMNyC/CYuABJSQeSlT9M8rD1D5npoXQD+HIiljOXdiX6qFu
pwM/s9NN7oaL7NvzydQtBkKrcJh366w0Lqbk1RqM9kgcbwb6rA424dTgz59Ii4xLMFLdc1TeM0Lm
fO/YAxKqqX8Ip/zdaKOfEgHgtqhX/5uwM1uOG2mT7BPBDAgAAeA29407RVK8gXET9iUCgfXp56T+
GavpsrbuG1lJolTKZCIW/9yPuyptXn35yPieNCgLvvGCmWsBRwNHZjcqD34z11NbGqCileda1yYy
9UPb8CqndABqGcdj68onJB88ZTUhbqhBjK1IDA9hH+5QQsZz01sD3+Z9JKdwB5O13/Qv84LfgdQM
rZrdS9SgEDHrrei7xcAb9G+FOz5nDfnSoeGDN9lXS/inTfd01wXjLrlqEovMNUDF4ZH4F6PnyA05
xJy64NptiC8BT/iVGCe9e2gFePRifx+P9HNKG2tW0BTZOguOjDbzFfAVRh4AQkQxXebMqk+B99Gn
8yGSHrJwx2vJXf87oifH7ceJufFyZtOXK2QoZ1MOdnHuFpc4QVQ7a2kH9zO8RMtWt9yeGcn1ZMod
/h3EEtvvubbZL9t3YursAV4+4exu9xUFj5th0MCv1VF14tl2mmIrmrk5pJIHZ6yn8phKT0J+zakx
SP+kQcPLHYC1txpMU2Ln/UPR/rJ4TqvwSKk3PoVm/uBV8es8dPGmqarDUKt57zrW3mDycHzxx1g1
E3+XItrF25oAFR5kx33YRvWhU/a0T0L3YVjaCKavxVIfzdapna2ziNHhrQgxwklqZsMtfZR1RIwt
o3gSErmxU/CzLvU8sEW/qoTQtCu9nEbTq39PpPkGhu/gDjhiydgvJfCuzGMBNZQQ+xhjNXUYvZ3N
iBGahJ7NSaYY1qoM00Ou5D7RwR2jZHEUFPY4kR8ca+F/gJNaUeRYQXrwSTvH4tlycnLeF+JrVA0L
Ge5qqo5XJEDCDIkrI4knLXKGJIYB6q6WPKGWLFj2M04ikD8zmxDqADm1m3rJnothjuH8cGekx0te
4qji71T39EmYR5odKDBOK70uKxVtVD1lOzfKxJ7GJJpLozzgJLOEW85jmsaYj67z2OLt+SmvoKPU
ZWuhz3vXbnDsV1UB2Al7PSiqq+dB+4CvUC+3U4GqVFgDM9l4per6VlF+3KAkrczZDB5QtjY9LMWy
ySreiTDqPVCdCWaeCKxR7dKjm0f2qkMEQXYMChYXO6MvBYilp5NoiyaQ74SNr7vzm8dFcMrrS+bz
bJIwt/Xe9yeeUZj5+BycR1AHxQatc2uE1jtCwDPnpXhn/CAm0QKMrq+bXeFi1Tb4SsZd45EmgTFV
4MMQ06GmNtearHIdYI9cF6r7nlzaXSZd4GkU93mUEGqyGee6pf6YmORhobJvWyV+fDp3tA0JfmiE
hHvUQ3WpgEj2Y04tcDwc3IWgI+xIuFEkjWbQh4R/nvnqeuuPOU+ph9QcBkW0sQNKkILuZcHzruF4
bGSVEvKhgEAMetVB+WdkVR/s0ju72Uz8nvFYVT7N1J5EgXE5QIR73cEOAPADv6LhgsG9l0jYOu3h
E0xOC5JVPYx4hiLsWb9EWz96TdhtdVdX29GCZZYNLzE2GhCjm7FviKxZcG6dTryPtb0rZUVwts6z
rchBBJfylu4OtdHCIjQSHLUbBEydAaDzDfM3npnf2GlWoa9u47RuHqx5JCDCaXSZmQ/kBmUBOASV
dy7gbQHSdOq6ah+GA9JxWjxhSMFcHIF2yKr5lC7u9FRznxq6BaWyye7nWqFH429IVFx8dUHEdSaB
XVJVmFjTSjornlqaXutObtiwd17gVCsGVNV9U5wjI8CdRLq/X3CzOiOhN1va4dmmLhbZO+yR9DOG
YY3ZZC1LQl5diyoyrT/Hubjx/LB5oWhJ7in+AEhKlOhhqasPpHu8Jvnj3x/qhOYbie0/dOFGVtRm
ncapDTa8tuASeya4/P2vvz8kCiZvQMqdwqn/8hv/+unfL/bcLzdE/vznj//9r399KfR4WuN4kzb/
+o1/fTGeKHPSS7f958tA3P3ff9w/v/b3Tw3XpmNUtXn3r9/4198ZD4XZOwbw0X99NX+/zB3d//+l
Y2o+EWYzx//ua//5NWKo8YZ8KifX/+bv/NevXaZ5ZEX8H7+wibiYYimI/5f3RztNfxyt4vTPa/zn
/fnn12rRPUQCq4AxZOVE7sOYHaph9ffnc2zcI7jW//xuUbj+5e+v07jjhruxpGyae7+9wZFGcbA3
LOsgdNNfRtIQYYyTHP7+dOYmJYi9kRJQ2GWGJtpAoCGsbTfbInZjcCmPdFOgx9v1m2CqfAh6p9gN
46+gm8r73hmrfSoD/+y2w4K3/Oo9LcItafv0zbJpvYH//qkbKPRw8p2bNCzdWxO3zbqYMVIlyvoV
GIoqJs7Rt9SU1E95jPGTmCkOropO6XnpzignIVEfDuqukC8pd6hNOyOXFppYhOxzhqdNd8YIDgky
+c4Zhth1cxkDUdw1Hkoeyh+hjerYCv0exAUvhrxXPI/rzPmE1e+fg6ShTq3xKQtsl72y3ewIpFu+
HHyDHoQmdPAG9nqWtauyU/YvqLb4OxUUWiPWRl5papl4nKBVAghgBAaMkF1RGSpqzDdnH/eYK84E
WG/WE2FcohUWGYTma3HsHG5vlnDGhZPloi2uKF0CyYrzif5Z7hGQuWeGKKt5ov58HD4tpc8lOH3P
EgTXMCNfD8EUR27ovFph9AUZxuFvi+8zPjEmmNc6Eyhu0I97srWcUI7gt37MIMC02PZbxhVw4qHW
MgORF/Q7bl9UHNEnTtAddor9kC4l86TcFVtcSvhwnomm2CrFlLAgbyCX4sv7IirOScEDmKd7Z2tP
7MEB1Xyw3ojeKswF7OkcSoZRwg6S/HWMfrCiLcReRxCtwIGY+3ZvroShDgEWeQnuPQyaBD9vX0Ix
ACMejdEbZfGMLLsSvwSBg/Izc0V+ptKEyxVBFis7CpemaWYG4TUPOqC6njiWUZPA4d2jAycsD6nx
DpZw3nF92OewoRjQR4NJF4oCeutB5RMjHymPhv12VzCpsUf5OlemuQksDJaZP4yb3mgqlXCC9HPA
7AGaKViPwoL+Cm4ZtPoqjzhbsdOxyaxNmYw7J17eslLsx9boveWVzxQd3XBRPOAHL6l2lz9ze/Vv
kNYnrm11mzQCRBORTwZtaMZzNN4VlqpPriOe62ul9ED4e9dF3q6scAt50C3LxDlwFl9F9UAATAXl
qu/wQBaZ/yfwaJvEo5Ss6gZcUT3Z9NhY9poBCF4rw5Gxrb9aD4ZqaiePS8vraYiIFovw7jhBUM1D
bzKYoJiXRaUUPKCscjYS0AxeaDBSExwnxUx2mznuA5AhcrBFimFw+GNAq8DwI9oCkYHQL+Cbk7B4
ZGA1T3npr0Ej2+BVob9U1jN92/SNAhjcZQBnIb3Xz05L6DdrnNsud7lG6EVtcdjkG8dCB8uLMaII
nicgacKV7ipz30LJ4LNd78oU0vPYMUF3m1d7YQpOqdZt6RNX15JDD3x6wj09NWz0fVzsytt6zKJI
qyfb2s0/yQRvQP5o1LKJITtX12u9jkrgH+XIJUHK+SuU+rEFrrayU+6Orq02YwJJda8cjj8DhqrV
NOeffa+/gqpEKHJ5upu5I3+XUyfhsfI2EWN6Su67Sx28BdgyaJsgtrkwNV/1Df78IVu++t7Y+/5I
M0twc+UOEWJjYQiDDIC4oVC5eJRTOZ96tJoNUh8lUMk9OfZ4zY1lOQye9z0Y89sgDIQjRzBi/9Be
y2nTR9onp5wdy6GEA1OS8vWzGxt79BH36Qv9Z6/FxE6ve3c3ONbL6A5fXBa/ykFOOJ8oVYXpsxbQ
VcIRC3o4QsayEoTkOtzJqaf8UN5x/GZAuFQtF+h6U/jFcPSkw8WotDeFO1h7vA6NH1C87slg1QsU
s7+fsmYk8RVLejTmpvu5/lN6Wb/Sgv1O5R+9cRODvN5hrEwXxFSox6wYQXGV44yWjK1uad0vlUGG
D7P4KR5R+nQabsk0b9z2MQ2XZiuS/qm2rqJpi95pSpv/r//e+59T+ZPY46dl46N3SpZHbEkZjYDA
59GHa0ZdouAzHxi8ocr2tlZNG3o8qJ1ROa0ArvM6l5ATmWN0hzrB5jO0Ggktx0edEvmsZP48ROnj
ICXmVcUy2UhMBXZ3PzjTy1xUCEy2xwQ2u2H0kr4VCsMNmbJADObGbzqPKdI2DqS/ttOp37cSWDXZ
qSe3IZ8LqfK1y7gxWJisjPsVjPq9s+gjrhpCA8kU75klkNAdkue2ZtoSUNADWTr8Yr6GvuTLAxVi
AAflrqW66WpzuCtmHZzT0IXP5fbtdp1f2xEjfzrrKkq2SZ0fNYvegUTXVnXuL1gKFCOyx20EJtIS
jZ6f+Rwx7O6P0K3YMvsuL2AUwBWjZgQMADB9rVixL0WinIMznRCBpxUwNRSyIdyrsKVxzOFOKHgv
QwvGthc1W2X8p5BgBRMX0pl64aalrsJk3vxwu+DmrbGMhZShBWl0U6ZdCoWah3SKrQ0daCWSYp4T
26t/OeNAiDX3LlGj9lk36rXbY8nDiIrqiJ02pJ9s8gLe3/5I4y9xVgoYGjsdiSgCMbLDYA+Lo1oX
rX6teMI3tss93F7GQ4JgZFIvus9ls2PiHnMLmYrLxM2MuxpUM81IjowE398ebIj07rA3cqUv4vpM
ceovK3sxc1yw3KWsy6O+SrP1srFcvMhlW1g3cN2IY1NTFpIMBQ1jMU9rkZ+Twbu44HDWHY3ub0ls
fTe+/alKwOEc37uVFn6Bqa5fEUWB9pr8anT24Jb++3WNX1BPdkGTEObErFv45raS/hNTFfhfbohZ
smPi/TehGDNgmwqK6qKuZppmeadG2O4Bus+LNTIIaAfYq5YSl0xgM1L9bYILfu3mcjMwWFuDLJ9X
hj3Ga7eq4jRn/GJPbNzmzNFHDETh9lCUu4Ednemzp6tyPcdwBqZyQuYc0L84ZhMR781R1eNtEfus
FQSnubCC6OKCP9GlMeQVOYKlvy4t/COGZgZdMR7Z3+k5LdXvqiJlqQb/i/zoW5i0WHISmpOCY5Uw
KGm0ivClHhofU/uYOh98JHDTBQ+O7KZXTi/MfyOchWUyf+dM6JDtovk5x+neeiSPtTJQzknYT1wM
gTzzfRdW9YTwvbVyH1WAcd9e24wia6lupyLrzzl/wRoZesJ31bsp8pMVE/1GZkcm4fsBIeeeoMSb
3Yz4rAvqRNSEqlACWuxKvQ16SneJ4yAgBthejuUTQVc+MoCgUIbFjxi8e4w2wX4S5dbVg78ndvfb
IPFbixwgUHQRui41P5D88Lt0UDR78CbRLUZAK6nKe9VED5kc3hq6EE8wrPKVNKjPUVmdJrj2jOfx
ycxWFa9V5N2fjSpdaoVhG1b9HxFM95ZegovtUr0cGNMyae3vqGNN9qIcznxjrGMIN4mi0HukRizw
YiuD1NtmhGxBmgFFLu19OmUM1GiZhshD2FiCNUZfNzBmKdQWXHoo/IGTMHy0VGSh3MkXUch7lxAE
rbzgGyqQmHVe/GZoMZ0GuoY7poqHmN2gMsMRKrhDxpSFw9Mw9guIJ7tEF3cu/t9TlrUNEEf+S7Q0
rME0/PsT15K3iQndHUXmCma/k5ur1o4a2KXDyWX4GXFy88uQu0TfpOi1THwp18nGAzvJ1ngN2kSd
cVIZRXCgfWLNOg6f//qDaC11KhY/OXGw4BhL4pXq+V78qU3f7q4EQTBTV9kE2JkP75JzIWh/UHLq
5Mwz1T9i+bFomtuCj36HCWUjfs0PeYZ9uMwQg8MZg8/1j7SF3f7nh7ysod9IptUG3+7J8YNf1GeC
dOhDPoAJLTIUyMMn59/OmTpAgjLLbG8LbOdpEt/xyTBXmYZ7yPWdiuJmOkBlXrdcSOZ1fe2jRSfC
lNywkPrXiuc2wEeeheJrhta3ibOeIzPSypw12XXGeNIFsNF+1DDlnQp9ltbGlQl9QuQQXhAS8WTm
Dc07cRAVWKCYzNAwyekhWgYW/MDCyYYshFPnc6K6lZNvL3Eaj9MqH7nPpX7ACFBAXYpj1jGf086G
5iAcJh2lOASwGX+SsCswn+SSKzD1GxvYD195xbDWOPLLjsydzKBUl27k0Jo2PEXOgM9TgthqaH7O
MFIdxTQxleDoHfYHYqKGIdMRqPjFZuOvItZEmsMvudslhyzpAejoL+GmjyhSXxgQLQ66+rUmFk9c
kxI4zC1cpcqXilzhPOZv1dG41j7r6bBVdu3tyJGC+O6/peJC5Fnf/RUsO0p8k5lyOZlEAaJ+3mxy
wybfh8SbIrIMZLrwM1JNWzB135IBzAhKLdBxKp9jK/q9Hd3MKlPniNLPNTkm8lWxexdDe1zbfFLW
HQlO5sTRCjz8Ziy8x3GuQd1OU7fxrApkBiJ6M7PtZIYkIGygNVCXl3qUm24BVhs2gFavU0bbUP3s
9+UzOIivTly8NABnw+scAlIWi/Zus4azs5Q+u21fPllh8OK0C0cLzoN1J16w+DcUqIynZiwQz8BB
MAd+IZAPECcUFGEm2Q1epISOCXIrqAFYCOs0YUkZMGr51O/MilfXaoByDW5GFtMRKC5FD3aKPZ8+
0J0f9D89BuONM+b7nGbQ7RK18TapEq6JtKdYNOJSpzDfDIdyhnEfCPsrKWNMpXFDETknvKYUz4C0
AXch1LYTvN/GvpG+DFjKmWvU3XjKZxpFs5aXKcPgzTghbU/tN/fWbjd20S6fygDD3YJgXTvZBmqH
up7wpvLRjHwch4yCJQ9877qHxVOm0VWtADw3Jta2DX29FQIYgaJ1Blf3Ssyhv2orkpvyApnzdRIj
UyZ4Zq6iltDp0SEjbKDDddzptc2tlfOxpPFbnHAatY4ctpU2kDiQyHIuqkc4eo4Cjma7QbPnyINb
iDPXLiwUHyTKnmCcej0M4+AN07PkQJO+DLauLo31WDYT5Z5FTj2y/sFt9BRI6iuWmYZ5Awpbc7ts
m3stynd88MyZMv+99aj7SzwonUkl6UP3ySjaTEHMUPmbLiywoMocGPZANjO8CkBhhRVFw5/OYLdJ
Ha3zDo2FN4nIQWUgsPoNDt/kYFvkc7M+7jj4iEOf1vEeSMa+c9q7NCLrlIdmPiRNfMtdKzxYqHAb
n9xGLdx1pLj15GVFhI5pLx980EcsOk7T/CZ8Di9iMMHRmi5DjU58tbqyf/CeToY9PN/NRR9twYAw
AeVgz4Jb7Sb5HriMb5OGebsnuQS7Yfvd0Sc2Sw5UsnD7XdFgemxk3a66gplJWXbgoEJOouA5Me4x
PVD4+WrvsRdOde4jjroUkrE6ThYlkml38EM93dPAvcZVxGB9Hs6waAg9u/kppW911VQkp1wzEe5r
JBIit4S7XqbRrkUAObbYqHodHawlPcJxafcj1db01GFE4Z4EhXXyyt3kcwgVY/aTgNXce4M3s6Mt
GtVJAYmocdC3IQN/qXWwgxGe7y0H+HcQYb4ItLMBXMm2Jp4cJhyRDrH9LLPcc2CfaMI+Gd7MKfcY
mpD3KjD3c+Zq7F3RUc0IDGUNnCjb6vtyjP5worvrXZaKuB68dcJ+fPJEAeDX6T5jRte7RYW/rL6x
7yNhPabm3HJGW1u5xPfqUv8rJgdAoJjeronrrB8IT7JJAyGVhyiCUKR1/eZ77k2eDHibM/dojd27
Yt+mGUOnG4orQWKNI2NaQym7l2/wIIZH32pfQqoKWFOBJI7L9FTahHFsq9zaHKG2ZH3uw6Kh2ms5
NBNkTc8+BsycOHJw0eZ8yp4T4cjHmWI37KCa5hK+87f+RCyXpXI9RO6yGZfmT3GljC1D+Yh0MfIY
cfcjFUozhTm6HqXV3nAfhd5d0WLLsKqBErY09bdLGF/KChGR+FRTZvKAIetAQJNoaXFnVIqzr8oP
w6x4DBKNabUhXzDmS7U3Chdcgsk9mljHG+P89jPd0EvlbUP+YoO2d+z64Ilo/20/sRXaoc3I255x
VnvQLDP2If4AfkT6k4MsvYhxeZpzb48lyt3k9uuIG3ndc5JZ50pvlV8wvFYiv4x9zlGlbVF1J+sz
llfIm2QWj2LziGTJv0pV55T3fOsN6qtv/UPf4wJ1hXMvXDLIccKGq7E6AZax8r3foXJH2In7Qny3
KnnHmiAIIXqcNGbCq8Ceu2lPYJmTpPQwaXFuw8UTJxtkhks/gTfQ0/IdWSjaaXQtUBqS9lY2840S
r3MOgEiCMnDD2zxTxbaARghRBhwj37I+C1hjSy5W8AHIjJvsUUb0lAqP9o+WzT1zcRoVdPNebbV4
e180HmqKHyowRuOyy01701eiXvuBtjf7OaMNOXFmceDCQp3Au5xwtWk+ousS4+qc6uyWxg5qNmoT
Eb/wfjleB/i9W5zT5FavMF4BW+gcJaPwCmJQ+bmg/Stp3G/RV7wOBThM8r4V4cgjH4VcIp3xYzHB
3mnncNdj+/SwURcl5m7CmR/G9pp9s6CT0XsR7jDxFSsZIBV36uoWAYM3gUrMmoAede5zaQvliVCR
x1CCLHSYgD0LRz506PbuTjh0KxjMlQ5QwmsHBm202v4chzHA0QlMzbLo4VGwJAve0bXA4c0FmvV6
iLJwX2d3SxdXN2MQ7cKIACghTo2hbV/0FHSXE2BOXJa7qinrzeJiQlPDSVwP/H9/iP35//10RsDE
cn1E6ICJ3ywfSzWRGkidT77t+Z3JnA7uLkd3GrPblQtPnBAvuzJF2l5JH/Eg+5/a4fHzpuDDt+Jb
PyniQ8Njtcbjh9+CTSXkSoHlBjipDndJfc3E7ZPBVIws6opbGQqp1P5hKZO/kZpmNXBDQFQW56gf
8RLIFENKbt0bOV6coP5GYr4LChf7+Oi9a1vfNF44UhoFBTmeY7gEH51A4LPjrll7PYzMHj9MaKxt
M8zpyhnFo2qt10HQ9r60Vr21pb7MCVNsu0pZjKf+JLHiLH5ubYFIiSvZH15ekm1Kckl8tm86OGtB
67obGFoZS7jzM3kMQkl80EC0jB+Wcu4hjNykk/fl6Pl3Fi2/Jj+Jd15eXvKQ7FY2tMROBU/d4F13
qRg3seXIA5IXuBU2ARHnEPTSUF5Uj09DoA4thsLntE2JRhMIz3ALNjb4FGCEcCCDlyXgBOYwvA+L
I/gZiqX6rCMEoh482/9j8FMeylH86uoOeVoUz330URdlBgoEo06B6M7kXm6pRC1psGtfgAjSpW58
qj2BQwbiFAZkZYYJyAs530slu51IJ2ifX4GHFVP1tDK07rMVIzdV4chxnsJLpgUbhuzMx2orP9od
J32ZGmvVQbPb6RSPNXoU7PIJhcJqd4Lm6qTuj5HHDamCF5Jbwmc+jBo3tdHDhM19a5KBuQryetrj
PAwrF3oWLxyqp7VdFsJHY/0Yp4yfbcXIiRjrhNcz6K4/nPNhphIEFCwH+EySyM7KTcp6sba89j7V
bXFKdLRDLCtv004d/Ku1NdX0mgiCAc3QH4SE0B3UyasxJFh75mM7OYyvrdd/5/ZH7bLCkzEL2Wsf
0kbgzC0eEvuagS9Z0Kv2fRb4lrTl/s4qY5+6YfQPYTaDhKcoycEzyTGpvskHAVQbrXicJ7bKv66w
x84a+yOhi0tiJTOn1Q6PgGeSM5t6crboH+RkB85TzzI4TQSTnC7vT+1SPhRO3e0rWjnnMBl4ZqFS
olZtHJsUpRJir+TMdJFkUVbdUTzOoGJS2Sm1Zy698bObK38/Di1P8zwn+6QmelNaQQBuf2z31KXC
+EFNE6S6joXvP7o+JMqu5ULeT3iRs2G8Xg+nN/bjX3nsPFQCw+OSnEacOZx/4XW5bnshFuJvL4kI
Ppq0z3aQze5r9923KhoMgojPO7cw0FqoysL/pWsEmqgMM3BziG0QZ1hqOYBcn3CCgTBYqFygNoZQ
xkQkaZOWEk/31XDRy++cyg9aExt8YfGq8kf3oUvWccY0KxMj3Jnk08bTNOYj4TI1vlYTz0VDzR4z
QJi3Ywtbpx2Prmlf8Ub9qYa4Pmqo1fEYr81UrJy4szbw/loq8gAak56LbkCR2YF4wKtMrMgj+GtP
iGpU69JlS5n0Ntt2FZA2opCYO+sYpD6CApad/SisVdCpdjdksoUPxMqgwKRvXYqH9UyMkor7Yx4i
ECSTe/ATw849jzd9SxUu3z9GiVFDKpuTkD/gNasjQOP2xKTPpxikqMkqVVN+11GlakYDFDXx6HeW
PqZ5iKPMiGmoiRBhylqQUWeNqXJMg7VH/0V8tWqFHDftukx2/vQ1XzOiY3ydgTOTzJqCwWiLc8ZK
0u/Ag3JBNgrItNbrIrPoFfHJs1Toyg5UJaUTaqD0+1T56pBBsqFMN9v1AASHWbzNcUadRyLZE6M3
46oeHoAqz55X3ph4qs4wfchWYFIEP2ytDPEpSG/LbwJzh7IpzKEZohsCLcmu4XFZw6La2H5ekOex
tpbT7jliVGTJKlrIBhIGeT1c/C7wKZLY5wwYOXdytioj3F0TRbgpOdNBCqZA4zLD54o+0CT5vJP5
VlP4igFUguVgNJi6l6y9UL/O0I0aW5PxEZrZuay4U9hMkW58lk4lhndAXTD6BFRnKgEdrgnoULeF
fZBxQVV4zbJBEpqhRX7jFPKmE3N98JzpAL2fwYNPNsiI9AZYkzh3qWvok9wHLKoxElaFjffggozf
eL7Jec45n1J/rSzwxplJ9ZZMU8Jy7JDi5LNoGbzpkApRhnO8XGK+VTGDwinUzrYuiNmPziXA0bbt
hPzstNZ7F35nGven3nkiIU+wZIlPncMtpshwZFlRdqlUuY2KVG9EmB6zPnyce8Ozm6X3MyFCVtWa
GAUPgzfB+ih9Nt5yIRaG2nG9i7ERxu0LNzd3HXZ5vQ2i25m5JWUi/JbXK2c3WA0fP9BYpeUiiyB3
jc6PIHTHorYifwzdyh8qEF/RBmsHiYt8mLZM3jAG9P1E7RsAo3kK5s11ujgP+uKmwHGiJry3Kzgt
HTldvPWkKB3c3ZmTPdRd915EJeAt6ZKFic920Nu7eO6vtugW13vUgcPlYtjEmCZwMx8Qy3+1FGDs
wO7MxxGkRHUX1fG3j1SJjIARP0/rJ9MiWvXtotZ5Pd+FfNi2lk3h6/IUTw69tvXPkqfv5fXDGttO
i0KCdlEVTIcT70GHQQPH5opRoENCpMFxjoml0xa7kh1yUZDG3B3wg0AkJiUOS2mjZhrTBNAJ7S7R
2nH26QKJa+7DC8yg77xVL8byDmVtz8eBA5wakj2WUaIChjRy6pXMrsOXAo4jgSfHwXpxzUmbQm/i
xPlVBCOFxUCz4uaZEhp19pb6oTMOmQPXBrJg7kSIAzfGA7QRM8qlGh6ZHr/EAfVwOp+5YYO7KLQH
JKdyyX5wd7g+Us9VpSnd1skrR6jppiP4Ofmwiqb8S+gJ92TNihPPlXvnefEu3rvsKpwK7WjnO/rF
LWSxj2zFob6d2TLyfvjkCqE2UJVmjP4ApyCghyyylcuku7DzjvFvc+jggXZ0/a4ro+Nt5RTjCvPN
nmwI452oZBCGKxd+z7wbplIfrI4sVkQ8SdhWckCczLAvxA+GNppFSB/B8+gYRRUPNRlKqnxDlc1n
YNEIE2eQ0SkccLIO2B+jRmST8yjlcsw9eoiX+W50wMfmFF1UoFfz3qakNbMPflbehoaa5sKyDoIT
Ifc8WW0kycRZkzFUuisPidWuaDkcDsos0aroWaALj3w3SwCwYhXpM2bSU87ZmAiJvx84IK7grZzA
o9wkJohRIdyVAATWxpQi96RDvBgf5MSdlo0FlLPCCCk1oc7FXtbcp611vXT+jsvtOqVWj1jJTwv3
iDqgjFgcENlIZJRiBTxhQECPqY/yWSm2Xb9jIBOSNFmLT2aTz7FtXWMRDBgDjy62jn+YWOJjp+KG
hTslsDZnhwjSVYNvfRWZTcjH9j9/i12M84oYAspoxek+qeEpp5QNVdrmfU/uaqgiR26euN2JvRLX
520GNlYFEYKeR115yvgJu7WvqjeHSgxyKZLodebB7F6eMkqwuELHVGOQWepVj7kMRyvlGjFpLVhA
3sCIv3YoLq5ZqNl7Zq43qJZbm5qcVQTThjBJzG4IpRdMDk1+glLuRtCy19mHQLILBNnSrrnmobLi
d7PHOx2Fd30On4eehbsxGJt7MS980tGxwJ5RSArOtwVbAu531bBPb2nC3cbW3IJKvgNIsVYd0yiC
n68hE1d+1rFuGxzskbWfWt8n8JjeIkKid9EUs2pbzm+gCxj1cbirxxiaQ0YVX+Mzt/nmdeRrYREo
LCIK0KaPRN2MyHQcWr3ywUMLqQFv78dmRF63SKQbpyVHBaoX3bYl47RILq9MI7QNmWeZqHMqonsL
10hd9J+0K/ymdlZiRKWZD1T5Q5WC2GJ8T6614+Er6dOAoHPKM/NLlvqZEV+7Ql+Zd2x9MbVFxevM
IKlFUEmprEXTdzjFKsC1ovjmCsVnQIHwjXBOrnSCl2IKM0UulU2eluKESmRoFpyEAdnHPGf2NZYp
8NAcpoJZtraavTEzOXcXBhJD6/3QsamNNhYX8pl0Xyelu4VTwQ3XlDi83JERiQJYtrYHccjCjMR4
p24JVKMPZtwntX+uFts/h1V5pxJtXz8L5lxU/SG1i5wCCsQN+FEVh1FP7xeUP9Ck3rGm/MprQE85
HQ4hw8pq26zEnk0+cQFW5/SBd/Kp6Vrn6fDeZjnjBPRDPk9IJ6mN/9Y35OY81Otr9L9I/esL4ECu
3QJZpIvPmk9Ul8b3IoKEEUU/dRdFMDzsLy5tZ3q9L13g/FQeJ8pEx1RpSf4Y7ZbcpLu7MkrVJvHk
tBrLstkCQYTmp17sCikKaN7I2mreRy2+G+eexRJTXU83yxdx2PNCAtHvqGZoMeiLABtjE++7WmCC
sGBCOxElrYr+iH0OoRNuM/4YakMVd/0eFjS2sz9OXHNFnBF63QrVsWPIUcRbHRnSZW1JbK3Dmoy5
ZiFV8X/YO4/lxrE1W7/KiRo3TmNjb7jBmdBbiZRPTRApZQreezz9/cCs21ldcU133OkdVIXIlCiK
BIHfrPWt1QBfAEXAgHdgjv1FfrNsQABt4kkSqVyjiUIYuiiIxbSdONp7JqlwEfaGRWj3xZFMgMXI
ER+gAuLl8+GSu4KLCvsAQSa8kfh3hWzqgxtXXxHv3yKoxmRR1l61DEk0ri0uB27/FNQ9MrwsGTZl
0n1Dt8juU5A1qZVbCSMJe2G9ZAiEctOYk6oYB8U4kzeWwShsEkSkvoc23AV9QjmQWfiph2lca8bw
0aX22srjiNmaj2/9i6TFbqGY17OgWAS5YhwdFGx3tGOM3mqZ+o48G+bcVREBYuRcvVTC1dQsMvzR
1YMAm8w2lxdQz1n+MKYEsZ4+9qPYl+7GlbRDpVkdBj+vqA/7P7+q569+3/z9Lb+/72/fcvuH/8L3
/e3Hbr/jdp+We0gY/58f5vYAvx7rf/urfv8Rv3/dbFlnBf1/fy3+l8/4b7/q98OYQMXJbthjd2QG
qeUda2tTsWAmFCE7+AnbSoRUiowYcEIbgiwzMnfJ3lZZMk/V59tGj1zpeLu3a5gZLW5fMosfIfrN
3/Dre/9+LxY6tLXzYwU+tliuUP/z9q+HMjsycn/fWWBPBhaT7G+r9d5EInD7qvKJvGKNyL7977cj
+AfTr1X8TVTKmJfbty81BE1//tTt9mjNS4K/P8DtdvEfD327efv221dGBPj/18P/erjf//Tr4X7f
/v2Tv5/47/tuX/3636S3a8fvP4QTFgfgcKS9ebmVH6LUNjPyfvhSWCWi4tu9DazMP2//5Z9u97JL
Jq456evDICqPoMQmJ4defkO2/OaHGsbc3gbeztSogbkYjBNvw/y/hkSsX1+5pnMAJsLG3InpLQgK
LEA4UAbn4CXIX94ZhTppnvM976mr4nYczgNtYgUNLiq+0CxxGWRhwCkWp/CYMU7PPRbTHboCzap/
jJNkwj3zicu0beYtUUbOr5euM1LLp3Z6RJ14RGMERK9i185qZCQ+Nu9hTOE1xcj1gdGJFLpm2ftk
ZdldcvWhvPLr0HxIgxUevLOwaDEq0bWvsthfKxt0QVjj/Eu8OxzFAvH/wgmyZlGWBJRZxn2a2e+Q
HFZJleX3VZK88wsv7tCNG62RMdoUhFwB4Vluqj8zGoL8E8Hq0lftPJbXx5qKsIyzealZzIEP2WL0
CK5Fzz2YwtxUg/+AmEuycAu/RYLgnDzrG+ydZESQJQDi8TlTscVqrEcRMob4fGt8s4okqAm54TBF
ybL22IPn9aAvpRh/pmYtyBHGfGRJBiGRrz31ib3t0rr55hEQpauUutXv7edgLmuJ4q0ohBsZUoIP
P+qm8o/IHYNdSe572Xr7EYsRXuD0C4lxvgCNj8GbKtJri3Mw4gBCRC2WvUf0pOuBFKmnHrTUGQ01
pgEarAP0qgHOIMblskU0X4x4es2cPTMC9+xb6moPeiUIzUNcucnsYU4SbMlj92Jj4TpavrEQUKBK
Ibs4gvVg1Om3oHw2K088sqrgvwTTcwz7gYXnglHWR0xy4QqJjFyh4Z/Ycyr5MQ7EL8l+btwqbR0o
+87t5IfQZhJZJsqVbiSodEtlr4iV89+9uuPgxgJuaSYX3RTNrNTVW5Ni+/Xs8MwY+tmB5FW4EyhC
FZ3HzoDQUKdcpA90DYQ+mMVbqAjw7uoFw5bxYjQ2kphiUksSruN9oKXfXHRmdoHL0Ai89OQHSQZa
exsFLIFR6DBA6Omse4t5MtSzx1iIYe3KHFFZxrqesFFUT+mDqbSvqXPmVAUaDIoJD86lcR0T7xLa
27pCwED/9ZEJhtSgqIdFBeg5hWl30UPFS8ocs9N7xOk4GBum81R+6XBBNADW6cUOE9iKNeVGNNQa
RpoZ0thsEBlWxN6Ksv0asuqUaNnVlUGyiqPuWVWvxOFFK5eqXE/qfKPId1+laq/nJPeBRMOvpXmz
MkjV7GTTHdk63zOcsctcDMm2YS+yZCvPDt9rdk4KCUcpFjeNOOK5noOcwif0EkzsJYNwr44/CgFf
PEXbNZM74tJ808hYY0VqCGYBOYaDXDxwTMtl27ECNHd6AyJsUtZBrwpE6gbvtDZgBM4E+TN80Gow
AiY/Cf0yw3yMust5Dh1nG5vnTLiUdIKwH0ySP3t2P/DN6cOn1EVMgmuRBDgmIOy8hEh5zoPNhrhL
9Ttai+kOG3p6xES2q2c+vk+qxYpQNctYkYgTHmNcr9PtZs1bezdKezp57UQ+x4Q5SFkWCr/5y9v/
KsbOABH+cvfthxrOiXksutMcHYERdH6g2/drU7VDku8dSjIAp61QLWjNst/fvsOimasp708jkWaF
AZ/BG7Q34D7oX4z2WOsS434MDVa0p25Krw7k511tyLNfqz0TG86UPvlS8HgnL3PRwQGrTAYosBj/
IJOEuALv4s45ygw70pQzomRiyIbZJZi9M8gxGqx9WlT9ChfOO5qdK/LrcKvNGkkZkMSapCBYZYko
QmC1bZ0En4p76Bh2k30VX4xeJcucZpiiGhpP4KLtCh6LUeeNNWzGrxw/C0mdjsLSsjmuhoHKuPcP
sR++gy3zZr/7Z2vBvPfB9NHMomfiAw7CSaK48hFtiY0uUJoYjJI1G0LEyH6B9oJ/AEu3iCtrywBh
IPlZXIhPGACcqGuJHncF3wHtIzhnPjX70rJ+mtq0060czQmpU6w0qrfSSNHdWc2OByU7VprID116
lRf838bKj9Mzr8F729lPPJ+NL82fhogeyRk7m53q120Ixmic3tIx2ZURT1Aod+UWyb05Gd+b0OSS
M+bwcAIiaN3pDDFIHrr2ySmhsFlQjayxQ2/VF+sxb5518nrCBtlx0Iu1UIh6lXeU1aRhgT+7LbMN
szIYB2jQS0OGgtT7TU1sUhW4dzaT/nlFiRlIPvQl2eq6Ai/otLyIKkiuHlu/JRRvf2W3FpGSfKfy
xmGbNcwAWoKZ9mSNLbHLAmtGI0zn4UpQe/GXdZgkAp5camQhV+g7G5qURpIWQRj3Q+mjzxms9NSZ
T5XtfLgeZWpiBnub6cioEPzrkqdC9ARqYf8k2nbPJ+erz6HbtH38qRvkT4Gba/T6kxxFH3J++xKl
1VVl+slJvO9IQ+FWFajkdM850RgtaZmRIEa5t0y7iPle1e07P782PuGFpWu8IJ3KV5aXvo0Wh4hB
qbiuxieRWNiR6zNs/KecuqC1zqMXvKNgOFS4ABeBrXDydMBIEWC+N+S0DSFhi84ovKNVDXdNY7kk
VtivfZjQNZq1Q400T6XIdgib71WfPcsx3NvS/MrS6DtLS7lNGvKQa97cSFhHywb6Wr1ZCQN6TYcY
A5E2ndoXYIPdoZu4+md6/YMgo8QisVFzKYX7BhJ8F6BwCEsYLkaWIyrf2jE8xc55H+NHMsLbhezK
/ZRBae6dYm+TqbNgEkjO7GCfnYFjWjCuWE+MR1ZelqmlKqKfQwlqSygfGm+AKQ3bDRq0yOcwpUkG
AETt1arVFGLT8spXTlfGPuicjqA6XIqB8zwGTr9pW/WoKXHSggf0tOBK4ICwHUO6XkR7ViLI5QJn
znJngjUaDg1LWs7ejrsWIsima9VZJQoTnnkAxInc3xmr7ezYkgrndmbt416bVq7P1SvPv7DOL1rY
uJuivepj3JP4QVUBl7NTLfb5GkdQ2aO7lR2pW739QOcAn06caxITsZ5na/5I6AjQGJaW43y1AouL
x9uehRGJerm/0oIOdrl7KnLm7nnkMatOWf4MlsfutvIvGvzBLIFaKzQfa7U2l0gmoqJKh+pUm/1h
nD6nSS4n9J9gP8BFtkEeLlwBHyQIi1VdUFRSa7NqJAaOl1jL2gfdIKtj5MrS4WdwkDAGRLXZvTI4
11qKFK1XpXk/Tc/z+XQWL1PesjJuiy8ZV+d0mlHJFJ9TgY0wHZhJk41KfgOrFym2Li6CtVV/+ZCE
dPYubCO6bhUN4oyQEX6IXWwDtv9U992itWF+NfQRMgxPBGGH69zOPuvOX/OSxySCjnejWbTrql/A
qiPYPEVCzeyfgISagBYD367p45Yk2LtcR1V+cpW7bd3bduwUWJTTvgphXjqcBZR/HmoC743mu+Jy
D0OyIXY9pPYHlAT+tDx0kl0sdMgtJw3ggzUD+izICC5G7lx4A1T79MrVu0A8WP5kBUtvix0tQ8Rh
Ub5Rc4ervi6/uhanjWvOYFCqghYI1BKQBAhyD6F3jVkeLtmcKz88TYLxuZEXr/2ESGZsX2pffeN0
6i67ilOOHx8Fcjmmrh7pZVluoRqTE/v+F/78uyIC3TOMwQ8Ht81M0NlkOOS0GaSu5doXcW/FfSWD
Xaqry9QZnzaLiuUQfIaG8T51KJNYJ3OCqBgEN767rxLkk+wED6Ks7G1qFto2s+uHfNK+g3BkyTjz
Cji9cgkHsc0rm4bW1S8gnU0+S1zMHOuwRR8ZWvEqVKjcM+9n1Q/xRpaskPRGCJaG34sev69mD4zu
vJRBT+bSI2Un3oZk88c//v0/MqL+f47VTz/Ms7/GUpnq9gKR2vVnTNaf8VdzUNe//ljmdfP9Hw/h
53+Kspp/5leSFRLwf2KRJl7VZktm2FLxT/3PuvnXH8gj/6mT+GrCaLKFY5t//AMWchP86w8h/mkI
IihwrJFaKU2XnyHNff4n85/QTyWiekN3hcUK5b8TY2UQiPWXECsT/bdhStOU0tRtneaYmK3i8/tD
iJWQZ/FvGpcrPRndeKPVuXvSYtQxc5KOsk4SSKdlQGwqErRapLkHp5B48gUw26dAq/0TuaJnb/DV
3rDLC56GcSfD9nUsJ53zceGs4vQ6mM5IxFW5zcYeQJwO7H2ytDf7x19e8D8PyH9kLdCLMGt4Xob+
t7/CFqawFa8SoDBDVw4v5F//isnHR0o9bK+RJ+yGQQyXahZRWCE87dGkv+ydlS/d+1i3CTLsYRln
bRduOyt0T7mBd0pv/W5jaJW/HRrxRoytPFjTcSya9AF93/L//HSFPeeQ/eeX3XUd0+JV56Dg3dTn
bLG/vOwWeM06KLFxFT2gbM+Pl3qNKbFsE2839MYlM0J1YKe4DRrPOTcFduKSCJo1J+e3SMdoheOD
RUnuH8zUPUgT8aIYBLusgVORYSRfsaGR9Axm0qrQr4YBZkdbuUfXDTEcAxzSM3s9jX5HWP0E7bMm
6NoyAW8+0hc7rLpgskQW0LGwrcxl2enAX4h7wChFyIGlza1sG2+hoLBLRN3FiBzg+ieQlJkq6P9Q
tfnWWi1jgZ4VTA6E54GckHsnEVdb+to9FHa5GJ38QxGR8KY53bP55lqa9V2btF0oFFI431eMy7Vg
AU2CmYlTnhx2/5X1wVpYbnDMiNW5VELfkKZhYZyZ/FNvxc84Ul7yIOY3R/omAuXO2kMdR8+t1nDe
xCIgv9SNkb3YrM9wx9GAE2AW9PYWQt42z7AykgnzNFiZv1IZvgKn63YxelerdvHQ+SUE9jkOeVaR
+h4VM4PbcIMvEDRQG7w2DsvnIg2oKQbre8VFUaIqW6H0/lRaZ++cfQsWcuDpkMTriHXZN69BHS9n
ReiDhDyTbkmfoqk3TJpzIk/If7uXrnch4NJbIHItl4M7VnOriwl4cvd5Ae3C0UJ06VydF7TxtClt
s7DHviFpsVq5FfndXvxc2+kpnrD6Gh0kew2OR/869RrVtMppzFMGcynOklXR5jbMPcSOfUO4O4Pp
Of8ziNaumJEqMoCcI/gTkLIttTkP3PNEsuwaefWm/FvceLiwIH6crQgsQpxdAtHi0oRERCAk1ZCi
hBApLUOYevRiBAAtgk5PD6ZJO8y1bkkddWBdNp0I04KOI9LuPhwra2GmLCKJkLjUQ7qptbhah0HR
bFknlt+sRt+AFotWJmEbKxl0cmWkFYkUKexYiPgcyvnP3kifYy1HKPFlBsGTcuVF5qgTvNlGlxJ1
EDY0kcYIqMS+Dd3xeqcHpg7ZYQpKcJH6PGNnAqnvQE1jIGIDlecD8NRmcGnYmAHjgQROJ7zgWOpi
ixHs5MxnnlEcRpTv57qQ9V1V+ZC36rWTlvceMNDtOMpTPoXf6DLPpbBewlo8e7J5t4w7jaV81KVI
u+STVSVngH7spPd9dwRdyVLfhJUfROpcGFNJywZ+bhjdjd2SbpCp74XSn+si+6HrMMTb4lpH3S7k
7GYYxaVu62eWnDrcY/gcibdnfyqWkV5bO5nwi21e7QoEc486r4cExwHKaZDp6xq54qmHZYCFYlDu
VU94k5jkli1GRxU35zi1rkM4y2pdsbUNTHb5eGoEcQ6hyo+6i++WiLZXA7fLQpP1Qz2141KQ/WX7
+HfphsrspUq1K2mkZcXwIDcx88c1yUNilQIhaCUrtEQaRK/M8zUh8gc0jVt7Ejvl8ykciNrb50G1
1UfkajocDtbxbxShML0M59NP34OCiG6vIL7H+BYymdJ9mCLCQGZJmAmsBPtipRbBZYhHvLbcDYk4
pmW0q2P13vXFfVph2KP0J4wVK0mMAQ4LFPaYqEEBUD8NRAAt0Lngis1JusEmD8TOgiqVtQOzi3Ta
5EnxUVnBKTAqtn2j/dEPrIS4mi77ArOm4agPverfbRuebxodUYXHwD8Yg1NmApMwQa/ounEGNXnR
vBbYdVZs8pIxTCjJPdXn+QxiefKYSfqOOAvlo0byeNyVuwoq38qiZ1KF/2TU2YOWOpDkcpBitwu5
MA25J4SrRkEJCDYqwmY7MF6dVEN8S4gNEJlJhaCuIc9O2nhDHC6zQEMR6xXJMc/JTYuGvnu0cy4i
9li7p9jFszdnQmxBTS0Zq6wFi00Eh629pkpO935As6TRgL8zdXprNFE95jE9Ecp2hjja9COO0ASA
7wwewwGYFRnBUO5tcJ0G3SSph8z5rdr396oVB9Im4mtsJHu/LgbMvwSb2/w1SVoE99lEfTFPkMYi
BJbvSmL9mqfCERc+TPIUe9N+Mkd5SX0q+7IQ1wJNC2QZgoc1QP4IjU0UiJ6UryRRnspqCg9SglSz
G3UKPK35nngOsScUU+QTZjYQTLBAXeXS68RFf6+Khlmqk8fvfsV+QZvS8dwi46Okp1Tv/JAE7awY
701U6huO4e6cwNHA1xxOR9GiHkNpwa7FAc/hx37M2VQEH83sUwP80T0UCZHuqV43a99GSzTFuXYA
In+HybZ6yESV8UnVnia33gPdnV4QoybLKdGdu0Fpzqr2sdHVEO/MqrmEPdK8SkFvEFZUEuER3jdd
7l8iBBe2l4oHW3CWHfoJj0j0A8yZfg2n0nhAuAYSmnRShkgsO4saM8Q4oTMnK69H+HOonPDB8MOA
wX/Yr/BeVVd7LhSLjPGUjYMumdQxm5DV5o6T36cTaEAlUVVUqnrRYUBoo71XRalWg3KafdUTdT1C
6V1ENj7euL4mjKEDpzpW5XNWoG9OSz7eNfgVJEC1s24YzuUxKcHISUj5SoFF2t2T1uMDqIo7DlRn
rYGqmjzHZ6iKRE/vYqRR9NabxumNZdGdGsLZuaflIwhngMjrAD+691gh8gwmd4eJF/BMgrPAvmN9
eAI/sNasmY4gebC59VVhSgDrmb1js4aMa2M0+6a71qa3nLVbBgJbNCK6iBN7Id29yTqJ98xekMF0
MYcIcTVKYhdVV2Z0UHyhcnH9tT9wT5yiAvulIT6cgmrSLX5kWQlXpvPYIZRsLwc8DJEJc1tnBBZ1
qMUz9Clo8n80Cm5SN9sUPAcpBra8bhHH2EGsMiQwQV/r1MPEJBjnRiUvbddxxoseRYxAroKr5bcN
8IpI+eyqJgUkyF77IExaUd0JNpcM8AmS6PQP7ERfKsYTU9i2twAzu+cYfSI8htKRXUs1dE8Nk1dU
mYuhYotW4Wwnl2DrRFB5NbxaoxYwUnJ1k1GNsyO35aFR4WNaACWKZuRVoRFu3cuDETh7TWWsKHX9
B8uiH7HEoTRFGGFUxl5J2N8LC3ikZjTF0oljcSzr90liDSNeJfsJHfFaIcleVrb9nMr85ETxDhoK
HYSPSN7EAIv589NGl7VAwP80GdS6+SiWA4FAbZG/JHMDnurR66CZV1H3u2osX8ca3ELgMQQgst5+
KAWjmTHEzxI2Hrua4REz6r6sXowi+gwTngwe6ie6s/s6H+/51Dahj75Znc26vUT9rCLxI6ZPk52g
eOYE4e/cWMPAOLC+H4YOqUfxqs/ujSBH1q570RVvUKeXL5PNHCfh6WYlRqpw3unIaNoJlgO44UDX
TcyvkUdyXpkNyo5N6RVTLMeRjv7L75dYwV5muviiQu1NkTg+WMq8RiNPki1OWZkbU6tw1IvpIFV9
oMILgbc4iqOGZwIqQx4K112bdvxFfKtaGl58ImfLWKZ7+DIsTKf0e66F6HgxmoTZWOw5AQrD2oCG
VHwnd4Q2uHpChPeFj2VDOE8SmtklRLe8RXkG3b6LZr9jfKZy5NLWCm0z1CfdLpNr30EEEZWDSRwy
EghQLtFeWjmvKIf8de2B9FE5xCQyv4QNVs5FhH+Kdb29ijw5B7dVc6HeElyZ+1EybWvrVr7FGnly
afbKbo+YOYBZl8KUr/kJDqj3msTCP5u6hSZpvonzQKwNGhM7DRjBBhhps6Yj/mxoUQup4S51mVqa
pXf1MrTabgqKwCI55upOTOnbOBu3eqGyDShIsJb0AFffyfgf5TCjihDzhzH+tCyv25qjf/Jtoz1r
PYHJnLNZ2JSPFbG6rVPvXdGnSBAvPWHzjzqRQk8uSNb4hy7s+I70Gkh6TvmEiqvZFrEDdBZNRMXc
7cBB8hPxgLcjpCh68A2K88nL1c5M2+jhdl+Hf9JJICklsl2ECuS1xBe9cj21cyNZ3CnmCLN17STJ
QOlG99XKzWbnw1w+O7lzb0/1tVPuZ51WBIal/bci07lEovD3SYikJZr0b1aM7hNbRntnUPLioshX
TuB6a3M0aFDD7FRYUNjtQWBIYSYHO2PDpvkNT7B1xi3LgrjXXsu4bdewX2g2pLtjm64RyFJlzbAR
nV2sMGeiP5yrI2GBrOeCoY4x0dGQnYa7kRXZiPdlm3n1g8ZhxP5iJtw0tnyk4rXmvHolbMkxusxS
1e3rANAZSvmnaJadozLGbEDuYTNcEH+zYGmhPJYj8ZC3H81AqK0iKCdlwKC4fMjrNNzqrJr2upGd
oX22m1u1Fqq22/Om257xyeeORUGRgLFvyavxcSY5kb4Y4yy7jFDSOujgV86dpA5Ncb0ZEyWMhY19
cEUwWfokwxc83tsui9KzlwmKx7RCRgx79UdZZDZqPCb5lQpqBGcMUDh6slS/8mIwG60ZZciAmWRs
jRFrYSNFkYzintRScyF9Ie/wFRMUa9y788SoGfKZU1bdM9f3z6KFqL4oZWwgatSsRREW2a6F7UBj
KxHBJSD9uoixjIP76SYn7PCgb50ywFowph9km/4grPgYaHwU5341tR18dJ073TW8igNp1ickJPeu
44gnXEb8FrQlUk2HcR77eOOFwfClM7ru6ClvQDbCOwtX7/bWA51gnGpCEXbK6gdM42JDqpq7RVsx
b/YCSkmvCrcE4lFWj9ambdA7xwV/+6/3EVzmIh3s+BiZBDs1CZhxZPxINqa132o9MLsuBAljX253
O5YiK3DSrsIlX9olkGbrgAQCpIkcI/JIDgwTs9+Cq+SgrGZbNuaeyMbUJrOvET07Im4Lxv2ADcVL
hztjStxTmpWfdahIA9OeKvPJpAJf+gB1YLTp1lqCk/51zOH/M+EUwseVioWJ3uAk1PDBFK0zrK1i
anZ9MkBBDDBVJeUQPMJQ4cI6MpdKg+5FkwUlQpm8qdSgGkxwfkdzgGccNkfQEy1KGgz5XQknV5vK
bSubZm+SJ3XBnocWOc3YHNIy63GRbSWlM27Qe9eiYDAZB8zv1x4SKnThhJa6dOVLkQf2AYbPrqNI
X/qecUB85LyNaPrrxhRPo5uTXMM2GbiRhjEB2YlodXln3z6awMyxCs6esipS+9spIQ2AP1Ye1oWm
SR6t9Kv0XOd0+5AL0zxVMo2BUbCSrfL6Uir3tYC8DJWgfQwKPv+Vid+iwhS1GVlDnIdpAJIobYTj
iq0U5xJrr2n4Qubnb5IjdNVCc52mbznKscdwhm+xlXsEMKad2vmzk06cy4KM01I+uGo5eAHP08Sn
kwtaZ0DQx8Irauax2CDwqz5Bw9QOVW6uc0Pq50jCQdSa6DRYj365cjop91VL/AQ5ppIxEE8Co8VH
Ug8sf0iIN8zKvecUDj06ahXq2MfYh11o63V3KL123dmq3vVOQrddXKUXtEfdG380jdJPBfFldJbL
IomdO13lBd640V4aNT61Ug+35mQRmaLS3TCfeJ1plWqJQBRSfN5ee46z13o05JUk3bk7g/g/WeHF
KHuaT3cmqzrYfQbGtel457viK1BOzgKMv0C1ZCLoWqbz9Gp7XzrpznHL/JxoyVaniL7KaVpnmbFx
uNCuDUxBW5PFGbEX8ZORI7TKQzgadVFE67BMt6JlK675DaELYkBgVREy2yXxKYga90IDTScCaaoN
GTfM521AakfHIZsvMxtAYh6amtBtobVFnrmcfNt7MMgjSbyJjb9Rg0tIvX1MINSy6csUPiYRzeSQ
e9HJRa21GIuIzRG+qL0sIceaEUOyMvlw0qG4z8dkOyYAOIqhH49lAX8oKVCRI+tnwjefJSiwim9x
p47maGZ7roDuKZm+kkrqp9j038qk6Xf0XtGx6DpnZY95DnADfEuQsCPNeqgVfRN7dMvyu/SS+n5G
FDSV4Z/kqO8a5pVXA95joQ2X23mdlLx1xQ5yy0WmWGVO2G1DOa+u5g/T7ROjUVdHfYwQzXO3c/QT
IofoWerMJ/0qO/p6kF0E1yFyy/iQma178l0FZzalIGXuqgg1Hu7NuOY46FpsXFBWSva6pptxHfQs
cyUCFr8ttem293SkiB1+5TTzsTCGpMVjC2rXZmJVCysIa5AN5joAsI9WRRBfO4W6sy6dOWxxPozw
mnAdB1aw0qJsx4wQuwPUyRWn+A9nHFiXgt9Zh3FfvBr2wdPHaqGaOnrsP6SSwbrN7ODJk99FYzrA
QkS97y31DY15fWi4kJJlNpIhZJIePR/g4SA5f7V2tcWv/xFPnTg7c3ncJYxiyasjVJyVyoSlsaH3
//WKsppmL4Dfb30rKbSo7bf+CG1qcLBqF4NZH25/iEOIzZYP5z0AnfpbgIoDpZBBDp0a/VWf5OKA
VpfBC0uDY6kxeAuVHjyWHP8cfnlxGMhK3Wu8kuxfq/yuIZl7E3lcKTSp7Ydoco6pnWBaRqtmLaOe
9tAzjS8zS4dzmTn9OXf7ZDOl5IF2lgJG6yPnYkS2JY07vtc4VzxoRXWOGTV2lexPlT93+LT3y6jS
jR2HEe9PWL96AC+eXAIZOGf5SoCJW3WB490FNicTBjL3oWHbB8C4D6R9bW7FCxTgbzTqIO9a6Al6
EXRrmJ/VlVMCpFOjvQT9k19I/YWRmcUHnU+QmeAzSepo/Iz7n1OFNCgsC/2SAWXXfFcj5juaFphC
9PwhGNEACrP1dolevPs9i1itGy5GVNI5WwyYkexMh9sFX8B9jAiKPIcfEoTy3VQ7lDo2unzQP2ip
daYzbovb3VMaVFlG8UQnUhk4rK89znXvBZpTD0LgNvCY/1sCc4AI3WQ1lX12l1brWJSCwIfsR+La
ggDPmBHSTCNoap7LfN2QdhFuCQwC5Quxp6rx21SVtbS6KYdCF7xUlQE9+ZyH6MIarXhKbWQiQNH0
vT4WpHzFgl+CfINsLBIvmLUzXA7z4JipsNo1dXt/KzzHyK2PLFCoBGDrdZb2XjfZHegZQKzzYY4l
1AWCSfGoqajaa4RtUM4VL5GDvyH2PQAWcbTThrH8jJJZnmkYJ2b83nNepHec4NIHLad5Y6W9GmXs
vTF8Z6IPoUx2lXWn1f01YyaVMt7HdjJ8Iv7V9qGOIsASuXvPWZV6w0d1E5TCPHLdxQc+kVRQmzg5
OgePHu5i+xoVMcPE3Lrr5GvnVs0VnNYPv2c9U4uIkcJcYgjXl89myS9jAHC5zVDRnBD85HZbrc9c
+mNhb1s0pXY8MTfWZUfoePaQuv0JE1a6SdvhXnT00V7pv95OzfgJmZlIH4kqgz/SxrA7E8VaGqiZ
NKOAbwiAp+qG8F6VargMQ9pvSy0b1yleIEMm6sw+oWMuHukE1AiCpwpy5OfpbmH66gWh6KPf+xfA
HtMxjEw6v3itWlQtt1Ipdp0toWL+GU/gfKyod3Zvp6Ge3GNSFGyZgvEYu7Oizi6KS4rNMLFkeulj
9l5NQLhWqZJtrsbh0oRAk2qTzQvcE3ObkvrEhZRwAsedxSw/YguB1K3e6nNrbWtleJelsifOjNa1
zo50enKTQOVVXe1tU9kikPKOoNzSjamY7ps9Ig3fGEn6QCfKwDIodk7/YumFBdDcNdZ5ixy2T1xz
R7wZQxOT4NVtUorqdCvebfbyG+IlI7v3yeIYJ3Ix02OF8ZqusP6S+QSES9kPyIqJkJmJUiqEtzWE
iE+8yjvahk6mIok8gqEgCrn6udYYZ3D6YA06f9Y00GMrtpQe4wbL395qeJZ4EK7yop1O+BPafYWL
a4kxZ211wnyR9MurAWvqrjXfmeaYz/m8m6iQ8iwQipb7jmZomwg/2TsUe8QHD3s3jdszfmC1JOGK
xKG4e6Tbl3tR9pj2xquWuMW33qSN78A79KWNWy0K8zXX+mBHJH2xoHu6lbhBw0C2G+9k0ZXL2+b7
dtLK+8g7olr/H+ydyXLrSpZlvwiv4HC0ZjWS2HeiSJGUNIFRHfq+x9fngm5kVESUZVrmIGc5iHhX
EiVRJOB+/Jy9167O0kR0+r96kRzhx2dGFmg5nP4/vYhmoU9AUfMfCEb2WVp/p9+o3P5RZPL7TX8U
I5r6l7SF6qgIwtj5J03GH72IsP8istwk9dBShaPq8u96EV3+ZeiqaTmO5JtUU0MB8Te9iC7+snVL
1dkNpJC6ZZr/HcGIsDR+yz9oFyx6dVLqjrAcnWfCWPVftAtu3XZxIGI4gFF4RjayY7q9hZkyy9Vb
C2pPg6MjFAsggnlNqQJsDgwOaHYlWQQa4JfWzPcFBDqMIOpTjqgDvBZduEAHs6qmFzUvlkgnUrJV
s5Vn+4Bjm4sdKcY8ACIJyyS4Uc0jY+Ng7WXhpQaaT/FKaYc14zAqhclKr58bgTjBKQSuZEflaKWQ
qJXkFwiy64TmJQu7hgshxICQcy+TmNsZ0dFM++e2Sr4dBxUjc5IpIowZ1phxTAyyZWBm9xhHIqZO
2N12srF64l8NJ/ewcWVvafXG5PMUxhQEWlUwDgkwV3p43ImYmdwdd72cmicoRtv0jMc7DJI35l8v
mTal2XTtpNigJrWTsH3zPYO4YaKJvaINdgywGQKS67aNg+Tm1al7JbusZdo57S1+bywK2O0ANqx8
hX7gPAjokXn14gfROxr/S+GgSIzKNzLATFYutZnpU8IOPpDlWLzgxkQwbDjmA4xTZpmheNYH7TL0
U5JG7XLkr6rwidyBmUqB6k5Cg5Ep99ynZ/lgKAA7mwz5nNbab/A6c3w77gmCJi0zeZXmh2WGPeoT
2L0F4uk+y2veGCKCR59GiAhOCo8SgEKhVlVgRDJ6hqNKkSnpAIHEEj2ajWRwT8Zo3YM6ggdSEfzR
T4RG0iptJJ2YMPpFgMfOHUzgHW786Y83M0hU+hz0hXNmLp2AyBL1X2QCbKt6RMsSG8vKNJqFFqBz
wArsrGX2FJZkRsb6N2ynZD4m7q2v6n3q94vfmECICnPiLtCq4NnTIUAM8S0JIb91brbOmMutff3H
EJGzAanHLBl0uk9nzCNtedFYzp3RHEP8GAO5e+0rPNuqWX/lQj45HCceOhUTkuN+tSbxBSA9kCVF
9YWUcEJ9MKq2MSOwQqavY4WV1O9fMoAjlokToC9u7KYrG3cf5rK907t3SS4KUqyLqed7JxTFRoYU
WSRqrEK92TapEj1y5l4Ptdzmesl5A5lJ3IJIMcUnheJDL9I3xZzYQfnYoFIiPq7y9mVtbMGavdoa
HtQkS+66uS/IHHhMcCPPvMrSmc2QvsWTaePxnPshpkSOKUPOnDLFiQRa8l31tWMZ0dYIkMOv6tz+
6Lj+53Wj3UJS44AfzHOn25IK0w3uF6qmRaCTXwCjZMqb6L/J/Hq0/AtF5g6igXh0fIjyWbOFuSDK
8Rkv3cLh3qE1hm1mGrq6b6Wm/HjTDwmKiuNYvGyr7hKy2Wb42I2QhG8UC2KG//YozKyejxoXdhWZ
X9HwWelp8RjU1Rlm4cEe2nNEG3TQxrtoeamG/qzTv39Au7fRMVg9BjdevBomX12UKkTDdi166wMv
0ByJxT0hdHehlNq98hHwgFfH5gVjR+usl5wiQnRc1ZHDNe4nApsD+hSHfNPeokOOdiLbJ80OHc6j
qsE4UPuF3XoLqPMby3DnFikbostWPUMl2/EOenSAgLvMZbeKY+RjnocWhoOxFS4HGB3wV+ZGC+HX
wUph00YaE6aMI799RsEFvOeomcMMBfmFeTCukHZXQWtAuww/oF9PGKXWIubzypllkfT1jtsaTYC6
6QEETd8pOjCMRLZarTEzQJRrQ7jsxmBriueQKlmHJFUrTyK6YJbU9WEVpeXSaqoZv19PzVmYv/Zq
uhl89Qj+ZZkaS63JwMV3sBw9fUby6CwNnE3m2qtW1Z6wzus2kJ1w2HRpBjbMpEGUrnS0tiME45r4
kOk1afIGgIY5IzSAU3N9aHBUuY0LRbAE0OdsLPKovQa5rqhR/ciAVUJ/aqoSLZZBP2UgJYZDFuEG
TvvjhtuCwteLjrnnzzlgn7jNZ3R5V40GCDgDZC8t1BQDeH+KYEwYBglFqboqw24O+5BuioeXLv59
tVy7XyeFWE7/Jbrn3mTdQfHmdfXaFurW60dUKt5FjYCa2Ajl6YGgYj/3OUHeHGft8Nal4S4qusX0
upL7gYxxAOoBc9Hp5n1Dt2RKO6C37NDSV0EJaf4TkdYrF00aB/8nswbiHAkN4RIunSH/9DO8J8yr
jqHlYbMSWx1sWxkWc6F8jf2yM919YXQZQ9l470WvtIJWflnuC1YijQ3SNnJiDbKG4jZ+lV13kXH9
Pn1MDOtrbA5HRQX1bMob6W9n3hVcMHJWEhpY98lR76NjRHAMRphjCY2Gyp8dcocm5eA1/stoAkBx
iJjLh4uVOodckxyhoT/k8bFs1U1iMteiu8QY9AJC7SViEY0Je8nqeklQ8ZsW8LixvSiWdsT+xIjM
fqjMbI/amlUmTNaNgaRJ3FTh7vHhlyaXGIkpNlaqeoixwxB3jx3SE95zv2i18DVNlWf0cpbVnvA8
bRWVSHjZnyQ/Q2ndsywII4qUg/EZDB6uDQAepMkLoW6AZSB+sB8kk6FGf0Y9MQ9BNDdMRfVoWDs5
jK4p8ZOTNEOQ/ZBsdDtcalVzamVA/c4tDVNa5TRmA7pP84DzrLMZw/Y0ejqLqHd1SJo06w5yVLhw
BazvKNsmZTefDKOQEjLeejx53+qbnUenOLQPaW6tzWK463p3iutDkNd3JfJvGu2VEh0L8dXqMVFf
oQTWUU0PKd1buPQ8Y5btvXzYsFWfEqu/DXb4PN0zpkBEnOnfHKYgFGRbX6WbIyG4l+M2YnItzzX6
/cqkB2ZpHwwVfjrGoG447nIQ21bp34A3bRK9eWdYdYRtCgZs18l0D7EMbaVBJ5vungOPUnBx+92w
tKphVdKR1gtlVrbVIRxVpn7bwLlrNVbIvcvEOPKILwFqmTQgoVCX8qJAjTkN+bAvkdFMEYUMeGn0
KwAykmxbYA1rLC5riylSrzdXC30EaST9TxS771OTVraLknRrsaXX9zgFUDPvOFdKCExwfM2h33Qa
kzgKmLVixavOJ+BkeGxK+aH3HqN17QVhCX8T95zbOlTG4eQiYAytN6cAiGNY2Lh5PbCjno6DbILW
yklkqljRR5FfOmatCAqmBtQTy/iIekQzKDss8jrd6NXznRWCKOZfcl7lFXLQk57cZVeJma81F1EG
p6CJjqgsVyhpJsLQXPcd4I9iO0aSVkB5UIR9GEbCIhh7K/WZbWyXBP3FJ23E1nm7YQpVxpkN8EJo
9yUzMa323BRpzeryU/nKuRNiNsQKsVrWzgmtCwvImYb2c2v1a8JaH03NPdNfPPvOcNPs8NgQ2qT7
49rFPy3D5Nh3rB1I0aLBOwB+CuEBpOU8zz85rKhr0Jr3LqCENGqEG2MB7W6IlqJ60VygXUnikqxB
QDtGml1MOugQ2c/AqgBuNNYuCaN91Tx3tCsz/8sfinSeDRb8dBNpEpKLReayDVdkddVA3HtwC9ta
umtRWXtcGLxS45o+895VS/J5jGfV5VFZZsaPBcA/AuVPvVGCC/bBJXEH9g+gN4dpUkzNrXIJpD4O
vXFVpoWGSpRaB1LKxpw8kNDO46FoqHXwjeH5CWZKCdDbgRcVKsWub0nhcMxSwfAF2Rq+IGPKYkdh
jdYQqM8D08KRfCI4iiqXEg7pxzZPd65r7EQWtFihcZSNxlPuFW+N4Z1gGkpGbbX7oJUX3C/xA0dQ
7N9Emlqe4z4aKrF1RneBJr9Pcm4R8CGHNLPRUY6kxBK9sMpC3K60KJmPgdJX3HJXo0TxZXDoiWxa
2ERLL3RRbnFOMwRJYNFabMi1wtnGDwxEV6K9uyaxtpIaXSXAXq3JGBNAEWvfhmRFRDqZMHM1rT4r
YOmy1ZdIkdJDHXGz+m3zVo6ILUetnFKTx4dQtYcVgoIJ+lzcaU1TVjjxnigp+wHojp9UEkbr1MEk
7021skVvtQQzNbT/0S548YcmA2yVgwq3rsm5GR9brbiGrvwRrf+tujCpLJK+NdtpWPg6jkOGdRyn
POCMiJSF4mhIrmsv3dF/FfPOZpUKx3GcEf0NWaH+CXTIraVfjE+dg7CEvwTmTmuJZZ5DiLFIEeT9
7cApdECvekKyyh6MGIeSYMUAyV1oYsioz322W5dzblLoTP4N+p6SNbTsc+1Jx8IKpSihH5lQz1gd
uR3Ma3QYiwg1w2BbSO0lbvEMSP7WWZlBUyrabhcIeDtFdMmqkPrZ7NsVjHV9noWiXBjJEC2QlDYz
AmyZG7hN+5jgeHtk1WYA5HwoTKcfpDS/3arZxnZVbeyKgGElkSQ9BSFeKJ1rUSGoYW5MqeyxRQAa
OTnPmRWT/Sd9MHsePAysUDCCozVvgrtQuynantsGdUq8Y6LfzeWfVm00M5hV2WKs19FgF6smsteF
FqEeFc/wI/qZYQfQlh2H8xLC9TbyLmNLN4GBEbngCR5kx+HwOAFj7RoolqMiezI94o7QiB5DH6+f
VIJVbejV2i3XkTZyqmIBSrCT9F7CgtvS2TZhtuoWlB+UB02CJK3q0nvTZhsL9+CDxXbKex8ns6LN
99SVPw6INFcAEGV0disb62rm8rttQ/+u+7PYdp217xLaU/dN9QRojmAewW5v9RnBnVFAj9PBLS8E
wGnkHRx9UF41axPQ2OYXKFuW1d/+ldt2sxYkZYvKhuU7qogZAdSfB716qBtUjSm22x0jH7oloTJs
kyE9SomAR896JHRTX8X1mO5PnUfHzzUuEk/86UGGMUppW6OTTkJOL7OPPE6MM9BHUK3AlIBVmWb0
qWR2dvWqnj5u+eRzbW7aHri3N6jGKSASCSKwpz5FDulHTPWxMDhGeKKjNa5sjB3BIMtdBb9hNjRE
XowJPtqQ4iPTklWS0dVP/NDZDmShgcfTAef4cm+C/Dtx4toMJRNXQu/HhZMWrwzRk1XoFQAAUcPb
2jfMLAXqbyg5/GiMNvoOsjypLWuT5D5e1pPv38g3M5cxerPUiZ03wxBXWff9d8FkmHySqynD9TCS
nGf6NNedmKlS527SIlqpUtsGU/7DoAPEzqp3k80hCxSq9GWhQjzJk29qnQc1St4JSL7merDh9l5k
RAdDEUMF4ojnTteXdakyFYv3NIj3g49nFpMBRGNlbuWIQfWNbSagYCvnpVIG57FIvEVi5dQHWK8e
SQjAGJIZK0YpewCJS6PGVdTgCnIHRuG58okPZgPh4+SE1bcYYxNda8bvbmJcLPhhSZE2H9yyDh9A
e+IxlWNAMUvJiSAgGXaGw10zsqQ8Nr69QIu2Mt+Lzl7EWfCjONm73ctbNe6DcQYc68uJg68yL1/Z
OOYkWzPaY2Rfxue4RwTmvg8uuFtBM0kk9B2UAfdpo3kvgFieFDfdkRu6Q+8FCTrr0DrEI4JLeP7x
AI+Q5LOkTz4SQ1tqxjgPMoBwnHNNdGd7mlFzlHQbHHq3olrGSvhDysNBt6CSdWKDZ/erATeiEpNq
oT6HCOydWE1WShiT6YmGw62ArXj0RAhh+OliWZGaIp8DC9Yy/5UurvfaO8Uxrfjgw5zi1Kh79qUb
YaMvBDpG7nEIq+bBteJdZVRUS8sRVVQP9o6zp6HS68w/8pxHWWn5ChHQFuWlU9Nd3VgvNGLOjmIt
OqEvAfTsbQPRFHeNExrg30rvx7U5NYfhZ9bpy9hMQUGM49UYCJIF/IcFOH6Ps3qlEZhDcBbNVOT0
c6/0P7TRWAcVB2HPRZPed7PM1g5i5FlkKapS3x3myDXWiZpVM0e9xAWNnRFASDXymqQJcJcyRT2t
2gyLNXC0VuADOq9IrO2HCCIxiRVBUSxL0NMQUKmK9fg8Ns66VYMzifGXgVCsomwoangzusAk1CH+
kLE7n/5Sy0mPhC6fy6R8ReS8YiD7JQbzLeHNJw1X2YDI48ROo1OzX/pSAcBgvTQFd4eNmdfKaO1l
7QcSgW2b6KtQtM9tukCpu/YcbWUWytxEkc7UNtnRIvh0Mv6kIfc/us6Yw+7/sXhE2/HakGG4CCp/
nRE2Ov3bHkEPTWjIp6H3FkiZ0tJ8Vm3CGDOTnlxNbnpgGCudjPdQt+8zu+r2I7PZAAtOnVMpThJJ
f4o4i+aV2ezTBt+UYR7qtNxEjT0rcb0FKm6unueaat4hVCys+5gabLkSBC876PS4n22EPI2ePdo8
0VR3MVjzmzt0frXBs3bpd2BCbldK7L2g7amzbl/YFm6JxFiHQU/WgPCnZDCyL+gHOwmIlpQrNWaV
lJ01U6NbXSdnV49pd/dPY1m8eipXWUrcXJbJ5yjTKWYxHE21z7nxeHFcgUyyVq2XMuRwQpLQ1Hw3
V4OYozcMkSTz/HKoJJHJGQylgWL3H1ZA/YDjg6fK9wT55CPTPz3TWuRwJmnnPhSEOiDl3knSG2uX
MLZa8FqZxUwJohrDe7wacNE8GL1xKPP6dahgWyjoeEmtuPZq/EQ/jRwIYI/oxKIf4ohh27f7ghe+
8uMfWYNIlaYzQx69rkue8tCwzijGqlBLfSacb5Q1jACK9GjZ/kf1kRCpJKDWFzR4kcl/eL19CGQ8
1+vxKuBieA1AcO0NX9IiY3OoHWXjKc4GrP174GnP0lbmHp26wuA6Hczoo6pYXbGr7bdZzSLQQVyI
w/IxFwpC0ekNNYYT7QZg9/Gubc1D46bnUtOf2Q/PjoeXsGkWMRaEdGRNU7O7jRGp5JruR8YsYV28
uirSILWJPn4yDPj1yKFAVzZDpD1PlLkY5dSDkfLaexW48wn5KHL4s2PzZtnX4iZSZ51kHDm6BHkt
5QpcvCj4ihtEooYCfNMA8OVtyyF/xcpw1Uvr0MfgEKB8I0yxOKbI7Cg5SZpBd7VoKBQB4aK8GDWN
0B5FRJmgWe6ZT1LLQa+sx/NYpWe9kSsiOdhEuMVTlxAx5bOtuXqHPt6B2CEfmHhgkFF1mGyCFqWj
EQQfdHkTfLYPluyurf9pNhCCCYhkse7MFzfptiju1oA5JvyDjxIB+I0h2dcM2D7KyzDoh6zLzq1v
LgqwTATRLO8YddBH6auCVoQdjdcsg87qmuvpks0072MYBcnMbJe90T6irX7MCwtmpInk134JSn05
bd+BW+8ZKq+6VHtmjacesFkxlXYNkgfEQnYUCY1b8I+ctJDp+jBG7XpvdmCN9ZJ1vveGG+Uw9ySQ
zq6pXvtCfqUq5suEfBZZ1LM2ZYCtjQiz4FO2iR0zFTIWBPoxQpu5/SRRLoyVofBEDXtaqHVsARF9
xAeSz3I6WRywxJxL/wmRBrrLNtqVofliwtl9aEbXonjyiZ8m8MAbI+JSe3IpqpBwzcytjrhjA4/U
jihH0aCMxEE0CFIqh64O0R1kfMdoWzotJXpRRN//A4Pl/Xnx8n//D6PYzywfAA/69e9g9v99tPzO
JiN/9a8P+qfvqf7OR5jd6/s/fTCH7F8Pz833NAqumvjPz/8bKeC/+sW/EQVehv98sDz5yP/jwfKZ
gUsc/BOGQJu+489U2RB/Afkymb5quiHwpDO3/TNW1tW/kD6bmi1tTPR8Sfv7XBkOgYOqWkIbkJpq
GAyP/32urIi/TCa0DKMxgVjSVqX13xksS/kvLAJbCFtTVZOBr6BdaUsN5sE/muKlyxcY66JtNKeE
PgOqWpxU+Xvr0Q6h9WHT5q+rJ6N2AbVMX+BZcz26GUo1aEfPTsNN8/sFAw46mZ2utit10z5ZbXlp
ajN/z9H5FcwTGPe5ymZEBHspXIMJYKK8maIoFsigUuSOkpFR8kjLsXszPEUDli2d+e+nI29YS6RU
Z1A7aPb9es0zjpaYyINLpSrvoZe6n8qgPEWJ4d+CPosWbZkbj3ETGWjtI/RNMaScbtAZF9P21UiW
TYvCZ9bYRCe1Aakcldkb9CqCmYf0PZ2M7gY34KIaXKS9teXPHMLWYf6USG/UwXyKhOw2oXQKjDey
uqaKC9iuDr+MIsTlXNjzmD99M3acKcZqMvs55Py1yLKX2AT8pRmMyVvbqRurmdRVjoj2Mu23ahLK
T/DiZDVKrz57PeKvktQJ5ocJ+Rktc2KdILzP3PcOgQtpBfNBsrAL0W5yN2RhkORES2+J3M76sMtP
TFDdd2qAA4Cj7F8mKfcisBksWNiL96gXknkLtI+ssvH2+1gP0bHQ3O5OhFz3GFRqd4zQUFMKynrV
yj54LofmIGJDA4Q6eBtZRMxO8HfwvOp4nnTMjJrQHa5jKpg3BZ5L0ZFcbSQdW6c0gRanrvasRmmD
PDLRn/qAGbKSB84+7RXWbeIHdlobRWvXdIaNWbbj5vfD3y/gnaD3pGoOnriwX6QdwWZFak3gcM4E
XSiaWRYqxrnCgMxkH9VdJrHxdYQzvBrdQE+SvrxqdLcyUJkSYuuj4WKYQDlLd9/migCAN0Ybgg+S
HUoCZaEZTXWsc5wsOS8VcjRaDE6oa+9xZT13eWb/uMqNW5wt3mzlIoIc8okw4qcbTO+1pSZ7HPvB
PA22RbAlHU7YgocO+MhybEJtS0JiuBmZQa+VlACj3OYMpxeF82RxDJt3Tlue9Qq5gZaF8a3uPEou
eyjuKOaIwgjN705h8qVEOJVauYsZsMCQ1cmYNbr20+q9rw626VtDjicthyC5aGWaAiZAuSTawpnj
bSkOfeMpS5kolMVczllfN1SAQ/1MTwATPAf0KwZ7wItGJD+cclxX7N5I660VxT6bjRnVR4oR570Y
poJStYNLFEMMzXrpHQPDzJdFV2lIBX1JLlITrkrZWAeaOukc4KZ/UPvoYoRDA/PTKD7rJNjEkebe
6KxGCy1Liw1WTK64KCPOqyh4hKpjKOq8N7usxNwQTHFqFGEconJ7E4k8WZkmKcxEusl52hlISGNW
AUnlTKcHY1sUG/KeSTl5JCGXp/VrxSzBf6i7cO7XpnEyioBsBMP5iMPCunVUxY9FJ+NnjZp+KTIX
nEoIxTqq3IypViaPrk4lKMuuuGHl+6npo30n2E7H0OLswcFtHQ7SuSOYpD2ZFOqLiEbuEqNsD+YY
WStpo7ItdBk86LCDjqZOVnUJDeuzykGzWU537yxZMN8shr3AIUAPztFnrhDFu0NvPxmxqxuoYB9M
2ZvPA7Prtef62bIl2/iCWfldJStgF7Ue5MOSprw7+N4zshJ7r0Q5tMFCG97HkkQX36k8YFCttU8K
FBb/8gWRGtaf7wjVaPzzHVqevdWdkW6ykGfe5uVHIJTwTVheM/e8yF7Jvo7eCMTDVxx4N0Oib3RU
hmxNY0VvStlZD3Jwh70Cn48z/UhdzeejrMqXuJ/0xe9P6+HuOt49DZ30oNqVfk6p8nBNcIoXqqef
6zh3dron336/qE2PyPGB4e5xDr8P4ADG9LTmQlHy+mfA50E6DoCQijr6qaz97DRYNf/j831JRonQ
MRz8fih7Gule1JwNqrl1bzhXZ6rcE/awm+FrHTeKVGALlN4ryAvOWQygnwIviC6w62e4elKK8skp
9PsdObY+WHrQ2H4/7HC+GURykiPea4xe89vvp5sud5cRQOr574ckCcGti7uEOVih37Lr72+rI9JT
CPZlO05RPBSeor83RXOr6lo5kUfobPUCmcPv52kYHCNppi9WQz6UW1pzFz7AHo1zvTDVNDkaMgjn
uq6opxKDObZQNb/0fkMWJpa7yPGiN9qEKsvVl5qQkOl58A84ZxtrH47LIkR/cKnt+r3pZfVWeMPp
1Sdd/dpkZnWKIxiwetlcFZjbB5yqz9lgbA014NCt9OJIRRwtgs4RjxyJMig3vXf1fAXkrReLJ6iw
pCGzNvBgu9sxwKhQW2npCYNRg4o3AzIcBlcE76QfB/34UqtHqajhd96yYFlZG11SO+vmKvX5Hoiy
3MD6TpYUQwpdSEzLRusm94o+xSiN9idIcuKdA/+uGBqQs4Jpd+kZ6tpFgw/zzDReQi8jDMRtjWuT
gzIitNZ6NSb5KzZr715I47U2K0b4dkEo2pQandrGNsBFVthm/94ShcEmwjbvydzfG2knZqPpVO+0
W2eVUBW01Lyjsuvzkz0qm3raAgjBcLZuUvfroewVyHU6w99KgsoOGEx3DuR8hMr60yC7AuF9mpyy
Adh/HHrWC0Cs6BFPrLhh5GPn4O19r2COG3pufwbBuMkIFmVAByW1lgrdf7+el4XHRH1kQ9W0joMH
yQ4nw9TwZgT2dwGTXCnq6huz8bZsHetLa8a91vhTdH33lGr83AGrY5rF9eeQqOfRYSzhmsqlcaz6
gw7B69Am7r0Ng/sghvbeGuIzIWv5Hobjj8B88J463JmENgfvacix1867cZsP9D67XmmxcBT1DsDT
8ERPAg5/NPYfKOzWBhmzNxaicCk0KjazEasglemTZvjMuqLCP2sFGi8SvrNbpLfZ5HV270GgHpB0
+3RxiUkSHjFdDzTFHsW0s+aVdrYI3noPc6pepsrpFT2S8+hZZHqi29PnnlnXB5Qo/qqWAkADVVBk
MXQZSE4gJTB1dz6D/UVCX/1JrRXi1kOTWffI1c7ehWolHDdq5Uy+r6r57svnxOuCryaiS4y9jOAA
ShqknsgZ/c5o5rwT7Q238KRfD5WNjIf2RgNs43IpnkqFarvUi/XvoxB5RczxZA32gG9qVKWfqw1l
2e+HXB+M86EDYKXlq9i+Cl6nW5s2yiHFyUef215XSt6eO7MTCy4gD48O4sneL98sfL5H4mGGk9TC
w++nfbNPyEKfAs2pS14d4RPDFEfDRm3iA2IsBCtlAS5xiNW3iAAbj1X+CxToKzma0VU1WwWpt0Fu
2N8fSrFTzLvcU9d+jsp87P2vWqGhToqCwiJlFqtMYaMvyBY/l5WRTem6QAMLe6EOcnzDs8NKhwBg
ZxVhv+8hMs3ixHLfJbl4vw+Fi0KKFsPEU1fyZuGWGZdtUkXAxfMtGwEm+dS5hoED+KHF1ERd6VzJ
kWnmoEQbdlr2RzeMUyR1e/bv+A2oyLCCOhctfj/twDFMDGe4el4ZbdwULMOfz48Uzg2/h4wcCzGg
rvz5MeYkHOyF9TxmkbZH2otGsxjTdwvWABFllvYEyVoD24iCs+rlYsgV8+QBiVuFBVCqlAXryk+j
dtQsQNh2l1/9IMvJYNKbJXym/Npz8HrU0hz7ufS+KmA1ePSNeB7Uer9wiqp8YYpP3WvRNO3TuHop
0tB7NuHTSVcMGzeZglzGoDgOqk3RVjrELPGRm2kZwlpz17hWunNaTV2Xmbrsoqg5lF3THCpbbw5h
byNxZ3T++3kH64JttdUxj4N2oXcFw3Le+tPv/2XMH1tXSY9YT3G/YLPn5dPCpVtQ6abY5M82I7Oz
JJJbmIV7/P1I4C1ZmIWugzjV/IUXt+GiT8Z+peZBPBeF79yaNgaxWUhl67IP3voI/BB5VSDLurOi
BsNqzBVQ7o1iv2mFo9GPE/3BLZP+OVOyj6Ts7bdwsAnwpvlCSSraVdNT5aKGYVwah2+Jp9Qrv+Zg
idI/fLO0+jXGBfocADM+DpYDCmJ6WEjK0zxkbLH0mA3oRaOcFIbf+Idckwv4OsZ1/tnwhkGOi9Rj
WTfZ2iZAZJm58ESMtNFXrtqiJOL5WCHeOqJirFWll+3bqDGV4NPAYKuVXQTxQqah/RbTdxe2QIlc
oR6uSm9cWKJsaPpzQhNqgE1CMyG8uN1w1SJrxP8h4kVo5NlyjG2sWezYmzaiGa4Zg4oy1lC8Wai3
wwwV2SHr/ey9duRTEgTOGUEoETglV1okmLM6ngu4mGxTZ+X2LWuOXnR7tAjlnED4dq5gJnni6adb
kmwOXa+aTxbpkzusTHs8Qs2CpDdz2xcCd0wZs/WnbXY2Q5bHGnDE1sUuOStM5yMn5PbVUYAJytRE
f+5M41bHL5/iwh+XHZgaUpU7EHNN82bo89YrdJK+GfQOfG1WmaBfYzXWD2YtVm6llcibm5PnpPYP
sVAncGrlustlNO/czjwEwpuTuVpwwfORTRLyujaTkCOhxvluMmpJrxxelUJZZ46jQfUjOtbz98Jg
0OKNnvHWakzaAq9TeHiBzdCARWOalONN6CA5Q5b71Mr6bEdtPgN8YC9+F1mtF+9wOLojU3DA5iPQ
UbpDPw7Q7udCie6tMtobz6oQQXKJEVzgrdHniE8o1QBDlGbH2twSg+HH27DuLr5iNZvUE/l+JMfR
KtW5j050o7udz0cNjhgQt5sxNwRLfxYvMpSirxVhuzZaySiwtTsyo/fff9Rs5jbmIhwFXUvvJ5gz
iR0+iKOlWVx43SFFurOwUusj89mCdIr6jeV1gJjJYV4K1QyPWap0s6JjoquqqBohWDwRzGTOWtNs
ydAlyiG1N6rfhVs1yO9hKp09UKb4mGIs+NN3+jfmzmS5cWXLsr+SluPCM3QOBwY5Yd9LVB+awCRF
BPq+cQBfnwuMa7erl7esBmVWExgJURIJAnD3c/ZeewwC2B38o/NQolNhFra+OSzNwCz3xQi2J9Rc
Ary1ZuMQdfYKzslalHFvn25PFVLyHEsysL6AVGS/eL/t7ipBM5z18YruyYuNdWthIDh48IMuwJo1
Kvg0ON2kULSbzTglyS0znJUR42/W7f40hD38eqbpp9vTPzbV7afZ8DkF0CU0WX93CFxG5eDo12QG
vbHoPxtOp1/deVfgiergx2RmRRCBLpWVcZ6YrNNKtFCh914WtX26PUFb1m+0kUjFFKbfVV87YvZ3
z4/J+awQhzPZK0czvJp5HZJ4CxHLqSsG2dqJL43skovVC7ktgUkuSeS5mobWPPZw8PBK84Uq1gPv
pWKuXjYq28bjxAWuG+IexkLC/dJfMU6Le3PeVaiaEDqk2dskAzniZfTF47bO+VqH6fRrH2P2yiII
DD0WCDudk/9Ytvqi7lp5pEojT7lVySuov5RLt+4gVbOuQAROki+6q1ffFs3FHMJmV6W02ySE9hdX
ltVC0vK9jJnbX1iO04n3zQ2hpemL5tIDhSeTMWt6oBK6MSAkPmR1ai+Jdyy3t6depJWMvwZdVY80
yzZu1BvGTtLGJc3hQ9d7754ao7Odl+96/S2PDrqazC2JtoCBAHffmVaBuMUNnwswQRAD4NVXiYYw
KyTVSq/wDCvDWrW29paS7LiQ5IR+7xQ9QWA8wg2jSwIa8q6HkXen6U62p8nzUdba2S2bI20Jc8OK
hHSPoFBICodhPVgdPufIh1fQGUSZaca5H5BbaMEpd93xpEbLQSxccPGF8T7IMF9uhjreZL2AJttp
5xo+3u727I+Njf9hHaS8Lb/s8iPgEDa1lR9dsgPWqcFweUMXtFOjLh6ItNoyPfK3wieWPQDhbXhH
tSaJ0OZMe1blpB9YKKAUFK6+IUoBVaZRMtuaN2oKyqNuWiQpt/TBegr/D85EjoZBXug2y7v2Iamq
d6Kgxy3dBryVmmwJUagQf6kYTlVIoYtODROFQTfsp9ivwx0FgLVtVtzLZsJCOb87DNO/jUpkK9gk
zpco02TlfNPb4HWwo+KhEjK8CEIqYZuxP2DqtuwMhoAUWSU6jfriN8AQuYTMT2OOrpWs9ULtZyps
+zDEuY0yvrcPtGHQjsSGuwOMf7G7Nrsrpqp9wnCrll5qKHTXDYOjckgkA/l3p3NkMjtrzsZQJSRG
hnJV6HF8CHoI23pK5EcZcVPLgg7ahmOa3H7YTAJIXigy54CXYtqkFCA2Ve1NrwUj3mIahuZs4eVe
ulx3GwTQ0zmJegKYWGgub09vGwDtrBTgcuyM+cVo/6aD6qLp1fWLQ5aS5xAYyE0EncSlQN++b/Ss
fe4tN1uhsWl3gxTNs9ahXnVjbU+/iqAGco3obopWnjQ7claK+cEGMsPJrBqCApCuAhXQ8l1uWN/o
OfiX22YqJZat2vxsmEDjbDXz52HQrY0me1amHLVjNeCDMPT2BQ2Q+dUOFD2rPvxpSS4xkokeaUqj
pQzdb9ZALs6A+vGly0DAdGZ1vT2r+tkU0wdPE3mh57jo7iy3P9dEB7EQtn8QrAEvkyz3bdOTdYJ9
HAIYJVCUCwC6fDBxrgHzeDHWVrYK9R7LDa7OZWkazRepHUVXhBs1X5zC7aA2ChdgIDGP0ObGmHlG
q+kffeFpZ9pH7av5FXl0/LFx+xf4wz/hMFVHBPdw2SrjgOcATgbWWeNQB5Bri/a+8+zingzeMjKs
I83el9oakEGKxj5G3TasXI2v22CJkRvjiXT1pSO17uKgIto23As3pJn/rB01fsb59IVKQD3CiPjy
ENWju5/6F3MIwOW5SXi6Pe1t8yWm2wElnqtlb/WZeM1JMmKWpc5weNHb8E2e26mwz1EUfC98kw/a
z6R0xxx/+4HnZ+mxQcN422WGsybf88RGzzWN5Q6sa5XJbNOPSMLKHAvNiClxoXc6XL7IwYWsl80L
sNT6OQ9w/jtpcYQTUj97jhlslSC/wylzFvREMO7sGaBx28Smau7qBJHj7Qd+RFwC6s8WZ32VMkUC
noqr27oPVOcsFUDgVRF0EVKnJDo5ZWJv4wwtORGC8esUqZ+idPyTSzk3qLPipFeiOAmn/21z21fm
98YIkIOcd6b6rLwBTqbx4lvmQGEIGjWSEoJYGojOTzIGKD3hDTtAkM/3o9HaO02G8V2ggTVrMqlI
4CVHMjWY98uxNwghrJERGKynZqJwRyQOKEE05+amzZLnuDGgxMnMOdkCW/pEXhxrEu1n3dbGsc1/
2BmVCd9x9SW8FVhzbulvujT1jiDTvWOtk5+ez1WCeRcpjNuKitZyBNKy7iyZR8uxp+sVuC2dMB1q
EwoQGzMTmUnTCALLnE36t6eD+xT0kXmgkxc94v98U7jSP2ivkXCuj+7Z7Mv4Xvnayo31I+Kyx3og
pbImXvp029jUMjuIgslrOglyyxWFNdT73iFDcvHQC0jUxqi/TSUmTvBCAwZQLpE1STsAJoLmvfA/
zAY/6TA5OK8IEn0043fIjt2Dmwj7cRrEHUvhnWWV3oegDoHsx4dKocmt9Opx67XYUWrGkSUrx+ly
2xD57Z6mWiIq1egU5j4MmJG+lww75961cAtOPXLOzHTVsU/V9ORHlVxJvyKSnpvZcUTECAiBYAMo
rYauC/R2JAyV3nMGZuYRxhO+Qr14AXmr7mlv3MUWVWtz8L+JxnLPVhaT7D21+Qumy/FoWQnJLbqT
vzgEgO8dk2W1bbZAoCzLWwHViGkY6N10zIdhmeaWOkvafvgj8OqRxlo96123k4xF19szTvuH2oHS
6rcWQVZmyp1TKlxLqJhhRSc5S74MYmuP7XjtDF5+prxTHmM37jbYLkKnCo6JW9YvhH+vvKYrXx2q
SaKvzqkRk6lhiepcjWZ+hgA3P77trWNjCwYqPuSS9IqsmVNH8EDw+17K0pzsdDfhkyYEfUaxOews
4Rg7T2JTnHTffis9pIqgJCiTtkBretOnTJwQsjFxhDalh8nZbaeP0B9whiEoXur+HATlT8EZy8yp
84DlF0G7oTASHTM9XJfITdFg2fVVJ5wAMb/9adcpgRYTBqaihnqHgqXO6ugucIzozhdsasvaIk12
jnbQrVotpD4tpH7Xt/7KqQHKBL3sUEAauCvosICORnBG0o5TvHpDoxYNLObN6EUDeY4hMeXpr+3E
CFQ107CQLjy0qi7VJkyH7jG1SmM2hOlfXHiLzPLSn1o1cmMe5VpGlOqshgZnyPdOdK3nPvWIKVdV
oTrCLlalDNo7yrLOnZ+kTBJ1uUWn9CbCxvsGl9dcpjWNTgrTBTZI/YS487OEOL3DYDzbsGnXGHnx
0uo+6cNN/+DMtJDgqA0OfuiKqWHVRC75XUEa7PEd58emdvMj1epPQleJ0iY9FwG1iODxmO49+rHs
rv99Y2xj1qsnWzcngDTtnzfl/LTxx1PV6uYW84N7QJfnHkhWXTk6Uxu3lhGq/BrVc4vIrGChtQhK
zX6Mu9zb6T0SHNcaPxrLqH8IQX07EqSnD667aUpVf1kp8XYZ8+SXyDfiuX6mH0rTOied6V/TRGFW
HEyUQo4XXbwQ8UdKcnnehsnHUHJXrwx9XDeUzPdj2j5xB7De0eO5y2Kyq1NP4fyhcpP3rvXNd1dw
LcYJETnuICfi0/WfTPCotqnm2Sny74nsRxIZEfJlIZmGAf0A0LBD+Ua9EDtLbKWv3NuCZaiN8Yvf
gu1xcGSsUzh0O8J+P+w+9r8bTriFx9G8a6lIVkbQGhfT0s0DLW6geixCnlTEx0ffHX1WVrC0vGBj
TmP9OkJG2U0EZWxCfJPvVI3bdCw+RChdyGJhSMc6enTsMHsk8yjGE5eMRCcZ6SOcT7pyZbTup2bc
gwEhOFZClw5b99WrNeMoCqtckuqob2EqoMyfy4OQVQPql8ko1ugGEGRl0XjPcqg7ChmNp1oW2hnc
AAVxaJHrJmfiaSBmLaXoX2JqaytzwKcAWsDZjpq5NmBeLcZ8sB86e0aPQ07awKTt3kyPdR2k8KNB
bW3ZFLY46U4iTpUJrq4TcnxGF7eqITO+jVM8YNQo9DXtJO2tmepPd2jEvc4k7t6anPfbbmb71trh
e97ZbRJ842OQzhzpSFsi3KlST5bt/MciqDzLoafnU7e9/2KHWDjmv0rfJdsj+kzWt/9JBYTmI7zw
O0yRwEbtnzr+8SYFh+Ay8dvm0RCtctVYW8/1dtMskWmQz0z0Z5c0lpvzxOKLdGSyJkaUg6BSsm/Z
oM8L4o/BaLs7OzG1NcuQ9qhqdHeksJMuWIp96TLR8y0ceO14ogQ88/ZQkxiCMtRAaZk00ajaBrB6
d5rWCmxj1Clrj850UkaHiKAqnNb4q5SAu2AGtvYYNl8qBC5KpdxdDZT2vpEsBD04UfE9Kze1yA0C
D2hrZ/u5xANHfNpioXfnannx3YQshIhdM1ct3hgT4ME1D61LOWYCMXgDrcW55GQ/r4RtpZzgwW6A
Kb3Vynof9P7dMJmnFJ0ctLGSxGl0qHdBix2msqN3WEbkEenV1o9AInZdWe5Sv9DoCtjdxicqazUh
lL7zo5jmXEHGYuOMe5eOzsNtE6tZbB55/r6W4NfGHnZq23Lyp0NeHY2qm8EunG7xZH1nmUzvM692
yodPFw7W9wQL5KsG9WxJYT16aCV4Tm0v8hYH3QwQa3zXPqnPKJ6yg+LupUUUDhr3yqIPlgBOPw7Q
gN0gNLItepFXXxrioQt8+8GfQA0HnLQ7kJTiYRoMgWi1wz2RGqcwSH7edrvz6039i0bUo6HUagoH
mLRUjLAezeZNlf/AS3GTcmHLMJ6VIWZZInlSMBCE2V2DagJVXXr4bRXmfip5mMkigJDIquKzTLPx
2EhY0mirjJfJFDELRN6qMzXnIiOkU8/Dj1zw3gYXZ20boD6dEhNwAWPsGmy+fRbz5vaIu1OzHtKG
8C0qRMuhwekSTHp7CRPiKgsmDUsKpqzGPX07dNrPDMkLutP4w40p7SeGuYkGBjplIIJvyoFeUMGx
C3yyNoOS1AcP5x/BXPsyzYeVzQmyog52mUwzPoQEblSWbazS2jTWZTckj35/r+BuHAzEwUs9M+9D
asdYYTeOTXBrVJfTHRE734POBvtjBods7BVWSSwNxLs+Mmacgn6SW5qEJlxoBL6y6KxHcd82QL16
ZCYNue+8T6s/MNEfF70JwM9O6o9JYH63YzAcfXBUIx00kU/3fhWyzKyk+9jbGETNzGNZ6IXPTFMr
XABR8dJ0ENX9LCovTTi8JT7u4E4uEyUB47masXQsjNZuhyUoKPH+NawxX+oSjmU3WtFbPaDmFgLk
kS1Qx7GkYAgEraaZrXMKM1TiWo80qmIOpd3nocNqNk/mgq5GpDrMOCom9Rvtn48873clq6QLzgM+
ZNQV95C2l6wOlS8vaNPGg9aWcAtyMGWGVA+sJMjkTtL+Gs2bFHmazAFYji7T0LpwQo9MivqcW8Nr
5IKoqnYeevbDII0nXcNFmmnAU1VgjJveBVXp2f5Zs8z+3qeHsfUdUnnoXS2MSbmkH7rutXTwRnB+
vNMjqRaBZcVXFYTxlRUY6wjllFjS+D4mlYKhZ40rO0xNvEI/2Z1zN1LsXzkeAGFnIL7AsiCw4em8
9ppurDEc9avbUyhQ1n1F6bllMiqasV3NcgRuLi0WxjEsvI1l4v+q9E3l+ICnE22jUj28djt6S9DV
zSDZmbZ0z75g3ZvibAlK8qPhIdSsVrrk2sfVsK0tSOhliXdwbHW19RtJ0Ucl9KZkhUFeMy+TPXwH
UpMeaB1N2qJ1lbMUor46MIyWRtXySwEOa6rkzXUoKhJnem7wyhzLTeniDslZ218l2LKF5dXNdprK
XTZ2ahcUWKrCWpS8EYI0qdBBDKGbkQ/Ec+gw5q+lsKs1XQTyIeent9d2sUSotY8l5sgyU9VVszwH
3dcEpEPFq9AIc8TjKMKLNmmWWlerzUQLKWD5iCse+qBNmAE6xfTqVB09xN65o7s0YG5SZ/y8SFmy
gvth/TVAR4f7MJNmcdprsjCuocsGZ4p9VH206Orh5NwOSci9aq/b1YeObwZJJCten7THXQviIqG5
gm6Lb680RkaXMH5p3G48hoqEQYopsHHaRKM3x8ZzUtxCQ31RUe2fEH3usAH/6PMMpj/uGCq64Ne4
zxW4jTZ17F9cKzU2Qwicwi+C4hpmhDyE5H3Hrk7wsND2fej/0Aj02DoFzFAQCqeuHBa9TbYrKxBv
xvSIaz7oFX8K4oT/w+iD/t5xPWScPgffmh3s4zjfhHClNYhucUzROWi0zt2TBRuipfvELCGYJpz9
iqkuagciXJjZoKcY3nR/vkplvm0EJHTZ89aLvsi39kz7kBpINGs6Fal20mMw9uk4qoNqUZk3wv9y
EhtZXnUgJLo9R4PpXJN4Bp6bDf6MJJLX277K9LFZuM227m1E8XXz2el4sG/X6iSwzzN1wwQyX7rm
fOlm1ZaKpMO02HO2Od9P70X3vWKF0mKn3Y3znSDruQj6GYsuFDFFASaLoCrprD6myCG1Aktc6tvf
A0nUlTt4z63XqS8TrG0fxNkPEchdGxX+T8sgdXPqIBX4ZPpIOEjxwn5z/RLngDCvdak37DYGvKrV
iHgwAWndIxbJ4N6Znh99JwLz0RtF98nN8KPHuPRuKKzD3SiIaBqh0+FJt19hj7rY+tzyxfK1ahm6
qfsUaxk0LatVpK1QNI85hx4iKnokCU/efVE6OoZoZd6R61xv0AqoSz/MehdoBOcAZipUbr2iyYIm
wCzQJ2oh8gmWZNXBaxrsUoHARev1w9HXJ5IRAGiebGkb29YUxtkefXfjiMS5CMTIGyTr2l3ArIGT
382voDId2DCeemjdFGRgkMjHmkzypVRF/uzlxK7nUWOgIEZqbdp6QtIZIxj6Q+ObB+d0UVYYT3qF
MjBBk+wH+VWvq+H70NLV0938Jz7ojdMG5E5EKYX3MqPbHLm72HM47oSYcFQYijJ/XBimXmAigTss
8qr/6RbpwWoG+3tflPezC+GLrPjXfDK6D8dkklpjjPrm9IifyipEmqJRHZZ2Isl6QvqI+q595nMx
T9NZ7duMgSscnOZDTUV1hfO9AWNM4m6L/+VedAVxY36kXcwY6heuJecsdOpGWj1XoW2t2WncTI55
DYQmrHKTplCGXKpL7X1ObPER763cTT7i5qjyta3KGsgnFnq0kfCXSwVvGuUvULE4Z7ERgnq8T0or
WneahceRD7tSuA8fm5Dkr9Y0zCfLStulOWjRS0ay/aJxwvHVwju84H4bfutm9ZRE+fleVtOnnvrZ
Z9HGT5WFRKts0nMDvvCHoh9LcBnlZen7dAAcOCzV+PrruGORZp6AXhShFOcDs3obpDt3SuqbXUYn
0W1/WIF1Du0IvbopnyJiSz4V11VsJ/37qNEarEblvdkTRa/CkO2rHZj4IKXnP3el2S0NqMZPaqTi
3uhj9mj2yYBNO/aupq6SNXEg+n2TOWKde1Z7BxyImFx7LC46noNtU5fpWa/KaEe+bHSqUpZKYuyi
Y8Pgs6dVHx8E4uoDJe9sP0aBOFaokHbEIzkko8RQPekHnYk5sphxWdGdx+14o1y9uEfxXK2z0lFX
evrmqhjRBHuqSVbNlKRPKOwmulL68Nz5tAQoGGgvpAATlwCK5M10ST+tRB+8j5zWAW7WD/LiXiNu
Al+ONt0VjfS+25W5L0Kh/wQAQ+p70aE9m7OasFPMOUPLX4ffcyg7+bMYzmC0l61EpcbIqCw/+smy
4tg5qvmOL/Xqgdn+LGz/m0R7/VFDsViMoaFAb03tQrlNQLUHzURfd+ol81A2tqqMn4FY2XR6Sian
aD1W3Hyah6iOvFU4TPGVYQfAhkKKIF2P0SdNDn2ohcc+bsNjF5m/PRItQS5mK8mj/33f7ZHTuFmx
+OPVzfzjP/3kj5cX2tg7yz9e+bd/A95X20y2cf31F//4vdvrbk/9TPPRSRNfPQKHOVb5GBwxWvy2
kb8/ymLgKcu6RTBZMihjm7+kHeWncgyPFr3lu1QnNz5Q9ub2DH2xI2hHZjkohelkBmEHcaDxL+nI
isaTd+RGYFaIObe7eJR3MIyQM8OPAG4QNsH2ttONTl0kWAsT/nNoQ/97yCxWW1Sxll6qoVyHFLUX
ea1nDKtFeU3dxGJYLlik1+XOsQISAVJNXu00+BpQGK/NVqA5YYEW5uWzLoHBqBKjyO0pIkKMioV4
utV0vTRuTpzZ/iVz69cydN3nxIYo1Qzqe93LmEyKqYGnYjv7tiK9yayr+tUtsY7o6LBbI8n2RtDp
b1UvV4ZN2tCkdGfXKK4rJ0+KdTOSeG/VlXVg6FiboRh/ZsSv0UJvLBRypYkZIK7UtCZlZuG0oUTK
yf2b1ufbgBy7Cemrg1SS1VAfHYakS3WfoSQGaULVpJlfX9Q93Rr5jIoKQBqzx53BYoiFY3vsm/g7
gZAbu0Oei/cX4LiB80RT+AbdiqDDYTCTtS+IUjLyLEJwlV7ArnkXe77tm2OQ48vnZsNcM1iZARyl
XkbaOjJ7gFe9Qdu5TMSycBLoycUMn6iwitjgvEi7qvsxXptDXaLA1MtD1fctSMAGgX5+ibRQI6jo
09D6S6KCxyANde6BcBJ7amB6OAfGI/BbG8ZVUD94iOQnaR7DumzYSb3PeAgqtESY6V4nJ8+XdNpf
0V+1y9wRIN/a4o2KExU0lVerZnAODA32KupHDE5lPu0ShwywCdutQUDpMujLtRcCaRoN+eb4DdGl
I0sOE0K0ondS51Kdek8BP0YVvciHFGMm7EOytbJ8l1Cl6cYwO/ZTlR0N97VM4vIgUMEebVNQFxjJ
iKzslrwk0U9oosdpF4uEdjEl/E7At089usUpdBXJCIrb2l7ZSqB9IxNraVUK2nayzvuqfzMINUyS
Zxk56kc6gRoMG/WeTE27wTJeL0NcO8tY88plSL13QXF6PQ3q0SofwSR5d3hIpo0SLgAUIgQIOwi2
RZeRsNHsnaB7zydFBb2xntLyJzCPd9kSS23JydlWeXdAe7qGHL0vu654tS0yvTHd2xujGh+Q0BiP
rlmuNadBrtYl39q6JqaM2UetdxWnmQb4RZIk43oeYSJCFJ9dIjdW5m0zMWUPXCDNgUh3HBpPOglM
rzAmVgpdqKQ58mk7IcmuYxFcyhBFj6XTREYBVH+agbeGxNO8pYrEXL/Ntyoyu52CaPHqAz/u28l9
DypDYdEi0r3NLFDwua4/OLZ1KB1vD56g/Sj0ecqDkvjeZiF7cnMmDZ1PiBvFFmM96NqBJCPt2ap1
Ul9zv9qoBnls6UBLchsqK/BkdPgnRHzNGTeIBwkWu9x+Fhn4DfK6Ks9FgUqzaykwVvVTEevaN5iL
DFeyF1erTrSj5rXVyhyr9iPP6m1i6S+6nTPhEukXArbpPbU0ZsbEC2TKd79NWgfDk2ZamUT28+h8
Baj4WYeJTcw3g7+J2YdJseYnZ/8xNAz/y0X73wRpywQPaoUExlHNAy7glBe3d8aveXLSdBoxU3RC
76UX3cHnUl/elDwPtZ58Bnn26TWugMHANF+kFMBcWIabTBnZATVNdrg9UpDED64bSUr080/+2Pzt
NX/7vT/9yu1P/PFjMhWDLYLPcysrMopAfawophSHaN4ouwtAQ/z+/PbI6oLicHtkAmYx23Xipvj8
s7DIFkzlx4NpBUdnzFumNel46DH5HxJL6iut9OpFWIj60AJp0Jdt3zqrWif2pX+oU0snSwQ0D4H0
1apMKUqNoMQm5tQOaUaQYiK2fZNWhzJuvxLBPx5GQj8XNYPUQXR1Tfzq/DAHx324Pfr7Tzoh/s3r
/7T310NI44+laVTA2PvhMFHAOAQukBKdj1R2NvdZpy8Pt0ddFPJ+/s2+P17CtHfN8q/alfOxaepw
PEwjANIuRTyh94wVTIxGqCqiaOqDNW9+PQcNXR8A5tcHLU14VTwWzIMC9UmnrzrAyaAGatyOzW1H
bpgsr6zNMAZwyfKgpR5oQV2KRbjSYyJXsKDs4f3W61B1uFb447d/No1efQinipuj34rz7fQomygn
s41zDXR/cKjKRcd9+cg3sMr7xNo06GQ9m+tECoiC81G6bYz5ULVXRSGPAalYSs8I9kOxDpMhg5Rb
TIeJgHCUV5BFAjnCmfWM9uA2kilH5S/sRPMWQGnVWjbJdWh8jAwpM8i2odtm9vTdHGRQuxxuaUvw
27FoTGhQkh5YFOtQQOUW3ACV0lAH1apVOU4dNrdH7ZCzaAzGHfqM7hAGqjsIzbbJOZwf3na2wejv
quIqiRy1UXl/x7qJqbTrPzuhRRAvK8kkgrxrr8iynVlJNPluuRtsb/qwYvlt0o1nmA4osAoVnUYt
Sdf64DffektuBMq5rz6njl+j7nwwZuHA4OwC3XXWRpjIa21R+KqLZekLi4Zgp5aOcHPuER7aYtWN
CEjj8c0ix2wasozcKE0/FdTNl55WMuEVwlp1wMDOCWuK5ahbwVeHwKD17Q9BBPWS8sUi0Zzg3MHr
OzFxQmufDsmuTCRupRSGYNrkRFM0K1dk9bfKhYCWaGZ19rAL3BlthQUAv0GgquHbzB92ayKTRrf3
7rAObsl/mgC/AP0P4wa+v3ohCHIdDDZBGWN9bhHiL5WMq69aXHSPtp83Uw8QkmNKQcyz1jPSja35
jL2dtvT53dX/A0bA/4QA+As14N+BBP4/ZAQYlvFPjIBLgZXwP45F/eMvnIDbb/3iBBiW/i9H2q4j
aKI74oaS/w0/b9r/QljsWhAETEcK6f7OCYA/j+JDt1yHX5OG7eLd/40/b8l/IepxJbISxxCMjfb/
DSZAzHT5Ih2DIt9//6//lK4Jo8CFw8tsH/YAJrm/QgLaoY2apilLQM2mv0cS9tATtPGQ9v7WaIfd
YEIxonszHQcZZpdGdw95oWN+wdrB9BfPr6vvhymf9jHCnnMDZWXIQsJQXW3jaUmzDig1r/Mye3Zn
/bRJqurad0docnZ5cmR3Zerew1sb3+Q4r4Qq+32swp0VwrslbuOF+byxUGo8SfrwKRrZiQrY2o71
Z7Sle2avdDExK9y5zQCUbszv0yQS90E93VM+YbaMyn1RONn9SCbPykmbBz/quLPHSCNjLfyimgsj
djCGQ+TW2a+ghl8xBPe/DuJ/MG++L1idNP/1n38n+8/H1sOEYQi+JFdCe/jrsY37wlEg7ar7hurr
yq38gJhzwt7cbEI8HaqViX9gFTSnOG/ztR7TG64Ra8OxHk7Ms51VF7pnSct30Vg97rRuWpYa8jgn
qO7K4nsVZ9Ox8uV7X4zjr+v8f3zvBgEHfz8vPNOzha0LVzCn4Cr4Mzxi0NyxJSOE+psF1Ud2hX4Q
BsiUKDLu4sYHtRnQ0nFxayyhP+db7BJyOZVfs86cMWPs9iQHvrRZKHZ/ur7+zVE1oGf8b+9sfkMW
dAtPSo84hz+/M1Kc/DiUVXVv5X5EzIGB58cx4F3RRC3QEm8KExpuGlFHM6j/cSUMW5RC/tKzySj4
5zfDxfb3N+PquuEJC0cDaVI2l/Cf34yDMy0sx7TGsdQO2zZCjhf2KP/sUc6JaGvU9cM2hwCNVBT8
YEucltN0jLWcBmAdzk6NUKlzEpbqRaWuVfVBPVAABZTM3qNHHVPPnjo/oCM8OUyiM7FLcyD5DSYh
Ww14H6Zwn+JLd/LA2YtB+9EP+k+y4I6oSs2VGwGXrrTPJjMJkKN+D50dFEbq6rizium1GodxXUwJ
9XA8uv98bMT82f9ya/Fsm6mVYQnD86R9O3ZfHw9RHnCxGP9LVTB7UglFmeURbY99MBbPoV0gtvX0
jahaPrPefU1+dq47qgxJ62y7sfzoxJvELO1VI2FmSJgWxBMUZXLWFNMluFaqO+k2Urspu6aN88N2
8G4n0rxUDXzmJrg4mE3yCRu5yXpxoNTW0gNVbfgt9IkmjrQnRS8tKVjUothFegQxKd6ZQMOyHlHP
KE1I6rJ7m5xh7StyK4g+AveL/q+tDjiLqVZm1ylOnxB0F1O5jTxjn2m0wJgA/PMBNP6WDOJaukNP
3+TYGZYrpDVfCX86gDjNkxg5q3tFO2C7VNxFGNR7HUzmIisoPdApoP4ckBqc1Ej9BBiAXsNPG1uj
2Dfu5v/wduYL68/fp2UwVngG8dSuabs04/76doqJpImEALD7toA03xkauKTa33Vt8mHhTlpLilrL
Qk7mwYzaVz30H7LWE6zZjWKFeEhssfngJMoGVPLYU2MJxumf36I1v4W/v0XX8XSbWxcCe/m3e4PK
CkjcrUqJEtPn/Me56Jab+a4uc8h1xriwGyhP+WzsIaw9vAPbsnUHkwSQOTvKDcR/E3Yey3ErbRJ9
IkQAVQW37Ub7bja9KG0QlETC+4J9+jnQauafiJnF1eJGiGIbVH0m8+QxJKuSATLGpZo2HiOdsQIL
zW1i+u+9wGc0px/kMei9G5KcXUzJQ6FJW4FlTEfaGL9QjZE7xcszAXrvF6eKggIC3S4cWPla+ZTf
C8PJVhS2+f8d2f/5vHEgenCH2Ir7JmWDXL9O/+3rgsDRIjorSx5DY96tel5AMgz42YDTXVbtDs1f
vu9I3EQl822lCwpX+sjrOJ6TEQ2zxdABtgoHk0Swv7MVGeFYnV/+74/I+l/fImH6gr+slMXpZZn/
EXcT+RlJtDB3H3UYPrZpf8vsPr6OTs7ArYPm4BfIh9Z4L7JW253bpj9x2I84zcK/boEmy53NZM8g
GuMqapUdmlDz/3nu1nCf//ktEhbEJLle3GjWXe8/aqLJ9PklCMZ5LBgo0MkTZYKnz/4Iq7+xEX2x
8FsunW0clEiJvEvgf20UL+mMfIM+tLTfyAUhhLaG1kcP9ggBz7qRaJqAw9mqVhivoTN/J4P69tMh
2jaGyi4TJrv/+42Wnv+/zg9eB4eHb3EMW8Ce/uMOR0Ezi27S6SMYb/hhdog4b4kfhJG5D05O31ET
/TEpk+jNiALQyCkn4uIjSm1y9YbipEuzQeFKHMfIeC9hx6JCj8uHOM7OsHrUP1Dz3dmoz50s5q2N
3Fa1i3mPQutYa8ffljLG9b7KSlWf/Yispjx2odOeCO0kK82vFRPlMoJvbd3GpfIPhMEztvCTP4SK
/qoy1T3EonhLw9RfMdIfSFWA7QGrsQ14xHwtEGhorgMLBmw2ZNYhMcJpM6FYwjBvXPx0jm/0d095
CVrEL6PpIVuSvYZefYUlYG9ds3WvxEC4cXRwpUVgYIqYrbCvXaqrwGem6GhKrNbvfiI8s/bkCwBU
zmjbqpGc0zArK+TIPsPT2jonspw0kSckD5vRNWnt4bW2ePqrCf1Fl1gNVi20lqVrf8RnRHWKMXg0
3rqs3HnE093sHqbLgDV2bhW4Y9GE4Gapnqrx3bTlLU0c4vUonxH7TAcrncJji1Co6EtzI9tluJNf
F6e1uEWmawdLXSGVrYeJ7e2Acc0i86KMrsu9Y0DKutWKD4sInYBGwycAvCeBo4DajMYYT6WXE6/r
eL84Zsod/mnw61rzitSDXStCW7PkRsAzqkEYKwynu3sjHstxMJC7WPX7YP9G2VTC9SCrjt6+ePRd
6+qM4LV6hxqpAdJtaFikdd/cEsPc4/CZnv2Wp95EB3OCyewGueoFaAFu3h7ZLGtB9Ttz2xPUy+lm
+8WPoR0JO45Fd/e4s5nshE+N8L5xJbhnuE8XV0ZggxYU1AovCou2OjqTrDoFrEWZX0QGFsoo/AS2
HVCu5HeJcR/MrbR3JnT1UEg2a7rPbwOxOnVV+V+QWQDuS/O3yEPvUo6r3NFmCwMWBofOupy3X8iO
qk4drd5TKeVvpngb17aKqwVRZYiBtg72Fsqp2mKs5ndwO3nWjbpj7fHZ6OsX3oE3ItKdS9d3D75w
yeQiESRAjfMy6z+TH5vHzhTVhvuMwHseP2yM06vcDwk/XXXZl+4YrxrmIURIGiRS/eFz/Z0U59kZ
LhDFL9hzYR7E9r13mat0mLVSGRODvWR3sCYEodtbrHdB1uXrttJst0P9KiZuT7dPyWHU3gVUC44E
m1JqUt4GcgKQCd5qTCv23od4XRjsy6cxVCdrQcigkccCRDBy9PZxpXvkPoYOwpFGz+Aprhqs9nhW
mv4gSzzpY6sDk7dq47G+jSJmcCMwL7CshwEZxSFGrnHIEYSX3W3Ow88ae/y5svw/tjTnM2aJhCFe
dlgsXDlFkqWBWRSnnPE7KHvYFRn8U6uut+hravZy2d1e5BOPZL7va5zEQ2E8emy3CdBq3ypWQKmZ
KjYd061J4bJ0BXahkYHyxKtS6fDF+cipr4gXSYDv8vOIEjcbAnfvrC+JFo+jPWPF+iAgq7D+JjRj
4hdMUoLK2OJokaAQEOawTz7tJjeCMXfzNf0SbxcmIMstHw0ndndPWEZBjaN1g3iM4gSam3dMOkfC
UDCYPxruR0Heudmg63VnJk+xtF5LLxI7AbtuM1RPCXzMTWQmHxE6fUZFCE1ZgXS6/zQL95tx+Mti
kpriT6yj4wRxwQJdxvJJi8iZrHrTPfdhhyD7xCRtFp9MoF4ri9B2ZCAfKJwiaHvoH7MCVRNL7C3Q
oxHVk33CpEVC5yqf76Luo0KJJ0SExmCYX2kaPdgbLAh8fPtJtOy6itwL8tQCR7qUsMnjmJ21ru5t
Ra6oRkxRYIbHf1XdODO9gJEFW7Sa0DFjcF6oWt1LiszaUik4N7jW3FnTN+gAn8XIeFLwxoJYDWwh
zeSJLQhZFLo7VtDIsyqDC+OCLXIBYcDt3hia1acNaXpyq53jlOzgOBf9vE0Dy+LKDDXf09EadiNA
flrkjTmbD7TpJt8vSej0BLFiXLEQmPk2jOjkJhP+oRf+jziarXNOAF1aEhaDwONMsgVxVYKiwBts
2Bf+VWBmGqDhMpusmGK2YRWEhRNunazc9+jZsMcQkEdk5ncx+Y/FvMDgH+pDD5kRnoi/XybyHQgm
qtDbhLH8BqV+G6Dc4RQduBiNXyXn+lbChNxOuXUOcw8ObY9IBNARxrQ8DiYbqD60ERyBWBYQWFdb
g2hL+NQGnAOPt84KLD2QkuPCEyTLmB1FnO4JTCg3PfC/zZJQWhBAoGX7NGM7ZtL7NNo1UdASo3gT
Vm9QT7GVukiy0vk+MzgljJi7LrVBPhXnNmdJPGrWp+whn0NmSsB0sHqjMNx4nWZgnUMCkLMfADpp
OUvx/PU2/k3U7oID49ZOBb+FPfycCpTqxcJQxZrnD7vifpxLdfcW53lkpJHCUQ7SHuNug+7e8UD/
pF19dBkAe4XcjO382x/Omca37igxbKjbfkduUuzGlvq9TH73yQxtPCZ7IW1Q1XfuW5m1jEu+ecMF
S7uCETzZ4BFQwL5fUe58woz4cS7btrBOOez4fPKYoQ9kswB+jy8GvS3O02ThgVZPi1mmdzP6BsIg
t5Opqn2DOOjIappdb0oSTp1y1lKup371uBgtYOTZ2RliebB92e0J6yBeKBqmwE2T9tqnj4gcAzfy
DoyYCF7pEEjZNCk7ZtgcvX3zjDSTyNcI2WIhhvDWFcOxb3i3Sa1W1wGRrTs4xQEYNg6yOvoQkTOS
gspN2I3e71aPFq1pjwk+5H1nrl5D//RmHpBBsVwt9Iu0omaPlCHcRwXGnkaQp8JMXT4ZDqRDWUd3
q6iNh7E0YaNZWbonlda5xzp/L8ZFvpMDyVy7PrPhaeFCxuIhNjX7A8sjKjpJSBxrjT9OndR4iQbj
A6TFsvFSP8OEa5F6ltZb+lP7Fxxf+yg5bVODxzf3JzJZvOVZGKN7Mkvr2VDu1Vka850EL8OCFpCR
fR5g2DYuK2GRb++NZoLGw7Yko5PyOfEa3l6DnZo2Y2Y9ej8nOUz/wUCEuU5OKy34nfrWZuHvmOx6
a8Dn2Ts+SQk/nSS9Rab7uEDDG9NnWAusnYbBqUKCMKwa9ynqvkcOledxDLeTQOi82GH8PvvZr9C9
6lxbf/LavNUNpUMYGq+0SulWlyXGMGWWPwAW1RufJewThpo8UH2Ow75a7gQ8tyll6My+clfF7ndu
feO6HImAWtbsljQO8I73S80+GnNSoKMByJoB9NEYKTqKcT+XbBxtzWtCmygYLU2Kzi1jRNW+YN6Y
8fDBA1h8GCZjpW3sNDTSczsUuzm1Nm1oDZuRQv08pJyIbSKpHUiJRtic3qo+G+5ONswHtZT6Po8E
VeQ9Qb+5cahxsgY1LJb9PCYHJ6R3pa5YsBfmoOKN/NMpnV1jO9Gu9og7a33xJXqV75Y2fFmWokC4
wkrSPc5Zb95Md0XYiLBkTCSnrdeb7WPpLhczqrJboRv/lIzEpOTU8tsG2PpOV8187UcA84sW+3BI
sufBEfEWuOJ36SRk0BlR9MyKbobcvSpyRINod6n3Taesh3zA9ZVRfvV1NZ5ET8K9zpVCqq1HjgO6
YicSyNZmC4h4Pb0uZHhvtKTU9Cc3iNqEX9Gd6odMFGc7Y2nvxcyH/vVTyNQ/mtiZD5A5ozV7JQ8m
bRnvUKRfVWw8SInyzjj+40uIjqoNJXH8xj23D4sdEuzjknrui0linsDys6Nry85RhXFp6ONnT8U3
WLw3kTvm0eQJ3+cuB1zptNUti8WbogwJCG3l8pcFXoBosrZxY9mXqCaNGVBHeYcvkgRdZ5n7lClt
kBQgOFk159z+5LowB7vLjsPG4YbzctPZixXhLibz3Q3/CFd0l3hBbVbHXVAN03ioiS7YwdMdjjl6
9cIu84uILblXHnE58/zJDUvtmIfb3nsUUGzHMkQ7giB+TXjZxKU7A6KcRmbEjT4mo/3SQiI6+ssK
OKjteWd1+T1cs9i5YvjLnUY1pO9Ox1SQdm1PZfs5KlazoV4OTVs8AK35XAvXGVzQxiPhdpSgOyzm
YqXhyiDvyGwgdObqpeQFOLYkSyNmbNs4v8KW34SKDoC/haslav5WFKmbWWcDLZExbHyJxTX6IBiE
3w2mGqGSCbnWYyBxfsVRwUGZhBTJIIsnF0M3+0x+W12O9Helcxa16La6Wl3YPguQ9VExE4InatO5
JsmT9qaZba6ZYL+yW7hqUBazCChjXAnyw0ucX3QDyx+raIofWVPvK2bamwrA3iM1vfkuRs/fiRzo
ksK0YsO1P3tSsaRpk2PcaHWaepli6qbN6RuYqvaI9/HvZNf1Tplpfo2t8Uc3pvHJn7xnXf5LddSA
W+zmZiBMfeJ8Q7meGU9ov3CEwkzAs4CzQATsptTGnfKzWwBAquZ2a2Sy3E/68K81zN32dVhXpik1
2K4iDSyAW/bJTYnYiNCfLVRBHKU1IRjEeKDvdSi6UImz03Ly6TK4obMjI26F1XCSQ7y5dsN8WaKm
fJ5ySBaoTJyjM9YMAvzmx+QwRId3cbRL+Ja4hgk6GqTxUugI39uA6rAgrx6Mcdw/FBn9t4qTexPD
OxxCGu54okV1mNMQzTt2Z2dSD62rqucliaCfDD6h65iuRlRne6ewGbbQegJFcI6+BkE19Gb34nk1
5VkOz3UmGqsGKYNPKBGnIcOz2fbec59mX2NKNIAr7Hm/+Ppl4Pl6HHUTHkgoI3eQjqnTxkQeYk3I
VcapP+Lm3aOSpEVpRHzMfy2IjUjUqqmtUtPcdQmjoTihW4s6dCNjjN5MRaC/vRrW12SU8lEk1U9D
uxbfmRHUVBc/566ePi6WdrvLEBlPeqjuOqrTiz3LoOwbecr0LNl/AGsASB2eoUDcGTVfp66NfxnN
Uz6h5ksBZ5/s2XrQ0VQ94MIwN50lpj09N7GsCCLgO8rpMRdhc8sWnlaDry3oeeskFexgrZen2Olp
VVVzoflIEcmPI9Ytr0O/UceHpM2fSFXgJh6JOI0im54oxHnrNGb/bo94GytqyzShN5tqN7n++6Pu
wBnFIXm5duxnl39/0OeFu6Esvwi+aS84zFvooUjJdGVd+N5vu7GWb02q5/MUgTWrSWVYRvuJy9I4
Irki2i3EOtD4UMiaJPzteul4dzNCt/lsYkLEtAc9Z8TCQ143SbmQfSS7ldAYh6d13DBHnTqJRq8p
QsxpavthyHoZ1ESsHFczrlPgbfIHbeydKc0vc26h70q5mMSSzHuy5zq8GteYcwOkVU+qSTyOKwd+
b8TsH5qJob7b8yUlXfiD/VuyeoeIJrfz5GSazd3BjXywpqkLCpDIu8qaJPIk2tDYLOl4tXXlVNNK
OpdozIgO70dw5A04NG9hUjV4zhuMwx9R6WfXum32NBe/lQek8t8fEmojG+IXu+QzUF9Rq8G9y+ZJ
eUu664z6Veesid2kMU95zJBwKrqn3KHXAd78oE1iWTyCKiR3NdsmIr0rxi9RCsijZ7l4nHT1A1M+
nfEYfnOIFJewL8jAzv+KpOluJvI93qQWjILDVLU8cG/OfyF5AJIpeXGqJS1NATQPKMu2Dp39zo+i
5CTd4iux+G4PcZO/oZHqd0QLlYdhql6MtquCeTFpC+BdXEi2yQG/EFTPST3713m612XnPhiDNwal
WJCZjOqFrCtETavO3ol0czO99ZJ5U/RO/3jHLcCBTXjmuYpfUJvdHFx6ASmIAG6K/ikTpnMe68e2
NsjSXRCizmq4AXfKX9BRBQAjF0IZAZdIIQgqmc33if+ECXj634qjQsfH1sz6gq+bXtv1dLHJQ5/N
okMlHF1bQYfwbzE6TwT3koCpCZSvux0ooujEsIMpJTnMtrltY21jW293HquVHWTEy2DPNipUZePl
zKN9TG3fccSee/zhATp77ruYVXSVtFybxAC7gu35MLTw6XE9oOZBd5+0E4HmIYjwgpQPaiD8ruw9
tkyl3n3bhy+Hg3NTjcOHs8pqVQmYCP7Ex1AZTPX75tLoAZkQTXQhR1ZDDM2Dyc8+VOtY54yl417b
4OlDp3jDKmScEel2u3bpp4Cx1BrOp+ZDDfpnAxZ0Oc7t3poUgTyufYtsgcyox5cZ8qVrIuwJgqBa
ufMzO9uaRM83dYg2tJwfrR6WX5NFZ7MbgcD17Q4UAZnLYe9vCNp5da2R1YKJo9boGLmbHlmUVr/m
z6CFFXA5HHi6wVKSyS2lGRAGS0h20/1JJzyuiiH8tlmsnzEmlR1xyrhdbHFUyILBlORzQISTA4RM
RPteug/SMzEPu+6j3bZsQ2M+wrH1P9uyT7dg7Sh8rOzRccSPiqYlkI7NR2iY9wW0GJKOJt1OU/La
DuOnKebb4q+pKClIOeRhU1JyHc9MBt0KypSTBIPsaYKkepgqK3AG7IGmZBxN/nWHM5wDkKbOwrK0
AHJ0exzkevBvtXLrlaeAZN+p/6Sl9SEG3L4aYNYKXnU6QOC+it6Ycvk7j/OToNmU+7tl8pHtcBIm
2O0iY4vn4q1n3bANK86XUbIPE63zHtl04iUTx5TAqKRhZVWRIaus6o6Sl1LXurnzNG26KpbPXlyv
zBb/PMUWvE2dIp9t5INkoC9CEIG1nVx9Lg4mQOmnqjtIHLET8uL6m1sjSoM5Aw+iHzfkknI9Dkym
Ct998Sy5ZvDhdyce9Msfq54oQzPfjasE1EibPxFiE/Ky+we/nJrzVJv0OCjnAuQEzYocfjfU+zii
ubcNLhXTy/f0JOjWbB9zd1hsBosM0cwef8JEZAxU9hYjwLkMSkxz27lXxQNpaZMsBOp5seBqxmPR
zvroAfijJ+72y9B8octMLpCYmFTP/EwvJMuxU6hX8dZdcEHtalgqJL2zlYcC52PGTwv0gd1SAd8s
nxcb3nxCvamWXu0bq17phHj6tR9+5YXzmU3uXhkktMc8iHGZP+QF4RDhmFOsGXzMRfitagTTKE7p
szHdbHSPpVdKGnTIJny8yxhsbKIHAzNOycLqiVYHAOFvUSh3gXbTe2/3LwUVykbAYNnG6IhiUKk6
bjZNUZ34bnZo8TPeic6z9qay/s7F9AVL4eIRqH2S4UtlA45BI3ONk+VFxuYvT1GkVtHjFGLzxJlw
ZmbMVnoNNeyHEdI0yZKEAsLFKSxs/wCvnZJIIg2UZZ6pO+uYNtTFTWDQetim+BmypAnigZyKUhEN
lE0CmHUbIRvKH2r4FFaH+dYjGbOK8hf+QZhj8wBRQ3kHZIyk4YaVQiKpnslAQFw+OfUBrg6xToPc
WJP5FeaGcfCpBqPGJ3TVlcQDOlNyY5hzqCy1ny1BWmjq/kFMKoIO4+KmY615avHYbUqDmWXpNO5J
ZcUeEQqhxyMdudW8NCzjS7uYjl6uYXaypUTQ7FxFSe60JSE5Wj2pG/LOOmsNXTqDmt+aefGW9VEH
s0XFQCfrcyycE3g9VveARdaeC1PstprjFzwqoKAZfePWX0HITNPGXaSl3FcRUQ+AIFNvwQfpfDcY
H48l2bMQYRiw+3fHQjO28Xq9ovJrD8AY4Tde+dO2npDsxXtv4kcjqGfBkCTJA6SgitIL1a+IEYeW
/xRRSW/h5lT+Qcd9RhpCmQByks3eGpZbYUQvDWwzo7fiD3gfN+Pf3Flsm7K9dBmPy6IK4o4xwJck
FFDU4guxhDzMWDy3Jtli0LTg1qRZiF3MdTZdDFzRbFpSe+bX1BHDDl0hUVsMS525ApwFB5ijg7+B
GkB5TF+6h6ydgVlSGvNQLC9xkbsMHvG0L2hutwyCX0fC7mWytCTq4H2L2OCsIa2swsVBgmzdyJwx
kkTnysZ3IsdyZJfrDR/LOEDZae/aMC7sqpQ/k8FRx6fRzfxgSsx6T2w5QhY+fe0TRNwPxRjEEh8G
C7FrZbA9YJH7UvXaXqO7G+JpmiCfJRRk+NngRa03vCLqkNlRs8nGmtw3KCthCVyOlJWddEYMR8rf
pi2bSA83kkIZlpILWgzy0pJ2WeBS2fo2kNSnCNsXBXJ3GDzjqQoxbWB0tXGdE2RA0XkdrZG+XRuY
+IBOU8TrnT3mB3+dP3ZseCBIog7JwuLnrDQe+y48esTdVBm8txjIUjSa9IYmTUW9rG9tP8OsGpcP
GWoWDXg9fLuA2gKjnNNnETyosPgOdbkjxo5smKE+aotDgneZWkkFQ+Y8W/KV73m3sbqC3QaJ8VY1
WnR/vqQHI8/MCJEc0MxsSC1AJGTHB1Z8SKG0/MvglbI2zH76rX3WaELGwiZq09hLJ+fa0WlEs7vh
QTBg/kAunOyBSFZsI/LqobPLWHQaZfSRF4s+yKQ/N5b6nB25awvGY1kGDyxL3iFV8bMKZgHAp1KE
MJSitsSD56GNAw06oQgtZI13HcHg8EBYK4L4YmaHulh3Z2EPoCIshhFAA6RD21BWeEwN/KtuNv+F
Ag6PyBnQgMTNzohw2xswieYZykTcc52ohkFdBfu2x1ah6+rYhIKpkflNLQ1wPQ5HzITdHdM15/jK
hiezFbM302x98jtwJvXCcqggLnhjmvh6PFaauHMzNifWJURGfirj5TWyuomneQdP8qWHBLsF/HK0
bDIygcK7RoXvKUVDtizDidnpAQnXBGnHHzYwd9kAutHPLEyPJSUO7n++P0i8ea5wDLozR6aaMQS0
SFQNVF6zO/5wUhMXWUtaENhlhFQEWBAXqq8TrWEgOxuimsX3m2MNVUZhXrArRcfK5HqgUfieTbVb
6vlNZB5qrAFBb9QG7WgDjY8JrJMhOqwpmKf6ZfDo1wVgnMAPp3fZEGjC1fgEJ5kIP6v/hs9+XXVd
qTeInb86h0s3DXmcBRm7DocsTfXGSFHYM2H/qEw+bqEPmlXqNoPYNmWsv5OC0LyWmzGfF6r8Kt3O
deLScDAA6Vwkpu2YU+vcKXKjP40x7bqgy8UJcQA2uBhuGKPgvk3NTRo3gfandJ1De1t2PBynFJKN
T31ncPYpyt6qZJMJTWI5dn4iLrK0zz0BsZum8tLTMNrc6mV+EAnVylzoX3m04ISklympos3QT5lP
LITe28wvyVctqavAcrgKclcyJ4HVEueRdkhWGloE2mLQks6maYgt9YUcNiUsJJdJiojN+VhMjoP0
EGfNhvGRcRDCvrpuPpybnKxz4Zj1rgVdx74Uv6sP5QUHMskc26RqyovdSHOPSGDapDZT26bwnTsn
mnhOCYgMnexqRPW1hgT5ETe8NcDwQd2yXyGTJLy6Yfrk2Um/tTFlbN264o+FC6HpL+gkxKGp+ha7
wkzs8OBcSR1Sm87DxTA5Ngie4dwWaUYPa76mGV/YaiRBOl0n4XqVawyr9CZ1N999lPRHs+tJrVdf
rDyIEW4tfDJ29pd0ObZl0bItaRQPbM+HW2SpbYqRYytDEg0Vc/zKWcU3IIDAdawmHpTEBmsQ6Q60
+WmNNK3fJH3nAN6Tz9lUl9sYomcMDOBAR8EuGHgRxQb8wC5V9dEkYIE6/pU0XNIXzo4DoqVaY481
xSwUym3DAngzTHJngI9pAMJ2PLCeFx80chkUpt81P2ou6SDx/jVq2TFd8UAoUDVMb1aGRCGlaR/N
tKJ7zH+pZhUOvXa6/T2l0PcQJOA39z5KJ7Q3nFpvHqihKhF/8zB/tjN0McRmMQ/08p/W9BYyWbh0
hnrjIHxgsmFvGqaAutbqJWzzs0WsPLEK8R4rDZm75tGt+LSGTrySJX1O2HRCtatfMpI5UMadoIbu
i3E6++X83vhefmqcP8xJ+62zLChwxYkpLuuGJIaEFbNUn9m2J+AYD6ZX4Njxev731rXAG3Q+C9vQ
WEh8pftvIn9mLmY+uVyzNhr6sJupaueTk4vf2kv+SD/5WbliZ6PDaTQwvywyH33LfVLd1Yvp/IdQ
g94OjVsxLD9Emz2zYECYaI405byIcEg/FlNeB7dlBFFEt4VZWdO9VHD7djVC8h0PDhbFH3JsrZ2L
lWnjjyNaUs/4JGvuY6YyL11OYpRXm/Bv3oCRc93mtAg2DG36OczEmkGDeTXdVSJrrElMPdNjfQB9
AnOIDyFu4Vv09A52VHPep0/LdJU50DxGmT9xGdL+jek9GZDqT29mfqzy8DfhpY8+YmzMzQEmSig7
g3MD9PzDnzWfLp0ytqJl6BgXEXimm4ObR+N28RNE/cSpcJL1H3J6H3vUTW3CrpWoN83ADAredprR
oRJAU2+RBAW2BAHlmNWvCnUVe6C8G9og7I30ILrwXERMI3LrtSLnYYPsGc1G5cc7e/IklSZ0G29y
XybS2zbuzcbiinW09pY/UhTID0gfjsCg6cj4CocLjXC4V2B085a6euS5oLDo06vs5Q/HMgz0NM01
MlGb5NwoGyqsM0m6F/h0eBzYcj6ywA2DNAaZmwxUbnHPIMFPFIEZ8TUR6kZ0OwsBm88Dn4o81Eal
99OKAPVHTkiN+GHrpCmbt/4mOpM6rwHkni/sxKwkDhJdAZGnFABm32wNdqookdrHPJqJoI3KXwME
5I1DDbsd+XkBv9p7RZMEowXA0YgSYfDlH4QvoCJ975OIiGbb2cO1ihzQJyLLALeQZuOPPzLZXiFZ
J4gIKlgK+NUF0ZixP5Vc7mO7JcO2xl+Z4wGfJezQkOjsmhBnV88zzNXhm01DgbsvaqEVilOP+D9S
aCxyiA8EuBO3l6AYO6ohv7dePjIMxYICTu7a+nOK1o0Tv0q6N4EdDhHbrQBgEauCreZCsGGHeR3L
9p9uRVyz4fkpj2NkDCSKPHutvyPvL91b0a2Lif6Mol0sqy+NxWwzdgwaEhPGd6/YzZrbpV0r5MI4
T0qn21rpM9Spx0i3D6kkFKIeCCKz/3RZfUdS9IHjZV8geOOqUhPd0kq4TLwPIqS8QwjnyfNsor6e
5pw2INcQd6j071muP10V5fuJlZ+wezawLntedw5L9GjZl/8xEpgGffOry9VV28sjys099AGAzRqF
Gkems/H/gPH5RCIFXYC88ZTrVzjPTm5+dZJ9SI7peWtl+rvsRmqApHnIa4PVCnCvvre5oaLxjGfz
aRQ2osCy/NPzG+2K2d43bJYtdP52kr8PaOAWtxGX0MiYCvGtsbPwG29PuFlqPNGJmH9a17rjZaeD
+deJxUtduA/+DKJ2apefHntfjOjqyHhupaoP6AEJoTKxVYJKKr5HxfORpuNPLCpIg+rxF0XMQ5+Y
13Rqj4kXwuYSET0zw5gos+gCEvuvDT6irpNHJBu/WweTS89LEB6yq3r6y5plus6kWW3UmJP6yL8x
eId+QQY2x5zkyv/soCXuVWJcGtzrm9o5hGY17Fo0YVUBvMtoL1EcfZA3RY3MZRq2882LB2KqSQ+c
ayYlnigYHBbTdeAlhlnyAmjqr9N7GbVyxSJmLEkrDRyGM0Ee0j8kMjxXpc+K3+biU42dvwj3d2RW
gWkxX/Ygl5zqyas2nYFGogrZP0aSfighCWePIJapW4GqZ2SrbtnO1czre7lQ3mXSBwSFbD0rEcvA
P98y3kJaSDMHFgUNg/Xu1GS8L9kA7vpgJ5jIBuktW0D3aNlfpEEzvkjI1eC+iEut2Q3mSGG12Qx7
4bE5SSv16swu8VteKrbOyB6FSjFh/ossLWPCD3YeJR77346+1KinKcjM2g+yhArUha+1ibPsO1d8
MeO1ksi1gqSAgUuRvrRLBh6mGtOp1eyAY7DiKJ0S2h56majrlwDn1JQhikYqihjem352DaOIJizr
g//Q/vC7Up5E4nB5ds+DO1Hcun8a2w+3oXI/u/hTLTJQc3OTNBE75cEoXvLsq1PtboZJExXdK76V
NfqlO8tEP6rO+Zsx56dyilY7hkLOZNv9kQDQAGZJgTKdBIVFbGUl0BZdWke/5xgsEOKN3k6v+Xyl
N9zsxfi1uP4Rpjn5Q3PJvCm3TsJu9mI2xXYMe3aXc7Tuu8/o0ZHF6XNVjBBMzVbsbfBJq4N257Zs
RLKZCN+F1qub/D1o44KJZdHgNUsffF1f5zALd65Z32fNMFkN7ZpWGD1DozoyBojO0K7bA7wgGBbO
WUXehwuIj7j3YmTOxzwJlRPRJfGrw9iZcwtJnO8D+uVkx8mLWgJ/m9ZfDPafKu055xLF4lNTM/LJ
WXdSlU3n3E3PtcVXV8Xyl5eRUyM57EXY/hdnZ9IcOXNd0b/i8B5yIjFHyFrUPLNYnLlBcMQ8Dwng
1/ugpYWkle2FGOLH7mpWAch8+d695zJnG+Nzohevaed52LU0GMYDhz6THjUelI3mFdNOkVW5NFkt
loGhcAP20WFq6AJy6v3WiRkLY8PifgY45TMcXU2MwLjgxjKe4bE1NnTW0xQYJG8I5eoDsetfEc3w
eD4LJgkLhyk/XSLGNgjE64WDlmI959rrTvQUaRlup7ZdGsz2l00TbYueJFnfq4k4lmcWUqbO9i5E
mwwImkFoFCdPqKRJop17RVGLsMAMaH1bY79rPTPhTG59DCr2FtUwPXGKPVdmwzgCxDFjgyhbRD7t
JT9j3gP63FphaXNWWVY/WyRWLIXekvWkYEmqz0KHkISxfOvixiypmVCEMBeiOSygLi+qLgLlkhzC
EHUxXOinKA4/glT7nMrkQt7limiDbKmJSq5o6aOyEPl+styHqbqWtYdnX2NMWOTpA6URk37DJnQC
uC0FArNoupwG8SG+jcMrmMw7v0A+qOuR2iaddclTgtf88aH3x0cOY0etj8aF0XPIqyAmrJTHgur4
hIIYItyFQ8c0KY2Oom0+hMYzjDULUxQy1RFBbVppr2YakQqryofaqDck6XymDrpFO6A5OcWHZHDj
VdHyFAv6JDnvfeVkwWcE0JSW0Lmx1ay1I2qhFmeJeJqpA9pcmIY0uQUfeEO/NJ1jAFsPov0cncXJ
974KnS+ZcjcpLh33DvzoYWFPFmMg3KYLW7Rro+LE2orgeUzgpwJ9GFldDMSzfKriE9XhQoXuuAoM
jY9Lpsd6oO2gayNXav5XSE9+88CkV7oOcqf46eBCQ9bprohTEfjSe2HUx5bVLUIZlYtprqnE6HtI
z9cWN/Syjal2sRSspeKE5kUktXUJiI8kvFmDxVYFIT8z1fwWwEpFpvwu9PrgkF6INAKWKRCXcy7K
boOW8WmoEEQJ7UPr7Ceyt96NNH/Qq09s8781Xlq4xcV+qnDvdTqXyOmNl8AXZzNgrXILIqsTjWfE
C61FW6XPdNHc+Z+xVeUuSwFhKIPMhJChQfGpBzyFPC8xCYYLtARy0XJnt4aNeQRq2pLJd7Qa8fMv
TEB1PDmxt4IXEixN7d3AvoaLj1ODptNwMKT/2grKfTvwwMHrAU39Amxrlu71GDidyQzQjr7VWxUX
tOl7vA5NzTUDW2Y30QsinddgVJR+zpblAytju/brhFqkW7kuqtL5h166QiyysT3usiTPkREK8a2x
u0FeW2YBo0a0HchhKV2XYWx/RwqoOPpz2H1I7ITNimwCQusNpW/7+qjLdmYlcDr2G/vRi4HRml5/
dTOguIUDl3vqGREDeg969QVlM9rUOpxg/OJ5YJYn2aCcBZs07Z3c3rZOWx9zSeUfRIwYmJr/QpU+
CdGYR0uGlzIl2Y1oBFosEYm2ejvekfRyVNhJ910wXuBUXusJDRi6u9l3gavWTxhh9EX1O01FtiN1
neYmKcqVg0ZPKPFUF9rFnyTrati/Y3rYpKp48XnlbeRMxbLhym5DyWgJDdfCDt5pPK1KxXrAnHjY
ITwDg21EJxn3l1Ek/lbmgpN32p1KROCxjRzWauVygLOzTYIf06nn6QLsohQpPZTeZOk5ajcNCRqC
SHcQbP6SlO3TJ/uQMuG8XtRXPsboIuuIjRnWPEObrt0V7CUTAx0CFJXBcBxrcTWMGRJMHh07ZrZp
cxosFEpd5Ub7LCUyKTzDhgpoORUoz9hrQ3/0Fq1uI8jSnVVTYY0wqHXwd1gO5vmVpp18r7Xup3Hc
CCq1AzRlBH7yKBPjFcrBumSxfWNi+KHZ9NEKn3a0Q4jDEW0WJRXD3AjvG3w+e89vNK6k0jCNz9i9
fD67aMOfX4spnLHNTMtnrEjX1LaqixYSUUsKKIlbYwQLFmE2H5YnOEbBzV4SzHyXayxaMC6mjcF5
fa1szjAitbYM9WNIduSzjtX4mqJg3jD2ZKH2ZuhdQCCXWQ7drhThlyWaHhozdD+ftOfQjj4Y7BBQ
Xp7zINh4XVdu3GpmF8zWcWGTJZNw9ww6r5iLkXFFlRw0qu0oV7cAgQz1vdWt8gAWjea4nPSbaRN0
eXHUALk6SM02vRF4HMOhI/Q+7Jv5lJmGuNRpWtJzl84maqZdGOMYRZz4rPgfwe7tpnXYGERKjdsZ
9t4PXAXNnPfkS+5S0qO2Xmd6XLX5dBs34poziMBa6j9Ljm1rZfL008RBwg/aPqlw6xTxiB0d4S9o
kO3wk7NTbceQ44Tem7u+4X15DDWwt3VfhKk3LBMWHJKR47fLJjfGkzlTYObOG47YgI+/cMg/CtJo
Oo6g7tZeVQF7dOA0kM77Fnm1XBceekLQWZRrxPQp9p1Nw1BIIyiaSWhxzSJrO40hjWtninZB0rwa
2kRjw/G/kRTk6ymwfSrmzpun998d9rClXSLlS/XJ2wrVUU/JAcd3JGa2Or32wmJnHk2xH6O5aT5L
TWKXU0ySoEqzPV+ue6VotKM9PWKN2iLcRbKVSSQ6nTbuc9kBkRHJqXdjdu4AwAppGIKowQJBKeP9
O0a32DKQxUWG4eOfsChiSugv+hBuZxrEuqIK5uTyp7uDAiVwh3SLZDY5MJSZsxT18pJSEIWZtoAy
eke6w7g3muxZdEW9jbvm20NI4EIWOGQNrQK2kXBFRRs+2KxOEJCvfhqZF5QVHOCx0/H8BdGxMG1k
DXChaoULr6E/0mmTpIpQPaRcfKoaeq1FBCmcj6mHPWEn+l3hgE4FGkpXNwzem5qoQ1ro73XxoTHA
DJrpqAbw94Or7afJZcZTOMhgbRCbAIlO2kSIWSvrRyIUg/UUNY9lANuUYl99SOCZUJqxNI7dF2cU
dnX0SIAu6kXFbb1MFcylpm0OLsybo0ojVD0UJtuEjiv4rznvx4iIQyDfGakUMvNON3e4phHneRra
56Zd5Pw2B91g77V6DD1uUQb39gvy8tnhOAbXSMXTJmmjkZk/Qka7Cm9O56P2UJHF3L5vzo2EH9JY
wEi7iK0VNc2DAwCZZCeHebszVjhCdfPq32WV8teR8OtnEVpP4xxjA7H9XtNTScQEMc6pzNattKOr
nF6mepjmIBwujDXB4x07pOZBcMratF+TM4T72zU4wzjxzrSy6RAMAaoHErQXsWkFR13RbqW3fHHa
sD1bMb9PlqjnrqZlp4lAbruw4rBb18WKuhcPd6L2xciA1gqsDPG3tjdEGh9iqkYClCSE9o5gCxVb
O3cgyFZaP2JA8ToZA+DGmgKWhAntOMHRWHU8D2uMbx8SnNqBXDSmyDCtYmni55SiePVHzEW5e9aY
uQNJJS5hci44dsgEEfWD7idHhtpbrhriE08/GJ5r7hRuaLLslbeOB2NV236xHDIjBKKuplVGF+aM
bXPBkJ0QtXk+E4MxmDBKAPSs1M4YIf2JgRIyUQh9W0aamJVNiklyQ3VTO6VhmN3Mcl3Z6Yfl1gWg
91sn8fXLsTXWYzmOewl0ceDv4+EhizWHBbMY0th5UY2WU9Qh/oNN81jqzk30SN5wHUKvs+3sThSV
z4qME2qM+Qh8nLVYg9Ozh+YjYIJ3sKQlOfhN+H9keOpNBDECQAk6v2xcBNss9otT/BK1yRFlx7Av
cgCZOnFkuNoaSE+/adkjymExuWg6Hkphk7/lIjmNO3cFuZGnGYS51drpJqrpgQmDlnUyxtVBICgj
j4HeqCe/fAPVRd88E4tubBU4DDIJmfWOzy2YkJWVOmiMhEHGZLkNtTo+oS0xiO3t2OrqYte3L6HQ
ELIagqpm2E0zuIDT5/dg5sWdZb0Io7J2TCGrDa279WAWzwWsnw90i2j0q2hvdtmzVzSoKGxnIig5
vczWo4morqvD6wsUi+uu99/cKcDtS4okWNLwkPZleGKw6K1sUxwJ5h22bQ27DI/1PnRrxN+aLRnq
W9DPSoJi3W7wtwHg5YWunH6fz7pjDAyLKNeIn0W2vax9Pzs6GZOZxqPREhWEmvSKzROqrInsYnz3
cJQbYzLdRfRpNwPd46xNTmQZBCgziPSK7W4fA0BWRUFMWh2nW7QXawxPyNLymJAlPmXkqSI2PrS8
7Dd/PiopubwDqlJG9fneC5zsLILI2c8zek1QqEUGbvUkZopNJGQHOS5/tpLQe0B4+aAls0qiILwm
zCaS8YA1ln4U7uzeekOgDaexdb1NngGAVrKod/kslGQlR50WNMnC9A2aGGxZ537+8uf/IYMLOJJl
xTqZr7rovqucQHJuEZ0t5doxtgWyQJRVOTN1V3h3m5ve619TSD3J3sFgQpJfSVWYkSTjHbPKta6R
Jn8BBHjHThCHFrugUBKXNIOqse7csAM5gatAR9k2ENjXzNcxKH26gWVxdEP/dRRnyw4zZPvjtQ5H
7WwOd6GQ6rEpSWaDaxaeRNhyatLKi4OWeT8QDLAcptfSAVKM0cbaMihJEXgK1MtNBPSuLrZ0W+Nl
GpfFGstzQJclM1eyCN2TcuzNmLLfCJPuQ5Tzh/SG45i+kYHiz/Qypx5Ku0NXVNc8SRZUPWvZhBpx
sMWnxrO58RXnCBBu9T4LzZWaO30FhekO4SNiWkdPTsnwkmlueMAOeK+VEVPwoDpOWX/seyzrzuCx
DDCqWrKL/nqUvQmfyN8JQaIv002fjvsICjx/hfx6fQrq7R/vQT+ptdxJg7TXyW+S7WBe07ZBtKP7
09LqywwEZPJCeF6E9J+1SLQlMliDKX7EJrrSHR/YldS2TWCA3UmLbNOC51vhcO5QYfR2/tSYDiYK
Z3xw6sHBj5WiAusqptSyWhYAtNe5Oej7KWfZdmcjSccUc6SuJfuCSPM5yG28aUbhASgeqdbBmaN/
arAIxkAs8qxZkruFpL6LdqRAWzvEdHukGn0QncrEvQsNjIeCi7h0HBrMxIo7y1AyGcEU6/T3RdAf
/axdZC3A4DS4oq/kXy9SjjNjD/fXxFUcECAHi55LCHmlrzhl+ZWgNdRY56igRbcOPXC6OqRh1deo
U0PAryo7TVBOCSbqHrWAjk+O3yGM9btShm/wgH/g9H6jEmQSlqvlmErKWl9sPTshIjVQFQ7iCWSD
ZV48w3oY/b5f8iTdZUFOJ0QMv8LtxZ6zxl02yWxpDOrNSzyNAbJ1bYx7UwNNTFCRG2VYLO301TeL
I3j/dInk5CGpktdIwty08tXYlhbI+VPAB3wX6W/RFNtrW/0QOZSyfngbLQj3AFxnCAYnduHN1Ks/
Vb2d01qdjGAfxu4XGtddQv4BJ5wn2/BeaPEOW7ZKGhlwpPKEWNlJi5EONTnKS5ucplZj2zX8jAFm
o9NwpKGd2Fb3VIchmfHhaG/pGVzSJK4gbxj1Xc0sW0lG0hbBREvNEcyv2Je1OrVvxqjjKGpoS3jB
Yw5gYTtQNO47kd2qRjvZNBuWWjmCao6L7R/syUwGDH6K699hP83f/sr3X2QCA00O23/79m//b/7g
P7/o33br2/qv/0Ik/Nu/fss/+49fa/XRfvzLN+scYvN43/3U4+2n6dL2zy/MG5j/5P/2h//x8+dV
Hsfy57//86voqI15tYDAwv/8x49mhJ8EA/Rf//zy//jZ5SPjry1+GBX9+x//O5jQ+IsLsQ1FloTp
xBxlxuD8HUwo/sKjZ80/cqUl4E6ZkKfymXQIt0v+BZIMVG1JCWZJaYJgapDj8SP7L9KAkgKY0KNO
AXgo/y9kQmlY/wZXm8FXlsFLCiBvYHjkv6GC4swPeWg41iFeOVpx76+HCE1PFrrTxQQIGhu2BhMj
MS5xakt8vgGDTHdHJDjAHkdC6Oqmfa4XDvG3dcriNo9UrcF8sqsgOFt50B3rinntzD8Z6DSd/GGN
OMY7//lCOOjCsO30lPvCOw/2BNwXOCqCheCS+dNPkng8GFPrHCzHXHrNZJ0CWVonFytBgN57++e7
P/8d9Aj+Utck34JEdBIArDdP6vomdXX7aCqNZVs4r8pVFwW9IG7oBXu5Tve89xuJFBhYtZDDE4Vj
iijNJEuwYMrvYwmlMVSfIwvguctwbtWnCLBJTujWRc9Uv8aReRRJCg2u9fZNOAU0qf/oSYI3H6zN
1s9kfA4FgOJQh4Q1f6d8ZLADKzdCx8lcWwWmOCKgsiUp49oq0yN9yfnmfnJYK8kMTded+DOS+BgR
sx+MDABLL8dDv2eoH2Vz+z1SwykmilEbTfx9ZEW0UGvwT59qowQD1CdXaxwyFC8hOVie84K8P9wH
0ZBxZXz/cbZYlPZEEADh2nxk+JJ9FDAuToo0Q2Kdxj+WD5sNykNEVb/VjP7LynEIuL6Jws0mJKlh
Wm+V3meLNAvcDXGFvYHBq4p/yxGxnGsSmo7XfIXDJoi4GtpgAbvvm7ve0tXbBBpe04PvpLJ/i0Ld
j0jhF0n+FVkC8nkFzTwlHmQBjTBfdy7eGndIQNRXCJXFjOFBj7r3Wmdv0wmi8e7SNW6zLYreDOFY
oQ7zOKEBvrUIfXr74Viidg7DN+wRj3UGxHIomnQfVRnmcP/bL9NrkpKv7OGEXaRWvSuG5Iw/J9pa
7j0QIkmK+pyIpz84I377OoKZNJ8LxjRkgtBQh1X4+9vtUDF2TEPXvOs5cndM0KaAQCfVAlB0WhRJ
fXqsAAruZM/BRPUWfie+aJ73JkdIuGR7ihU+p2LRHk2yvukgZ3ddkJu8ujvuPe8LJg0FlwMpAMHw
UcxfUGHdGO4gFKvb4lD6TQRxAiWP1TPohJwMAiLyN4Bxvy2UZ9wo2SeoBr1ROAsTLqIAcXBw0IQv
g84k5pWWEwoBalHjV4rUPUTQaDCDUB4gVkYEicgqZsjkACxGyjQuhRpJUu4YeFhPeYwGIS8Bw+fV
E4uuohEqKg7PqzFGI26BNUdxp8SqhqsfaFZIeY02qxKC2J0AMSSQBqZJBNtRo2RHo+WDNfA+rEK7
VlvLsr8nv3TWnNSQIVJ2LkDYTKTv0s7ukI2Zz8mQvvJb03cKFP9lMB/Z78R6jtvJaUFve7yPc3/F
P8FFXxMUn1M3eWzQU2GtuiRFnoTRvfEwYISEMyAWHpdU3vEKRclSqZ5DbEa5EQ3MZeMxD0/TY1dG
S1oLc2xuR6JkV+srR1NIHWjzWXS0Wit/zGWNV0ySPiZ81BpvAoJ1F0xbvRPl1vZGhH41eRJOYLHm
IAX0m5KpjwapiFyiRehxJQVIzAVnrKsW4a3SfXSWOMDflKnfDIs/hOn8vY1xUIIuxuJMHSMzTjO1
1labOEaRNKUsBWWIApmkjpmoT+cy9pDeUzE1ulNsRdgRWQRytPIZykxNtC+aUhCwQ9oQ+ZYl0Qlo
3khzAkKGAIzUNX+X6PbvYNbzgXO2VRXOa1USleOOYcQ92y/SgDdhmC0Ci47zla1Zm6LUN7nFASFp
eD7jjrgmQO1LM6zMVZrIE5coAVpQ7Rme34cqP+sRVhnplq+Zy1xKmBX4Pf06g2BXuY9CJpw7XJWx
pNGRrFKGexilUMEDjTrMjQn0zRX1f2JkDz0F46I7gxfFHRT1DxMpYUUpLimy9WVi2t7aw6GAsiQi
0oIJEvlZs/02wMHqMTmrtUWXYfuwuuQVZjz+gwK1FHhr3G8DGeqpufGjIYQaxCR9mG0bFXr5DeMw
Rq3Je1ATdo4oe3af8X905j5Tm30mJIkQAAoZIsdsLOt018YmGkBWRU63Uf/bwZAruUcj6P/LCEei
aoXg9rQwdRnGA958hBgtOgcLcEnatgccDqcwJ1a1liyV9vRQEFdRHPws3xC6DqlIt7eOizzHHVqO
ugQqLvistY3bfbq1mi1L0a3AObWw7eA2JryIjXB8BAIu0AmokD4o09xbFrFJweimDwP8pnbQyGEW
yvEzrck5vsSiQIJCv4FbbR9FCg8Eo3Nu+Cej0vMlmyltWIbiesGmGvvmipBwe2F0A+zEzGYJ1+KN
wrq3sZt+ZRsDrbkxqvhwrwj+K+Td1bEbSIUPzf6Gt2xgAmOQqGF2BBFWobYocSEoVQT7JpupFlW9
BihFKzshO9yBB+BIfWWoEtHFl9/Ssi2dpidRFhXx7GfkU+GqjaDRBrkF4mKfYyM5kURzSzA2LWLi
TXeEcsSrvhzJvbLVI3jPfhlIhi12nKQvtKW3KYYWLcy+RTt067HPs5UXM7SwzN5buLIiKdcKVrR7
uBtdTgSxtKHJeIsiNAf8VBO66hJWgtAduNEBz0qQPRO/IjdxxhFrCI5BJy6Bxl0/eRVS5gTqWJya
66ye3Pvwi0lovskE1lkndfPtpBhsNk18CvQ22U2cYrhmX1U/GzjUtCh65CgcgRFxuKDvXaDyqPA6
l4MetEuKsa+MFuMmEuZXFJT2PvLLx7ooTo7mfDgSjkiP8OZol8R0uB/E3hI4CADfd6DGWjYhbt5A
H1KYIYZdgoNkS/XmNBEyfRnfzxJ32mMVIqX2GjKA3Ui4GZtEyKfS4cpiw30RDVuDnAwAtMBXeEi7
ap3EP4aMrnVmgpyyVLnN2OtWdVL/eGUQbXTm98Lr3UvRcKaNpnRn+jgoWOvQ0eu0fzzSggCVoekx
03RLJgdCqlCk+2bEd1hZJ9MSVwPrFWxa0XPMRZIP+msLGAs2f083CLE/lJ2IZgOn0FcHpwPD9hSG
EyhNS+aPRIzytJKh5eKbScR4BOCZLO2IpXysp09vqp+GTPfnh/kN02eyMVWlr0ytuKcL5dLah/5K
/tUzE/IH3HZ0P33zs2CUvbUUKtE2xJ+bGQlmQKBQEkEkBpZDPbgB3buEs36ZbLBBGOsoyI7c0Tut
xqxWuxUCBv0eKtKLmaQCr+x72bD/F7QcmPOu7crUd6im3pMBuN2oNPp2iUv/HJFrYVxqST0zJeJg
ttHD0FkVc9WAYQxtx55W+VJFERsEqv8i78PHsHUvdLsAOQhyOKcynvZeAWCR5uuJo+5AHRqgNKkm
TFAVAfN196lPNbWx3q4dpAJ+HQf3CLb5GxgZzo4B00dReQirpIWEDpTFfcN7OxUT3ZEkpWgArhDz
SxcTbQsHn0Rh9AxrObfYwfgUsfjekzRAe628svbIO79rL0VA6kDpt+DAKvMnHOGclWQzY1Aw7/3a
7ZYM/piSwMYg3+Ox8ng2sVkVK6oo+96o+nShkb2K3zE4z+pQuJ7VXF2sLDwiTReeMyBiUxHae2uD
mlySqIqFtGvGTemj2XDRCxkpXrhs1ep+i0HE/44lJj1Y6rTCu8/QQHktw30TFwbjRDqAGaGDy7yq
ntIoZ4ScMTiaEJ3At0DlFt3MJOnWbu/W68Qh+8BE8hPaBnzLUEN9AaxgjZeX7WAAWlIP2SUfJySM
FTUFMs6pUy5OS4s0pYSPt0ETEzKZp6pc8aD/NMq8wsiqOZQYS4+kRyb57MGpWX9mWpseNJTbSTce
PGRwJAwj1+68EcND5TLUnaaVjSR3CBHmS3+AcDw59OxmiWeZoOfNvOMwfLnzWFdFJYe4rNtSFRBt
O501yUxfqzkc5Fr72jjM+8OCNyzK21AkTJQdtLB63zhL37fKdRbue0eFi6HJsPE0KeqJ6QoBBjgP
hKlG6Gfyk6wV7epd15f1g5dPT62ljd+Bfe3YahOpxV8xw03srhQLTSFWnkgCMIAV/upRICeK6RQ5
ZFKyftvEXcgSoE9XP/kh/q1R5s17FYAfLHP9HIXYKXqB9L+e+QjMH9uTF6L/GdLf8g8WzFf2Jewd
+xL/+dJC6U59dGqZMb51hKFe/nwZQzI1IUYVaw674yXMJ3SoGIYW5nISmtzVmo84PS1JpsvSHb6i
GxcasaXu6BxgnIkKJlcHxh2n3FYvQRZuy5KGY4MMqm+z8m6wmFT68YYT7rTLZhulEyEDGYl4wVTx
O0AkwH2qPjsmgxum5X2tP8aRe0qTCiCtvywKcpL1EAVDXbUX4jb1VWjhn3XiQlFAOq+2GHCToHWS
pnmEaGUfXWwPSx7CDRCMZZWm07bptTmZ7Cvuo1cKjDMhIBkMQP8xStDQSuUnGK6trXTWOq29+0hS
xtQugngrkXvef+KjTWWbU1AmmFPV4zSuCLumJAY1kujxzILf6/jgdKc/dPkIoAf+nC21vV3j8m+s
uNjJFBN+nvnNPpVL4c6sgoCCNsnsE0gK/F3TtkygIiS6bq4wEIErBX/rZVWxazrztUrHO3gJO3DA
am/J+km1s9NOEHQcms90fORN5ISjy5RxLdIUWZksKcQyYowYsA1U7VpjrSZfuH1BhjcsNuOI3NJl
DMTBt1+7bfNFom9wbCd/WmsG+XfBm5vz+AhrNsJazPz9ezs6201J0l+3IdwOAqMLLqpXSJNGtSFP
K+O9+sa6pWvZqoZbHE31QAr5sbMY0BEJ814nd8moVl2XVVsG3ahINTPfuAZpxKM3HPEqrV08F5tQ
n3zOBu428IAOM8BHpumYyWrItVOcUA9rmREAeSCxqQzYMpBXauhAkF73uvjMrUI/MStmkpeW6Fsr
RQwWMRdrYqgwltnie8zHbDMUdYC+gPNIyZO4SNV3o1vOvQf7EqPSFocasMHK3BtgiXvRUMBqIODG
RhwTOhBelTxRx4c8Ob1Ygfy1QRs4l073MoLrZmhWimDapBXlJrm3SJGs1I5RQYu9AYZS94NDF1tg
4l34lQVlcmwGFHS8+KWrioNLGZoVdCXC8JS58VNesclhgVFYHca1VfOBdG1yNxaCkJoCcySFxxp/
lw43q2FUJoCBeqSGhx7U7mZyjk7jvJchM4SooNxFMOkZzUF5H1bEHyWxd5u6JB6NdJuJAEHfRbM9
W7kmqljMZJmVvMc6HemkGA5uiIrVqOVvrIfvk8ueXXw20Vxa6Egh4k9a3/xcOiy5qf+k+/YpiYvH
VB/xZ/tgsuqbzIZDCBdg4ZXwqGIm0NP4hbnxmCY92eS8vG7SB4y6HvmEFYVrA836Mg/IosPJyTSw
OiaZSahoy5UPQv3U9x4ybyixS3RloGc7e695urVAZOhtNT7ZU2ZObyjRW+qGgEPjNOHztHrnHtz0
1c7O8K+mTQPZZUkIOT8aKRXII6JKa6zNaLus0EP1XBqko2sV1Xc80b+rAiQIRndQNeOa5Sjjm2qY
4XbA2iJ/OBhUJwuUdfsqEU/cIZr8KBC9rByjfSJ6EueArTMq26EUYeJA+GcOT4ijOPwAS+QMMHza
K4hFMvPBM7EEZMzICjyjTP85jpIENUcSwP0+FJN5YhQ6J4qf5rsTgSzoweHHQqfbk/TSUYcxJzCW
ouPJMeIe+HL71PftV0wmQemWC9/UBzi4CvSvC0x6mn4ds7yLA/cauUxmmEOnffCCOhJzI5rbPk9B
ZRe/cYhHajTqT6LdH1LCKbthvEJ1hXFrlMcC8WXgILtCiIXxeRiOEee4ytUvlB/Vyp29PIAGw+rH
KA1jZfi1sbJaeAYMOdPOUQiCaaECGgLw3uTIDGJjw6FBX1iiObcVWujQ2Ype7eL8a6ytZ7aErUmc
3k4Z9U0N9kM2DOKlVCGlbd3cYSOv70h9RtVrkrdc1Pc0FdWuDamt9eBejM6VJsVZp4e5zEyt2psD
itw60q8B2bu4aLnaGFYzEH/Gqx+a7cUZswx7rG482VaPph6RDsk8xWWMtBdT+BQyohPAqPoAITFm
9AJEaRanqE8gzwYG2scMC8IZHNG5V/IJ7HpIg1GzloY9lruUXjP4nnGXsqt4wVsnG9oRVXkcvd8E
/6eOE+I0AmIXlXFn4SuiH/sx5SLaObV/myhdOhkdMA9cGg93F545Q+rHOqao8Wq7Wwqjv5FEtqoM
5rRgJ24D7VwtQdkyzL0hjzRfz8ShmarfxMc7amqrodTfZcmyGnjRIzZq3BHNCwCYva/PRxiXZgTp
jUeLctZv9Zveyvc/Li45JmfHszhCDgfGw3bUHbsCO4iRIyMuDReTNqVyTXPMKujHQAxiPgy5zavb
t8zdVyQXLvOpvcFzweY+kv6rBrgR3rDmdtgxYhiBUednZucLbwzuPaTzyybNKRrq8pzKSYMNR1sg
7HZ6T+O9SdsbmT00M7ThKHkkKu40uPucteEiP3QjfiClTe/TcHVUB0UbEfcKQDfsraX6CZL+0PjZ
RTffOlwwq1Dn77WFvBUkpKBY78r2IaBfpTMtWsS17uK2TxnMVqjzwOdsOZ9/C+uGKVlyyJjutDrR
6dwUFa4D3qeDBAA9JdDqMn6CiPNF1BQa1OgyKf3X0JpDpuQDDVnoo9oqlrpAPTy+55V8ygQ5C7lF
XufIcKIByWSMkCYGeebQXu8gMm7agpRQqapvV3/iXEypa3/gHdg2ZLBElv3gC42lEEoQaULWglQ0
yRlgI+Erl+VAVGPQYe0KXjTPfMUsU7lIWGPHeDAn9enqi8hNPyPTr1Y2JndUrGfnELuvRvJsVm67
qO3wNsFCgZdVnEfJ2pqwQi78JMOmE42fAsdWiUCus74DJjDwKWeAHKpzLsepQaZIBBbt+rS/OFWF
7AF7Qy2rWyP861TC9mCth/yvP6l++FT1U6crdfQlXe8iLhBaznJFbdma3reLG250410Uqyem0gsR
JruefB1wtGC/cVcCOzoGLYoMznY8kRACa39817K6464iIrwj43HqboQPS05RORYo2rAGvWs9danK
7fSWI53LgsTbeqKsMPAitnHa09SoA2qKaklKlr2dkMzacfGiTyHFRO3f1VWwa2hXLNyUpWGMkksv
4TZMpE0L7wqxbQ+Y7UVrglOsefdj58INBugFmU0+pvEugDq8iDS32PwPc+e1HSmzbtlX6RfgDAgI
zG16p1RKKVOlG0apDDbw/ul7Qv29f3O69x7dV33DEGSqKhMBEfF9a83lDcNtQmiRSCc7+OAy18jX
VkgxHIYDZJWm+GhbHBNpEm47N+dZSdvbTR5FArs9o7G0Huzs03WhI9DXALkA+5VyAN3/gMBDiWcP
FZ4BGKGJbVRpVFtRpR8VUomdJofXqLG2egn4NGoQ1IikMfAr9seu1k5mFxyBMyPtqPtkp1puWNgw
LLv6vaJ4lBCr0Cc89DU7fyaWd2OVFVijxrmDuEEzZYMAtXLcLpG5aiHordo2wOmgH2LN3Cgp0xV0
sXBNkF++7qv0TkHreQqNbQt7iIY/o38XYRfr9HvpBj/K2A3WRT3C0G2/ZBa6XE6YWAdDEuGwqw5g
eI2NpJl6HBQxJ5nZIQxrdcLK6n0cZx+2yxwvhkFmD9MjhjdW/EH4YQR2iHJ4wFfjpafcGw54IhvD
rPY5/lQ0cO53Mc3GUo21BbqVyQJvrI9Jt+3q976dC+2hfVFGu2/qntU96AmKg7gtxDptAPlNBQ0D
OUw/CCo+eM6mLbRNS7qRg7X4EZbmK3VIQM/0E3S7uU1Yz+x6rFgvUx3w4DUyhqQaOih0hlgLtRWu
gHMfDaReBcbRQ278pPu70DK/NyAsjrYxIDIglXoVNNRlVproMqrSjn8WLXc8acW/RB/p4EumtVsN
xkNrZN/QlaHgZaG5TdsYYQkjoQit6jk0/C8Zobfvfbhlwk3BJeYDVIHRMylWH8SiWkRnZSTvppij
PeB53KPp19Trmx25I4ATaD+cM0XfrxpO9c3AsbwBdzetLfgzyI0rFjI0BlbCzJN1UzcgpnTqyK1J
/6RXlrsqFFycTnvqWyzJVpm9zokFlzZI2n3USuaqOOEJcr6YDhOtYsLD5Wv04PQIsEw+gmyPWVfy
z534c8OyBGZx9QtUYRmzbwrumJg6WgzPccCC3dRZ5QeN+hW3wbM99ociTKxbo1Ffc7xidj3TzXFA
xbBQNZv95Ie7tpbDJ55ICqUwEq+x1LiJtfkjNy7mhVFRxAApGpONFFvUOJUS5HR62UMZxgf6lMVW
dlTFaq84M8yfQRkRm50jPzZcg6uzayqEcaOFhw2vf+2274SvqlM90PKqw/C1mh1KCh8HCLcOtXDc
O4cW4uSXqU5AFqbMBKe2eMJffq8wza7pFpdnRJExixua4mYauxur/2GgdL0KhWKo7PmXW1EO57rx
j4CV80uTUQmWgtmhq/EpjfRLLVS8qz0HKVTQ/wiFBw9fNnt9quN9LsobYdiS/iibXOksr6EviCC1
Vm1ItEHgUfsXqStPThqme8tzHsjkgjrl5t0mZUK9EvY0PNS4NHBqd/p2cnOWt3A9XDETIZgbYJDC
w+hAOkjN2NjldIy7otP4kxXZDrlQuwk1HA5ZYt6LwihXrTfV8JhfM42i0mTgW6TQH7okqEHJOZe9
ZfEMpRnDiP/hQq7FH5kjCyYU/cHXNOxUGQrpfhp6li/aliI8wehWNBNebjaKd2jUIw6lIH0ZNPJC
k6F5sLyMROh0vOKpqOCcU2VK8Mlu6rFEMqW7n72cuF9AAkyZnLZFH7kIFrFTUFQClTbk721Rfo4p
l+fQ4SM1Z9dLQcTTrpKVRTcTsAAgpf4gA5fCOTOeYhpqWJ4gvDxBcDZV/xWUneItGEzWWUX/DY+t
VaXhPp2fvE4hHequSLvsR7rb7UufDvexm1XO8skYWHfjn03pXo71OjboNaVC25WN/QmLRdEGNYGb
R/mzNc1+j6g8uqxB6FlRWawSetWVA5EIaQHP54qw3cJA/ZA5DlNs0s4FKe37JjYvZEX1J7A8M38I
wqXQk7NVQ8jK4iJcR0gt9nluPaZjBBDVdp5KW+930xQWO1uA0USPcSqSsdwKi1ULav8asqNOR572
KdgmuTFeRy2MUSNm3jFNN0Hj01JKsuFEh/bd98PZ9Dp+VlNdXfL0pW4Djd7GsG01SEW0WM9Ga37t
0pSpU6H2coKoUogg2WTpsMUWew17EMSTJoLtHPGr5RH9F8+kPUkASE0wYAhWge9q7SrPHk9xZiNk
QRPZANksSaLd9pSAViZAwo2f28RCg4aaoYhZvfLTeNpoiW4eOp77SKaJEjAmSL9xyU1AaWGj1Q0E
iJyoapaE/ZaV0+eSeL1sqigVB8MA/enmsDnBjnDTGOFZIWJGoT6BLMPYXtsKlkOQXJuwdk/LRjQd
jbMUE55RfylIJN00hHCiyVa7btDjszVU8dmJCmoFy75qD6Vo4xO5EnQ7kcHvG+YjqziyJHp7RBpx
Qf+5dwYcVXoGcAU7+qbidkOXiEzYisjFGUS6r/yB8IBWw7dKS8tm2l+KLVJFbYMWpF5x993AV7ym
EsB8keZfI/9BaA9JAuyvHIl5GI1kNi7kOklciNoxVZXyVOrDIc8Da2/UYXcy500urPb3xtY3zACO
NT6Kg28a08nXL0PeZSfdUNkplRbVQ320zxnl9z3VU5a3NsWAk0b342RxxWxTw21ZJ/reAX3JPiM7
a2NF9ptWGfd0tC9TP/9/MXVGwq7WeKRmSUG1kSa1UQxTMQZo4ptaz956Ro5eM/Kh8Os4a0emgCxC
ELQoQDAkoVRoe60IcxrPqAbNwRRoFv3B6qmgWLQiE+Glt9CskCLy5ti9Yr6D46zHNEVhnGb+mJMl
ghtOwTjXaKnYCeYqJuN6gRkjHxjnvfIGwuJzAvg8k+Gf6cYccKHeDZNRSPNhc5tUveKhg/86Rs9F
5e5JRCl5lNnfdELMIHkUrolIysTHbr9CqdnxMP1JScWk5x9UVMh+ksMxYIh3ilUEK8k3xA83p43T
p9NNz+ObAc3UDBFdR3QcsDw9tvR2eCig9lfa9zoijNNpylUuvK8+/QR61di4AuTPjmv+cDUaSlIn
qL513z36/q722dfwKmNPQmJyK6aHtDy0k6El31IzPyYD59OJ4l8ms16F4YRZ46s+5OjcAh+TfruU
aPxj7hRvPpDjDekBDLIKBpU33TQDbkLL7M4J2+c0gwWHv5X6BicrGoftHBKU5oc2MOkJkzOEWtsH
hG88Dt70hdmuXjvfhwT1TEUzfxYaQIo1mRKO0800E+Qz6asqDkATn0xmSSuztt90DdZuFnKFZNwN
E4HrLoDrlY4oesjmHKn+C67Dt97T7zIiIQ8/bBP+yrPiUHHnUII7Zi2aGs97aDLvW2DQc5Caey5B
QMi3GtG5ymO+AVPWrfBYvYTOF0VSOMAJWNaWlnxep6I4Y4T/kdguDaCcQWnMH02PJXk8yq0MQoKU
+M7aOu2QkuQq6mBqbzNkrSxuY3gXJniGIRm2oztPiTEAYC47xq355kThnj62iX2JmLC+HbtV+BC5
fbP273pn/YqH4DgW3GUuug10PBOzHjoSpUXNkxLQh+8GzFQ130LIfLM7vyV5IHiJO3SJFanLMlIY
nT3t7Fjm0aTzw2l34l3DH8ewceKJmFsMojC2EAovOf7jsuDW/78Xz/7vZK9/08X+P6tr/6al/f9D
PGvY/1Y9+5BP39RnVLY//yqhXX7pt4bW0v/LNR3poobFz2TrBmrY3xpaUr/p8CGHtUDeCIIkCV/8
Q0KrGfp/WQ6RjJ6te9imSSn4l4ZWE/Z/EeFpO55u2bapuwR2/y9x79/Ez3+Kof/HXyKojb+nbbqI
CIkPdyxb0u4lGNT5RyAqqvqgrjPoFZWHkE7rqovI44lZfvFTqT7cc4thHeoI04HURxRBXvvIvqle
1gDe2hb6rlfGWBUBKfXwzk+9Fl//okf+4yP/9SOKOYXyt4x7li8vH9Fl6iw5IY5tIETm9b/ElpYC
Eyv1OphNY9ucqlp6OzGBatTNcLrH1SZu3q2CypKmp+acfYUAMM2/50PNaipBMOT58MDSlCoaSRHx
OaBPsyqdaNxONgnCcWdPZBJNH//hU/89N/33p/aEM4udden8t08d+mGCHZfSvTOE6P7S0ttGcEE+
ary45mjln8qmHTM0pxoh4b4WlrNBriyfGLYH6kuO8VSqGkVbX+7KhG6br4d3LZD9FZZVeqZOfHdo
qSnpb/WM+tJE82jniPyXoENLoSW0DpbZCc4ZxKx//9X++c1M4n0Ng8BQHH18sX/+PTA5gi0rghG0
KpYGXVN08yzjqnpyqxMH55ac+1xBowHxkL/V+zw//g/X698jS+FWS65+XXJ+JXn0XBN/vxiKhhlq
VIHbcWh2SMulNCDFq2VrFqsuqHNaBEOASet0BIRFSvgW/Z/2HMfw0suy+Q9nQiBz/9ulyadxTNM1
XZc7SDCX+senCRxBGBxq3zoohh36iW99aMUA9MmZwZSjIUDpmouSTrnCj4PUOZPgSqravtB2AcU7
uu/I7D+jXqwmYf6I/NGiAYzoWRsBPToj0jipRdQdYaf+h/jXf8SkL2eSe16CEieG23bcf3x2ESL7
9iViKS0K1d7BNG7jJM1nl0jQg9pNUkHbH0x9KBQz9Hl87pzAOjYz9erfX1EI//9xHj1b2HwMJjmk
8XnO/PpfbvGpTWCDpQ51gamZ4YOWdekTVIImJQhEdgnnw4Jj6WFLbZgKVhZ6klhP4qU4Yq/Cgizu
SWvyh2XDjUUXJtUOfewa51md2vWAxuedpkrF2bERYhtR0qIN00yEXMUr7njxBUg30JIS63PpVhfl
4R1fzRwRjTb+41TDGQoikZ4Cio8nPh61TK2Rd0gA93zse7ynHVjcKpYXAjzX1AfmjhJgOGaM/atb
xR32nzDbelaTMnsIaHVECe1u24vj878/n7bl/T3r2TUW04a0dd3SgTlLe7ZO/OWMZtJuBilRJiQZ
8vcwaI8NQo8otZ1NAvl2nUj7UBGGwwinTkCYP0l6ac5mnSEJbeYfA0PyIxSb5ozTozkvP/3zlWBE
ueWhnd0sL9cWdjPNGQ48aPtLHWh/bEoIGbi15n3lDx5wxg5p+vyefHmF9epf3768Iqd8uMAaYB1Z
m6c//8Hl+PJP/fm2Zbc3KS+CCbHWQK+v2I2pI+NCVvOoQbEs2Cc2Xmolm7ski+gBkiVMGrs448IY
n4rEu2fiwQiOJqKQi6Zi6nwiZUEbmy9DP4572nEOnjkMnDZgNXRk4jRFnk0Kk6G9FQXZm6M/7SEb
mE9ZJFCnRV3JRdAY93jelC9GD5Ii1cbMXpehqPdBWBEKHAP2gNjznUAlKscBCUaBcfHD4Q0GAiW2
2nVefTN+b/AG/IjD8YZVWJ7LAXlEF0B2iG0TF71E4VQ74sBUwkRMRp6GIVuKimM/Q4dQuyjMiscg
sJp9mVTpSxJC5+3CLv8x0gEu0+yAxid9CwgHxDBXO2F9n1x3Z3ixeQocgh2tqbogFqh2vc98s02p
wspOvYowSB8UxSN9AG9V6N0LuX3j2lRt/Vom+G+pUYpbLXkSj+AAutou1r3MiBYCqbBPfUewGvru
QZrBpI7pL9bsNz8nVEanrrELdMybmsguBGDTD+1JKPOD6cF1uEObLnQ3MJqzjaidaZZhpzMTCflQ
79bPbh28FhaGYSMdcBzm4HSU6bxFY5ffA0uvcWACOCjsTOz9ki/kIwVe8x3qa4Pu9crcHZ5VNslv
MT3yqbTbV+lDDvUyxJzEVBpfBYv05Q1WT7Cq3VhYHOyc/OWORpD3mdHIe3PAeZ+qVsf/7bbyLcON
s1NaXO2W3bCunHUqI/e47IpBD1e52xfXZdfHIp5ERALAn5LrLhDNATLk2Si88RpZzAQY5Hkc48Og
MxnSb6CJf6Z89tdXGfNajvPmZROmyVlH8hc5CXZvEWiUU1OMECiT1wCE/WdpgoaMtOnutDJ6WA75
Xuke44yE3GV3+a1ITT94TJjn5ZDW18nZU+TeLrv8QSDfQUhlgYfcUgffQ2imod1IN9Nu/QDtj2zp
lkCWUrslMz3Nlm56akN4rPM7luNRXagrAiHKcrxrOb78Gza65grp8OOfx7swe6d0iMGmsuj+Mqt7
iinoPqUm2g1P6FR1aEf+PpYXYtZM4VJf3sKoFj9ZWQtYy4phtujw5dbCn7q9XgEu/L2PD8k+JkCy
VmOpJzvd7TFgWlr8rLnK2WW54bNOhFS7HMvb0lvR2RgPy+7yAu7sTY9h4lHMbCNCC2kkjsI4tFHb
rL0kN+9VF1X3CREMo+J9OZIRagpgykkYLziWAE07CgWff3l1OTaqXwhns+dlZ3CCn7ZpHv2iolAe
dPFtqGwyNwCgfLPK/LvycVyGsfBOWl2EPHyJUrIb5Pv0sr8ii3LfNDuKt1yRzYMrxvjc1g0Jo56S
d23mL2bATn6aRGYJ3fo5hboC4dbIF7uEOIRN5JtXw74oWki+jYsHlcaD8y0UULDKsfOeKhmVDCbK
3VCWcb4JahM+Vu8PrUvrnYln4FhltfcCSefp928WfkDT1Ywf8cRFuM1CkuKIHHlOKvIjgnBiVgDg
C2i3GsU2TdLkwlIdnGDlPVam8B6LeZMHAwb9Ii02FlpwwC2xdlIpyOqudDU6+/70ItQGwT4WA0Qp
aeHc8EAhQC8Da+W1U3TngXu0i9KmeBBzHQWJ35PHwQWlA5iz1TjA6m3+sifDfgbkTHNxlkHCmmiw
2Q0YGsSEX6tR/9kE7XQz1KRftVwf98rNRmfnqsm88IhlyBGBOLi1fnX6wrx48yZyLePQpOprNf+f
QY3RMZ3ie4sphqIXigDCqpbEKoB+5iMGbBgqTvXkTe9JL9UtGyg2VQgCTRUbG24GuQlUYVzFYNK0
a8nS6kwfu/y8GebNyLhEZkfYrihG9OHTspkyN3xqGu2ARb7A4cTecrwx/V+RDu20HxrcMTx+pxQN
mdlJtrVLJ8Cup3ATuy7Nii67wb3sH5e9qQGqkrcdWrr5xbaBECjoypzaUXIrzRnrNlQnD4jAA704
G2hMtx+DNvxa+7WB8MnqL0FPDjudQ0p71H+Wjfmvn0grKfaTGb4ux/WoYKD814teOJyiYYwO/Vim
Z20gGJAINfSpQDMZ7hNSFjhdx9YJ/JOuN92VpRRBBPNPcPxwddliQ7TAX48vL5pGiCNSFneVEi+I
FUdOzb3vnfpeMuXBhulsxjx4KyP3lwnqC6KnbuIryGR0DlPaE8wN7xmhqptJgpVQ5RDeWyIXQrcs
vmldS78SDtUw25lIc6eJgzTSuDD5KL4Rmr4rlPtVJARLmQ6QdMLXwrvnkrTndZgMy9KAvJq7Q3RB
HBddpoI0OhzeV89OWT4zB0Af0GsPy6bOzWLbByp59bSxvCWjwl5P5uEhdqHEd8DhCa+a3EvpFO5l
+UnP/Ok0ZA640wNq+paL18U9G85AleVHRyUQfJCv+AWtnJiu42n5fgYdzlqnEWQC0d05ZWd+Tdp2
64OneWN6k5x9iyrwctxgKrMSdT7dgC6jcjd1wp0U+KEpwC3QjkZ0w+/4Vsdde/JSCrsr27bTE2Ll
i0FfR1eCGC1V1M6D2QjnIdBoC8G4IgW7KJnR0wXzMynPdSWxEGfGe0vrdJ16TnHLEYOgIHo1FVq3
YqbV+UX/C7UGSb5MDJTTvFXgN2gtacVpuVHLjpmPwY3lATsxAfWRJVddWPZ8cae6efJyGHqVsoOH
visthNDGKi9pONAMFuvlvMgiDe8EKR3s0VOPy5XRJMYPrS2zWWeA9ohONKN2TrJcPsJaHq3geWhT
/7ZsMvUSef5b4hUTDmf+Ry737bKnNWJ6Scdspzdqp+XhBLLVd270D5xb7uW/CqWRL0rp4hBCbDoE
hRzPeHC8wxD1/NSgQQjm+ZETFM+5p5xjBRQU9AO7mZ23V7uv6SaMvrU2u949KZ4dpzrsaRy3pbXP
CKm4LRvYHeRoWSm3hCD4xBaDA2S9dJ5a0BXISlD4Wl1T3irvI5kFlnj8/9hALS1WaiQvcfRH4q8E
i2p7mrHsoWMRKheT8bncWJEt4j1tpV+GRCVlmMBB1g5tN5LIZ0xnmD/m7ohqzSq7w9yUNvqZ2am0
5KLivH1A/uZtWoexoQ9bxdTcy3fRYD9p7ogEg8nBvs/tEo8t17zDvHyN97mD0zx6O6CZj1kO3QrG
UPZhCNg3WlP9DHEVwTgwdkQUyKNAWQtZI3YffFqXT5TQvsWGm6CkQt/eTGo6J3O2fA1LcTaUX7y8
zT/asUy2raf5xwz4xpvfq+1y3ISctSu0gAwMcgC+hvqtb56Dqdd+IqC5ocA3PiKsiUA2i+Yl64FJ
uUgMr6Nhp4chdFqiBF0MBXpq70IhvnVl7TLdnCr0jL6HKjZJTxOLzANCVIL/REf4s6zKJ1PGCg1Y
KF715tJjs1m5wJ1eBoNFLpZuca3bvsZ9PGSnQlPtZUxy0G55Wj+xNvLWSvPS99QK6N8H/VsAAvYl
sqJzUmORJq3vqSNlZx4nok02xvbPvhbPcM7UN9VVNNKIhH+DaIbWfMQSadpvyUT8WmAH1vcGS7yh
azRKJvyLKXEIPxzD+hVBiXqP6GCiUOAvHJsNlTORPlW6IE9AG7WD4ZTp07JpKsESuRHowSgoBesW
/fRGG01n2/kegZwV1R7i1aqrP0b1lepCfyTF+tmd95ZDf24U7aFt0otNUnIjDFk4MIiyIbAlPWPm
PE5Vkx2jqml3VWORSk+8gpeU0WeluSW3m6AV3pfFTZcE+XgYnAY5tce2ifrrMgzFdt1fWdK/CYNO
imcX9X55CkU1UoJcRPW+Zi7B7IFdOgOsOxXesy5EVU7TchcOFQXeofkisBH8sofwGZW6/lG4NDKY
ZwXPmt/x8cmoTLJxuFt9+8dPyzHLkf19+WmI5jhlGwCvbXbT1ogNdQW4hu3CABpYIqe7WJopd8XQ
OeQh1NlmMrToLclBuTQ+X1e2+pnmZI0cvkM20S1/vvaqqfRumkHzXsaLAwSRqq3dCrpEaMooA5YN
nVEGqFMzDrtWqfgnQ8hLyWjzPpTEIPpUKC4SieDFdis6+WSWvtOleqEOlZ+aahh2caU/0481X8sW
BArT2H7uo4Yv8OQ+67gNvxeO/GqJpn8BnpIdLIUlmPlC8WqJ5HV5g1VQy5FiKu5dUQdHaZNXZNhA
n0qbbrKGAYrSrtkw6Nn1awRcG6PW+BEMur8hr/iP42lFQ3c+nhSAkf58/7+Oh95/+3doKSb7plOQ
qzMeFL2LP0SXnf9aalRmQ6qya5ar/mth1vIw1gR+L6/WCvwPofMmsgbePNEAQMRAesDy6uAb/c5T
GF+X3cYn5dgbbTJRbWEiqu+nF2ayHkGcLT4nPZ4oJ3jaQ22Kt997o1e+oLxZdpa356K7QyVtAXDw
y/VAzF/ipAUCDX65Qme/S3CSrrUBGHAVyue8aORzFDykLD+fmCHJ50Ej+Goi7mL95xtU7lwDvuLD
8vYGNvxpjHg0LLtq/icKmuQrvZy8taWFrHyxLN8dwlxPdjmxfp93l42Z62eNUsoV0G57z3Kn2yGD
kZvlxToBiqM8jeRZc9x0rCauEQXd2wCx4QZ9BOXwUCVHg/n072OwT4i65wrfRq2LHAx5V3NY3thn
V2XE1UMxNdUDEYRxt7Faae55yn5bXlg2kdXfOs2NLrUdmA9WFF+sgKWeAVv7WWKYXelDD3YDK+HZ
mTf4UQDdZao/CMkj0OqNQw8V52Py4dg2QagffH/Sv1I61ZSufWWlmB3gtJQ79Fba1yA1dlrn+68B
A6TfF+gR54vQQDjShXrypayEOAy6o3bL8Ryox5/HoWqpHXXY6R/vb3T5dVBYklhINq+uF1i7oXPB
MOuKXVRJe2klBjKBoH0djck9AF3y1surs73mVFpUKJffFR0aYi10vxh80E3Lg/ET1jyPuhKWH/0G
HmbmyekH/8m06aMub0CD9+GzYrrLcOqO0kRzr1UYE9GKUn8M5Te36axrWpv1W9PLgzTT6DkoRUpa
dg3T0Hq3Pa3gl/XwHI5gOJFzqG8+OrvQBy7TFJ5zMIg0eLGc9NkeatTEtXtMsmS6A0svdjrEXuI1
+umeRTmCKYNrzWTkn1s54hIlWXlsQsC3ZW7HFxSWxbow7WrbZPmvZfnWS+sOE7hgNpE+uaNrfw9V
BEyP8bF9g2KfwRHAo2fG4SMZYDW+DVVdEd3u+7dQdcnXCl/RSSSBsaGWTYBQ0mQrvY+7xzai9Jrm
uEUoK3iMZDjdKm0YTp1X64BJlbhVukNNvHKrL/jw302Lkipl0NUgLP0XEPJvlixOkP/rl65qQ8JQ
8/LkmU3whccgXjQ3e0nbJrjJWn0uh3VfIU5TmCqbgYj3uC2DkzRCrmMTQe3gtfIzLMSdE1a+hgBD
18Y4fKMolt5dgXvFJjv7u5ZNT4z2DWrsJtijFa3u8WwzLduiPko/qe6FFx+mjAlaMMw5u04v30aE
FNuc5ieiCNJSWQ59xBRQOj/vPpGIT2sjNqmukokGlnVMCbAkBWYFPr05d1nsrUuJVL4rZsuXSgnO
1abuIC0tOnsNWi87efdLz3xHaEnRzu8laSihIpc0xPFguG8Kyd7GPy1/TdMk2FpkMWLBuYg6NzrW
bZkkZ+HR/tNolT2QBoHzARAoXvwScwEjfqo5+ELKwrqKGHObw0R2Y3djeGACdCESMjRWlDdSbZU6
vnlNQkk2kaGpbQXDE5HwA7pdfKsRhAAu2fFmRkV78If+Qa+Co102TJdRLw422WIT6JjETbaC4NJJ
63ec2vYjrM0Uznw6XHW7urZ95CBP58M0Bhg8CPrOzktiVOtm9pX7JdyGfXQro2pbQ40n1NMlIySz
5W7yEZvkqBRWhlFbB8Sw8rE3W+sadfRDGjRJqrgb0STIDVE8HVqtPuej7e8rLWRCKeozazjzGMCa
tyKZJxsVRumlb8y3PmqJzpya+EWMe89xzKcoiM9D23FiMFeN67YBPBSZ9gbLJC2ruetTDbFz5Am5
ScMif1g2vqwvFTGHm7gvimfpZTbqddYysq6eqmbAFM5/uzIZwGd9ebtBcd6/yrZ4VSURUihLHhI7
rh9lJzh5ulbtlt35xbLPu4cpPlY+tb8oMetHnHl4odzgk8kfT2mIlZsidoKNYKU7D6si2bE7z4a7
gCTT3jNPWJcfZS753Vq/1E5GJJsinFJvaySrYywfJ4o6kNW04IC/aVs5QY0hPoiZtMqbno5vozPV
ZxX29T53eQppc+Zc7kbWFksNFF1GILpojHtm3RwdvXtF00VME23Lsg+RFevEotUJQm7wzG9t1/rn
tOq0je2y5EzanF6cW4hTQSz7BRvQSxir8lpS5ZFVK58rYtdXRu+T2emYL6Sks5jhDsLAHDXP40+f
p+ZzYMT+BauSPOd9Z/GX87tP8JrIeDPniGjtEIUVOC/a20sJW+pwvx3AQKxz1Lb30vjST+FDgLEF
eV/D2fYAIcMMBBMZPvNodW5l0b44QU6gpd60WyXx8FkuInLo9me3VOGD8PDBFuOzaiv/VNMvqjK3
x0Lr7R3yct4YKfjMWuUhJMNKKSDJu91zqPDL8Gnx2QYEOB9Hx36TUusfcrsYHiBdcnvyVN6SMwOQ
QHeDLV3c6OyPT4kluURR+ObXoq1eJsxzhObpziWQpbvPgfdvyir5GfaO8zDX+agSCfrraIE7U0Yv
xVQBLzR/2YYc95KoaCI3eXrQURb7pKYvRV3auLB6SInDwvAfwcIBzkXZdG7roTzcazMZ2suNH8oa
sBbgEL/KkXSkNrBuM2UeiqQgGiJ1z7WBQmlo60cPbRu8Av6czaS/1xMzk95TLwF9kYNITAN+iLQv
lWN8K3B/7lHPaUfMOw7naaD2gvG9WAeJzsoYR/85q80v1NrHM05IubEyq9xkiAy2UaUi7tb2zTEL
yogOdz9rOB4ITnZDG6tORtJ6jyqWxQ73FOHEBrBG/JaIoiYqN7kih1yokkJjdbMMpmVEY+EJx6m5
4iTAYZzMreFk2iFynQGA2/e8tZnYySA5xlrhXAen/5nIitpXJ+kXaoU4BzAXIBY0r1Hvoe1CNn8K
U3+8BlNdbTyT29Z3DfJkCs8/D4bJCBBDwixmxI2jrA+MtUw6ybZ8DsbgHdFQcRX4GJq2MG9cZXQg
NWPjanX7mjYAZlOwRnXqi/vEmZ76juSXaMKgqDA7AgIx9TKDakSLGtr6tJ3S3Nm6EVM8p6d1RBkZ
RXdvlBsmlP62wmm2iuus5cmanroe5YOvtyQ3QwV2B0Qp4GlKFhm1uetjI1upKCM+hQGW/L3yBbLX
xqBhdtCmkbChKixONvX7Jg/7o1NFt67zDwPW041VSbkzq+AaJcRyej4OWFXh4kkm8zltsp+aRnCl
q0qCVAznxUopWERj9pVphbEaeuqKVQhyPk+yraZWfh4mDyEJCDiSbSKZZqexZoGUC2LHWFmSglIQ
eoJzxNkI5y9h20lwaYviBdtReSin6mMZcqvKjreBGZNWQ5wDMVNiD0OnZvQYm13npOVDrSEQHKIP
+9MnrPkpoy2cEoODZVtf+bVTPk+6uD51qq9eQNSMqM8pDXs4LPcWwR8f+lATMAYTiRIkJM42sSBW
ZDG0K/78vl7Hz6XKiFcP7O/1JMproFunwTH2Op2aTY5Dj6uisc6IfvGlpbp+Rg34VrZkVyQOw3HR
FtZeRULsp/9J1Hk1t42EWfQXdRUy0K8kmEVRoqL9grLkEXIODfSv3wPvVu3DqEb2jC2SAPoL956b
SflSJy5D4V4PW4MkLC5mQ4U2TfWhpGQ6WAkfX2/O1NBR/7tcXQGmxO7j+NGb4cTxyYz8P8QAjfe8
D36JdYPhknDENIJR1AIgvkRnObAkPlhRMTzApCE82PDFgaao3+BgtLgAClB6EFEb5SMTt6bgTfQ7
JBRaTKyacQoD0Fs+xZzeGCxzEVOPINquBEFbJL6uE3ZiFwiSVnn2NAVfzcJiMmp0fcB89o1x6A8i
tR8ORPvV6AUiBTQ+6AliAgxN7zGV/AisTQ7QXZgrKunjgS6dXZYEPODKipug6J5SkGyHwFl23Sip
rzXwJCuH8IPEls3uAO4kouAb+b93rY9RFHFWtWnX6LW0c5tnGMfAE1HByPwICDlFynOZLTSu1OjN
Z4znbqN965bMhGTgO6zD2ur7MBsvc9ejCuY1nttxPPVD471VZh6irke2VUVj6HGeEaphGGBp3bLf
WazFH9NODbsyxSQS4Cl41YQ6Hsym4TSpmrcWZ+vcjdP937WGlLzZAwtHXm5aYmdOARAMK7fuA3Av
R8MQ9ur+LSqi/ilxTJiGLUOa/IsupT8t3FqPBKGqEExq+kvk+QPRz0+1WpItgLKIBJQhe08reUAN
H9oyS544K9P7jDZmz1ZmV9UBT0eOdMgeUn6WWAg3A9Y3PMZZfmC5j0M9Nsx9WyoeuzxyyLq/j62d
vET9vp39hODUCpCMuM5pV1+SwRIv7ZCKHc7reQeNfGtGaHMoL7iu/IDBF7tCLohglzR5eoxdD02/
Rv2LvPfOW71H1LPcRyeen3sDW5Mvlo2wmwwbGgwR+BzRH2YS4Gnc36p+pELRSPbd/i1xIoh2HS2F
O4/d1Y9IJJ0PQNHMfVIZ26loqotW7muEevDYu8HHqLydMQDzZGxaYhfEbrTkIL5azP0neEjBB7FN
DwZYBtaSRnK3plPkSlZrODEWR8cn3mvzeVKImSbHrP8qMhgh5uY8KHPSq3kQ3uggzIuRJ6fIAFmX
k9nT1qiQicAYHEAGLnEEzsae5QcahD8NEoDrEkDVYEAeHXsHVUBA7AcXSsaAduYPbvsHC87SDjYm
22xhAqNppBdisYk5YIPidUnhw2uCDTg+GOaRO9Gn0d2k5SIzDifKkEFSwKRdP3iFi6rTmB94uLwR
OAs9JpG/x7nqwrm+4Emuz/OsvX3E2mLj4m+ph+YcCCvdJXlyqJzxPzbGYusGuST0AfUWGIgLGji5
iSr0/Vj92JTZ+Z7N6A1zwJ44cVBr9nzndMX+FMAqyYaMsUgHB63gyZ0XWbRT3vReKXb41cQ+2y3V
QYuRaeHo939aT0G8bttvTMwwQUiWSzATGN1/RVvIPeETwRlGD75wVq8o8dC5DX32ayKRlNEWlqzO
tJ9RzBE6in+qj8lxG1F8bNt0es46K78AasTGktE34aLP3Kn6ReYgrE6eH7KKyhcY4whq5CC2TWsJ
avr/Krwx/ZBlTzaFfdmijTe8KtgK3jGqW3IJES10Mzm+cXJvTSBH4GU76lrhbBGL51viAJ+gmCzn
3sj2FZPHfTJh5hWLcRLm8srEJsdb7oFYqPN3D8TT3jYJwUpXFe88YwAXK8YdFYZ56oSERd3r6a0Z
4l3X1uIaxfdENGOY04fDu8zDesr0IR6tw+DPdzA8eE0qsHNpzqBg0NQpJGiLHWB2JGT2JwpMERpz
BT+7kPYxct15tZknj4b7bVf/GVbV4PIf9JNMix83j9+yplEPppoIc5/TegW/CKzmvvfF+UbyaEmb
7Vf7juJ4JxrvMOl5JOGa/xLbgbHxbUWGsfBIXkjMYp/F6lNK+8DJ6R9tYr2OkFGeMx3XvwvUAljO
2oQuhj7AnArjMK7Nc9X6jz0BrPuauyisYfS4Yx2xhI8AoGEGL5uKkIzIByvErW+75qczwoIBuiBc
yCBG+t4LP74tluYkDMQ1UMRYjHOBcX9xrpgknYdkGPGpFXV6zBTZXLVzMqKKe9JJjtpTjzVyXhqM
9sA+iUDWWu0GeDyYUdhYLbqEIlozGlCSMMaobcj1UNivaUmzs92ovYr97CKKih8qvZt9/NGb5kct
vdVqqI+FGt7FxHIoH8yPiYyKkFNjeWkAilAAE53OgpIHpQNxzGLqS29OqIQ34sO36jDtkwzFY3Eg
xyg9EWVDLFFLRMYgg73IhmNDmfipscLl1PLKm0GTGO2WvEG2MzL/qLhKD+ywsMvb8e8Bf1dQZrwO
GW/JaFRbi/daJxInYMZadJpaySSHiPo0Yr4DoiYOwAYuqkKVKd7sijrL7xR5KG2+Gb1qxSBFXzA5
690MKMms9DuCjnEbaO91Rj2594oeI81gMWxtfptE9vCwWMJ5gnfgLXG2Nf0utPs4fSxwEXPpU056
NPDRDNRmImeZOvrgGPO8LdPf9QzMufFwB/lEOmzZNtO4OIWxW0Rvrbyrv2bbU3x5LinQFivuyYpP
lY+EtkLZc3ZwE2c5TOYC4L7sTSZmekYxxzpqYli+mSr3ZQFIrZNhPpueH20oPS60lMO2nbHFLn5z
h3F8D2T7rmwDJ030g9j5tSDA1UZpTDYSW31tWscHv5Cc4L16LTlO0mC6pUtinSl8NxpO8MNix5wv
jPJIgiUBZBA3stQu3VhPL6r1QdtnzbiVCpUs1C6WSjHAixkbkOHe3CAAVZcmr77RHgdvz5J8VygD
JupiPU/dnzZyfgE5soDFjWc6WPKKBmsVS1YEltcT6kseTculMaK/JFF9t3P6E8uvyIz7UxEFL1Za
pyTxWfcOT+xWFpBOO4H0vWcrGYL6+0zYCm8kdw+ko3gbtEYTImiEa5F4hHLHBgTMesJRCZpGgdY9
5SC5O7Nizm+UGTAb0b80tL0P9hmnDuUJhoUT5H0+ab/+ah12ghK2T5E4+V15hD5JUEbzQPCCS0Z3
6XSvjBXfvBEW1iTT/WgTsDCNw0Kd84s2qt0YBFxvYmoiXEjI7z0fKB32+VBacvpYsge3H9T7HGEE
rRBth848/6GO0FtMbdF2NIFcG4Sa5g0n5vSTx3BZnNh+zqCgbgL+ASr7WBbaOvc8SW46Jh2bwcT8
EJ3owphrTOOlZbW9q+ba2uQHkfH5Q1bA7ubsVC2eA06rx3Ic/bNuUK2NBvuyYqrkPknKLKy6rA+D
EZvaPFhL2PUBiQV+3oauBwZAlk/F0hMnUwHWsh+74cdMAVuagR4ZEx2i8VffgzIDaw4p2LTybTYl
H7SuABDUHK7ahi3cvmPa49jLpXqr604DCoaMyGQ+6pgA1VCSzxIY+cWk/dt60FZMvzfwYVFg0ZZs
qhE9q8msYFv2zabuVHOq0+js52A/PeOFMebn4tBEzY3/WmGekogNWEuPZx73rK+4/aklZ2Ydso1P
OE7njRk779U4kiskyA/3xv5OKuWjvXafropQak633gWIoGPAjUQPnc3sWGn7o9g4FZM0hqWEy5tA
ICXKfqR0+LQRv4WtLlkowO3AO1h9RN01ImJrZ/kyOVfY63YyAObaZx5MG02+J9Gu187NmoeE0mXC
QjeRUbP1CLSLU/g8mDgi7NThYiOgGJYToxcOwoD6jslO8YAygMp39B6rMd0Hlf9cFo661Qjc5zpY
8d+DPpKAuQVU92fSGNW4N4+4RGjyGAi4ma5DotOeTO3YtBIg33RyRHCCK/oWj6qmlz9lPBEuNG7w
4vGwrUZX/P8pesnaZhpITnzi3LSe5AVj2qthuqemJkZUmD2+XwM9u3L5vCwLc7e/nBkPFo4/X8hy
vUwJI8jRWn50BQgnrWCLmN0XjtNd4qOPJ0WwCjkm7Th5a9sEtq9ZTGsb8AOJm6c7qF2e2hujcmTY
d7aG6nFrczj+CPEPiUeEIkrtg9czjAxmFopzfePpivC6YAQQpc2trl78WVFDGKZx8uUpaPxo23Or
bEywi9GaSxcgMgoqhYQk5RqQuIOHFoz/irdyWqgT0TygvCtB6YxdB2KxphtMsbICpwCqpFJszRJO
q9g7bQmdInWO8WgffT+mXV1m5wOGHREh6NuybCAFMmriHQuAivl7vptlMhxRMD/lST7te5hRocPX
/VQSpdJNBBSN5I1RQOfUNRqjAXLlTTkzK5xWVHgFzDPp+GtTEtcGwwyzqD9amQ+0dYVUpe7Z4Y5n
cTtcYFqDEpJPmLGHsxYGXVcdnTgjG3CvwWfVshzihmbfE5Q32vj6PSYZskQKkkQUFHMCkGVE0If/
+iuFCOAR7KRG/yKzK/KpausmvUdPK44lws4QBmwT6mJ5E+2DxXHyQKogy75kIX4XtX66dbC6hMxb
buSuUy4YSJRSWV4ZQkA/6oltcgZgc7H70yn3WVZIP8f8j+OseGI9n+LexFPVvxjGdO9cJL1DQuvX
OPNOUCJu9PhjJtZzYlsI5hrjp8uq+LA6qdeXxCJtF8deyPHwt46LB0acEE3lw5SDFGewyeS0fC2t
7ivhdKSiCh4o79oNUQKh8kiQ1V0ZKuX+JFPLRTJ02LPis6w7BLGwwqYFd5kyfSzqQKlmZBAh8eqv
KKnPQJuzPM0QDY1fWEt++HQP80jgMtMmkI48ZUHQRJTU4GGt9eor0WZvHPMBPkCysswwV3v6V+N2
2UEExeMBkC583cj/csaWwPDoTKUXZEeJ/2UzZu/c8595USOYiNStGv5zCygYgxxIAMMKko3pb5aL
bB8tQEESXxLaGZcsqmnnzGKhZoWe+r+/9u83RlPssWl04RIkv+x2CiNOsnMTIMLSzxniq1Nj+yMZ
luAK8hZehhilcxa56iBYduPOl4RkzSpBg0EG9Dhi7ghmzC8kBlvAmcMM0tE2KsjwacVhIXwMF98U
namsIzBiWbAB1IzHUFrZfmS5jhV7XvdB6tQNnbebG/c/cy4ZyYHoBVMTgOnqeZJ08jIMeGXp2zlh
bCbaTMqHkj/OJ1BsY46Y4OHQ2+fMsTq2cBNVUtbuOpbUjPBJYepdpa6jb2fHBSrJxibnIdQGTg4H
s8KztX5B/ojFXlWrj6aWoTVSScxpOTyxLN8i+vnKsLY/xmtktZWIFHcQPWgG6mZqLjZH+t0wRbOb
3cXfWXbfvsiY/5da799C7OCUOB3EaDAzzpyPpDNeujqwaScyeSVD8+IBI7HzZXz59yUm1mtrxN6v
rmcBrMd2eoFnMaLzw6BiLtDXCtQYwNFTcSv95MFSY8EWYOlQZxkkGmeAXZWKPnSQNmd2FhKBZpBg
WLReaxb1fJbOV9A18WksaHuszrj9+xI461HurlGYVfQhgwQdvjdP5ypwPo05K/FGqScsdCRnRGRp
LEWEy8AvLxOxKW3w2K1kw2KWGD9g79yWMn4B+OqekX03T0S/IgTM72Ja2CE6LHSUBU+heY5mNp4l
liwmhkwKcumZdOTMfh2M+a5euiMk6T+ViTYaMiYOXe4fA4J3K+ubj8iNpjP/6Cw9Pg5uYexHBpUb
I+gOprL0i5eB98i9ONiPTg8MO+gPQ/E3YX94LJ36ZUnT9DGPJn01jHAy2CBP1nhTkiktfyra5ylG
W2pM2QHOBW/OltcFK5qB1UWi2mDQV8zk0eWPUed0GqJ+HJ+h6/5DAKVl9T4LCyylSS0cB358AE4t
bvE3Jjp1KcDKDDKnih8Fdwx5yRsnKN7S+aeZSfFE/vKoK9E9zqAP6/k0qap5rfL6rUEld43hpBuu
d68LE5Jpnh1iNyXAw2nOnZ2Bdip68Sv3lg9kWqTSO51zJrXEATwC/ytaCory0iSGfKE3pYRjXtKM
DAc/tGzQquUiCKe0+VkMHFcOwsDHpVySve9VsAZ+FSaAngge3h2aEuRWkXchfL61vmay1pfgHgvB
doe9K5qeVdWVI2Hc2miXzqpzxdkQ7CeWmn1c6qvlbFUncHMFe7pHNcTOY0JETDCQQuZ1XB51OnK3
op57XlZAt4fN+Ttqx0M0++6na1NCq9ji8QILgIxkbe7B1drbBqLWn2zdFKbek4nbaGcXZb1Hxe1t
K9MYD27BlWr6MWFXw+JQpfviUqYsxDk+i+dp6r/jTHzrAoaMimFAl7W+I+r+MPBE/Q3I0VVfMbPh
334zvymki2w0QPil1u9e9qCzF8t/CaqWp2Uh0kcmJ8kp8y1EcCLe24Ojr1Hn2jtJAMJLHEnsUcvE
jTm2bw7QYMKEmUmm8X/YNJv7uPBG2aVNXqFhHH3Pwa/bd/6D3djfbA7CIVryu6ybhsUhQXfpjKoU
gfuZAyNhiFir914Z32owyx9nfLTHXP5t/KaHcZYiZFUm47faFTsSRqoHM229izJcJBgkIbDS59E6
j2n510FeOTJqgNYpB/lZsAP7qLIaxFsCVirRj1RLTKFmkMAkenRHl7UyfwMJkKovh6vH8HGXlZPz
7pM+K6re/Y9Pk/yWCChKb8EbFO3LkE9wVyiWLy7RQ5mgmE+wU4eGCf+E8Krq/A+H8u/L/39LT1TB
q9LIulLjC59PvJ/Jcg1d5imbspjN17ioNlMGiskkH+s1GsuvesSR8O87k9QY0EGQ67wseq2RRr0y
b4P0bytcPuu30YjPgJreY7/Ft1WhyBd2+mvSRVc01DGKe+EdPBQmBufa7f+/cM2adLQUqGAJN/9+
fbb1//0XdTy0j6N4DVK5J0kZN1rzJZv12E1IP2kVFzPZQ9WJLc4vQbzOZtHSJns2rh+s0q4eqvXf
mg4LrV240abQtQrNiQFGQxIkD/fMlhc7DYDPkBQR/vsWCnyEuS3ht1kQygtyKc4dAiP+/W63/m66
Wk+mCceN42ZEiFcjnPQMoMBmYa6q/XVbG4/f8zDKc7DI3/8QPvgAtyg1ELPPrnMUp0avjezelt0L
qRfXiZUkNFrjJyKIQRr6G6gdR7IcdlOrugdWZWuHyGa/CHWZEJ/p4jerZ0X/Hp1NmmOzR4aBiKQB
+JPd5KJehDOl17m3Nzpf3oOgQ+Qc10gRg/pBJGAKfQHmd7LzL1uIR6JNwX3tHZyqW1QZJIs5y5nn
u9oOmZ/sjHUAESUGs/x10FWkb6aAqQsS7qiBQEDRKy6rX8I02s/AYsbGKLOunhEg5KHKCVeVAlfm
7GNAid9UTPAyKR+gga7Ex3abzDYzVrqcqXpYztDTRupvpr9RJR9ceWFriuvWbl87leoToVzppqgI
AbHoi4wl6I7ZQK0DQ7jOxd2erdPAEeqy5d42rPGwI6R/XW3OINnMmxEN7M09AhPamq60GR5Mwpez
nLRThq6jIYkyUaTH2F1/hZVVhgaPlQ5DS+e10y85pbtRsc7D8bwAyv+Xj1NfGWznz6yqb0gz9oHZ
npbZBV9f/7Ji/Jh2i0yFBRUR5w7u21iGrNrqrV2TPWRZ1nxAtrkm9djMQLEGNaaJBqjp7mRDhGps
UN/x8pEK2+AyC7ICk5Br/p1gKqRrjXNfn+MaQIsXiSuJl8uxMWOmXSwBkGLIm9Ua927mrDUiqGwR
grITCqQdenKPxTM56BghOI87RKPzUBF0ElylQsYWcKAPpm3unM5zAYHioGZwqZrokiliNUdNE8/t
rDe89oSNrPumOkfjPIPX1QWIrxMWBmJwvrUFCnEkKJm5s8ssFZGuKbkZDIDL/hgQNzuS2VX4UJNJ
L5tZK0YmrZ5w0PHlS3FeiiralJUpGWozjBiTo+WtF1NevFsRpQIxtflCPDZ0rr0wxqeMXbc9GefB
XR6run6k67fcnE46K1bKXnlO8xum6j8L/Wpqpn+dNLrZomb2kI2MbLrVHwf10DScz7l5YL7t74bO
UZTcEVJ7PpOOW29H4pPP4naTk4MbprV/SMyphMzHUDRN1uyUFODyWrrgRWLDNOJAZL9s1OKrd6Ld
GLVQgBbrhJqFDpnViVgJryqBfN0eTZsQXtE5y5qTszMIEkXUG6bIEEvtzTzjKIGUlRyYwJ8ms6Kz
7uN+Z65HBRAGPA5zf3E9mwQyj/y00YaxxuW3KyZGecFaqyDEOGDMC72+I/eny3dw0VjUFds2t709
vZ4WNIpVY36mhk3cBQ7WBkfJZiaX3WyQvI2kOoSMPyzlP+ddvYqLYQX1RftTEYEzD/2Dly4vNgQi
anXxlqniNzun9DQiq/5XOzt5TIJrSq5KnvxXN0wu52z6yKeU+k2DSxqy22yvUXBTgssFIwXYz/S5
xB68z3sPCfn6pUc+EtpNCtl89pJLEMu3XlWso9KOjsPCYFABDHJ5rVnm88DJnytfYND0/1oYEueK
jUlTT/pA1cD+RqssJPk4LA0LQ7qNPkSQybq0pJWVMPBM0+z2nsSSFsQJvSrBuTuY9YduseDbIgdx
DAatVKdECOmGAUiuvkcznaCZ5T81m3GnaMfLkuqPNhq+WLiC5JaEX0UYDLjNi4LxB8oc60uIdu+R
STKYxGzpauCpH4FmAi/1t7Lc/hIMes0/I5w8S9lzdU9CsbapfFC2Lgnqqky8rfNGJzKGgaFJPlie
Bww7Rs3Yh4nhAM5+a+Sd9YjVDoxtesKK2O9iUfwHUm04ZDVKhCn+ZMb82klwM7wVGT3STAs9BXKT
r2t8vHAJa6rm5PMj7QxbWkQFIrqhQWIJl4DmjlvTIF+dnkcF9bE0uo/ScLMttRTFIlO3JjuheUUi
Upi7rPNfUeaHEw6zLdlBJLSZPNHnztn6UXoVM6o/cJJuuCCN4DoiVSOgOIkRu0Axs+di2CVc/aGR
aNYZOM4GpjpdDrFMGO3JmnlPSPI1RraETGnqpTCObhn5G88i80mQJymnYlcN1jt+S7YP7neTok0y
NNvlabk7CESBJ3TbcSSpnQ6NZdZ8R/tzGQuEeCDQ9/Pgf3OXcToaLUPbHmG8eilmqnnNLcDTmWeE
aVm/STC7sHOH8drxw3cDS94IGV4pe25HPkuboApW/4T4pLzFK2y4oL4vx0HvlAYKmFnDzkk7Ktsx
ZjDFsUcd2G6sQHxEA3Ro5F4PRg4SVaOU3rDZUCD0ao/eHU6ClTQ/KT/ymcU+I4jyZbSiLYlxR1Le
jH1tLmeDcBpuXmD9Qa7Sk59UJ2ei2EJRYWzTtD2mBWLRiJMUd2kYt9o9Za7uD62onv3AHw9yntD7
hLoy/+sIbB+sKnQjFr99Ao04le4DTmj0NbNbXkDlrruJ5hQkHR5DD06rcTI9SjiOS32sEj4WHbZJ
cgWJOmzBcy/czu1e+NZvhZ4P2yiY+4BUJXNGBuiV94pi9wgSIeRhyefqwYND64faYzMq4wEWrToG
iojuQStSM785xe9xnNN/oXsJK+iwXixfbKOH4F6ozzToi7PfNWuF9DAE6mx7zNMtt3rr8umeL2ue
n9+/EdSEe5bokKp1OVyqYtPbYw2rsoP3a4Fp69NrP7lbqH7PSVlR4I5VsNcuThKxNgFeosJJER1U
av274i2lFudhM5noywOSOYaqRZxdpQcstOmWv/GDWWdPDx6VUGliZhs0UVQENXKxTTlqxoZ0tb3z
svjcQrVr/o6iYW95TsP58Tgj7yT3juDXYCEsqE8Pxc002wrFOP21GUx/Y+IYuGajrREsobEQhxiI
p7JZQ7DgYexou56MCDVgbJ/r2G4PkZiOSs/RmWEk4z8LC1dhY3WoGIO/2P5hUVSJDvqq3ZDsoDef
Ks9h9+h0ARuAmUwwqyORsyiOo1m9NKn9xx6IbtOOlR1zmBCMgTtUc3urC6ajg9cNXfVOD1G96ddK
2vcObh9lp0YR/KfVT2tgq7FVQ6/W4Da13zMHfxUGkD07YnXKB19ue7fluLUVU2LZ79HGfiumIdRD
PvPZJX9Cb2ZzUzPzjnlr9tGEYStz21MGnlU3/R+ynl4MmPp7Xuy2tuZnCvC/Fpk3Rw7r/Sh9eaA3
Y16T/inr/prhd9w4PtzNtnKxsZflfQmITtS6ZoLQLEz2cVnvVPDJwvFX3f+ZR9CaGDxfm8a/DHXD
mpljctSNg9TZazdxNzz5ytPELX6x3d4LK0Brnzi//B4rJUkowwFmfrVxYsDoOV63srLNY+Ch9Fsm
bjtXYNana0N595KmWX1CF7BrV8x1FpNUuVpCV6U90rBKHbpWvwPi/zHmE6X8Jy02KoDRCJs+10yG
+cgbDdeQxVCYe3LCBiSuHcT7EAXnKkzgGHMp1M4ZU0zsRydbR3RhHndNZr2xnyfvyo3/2DMK8GQm
+olGFl9H2Z8swtVpA89munYJMSIa+Zv0RoQTUr76HuNfE9gfo8u7OVmfmpe2oZ6kSuDlC2T9HhGv
L/jsuq3FHG3vYVs1FocpXaEDojf0tKuDXaOMqzNl70lBBCJBSjqImC05q+PPpJka0o6LwNjWw/Bc
dGV/dFyqOyaiCBgmTeZgiyA0/1gUxlzwFZwsGVD8qfW5AAxKd8c4jkvkPZUJMG0N/wJ9nifEU9V6
3rmvSRhB8Eu5GC8e+n2qqirlxMs0cade4W3KujuQO2UyFp1wjDWkZhr81eaq9cXady4cBxFpy57d
uDOHay5uY0tuYlxbC9es7bDplSmnIDP3mkcAiQzqyZpZiyw+0WId3sHQ0QZhFuZ/lkIoUNuu3C2l
u58zgfImzm+atHcqSRJ/iMrqfTM6iHyct3Xj+iFrM9iwa4LvxOeUafE3teUqXyNfwWEwvXV5Ah98
aLl90NsPVf5s4kU81sJ+WlJxqYpi79vuXwpaymLGzzsjmS+DyFmq2gbrTxnjA9Hmj1hMMr/qKidG
0gxXtL2thQ6DVSKVms7vQsQf3Vyjpc4bJmC2dxzoTPemkt+W0T7qQSDeGNuM0DsS3H0jLvbBom9o
tcBPiLG8unJGTFRY7ca2UN+rKdchGIat0emfPIj9nQRA6XufDSl7GyUDphh+Kbc8U6dtjpE7gM1+
dDXqykbjgBT+xVZM4GXkFbsnfpG9XYzzMQPwYhoptIVRdxtbUzFGtv3blcq5ESXID1WM7M8oqk0j
e3E8W+0YLtxZuV44/5tDZfwLF9QLsJAufy36/loLi4pKCkEkF8+KNqvAfRIUFY9kFhTJV9yga9MD
fHM1xucZzkjgF2zFxp7cWkOfphwiBCEAJmATGOoiFF7ShpFH4BeV/hbQJyoN13tFwVNu5yLaiaq5
RHYnjk7FjKTAxeVWCuhC1aOVYM6LwqUM9qrgT2lS74sV4i2YFI1d5vgoxQKKsCTYqb5xtp7ifJK5
VaHyWUVFbLwNnkF+HrhvkbjzA3Rg6tn9KbMJh+G/2AT2IFoZHaaqfZ6W6SOZjKuMo+VoDxcTI8S+
dCaOAY9dD6h6kntGj8dLU/1Oy2m4qnIk6kSmcgvcgfK0mu0Tn9LQDMjhhNT7qoB76q8jJh/bf5UM
NMRI+eK4WF5yIe+9yH40sviJgNWNg7tv24wCtq9cEFZ6QWgGuI/ymjFnWQIaBvOzaW3f2zZshTcO
DLC6xXmqj2iIWbwXlEbdxHA6od3qP1yXRYX0H0C/XZVrIqsTFPhEiJjMOi3bMraVBEKVpFrQdGAQ
G9PrshDttU4FshI4gt8UX/3QlofUzN+XtiuPCZdu2pGWUlTFi0Xfz2K5uQbBzBgVViERwKJD/pbH
oe1Mrzlm762DCmmbGWzTayHhzsIKKJm5AO9bnhyjWvFolBmeILLEtvpzUHYRwSv0E11noRxc4rM5
FCkzZETIiU2ly/ubLwztOCrRuLNwsnLnlDGScleLZ+eIC4Be5h7rd1qK+Vqm7gMy7vruL1W3a2xN
xBUa5ZbJ+L5wL2gqv7PgZaAKfBrlkNzZhJB5oOgPYZbRKeXxcIKJlzxbjYGkwKnfu4KdvUGWx131
gsRbs7w5PRIkby7nAy1eBDMdE7WwqYIG9WU2hDnM/ejsK08/2u2gnqXr4upJKiIPgTrXqXzuMBS+
DCUKF8ODX7skJaGyc5rBKeFpE8iUFc8gb5FlDK+pOYyvTLxx7UM5MrVxoQCbHgM7RTSVaSKo4i4A
bIIpf1p8B7MHsrq890OPxVrYz3u99Pj1W4qaLu6Hx39fDOgNe1ZwE3ufa+VPwROEcNR4Lb0WqkIQ
AXFenBISKWP7NXf1M+5PsWema/KRCO9NfRdxWV51O/X8gN0ukfC0GLijiyPavcFM3YLreUwy0E1d
Yvwnlbk8VfpkVtEDwXDIpNKWT3OW8bt26Ec6kDsP/76tJyxdU4n0jva0PAReBlBxQJpjgMjYtDiO
uMoc79GQVfXoyLexFsfKjSRkwsnfsOmUj4ZySGgKFnyuI3K4BTbyoJMTkmfqXDo1R6r4XVDu05Dy
PHVz1HVjL25FUYt35cVfTEFLQM8t85i0cE61ASkuYcabWXhSU7AK+JoQINCJWvdIRu0psScEesBU
Jzd5tNjNH/IS0qaXTfbjHDz6dRpc/30zGLkNlS0DzBUb6Z4sNcLMOpRr1Ryc+XxJZxlvi6yC20he
zQ1O453aL982WVSghZ3O8Uw5yHClWou0/tkfy5unFoaQZtY/91aBBISSn33XsM88KUPN5zUD4Urb
a4AViLmn5xCO4p+CjvKBYJKrR517Kws/PjopTot//4bsD9+LW1T/Q955LEmOZFn2V0Zq3agBVAEo
sKhZGOdmzt1jA3EW4Jzj6/sgsnsqM6slS2Y9GxP3yAziZoDikXvPxWyVJOnBkdArMKpsUfLOF1cV
XMP5pRiZeSJfAIpjoW7sVBw9/HrJGJGnU/nW48Y6uE7p3/966VnJa557rnre8gyAy2asyvGGeXdT
5G20Q9PPwx+jc8kTeKhUtmIRZE/3cr4AyHq32AJw0vGQr2+JEWDbdLxNm1Dju61a1rLJHt1hjuKL
9KUcGNFi1O/ruroZZmo+Tka203Ol7TCYM5+r3fSh6ehrePCzD6n2hinXnl1/izyFhqp2cUhIu0oZ
LfuFXPqYYc+yNMZTWuFXLjpUnH3FZJqAnkPrhd1q4GZMs6HdRC5GyhbAAcsFonwSD5ZRZPyIw4FN
+2AdfbwE3J7rAhfgLjObF416G2GmvDYxSD2QM6U2wsbJiX/O9xFafK/qWImMHabykFuhTD4yT3b7
bkxWmEzWcGd64PEo/gJDLPMvdnDo7axraXf9Tq/iLQh342mIt6IGI5i64VsWKmM5tezlKqLSloJz
229rQEnpR+PFxTktpmc1gDaNMZwxmHMxRVXefu4SxSykSVLzJgOEa22H/jjtmHyOoWOQSbHH9BAe
9e7Q81AlICZH+2t3B9vTqSfQ0ipV3Mk0f0IRZizwDqmVE7gMxbth1UHP5U8oosMYimrZ+A244bRb
zU/+BY5UEVkvJp7aV9XfSVfb4QW6ebRGNy8U3xa3KRvQ8kCYX7QxC/urIs2+GDsKmrShaHON5uBZ
I6woBqqKwvggFCNmbPFkucbfWlFgo8gZ/bRhALmoZcer1fD5UMzz5a8XKtxq4yXZs8oIHKjY4Kzw
9CzIzMkPv16i+fdXrGEY+Y7HLi5yrGcgEJpjUMuv2jDrVY59togcF10tXc+8WVSEGgX2bIj2Q/Io
+mehV802IN5wUdjOuCTByF8nvvjsPWJOfR03SulxHkDIPTAUAz0nkE8Kj3Kg75hugYlolh1C1k7i
BK5UbR7baXwsk9bbuHmKGo6ghbaH+juOd1mRfjtRT1bkYLxGsJkxnLersLW/cjmQBovroCFdqveG
ZS+uyBQphHFbYonXGSrNySQxTY/nHRX4TeX1PzMrYEZVWZty3E9GMbJvSS+oyH8OPUONKiVMGMEA
bas2MZ6b2bg5apVtx4IzHKXNnWyTGMdSgLyAeNgOU6nj/2yBnqgBvYcUeyaTzxjgI5wuiExUuqVW
XOVN9+XAxlhqtsM+z9hMNSN5M681FsuzZsv/oKPlUm5RfdGUH7ye9jZgNtsU2WpOV/NcW22a2sdw
oGR+0Ge6XU6L1MxytdpK2BP0cbmNDINeMdW7c15Z49roa2NBRU70T6FGRJDAH0gEr1MisJN0eKxw
VPAIFp86CpSTq+hoA61218Sz//BLIAlDY0FRCOuUZitD9W3gRcUvi+KrjGCYzUt6MydUyo8eDFt8
Qsk9gEHaGZm5Ckoo3qSNnXKXJPIO59JKd++Qyd3TK1SSFhRdJJvTkEvU4e5gHCP5cboLa4abL0Zj
IfTkMWUE09ZOyJR61Je2n/7kSrkVRX4TJK4w9kQWazKlHdznpOrnUYPFQHaD/StapzVLCbevjtFo
flvY72YNxyfOxAdSoYNF5IzmPkgq2p/SYgangqtnqYBUBgNnYU3EdimHCcIigj9kOy5zuP6eBpkP
xUOgxV22LDuPiVv1HbUu0eqzTurXi9f35hKGSbK0Sxfx4dZJE3HQkkZHHJo/YHKyDybGj7Un6ltG
qH2lA6C16Vy3BNnvnJIRAhrYS9rVXO0M3RdRX9W76U0NbraNiTBZ2GymjeKzsKLhgNmEJYCun2ja
EAJZ/cZ3Bu+Cr25YNGN7hAypNnhC0eq1Ch3dg+k19bocLDI7rZ/Kp5Ncwl44MteNrpWti00qhoBl
Wc2HOryQnHmqGRFsMl+2Z4YNzzkSqC3I7mA9Vf70FJskHucOI09q3jddlcYuiFhZc+x2FlYarzOC
Y9I8dQ5yx9BXxFt17bkTJuoxnyQtZLYleYr15PfEVVbMQ7U6YozGn+NyUQk7M4/SZFXAJB4NxrxQ
8vMVmlxzb0WUSIl4sNl4z+mhaDhzc4cc31miIuKiqrGY5rso6KCK5uywYuDf6xn+Fmt2dwosAxkX
SReBAWrXA2UzoOBFYuffTS7bP1zNB5XXnxKk1yLL2m7uw3nOy2zbzo4uLWusRVXUzroVSOGFwZ7d
CoW/cjNa3Sboxj3ypl0jzYfQY9ClOzY9gXp2Bap64UHVjEqE0qF7rwOkjIn53iet0T1CER02oF13
fS4+ctv4UCDF+gJCF6aGVVvREZglg90q8l6jFN/RqGOVStp8HQzGVevsflEo/w4e8bscJ0ykVokV
2qZZ1ofnFEP4cUi7A0N1tHVsEBKnffU7sgB6w25eLVXs3Nipd3GvnE2SkwkCzAddaZvutLhcNwSb
LDoK+UMxZ5B0zQtCpuYxx+9/5yXWiiGztteQhjH+4jluE7ux4/nXLhJd4RLVjUOeBdbGwQ8N7l3p
R8fqxy1F2UPIfh5hMHL9XiUmsM+AMjxU925bTMsWSDEKarQCxhNZfe8R4vy7wRq8VRFrWzvEIukN
o9rn0wuiy3BlZexadE+EOLOSixK6/oC0ddX6xLuRrnFQVkli3YB+TuXiJ7aHJdiwlFztgrQvltSD
GX30sd2v6NafGQnG+4aty7LTkns8GBTRgbPra2gGJo4pWsE5NjAr9KWfpO8BBj4oZEhOjNzHPkTD
Y5TBl1eELeQB1CDdELLcrdAGjXbyBOiQ3UvfIjLz2wvjIB8FMtRW14b23RU3hjty50fDV5oGtCyV
3mz0GiyBBFCm1BxLybOXbptlvm8TqBbiQZncizvZ3/bk/hjLmk6/lYtcip71/EQyIlar6HlC49OM
/a2nSUoLC1B9gVvPsfQXItcwDcPAkOztmMFiHq6NmLqhZgme118ijX7gIBQniz+xieivTEfel3pD
RFJGI5nX1tbLGRbiwUS/n6bovFGAW5RIhnflSbiv6/iNaDM6RNC6zKCdt6Aan5OwOFu5cStE4u3S
nBO2mOw1XfpZx/q9CETzaaKGXk/lTQ55u5ZmSmMYWd4uG0aWF+NCFJO5diDasPYPH4TOciqJHZLh
C5YSJiGNYZpuxMznrDP74GD95UgimcYoL3ZguGtNKcy91LHjwNUA32xTdyGa/xCNMiTZ2awkmCgb
bzGOOWiy9YeZ4ZbHV7XQAy/cguzFCdMue9ux1zipes5AhmSy9LamQ85WLFeTdAL6Wy9amlzq+sif
43SOxcrTx1xFHz1bLWzf9DeR1sKzIMLeJlco8bBccbF9JCi1psb59IDorHItu0458osJtSeWqrUw
GRUMtldjFJMAmzkTWcSZ5TUI7KvA1rbGg/1oz+lreVTNseZrPk28RqVVrFup4rViYKc6tttRG8XH
lMFCMRk3sDDtThU809Gxldh0xSv+cnEm4415YPHpuuC9oplEheux9IwHgfa1++qm4suCltzFJra/
Qr2T/8NgV68WRHWgerAeQl/Kk5ZPl9Hs+NewGAO4DVTz0qovWabZ1qvsLys074LhrrPmkWxcAK1o
BZ9ZeW+HwXsS2yVy9wc9zPChZN0nuIwZvcZmNUX7mYUnzY7tvTVxCKEzsBrN3ZedAH5VIC0giIBs
83hy8fslTLgTeChWTzZrSLalTyZKAJdqGZdetVSkCQipnSp0ehGBtkUUCKY9ix6fZBCydM1J4WSf
Eq3dct5RxlR5BqzRhYd/3Bw3dTTEK2RaG69qYM7EJLt3nMIYFpkrZJk9UDK6JIYV9REvDOtG8KjI
rlbEshNMZdU3EeJoBSo4I2bwPOM3YKUZnDGhxvc+FFs2hqmamt3UqDfTd5OLRNiOr3i8enEn18Rg
vkeuPy1hHL4N704NJ1af6T8B8B8HIiXeNyzAJCG9Qk0v0SZ+GU28c7yZpj0a9sYPi63bHwx6mk2Q
tBdRk4hAHeaivcPcw/6exIyD5cTEGtNFTBYnRx7tbLt6NaYe6KRWnIsmxskPfaJW+QNlHcwbKKi2
muX9g/ruRgBFo+eD7fgoB2QJdS5uHdFp67Hqr3IgpbhOMXHqRM+HiszFsiFaTfROvDJiNvqZEQHp
6caUrCs6+hFW/UJ6Du5L0k2bzue7puWQA32rUogVuhXL9eCXFGzz0CeQr1B295WdHCHCnNoa/ag9
JggrS59YuukWQhF6c6CexSp9ylH+AyVxOFojAwkW5TmhsdDSviszglpiPMio55RhXK3h2E70Kd0k
Lgl0nW2C5DfVJcJhCXNFy9fGxElpQCnrABelg7G0WPwFaWccAo/1io4SZIqktoAHRNHSpl9FK+aj
yuzYPWISaALiuAJiTVAZY1wc6ubKCMJdJmG+60RdnqKmuLDd+NkCnUR7gBICRvczq+0YAFm7US0b
KA5toOLzV1h+iy3z6QedbNfFWPTfA9SoldPjxNVKHuLCgfU5PNemJnhfnVMaB3i5yl6u4hQ+kMf1
6/sq2OT5rfRxz0HSO7dtwsohyt6jvn8rK26dQiBzdj2qBRzwxZqSe5OUwV0zdfZTxc1nDmJbwP/y
m/C9QS/LWhjoFeM+zqx1yUxxW3dxvRsdj8ViwRa4MI8YGwruGYKTEwCr+0LLnLUfvoW6EeEIMjDk
UP9m/biqgc/f4MggyY/zVaZJEFnuk35yE49sdgsqmha2pL4Jdy4S7ANioH4XBCx/izRGkoNQK42y
VTYwHLPmtOzSdi+Yfcgca0hUcnCB4V3CZJ6m+45lV1L3/DDWHQrkZOsxYfAgd1nKuy+wQ3En50SV
ih10enNR8HGynEPK52EcZP9i2Qsa+LswZEmfZhuCNFHAa/SfsTBC6jqq7XTKTagGGe2Znv3EzM0b
MOo4ZTN6t97SuWRvWhg/ENX2jYdgE3biU/r9YYZK1DWG+biPzkMz1IBkh+gWE1W9YE1wjUf62Kwh
Gwjh+6M/ugfIAMijj920HwjE3XIdjQtZh5vC7qZF4GL4BMHyaMfVPXTEiPXPakQ2vM1pFl1TvCgy
kxjFD2g6G43iTXrFYhpxadh+WG6ljRO+ce3TCA1JcsifTFUCdoinzz4Mro4NsyJw1KOmFehXdGN2
6HzwePmQXXEZq3EdFThLO4e9FND4gz1FFztXEo5ysY2S4gi3V77V5k9G+CiHClsuLY0pIcWIZIps
Ygjy4qsq9PDFrbT0GLMf6nCmLpQ/ZofKgp5attWBwC8ftBZsfuTM7aY0w+eRD8pJm/dG5uVmjDTF
tsu94VNumRvax9jEj4D7p9t2enE/pvzWCNk3iQwWux53OiGNl5ztmL9/NsTjIVUdnWVgO+As5KnP
UybBHqAQiwXV0lPFA7xl6xTE5UEISLBzdqcVIMMPC53JCeOHpCl3rp/RF/JoSjxuHq4glGWJGVGa
EHpeeNA50s57KRM+5AHIa6gfwmnCe6vix4G4zTVcKCAwI2/KZPJwyXDPJaRNrlzP+MES9y7kbn20
Pchyeard2qC6FL2mrtlE4E9XcFgTKourtQ7Ugtm8unkGpYpnbZKp9BZKI/iizsQXnAAuX0tlzwkp
PEs9ld9NnFvMYWJsdfN82WsprTgPZEnf1XYp4Ggrz0/ZqKMXwl5AOAgXazIO24IIP8dhX9cydMJB
ysIJU/yPccSeWw6wapOquDRwiFagvg9ZpZvbEPtU0vvNGrLAukUzujJmp7gmq6OT3Al080ujo4Ko
zYkgCx83HynoKRtDzXiwQyCN4AeNhHpOx6fQa/VL4qKiC2sS6qM6e+1ZacYVAuqSRkBzLHehQ7OK
e++tzOkB2xStHtqetZPJfIvdY0Bkxw1lO0bxggT7o4vQDPSOjTGgIQUkD+WjntrILDztaNe2+TCn
PK6kj9PGm53VZKHruLL0aN912DnzOtf3yHC+ZQ0sjcwc7jO0ZVvb6c2tU4dPFtUtACKz3nmtk5yM
wZsTSkh/hyLznQRqOJRi+I4jrkZPpeHZDhodA8209loQL4bwqk1aEShrgWdmAQIO3DWL6B4sI3eV
QfKEAQ7U1JeoQtq9zoAB1g0B815qYOhqq5raAk0qmb3Zj1KaP3vPlsfUtgYwWfETm45212vFHKKe
7lgldIchQluIRDJzdTaQFkmf8AGsOPrhTOo9lt9Z/44H5ykLo+GN0QpTOz5u2N/Ey2Q6zHg/wTCR
HIEZcxrBNyZywri0UbaAaMtNlrIwTcn52DaaKPai1Z+aLv+MaOMgzGYvaavZTNY4+6rKAyrEEUMN
dRJEeF59Rfk2TK12atig8QymXrNtJ3yKyi+UPR3zhVxfh0Nqk8YJtJ1fycFTo8+Io71umkQLZMad
XhbJuQ7xA1YVyaYOWu6yRkHnh3vX5aRSMPKIuYFHA3zrRWtm2abFwYDG6cGPDYagP+OSAe1gR+Vu
MosXD5bpomnrlOkQHA7dDcqrl0PfcOhorh70kPWsn2Y3zBa0yaJdLZAbJBYCWtix5AIjeTg6zjYe
uLAyww4usKXbfV9kPvpIcCRcxR2zqI33IeT0HIRQ2S0LW3Diuh6zx6payrAIt3FLTDmU2YZpIBNe
aEvCDyfg9z5lwtVViJzpezH6x/g+mYb4mMsShpDmgC8vbhY8lQpyVOrhbn483nXR+BkMpXmA9aAd
2ON+5plTsOZLg40rq7MNcefowpHCNGBcEG/LuyAo7qEtaqusI0OAAaHGOqord60rfpTUWMcR5B63
zo+e6J6t7Jz2DhGPcZim7Av34A5XscP+obs33L7lKviQtvOpInPaYDP2EXnKfaViYg+8uaqq7aNW
sSaXVsAQeJTGDZzUyEDrFvuYL3XD1FctvJnawiw5X90ofYLxscpi42glw2oYbMzgldpgLkB2muke
4+sjfyJTGGjwzNvY7x+Mth0PcMVY/HdhuybGulvDi6EEdIJ2M6nxzQFuetSsdF3ouM+Zvp1UEwWX
GFl20ebjUTeBafaROIwthlcPJfKy6Yc5+VuyPq38V+LcoaVD870oouZ38IYmFMTFa5Swy6ubAa5D
hFK4RW03IJpdTc6Joq1bdqH9FIVhilOGGn9mmjeaYx6q7DNIypSsDF4MFYuDO2FkBW4UhbQNhFsM
7JFolWuTJlwz8LgFOSqSqlPXph7polPYlpyk6UPQynbv29cpop6KrcK9dPlI9Jwy3lIQ+RuQm84W
DIW/duajWYi9zuTwjW8avU5RvObmUb3BtrUPhYtMPp/cvduM27bzbr0HFwFYNhKyBP1rzSINyhny
INviVPH9JyTI3qbHzaBq4RxT3USZFjFEoBzKTtp0iHNzFjjRhQ/+Y+1ZBKoB1T+RI7FsQYZcbZuW
kfhjpnW5/jrVTClHEa/CwDzHFcbglOrzUhfpC5MJgjjiAvVv8ZNe9tBAekL5Ig1QSzpbEJPIB1Vu
cuWZJysILCSU82ZWVcdBrxysLI69KCT1cVTnT27qz5Umaw7Htfayv1qRacI+2QRmWW51Qj/NgEGb
EgboKunAYGJmGw/Eqpg0MlMdrR0SVRg/pY9mK3GVkqi7AOvU7DXegXLms/oz9DU2IyKpxiuZYf4G
cOmacSyIAWi7y9Qy99BwgXeMvD1shhZx3KU7F3QV+EHvaCRltGR4lwFEiKDFafbe9oxNKpE1Mlb9
MGz5EGpmta1afNr4O/HQMGcZPWNvD4oSMC3utZxO19UzQiXC3j8JEjzKhmd3ju9xxTyoahm4a8G0
bQqTsinFDlRDGgjQyFMjlOtOet8YRXZaW02bAWlYwT9h1dM9LToqITRzeaFesTSeEHXN8gcGipmf
73xP8a9I+tnHTNTZSSuQ+YNBtBHmZM9hqIfbPs7n6Q+9g4Nrb+nn7rNeAjbSZ13AsB/A0OwNfwNd
OTwYgb3MS0/tCLrbWJBxwUHSGNp0kSIOTlmiv46jVS9Rnv/sB/cSEaZxsEPvEd4PP5bvXCM9f4tc
MSf5YFGIUbSvB+c1IRQKMe3SCMA35XG/bQFMRw2yRQP6KUpXf21HOgwFp4A8j0kQzDDEjFyyzoks
fppKKBpZFMGnIHippS/o/uN2Z9njeWq5y0l+hBjSVlt/SB7qKDVoDH21GvACxfBB7nhuzYugYTNi
YcCpY6+RKrYHU/d+CoN4o9Y6YWHzCI7m7QaYu1FN8MMfw+eCFWLgNuU1bumycq8Se8MI1KY3extz
aEu+KkNs9PMQEfWmClm2MEsLSFFirb7wWhAaY8ENbTnNu49EghkR2XEE5J0raPEKNJWLd/duVgqu
lLYfYyfc2pquE0uS4/JnX7LI1WOMOGSRVc33kCGCQjC8EhMFZ9/HD+kMJY7nl7qECwEzguq3MMrt
DKEEtlLuays4MFI0Tuj7weAW1IRII06Vr9RFo23jMkLhHhxw0UF2Ma6GL+I9S4YC341N8cDg8wpV
gKihJNGWomPx0ODOZ/BWq4NulMVOhB6rIk6b+LPQOTJpMNZxyufZDqwrMKXdxcZ9yOKEyT3P/sEe
u1OjUSxnacMJzxuE9QitIgw51GtB3+31FCZtnIUYf+MQP4YXtoek0ttDZUdqSy2w5//ySOgbelKX
Jm+ru9ERHsu4mqh8WVk1uNm7DgU0Q+NAFt9aDtgOOvV4AJEPuXx+YT4fr5Gvs9kezHdf0w+e3r86
PW+KNbLs8XmKNVFxkHmOqD0MHwdrZKhLwDanvYuTZ2bk9L7DcBPOkAMe3ym+RQstkC6Cp+uE1yGz
Bv3O1xm2jMJ/dpphXdamcbDsON2aOGV47sXJZtCREyqUbuRBy73fCWeHVHBFJzOjIhgX6j4mq7ae
I0nHKUP0it3eaMiIk4Pnohcf2+7w25ekriPfyiKGg9x0mwLsCrbEu9Rlkl9JaFxRgFZWj93hUI0t
pfAAo4klXHMAOlitIPlPDBM952CVurH+D3/Eb49BG1ZoHV+cdtLQv/fxvtPS4RVRKvPt2n7M0fle
WPY0ixYB/WtTesyHCZPa/fq2KycaqvyiyQb3gpbJnZaJS9WN0853EhuEQqgBM//vl8jSKpA0draG
c/b7//DrfxFMGFcjZo2pBxvPhvpoG213HWewPpw9PnGsbbtf/9Glhf8t/HYOEP9njjAJ4nz/mRfQ
Lf2g+dO3/+f/sxxzUrP/938Hha/em/f/9Z01YTNe3tPvf/zt/D2En/kfM8z5Dd/vdfOPv2mO/Xce
3MxQHAdtpSkMooJ/CzEHsuz8XSrLdHTbMhzLMskP/68Ucyn+rlibkpAsWMYraf4zxNww/25Jadok
MOqGJKxX/b9kmFv6H9KDLXws6CRmhKptmELozp+ybiuJyCDLgvKcp4Vc+yzYIDI0IL2H5j5GXCkr
dcPOMJxNYL6/vdj/9yspmQrTCmnLfiJmjnKnm8LPQLMR/ALIvxKSqR+APbOlaPTkuTeJykjymQvT
UsaIUJwtQwXHBrIZOOCqeXCsrL+lprUaCuWiP+v0tZz/No+eZjclZYdOKb4kQEW/owQ+A+fmDxXW
Bxskua4C6DKQQLAVKBLPOIHrKynbBeNvCptw/hYY7f3vPuv/IWGdhemf30E+OGmyp0KHi5hL/ili
PezDJCBDqDuFdgiHZkSSeYUhEaxwsTu7RtTpufQKwDaSJGupN+nNi+PpAunK4REfYU+uwiAGuOxb
eEi+hBd8BHqQ3aC8pzfXZHPMJGv7K8urwAm5cnUYTb+lepk4/gsVZUd2OeoYh5RFuEHli16yTGkU
/qQqT1618NrDx3vLRBbuS0Ak6zRlQR1ZqbEVDY0CHYEBf0HrdxjWiI0KgnJWgLP2yfF8wCbbtcLS
ThOwhtsYSGw7yFNWHqvNtdD6ZTQC9tRkHN/5BAltWcN0B5432Vny+0mzco9+K/SzBs9tlbVVf//r
q7CQqG7GbZd6qAdKWzw3xMxj4vHdT0zdMG/oIuail6y5qT94Gk6/IgHcr/R0M0XaBA19BJrQTceI
3cDjr5e+BdkpIzIsTUQdTafqbcibf6ynqGE6GY4/2Ejso/JJ8wrn24QAlVcD28cArEgreuMnOYw3
AJvNe9L0hP91o/HcsYIgDnnoV3995fzrredIJSwC2RVj7n+9cIQurcbogYnIqUCVXaVscn8BgDsb
y2ozJRuvaSO2WcINjwwv9A854J1AbdseXHsguo/E4EdD+rg5qKh+fWe6UMvMCAEdvniaS71jjpV0
4s3QVTRivaYHMJNurqBShkndugzJB+tQ+MxmSPHYTFemyyzxe3KvUId0e+m5xrIzO8FQBYxVX1rG
EgJzL3JURpTLRuk6aNOUOoZW8dkrCQgfIRwSIgdUgm1m49IbJ/3kzXR9Qz3/9Zuo/nz3QVeyLCGw
oli2IQz7T+dXLBNTFNIq/uvuMzzbus+Ii14hizPPU6IXZ4GECgC7Kc4BYJphS/omhqNQ6fctMmPM
iAZuR6Zj979+TX0wRmruG2BbIpqyq176fEJCnVVlVHcs4HOmCpJbFZbTu9vF6V50tniKrQDNe4QR
K4OLx2lGymtl6q+hHBMOAVjTgam5N5RKTqiqO29+qbKQNJVm4g/LYDugMGYrFqef0wQBuDei+06G
+jGH8AdGsotuOjKRRUcw1g2EcLUnWRE+J7ySl5YUgVWAUHIXk5DNVFt/rrJpQRZx+EGPiIvS8lNY
YuYuZmF+Zv017mlXvv35nHHnc+bXV7nTfecwNfd5X5z/+nMy//Q5GbpwHd3hyeUaNIugmf6YqW7k
o2FqgzCOnlGVQNvHN+Kf059KRTjIa/K5+2DEZcr0UmvwpQP7xw9vEgnEp1+8JEaRLCMvHI9J5OQv
TaXtceGKzuqufe3bD9PE9K6pYWBYZg7Q09DRMjTBMWXkTS41I1tD5oSLoX2TjIH9nHFoWI4XaRfD
IfBN+OzGznYs72Ib/XT99QIdFpGebuxUp/iluLV3/+Y9+WPOvIX5zzGYyzEd5zk8f/HH9yQLYVEk
/F3HEDt2K5n0+jgcE8beK8T39rJqLH/Ty8B66AFgrYeO9WxvIkcwcgDwnB7yycoDuFZ1euMOnGmk
bXGGgClfbLWOo+wLDu2w0+okP4e55bMiLzo0uG1v7idhT0+JDTPI7RAdGnlaAjdnY5cy7/gc3Tfl
oyy2bC1aaTXqGQ0J8iLUXSJ3cm4ameUj5JfZieCnP4oCBXNV9RTgVu7eaRrqsb62hg+RTk9SU//m
5DTFHx+58xunuIQga8BbEo6Yi5rP9/sw8+t//M34DxLkNDuLRrw6Zp5cB09wGNZDkq18cu0/xqR0
FngUcKHNSbAVuypaFiZbBNnW94TMe0vGe/62HKrm3lXmS+9CFJSyKi9jHBarXvXuUxqyZnbGGvip
ZfccJDLfmTDmQCVig4sdOT2mJYAmXB/+qZq5P1bLRDbBrbcufVovNwM968Im9uCMn+L5Q+laB8Sa
3z3ZI1RU36zlmlwtf8Vi2fv462tLyH95i1x2zyznqO6w5/35XEwzM+tqDFVHJLDxpmic/t5R9inP
I+1FwEfdN00CdqFHu1YO9FluzqMlnlrvMzxIU4+/qoFNlMck8oZ8s+Cc9wf2jcmTzfLLqSTL2MqM
cwI2yWFc5n6kb/76JzD/h5+AZyPDRsMVpuE6FM6//5AlBDkKkYJJuE7dlzZqzQazvG9SIZ68CemQ
GZX3idUcbNNtLonrMCJAhwK5wUebh3Oxsrmcq4iQilJnOY3yiUxvH8aO0VQZXMQkOeE0B7WI4N1o
oSWnsrwIhj2hiLPbP18oWZwlhlHSYwyGGsyUJWsOwhXmglLVT7gHvL07YlQb46Bh60usVACEamOl
SInRApoXv2mf/vrtkfOPnyejn2f7r3/8jfeFHoAHHt0wx8fcDvzx7Sk933Z8UwyHrO+NHR79+k6O
MtgmIhnQO2BO5tBYGZNtLS0GTOe6lUiI/braOzro/6ap1DM+cFAEedRAYMIjlmsWSePQo66xFYFR
ieSXEPZDlJTju4bmZYFOTX/NQshqoYs5NrMwFhoe9xl4vddJteOGvyndDwXKcnxz21aoE3tb+ZSl
PLTm70Sg8+k5hP/89dshrD+/HaZpKkegfbUFb405//ffHQkaibjSHevyYGtGNGx5tPoonFZYmaz7
AhRK7YwsOWyStDc51n04ZFV+mabqp1DASXs9kSg3hmpLOGhzDyucFqgmB6NjWOcA3spzaX+laLeX
HamW0VjAeWq18alLzOzfXPgGbd8fP1nTtBWtnU1+EjJu+0+nm6aPfEoyKw5e2xt3eL97XU5v6P+u
sm7DbTVU1oMfDtrRzOB1xSWiWAgoaO0w97SzxLRgHIo/tU7V2SaEb7YUUen+9RtuGEKfn9m/vwTp
aSGVuDA9uMV049cP8rv3vAb+6OVagRWIxVwyIPS03CdmgtTUN/RLu6A5t/mDExabMkRIqViwTcSb
Ifxha3npUHgEI8tOHKN4W8h+L86keO0kM6Boah4qsrQRr/W1YAVjnBphgKlryf/wFkUNRiOQT9fA
qN9jxHbC9/aoFc/Ie84plMm2OQl4xviU7be+aNd5bF9ICUMJx2Qyc14bwEFNGG6n1CcD1NsiTBKN
d8pK42yUV4vHSaXJQ9z0m0JpmxBfp+j6Q6CeJGyDEQDChGx4EiVXfsqbza0xFuHuP7k6j+XGlSiJ
fhEi4AvY0gEErWxL2iDaFrz3Xz8H7DfvTcyGIUESSZFE4da9mSfZiUFhWHaNIW6Ao73UIL22AXSU
/naTz8T5zOc3AxoHs3LjBFDUqnxJM2zaTi+I95OftA1ze6fmV4DG1Hm37F7yz65mCPW1sf6MsDZo
crJZ8SRXmah9apTbZL4rrqe5XuP+UJWXsEkISjsZQ5B0a/PMp4xI0SqbPhQ+PATC8hz07CFaECGx
KhMY1jLinv1k4s0i1LqY9MO0KN+GOmVCmuzUVD1WJo/QnkAR+ZB+nmy1xmZBL7Q0nkO7fB0s46LN
WC+w8LvmUSKkjud+P4KU2XDJ82NIjqpon9psCXSIxmmMjy4WryZk1mEJNwsqxwoLMzZkenWnlrxC
S3xJ3O2RvipvPqrQuGTa4rlJ/yRzE8uMuW8FS3qfOS/qtKmGybcM3W9StCUqNg3yNEiANJhtQKla
Woq7GWLvx9r7n44ZOn2pfXF52yykPyn6faK7qBG3V8l727zjI0ZT0246gOci4s7i8WPtkjrLLUsi
xuLhObqHUr6TinWWESPnMR3/ZD2dDtf+EcvhKB206hJIktNt9f3UhwotTsGjLTu7CSkKYPfMfFzk
KXwnjgC7AuznYDLfrOoG44syQn9DO2uY33MFaDDjK2X+hUJwRaYfXAnyJbH2Kd6QUvvokR8t/ctg
MFzP8CUqe2aIGNy6BsnsW+L6lfxq7fvQvQ7Gznkfsay3HVemp1iJDnMcdB2NADybAanu2w7HIsOk
+s1c2Fkgyhoh3uriVJMelLhHpm99HAhezIxtTvhpf5YyMA3sd59cLxryCr+YgrUlPrsVNrLJNAbs
LUqCGpAuTtL1uYR5t+uwfcRKfDSgBBK4yQBuQVXucueIWKxm05B8pZJGi4IeARWCtPFdTcPrQzn3
Wzc6b0pVP7XmQ6LDuFy3YiH85Q4lnhGD+gBVbMT8iz3z4WIfgWDgZZj10sNeRx6NQdgkvwVx3MCY
r5g7i1waiqUtfRwvHUykFsUOqPLRWIObQ9pVyVNZ10FRD54JniWhKzuhD7CRx5Ruf1SQrojB3SlS
gcWTnAToiFm7UG0AMa+uTqHdEewca73fRM1wbjs9GKR6MDvzRU6lN+emt27aYS15GaiA9dSWJIso
yJNtHGekL2vmodcsSu09kUIZnpMIMuQeI1NVBmXk14a39N4CVqT1sB028ozOW0YBVgOLYEz3a2wm
aJfvevoz1rTARo9ZoP1zo8yzDCATKz++k+T2IZ9bKRfNOjXPB6yEnHSnKXN4sZvkPRfOsGu1MPws
rNUaXurQ7eb2Ys7d72yalFfKWO3AMpONcDZRBVB5R/ZTHiMD1lETcIlKPZc56WGpbpg1p0OTUa8w
ajCRB2M0s5bmRwpRiSw9e3xxp/FIpF9yZpLE+jAQuaS5UElUJw8MtTGfcYPbSPoI4osXcUR0WO7J
dQXXCWh7oEP1lgFWvtVwywFqeNoATTB3GH8BeUm9Bg33sWpapgfK8EkrSqNnd3NVFWzh3Fbb2FG8
qLY8fXCbj45a+ehqMaTyrGk/VBv23EwWxIVAWf09Q1b5+LXKGURAeirk9/Wv5JSrJGO0dFmYwjMi
n7jAzCdC37tv4yrmx9gltyIZ343Jzp/KCS40xZt7nHRz+DCpqvE72G+TsyyXcjS1TZYymhndiTgr
vS+P9PSu4F6n57ZFuBExfFz6YTqg/CiDdpD/3BjJ4BymPLk8jjNuR2jOJAVc79LqACdmi3qonTx1
ro7mgLkxkcnM2UnChPXvPTVItmudkRjGDOKBZ3XvKMxmQ4cmUNMn6t6W6Xf4Nf885uMPHzePY/99
+3ha/x2bbcdbGcReZ5bgYqJ4dUblYLWlEgIVMDKnCKS1bjLynP3GWKYlSlomOCyERIA+fhSvP3/c
RAWurP3jy6Jb9ydla49bGICE5zKYooMIiUaPjautFF7dM8bvu30JiaKEyZE0TzZ3Tt5nMNgK7T6b
sSzyCdSr1NjsPsD9AYFKYSUPIHbshnNfdtdRN7iwAuAGrQSon2GccTChA6mFflT0zx78T6JdRiG8
XtGuawJC2FsbpC79zAiUYF1UvWFnHgYIJrqGX602DyaSFFD1xzHnLcB1uzQVC6f7TKRKULaRVxcR
ShkWDEBpUJW8sk2D0lx7tIx+aQG1NbVA663LVWmKfc14PcemaFdim8Tphaz6PS7QzInOsx4fBoNZ
cELWVdYeICx6gDyR+GY7pFWbIlkuKl1hhhw7GlD7MrI9k/M3m8dNk/YA5SxPMwnTSzQPA5JXAQYk
sMZMQU7aXzhcALnH8BoheAwdscEJ0ZHKsWRuL4gmjMAEV2ZysyfzNtvEcbnTltoXy3sfDF0dkMd3
MVXjZVhITmHb1TTf0BcHSri8S7H8sLK3XgCFcZyzaEnOdHgeunaLlO5SxtWdyNkj8zZACR6ReI83
rx+AgbPwDbnugys9g8pHL8jlRgfkIcRBJxpqylDsMZBe2j0pWYeccJxVMaEhSnF1a1vB8AqH1G8Q
5HDu3xidbd0o/XCTmZT2Didm66kqkBYLLDxXZDaIIzLe32tugOCcTSfTi9rBi0P1kPbGWZBnEmUS
dN02crqA5uIRLlogWNCstNrPILAagyihtgjGyOKTSqSS62VFtSc8cb864Yv8vKiUQ0a912E+wRUD
o3ZgX78ze6CujrbBvLqH+uP1GKHkHDB73Fm6spuJxXPUo1v2gS4jzw4H/O3qwe2MwCpZmz9GzbnX
5IQMvMNSLQkNRSuOXlwdkxeNJziqqxKmPSQlQJfe06eYyKP0JGbnrCkAeSJGFRVLg4bIEuX8+m/3
GDwL5x1l6ZtW4troi70wba71GiOJeGd3WLXWatUBVuKQYGxMp9JGPJbW21xMftPfF6c6EDK96xiv
G9TfFpZNHQVkHOkot81DxZ5vVNj3sp11Jbr1gY81AWIh0pVc4rUZefXSo417QTIxp34hrM1T9Pns
TvWq8n6u9fjU1OV5iLOdTfScHrteSXFPhXo0v/Cl+DZAsEXOMD7nrbC0N3ZGRzvvTiFpfr0T71mn
98uoBss0HWz9iRFrMFbTvtMHlMxfrhAbNsgotFHNheI6q9ELO4oPtexuVRm9waCn/XojQcAbENzU
RfmGMW9HswmAe3mRA0950D0xvuD/93uj2NlZ7uXouhumZRJmq26WlPAkVHb08lHxxdYGv/42GQQx
GIhp5JOC9NpsrWO+XmMj1QPsEFjoImuc4MOcwniQz+TSnS1wBIt5TsZrS5LuOu8xF9Rxks+aYVH4
OIjhkgDxLEWPjfbH9LnYe3Myn2k9vdbm4hULWT3luz0VR1LSnuUy/QT1c3T7+ETm3J13aBD5AbPh
rkTLV1nhkdgPj3fzFDXiCbhCiHgHN1QqPT2deFtJ5zTSS6zbUO7kfkDRAP2DP/6x1vm6Xvl0fHdA
cL0wJS2K9jpojZr1V7rKAcHDlu3qXiHFGQGxl1MgrXkhVbFvHDKWWAIT8cQoYI+26Dt8IN9d8Mcr
4RHzLGlZnP8l7yNr85zh7Tx0aBozMjf0jIxSTOn1d8Ym+CxQSPbzpQ/14xyiqLKDjExWLi97DNyt
PZ8c9D4rM0KAFoV3t1GyD4MPSF5sWxTLI7b6RsxBORq3Yr5Fi/V7HF/MIrmzW0XaXTzPkXWMneNk
G1673GszPVdE28GVPSyxtRPqD7Wx/bmdYOaTtkm2Lg2EvdVZXl2ijnFaRNG45tpnm1S2tOiDvBqP
zJl3lt0/o+TZzPp5zUCP/Fhn8kBAq060+YKLCl6WSdLc4FfAcuUq+2RA4pjVVxMekljf865vM7ti
u60dprHcNaGxGSD32CqGhkLsjdLCCdNdancFdSESQQN1cafo3KlqoJvGmUgXFM2YjGjyg2t9Syfj
hZB0FEZG5ZsEoiVXNGd4QEHNJopf58kr9eCTWZvPqUmTPus3pfvMzPtmqSsj+irDwAF24x707kuV
xt6uzva4dxXyAw5TenOaN/dHOBKAB8rK8prklQRnREeO2l7U2D6kdgwVvnxTRP7catW2EMQcEFHM
gnyMVScwu/wj08QvqPGf5sSFVU2CCA4T+Jjzev2b6j5Yew1ZiWrG7Xxh82SQG2qWeC56clLbl4qV
Q9kXsthXpbLVlmw7DBl7EctvX0ylPZY2+k4MsObSIRrNnkXT0dcYj30kiDnCDNB+agkBi5if9a48
qupMB6Q7xFiAFoBN2HgDq+qOOVA05M8kzWznML51UfE+66CDdPWgDMwbdMdrwiWY8if09n4+fZaG
e9aW0lfCzLd06WtqdoiEvU8BLNYUm8J4z16bhWs7yRSODoRtLV1IMwMM/raY9o2Ig1NlQQ0nvi13
MHCNqT+AYE0055ry0M0yXTU2OTGRT4PlU0zuhojLZ0aHpNB92jRXGv7PjGDJ7xqeK2W6I0MOHDXy
xfMCbrRIL0oook2NJFOtCKZxZVCoFGwz7MLQ9ao6v9hwb8dUwbwSXiJF8yvceo4sfAt6xhgi2tOc
d9017sx4nrvJvsV1ejUNTKy9vRmI6QWJ/5Tn7iU3SCI0uqCsbDT20neSxMuU1TnLfrlRD6G13DO9
82tBxLVWvM3h8pQmy9mAG6R0dyTLr2gAzplFDZcZR3NkF1RzgtGogsrau/ZxFPK5H+cLGYJnR7eO
S3N2BjuYFMfTSs1XwxohaffuhOCWxo1Eb57L9qbZu2EavVydTlkh/VZMp5pPwTipWxNUKDYKrvvz
N1iJfpoRZJ0XnziivjXR/JSr4Vurlc8tySTTulLG6gURlD+X6icr5btLVWfV4Q6I485mkOCG7ae9
hHe8zUeNHHm2+nrZBmTyPqmdhhjxT4YTIEYFslT9vS1KLx6oK6LqopFEUNU+jKndIHtf4gbuGX/W
pRmkOAXUygy0Wjyjk+FemvdOlFe9h80JlDVLjh0aqrEmYySRT07u7OB4X4nlDNpYeyKTbQsCdg9o
+My4Dsdf8SyL6KuIRGBT6q8fcTWRX5k9HFO8uNoonvvaPAFsUwYmB8t0sl1iQbLs7gj71LIpnKY3
lUtjDx+24B7oEv5cCon5nl4EkFtl2lp9t9M4vdxaOxgQe+HTnPtEPzLvyvr3SgeoZMrn0Wr9PhQn
OshAcPAU886bK0/OgsULuZCsxs/GMXCEAwY36QmY+qmf8dKoZB7PWP6z6NvQxh9marwIibUboRzT
ImKiXzMHehnUttLRj+j5zox4LoMF8Y24nxAWTjh7s9oC3lOQ5Kno3r3BsPcYCfDJTp74OZX6YcZy
26GVH9CCNuly66V6TziNJWfpYqCPMC4yYtwaFnCtKy+z2yPzqpdeFSdZWAfLCS/k1JNkPR+k/a20
RVBFk+d2bPG/aeZyCqdV2lxcdCcL8GEGeDuujQvhlI0se7xtktCvs5OTO09XA0Onm3ixStG60P0g
WIxp3DtauWAkIkWpJecVJaCiU+d0R7vDNOMSpXLGVHgQlu3TwylQBHMJja2DNpIj3NWcNRGuNBB8
2l100EUwk9dOf9FaArhSPsKtPM2IQUrD+DUU3YnRzXNKm6IlCdYIISfFKvpV9SYM4y3LNNbp8fcw
CRZYFzA0kNl0b03vmWoes3y5MTG79PFAHw5vXR1hBMsJdsvLJ2Vx3oQQz4wE7xrguVlLn5GQAtry
8+w6TXIzdGmgJCMbd7rNueYPc7d2Ms8Y3fcppFaRU2u3ZoBD5zTkC1aI5MZe/JrJ6Gz201Ftvk+E
hA2ESxIZ82r1+k/R6b5tzj760DPQJlThfVDSlh3i/jTOYFO0b1jdt07OIsY/gIoTEisCrqRlpepO
x8qtTsLMT0KHwAB8WSi1Z/aCy1pxTjKuCSpz6enDcq2nySk+8VB9EBlzV0K5p7c6e2gL9rS7pol6
i6iEPz3momq+CZpuhmrta4qJmmUvnqmBzMTrdJu9W38FP4Jtlb5CrfjtgEfF+K3kf0gnJMZSvWVU
bi0fPbtODyD9LVodivCwEnsTidka4A/hkAWoOl5LEawp+il9qs3yex3Jo6OUfApdtEkq6TbvnIMn
Fqi73rd+XKLLHdn8pM4VOACbxysyr5VycdBCCz6aRtTF5OsTPaSCS5FNibEM58QFcKV9n+rwJtL8
EoKpT0eKlRnidcGmvqGBUmDzJd/cRs5NtnVoAQWW4EIgqz5aIv91Q1yrp1/xOPjojjx+8vj2cfNo
3fz3bd9WGc59NPgIwv9fu6f+t/HzuI/U3YVVOPgC7emK+acVQJJvuhH4big0mQSUq6D2cVOFJWjc
AsYWQux/jj2+KnIG5H9/MU5N+pCI3GmpD4hXoEwUQS0VAHdAl9mxICmmCK+DLoabVa+wLLVtuDRr
gg8qYpxAw3b896ZKBKD6v9/TM1gLq//9eciIHlHiRHY5h0yXPK0eKOX//ZXHwccf/3M//93F0uKg
blpy0R6vwaP583iZ8nE2oLKRVPL3pRfdN6MgqVRVDC143ODsDvHgJpSpawIO2SVYFkct//tVhsKP
lw7fPp3+bw8pMkRY9Mj/ipKVQVZktVJqrh22x1v2eCigEzVIYP1XZoYJk3N47iDDCBCmycBr+7iD
Ql9f0b/3td6hYyU/Q0F/PpI1b1ldbRHIuUdMyEWwWFb+92EfXz2O1Zoj6C8tjMISUtEfz2m9+e93
H8dItFTmvw/z+EnSJoKtW/rSprzWHV7uIAQ0S2ZAUzUHZUauNyjkdSbzdajg3M31oZ+rA6lu8JTI
w+uwuSIaHP907JNyYFPuMGyV3mJ/oHlmW+9zJOSJNnk9Di61m7bpNL/Ws/sDNkGo7TWcifLWQGQH
Q7nLhz8ove4AQdmVjXs8uLRG6Cuk83X+04VMAJflqPbtKU966Agdbm46QGmg4TEUQ7KfK+vECOy4
5OJJa8ob01nPOMYMQuNW440p7uWin8B5nqyyuKCm30dd4SnGFiDR0FJUz/Yx6t1DoeArgXMr23Cf
rJegNL2S3l5Jn1xUnx0nF0W8ZEI/hcl0TUX9Sjvlj6WQWFyehgkxAdSgFyQEsMx533psNoblNx6R
xJj3cX7H8zYaiB7i9QAY4DGIPxHAei4pHtYsXr11cVF8hoP9ZERUsMOv9WVYQntv5+mOTyRqBnp0
2GPDjqwh1TkgzvNGp6cw/t2qwJ6TE/01f3XKGSAG+v5sDVSNarzLFKLcgRmRMYA9QFlTydh2Sb+y
IMVSeqSrUblOd90CWrbe/4I+cICcAVNoOfcklkSLsxslldzseLUGZpNAerMjPpuK2XRxZA/lASPy
oROzJzGBOs1ryO4qTdpDSQkT8RBgb4/EJ94Sg9l89QyZ7lXNF99M49fOHGjVZ7t5YW8baU9JHZ/X
nWOXGbxIvOQDWdot0EFd7Z4lMSIaxHExrQUko5OFkRaQFhvSoQkLpAMT1haal9JKgxrFY1u7hAqI
0OGNWhOoIODBYCrI6FCmBUhc/r0Bov0qnGRk49vKtxbnWWHQMeuJOoteNedZY49CANZuxNYTkVGQ
X5IjXWQwcPomc/TtSvNXCj9Wnk28PewZsDr9iq0PO/tjdCQnYM/OJ0wGYtemxcHuyFhSdb8yYFUT
VRSjc8O7tNEqgCU5gS1jvo+NEhY0UMdF34n6qcSsIV0yQhif2otk35zg2sIMIBCszuHG4T9Te2Lp
MSGCTzmKCXJDzg4x7eG/2NBprkwJI0EnM+3uRVh/wprzWh4sCQeCRMXeTK3vS8nwY1WEg1tMQvKt
Q9K2FsxyXFLgJ3v98r2m3SSYfcHvTDVg5mQIlfTFZfJKDwES0S51mVzaDKAlNLfRpImQ0WcG+E+4
SY/7EG0GQtOcDuMCSBroxupDHPBkReIHmzekaIpXy+pd4IbsHRlYA1OCSkffCfCwU4B7s2tHB6j0
0yqVpXsMiUnou0QSo+klv2Y8KaK56NLZZ+GyxxfGkPKCa2qfQMDDb0tPDvWPhQygPMcSzHpI5oEc
vWJ2D2R43pnH7Q3CBnjw/TTyTyRnFJmgvqUXufQpEWamqF87dkj98NN4YPXkPqIDalRNYACji6CP
pk6+FV3rYaT1xJo80tO4Cpcdctg02eMcPbiN7k+gHPO62VkQPSxkEin+P4UJRTtah3EOt/TldgNk
HG35rfbgsIGq8NADL1ufHXMTGmy80+aEAYi6y+iEdrLy4yTdYo/1l7g7NhV1iOi3MvwzN+Ym11Q6
Z7jmgaHHyI4QPCy3Zc79Emp6aIIlYqI84WdyU8Kp6BWb4Dwd1uOEflGW/enD6nli+OjUnR+xn+jD
NhhaCm7jpGcIUGhjRnkWVIV7lbj2JnC7AO/tsPLD8N3KKwb44lAx1ItQ5GZcMqyBDCkQLLZiHhw0
K6UoPFPAEWepbF0IHULfuMqAeYA0RTYvdeZ67LADOZeeU/3Mocx2mCP7vl21PRs0pj0Mm5HGSX7q
LPU1Ui363mpQ1w6Uk3rfTxCm245a9xYm1pMmmEbU1UtrQ7Xq6/Y0ksRMusKeaw3dK3hFnoRDSPZT
FcfvpWodFPLUYMRt18UzhCsNXns7VCjS67s5NdsKOvEQ54zu563mZlvdHfc0aVhzy63Dc7cXipRc
2duWc5pt0lbZWWo0BEVPgAsLbxatSHzHW1OaYkY+46huZ/BmhQCQQjaqxOccJ081K31sR7QNyNLU
nWudkHEI6QmlFNuAaoXN0eoTWzGXW3tBM97SjdElHUztSYktL+r149SFf6L2GM0vhMYswPnXAZQV
9JHxbhkdxAp5NHmlY5KdHIwMuX6RhjxqrCBKM39UffxGYNbdMMsPWUZfRtcEiSBgMnU+GM9uy5wV
kYhtf90R26mkW2eg+sc+zD9m6tcSE2rJJd3urNOA2KnS7kTOgIfuL3H+QjT8JYnnl8gdPvUYxn/D
Lqi03hrJRryKaaAuQDl0Faa6jc8i38ZkgjTs7gwMd9mVAAYKG4qgYWKHp2ytOfSqUrtIN34JNevW
hPITwvGrAzqjJ6WoLZJzHwvsfP0BHAuN6UMu5p3oehpUsEBYQ2cECCgvX+Crhfp9nOITLuYdDaB9
WZANGKcHotD2bDl3IQ3zsuFymUSeE54rmEmFqezgVwQlLIY5UYP1ZdDnY6TSrxj5MW9+rCeMndGL
N0/OYhD9dpQ9FYKMkDwQgj5zsRiSi2uaF5bD9bQ/wJJgebjTB9sajFTkNGOiFTeLQaSMU9RZyjHV
u6AuaZrYF3qdb42unwtXnIpKC0aADn3iXJMIrzugsAbYGBlrXr18YawL5jI5xnoP44PmouRqZzj7
hnY4ZH4u6i6VJAEBX6Oh4sDDX9xFQP+pLtj19Gm7KcyfuIGwrbbQyH72zstc3oX2vjKOigyJ2l41
USI1H7b2qi13QEaIE9DdzGskyQ4/YyieyuHPYt5rX4nuff87Z//FXhNqPolG/asxeq3uuzqfewK5
3gGTG85xfteIDxh3zSs4wsw6qr9xnt/Kj5iQnGrXInlWt+4P87v7jTWFrBrEa9fqam1xD2+mVzQB
FBkEp4wM2l96lkpz0xFly+xjE0Ga+zMMG4CuMOB4LshAkobr3djdUwHboge8dlocR17B0MBGIMv+
tU/HlxizKO7KgjWm7J5pFdeBBbdqo9naSsTTsQmCNuBSAjuPvBG84pgOMVsY0YtWR4Xfgf/aPswh
WZzMflPwpGCmnGUPtg3gyIuVy+mqiKH+CdyTyis0xLifJzAoplYqwWQ7AydDtx+tSjnVo7zkEBU6
rqZ6tzOJjt12YKAPCVBMRCwpKXn0lsMDFLMSvha+H6BLm9Kcp7slTGU/kHDgJTItWPWU5N1d9HOm
0nMjedkBB0jsncua9ka0ESipudTOboRVqVRz4Fsy0s7RvzfKbPt6rrFnCWdU6jYwmNhaBMUWdt7H
sXS1fuMiJlzYXmriJjGYEAs6f+lpdWyhWhIHrJEj2qRPD13Nmjj6OJSS9jB3RchpxKCaMIcSD7pa
XmN0sVwJlRPOYDqN640JIYO+FFIh7WxX5Hzi05uvTSKXq65p85UcTrootfn1OMRUmC1sHq/sA+O2
KDRw1zfq8W6xn2TvmnLyyzUuebXR4A9WYaHk0p86ZXpJZkhUOfO02GHm8vjLx02VfI813XgKcWtv
+ll1D1rtNOdQZO358RWe0LMNXBOPsxY87hkRCl0GrW/2toq/N1Gtl74jtyEvo26XUzdezJgye7Xv
KVY6XaIBX47OmzsQ1MO+ehEn/KEhIMoyeapUopqqkTG7MMCRJARR7wY357cbJ8MwpHYg1SD9Lt/T
6Ltpz8pnrS4ApwvX9JNqDN9QO5wygkyjHBqAahDW2pgkn4LOM74Bnnspx/g3ahaCFVK4lwtflWNz
oSNvm3Sq3Cd1AvnN9qF9YZMFMDhZ8p+jEz4DHKaIczQFPsUQKE1unJOBnn2NMeaeGpxZ8KTcQ7t+
687FsRpUExZ4goG2a68ZvZ8NVSF8bdOcPyIAWlt9rMez6KPkm5J9uU2qXwqI9uhiMvuY98TNypFE
PlmK5ISlUNN6+1dfWzoT3xDp5zLmvCaNWRxTLY4unf00L1Z6lqpyVzuCVUkJqk6aSJJrGY4kZbfg
Y7pRRT0TT3eE+cYfoxcrKDz+NUUzPW6FcytOIIuopBeCALfXaGnlD4OUi7Rq4xfUokupIoVteppa
uY8xP7o4RRMRuqBuiFti4I/ziHTSPr0pjWt5cRePJ8sGqA6QP/5RVbeFvR5Dfj3dPz4mNdC7KcmI
ix04yydQHOlcRDiQXXlJVd06xM/0/Mu9i3Ab/mJvntOIbEdwdV+22fRHQzQpHM5xRIxGE428Rx7e
cRMG81pyt4GZgN8x3saRxJN14t0aee9NZsVAl3aUbZbmH/D0Hq0k8d3GK70p5hxUJ72D3eOTLf0E
YPTb0OrGGz3yMR+fpVHuc2IWXkr6xFMcWu8NBrWrdAGDhWK03iNdRzw1DEyizVrzFg2WxmwUjLlB
P2zzXhteZRFaN2z9J+FG42vHBIhgd9gUNfSUVyrMOxoj6+rOCoh9XkLYoAKbfZ8OMC2m8CSfUxaQ
aFMlxUXIaPw+aeRQq8TBvBkFU7SGzA7ifwauiiYAJtCP+c9W9dWlT36V6ycS4vh4t1sEZlZVphA3
igRxQSpfTRXtcDoN9i+T3QKd7+hH03CZysmEpzRMHaZ3Y0wjV8sCRRbxpZhqd7+0avuy5PwXOgKN
Tlh4LuFW3rBxWBfcsphi+vZWyrS79TkciS4rl6NpF9PeRfFGr7UZo21TCtQyq3W1n2cEGCiMe7Ng
dgJ47G5r0mFyB/YrWU0RjxtVatWGzEzSgxyEYTBr6Z3wPkFXI1p7PXsW4WySOYNwIshJTRfUzQ6U
ILJZVuNhmFRPEqWLrPrsnDweWeiEyQHtL79yF1GFPlq4cGrmFaPD59GY5WWEtQHCHGKP4rZQWqA9
bxy9MF47ktDI9sVguN5A4is2CqL0Qx67GixsLIpz0iVP46J/g5Qg/SWB8T+ss1C1Z3gXT/gC9ZaK
4uHnwEhLKCspYQGr+Uc9WuY3U4C/rshIuIHXHH0HhPtjBdC7EJ/kYmH2GKLyRLMH7UJvXpNlmXZ6
QwvzYbzKNLmw6cgPzuq9ehx63ADB8rMcjLgABh4UZv+zrSOqbQa0VJpxUBSsg3ROTgY6foLr5jo8
gUxOd6HRQ9t1sqHbiGUqd0xYqEr0KUXMGtdBZMPaapYSu0xSdN+yWKJSypNfSW9+Dr39/a/PONcV
uYVOEL04ij1dDMu620YfvTxuWMihW6WG4nfIDf3ItovtnKV3VTXRnCYOAwHbap9pVnn5nJpXA2iZ
5ySQsEp9LiuspS4texsysB0PbHPC2XZ910zOmOBX1KU9MjR7WDG1mdfqEQ/zuNFGgzaQhe+smufr
49DUA0KuR+pwKj6i3efmyyIcaze0dn7JkICeeVzyT4XlMoQNNR8dqZIMX1pTAZQK9dobZTl/oRKq
EY/2pqrs+YjpRWCFM34ewhUSFDUW0GqYxyK7yLHILo9vH18xPVFQWur+f4d6rCY7TD4rcz6GKELg
8rnvzH9uFEgZpJaK4qCYYu43ol31r5NWz0GbJrtGOMW5Wm80pXU8S3GeHodsnBF/jz+++ueY7jlu
mgcZjNVLVWQSUYyzyw2rvqBQahG+W0PNaJrvO+AexIaECMOaetfVTXtLibr7e+O6LO1D2dBB+t9D
j98gli8iuYDm13rcaIr2OJYSUX5YDC8V5v80tsanx3e6Qb+jLOG1EC8LI41ALnJQbw47yNkA8f+4
4epnboE4an+PpetvhPzGgK18hy+r9LOKkqPSCeNIx0x8xjoNHdQLxd0eCvtWuxk5q+sPZD8A/h/y
33ajmF4fqfV5mBs0eVOUQX1rzghzhN/otLs0SsnnNtXU53EtqJ2qG4JlPWZEJfiMvJYpo0lJ+wxh
HNukhf6nbdXZ2UjHS1Roxt1sNeeIXBJkAODJq5z0vWyX8KkzqB17JxlIL2Wa9TgWOVl1rtz58qhg
QX5o57QxOInV+RdW697FYSB1hcCnarqQVPiOk8A8kPEC63ntiSB7342TCfreNN+HaWpfx6WTzKU6
wm4c6IsuvZGTiBvlbqnDRIq72f+Ik+WpkWr35i5m7ps/9dRqfGJ99VszQ1MVQ2N+UxPnQ3AN+h+6
zmM5clhbtl/ECDqQ4JRlVVbeTRhSS00Pevv1b7H6vHviDu5EoSqp1TIsEMidufIgm7pY2xRZbKeO
syiOJOuFSoj/eRgDegc96ebUP+RFf7nl3DwoWsIIrX+BWcDOvwlUIha6gChVlD+b0N5oSE0nCpGl
2VEs2LHEc5DGTS1BRjbw9zlOI52w2XkN7YHzkm5CLcWHxw42D+4mrovFr9Oc3cyEg04fMkomG4bM
UvMLnc0mKT6fYnvvT7tQOtHW/sbCuqb2MH7gnwYtVcxsUoeOKXMHlTArO3UObI//skse09wp3goL
GVJS8X2Ml4dpE+xUGGMfDuYaMmVrvpjzvSqH+fkW2eZBZJuvFj12D1ke4HBUebGv8O+8xlNyzhYl
KCg69wBDKnnE+tj41EjiFU5MvA/yiRG0q6zp3xfzgvupNGiUICqwjUYlNqZS5UUDz7UfYicg3pEz
cNb1dE9WvrxkuNM3jefFj9Qygx3tZvTpwtPOsiyftF6a95YmhpeyXuhryw9TyHNr0vLddexn61GV
b22ltN1MD8lGcxo+I/3Eamtu0wnZ1dV1Nu6OSs2rMZ/xYMWrymOe45p5calaqUD0814YzoxwPCyO
SdvDFzA73J9mrfYJ97u913rjET+diWewq45Vqcx1FWJJBsAIIWJ5rvbKsqQ7i8BRnTwVTVgd//tG
Ein499CoOpI2eY6FdfmUsqMhikOGvR1y6jWA9BrWRs/JyCg47RSnw7uWkRyOt1sABP/hUDX1qZD0
iOlVW5o+TY7XYQzzvaAO4FgZA3OfAuWzscnYustzRkmXGNPt9NkNnm6xehjBxmqUxnAJ4D0fU+0w
sRPbm2B2dp1I5Vvnzsycm+ib0gpQv1SHTxEVCrWyXkqzzzfFwGfeLp2MMfAq0rBWOzCbMJ4inRT9
f95QthscRZ1vbKYGGripBo9fU4YTroawrIi8dMj1ovUUujzC2qtXtFryXJp6DjTdVqSf4uTSW2Kr
SM88zEudF4zi+NL+r6dmr75zS66I3uEAOw/BQ7I00FnuTH3XGMJIXp67veEX/2zO7L00ZWfg8jg8
pcsbN6rgTFFYwgcm614ENMpVnn7OlDWc4wkfYC0vA4PYM4eD8d/TU4pnvOvwGiboO5MDD2wT6uW4
I4bMvb6YCb52sSBTOahhP+ttvyFQUj0xuXuUksGSQRfxuljWxxqIvT+UdnQeGxfyaZW9MYXK12kR
5/eatcQv6OxGHIx/Z3wqe9s14wfYGKSqjLj4Kr1nPSWANHrptRm8/DnQOk6w3GYxqFnqwVycjsZg
nxvovP/oDaXbYPnWLEAreeYdse4VTLpScFGjYBAULV5ZfQmscjisj4HNq69jL+M2pvPTMKmEBKC+
59Y7GoRIUbOpmGJ6E7+7PdKoquZn1uMBE5n+t1Fp8s6/I1qshcLeO1mUrMfIeuQrOHvdgaNKzS1W
w6ABZo9fsPIH1tej41gPfYsx4vaIzU++mzPn6waDyfGu3FukanZxY8eraKE33J6rXHJzqo4fjfBD
r8P8MYq6/inpKITWx1lubw9nquSwCUUPnAY8yCRvZRVOQFerHkO/FX6kmf1gt273SL9ddU2EBaDV
le2RvEXDlASOjp0g499+kbc309SrtWfLCZouAvTtCBjAAyGEplGfNbUZrdy3rbJnITWZ4+i+USBy
F45RuZ9uH0BBgg4TFWQL0mC+v72XVKV+P0Yxz1XhO+A9Z+9yujoUFfGiIsrss6zjX+zkz03WT59V
6tC+1xq85Oix9jGuamtZqP7iSp2G+SUSzk0gZn5eafWmKB+d1tDvmzjhdKo3p9ujURh43brQXVn9
YIBbJEJeWb26NwmNk54h/11BMttLGsRWeKm4kYsAxGHa1ich61U+mO69sCN5P9bujkaI5nx76vYG
Dgle8RKKThAocaIG+QV1mQhSNKWnaC6iQ9gPcj8m1XCmTJc2JV0fEMlpcLLTPHntlLdIE8E6ZEt7
rYumebBzBgUqNzwCzVOwrsMmuhR2HmyEXooHSOThuqkC7QVs3eSDTjU/FdJQMjnu70BPfTLC0jGm
MnoUCd5w4Op/w37xrhTD59CbVEE5qntxgDKugwYwJ8e8gZiCuQ85/h6SrlS7se1t9sqD2hWEA/+9
Ny/PRctHw1HY5//z84pi1WizsSduYr0Z9fyI4qYeppphW1gS9Q8pfOaAX84kz+eYYmtjfiry7j/v
Rf/z3O2j//08qtHEoaCI2799yrx8gX/vTX3yaPcTccDob+P23Lx1U+8pOEBlL6k1exysgKUirtpt
p+yvuLLF8QaEYWogTowPnwajZByOZ2ndZWy0C7I++9uSQ6soyZtAWji6nPKJTNhc1PXZE0igoHWs
l9tDd3nYLuAC7A5sWWn/W1MhmK8iTjDvGkUn66TGJDdwx3wPxROF9+KuWoJ6ELvLdD32xXDUxlAH
bGlU2NtuJKbbmxE1u0bag2uaHdQc/71piUSEKzdt8DqiS6ZUXREDgl4ISGD7T9LLTGaAlmpp2Bby
EwKNh901sZ7ysZk3kcyts5Z3HSCYwcXKJrtLVgwkfrtBfy6rDs4jBVRfNdbcIIieGNkUL61BrraM
RfBUGzX7zoJhaSdTcWx00IFQ/4enaKS/wxZt/2pOzmt21XIRfmitKg5zbHfr28Oh4qfu69agYD5T
T6YQZ/TraEsrc7pvp2Te9kY/7cq0rj5AYW+4p08vw+SoU+2hyoe5V35Qyuj5idPNDIQ8ep71iJBr
JpzT6NLJOxsGfV9t75xmxFLq0HQyCnoI67yF8iOWNxXAML+FSrjLy8Y9Z6XWbbvMLKOtnZXNNUxH
poKiuKs6h4WNlRo7eqkX7PpJbPwTNKEG+6GJqGz1FCbaiyhtB2ReVK1xX18UazGFnFa9lBl4lE07
KhIZ1v5T9myoT6PFlC8WHivu8uQwW8Gmbyac1Suzbcx1MbTVEdZLdeTH8OTq9m5d2NHObDSzIvlu
xuQYUJA5ETUnPDsvauj03e2p25v/KsumBbkYfzD9EOy3Kz+2Uv2YDC5x8KDVj/0PZPKOrtm5p7Jk
eeb2Cbc3OItpAZpTxoRzbp8sBmwMGK3Y4EbcAgnLcnD8Tr5EpfPlXU9K63R7PIScK3Lc3LPsxN7T
vUvLrp9X6ZCZZ1Y56SPSi02YWvES+rAB9Lj1U9q8BlFA60eYGHCdm9d/IpaIqtujdMybh4lWgO1Q
xPZam3qEFwht/5R48AD5tk5kum2WY1EXocLfPlrrEr7V8tF/D01mDF4W9jtv4TSRt1q5blte8+Wr
355qtHJlU018vT260TeWz0pM8KpDPT8UdppcqDmjSzjsoo80gBjP6NXmxOB17/m4hmnS3I+p+U2Z
o8AdrFPQ52o6o/E2vWPvqwBXT/qrXfUk0rzB4BW0fBTh23cJFBAIHQ6J0uL3YHY4k2nyGWxfcdWR
dPx/z9OKvcXRh3ANWfam9GkwMze3x7dvWE6Gi7UfHaHSifMnofb/P/H2uNHjDag/ja2r7pxub0QY
/Oe9/z5XW9Fah7i0nTG9YSsAnM15lI2jQbyp+ay6fGuEEyR2mkVYZnm5TEgMBfMr3TUj0tSIn9Ts
6QZ6stKpGzK6V8rgdjI2yo3WebNPTdtYs/0ObRoZ2gGLBjWLNDws3DogUei/20b7w/6S6WcL+yWo
j4WdbPNm3mFKor2qNu47raNpG4L8yhsbuXJkdelK6yErZeKLSJ0s2mvIO1ZvcOywngX7RVDHYsMR
D4+Tp1lXbv0kTtm9swgbWflFtKo56abJUKkyX7oEeJtWdgwRC4QS7LuUrDC8jh6kzXID14kJFREa
HRNuARXXVekXSZlHBslbM5gLhpAlacBk0T9wvuO5pR7wlJvkInOpHoWH1SWMxVngKeTPxXwmLlrO
W0m/Dxx0mAiVPpcvOvguXm3yKcrHE43LaG+Dl/gN/uCYpcavK+8jKOq7uDVelrVkpweQT9vizRlh
OfWpehBcfsKyV3n63ajwfgy77+VPmlgWu8iCcLiOq4gJYOi/t5R3+4ODljHNS7MOYO2wM0+T9Biy
EoBNiex5SfA698ZzprwrMzZiIyncUrJv32bVv7OeKd/Qxgey0cUut4x1x/y6ss1fK3J+tOK9CCeK
KirK78zqsQ4S8lbNCnnvZyi6H4r1TmXNwdKjytCXbbvlf9o6IXKKlt41fcLFlIXbFOXJr9lq+6Yw
LUoOwI9gb0wXGoZGkq2pncNAm8QSeQ6Yh2c1qFb4zOQnm23uZI/FbD0FyrmgmSUrB+2qqgh+tWP8
XNXmW+yN4cawgeq62Kjb5eJ2c+fepMayopxua4EkTIZuGw/6VSbj1fOsa1Y0uKoG6r3RaifSBZh1
yFrIVyZwcmq/mt77LW167gLsthOpL8OlmSayGJ8SXuhC61tqZCFDta2sSSOdnDr48Er6eAP6WITe
7quxuCIZfUHCJwyTIJvbFDNBhv4JTXBHVRveo491uG6qTZT076WQb6anobAJmhrCkYoumdwZZXvQ
WFnhe0/4mDiyjYsfraTeoOy6cF2iBRQlHmpZ7sLKCdcu1SzdrBvHQr/SqlBtbDp2vTGHIzJ6xFto
8Y4w2vu9KB7Yb5xiyirBnLWEFdKZCrVanMlEhoyc6Ruj88zw28W70oNbrsr71siePREbgM2hSyCx
rURhy2M4D5CMHNKdTkqqx+Cvpkx8VQ7UP8G1Xiw05DH8LcU2wDa95u5RopDlrGzMRGB6HXgt01fX
cWhpqkdd0qZepsWCMCet6/WrISe0jTOG2HuWgD5wY5TR7MS3xvKzTABTDJllG2LRr6MDWfWHpHb/
ZHETr+PZOxsjX1khqan5x8PDhsOCRHIEDaFBUN92eIV9p95YKUfKiSSjSYR5NPaTIGxG+7WxmrC6
V/k1KENrVbjNmxbVv7TwviyYhwE/o+oLtaJ45VdztHeFCaUAOC+dmn4BbLf1oRudYyHUHbiUjHLc
kOllrgEUV/aHSFkNM3P6DmVgEUzUhU/GoNoYEUdz17ZwI+oaPxylY6EX7mK0K3a/CJNz2u+sRMOI
4bQsqlPzVGXtG5unX4KHj24U/LDz3UmqMz1JMN4e6aSvytpbO9/kox7TNnnRSHPV/V/kS85YmjCw
mhAsSaK1VWC1MTUcS2FI9DdNmClbxTLuaD67uku3Q8kfRa9Mv6ZJpasjOkXs9NvOm6/Jk78moWrR
aRiVjPKTMC7XQp/hFrGNO6Ceu6L+EW4OyT+PHwI72rasvq6Do5OKyWlrOtWa9tP2xOjqq3PB1Mro
qKop204pVsNePfdz+hOWLdNrp3mzUqtDIrB+AUOIlSKQO06kJb16H86zce7z8SmiZZOWvLtwsCj6
bHLa1hxrk7gJjCDQAroLQjshegrvTltlwaj8mN4JjzoGAb/CcuA1KvGrjdMbTnb0UoPPkMDtqiaS
/twH11x1d3PHZjVknN7j59AGumIQnlJ7nV28Qn50FlQVtgBXtpwHyxW4DCE2+Ah/z0bA1yw8ykmC
LFjpoAlkYv4YBqasiLC7ucjlVTK+BAWupSFkPq4SUhwhDk9wXq1nWrSZGXgn+pq97uz+Ec6IqaZu
XzQv2si6pbbMbo/Uezx3zqpJmSSOVvlSqSkkGpXsDLedNo70KCoAsywdT2y0yIcM01O+6O3dzvyR
DX5dyQJERHlcTfCafO7fr5psr7Uh/4Y5bWadyiE7CauH2GIZhET7+z4b/g4I5dJm2Yyy/J2txitX
T7c1rfphwu9nzLpORr37NVExV6UxkLZLqV7VM6yYGU4+pk0HDPXnIQ4uCu9lVuM0NYoDZbZw3oBw
Ewr/NTOtWVMXxe1f20bsNzJF+Cqgq37NfuA6hBTQACmqaOrcVc2nzVTeTzvjFfJgvip4Yfhj233T
MMpQNZhO9ZBcw47AsCvLGuseVNBtRw+Fj1ervhhqJteqEP0z59HVou6iukBtJhRYH6wbWWQisxCg
RvzwEhOwAN3Fvge3DrYPECIhTN05UxeTlpxNQskEsl333GOIuMOsRekU34OnzmWTkwSvkQmiGHOZ
mL03Lk8Yo9beNE2X/lWkpSTW39IuTgCmL2PYcuDcoE/k8yKqfAnpZK0ZUbMoI791A2pvGXg9o9as
B2FGFzer/kQLQU9pHt63Zr4kN57e8oZhzrzDkEERc1o3F2hKkj3vRR/Vn6EZ6+dQXEBTUciGJ65t
ES2SXPsD6IqejQ7xbYYoVHAzjyuLM67ucYxqo4STQ7ql9O9HeUl5b7ZGTaahwFoDUaAp1JqBfMwM
mV8eBaTrGPyWE3Vf3mgzqakdhpSbuB2GC12mYmM5Ewtu6R0xHYHBYFFNM/aBjZdQxGjd5y7rsSyz
fYrRO7bybVOKbOeIKIErg52fWrHHGncLASw61Yn+Bv5YZN8ZK7cpwCcpZ9gL29V3ej1/N1H1KycC
ICanYr/0jIWRRPozjUyE94gKWOivXM5AtWDlT8eQm3PUDl8c5wh+BxDi2ka82LKlH9XMMMiirw+h
9lwlMkMNr9gDdD8ZFgc/0s91FgFdE83H2Gg/NabxsLTUypYQxdwkvvZ3sQfgvh8l55oWPXnoxzc6
ZLgBeOa0tvr4vm2sv9DUMrf/SL1FFWwo1k1jE58gzVPugF2Zlhr0dhYIGxKO65l7xckmmHJn20g2
6pm+zcv4Kay0nQwhURTjWENAc1exTnaw79V8mDCD4yoCxFjoNGpUTEGoV4lmrnWAdfzEONuXkkxm
iLP8A9pLbmatLaDRYaIt9UBumjH61OJhcV+vx4BSOW3oL7QoXKaypKNUw4DAZqO0TWdblnxtIM5f
dB5u+nnUD/Ru3Y8lqWVVPcyF+aOzQ2vpwhKl8ePY+pVO3CUSvS0p57kTE8fqWjthmVsU4xBThrLp
SggODHL2EfIF3Qn0q5Gp6Dd51Mu9F8hXGkk0qtGze6tlazo75U80IXCbXg2bBJ0j2krZHbwObJKR
B18i12Z/0P5O8RxsdKooAXdTYESKctcGSbGqerd/sYmhDsn0ppBNACnDOO6qrzKK+nXQn+1IqO3Y
+hbej52hYUwWI2J4GuLW0bm4LZPJgYnQTxU2Gp1ZTlvNCa52UzNQ4KXla8uQc2lJIdsOtK548Mp2
POppfjKikFuw7N/gJWyn0IG5RBWSX4tMgkPAz6nG18FT08L5mJERDMyQjkFrmp28RaI6Cdu2NnZW
CyBW1Uh6gqCvwf9dNOx4hXXnDCWczxLcue6t1NgEq47j4qrK5Gu8US16BMmIEJ/HUUT8l2XHSKKz
M4JsLgDl3kAjdWtyHqLRvY1pc5+Da0RG15nJaMbAK9KGREV/JwocyoVgkWWJJA8ACaq1TMZA5MT7
pcoLPPeS4sFO69KJNFY04Ra6Va8aq9+WiXMk4Jof8oKfWIub5LC4IcNiRidiud7I8IVpImjZlFSp
LMr9GAk/Cu3miC2N457J6ddN1UavEpczNDRjvau2QWlbYH70azLH59k13b1yKcBFp9vWHYFutEzs
iD0n4Z5tv6tXNKyRZ/NbgViHN+E0YFVH5T47Q4FNvmEVy714PbGuPXCvxqELeySw2KuGDeIhc18a
litCwS6a9Z2cuJJFi3fci2C24Qx1V/V9r0Mk5LRLWZbDYY9Lr3tgxcGe0hxkbWK4Ndld5e0ejgWY
5i74BAA4muLbQCFa6e1Y388zfF7HgSvvFOYHBxRg7hl5Xop5triEaGWlJGhlteqr0edxM6Vs/Lsc
5dCi5ygTHkE0WFKNxwQqS6r7UZQ/9gBAqqRGJBpJv+RMdjQ8X7S7GBtQsFwWGqr5SLeWTw8dCSdA
DNqyP1NDm63p/2Nu5XzZLGDbPrSPKR2khqjp4tSci1Vq1cHCyDuY/CuISg7fUc/CClwodfV9jJ+X
fTaNop2rr6CF7Iyc4MBghO8hg5x1m0u0WT1/AxH97Pb2RXQchuDQoPOKnYPa6HspSGGqbEmO6cZb
lo1kIwQGPC8ZOTMsuyLoVZQk4CW2KN6iWBIif5xyS39ltvhUxVJt4LOQMJhxL1M+egzCv8nkngOI
rlHrUVasbIQj9nWQZ6lW5VzWpZD24rk5a1b+V44JAeGcTS6awztO9CuurHrDNtX1TZc1k1ckgYY0
IpgURqzD+0Dngil6+xfuxt1UM0Iop5ZZBS/hvofZ0sNEKnjZU3NuURyph8NKHxm6ITwztjEBlIns
QZCmaEaBgdCVPxkd0mPoXpvSBuVGAzKVy+y6cBiOLnGp+aps+eiq7ERWTQFgxnPkRnCl5Curve0w
mUqajnGkxVVp2N45wJoRpBfK6N7koDsMTOMTI8S7dKoINDY2ljDzjwzcP7ELxTLSjrFrw4WUFTZ6
dfF60jUIM7yYMKwT44C7b3crFQTfLp40gHRwpgfjt1z+u5BUt9/G2UeqQ3bUG5bQjvE9ewfjS7oT
WezgrzB6j+tpuEsczqV9C86RY/xXFrdPQz3tGhxxDFXZpHPW2NmN89rQE7iSnc1rAjygR2JZWp22
N22nQIMgIyjdz9LN6RD3pjvXHSHa50SSPTvG+DK+5xEqk5sXTFlb+NmqNM8yixmONBktgsHfUMv3
E33aj7c3CfOEHW1kpFCW5xpOWmR1JEbeyavu2FzucglKKEoJ1YEFCbfh0qU88z0eqgn0TCIoDJ1Y
SQnPL5ydEb5AFh2iPL1Wet7etX10LaLc20Oxey4Xc2mq/cHrzlGJewQaOROJgKbUuZxXbTt6HAKt
AU8Bxac60XQQcfPas/S30i21i5q44cZ6eNInwnuaTjDdg/pF9Wu6aQwyWaHHiN8I6xM5Zd2H5Nvd
9cL9cMoTSJp3W83BWlKQO6Iq3TFJec7i/M+IINW34xN48nIPx7hmpz/QDa7iJw8VduPBpJqHcgel
hHvZyGYEgfkjt/OnzKKgkcZRswO33UVMBQo3v2pue5HD/N67cudkycX2AMAkNdlJSxImTBU2Gfa/
rFPVe5wV94C41nb2SouhOs9E3y2N9toJhyV3Hg9LVn3IGmCyVBb72QgazHUhucjebdYGleFpT9ao
c61VDZ1xlooddpcfsB9cpKY4DOvhJuCPXzWEVQK1gKbQ6kzqo7XszWGIngQEPyJzvFZF8Vma6ZdW
i6OGPWrbzCMQf74TDLNhGe6YlQUQfG1rrQ8uNpGkX1lur1ZtId8qk3CjaYH5LTCFwl5Ei8ufcqz6
R3d0wWhwecM9cKujW8/tdvmhOjcXWwq1MRjlD7mZBAzsk++asglM6lkNmXSI30cF6sagxJskC2ID
vxyibjEnGeopGO4MJ6kTp03o8ERkeFysdFmDM0momAk4NWcWdbAgu5I8X0B1RbQONZiIncmaZBIS
acvWJkoYkTvUgYpTZM/1afefPTHktGxwjhnOVxeEXxyOn+KmO6dFd2kGtaLRkaQhBY7+bPRvMso+
OwoQ/FKhIQx1eGeK8GkpQE/s6c9MBc+6GsxLyM2UpbQ3V3QMunR39DJ8tsBD6kp7zgV3E21JPw7W
Y5JeKRCIfKqj8Ql53ckqACtHVxKsxyYWmzhQjPutbxz3kC3QzjY9I7g0RRoyzC+uejCgXn9oquwO
u9O4Arp+meJd6HbhFrW8XMeSRGfTmj9VHG1hKx4YQ6CMZn/qYuYgUFnGBiLZLxWf2lqvORGE/KG7
vBa+nTsNQTf7iF38yUvEmlwKmondPwxV/Y2H8oCdVPd7VXh7E91PBc3Z0JdqNIR3iU0fxzbLcDV4
r4wGtuHQ/GlKdupxXZ24ftDkw5NWM1dtWuMjmuksJqPn07F7rruLYfZ3lK2S4Ev4bdfGgFmYAKo+
xMB5uTP3rfjWy+m9kuN+sDJs6/VbPh0ohwNhPE94ssNzwMriRM6TEOZrqwNy7ZrX0Am+yp9psp7G
wFmznTrZAfhHXiO8ei34r25/mqP4fkrsbAv457mSOcTqhuhANb1DXYUiRq4TigKabtjizjFOHb+s
yt5Uv0EUPoB2u+8K1gO1HA9thhaSW85Yc3cKIDgwAVtHJU7FJTYTCvu5EDO/hlbOG7FcIAlBybEy
3hMO3Gu3Mx6Avrj+FNcgzSuNX4T1CnH80/6oa2cbjxHuWLZvvln0H6ICqZaSCDWObcD9x0O+XXhx
HFKJs6uwe44H421M37roB+rFgzDTwL9PahrhwxGaoze+gEe+UzO6MDEiv8FcYpcTp07WAwywCYdC
rX0VOnexKJ6+IzxlW8H8dGNMw2me4JJOgkgAuhvGQHZHtf1VWjX9K265mkmn8voej10qXkvSkTg4
z5w5e7+r1SXQmr+YmrbJlH45JqgAr/uU903k7VtrvOoI/pXUeNWGnL0nqcHNKcCtTN1XP8U/qJnU
Y1vlDxXaXDPk1kia7ENr+hxZaHczv2OTM/E4/zAjdjlHIEQqq9r31nL+bhjfpjmURRVkpyj+Sel2
WmsapGc7qBnm2KCJHMRMhcBrKtph6MXW/FKnTbreIsVz2bTKF5nFBjRzqRkuPH511lBsJzWAZ6r+
GCU71Yh1Jpq8PY3J35HWk1wS8bahxlfm6kJZJVs+8Wcs5cFQmF5RBmBbg6Ys+OsiIUGQnDgtEyyL
X9AWLo27g5ObegPGfQlVrZlMlCZ0AU+inehY5Mjtde8igSkINLFuUu6EcB2RIHY2rI9Nn8EF7Ka7
oO8s7hhEtb2G2WGnvel59JOzKqw8y3t3C5v9fAPgsSDcS1uutyIbuIKuVKI07q22uxo9QXf0Mpcj
WJjtjE1VmYQ3a+LG1Z9wsZoqdDzyXri7C1bkiJ5oDHEHW47vmQkYAG3AXhgzQ8kqGJYY7e6SCFGS
DF5OfGCK2emxf67KyNpAYmQ5ZyvXmt6BPywRhXOz1IXV3U5EMcKsdVBCrWNNalwFt7UlOXJLGFcF
nmXfdTTLd71H0M7vXZ8EACUYhAziwdP1fh0G/aPeFWrb5d5LYA8v2EbJk6gBK1F0tExxjQ0mAjp+
ObYurZ8K+0StzdlwgzUpUZLtM1v3AGcNRbSPlaY/W1YZ4bf3PsKeTQp0h/Oc5OcYBdF3Y/HQpOaT
7PymadQqJ7O/pbKF3B21BUXk2WAh50+atmjUrblY2z+o2h8EHR6GCKXRyMm6TZrzxyt+sJy9KwQ4
jsI8F2hbu5mXHSuwE72gPKgmyOhF4qBafl1e/lIXeEeoIr5axKS1vLzjnPNO0WLjF2yRVr2oOZZn
w94SCP+enuzQDjCUinYthQnsM2WYglXTYEe4irEorRPTeASI661MCPNDq+6cBIyGRzGVUvoXRCs4
z1SB+gZLlJMhmAbG/BBTObRiqwtBRoIsFPUvkwi4HKn1t4sjUligXiJ4Tm3NTLjUJm/jEEFgfwUU
YHKxR+IZS3BBBZt8ap94QUEgiaxvO2o+TM6Cxwrkh5ox20htS+6MhQsfnVaxCNuEWRk8ETfQnlzq
T/B5bK3mWMTte5EwYQ7HYNWm4k1U3bkeQ25CJNX8aMzPYrAvnYFJOSgrwCgup7Sgal708ZA44yeT
r13fMI5DMs9IEHpT/DezY4StqBwoMskvDKRO4Tg8D1BM2BgsdCU6niH8ftWIGFpL7jd2oSSSdV9V
iuy4nRyZZMV+zVZYtrS+T2XwUtkuXTigRo2a6Wpt0/XZ9eWnbhUHxLXHqU5YRqoPUOhwx/vwfiHR
zmTwGPVN62SEt0ECzzMPFFf/arlL7Yo4B0PCzyxXughhlebMP4II9VWVnDkrMjERkEPHGv2koFd1
FF+M0GTtnWOjylZOWlWAL/pq5UbhtynVC4cb7r0aMeCo32GYG1Zu7tGrO6mdHIZvFwXdCZP7cBzL
O7e7Z5Yyr+ZlpCUIGyIZDBtzHF4CAU/WKZbtVtYc6w2i1q8LpZBTNlVdDiXKDvMZFp6ZYSXgSrPi
8nGqtzBKqNkS9sOA5ELg/cuU49rzOip/+/EyC9X6ujn+cUJj9j2Hw3LgqFe2Za8p2xjH40TgEf/F
/O0MJCixOweuOufS2VYYyHBTYMqI3BnlRX0jiV8y64XYTEh9OUAPznh/e7s+mXm+a7sC/KzZuuuo
wtqZ4lCYk+4qtGJXJPHJScixqok/d5ue0Z9+Su5BPrI+2Yg3NffyrsshLup6jpUkpDIQ+blGiloV
urYvE4TPRrJwRIzAPaAeA9QsNC/n2GdYEobuk1tyjEuZ0nhup/OA9aex62f0drEX9B838EROwU8w
D/KBltvAaZ85WzvEDR/pJFqgizBgcu6B6mlIhpxgIPHm3mSipgw0bHB7M6/DIYbFZIFrAU3ghS6w
lRSOf9+82Rq+ooxAP9JsFp94WXUE5dY2F41s+rObV1tuQeaWA9l6kZDshrFREfbHOcLLKa0RlVv3
HptIv0tEl+1rr3sxzYpXlcl+gDPoL378ZzljQHC6EPZIwl2iDXHQZJJrokWA6d9AVrMdcHiZRpDf
yZVRzYFfhP7Zu3pqdxw3MVfRqswGk41s9EY9FuW9DptfG89nCzfQV3Hac7pyAKFGyUfvRQoLgQqX
Cfyn7EjXoMJbXnvv8Eefs/KNky+FPXN/GBL5G0764LeUYOSQd/ysKJ4moJzN5FBwgpFZetm+J0sQ
T/waR1fGn0mvjT6rVLf6f3Sd2XKjytZ1n4iIBJLu1uqtxpJ71w1RZVfR913C0/8DvM+u852I/4YQ
SLLVoCRzrTnHTCqmle2QbymzFT65GmovIwnSpaNWEVz6zjkxVjFwJj2hIdpRH9PXuEwojJRvzMy6
QyqGdzGgHsNR7iTHuqToZ/kdhT3cuj4gwzolLV2BWYuiaOtAkrzTh2ROoWHOQdL5IZty1j93baUd
LM/bGdNgbch1p33VlbfOz051LkjsoooFT4YVMVKHvk14I+SR0qxtJqpxzu/CJUOpzG2Cwrvu1roN
f4xlFtqeVDe7dTmhE7Yo7u/ISXsCFQxNZk54n2VHmSgeJ2SLq15mz6KPDkNgUgcFp1JNv2UF4jRO
X9os+ewi46N1+bG5qfYSNpRlp1b9kIH1wzMAt8aDDe1gRDnWFMOdaaX7T1lrgLa1ep2WBmRy0vey
kXon1XeW18zoWZJ5+tRsBctT1vEfVIn2iRheKRPdOSW/myB9jqb6x/hT1ANFNm0d2ztRODo99+bA
NN8hkIvqIYgrZN4uBsUKMRu8CVrMGyfAsAciZDuAACnGGxqiNwKrP4uxe54mqpW5lb7WXvzcNg2u
WfeONUOm4vuBy/QonMtUpR8iRYRk6SmQPQWKvCxfMArQBJA7t83kziJtZaLT1tmRs7PG4Sgjc6Nj
gdkBvSR/XfsM7FyRnUCOGV1IxokB3+Rc+cROioJ6YL287mpA7y5A/cEHHeu3kJB0Jv+QeRGMpNma
1ue1jcpNXdk/c9M5GF71p0qLi9s4ZKdntJu8g86ielVWMfy5xIaiRZu1JLqnCtQBX+aVyTW8bxJy
hCgfmM7Ag2qpy6BapnjHVXkg1Ew2YPK8zKTLO52InWd9X13UyG8JgxlV1gjWQvDuISu+i3Vq7h6Y
fmbOhFmBpt71XNFoZ4Mta/Ha+6b8LLXkK7Hl1wjSLmpx99iUmts3gupRTMTGrdWo0cxBAQ067jsS
N+jL69M6Uwi6bdK50942V22TvTEzgWOFzJCiZgdsPCWqNZ9fMClOjsJ3PnkvEDiYs4QTHKDMws3B
R9AUuLQc91TLEGbJLpJ6taoUYQUBVkXibnXG3l5H1xL/NN2GvJpIQrqqh7WRd5u6z4l3m7A6aGCu
AcdgVqQrw1R/rbfj1ehyiF3m8GNKiueIXJFfmPPCPUFsVG0Ia2XIJaMUkO2UMw464Iak4CshcPOM
bShYDal3KlL1Zgrz0gn7o0jF2vGNP0lB73IcO2fVBCSiI2/T7d776YOJnudNOoSjJj96VfiCSQtT
PdeHNPwURjKwqn9HGv5lmBQXEOP8zNLxTQ3MIZuQy4arB8QXlMDygINlKavuWiIKRNwAcvd1qPRH
W2qCdXkIrZFVlx8UoLp0JRisKn0Fn4afASWvVeFb5op80Fcxwp6TtOaNFg8BamKfrlBbM4y0SfXS
1xhZdK5zFZ2PXvzM6/EQTF6zsc3pQbW0DUVIni1SjgLiWr5tiBJb2zHSfEK/c7hdr1OYlltRqW4t
PKfb4u3+THuuSJqk76mx0ooAjE464NKwf0Y+tRYtf9CPxU3yBmD+mNHB9SgdG8xm5N6vRoG1Ynov
FVyrwKBuzhTkC6wTwwPrDqWbiIn6dYdkZDX1KBRE8LNKKfaLyv016Sxmgdzd+opZbmedewV/q2in
ntITfSCcIPLHRCnZzyM4LTbl9igxmE+0b3Zm1FwnaYQTEYXZSCYaGOJsazWNWjc2C6OkAZxHUc8S
JLFHIcv4cSRU1xhmgAq16VUNbnhVGt1npzn+pZY/ioYqum04KdOS6TejSXumd7VtFDB1yruR9qfj
Tr7nDp9pQBO6D3TzToYOC8tyq+cIFFxgJ+PcPfAaXZzGiJlo6t7C3Bv3psxZDY9DubHaFHS5Puyw
pdXbSrMTjrvZvuX6vHH95EdvBISBZD41VsCcEobTY5HsQGyryJjufB/Qohtds7b5aitRYNgGOz06
46unIKYrSY0tlkDkAiy+nRHOep2y3dOiBRQBzlkwCUtQX69QP011+JaZ6L3NXoSEhYgTi3eFFTGm
Gpky+o9JTPPRO2larN95vffROkDM0l79ad2RYiwnlYYvQZTUKqGPruC2AAVvzb2qZMWaQEZbHaE/
57Y+X2jxOcTg8/I6KSgRdCdWW3pYFIifZtlEgK+kbLuTDSXKoFG/Kcnj2dZDdR838iMF7EEhvj5L
mR7ISX3RYlo1hrkl8HMucIKVswzdXoV6/FC2ALQNiiEB6rndBC3jDt8WA1KwVXMTBp0pHaa6xZfq
vEmbGbYYWDa6trGnJi5uo6CFitDyYCWtfzPwviBmh0xm5wDavcpa5zo6QjVSXsOyRyYaY2bMB1NM
ZXjCc033G1jFXZhwqeQUmnSfNyNy6y4b6IQ5VB2M0gPVlKrnXBdfhSH8ne4SnwEMbeR6yWfXFUwi
JzK8QB+RoKvFtLMbpye4hBVAozF7OxqckkkU5xvZjNV9LSGfLptl1y7rcs7Fe3SpI8ObNml6W3PE
zvdNnFs1KvUCGU+PgQCbHarUuh/ZToGLX9O3WLw3bYE8sTkhkNO2cWDgZp0PLRuk4yzZpHW0O2T/
co7L+bsJ52CceEnHIX95j+111c3oUBzQEEuXWzMd9O9uMYOuTDjNXAFVdl/yC02+b4qZNjrOGz/z
6X5jvGSVChp12WjRf24tu+4MTiVGtAVid9AKrjdlBjyQyTM3lw1hEOR7yOIq54ChZM7mibm43VG0
JNN37qUum9bP6+9bmev1+mY5iMmuQcg7PyjVjYoXNP7I5h9dHdoDLHL1z0bKiEX1cDKzUMPoY3x6
KYBDh1fIMkNfORTFmCB4QCN9TdS8CLvnq0oVaVN0RmRWUG1tED36A02s2gZJZQwTwQHzJ7O84eUW
Ux0+hDZ+EJoF1gBL6BSkQOHuE2zb9yhat7aljtn87fbypW4QjYUBSrzRXjlmUcLwT0ywAIGkTUM4
InT846DxqYuI5Iu/38zybS2bZv7e/JZIB8RHRPj8WM6DaJTeptPlj7hBh58ftd8yoBah+JBs/WlE
yrrOior+HGtxU/+iIPqb7DoNrzlG15a/Mmldcw9+Cl9XNVOf4//5XCTtM1J198tn9X03/W0uWpbH
JLBqFb34GdJbCwt+3HJzSAxAt1U2NEQn2p/fx3p0Ot93d8vNoLKL+2UzZDP7ubIRFiw04chp3YQf
2XzCzqepZUwOEW/Jm9Gw8Pw+mf73vFpOLj/J/C0EuxPXSL96X07JttdB3hYQX3QVxwiuwkOAwGG3
fKTuQuBdPmz170/j+/fx727eZEhVEWHYfK0ZqID75VYRTJTtavqMCCMoiVZNff+9Ed4/t5ZPjG4C
7d6aDn5YtdN9ysTpflQJOqZ5k1hai0SQKUmOLoYVN1DCvqqiWztvaCt0KxdCzlY6PuvGURJFWOVc
J8E1hTdvjPlyjSqmkU1ZN6oojUg1OVgpPftKD8k6DdF432amueq8sEXNBO6lXjbU90Pa0Ze/j9fR
qd0ZbdwclqcvdxihSzxETplgedZyRzlG7T6eSJzWI908WqZ39UXgXSvHoE1LYTjLOUQSGqoaB+ir
6WT9w/KI0K+9qzS7H8jA5wil/zwz62CFByWj9Wik65Ky883S3OBmV4PYUBJqv48NugpumpsT81IV
BlpvdpcNcbjqaMKfWZ61PB/rUfMwcpHo/n3U90PxGOVl1l3CLLq6orCPcdXJK8mWGBOwRbNOjuU1
nI+N+KA3GU3v9STTEDYOM3EGwvpjecjfx9nREQKk9rD8oWFiccwJMG3QfKDfVdeotIzvf7I8ABeO
JCVxYgGHT5JRkH8nrNLdaWlAeCqCSXQBIZp4UfjU2iN7kwryqu5SK7GuUuvuq8k3T+P8XMZ366qR
AbDKMOPulmPLhsuvxRSHQsDfY/oYp6d5PjhGlX9QlfpDLTK6lU4yXstyo6h73VyImzbyuws4W+Nq
2+NTnIj82LaheV0OdSNdQYeUqLWG1GM5tNwZo1w/2AaLgeXYsvHMseHL/u8jWsWaL2BJJQ3icf4+
NB8a6E6looc/P2S5I7bIompt+fb3vy/HYRrdJbVDiMm/r8pj8kVJmr788ohxfvFZ29bbztbAA5VO
dYW6nLuW/1DOm9qFVytJnusnDEBuMFhXvXCsq2BEXhX2WCE95Bj4J+sK41zNpFI6YfOxZeNBijjO
2eCgI/6eXrFmpRdbejTcjgOFqbuk6pyNNgEprXrSIZHLvyg7jo8K9TxdYcQDnUN/WDEThe09XNvq
SYbTU90yX58ctcb097NpE+1azZu8VuE2NPxwLp371+UOUZC3bDjIdix0tDgaVJqcleoPy0O+j9X+
sWLNf/3eizX9Rs7FcTCksSMuPdyXGkEb2I2nC7KAu6kgfmbudEXFcApq6ydXrNemIWLLZ5kVqwjl
fUM7PblYaDHulKZHa68ZiHmvN1OkP8e94d0VFb1YpbsvpeHvG4Cpjc8LZtS4s2r7znZQkjTeecCf
NOJ0a1XwVXqwGqPSidZNYd9VZOw0me9to7T98ofuEOsYxqrIr+86I6nvvCL9VAkho7h6c0P9tqtU
AAI/BLlJ1cvuSVf3y5/S0829GUREfyDe5hd9Zqi27icm6yV/5pyp6VegkUfKb/84ouGoMOlyc9nY
rSuY3w2Otlpuynl/ucdKC9BCkJ/b5GFqFMPG8gAvjf1/Hrvsl3qqAzXlWfW/t/x8Gu+n7It8EuLG
ljv/57Hf9yzPcOOG8PhMHCpNg7r+99Hf/7SDQo2aZv7bvJvXtGz97fK8//rjy73fL2wC3OC0MXHF
80uisGne1aMh16Pr/+dlL4/+rz/7/cTYbMt1XUZ4n+Zn/n29+t/3/v0v/75jL4xrLLve599D//XG
/veTssTo7iVpYWi1+Q7+PkdBB1thvgOkOaqnyrLiHSh3q5TqVpRl/6hFytsHo+/ckUYwM3YlklV4
bvHBjPX+UYqhvPVUY+ad5Ujs1GpXuiF58hFGSnrVByft0SU0jCDnse/GY1kMV3PcdYR1vCpbqy+I
6QkEjpXzKNOeIsTskz1aUz3SBUpGi2ZoRNXUZBk+1h7SIx6/1uTUPy63ghz9Lt3n+Ii+vabK7nVb
YWrNo80Kj/IW4BkWGjrLrtzunzxUpHO8d53q2LBKoox1d/BWE1LS3fKsZaNl+Tpp5MGtIKTaxN+d
DEl3xnOseyvpk5PFb/mu0l2SYCyL+naOHiyUBAr1npoOFdCJZY/0hIkGAlqTvMGoFgAfeIhgdG/z
McfkPN/SiiA+DPSLfHp7rkd7qXtMCet6Au+pE/k04wpFhykPCwaXzvFH6Q8fYcabd3MW+EIgFy2t
xj8iCSEK0Kid1yx3drhXSauLFOFOg3mm5RqsoOs4H65Jn5g+cHaRia3dtNx7H+gsfFSle8mM9NV3
/fGHjJEB0d548lgWHFPLKKk0lt4F/QNGpUJ7paTr3KpprB54Mj6VlCIO6wHKbNb0bgQZNiC/Mt8c
RqBRk9Gjp+UkYufdDLXVQTu4s99aoxl7LlKi7giQqSiftAnwyu5oLedAGtG65zSkmIjl/cFiVrov
KesB9Qm3y6uEiLOaDINonG7aa0qjjk/JC7Vsg6UjF/5zCapgbtIN54Bg0nt7FMFKZvpXYuXjlZqv
+t5UCZU5ItN3g2r+QMOqTfTqytk7ghJMTmi2P40d4HLcF4427iqh6OM7Tgy+t2nxJyAE0tDbe0RL
Xf5utHm3HpprVqSrbsaYtQBLcKNEtBbm3boVkjPKU1cgmBQVypc0C+Qf3E4vMCmad5qg8Nvzst36
EYkIhb2D0uA0q1C5mMgJoz0Z2Pfv2pE2LcE92O51VmJH3zb9Y9t3/vetRP6K80E7hclYmusKGRsR
R3r5aM0oOmTeL7WvebeKHgs/ISR9WmdD9qyUjs0hZm7p+64FtQZBbR+72b2R+cOZAkSDl87fohlo
DyiFyjc+MLjXBCkakutmmUiYa8i/By2tbo1ZfrpjEr5BVVRrZNHxQ+cjtLNK2mBmqT4jNA5EEgBY
CW1jK4eyongOcHUIqSQaDf0BqWOGiRrqIGPSeQ+DyTormZi2iXl3OQb25N4rK6IyZh5JxHVDNu3H
4AG4T5ngbRNmVIwpYUjVrCYoCRPaQPDQ9b82af0QuKV7lB61yUxJiLbzMFJF/MLySVxTOy7PfRU8
EiFAMKSgzXUcTaDiJmmwDwQjO/c0iaNtD9XpVYuKWxIhRob26IMa6t51qdtvnSzzdVkZ5kPdWoQP
BAlsBwMQbel3pzpWrIJpAW2JdSY22gytJzcsgjOOHTw34yH3wg/TT2dLTzrSzKmkWo51wjzrLYyJ
LXNO9xZoiI0tDMgKb8PJM6lbScs17gOXWPB0RtyE/m/6Lu6llUxRQCSFzIQcp4U/RrFeaq315Ft1
vXGR4m9Z2zmnMow+0XoX95jwQLNoIT9o0Ig/XeUjx6T0cTNrFLcs6oMfYgDoUPgmhUo7O4YlV0Vh
i58k+OL80sL21suncnI5bWWaIDZxmoHVHd8alhFMv7p9iM2knQdF5rVt/6In/sjE3/0cSdcg0lTv
ENfw67ULEuW5ZCWH5Rc99ka9x3zW36mZq2lk8AoyeLQFvfr1GM0TONHXN3fmDRRZT5m099Ejzbs4
P6wLq4IHL/Wdc6QF5QvDNNeYnkmsE4gDIGheZ249NZMjn0y/+kNQUS4T/dTMXAPLgpWtl31+ruZd
Z94NRaRWGCyIJSrs6AImCVNXlGSfVr5L2rH+Nc5o1BC9XaXb3gfq78tCroVUvdKAxD5pfPiUqARD
WpcXf9CvzOI/hPh3kRVTQ8CydvK9LtqGfaM/eVNiEhccdCu/UYSPzcjAUpkRhXqv4DRlN0JzeBRk
sYEx5+et6Std1CvXsmZipHCinS/Ul+naGC/rhj6vtOcUWK7aEDlSIuUHmZztDy5pVb0RvISV7tTF
BciE2joRgmP49Wron6IWpEspPGDg7IUN7U8twP88cBpFdfL0Pb7HwNgPMNYCQJ52+1FZ5dmRCRT6
hP5vnve8a878Fb9HtLbLCJwtW28gemKgMvo9GmLaQK2dmrdppP9hEqq2abA63gLTOVVYVF/JKcNa
leHIXXZx9mh3qCuhYsX8cpdhsJJAOlPPOMRR4V5I1M324RhmeCv6E1408QEuw+O/SPthSi16AWZj
JagpJ+s5x/NAz3ou987uB9v455YWjGqF+Q8E64yQcmEm7Wub9kQ8ljTpl4OkVb1FItwlpOsNVtNt
dREy61VKX4UBFuswd/JNY3bZc45MGDqw/TW45ALpQalvUFS01xK9EkoU42XZE5VHD3mrKV28DFmd
nWyLimQxY1xaDR/PYOB+HpACPkz2uELzNb63NUpNRNLlIZIifIqFQwDrGG9jJXayb5CBL1dUjSVr
X1CfWI7JpgQsOIz1rU9Cb1uPZIJoYAqHKvvUe/u5kEN6L4mm2OYCI01V2xAsbdu8LhvIMUSJUGxC
NcWxUGFkcMlqXiZlQprO3tDDejXGHU55nVy8sE+JzMCYvVHzSx7sAolhykQKf6N+NQNM95wz9pc9
gqLsg882eUk7wASF7oa/OpMIVH2KikdjUtY9xBe8gcsV06fvQKKbV9+gl3rb5Z0tu7qAIdo6HohS
RKWCNeSTGZpvlsTdk8Ne3mlAam+O7lJwQq+8ivipPJMF3LaD/RTVVv/MP/0y2to/DRpRy1ESuf3j
kERkogRucy49XGh5qTnPnkHUQxvl1QNhtmh6ne4xz73hwWBV/qLL5rG3RvWwfMGtPzwW+lQfq7S6
gqyNrl2QMNXpnfTTD6mMylz/MOwQf5sX5cdA8IhaA0BL2DjIp45GgsZoRjZe3x0DM9V/tQ5r91Bz
eyQddv7ul3DklVske61u8veGq74jmRkkXiZuTqo/StPP3rmIeLusSremjSosQuJIoF2zKSTDbJSX
x8kqtoPmE7xY9J+9jS6o7eFc5flASloVyIvA/khNBh9iVDWPo8h/eB4FPsQM0CD9IrnAMH6l9KE/
A64Mn0EvafOOjffqAaIRfOD0iNqwfeqrvHtA4xOjQ7gOdZ3+rtKbj+not8GfYbptuC9QTNe2HGbL
UlS+BZEgXCTz6DjNuw2zAPARLT2vChus1VagwiovOdnOROxhis/ze9iJpGfTu4GVX+rkc5cxa5Fl
d9ks/HzyLzFfurUN6hMsdFsr56yVnns/MUsMEKvDspiPkQ3K1YUL7bmvDbxKSaJBTarJj8SDvnZH
SLh3mvYEl8V5wP/KntmNL6l00qNDaeHa4fy41/XpF6VMvDRlDZ96vtQt1zuagRkkwRIHChe+so6b
o1kFL0Lk3SkbZoXufGky/u/u33u18Mwc50+vYvXYTG590Cc6PCWaOqrp0PWW09BRgkZ/rBPuG0XO
ydYmkswi42KUtK2K5ZLehCWXSnssNqakBpbVY/zqx6RDw/yIWwdJqGhC6nBIIHorLi7mVBrMXzuD
OSl177ukAOv0ja4TBZL72hU9lQPGKZ1G23vSj/0apa04mPNuH1h7srunxzx5IF7IecgtViGsD8f3
bEiuXPpKerPKepKG+aYQo+HgC36j0K8QhIIla6K6QJIM9aReqGVtAoeioVfYj075EYkEvonZv1mW
4d5nIU3zTOXVRjltz+S30M6Uz3dAHuqbHRN43+TbgAS3S1Q5EKjsqWFOwcIQPSq6dQn4Uy8C/ewI
OupaHsTPIcMUgTzuFsSoWKmGMC/aIew3cSlWNpSvm5Zx3i0fbNGFiGRJnVjZWGTXQVGrs6MRXUKF
6RfCAfTEzg8t9n//e0PT1K/KquRp+UujLt5yoYrjMn41qK+w/abinCQywHGPZ4pgjRY2QTn8QKfM
KPyYgHVco8QG4OXWjOtx/VyXyTMLdSJ850ODQ6mssky8JvOdqik7eDTYSJd7Y9f9SZJCui0DZKrJ
TEDMBGKLQfec0wST5IU0r81y3JoHeUjW3vduEFhvgrIBleeODEkEp8uj3EkWmwJQJmXNttrWkUWs
cy/fAyCrX9nEsl+fL8Akd9W5hVwDc/c+sjPrs+iSzzjTkw861tQOhzpcp/EoDyqu0Y8EHi70rr+k
Bh8FnaGtJHceVxsAdU913q+evNJYOk+JG7qf/eBtMs3JkcKBRvaNuPvtaUAw4tZ6J8mhJDAMQStl
DSbEQ7BrbS3GytgNpxn+BC2KxnWKNgF0UEXcB7wbkGmAFtk4ayCyAetIv3we3ozIpPDmuM2Dp3Vo
4WvpUnEsmnNRgtsI9colgdYxtjNRLgVFGSa6/uzZwwcZ8vp5JBHkeYR4sGLN7u+FU24nzm1ovrit
bMXpmTTKfhWJxjJcxk9+gsEomxL09pZkeWuZxC8tDyGH/EKLM0DT2Bj3aaXCJ9zGTEHt8bbsgR3B
v+JSzezJqlkOycoLn6T6E8wPchMxXZvJQBD9n+UpbwF0q64D/51XqxPy521poShOk5JcKtNmklX4
9k8KqHQlZsafcFx7o9U2Dsd5d6zQA7mwUJMsTz5Cp3juyIEI7gLgNEzw/nhF8I4/5DT5njplSZG8
qKXCkhpNzXyrs/HwA/X9/mGlvXtWFYFyjML+e9P9CqNOf2MqyMKbr9hLquhX22kPfZa3L75hin1V
ds9Db+Ooq3I0i1MqHvIsFKtWmeukTa0nCAEW3wgvJxBKYxWTGauJ/Lsr3imI/5x24Fi2btDiCAOz
8NOuPuOKRQBAMH1bcsnDoZ5ErzIcVlqrnydm7qgEibVB+G+eXZPeBEG65BchS4C1Fs5IBTJMJiLP
oj7IES0HMLREEO37DFE4nFCHKJ1Snf2CzKu2K71tqjTnUmoutRzDeClrGxuAZKzXnFnzlNXdFfcT
gkMnoP2Ls59+AEqnpDJ2zHvVVWOuflVen+xVTmqPKE258QOXyYbV9VzetT3Ot5nkN/Wt2Kup/yxt
m4V0MBkgo5f/RJ7cRvoBqRZR64d7k9MNXBReeeWHBEebefEO/6ToTYTSTbvNGAo4Ra3ioreDSce4
fRJ62R6ggFlbt4jteypDEnFc09x6MTMurNkGOj3ha202UMg0GDRW8/i9AfiOqdYABzTIqt4W8VpG
xE70bdQ+LhuVlgRIJu20C/P0V5Bk9WOQpFCXzPI3mKjvG/ORIIFYOhmRj5y+GLcsEou9wEn6Vgz7
wvVYf7nwOYKS5oRec0txThVV+9DUTvHQJ1kLhcsXvwbex56sVELV4uC0gGcJ0IAuZhsThIMuuoAO
OZPXF85JexSkND4qkN61/hAhL7N7X7t8V0/bUqRrOC5oIXpoZKxbw2GLWm5HJNQMtjYb6oqqwKMx
BIfvrwLv87iJAtgjbcLUxc30E+dtehiYjUA9ZPYbdFdqBeOtyfLicX5nOC+CQdif843CHZ3PIBmo
p0EqVF3/bNtirj+2cmeWjvcamuNBNPlXP8XmVdfbbNd4kIDSJnNX37RMLeD64+TlQ9WgZFignWbp
QQ3LrGP4ibhSXVACovSf/eLfp08u0nMVaRqpAuWlC/WEnM8uOUIB9o5RgMtwSaMpfXCOXeqFR8jx
6Dhy9DfJ0AME0QuyNFWdELLpj+NV/E4rZgS0q8inrYS+X06DcQSmgMAo3CCyoe5BZWTZ6HBv0HLj
7DJzeML0d7aBqZJHc567+0GNT7jl2mZYBgFS4zqYoZlGVru7CKrSNiX05AyqD2k22m4vrUL+Lx+N
QpRCF+QWJpb/ux3+YMwKv3INGVbZIMP6zhCJ0e3WOIKzdZfExZ7Uo5vSuffvizMzivcEvH4PA5AD
hVgNETWnpOmbI4hJ1vVWFP1y9aOpocyrEzigrYge8eDqj/TI1541ZBfXVc9d1vfPoRn1zwnRQ/CX
n3zPrO+LgtUQIRQpM1DTaJ5rwZVPtzGoRGGHRnL+GdEu1+mIAW+SzSwMl/d9oYgCrDAadE3GUCGQ
9wZuJy7fb8zszHCHu9FB7eWpXYXMZZd6CP7iBNNGkdruTs5Td6ohFQngmTy3BPggtyvs5CyGfe1A
RQX5Z+2N1NLeOoVpiqXLYaxm+nGXAoL5P3cmhffTnIR7WTCyNdOPc4VieAFcpgNVVBRJJ6dv61UB
1gskUoqWcxQpeQSBcV2+6RgEayuSkKZbbYzHsKiGez1mcaqi4ffyy8lNekxxnB+awPXOlYxdCDRu
giCre2+zQtsTuYXX3NeuHWiAj5RBCVdt6F3xYBk7qZnXsguntTkv8ytB1Kfn0wY2ZoJ2RdF1gcoz
iYW8sgxdkExJNHC8+0ajYuwpCy9U3k3VgfJ43nQzk4GKRT/MOBGOBMktzBzOWIzla82R41EFAc7D
BNc5Bfnpp0ul6q6bUK1rborxuDW0o2zLaeN6RnUFaslXiN8iwpIDkLgodMZDN/n990ayCX2DTmNS
vsd+EmxKOWEc98SXyqNxEyMTOFC/rxjism5Piah5XFbv8RyqNBkNBKKOOhpES+RaQNbvUgwav4wg
2nrmIP9wjt17dlrsbCB5G8vLxjO+q+Cu0VP3J5NtIm/wHR1Dt5R7ZhQF3WiPFiNXPF2iy/Tabvc9
/oACJNggs7pXh2TPWCTTD98mEkGqhKqqr3ya9gI/vrRMioAecRG5gcHJ9J7aGvPEMBcSqL92qCnH
QzkXR0jIWNcVGIikngBPGpzHTpTdlsG+ioJb0ejWhdCu2RJcZ5+x+i2EaH6W6MjXcKFXvfJHiIXM
pAad87ckHgZEUrNeflsAydrHISUlVXeiDuENOrwZdMxyw1inQzyRd6gRHEkQurQiqgmjCGmuw8dy
LH27jBTOPJYN04TBHfntd1jMpNQfwbh4k0J9Vinsb6CAw8oPxx2Yf+Y7WpG+dd5rn7nTHl4G5E/D
V/eFga2tzUfjDPAA96E2vGT2pL8hNtLX0g2qC4TNDppVde7QLOEbAZ+HY72qgV8F/koN9oS9rXi2
QcT/qfVf1OusLTzTYqNA4J4pqq+tOXVJlWN2Nns0pgOpRcumGR3vSOWXTF9rBaIgemis7PP7Uw4r
47zMBxoT/erQAoigAvTFvFxbFZ2aWeS9fhrtlPS8gMARuOj3kcE1aJ5j9vTdzw2yeCEAyJSlJq49
eQr3SS+P9thTvS7KaHiCg2+hVM3qc4a99I4InfHqCFCAGYHbhZM6X25oIs4qFWT0zIdgEZRPPimH
uKNASo5oqVB0weTV636F+zogcgfSjYGtZqdyTK7TkBJsmOMQdjHMd2Mr7ttQwegF1YTVTjFiVu1u
GVXjAFKYYU1nL2p08DgO4u/AhLPjTt7TROAKmvThSbO9aLecRbXs1H3iDMgh6QBfvq+rBSPlWSU0
IQBLeZdJK7885uVMlgdwkXlD+T6z7h0CtJ6Swnhasn+sAq9j6iW32ktvsUmzJnQa7/r9B+uI6kgQ
1VudaNJ1ZFM9o7hhbiy7pijbxjRwyh9xFBzdQO8OuSODM5UrE5UukxVMYneJHTcPnWuru7bzMQmR
B+Q8uN40USx9LbuKRIKpsJ01CA/6aPNkyh0Yv5jBkApoZ0BJ/LDUqeI62IKr6i3sCwJsomhcgzoR
H6xVP2NJL7VIIUVh9Xt0/cZj0QaJOO2ie6VbA2IvvHZFFXV417gVm/0/t8J/b02ITZQo5Mv//7ED
KHq8Y7i0agYkNRXQAuZwA7pIGtZg6s1LqAGlZJiI7lOTmzvVZcYBL3+xNaRIPiJCxPDx9r/yzkBc
30vtXLkm+SMNCDbqMqavJz/aNDnEipUpuvFbbqbBu+2g5w3xB57Jw/O3FArPPsb1A+I5eqdZN12s
Fvp40sTtswyLWQgCzmrUiDqlgLDNZ63UMu9fNoAXaZdQHYXG8ulXBd/s/6PszJbjxrIs+ytp8dzI
Ai4uprbKeiB9HkincxL1AqMkJuZ5xtf3uqAyIxRVFt394uaAuyinE7jDOXuvnZL0Y8WwH6QGchjd
CpvbBr/LJHVSvZQOJ9TTYU1NtV4nZAcRBs1DNZfD3q5Mt9qGsVUBd4bTnqk9ZtbBh2rrGdd9VsKD
jSiwTIIiEX1gcROylwSSimvIAFl7SLMcRxdWlJd+Qv2MdSXYLocwoBAy8XeP2L0SouVDjHZoG+vm
FH1LApa/rvbjM7YAE1S9cwoxUPbHQzhhVDpag+sfS181/dGoL3wz3TWL8/JsefApkhJuTmZYWMlo
LUygeOYs9YPAErv8isvDlL3QNiu+xMZ8dNS8ZSJozuEYf5NgpKYAkMMmF4Nc6b3JDOqne53gMrz1
gTj26mE532Q/U+Ty0LQ3RBTPFFxp3HIFjWw+uKyWgLZl+e6X3ZexIfjZgqNhJTK94N6ywBl3uNeS
AAeCgBsR0kUrfA99TmEXu5xi8Wms0JEnGlYDMFvkLqiJZhksxtB7+fykZk3MEzmBLsQGxLldHR8n
K2O+HKmC16mA0MUD7jrj2JSlvk7B6APdTawHDQse/XXtJQwIBwXeDYFcHeKl9Fe0s6316IsRA1dk
YoubUabtPrs+QPL3EbpyACsNLCBn6VkRXBURl5wBTGphfRZUB35XcEimBD7o10WIIMBnYygBmhWO
ZfYwygQZxcSyk+zsOHGyJ821wlU4pSjUWxLeIk82q7xxH7QhHb//+iRg6TRroX+SZFrQ8MV4uRSn
hMB9oBTdd45NJyDQs2Nf20rBb8Ays3ScJdrSV+/CJtqaQT19qfEWHD8HyUqkn5eVo5vov2Kd6yP3
w/HzqsvnYbxta+xZY5Yex6rMnnO+KHa80iG6wH0gwkPVL+hWO1UV74ISy0QYSjYfRIXeRHgwN7k7
lvdLjVIrIuPOKGjaJc1eoulYL8ISFnlrs3a1F58t9D4G7H4LOq+AVGVQZqce6O/BK7GPqnJ7FTvO
qzGzpl+6OCaL8UvU2LDevGFcW+owCfWD3hTWIZ3NZu1+zx1owqZaPjmeJq4xcXhVbu5njdNTaNSP
tAt3Y1yar16TT4eQyiLqqe+ElvhH0aiAPrKOeIrfEBxzRFWDJEkqSGlBpkSH2m9RelTKLMHtTSy9
C5Io191gY+dRe/ZL6tQN9aRArZNAH3Z7raKVyCYESIlQaFUR4voHqXWg+1fc6RH+DTq8A+XcSBCD
q00baowU6HN3rQ20aDGdUir7zD8zI4ZBjX5OOefmvcCTxHpLjSOq7/y5Lw/LzMG9EedPQZeMm7bT
2QJVZkbETh6sUNfzN2ob2vqTboa70fZOVtWwHiEUslRJKRbX1plB45g3cQGh2Yx8/Mfwa0zwXRAp
+mlD6K14Xg7r0BHrFIyBX1elfwvY45TTl9+hLKy2edPoZ6qDP59xkf98lp9HExqlpyX0dXVUJ1gl
3qSl4VtUD7lXQZhKlUQrqvITsSblfVolT7qeKDRbO+F+D/1hPagZE1su2DiddNzPb6jiTbeOgT4C
6Iq2kl4YnvIhkOxGiqjmc8bJWapF3jLdpyG197LE3tsBSEmk0T3iAC6Ucivmtrhahrulxpaob+fz
K8pDeZL9cOzL9MsUT9p96mrNS2Ltl3YP6rHuThxnv/lhdJGPbQAhER38wrjFq7oiyRLCh1boMCay
6N3Nkke73zilEX6zajb/iMez4zAm5gOO5C36cbpRLNp1U96VYHvZfkSzSXErSZ40QXfNylr8b53T
F1vHMOWePG0fb2Zk37Zqp1B1ubtr/AzP5bLio91/hkJRbVtLsLjoY+25K9tb7JZUd+eahpNn800z
L9pjKA8oI5CLjVRWYJMNFW7URP+myFZhsA4coX+Lu/xtUXG05mA+Eq3gWtr5czNYeAMFeT/XTh62
WA+nbAPpyOtD8+p5drtjLR7v2NflFH5oAPUawZZ+N66M/HbpWpPsmF2WZzmEPNdYt7PNejthXilr
ttiU/6y7ICqfcdRbL0KX4IsyiT7LoyoO0qBjGN/0ZE09B67xgU51H5jMBWl9gShKDc/MubqWXW3n
Ru0hSONm3bLq2GOMqbAbJttFKmJQdb2ljr1lfZFeDSIHbiM7nd7iObm2TkAtOJ5YUyTdmta7t0fF
kGxHgRE39uhxeoPaD1Dk2Sz3yXLbLIeuS3F9kvnGGnPtHt9meN8NIVIUqEVQSilHqq1drVrebuGn
28/+eD1hFgzkvZ9XYreU3gdnlBtMTMl6OXTDyjm0QDiIN2du6KYf5DcRka10c14co+gOInkf+6J5
0HXvrUwR6ma19s4McBxqmprqyTS704WQheR21qWveuCEm6hN//KQrEDi7mJ02N+C2n2288l4GWtb
rMnvs4+JWQ7nNp8F1lPI6GZJq0ozHG+lCS06+9aQn4A5XTMdd3hCFfpJIxmQokZOdrBf7scmVNV1
VBA1mh/CJmo0XgOFzCRxSDaL++ZBiB6hhqBYCb6LCiw/ZQsiODu0rXxYJuGkQKnTmK3BBhU7Zl4U
PRB9buhGa45os9N7SYsN+rblrYSKDI+Ic7lDiQm/fq7CNXdmvpdhjcRL57bV4VvfGw15ZPqot69T
TkVT6Keq19y9JQuHFEQlO0X/QVFI70iVkuHRNavwbpkn5wxpFGaV12aEyrrcUFYF4bHB3vASOCYp
Q1hdwxmYZrLcnupGrVU55XMApPwfXS3RGVu2k+Pt8jdwR+GtciXpm4ECrokGzBEZ2eIZEbt1YkF+
b7SkNY/uaJ4HiyUytgX9hZamxxXmScTZ6nBm7xsYCK/4tSKCnNtuRabcTOXQoUqtdu2CYX9bmx1O
b1Vna6X5Ouky3KdK42fUdXZwza5ZJYIhs3K0+Z401vQ+1rn+lptneQGoNkzQCYKkoHlybjVoEbP0
KPlwMfRD7Dy3GhNGlsEXcWs+rBNIqv1Kg0FA3NHoIBqGbodx30FGZyqLRYlYscNgee5YFtMcy/Ye
uaQ3rlFXxG3TMED2N12sDgbN7KQkWwgwdkgNeFWpZPyZhymnRV50b4GX6JDBB+3SOpbScCBeHbUX
Qyuuy3eQF7b12AGYj/242k+2Dx0cj+ve16V3ChyUtW1sNNeupDwSUVP90sTWK+EJSqfVOWDCbYrJ
cqrcM7Ieu65AkahBtR4xF7BMTS+YA81dH03mTjfq8G4Mi/UQd/qNFbJEMonf26p6IDSlMng1Ta9Z
MW1Hez3u5YoMmXhdk2N9pwX4xjx32H+uWOFZYhJLkx9TZ7bYwXHcmsYQ3v/+4JV0tCet+/H7KUxW
myrqq5Obgk5dlmrFQBtTT6GgBixnVrkb9dto8fKqZ8HybMrppMQxXjYuj6GoQUp0DeS8oXsoqUhj
mJb9k0E53TOEc23cJtlHvVuvNBsf7+AinyYA/OxY0IXVERlkBHj0mO26+gw4b35vLEzZDqi5Q57U
ZM/n2qtFPO7Zx1p0aw1OyW86ihVyCiwLOC2PQ8eCCO+68SQHz4UsUBNjprk3Jbvf25Egx5vP9YtD
4R+a1j8/dVbTYETrxPhXDOwgRnffm83OVN2lnIX/Drh1Ac+eQ8Oic1hR9mEjVU7smniY/v1sljMj
f6fv4tZDYeQYX1gBks1DVAjYVjOOtzES6C9TamOz0MNvDdUVFHruymy97tWwjZcWPt4HYqzbMZ3I
MTVy9NouvTETf/SZGk356lJ8nCl+PdsOhXXL8irsEdr2U8TTBuIhqINdxtV6TlvGHqWuq9SDP5k2
uSj9dhm6EkvoK+ETlBOHNfKNGsOI66nyQIDnmeYe2i90jvRe5F2vjiICLi+pAPlA/hatHHW4vBDE
3g15v8M6TIgdWz6GS6t6sxwaqoqsiB5USeP7rFaQDLUbglyVnrNWfF2OLMZXNtDol3LK1xstmPv7
359psaqrk427KpsYQmDp+Him5i8F9cBr0IevU9vGt9x3FVI8nlF7ZhpXzyJ1ThvGn69GPb9aPpSf
713OL+9Y3ptHUKqT0floKF3sLHdO1oaXylczltQQUyizQ2FfFmVDPFiIP6eXwQRLbxD9vVkWThUR
rxudbkSauLPKiAKUqwqcvjfddxqBj44TFfvlrW3TVRTNu4R7isBCX/ThMZrK5OgI8Bepxm5oYgPw
3LeFtsrwCt8B8WDey+DKhHrzzYqa5nU0GYCVXn/qVVB4KZM9YaERqcDzo9cCvMz6ML2E9dSf3Con
zkd3spe6MA4aumNLb6trKePmhRaVk3racxqZwaNLOWQ5G/SgeN2pe7YNUb+kQzKfkLz0NxNZ4M+z
vAsoQWyKWamz7d65Gi4jKHFy7jeYD89NHKXPwGu0LVQnbbscjm38vLyh9ZSkynIcMnn458sPGqph
RmSvYGy9+2108ZsFbh1sPDdELmgY/kkbS2Qp5K28R553GeeofcrDojmMLTLKEnjpO9oCAC5B+MXD
grhzNNyWZPpVL1ZINSpGs9QObyZ0+z2xpbSF1aGWtE9EqbTXvB27u45MSYiXnA/9ZoLWUGWnifrq
s5FRJEO6S+E1OFeq+9vNQtsfcN2yIi7pegnUGvsuj7pdDZDsJO1smxaC7wYl3moZHseO9WCtkZgo
kRext2uvU2oBGTL05EdPRIjQ2w++W0UC6NsnOxpJGwqL9naMdVBVLfWNtPP8jXdA+ElbpQvq9hEg
oX7KM5Zqn8dagOfBhyNeduOzVpWU8ln9X/RwcthpaPUpT3xtzy9r7UgCsM/TzGKsGoPjsrZIizq+
BBReliMcZLi/2t45kl+KboRF+iDwKtjFVF8bpzZ2XPnudpgZwUr2jVuWY862cXt3L6TM78YC5lU6
aMZLbo7fO4gc/4yJdGHz/jGhabmBQRKmQ/g8yB6RfcXkI/g7H2tnJCojT0lkLpiLZtnpH97bqMt5
3SeVdmIVwFq20+uHjuH4lJOetapNs37PDGM/EAHyEmFA21FHhREN5QJJasDmnsvCIC1YCYQi10KW
I0om0TYN32jOk4zF40mPYlplFjliDQYQxIzxEz5GFUolwx9wWeGtRw1pJOZzYFHwtCosJeBNxxvZ
0uGL6Gu06MU6ODFHOvsN7BEOKQWMKx+R256krhbtBsG2nQ/fDVPPuLPVWsuwqHFVNrKdZdmxnKum
F9eD6BAWVroxdDe+DqM+7yXeU6KHaSIv5+qq+lpGKTq/HD98TyMlXEPfMGh6cQxnVEnalGa/y8sv
i6uoE224dwdtp4UG3qc6U3IwoRJzWMR0gNyK27ZMj1VlT3cEEWl0p7zqALYHw12XvZS9Dgk9rsyN
A0n+zQQaVDTleF/EnhItszhLKlduF0UwHLg12Br/2bZV9oJDdzcAXF80+UPmJNqDXYnuhLTkWiso
zvLQyRrveOrfjWCnXriAzjnN4W+5y5Y1CtISm610jqGlgSLJveykZRORL0Ph3QiEUSqLVL+aYVzg
soSdVyXGlSaycU0SVEeIevHgedXX5HFZobJ+JrP6nF7nMpg3IkvM19yExOgnrk5CVttu2zGk94FV
c9oSDhkayHBK90RGMQqgLCc6OY6UYnBHOmJ14lKiH9LWWnNArP3MGgS54lROd0nLmi8YXWcn8VJc
4kSAPgyYWodCpAey6gnwLs0vYR/5N72ZOC/LP0B/6LywE/NvaMG5N2Y5yvtQUYSCOPtuUsO6dXqz
vXeTlhprE27qObBPQJr1NX2z7Nb2vOfOiccz0c79U6s91tAqn2NWfociyvtTGsgHs3TrIx8HBwyM
pH5Vo6pYZUt0N53RW1ajw0Ml3jPTh3c1BtphWf9IYB2thTI5EkxICflnKycNJfwNdysGE22oozdb
I/CvUc3qXLgkJcYFgqG5V1nc5gCCEoXjyhij6q0rASn4vcjuUzWTBolxLjNkFg9VlCr9SdoPuLnQ
VlpD+Z5EtnmyGvI+CGIMd/1gQ90snOeEtfSuaEglW55F1EBwMzjVtsfVtg1xvXxF0FJ0w603yxD6
pv7zpU5jtKgR+LFKXMY3gHkJpC+zu/RFEB40YQhwYVPyBBEuTA5Wfs3EPN2nWpqjqhjBNs/6Vwc9
8VkikdzNnnUlODPbueiHb5DRGM+FXX0EVdJ9WIIOldWY3+ac9iXB7OVDAp9x57AaaYjU2nJPlw96
geJaJ337h5hXRWHaP0YNWZsIJheBLXr0BMJWAY95rYMvfa8/gESV70QKBhsxD8NedAq93Pv5ITLh
Yjpllr93EoqyaggUsdygxvxKk3m6ZrInag0cDWEw3vQlRCVZNIP2JCzElPY0v6CvbU5xYyC8VyWE
smbtzFTVnT1IaaR5WewFHTSXDrbBTTSAM74lcubZNYYddTb9Theeey4nkA0YkKJvVYp6tdAfWtGZ
j3nVRWvsfnLXqdaU6Ns7yeB1lS5K8CyzH5g2w1usj8Vh2b2nGrVKzGSJZMHbm/iJEmtIsIVQyFTu
rAwJBi4AWFg5YdPAcecXLRgCMgZr/SUPUBZqxTvfOVpheyadxEQF3ht4rEvPiq+Gpapa4sGeU4ZV
s/YP6UihoIpYSOYuJdZU3FIXV9xCO/3CPi44Jn754umpdUIYwHpY9QnzhqDlGDEFKSLBc0WV7Vz7
JFkDfVhJ3TktFQEP4hnFxvquHOv2Ws4Ma/YshhWrddb0o8foS/UBfIQ1UcwpZ32XZz5S19Hw1FTq
f35fNbe6hhjw6gV2+WCU5mOhefpDPCRXWzSMvoRGbKIuwsmQOh/6mAWX2s2tq+/7Z3yQb0GmVsUV
Ji62H29JRVkgSSzz0tHnv6kEYpIMaRFOPradZURaCUReD7au2pTCkcCVnWvHJn3ohtq8bzsX7RF/
1WckdWDuXSm/dalDubLOvy6VQrCVD0bYkL1BytO9X/vmto+y8JilyK6HKW22nT+FFykA7o89yUQV
ELWNiMfsiXUFhckAD+RySEmNj2pCjbEB+S07OWHy3t8PdXUo6yaDsiO9bTe3GqB5n6hYTH7r5WKK
qBJTXvXAYbXG/vNLNwTrvbmYtO1i1GlmfGsBkY+Ld6dmLimDAgq9SvUqVY6L0+tER2tWh7NEndRx
xdNKKMmQVIdCs+N7SsPn2iz9n5UiKJ5kq4vDshWT5ZCcGhLcSsISLloVP/PFai+k34hD75OLV1n4
ioKOxEk37b9R7cImMuv1Y1s2+l07pyfJKrS87QWZZI2t5wfKwPVjwFrqIGrokDrJ8gLl9F1FncCB
OBVlsNaTafd5TEYYwhiiqm5Li1ifuEOOLoB5yE2dw9sBUmIefCZZifsKKUeZrrVCk4+idLW7gBAt
D6josgH8fEg0toJO9mZrjmpssTFc9o9uMfqbzMPpOI9wFAhdSjcRtrCoa2GNdZ7noLiiuJc4BMqa
UeS+0RjcOVEEhV+pCIXDXe31DsbHfh3mdPEZQakcOESBNmlj78NUr1fLEBIUVBnSMCqPjRpRjF5n
/I3zKxJPar1+haYptrudKxt/tRTrR4em2kAS9b73nPHitOaPIpxuO7uxXunYursYBffmsxLCzBFW
oXv0mzlHsYCmmAwguVsk71H2NHFJryCyWC+VJC0ktz1jvxw2dGLA+KnKjojslzq01rXeHUtrjA4G
y/SzYFAcEaGuy5r5IGoJopIRQ4XLBY6SVpMF9ow6Tw9L/cubUK9ACz0uR4aqhrnwjVc+LlVgivKw
LH+WB6C2h74s67vliOC49jCzKwJDn7bMniyVYsMsKNTq+n2R+SOZ8HW1rxpD29e1+Sh11fBU8r0h
b7i7XP818ZsMoUAFoEr1ZqpYg/hMf/jBhrJ2oDOB70wdLg/IsyRxgADj5ERgsCfo8y23UtpM55j8
77vP22zw+J9tO/98cXlHR0PfoTdytxwFCZuLqSNRIZrpyeoix1o3hsRuDGyKanqT3RqJ3dEfaVOI
6ufFt1yBBTYn+rFzjgLjX9ULsnAxkhDckeiY3Kws927D1g2uKdkiJ6cEPolA97qcCvqm29Ke4k+v
3rG8ILVcR+E0F9vl3PKAOuIiMc5CuS1T4J+i9XYZMLyxEnQwgZOtZryZJlFqmX9HJlh+5PI7aBin
2LK5xIf0pM0MNHieAY1jlAPu9pzrWFGWBlo/yfNS61YKMzHF9dGCJ4xjsHq3PAHcVllIUF+lq6iO
/UM/ht1rzvzRVeQlRLl7XYT/WT4c/ZrmAbdS/+TVFstI02zXMBUfnR7gMGteJIHQaQpoMyivwTMf
Mt+ed5VdI5mnjA2tUj3EfffzWQM0bQ+QH+Okv619MSAXZyZezNIekR2H2Rpeoiardi7pIjdVMYzn
z+6pMssvz0SVXfWALpXFgvDzVJQSMjuzWVu3shJ36lNBxfUv+UIislr/opf9uhVedLecXx40zYjY
gbKCLQ0fIEhEC0I3Io/ivngJk0Lb06jUv2nF2G8JT0dmGI/p2/KMuIrs89nnOcHIS6HmRs/r5sGK
qHI3LPY2OLeiL1iR95Vp1DtaPDpax36rTXn3Nkeer6TQ0ykXdX82HbdbJbLRV1ZSoVzw569mjsNi
GdD7GA0M7G72dOlDVCLhHJxDZvjuYegs89yph+UZJp7sbJfbz4MxlmfwQAQRRUjcxOKejWTpEcaB
y3Kp5tVT8tWph+JsuUW7hc3dr0kDpD0zG9aKwl9Jv97UXybbc278orWO8ehqp6ysDUoLhEhMafcy
x4O5N6OGEUIVlcLcor5jorIvKPT7qBJ3vU13K2xCHxfBt7p3KeRjocFPE3h7Gd0zMJevFoJ3j+7J
p03fTu2HeU6D61B3G+LwjOPAUq3aiIlZodHf2QkQFeKxQUqgB9wYrYN4WD1INtDH5RCYKVfZ6MC8
UP3aMU++BrFMNp5XoVoX2EPBzhJarH64Trfw2PXdsO/p8Px+yvQIZVw2wnplY7BTyz5k5uZ+iKgI
Lgu/5dyQuGSkAq5AjEPeGIahLijMfRaV8V2fEplK5UgH7GfLg29hlh9J0775bNAtxwxcVGp1/lR5
GFo7wzPnk+UEMcVcehpOypyTTUNzkEU63FmQsut147fJbWChPqza4QIDLD0jdL64U2qeZS9v/7DA
pcsYb+ZLPZK0FkYeDBXVg1oKvMuz3DUnbBKoboR6mEiuXlm6p7RfpVL/ZFXAJsaPnEc8tOLZdZQ7
0fIerVw3n+fy51GhWkpS78eTXfygcwV5wXGCOyOYc8BEHLJKuc8mw7nqaguXFdYRN4D/aBZVcEhy
hIW5r4CRVexu0aXUt0k9iLWfzlhIeqEC0PTI2hiphpHCLgwWehmeNNnZP49d1i0bq7T6W6NL3Iub
seHLNL9bjdQ0L8s5eJ/DXqeUQiyYOlcEI2t64JF6XKBZZ8rkK73KucLSLPVgl2jez2fDoH24NCh2
dIOaFSVB7y2kGW3kBBiwcOjvg7g8loMs3qfMcZkvo/kxcmf4MFPXbzSkstQhev0ewStSgUqgXpXw
nlPPviRZghoTrTchSnZsERpUocru4g3yQfg2fUkaEvKSo6celsPlYY4a6PizfwFqO5y81u/hSvOM
1EzITaU5Hv0cuyqnQ30cTprvICpZ2BkaIRhJQ5C2XqHpL/yGTJR/P7SJqZ0jwGinlm4TYZLQIhX+
Li9HwPPImQF+G6vPkdcOi9NMre1zwYU1iDlWxya2LLla8nN3kxIUsr43blGQ2YdFQlMZLAgMdnOS
YL+Hhny65XTS5+zW2GV43fQ+VexLNKcwHkqur9vCdTERWqP+sLxgK1KerFpn//u50Z4v0g06KpUE
uSEwErfF6NT3JmS6myg2/AMKiOY2KYhUJF/OfA19OsxJNjwxGbUXOyPNVp2uSUPG5YMjHGH1xmQ2
fYXAuxcgAr61FgWjyXSDC2soB7lP7qxQ/yTfmgb1EFNoGKOAGuHCuAou4rK73VZF5x5qWw3zripQ
kv76qJkVo6k9ue+yDYjUxRVm06x0M6KRwmGkuW1JWs8JweFjxRYwkLjAzSq5GI5qBJm5BoaHlX2D
A/ZHkTyFbSs+aDCi8czCGnVwaa/tliI05JzyVLFFW5PwNTzT3VQeQk98zP0b8JTghzBcbCtl88XP
2HWndDKxOSXzg0lo8TqUbGdHuitb7iLv5M+22LWQGA90Z8cDcBZtR5joiEjZrraxT9ADWzGX5seY
Pjg9u7uwmdRsZjzQvQbwGTb6W20KutpJ++HFZGeCyAlvJKB49HTiI0urF+IA3Dc98qmI0Ql+itxW
rHLfCy9Uz1BJsHg9ORD0Dhiuxc7pz3mh+UctRhI4TaU8Lc9YhpungNCg7fLs93PRr+eCxLIPFDPJ
wR3zfU8Fa2fF9ng3jQ5xNrORPYd0uBED+Ml34Os0SkYokDNwmSAZjW9sescboY3FfWXa9zF+vBWa
sv7ejGmImw5uFm4a70C9PNiBF3HJkAYSP4VeeF9hOJ4sHPFu044HSl0Ahh3WqQPiFq5/HbcQTqO2
9IKrXnHpQmfIPvt+7HoGLdIefvvbf/zXf34f/3fwUVyKdGKX+be8yy7U6NrmH79Z5m9/Kz9P739w
aMGRxCbsOtKSgiAUKXn9+/s1gv78j9+M/2UBSK7tHh+WdFqwAFo6PkDwJLqAmPGvpi3PHqX5fwpB
PlAnmu+2S9CGZwXlkzWwOXFLwqfCamhXWZ9zGDn5U1+HkIisrPlOU2DVjVW6CrugPNs0oAmz6qhy
pLpzX2izgnG3zXtTYd1siooJVmKGoiI13Jpqgwexp30vCgFNNfA/kCVexiiOaQ0HzYzwDMy2i3/+
00IeI99Dq/2vQwD15nFEovP5quU0mDcXx3JWDHDolUJrkWn1Ech+lHY3y/f6H798sc3yRX8n/gS1
OKWKXw//a7e+rv9T/Yt/v+NPb9h+FHfv2Ufzl286P26e/vyGX34o/+3Pj7V6b99/OSDlNmqnh+6j
nq4fTZe2/7oy1Dv/X1/828fyU56m8uMfv2FKzlv104KoyH/7+ZK6kgzD/cOVp37+zxfVb/iP3/bt
ezr9t/d/QDHkn7p/t3S2oS46Jp31lss1OnyoV+y/24Z0UXiZlmmgNTG4OnOQ8eE/fpPO33WPhrMj
DGlyGdveb39rik69ZFp/l67p6Z6t255pWp787V+/98874vMv9T/fIer3+MMdgu+d/92Wli6lrluC
wPFf75DCyqq59VwBIRFOVWK9Tar+nQTDiEAKE0afE2nhmE80N53coT6SQSomX3brdPLV1clp6YbH
GsrdPAQfTUU98g9f5P9wC//5AwodV5N0pSt0T9jS/vMtHA9IoHSM2TdI9bFKSxHvnNwtdzEitANP
mA8FRTay49x17zeHsIi/N3naPUZVNu1poRM2SAbdKvMnecgkhgxWy2KPd+mff/1J/zTYsGXydHK9
hW0ZpsPfzlZf9R8Gm5RREoFONd/M3li+FYHzNofTeC7sptkiKQD3GNQPU6lRyW5d+3UmSvbYTDAc
5eCm3OyF2BkhtKW5k3v+LPkDu6KdHOYUI105fa2DYScA94MaelgMta1ZPrEgstAFuXBA4wyNM+yg
bxUEojCld8zQI+ytD9l7hUy5u3ebL7q07aexituNoydnzGdUcaCJbiozyMJVVhOb7GgkLIKfRM+R
FodmdP4JB727fCKEFrgCHEAsLXHHAjmdN4u6su3ibv3X36e6/P94aarv03MZhNWdI0yu0F+/zxlo
t9FiMFFGIKB3BEjRtpqIENHGTeIyY0S+t48BXoDrx9xQW08TKzQqOUZKrxobPFvPL3/9mcSfbhc+
Ex55F+agrtumoUvr189U55BFelBxNIJVNLRi6mV2rJoyFV3YtnhrRzlfzDbTezQgNqF4Mmu3EYbt
/ehX+FFBYh/NJDYOGTLZwtLfqC14XySUgRtqCd/9UtrHdtQN6ioZmQBzjIlfJPTSezgMRgY+foAM
dcQwGm3++nczfp0s1fVrmOzFoE1JbPcMC7/+blVSw5vMp/nGVH25odbQL8/zC/ja9m5ode0MSi5I
Z/vaJ+U/5yoh6kCpObJCR6mAUuD/++O4mBH4WI7nMAA5f/o4eVWjSBzhMNIOepFuLShnTB2BQ8E3
dhW3ozn2dAO66dn13yXYH9ivsBlys8V3X1BK/uuP4/y3i5EmFcgDYbpCMBz96WL0JpyMlDr5/z06
qzehQrdzj16mRM8u0ogv3hjI/V//n/9t7EMFxhTgGCxhaA9x3f36F0FaElOXdMg9LvJnzUoYTODL
/DRjt1M3c1HJdh9GqlXq5/1jN9feJhOq3ZF+oSefnVLAHw+VNL4sZoLFVpDZoPz++pMK9Ul+X2gx
TfHdctEIk7lJOqanvr4/jH0oX6PckBZeXct8pb9FUssIk9kw+rcmh1rENlxrttVA01UWCSVIz7/a
Q+sf4q5703RgjHkjhyMykleSKni/lSagpl2uuiYzD13Z4w6AB+D22OeUzKVuvQRv4kg4BTYjKyMb
ZWqN4nUiAun/ciXa8s9/fINb3bIdQIpMk2rS/vW3iwbcPgnA2Ju0Try9Jpzt0Jr1hc2KdmwjH8Xn
5Dz5mcjR1RZk0mk+C8q8/NBBNj+o18YyKh6DHCNv4agYXjPS1kNYxuumbquL7k+rjjhFzH32B5GB
7AX6mXw0w5836NBA82M36axa9RmKL76H6JiGytcB/sZT7zrbOWFTnOrjs6cb+SY+1SP0hcwhWVMi
wbmBZhDc+p5uHSrHyR8z37zzp9RBDC+KjSkG5k0rSXahXr0tM1diByOhqSqZujgVAWamCk/Gvu9y
k5ze86JgS4fmtsczcS4yCkDLOFD7BBwR8Ap2lsisXdkM/cG1B2amsuiA24Tl/lN6PLlPLhBUFMI2
gbeVZ77qYKIgvlC1VMANRpYZYTYSaIPNUImU4lObTKmpuKPFepIJaOex7/XNPDXOOojHehdbIxvH
IQyUJhAZfz2wy+c/R3tj+hC/7jtmbqqULqp/cfWMlvKizvgclUm5KWrCckvTBz5r2+Ga0gvlrT4C
xkjkxqZXF9+oHqyZnvn/Iey8liPF1q37RERgF6zbJL1VpnzdEGXx3vP0Z4D6/88+3RG7bzKkrq6S
lALWZ+Yc04nrl0Ynmn3yBFksi5FMM5XiiNZB35uKyeYMdtipGPUPzATYZ2YIi8wEwDWTLDvdqiS8
MV5Klm0bhfhvsMkkFEXEDgxFpv6mKCOx85cf+9+Yn+f3VKrOiZUoa4aYbgQCjo22xcne9Kq91S2s
RAcWBv+wblwCjyWrWszCGvP3AvJoHeZtGeuCcw4Ul0mkguwkmfh981FOmxhnbX5vos+aXvSlZuc/
A37YaVg4/lw5sxqz0S73Fjk2q97SSU8utQ/fwSgF2WG6Nyb502S6omIvMv3YhNI42J3eb4nRKV1l
TH4ttCancGWRJbt+vtCT3EyB7JCn6BkHfSq7T9OkaiEyDlG/WpenqO3o8AnULealP+EEmySGmzPf
CI7F/qH29+S7xGy3aEoHLuFGKxyauLkQMu3Qvim+Tb620lv7vNNeI99K1/qA6iIXJKhaEWNb33ua
+BXGjFpD8jWISjrFyL1RN+XclzCLm1INdwKtzdlWzWabmVl80Cun2ksHbDrFKk+1uYZb/mppG/Zd
cTxjr/mBOJSRLciGRHwlu+jcFpYAXuWJXa5OHz7wrGOlNN1uSLh8QzX0jxPz8I0hkaHnpf1ZqCPY
DIpUn7VoOr+MAcLUoYrQtHjZrm6Yoyxfm2G1OKd6V3INNww0khq4Ui7gBxjjRHrC8FtzzOIzdnyB
c95uXNIRq1fOlMZVQYWi9OBvZRqh55GRi2Mvm98hzMK15ysEv/VRjuqCpCmG6N5+KWAMnWnoQuTs
pnSVkpezMy1YEIDdR7fSp2JrYsxxtTTkiaLVukvDfGyMNn2JOyN9HsKbbzK5MshwOC0/gd8SpA2J
sZr3IKnSsUgVqv3UEkCzmiwveMu8MCZhU2OkyR6JfIZgVXdVvYs5Vi5FOZ3azCJlUM/A+ZmxdJFn
OwfPHAHQaDFmx+Bu2EW4y7P0h59b5rssxs8SfLpZV+NTi9v8jN+6W3cBSVw1SUk4EvqjE0xsp9Tk
OuUZBhavidbso6KH31B7thIEiNJPeyMdQNCgVN57P/1kEIcCqd1tEkTKFKV6SiKF7MKudwfNztbo
+4dbTJ78tlcNEOiDs7Whj0Ez9QiWHEBax77Wfy4fkczRv1lj96GFRBbaQDIaJ7uaOL3cr+PRyWqx
b/xa2wR2Fm7FlHYvrIFx+xnxa6GG3YO779O2xnFb6o21M0KNOA9bL7dQaYHlWESfFXmHvHB+sTXS
I0j8IPTTEukW/AZMGZuDyRh+hJaJ371g2x0QksoEXh64baxTWGrWySjYczbLAR/7x2ZKlSOtEZEN
GaBdhY0LQb+DvBhhkMyz8hCrZ7HTYxzIWP3+lOlUHP0IRACBG4QzMK1dx4hPY6V7UymMDn7UQ9CN
geTXzsAAuyRioW+N6o2oqh9ezaMcu7KbW0W27YysOOD0yUihrYJnTUEAPAzHOkbuJYZabK1jNVnW
iRw8bRuYBGGHs9movzKzeUIfwU2O/39nmwgIOmMiwE0P/trtBopWn5eOSwq/Zd6tulCG+6ca2REQ
9vqK1bVf+13swK9x9rJq4884Va694ABmqnlTqat3hWJcFxhuwIm6tkc737YJwZcEHY2q5iHZlQQS
o/bdSsKXT14PSkVoBhmtqRy30ZEbon0KZ4z2ROG0ZZK9j5xM7oTmhOvSyoJjEdY4MBwmwnZjPAr6
pHXik+o2Rnm/a1FZtU2xD2wIrF84dZjqvUEaU9bAOc+DJNjhvBn2hiyCs2awU7Gj/DQByb0kKrGy
8NfBsFlVfzlmzDzPxfxiIWN0HXsYtotjwfKlvc0bFJHbVIH4Vnud8ZpGhbNHNXeLomaZR2m72EwH
t2ulD3fbneDLXqOMsZqWA5qO6u7GN2hvawQ/gM/CW6V0ewRo0IN0+YO4yxBELW8RNDVjs6AjF4hk
FQPeNYLpVPpp/ECKsglnwKrVK8Q/lDI/wKtq3bRXiItxUsxAyEJiTvQXpwSkk1YIZSKtUNbYT6qz
yhbkEKv6YbBGPiud6lz51s8gq1D7EXU8Ga35XMPUWH+BR8jAKDNI4YWE5lPA7QV7qcW4DjL0CAuE
fUQhzFIcP2FsNcAM4vykz/+sgA7iRi3ySljoyrG2+BtAK0p+vFCHNoB4cSAH7BRHTv7ODb0VeZs+
vFB9kWWT3kg71VZkhc1Pm8i/p6HBdQBKw4kJrEyKxzCI+D6p9nOLLRmjF91Al7SWq4PxAcRV9E99
zZegipnWbdFGG0aa01uq6bsopHG9aV43/erA9a9y+0htQ8Hrg3xIMzCFizHPyFADzAOPDrL0BZIT
5U8prk4ks5s3YXdByEmuVuDvyUutn9CG+zkIfsZMV4G4ZJtbI3p1j2EqhnRXY2Jy1kqPKK3ZcLcI
r6fagwlE7PAuMqcPJyp/keeSbfVKcjV1eRPtOlGZtMTTuiuTelY5B7tlozclA07GNHwdhvbDGOQD
n1X2svB9a2xvZN47bAsfFcsd1j+genUYACvLJMQFObn2L32Erv69SRJ0SKppS9paS+AT+L9thBTM
Lwwto6MPw6M6OfqOgCCs/lOEBU8ZvuEiLk+B4hzLMojWHfYgYG2Qx5cXP7E3jWX6d4hCP5Y3PAAv
dSwLYR30vtoxnf+XYcc/ejphg+hUbUaEOk/tv8+zdNyZief0Oq1cgth+duTBiiD5JLVBIoYeGkXR
XWMHlVeOruXpv7eU2j++vLSYcTq8GpqwHftvLaVT2IFk9UmkfNE4SELCYBtKIqdCDWNhoarV3gzg
Odo5evYolPWV3MnS2QV5sdVlLs+drU17ECb1iimFDmlgNpij3yLsOHR2//2bNf7xq5UCrZ2mSRzh
mqr//ZvFJ2l2De6qVailFOcx4JSI+mXIu5Nhizm/OX6UuIvWYeN3r0MsgSqxlZurnDNW9NC1u3TE
OEgRySMzWE+9CSw9jYeDZF+5cxQLDlLdj0eEpb96dCTPaY3gSyFcDQGCan1WNhowB+hpgGt+6wTS
/Ldx3D9/REnza0rMfJbOAu1vk+KeVPYhxcizWirKaeCkxC3NnMuRfb5pc9IYF06+YtdQqzNFupbq
Raf//kb/YyioSQkXSgrH4sugd5uHWP8xaGDXAvrVtCeyqzVt1eKDxQxSsYUmK+H+xWtfDodokvpK
YbK99oyqPFqYlQNHlL8mkrh4aITZv1wB/5iezd+YIMVTmAb8ZH358//4xiZM2gqJ2FBtGdydG3B+
ObmzV7+vS0rS8DnXkp+tptPw4dKHNhWZh7YBoZDO8B2V4Lx/eacY4v/tcaOruik0PCemwSgVjPf/
fav8IM9E7eFHRcHqrPJ89zVjkK4+kn1jDV5/LLWW0CLUOSRFFz+Jbu2e6zaFCCQTIizjVZoDtaSd
jI6NniRHJZi5ytJq99OgrHsrye7II7WLJIYgSSyy8+pEZxOlgh9EpRe3OeJYhXWW8PLfsCpi5Msg
dsqqvjWpn96WEbj41vlDfo1yOa7ipULAzrAvHVysTaiJaxTgEFnujKXRcjoF7oHF7QHt68fXcOmr
Jg4dLdyFoVLdbWQMvLdskxld5prX02ueiFvjRwlD8yUW8rZMGipype+686FuvqbbpAKzl1MK7QXO
4rhJGiTkS5MCj+hHNbu9FgIdMbRPeTHVBy+T6tlzCFkMy62q1eZVn19yna76r14Uk/+Bog2+Cp3G
phiISpbV0M+h9XZNKonwVoWwh59m9qemK/vd49NHboWnwpBpeMr9uLl1Do8TIdVDMrX5YYys9J03
3aT/CmMV2fQ8NFEVue8cTz8KneeFZtFThIHFztOwipPTyOJhdN6fxIPqGVhefsjAiq16qZYPNVEZ
83eW4LCxg21iaohUh+izpC363Ri4vmObkIgxNV0z0sGDOX16qWT1EEk5fjfHiMYlbOW7NzREbFXp
8NLLqsbPkDX3EfEJooO9wfh+s/BX/DECoTlo8RbEFykL8zU0Dj6l21yTa072MqaMPoyp3AexilqA
+1un8KdiaKtNMhdBrd0DjrKJwRxlczFrsgaSADGJ/2jJZEG6SuAlrsuGHY+szk3TmusZjOEaWg7E
jAIAB336wiLo67KxFXWrVZnxOo/lz2iti5UqhrUTBfJbnIdUZNpPWWjkWjameh6IJsNtavTHKoSj
X/DLO5g6WQSzV10VY38wq+iK8r+6hwx7KuS6wOYsc13aOZdKYGyl3mjcJAy0XbOsfpYzIrzLJv/6
/z8jq5x9fISeWZF4++qxo0HsBvvNqVtuDN0h21vDgzt/EVXREdX3ecOFOt6xnIECSfLfQjFs0ngh
fFmD8Vg6956m97hEJAnGxOtiapVtRcLC1kTdIxF9AMvAm+gZ3bABJNMfgnIi/7a1pluVatBSnISh
0JQ74cZWjfeY4OHT6ASHrofqn1L5rKqgT7gBSavn/tTcxJp1QpkHy7vor0NswpuIMljUkf4rZe/3
HCR0zkVDDid9wy6ZKb4pTNWtI7VfZWS90Pjjq4x4UfPwXfjWcLZSrkTIeg9P6epDp7VsrbTK34RK
EZ6nOLl08yVQ9bHc2rKiANBE8IJ4vz7ZWTML6ujyTqEnkAcRUgnVTD1Ppv3515VQ2u11sjQJ3I9K
IiTYLdNjBxwVv1tUKKjXrTMwj/agKuqlmbnCc0IPO4DecLWo5ebxJ38HUat2WzVpHoFfd64iVJ+k
xf4+oJ27LC9YI/ILHHyuJJkQGCjS8BnVL06P7nkYI5sGNRow0lKswGJgLlYX1g5H45+0tbEwFYp+
IErbovkk047OHG9uuF2OZdHwmOgHjPKd0uG9jWrAI3z3BMC9RGWe7pfPMucae9JFCu9QbhyiyvF2
pm4Pb47uHYvJ1NfLoxbzbL1hK+QfJuZ0xw5q3XYSzF4dcU2MAfamMuM8rKo+Lu0xibjg4pza/Xpa
ByMGPlDmT0GTgt2r9d3yxWvHUXZACshRNZADGmq6m/IIty/1GaryOzEn5lGYyCYr2UT7Yiw3QmEB
qSKA4rHlWavMqC4OabJu06TlbmABtQa4Me5YWJDuYwJKrztud9/6bqG/eY0aL72Ok/19su3gVGGJ
WDFjty8698jF0BSx1VVSXccZdQTn1ztZVYtjcGiNNd76/BBgwts3FiorgxnJGu9kQbaTVYNfbMc9
8brWulIVDJI1eDuu6+iR5TZtyHK/LJX6PM0JE0N5ihpj2rFeKj6BhlhbKNxiJYchOznIy2KLBGJU
j9gQG2pq9gMGuGWMB9S5u9K2sqNJLOnY5uO3zGRWMw4tAHwETUqOKJm45e8q8+3NUGfkLxXxm9Uj
7nFiaawzO4p3pS+SdcZW9cTI/bYUSUEfaahFIKjURJib+jSdzd6MdyZn7NYvCudutIR5+GX/E+Se
vEP3bDaVoNE2yX8BGeupd4AX07Yjh/hMAF5C1BEdpgHUZC1ZECYw3X4qJN27Vj74+2WyURtBu5bz
yQkJ50PHnLSyraJaNwD+3jsVTtRw/YKfdOkPQNvjb9Ksx657QRXdfFei6dpmvzK8QK4KCnxDdDsP
CaNkAW6GWf3ZjIjrl8Clyq53VkYKugX7/JxMg3AN3ZAfojUe4z4qB++xhCgUPvHn+7EUt+W7avm5
TxoQygDOwxabV3WmuEXrrWO49nr1p00c9bE2enmqadzyWmca05Lx0YWqf7I74F0eAZmQufznsbFS
lzNg+swi/8WHE1tm6d0cjW7HzqEDMOA5a9sJ7I3s9njVwh/IYfcq98p95CDmmChq0MXzOaYnXUMO
CHjqCJFbbIXvqlEfRpVFZNZr2kkxfVBTdFRubGnBKo2wviwRA2rZf594FDJY1YKdnll4TSbG5PU4
MuLW6vuy0DHxaydOeCzrrturC+bLQOYBAS2nnJAYe2Msc0kXX5DKcc6zbtymgOq1lY4uENpBfhZ6
ml9rQRgjUBi/PXA7pMelJagCNJc5lfAWr4QA0qcId2nFfJhpY9Cy3KRYBTE4BLdxzpnJGvPEb3jX
91MOFt4PoL3O3BIfXZ0hxvjRevJ9gNr5OaY4BE2Gwi86XAzXyIdXS2U+tvDw88Ir76XYKcofX1MT
TmkKUpal9tosjBYHL1Rt4HPFF/A+St5sAVVoMRHgpYYXkGnZsQG0b5BzkzNlG4MnxLwsgSqwNQrP
O+R1bbDPZhk3hhs8JYy7yHhY2W0CzH9+mLTzt0ZuFIO65F0ZzOSIAmy4AGG9VLaSv+hWTXR6j3CY
AfSyf4Ob5a/FJPILGX2O68uuP2TkVozr2PaNHabvbDtzKSeKhi1VWojLFrv5Ao4AUcGOoS3P/73t
orP6e/tHN0EnYbIlo/mynb8PL3QzjStTA7HVEaEauUCzhrlLpcCKa/OgLDOurmqnnaKN40lgIhTO
aBx4ko2nC7S09ofCUPxtaqdh1dt95lZpal77YFDPvf2hRkAdR7ja3xswfDDltUGbzkNXdaC2CFKy
scVs/TFtTlgiQ8jFnUNMiWjWy6cJjsmvP6BH1qjEm7cWDwoNiEYyKDDks9mWyraRqXmzIW1swkaP
2TqkJW7t5KUYbGffl0H20pM9uQfbq6iGTbIV54M2vzDWHTeovuONFGyo6HnK65jL7klPAab2plc8
izT4RmTAbw8uGHIIKlQzMco7VDwi13riRuD5/wfEMkzJbI/H2Xk746QMOfXQ6aTSHCSyEphLLXh3
2eNZHcZ2SzRbfPBoz93adszXso1XdpyMX+DupauDoCT3KviCFRl9GgiV4WSEVXxYpjYZP1Ho8/ye
5NTtPVE7bmG32gtxTcQze+OTFuTGTKguP2WvYu7smKJlIv2exrV3XV4UI6gJaSPMSq1CMDjMrv73
7WGL9d0p+2q/PAGsMjiXlOeHdMTKNjsnLCcSh3Q+GIQ/ugYEH1wf9YsM4uFpJtz8tCqycmxShO55
B7RGx9q2UvBC8/gz0/0yymMrxaR/uKQgU05FY/weSVh6GoPoZ9xzRLWmntxsORDtNa+FmIdf2fTN
jffwlqd5gKOg/JoRTIMqrkHUkkfnDJteEsTGXVadPbuqjgSp7i3j3CWm8q3ubHNjJzF21RFcr1c2
L3YEWJ+4mw9rcIqDmrMcZqXJHFV2KV22R/hcVL631WBfgiVyKJWwjBltHZQ0nPYRlEV3+XUlv3wp
sq/pXhq34xYihbqutYhAX2ayl3repZNQ5W+DXDWfZVTgd6xkfIXcTvgNmzI6aoKWFGgF7cgWPwBV
TgoCkReR1x5YJZBX1MTHQO/r26Ty6JTZtMtNpd5gWYrvTN+nkfmu0unje1G1O3IUyo1WdgN9eOlm
GgEuHY/IlUVK3qLHGKXafjVUQW8aazSLKqdTYoe3aP4aYdIpRx6IF0OK35iA+3dVhIcMxMDXLjnu
p/65cMTHFA6IuQLtT1IZ6ln4FXoKwt8UFfcjCaI2pL9B9qcYRuS+mj9iyaXspzr0QObjGYfx6Zy6
MejmVJL4Kitn32plvIEEWp9UCyDjQtqmmi3cIR55aOaVdR/DwXi3muo1acKR402D96J4z7HiKe/q
4H2AX3iWJLx+qyyEtcSHvXp9rB3DkA66ikkfYdXyQt4OmwSqjJtXq9mTMpIBVlevE0qu3yrr7S4b
BSc8Gw2lCZ3fmlBcvfAuOlGET8NQyxe47dLGVzFVcIH6xm+3PVEAx4KRHUvbKHi0kYr7K8rIL54k
rBSVfTyKvQ2QHWujV6NcSUNqR4Eveh87Zu/2DpRJV4zNGmE2vbYnw20cww8hw3aONCqzDXpBRnZJ
aa+IrDEQEH0B4NLOoGbMFH9vmrU4gpYQO8sMO25DTvGk2ibZD4Ig5sCA8SNOa+Bxon/7oiNUoDdW
lJRPrUMe6DJOb+1S20/wrVi/zTcbzLHFOcdYotlJiZY9jL4vJm/MuaSm4L6u4qTdYQawV62qYBKZ
Jr3dfh22dYk+upmbpJp7jHAvPgp1HZS/qX1VFAZ+witOJJ/zg5gXX24gYQZP5Iv7T8kwsVbQUxZe
86ehQYxwkWekh8c5XrRmZEjcNy8LW0RVMFz5AGPW6EdBPjgy2FO0lk9jwYAAW+QhqGyYOIb1YyyJ
/YVT7N1xj2xKSyFKtDHI+c6K6lBlSGVzZNiqyigC8OnOwsvJHCe6hm2LarOKP3LREL7r9yE7j9Zw
izrV3pqezK6weIeDutVnYwS2RecapCGMWRavLx778KKIXpfDfXlxRlbcpX3hmwgui4Ex8FMQqWHK
ykiX7zQ0yeGL0yoMs3FBg6110w93Y4vaMAYVC707eBs0sgUbO/S+knHRmytr2+zVdWJopE95Ck9D
HQRWJWXmhpaGWEEZ4PwkU+5ykGfbRY3j5896rRQXSlUX2PH4ABAYHQMFkb8ccO1SuYGnJkRLkb7/
0MZ3nJEm2oeeCEoHUY4gdwUB1bgBGpsAq4x7ZkmDt3fiKblpASHBGCewmcSwaUTOre6A8BGTxXKw
TmCQz+AXW9HwTQOVWGMSRM1hjQqALmJ6bRNZWVQE+pW5WXM2PbIEYoX17hyyQP2+qjpZf1ZCcDoL
588AKxH0tlqcIqQu+Dpy8UuDLs2xZ7cb1WjyF0RuJJlc1KAIPziEgXbQmx2/+OEWMboRY3mVYPpl
wDT4ixR4BJYIEXfdEs/4VPY4WSMaUAX80d0Tafm5IJj98lHmQ7oOgHpxTzQWHJTMXfY+bToaRAVA
CozgOYwK8fNxkUSQDpXJJf3jR61N6D10ocxUWkaUSy6CGat/dCK8j83QH6UV91dOJfAoiE5KKAkX
RW/fooy3pgnr3J16Tb+llshW6sJcAJEwrvvECjeDOrJ8R7iMJXLuzxPWdjTV9drspb7urB5snB48
d8sd3FPPrBCEhWvO3WqXp/F0WT5CYcMtWGGzDILmJOjY3iG9b8s2ILyn9qIt+xN5CSbhNYfGssrt
MPMN0fHsCt3vLromxRWmBBMl/MqjjD+WLA6KsukAZ+rdyLx7Eemi5oioNlpoRvdwHvERt4DvTVqv
XQ/2gFjR6LG81MAlDFPVnpbPmlKYPPPrj1IN7HUOeHDTj1FDY86iCLst4Q1fn2dRPt1qvf2W91VD
5VC/cxjg6NHVRrIiRiBP33xDr6Tclo/KkgSLIYPM3yJJIMOJxsGcYcy9Q1nQp3I6VTOLc0ywJxEY
/ZF3RIbDWYbjOEFtvAg8aHEYuurcVug+KUC+DL7Oeu4jlgzDzOV2xLooeofr+/+tCpcTWYy+q+Wc
UCw4l/Kg9JA1DcP40MgAgtaWICrKn3rDM87x7FS3PQ/rYPkMKibc+xgJ3XG2R1cayyq7DlJQefW0
V/2ocRsOoKMO2WW1vINZD95LK0gDjZ3NqOXk6CR0JRF38wDw5GHnU3zViGL7Ess1llhNyRg916JF
8gAHZ20Sf4jpUPNco7bVrV+F1p3waOs+6Ixj7UHCDQ40eYiJg5g5F6s094IddstyPyFQuZopeWhJ
JDck/SRrE7jcxYA4soKs9rGgUpuBmFVLUJGqc6Sw0eZHFfP5tpi6gt58/BbNW//lJciMU9QQhRpP
RsA8yRe7WjfITLJLgJXqtGIQaV66d03LizdyVNdlk/U3v052Yg747ueG0BrDiNNnQuNnSudWSgUT
hcPmpfbgi81aHms+ZmNGr5R5TbglDw8I/fyiF3AjDX08imQaj+1wzWu/pB5a/KheI2l75jlsqzMy
CV/RsjZHy1GjlSgwp6/iJjM3FX+2otG/moSnw6udx9bzpLNr7OYc/CGTvj21Q9ydRKk4SB+sHy3K
01OlWeYpbYFD6mBn4MHsfeWhh6PchZpkVdRbp+WljvTvYPoLnpZ6CtW+TBh5UgMuF6CRIqvQRzg6
gXBy2D1cTMi7g41Wk2gZtZyhhWKVj9QJZ6NbaW2MWLghEITrpIXw4eePnELdhtRNTMOGcrU8DJYX
TTCYY2+SrzW7+x45QYk9vOuvXd1+SiggzyWHFSLT5mHHPF5KGyJRJbZ2EXtH0mx+feks44EmH7wx
yFg9TTeETkxriILsT2t73MZ6wVCjgjpYZXq0GaCrb6I5b5bdfXACF4YxJvuO0cD8mEsrt0Uo7xps
qtYQ5CGrOVgZx8rjCZ4NHwYgtDXsiulmK2m/I8SsR7LIH+Kqs9wuoDHzKiKHg6no3j1FI+DEAXmy
fIrk6QSQhqFywSQSR8vw4Fd5iua98eTHClMWAH9GidTdB5pATG3zngVw4roAgEUfGAXBM6nxhlHj
DF+EvO8ko/5wSw1p66qKeeqSCvFb9NFrkUv7m5xhkE1Ieo4M/Xo5R0+NBW9iiWaZj1U+RSOxfBq3
gb3HurkrDepdM2ztT1nFGttMOPdDknX3qe9+eI0INym93jZakOrQ1bayNQ1CJ3CoOYbxHJqEUJcq
wq+xpRnWqIdfusjnquo0ElzjDD2hAQw8nYUzehSeGO9O1yWipwCOsovZYnVRS1JGOJqPgYjTBwv4
D2UcsvPyn2rQvusO7eYqbIkyWr75yurLOVjrr09zxyrRZSubURIxaYK9/JQmGQ/dRDaDPaFgwmkM
UXuhPqX0ZujEcoYlK2NG8nhNI+4cru7yWQh08YUBOKbmVWubzS6QxOItqXx+Rpw7ygTkFFygUE3b
Yz/p12mcTnati19ROrtbw9+KlnUP4bCwTsvaO+VpdVyixEs12tdy2qfD+HuMK7gQy5Qu1HpgLpQd
PBcbbaerPBeWB7c/cfxkPGxWI2Ot1XJkhqVlnSlqsq9FZjJ1MyMZjc78uJ4BSSXYjk3eB+aekd74
MZg9hk64Kb3vv1iAky6CBtylXVc+UzE0sEjG7pZXY0UjH6Pxi2hZcxZC+5CwsE0ycmI0M4DG94db
MirxXuv7Bp97LM8a5iRXyrj+LixCv9NsfG1rcI9wldjs6JW7FDIM+qo7lXd2S8lbKeuMgFxnnLMK
edZiZKBrtWC4tHg0Z6LI/74YLDXcQvtutY3CAQ4XhPt3N2lq+lolZIMO0q7cwcJzKmz+UQ0Y2KI1
9knE4GQD4UW8M/kywzoQdn9Um1rA0O0Al5AEzqUVrGwJq8Gcij9GUL2okaif9bh+gsuFjLIrgntY
mt2+ID4Sr1poPJXh8KjYMG9qgOlfdwDpp9lT7bflxWSB0xpkl5ZGd5nmlG4RpOQ7ICZGn42regzS
g8kZ+5EPXF0T+OVFeB7if4u9kSiynlZoVY9e6epG/bMZHB9VWUACRq4xnFA0gIue/x4ucctz8PIQ
OM6GTLkSdz5hTAAMfHAe3sdAmzyzUpInK+yJlvaaWzPv50WYwM+tUaMXolzjWCPFrGh2YEWBsJQK
7eUsEErGziclomW+XDLPbCLhnTINQQsllHFYlgM2oo21ocM8nbJiPAAL2+IBy1alNcjfF9IYzLXT
VSWIUhv0j3qzez16KCQ1pa3WvVB7q4+gyve+7+iX5cE82p7i9hlwCgOBH3Yq9bwUqwDX7b1H2B/D
R0In9TC9mHOvxfvF5pWsG+xl8olLsV2LdIz/SgVRaye+9/PTB1c2BsJxLiMtLjVZ7aue+fMYpSc/
tc9EM5YXWnfvrvta9mT0QEjRpTG1UEJ32cnDPin2XtHc07zA0RL21XeYGWSvsfOGs1u4mdm9jnHR
3o2JE11pUUuL1HCZBppPSTzsgWnGl6iTxpNBtCCZVcMVMe8HoJz+pAwTxh4vs0lF81ee5dV7or8w
Wsz/vRMMHlggHZb/a/lP0RhPKIzZuXNstUiSByTkg2Y+GnlbslNrk4m1n5TXir36DmWy7y7C/aV+
CkV+LbQoQ+MvWqR3rMt7lXorJ0bJ/Wra5/H7sowxx9a8zo/FFcUnjyl7KtZTOqrvtm59TlHOQkaL
K3Af5HVkU5VfUvSLG6KuMLjN09Y2wmvgMf3mNnM1CUHAw0pUzya/oSTG18q44jqVHBCWi5bLX4Ef
28G6TahKF8l80DXBPuqjb15tVIdxFKHbBIZ3KJl3uV7C4MVqEupEEf4cTSV6wG9zznjfnhpEmseh
KvtL1SOXZAq85Z39niVojaI6mdbLgL4pituifVTUSqx6zczRNlIM4yAbryrSZ06j1D9S9mCEEO2d
7ugP3B258xBx7nS9+AmfW7v5QfKjUhjMLJkXZjayX+NsZPf+llF7upln4wOJcd1lCfeHZlUcJyEj
XiZ3Eut3MBJEpWw9weDle9523TVDMOemnX9MrZGZufWjE6O1jWLtYfYhk72A/U4j2P2NwZkJ0dYb
vW4vZcD4R8tXmaMSdtahEc/8KVo7efCBGDKW5k11TBJK0FdOhhrhNIgr2DXZkzT4VTKDFzy1C0Km
9HyG19Pdu51VWJtJmcKNlHhsTE4Kr5fjczeSSlUoWAUsvch2U1qEm9AjW86AnQFpEbMDVAETDq47
qvq0zRSg8DL8HhQswFGd3ytRTbiB5rzyjp2HrrL/zwP9k5IU4czEAz2oTl4HBdVwHs6hSYmDaBrl
g30GOgdHJ4E1VQ8kEbO9aUOk6DCpVVp3IZU1C2bfhYvOW0tNOfQEYFZGc/R0gGR9GIE+qpgpZskv
raC+muLXSmU4bDAA3iC8IeNJ+xn0JfJXXd9bEIe4KEtvExd1zCqk3bS9sy5hLTwxbnL1qXll1fpR
Ddk3shZTWFObBCoHtk+N8WH3syZUXA53L2x/+gaYHJqMco2Cfs2Vkx79+ibU/yHqzJrjRNYt+ouI
AJJkeIWiRpVGS7b0QkiWzDxDMvz6u6iOE/fFcbrtPrarIIf97b12VO+jQqtRgL3qNKxbziDSvD0X
6B865yA9ZLt2SY4d9jd0kuq+TF2/KP4MEwAQWoXQvVJQeFArJCIrKWPadv7lmtVcvMgxd4j2SNo5
15hOny+29rxmDhlVg0xP1cKTmSa39TsoyEHvFRMHxzz2rXh8dk1nvDoJN0F8Q3UwdwxZ5qVM2erL
6NJLrz4wq5h8p01fN539zqancjcyJYiRgVxhXyotYfji4vRoPHRe5dFwu8Lz8sdpLQ8mzxkYidBu
PTRCxSqjTyZkQ7wdIjdP+JJmt/R2QiRPKrW6w6z/rS2qkLRu2WHbsTl1UwGXcw5bV+XAhOB+oHel
HzkkicUMUUSzGf/2/AmeO7rMdrDJPjPKs/HFcTuPnM/aLq0depsZuFRk6CMHrqlfvr3eliGpK4NO
GjaXWaFXJZS7AcHEA+7E+QF+w+ZDdZ2zPR9X6V26wcNVsjr5KXbm16Ko6IKxOcVSAFXhpWg8QiSg
SDysbukhLqHdrIZxKIrlJ8q3NhL0RjIUQWxKxE0NUPkaWaTB2YxtadEddIq1uYBzWCV7HhuqlaQa
HyM5ntxkc42X5PkUcTUniQFLa6m30zNGx7GGewb164VES3HnZdVhoA6doxOTGZO40LjWObRD2G8G
R5kdrWt4kIvAzptrDrtzGSqM5gvdBm0lWTqxVhit9rI0Dajg9JRSsNTDbyXrJxufdPvzwF8YQy8r
g9kCIhnT9KhZ44Nee+NZlCf8KIjoVKVn5Oj7wSa/IJu9+10bMMFSbWYN0ss2XFs+scm2lr2BMrXq
8lu6Sb8nPUUjFHImK5VAYrSVCHQ7z0JNa4955LxwAmz9RG/+1raNL3PCzGLaHVylt0g3EuqoMZwM
WnGPafDD1actSpM+jiXtm2AD+To1JilG8bjiM/Qs33NgTBlUNpHI+fZad91b7nPVJLlvrQn0LBpJ
55GdlUEJxPvL2MigsJ1gqZL2VM6CaFrJjVxZ8DxEJn0U4xeNxBfGyOxt6bFEqtgqTp3dpvuOEQfQ
WOc3znjnQfKdrxhYIKTld3zj1cFusn/NrIrQsVPMw+2851TmnTyXqGwGXjzEVUKENDvQhs76PeNA
FaNzZ+fiJYko/LIMVAqcEzsm+mPgyT4LhjEV1OKOgkT7F6LPdS1qOs0SG49pPMYXKlx9NoaGhgbc
8zLiDFol/aFaeF1X7zlJEOz06bykencl4Nv6iJ8PrFn6weILosjGgOo5fVNHRzln1QOYnc2fgqE0
HQk4M2utupoSYx+idAP20Bj2cQ3I045mOxzar8hp6u3ug4o3EkOtmbv6lru0vrF4RTAlDGy4mgJK
zaoSm+500AtUrpppEMBZUqKNoxHPVAz+o1gpf+unClqrG8MomtID6PwYrQ81Nq5WsXOa4b4YeAki
QD8+nch0Vq9MD2wN8B5LXxUCNjMoQkD5jLMjwFlnpyLJPJqCorSGgk9H1wEHjRuUED6vhNza+J8G
RpliCo7tMQvSrp3Mbi8a5uFJ5O7LYg2t1rP9OPujp+zGnWkc2AFHf8Gn9pJ2wzvxvAdH2H+kjN+w
UTcPnlsCmeDB4by8MxLIF/aMaTB51xn8+swCv4RGgWIfc3y1KAtKYls+ZepTsVjtunrDyMN3LWHY
JGQUwyZVf6vJxHwkZvbYcRt7GOsvGmWBBntpKF2Y0MuoccWbFIp16k89bqEIm+ucdubR7vo3xyE+
A4Evm6OHtbCWnV0wU7YA/+5sepN9JPh0lw1DRY/Ut1AcMDgjR7tkHS6GSJly5WyybCSFL0YcLZSY
/MjOJdEZGfe4E6t9rN13XIOPhJUK+pbf+GtfLFOHc5dxdVkRRVHtxpUr3AQckq8oBYtfjl5gGO82
ryh+MMBexCVZkBiZcOYg6DlLwCFq5KtljEBoWPoRFXxB27K/LT1KSDwPpxIgRjBkGXDFBLevlt7N
kfeJnQfXnj3xCXnduc37u1KxoPZFjHPlU6Yc4lzY9FzW/7pO95sn/4XpfhEaeEowliakUSbdeuyK
YWemnNNK4nk4BEmTLsPHxAnrAJI5R5dkG8UWJdQU4W9MH21XwSRqmjYY4rIKGcULv4L47ydRadzj
kMcS1P5qVoqB8ZSEs5CPRj5dBBb5X1XV13uOqZjF3U8sTmHSU8qiD9/JkPBUc4vRupKV2HshFutQ
sUb0Dz4XzbFVekc3qclJPM/9Hv8WfqbRDpK+oMCLDnJwkxz3pdug59frLivn/E6rGFIOGUPszmFY
2TQn6u2/VVe/69OswqhhQtyNU2jqeCYndzSPE8oiycPhjoh3BORpH3n272FkIwfIPu2grF8VEF9R
tFTkqDfTqvudJ/QnTOuGb/Ha46neNw6HgqTmDEHa8Q2ggk0Ksql81ZL3hE3CPTWBuD7nlCWw4aZZ
fV4WzlpQVitO76GZZ8+NKga/kDqjeoJpTaTxRGodqqpeNPfackp7evrgGxItB8jvcvZL6C0MR7Nm
yxxc7KeLe6TLW24vgsVuXqaw90TvPVnxlvQtzANT4o9NEyqi6W8DhS8iPzqDmUU1Xhm4yozI/cRZ
XKcnEep3zoRraq9UAnlcdoo8nIvsb6HjwawNzSCf6O6nSbd3zLuok7WTJ0vM8d1o3jOSSPdrheQ3
RAIhv+zP3Jg8zl2K1HfjfEZVLxEzWEzlAsxP0/nDVnSzmfFbUdntydT+Jk2oqV2rCjB8fcXOOg87
MhPHQanfTdtlB2Rwjl4UUi89oWosBw28ke5l8UxgyARh0o7t2/KSytfE9rC49tmethN14fUXzsCa
ZTA8qdjVs5hrPd/UEpQ6BZxO1OysbPi1VEo/GA69IkLX9liMaWXmccABcewo2z5gXeAN6AQl9ll+
soeDXNPvAcA45ULOwWqVsaPYkRDRyrtk5Lp9bIfhROJ03C0ZS0G92uBQjLBOPU5I2UVV5yxyIl57
KEPswfc9dnbUC7n3Boox52qpd4NFn2wcI3zmlO1KhCjAx8FY5cVxJs20RsO3nnjPem0v+6I2icEC
dBRR+weQAEIYvLCdYzpG4C0HsRIAd7L+7GqO3Bme62eIETk+Kyz63fAySBZTUQkZlGL4KDygejMz
NKBuZ9v5qsree9cdTExDWtI3LwfuLsMYRGVHr18RO4EpO7gHNggdB00tZfwSR5HNkIAatik1zF1E
rNmfq5nC5ApyeK5d7AHWbi5S2jm1rRkRVXwY4E7YkOUje/DT2Yh9V49oHcCDZy4VCjMWJatUh4mv
WMDICqvOTfb2GMGzd/vzWKeF73Z1H8DQeazpCXpoJ3vriF05otWUJxFDUzPF0FbueyXEuZKVNQE3
EpbN/On1ZguS2esOqffDQSs5lLPziOTvD4VibFJTGJOlVFbQl/vYsygfXCbpiMNaCGfzzMd9Tejo
DuQYPbkzDsSi0yG+gpBLhnDFfeK70ZRAn1oxCLU7cidgA0bx3bhoF4uL952RVzBjYbqhL8Mo4aAO
pcmXcdfvlUncd+2kzanDVXwrpzzX36i0PxIpABtd5SIYbPgDqsHn6Bc9JhRMgPkuNXJ61fCaT6R/
wbh3HyIh4MRA9MEisHXAXNriEca9gXxvuryPOGjjtv9dEfTcc1HBYZMh+BHED3tcxtpC2Z0FJlQB
5Q+hLzMx5H+Q+5s/E7mD4+p7AFntomTAUZ+sCLrXPBn3fIPrUS0tPgXvVXLyO3UCeLgTfTn9eGpg
8YRMjGUw4YXePJuMfIoa42ahSdxQ/KOLnnAZmAriy/hWQlg7FHAqG8aDOVXmgQrFHcSZOKjXmcs+
4Rly/AvS77Xv40tbLkOoa1b12C53rUbOjHYabpsDTee1BEAQ65W4G/qqCkXX/FCK9VQTBmJ9YHji
VO94+7JDk67vNWsLn5nt25m9mZn52syePSOOeWS7Z03SOZFynWMrZA209AXpMznAhuK+7wgrJJ63
Fw6dDdiDrwOs6f2G4ArS0qA3cmJJv+A/dI/2SOdD7bjrrjOSIujnDh37Ewpkw/qPNMsCMaCa2Pcg
vadgaIBTx6vaZ/r0EoFQvEvS5U2scgk77cnQko/FEU9OpVZEyCTfR33WBfbKZ5SK0iBnYGK1ZlEz
XTxfrfU3N+X01Gj2K/Y+cdFW9aJ3f1KLwLWD4YqBJxaPTjFC1yLQ+h1R8jRhix09H5OWgntb1j7m
TOiHtsXAfrmf4abey0pHEV3a82hkToBJJwk9S6CRZb87zL4hJ9/kQBMdoGtsIfvO4iBIGJtm6eW+
mJOJUC63Xyc2AR/c8AKpPBgmX+VYMAadal8r9f4RTxyGr7KufWnm5yhRTuiV/cpMe/7oqvrF40/u
TylOJ4UVupO0RyV/irRcwvhYB32fmswFhl86dIF7csVHppUp9r7kNW2wYEhrEPvK0AGv4BltLRGO
jdi3MHqWpqXh27Kfa9TosJ2+ViyxIa3ONA9X1aVvx+M0juuDmfFGe5KzsNU9M/4h/UbbnsR0TNk8
CFrCs69pB7TU0eYhnA0ydeBmdrpRsrE4NEosOa4HYqE7VHO84qW4FMNn1uTOndH5RhV1+zWaTz2O
/gBrehuiBdyviW7saCk42yOt73HV73S7gThvpRi81sWfsva9Gfs3+hT3S0F9KEcuWhP67sGJwee3
0XJiTW0OfTr+iVRiHGst/2KQG5/RmIUvYmyWilr0ujO1cJVj+jI69hmbLcgzT0/81QH98D4CUjyP
lvori+xnLARvjDdyYZjpCyrIraf9L6+qZVhgeA69Qv8pJvMZmbfacZubuUs5eLyzL1uV4x4M8xAc
Cgs9acX8TzE6PUxxsgbthJKxgtM9yzF/rTMUobqo252Ro/NnnUa97zryCmCrAjB6aOx0uDgtdF6D
RkAOTvI4VN5jlkzBuMlWtqPmvRlLSbZjkAFhEKSEDOeCNTmHRIp8Z3ImtKxxverleBSuFP7ooYVH
CqmJCyjjHn2kXWsrSormpWPyiNDTNuOhU2t9MgfzD7a6Ef2n1UND/E1Vqh1F+kIRLtOibH7D3vfd
WAn/jcSzZKGTpAOBc9t8BpR0bRwM/+1aGsEyrNg/F2+5XzpiO/ei54sdcbJsvXtgdFMTlVoQJBfT
17z29wOTNT+fSCMMGse/ClMtcTMITcTqfSp6jwPDXb8zhqcIewTHZ5e+zKIJEIUb8gAX3ak+za4A
+V9YmHiN66jkvz4pclwP+YMNrxlR0wfhrfZVVEQ+eBrkOiZx0Bk+Zni8PS5E7pSq436b9AhfDpeO
JG8r1KBoj/Q2HOKViaZMK/jfxXVSv5qK6sNp0pqjipivyZKmHraEd7vLkqssMXwYY8GBgvcTlgBZ
xbBxM8HCgYFs7LSfRZhvKtHMPfdvUl4kFF1q6YHlcZMQ/O7Ya67cISOMxDwjPNYfSdQd44I3v8Rp
Xp8yE3GvpZT8nDWbMOszF0Ibcumo1Y3lc9Qb/Ty61SdijA64AbW4MpbuKanusdS9Sk8Xx7rLPkxR
w4YZ5y8FPDpA/+Ut6Me3sdLsOzc7CF7DDH5MWM2ji3q8Xrx+MPGdJL9RGk1AjaBRIlrB/A55/gDw
7l+ytI8rY9jWmPNLpONGGHOHvq5Cuzh6q35rRXfUGysKJvp4QttKt9oyYbNIPuOz0gJtjD8nfbKO
ZhWTUGR/DSoQGkz3dATtij6ZQn/KpYr2fU7VobcUHymUDRMqhFq4uShB5CeCZ5g5PIttZTxm9M+F
fVuN4SL6qzYkD/SR/LUw5XOP4xTpSjyC5fI9RTrBwpItdGGk9Ttxhuyh9SuGMbHZmYdIEmtt5mwK
ciKxu1GqfUcXqOiUOpUC7xhOlReKIZa9NonfkDvpH0GtZtsJxpxbLhcdRJJx+k2p2DudU7kvVkED
44IEOBXlS0xXTq6M+VoZ56aHs7NKgiDKxMtni+9+BYNG3vTJjXANdSLdzZ0HMkKY+U6Sz4fsx+kU
swXFPF05hl1VQV3R099KpJclL+jApOErpL+RppxiU7tzlT66qeXTv2H6A9NxWiXk/eAAOuazUtzn
O4oC6eZiVN/FXH6NkVKd6DPJIhUAoyIeF2npeV7t56nOtH1JHe5eNYRoMmN9Nuv0sSv1HQ989pS7
08vgoMONy9uixuaF3Om+XsZ3kgz1HZ7SN5sE1WxE17mKrmU3v8Q13iK7jV4Yb3DxMz/TGf09p5VS
qE/wx+hTkVHdjX+UoXOZJ0VKXQy3gSHWw95dZt9J+/yuVi1eTpVnOxAwbK/cdlmvl582MuDDZ+Ju
xJ0t5+7D8Ba0855fWGaA3JQRfVdd2l+mjE/KW6Gx5BuFPtUrKqCLKP/vBz5if2DkE8ZLtB7GMv5b
u9l25ku+BRn0g5UmPVYnb69ZrkN+iTNy1TKD7LbrHKPMSXbHten55nPazgR3fqyAQGG/OoF3r5Ns
8gZG0Eh/tE29CqqaftXxZ0YE8KdYN679uLCZOon0sRh/zUL9S0suPGLBdFp9L3GPMWBC+Cws+0/m
ceGmFNefBNcHVYiPKhEufLroZLSMmWQVoyqiw9LUAAstO9RabxzIKZq8TXDzsGyE6WQlR+q/UYOd
LMTWOgbuav/qlIkL2uU6Hlf6TsVIwLHK9mKcKe8Vk35sCo5SKyFcHVeAv05IiLykk8U+h59G2xGJ
N13uxZiyYeBjFwI8boV9J34Gpg1wP79mrpb+qvchB/jiYUQjZVyhOOOv8Uk1OlIXZiCuXCIJUKpQ
6Wc2jE7QJD1LTOjVmxDxm6WxqGXtb3ClxJ9MRZ5ela8RlWxBqglue6OJ396lEGhpxrOjZz9DEhXn
sqZ1Dc+xuzrpCcss0APVP/ee2x46hOxUN6xAzC76pIUwpD4XSxGbYEWXxfw6LXiUzJ9EDt985sbO
yZDDYY9T9IiX2ZwjakDqvtuRlDt4cyafCqvaaclK4RewkLU5MFKC2tm7ccgf9EM6DC+E9H57LFdd
ul23sWiZ2r9sxoMzNGeSOyPrwDZSsPvuhPr27jaIzNLkXjy2S6hmHjydS5iOGpjI0do7NmcklsoC
ylfeWlchORZYBXHLFXFozx33I1oGOHHDB2TyOcQdiAQigY5FM/drjneA9eLM3TP/ZacBAgTpI4Rv
Wu96WbN1qIhhombd0S7IR9ua6S7tk53lIpKohZuVl1gvq6eKs2vMv0c3ScM4r8/oacWuLTFxtAr1
3LH3fbTY147h1gWpZ6cwa4WGYeCU6w+6PjVXSFxMx8bdmuCmdgocZG2/0uJusNbIpHhNFcoJuKQz
Zgvf1unZ1OcKRJAkkBUlx5VLfKBz3jXnkdtqBqPBUy6eAcorA2IZJ63jqe9rNiQtRSTwhI0QxiA3
cKb63hBIBZyJ5mAwk2tOzicU6ssUnrU56EoST9SuxpRqYHVcuAkZyXNrmwcmu9Fe0W7qDxwZU700
uNX3B6umsik3qXMd5O8mmYDp4fMWAmMzkckTcw9yE+uWRLVfqs6qA+kWJ7hWRCIDyH4txZLyZ8QT
703vEbcLT3fKk1HaL2ZCaYFUBqIqh48+Ip7NsKD5arniL+mfQe+msHWXjikuD2LMcqIrDqfKxc6h
TUsA5jIsE4sNAEqCH21VPRGReupStiQo59KxRlmfVgOoxFQvXL44fAIJ4bdjNWCSpvycuVwA1ghZ
YKCjK3e5sfWLeEIZwWlnx1ycx98l9slaRvlzVxfHSQ5jqNE/GSyNe5oRALjIexzVgGGxpOWHsfho
Vp7KLDLfYynKs7dpg5uMYncLyY6JTtg+c+nDmYlfNaaOoFdfgeIQiYAHu6Pv1ueyS/clHLAdn/vJ
rbSUmKWis2It71QvzYBJuD92kEMHrlJBXaK0oQMmc07TNlyXkG5h5iqQ+rcAiWS9k88aWV+vY491
5/vKjrEG6QjlA86WNFtJkg7z3zIq5qNXjk1AncSw663fGC/wbDpjfkW8gbQhal6ysqXJlcFcOaCT
T3ZX7TxZ/c1IoOutq0MxWMBL4WkdU758ejmoRSrH6oqPfNeKpeVX5xWqHVl+LtIxPymfRi/9PW3+
ZMt9Wk0qFVnQcEc9ebFFD1ghmGQX69XO3bt+1oJal/XFltoGBGv/Fd60BqSTeaGctbyUEG3KuEIS
9rTPGNDpoQWu5HvEgklFIj2rdL3QE/Csm6D5DIBl89JShjY5KWpQtKESDQ4QTQT51OMQoTtn5pq1
j3PcX718PE3QXGSChtbFLmbmtbJ8p/ya4QWEEbR3LkJ6D1039amWQdckclJidT8snIEl52R4Ex1Z
S3g1gzLduzFqmF04PEWy+4UB52LYsb1bVzBhAA+dYw0ijOfGPS9jv4FaFiqQ6qeGfqYdnWHsbhSd
2yYR8uzZHTVtzxFH7lnl/E5BwB2FvpvnZt1vFjh3cV/Zj+sTMSkIDK1gTOd1l5UVQQwcgo1Yzqc0
zQ9qWX64yhX+avPUcjvRtH6+86rlQozXDlu1hFbHHUQp2VOgw22DVNR5Uca91zct1XbVL9HaVyHc
9b6boDjF3pQHaJCnMqMMItWWMuBgAm4I3SMexPOYtJAyGpnvcQYMgXQurUU5BA7D0K6EdSa7yKsw
51HoTvPRUtOXPpYYMSk3w8Nkb+1jnDfRDHblbOxC5tnr3cqgbc1LsecYjHcCospgZ+K4vhaV/jGR
CHqJtojInH8lXlE+AD677/K/tCk9IlWou8ZGQgJyT0hqLojYIOpgvjnXgLP3rXQsNPPkTwb2honh
+wQSE4ttTwyciG2IHfMfAzWJ4JE8WHKODvYgYmg1xquWedc8K6+GiBocnDodkjptmQR/0iztLlaJ
Vlroxpua6INbQK1Ug/oZ077cYw3R2CT4S/XvcGdwpAj81Kr7qHImPT1r9GrzCKcFl3QPfHPMu3Rs
N1ejvQoMC4jVI0WVZrv86l3d5i7BuSSvuAdETREkhBjMUuLGUT1SIgGuOJY1rMH1VxQnwHlBKsKf
TQYd3G2DIukS2bFi5Bkce/uJIDw7UMr1OSZBUPxYlecEOLk+tLoeqBE09hKMFRfi+BfJWZzlRWGx
45MW11VIyqsDkj9JW+5j7KluwqDBoInjIFMCA3SYMXjbF5t5f2HQMSTTk1Fr5AN1gXEk9pyzqJ87
EDHOcMgdTGh4Lz68nD4/d20tsov6rlI403VhbE7g7C7jROXaYi/mf0WO/muOL3rcMRDmcZ7bjkuV
LuKn3NbRHx4KLVsOSHF3OsYX3/A0GgMxxO7L/rlxqwX1L019I7LPRJmjPaEJPxqN6lgbck8mxT5a
axwyoLF2oBwQAMQSym3vtsdS3bk6t/3ZpiY4A8/twOfHTzhBk1lKrQxNzcl3yez4NZdeJmdYPNQX
jMMtIDvUobeQa+HAeSAFN8Xg8Zf0nBYDmBomyK5ai71zhsjTX1qpvxnIjJAtKfeZOA0qsmN3JNne
PJuTEUsIlWfk+TsDvblT9dM8qOvUmdjZOT40iFBYgJNrGSXeLubWDr8BGWN+GCqAqdoWIkHQb31r
drSjpowPtQZG+jIhvsf8xyjfaPp1aQCb5bLSc8oqZk3dx2iO51lvnkVcHhRJUha8zrvM9fBoGBRw
tXR+E6V23jlOt7hPqCkis2EXOXwEEMXXFmur3y3qXmtGeY4ti2S2PVwbsm97J3s0tUeDxqVLrqOz
id49Cs5O/tpoMRdGVyfiBgxYzs3C/4fr7W+ci1qfsGp1SfxIyFf6WDJw+dEl2oPiwQnLqSnBFYc1
Cb7OzAMn5hVUbwKKrJbx8HDDcVW5Yu8qmH2i4HktmX0oyPbF0YSGEKNxAcLcK1rHPrqijP1KOurA
5QmXpYOVs2TYj+jy6+YLNSqWLkhC1gH8Ob6UxLskOOmDGIc4A3wkvdsv43SYUzWFhHrLd2/a1cZb
HrKJx3Dtsz/c/QLiitEr9iQAtOBde8JTiIIw5PkUOZmlWUioKmN99uJfdeduJxf1NYMYsjT3oHPO
fWLf6p/wYJuIbAn7ZWnQv7Z9EEJOSK4rVkBPvsCJxLCeY2u2x/map264YpA6dTheX/uKmN3aWP4s
oVbUETHLOIFukGDlfQWgwn1g1Z+Vqp69EaSZqang9jsbsiZl0fXUl9WZy86RE8tUCQ1C3iduZg6e
c90fbtQBzs0ppVJkfKmP7wzyP5yaGc+0nvjd1TSCL8okcp3RcnL7xuy0ns8Q+R/lPC13N0sqrBIr
uKHkJiwQlHiIeE/WsQSWNCB84/N9ACZhPRBn7+g/ROn3CUfjdDTwUyqT0iqzlX//w6+V1mD9sjky
b1IuJx1O8ySLCZchlo6gVTyHrFiLpQxU7Zaiuf1QrYg8ySAOxtg9rsxSXmbv0M8MnaeMAjSo2yed
EpLnmiFwQG8GM0yNWLBdOdfbfz8WWAQ84bzJmcxijA9JaMXB4YxDc6EMb+QYZ4FpNNUzrHaARbe/
rZJrBNOk5rcxZ8KHi8peCXNCCktyTKa3blZdEcQExUEel42aM2khdxny13HrXapqzhAwPdjKarUc
Yjpmw9iV2d2kil9T30yEWL2ehN3WfusQ8uPlodK66wnNde0v1sh3q9f1k5wxUWED8X711anbYnYj
8OxbN0pJtUuYj3HEAWmrPtxOb03pLJin86uh9/POIvxwobsQPO0yR0E6sD5O+OE0VcvvuRAk3dB3
R1BWS8muVBAU3hlG9bMRQC63okYCOHAj1iXDI5rMV8Dih6Rv0ntcirhPE3j8t1LHyXL3C6Vxl2J1
XowtVjj0ZftQ8U99hyu3jiqIPuYaOLrsvsYIjRi3QvJUGbS32RFfXWYzbpnTYf0zZ5z4yumxSlTz
SvMnNsBmjq959QdZeLpOGzC/MKsIG+z4OE/Ouy4sbjDj3JTB+B9DpDfKuyZalses5ZjdrTGhm3K5
EHfvnzqLw+KNnmQkNBXnUY2ztijjvUWB+Z6lx76U67fGvw8X0pIEdHm6sHC8OJAAdkni1W9mXe+i
SNWPpkkNZayXbEiDciDLZFvEnZwqHjvG2FbjHjUtxjK7TbpNOQgSo9PyCIufcQa5+htRN1XYqewk
uxpFpoygvBFZ2H3TC3a17o4SMRmk4Md23aB/ojaV5yURM10wzesNsO4sKcjHQlj3XdSu7F3Ooybp
LwV/WlyWvguiCvFmWRLsj31mEQybDCRTpaOGv3fjzP0xG99vLKAJZ6Kfgh3bFwUgZnJw55yK6vva
82j7NgBCx9SmB1bsZWdZcSQeWIAfBfPiLQN9+1CxJoRNk638BR0sn+QabrHELoFxINCbg5oX8Ogu
kzrixC25Jm9OQatc7nq0qmQLA8eQsgzhPNzql0GTJ/tIkHaeHM0M9YLy8ttXEiU9gfUcVZ5fRzaE
we29pm0tpRsekyiIMdsNfXdxsh+7iEnyMp1rSxr+jdXLwc7zq2mqnumud/ZVjy/v///rWNe/wB04
D93I2IPLc3EsRPKJ1fyUE3tP57o7WKiQ4Vwb4OCBgd/zL/a5115uuOp2IydWKYJNWZ1SXb7VybC/
4bk6C4f9jUg3lyXOiGHd1o3kZabU1veg4NwWRAKVoC+qYm9Ti8vHyfWHWgouybWLZkXAc5rj/1Bq
dRm2pdLvbpttnVp/5ZhQc7mViw/bD6NOBgoat3HM+gdGI3ds0tv6/r8fSvfdMWv9oZnq5wktgfMS
P2XZ0d9mAil0+6dVZBWHdzrSx+OtX1VEbkfampZKp+EhkIslnrWqD9uhUx/VwBkXM6G4xnWZ3uFh
4CcUgobEtMa5520wsCC48/JHmhdbJd6pcsYoWOMy+1OMDqNaW+Nm0dkGosRW0VKovypyxXvqtHdK
/zO3UfoD0QYfh4FE/R81qK8lPLXoh7ZRwhY2CQDabd40DYY4VpR3NF7ltKRq2jneGzkuAAur4Y0h
M2AQ8A2UdWG344Z3NF/lYrzlZSmuXfp2W2ijyCsgqfV/nC7TA9YU72FuIv4QVfwITVE+m2AsJqq4
Ieyy6U9tdcVU9gSTXttZIuYvt9E7NSP6mIiAnEk8RscKpF94QyeoeHqct5Bbli3NadGc5LVavOcF
CPv90hrp65gaqGxOBtB9+0mx5eEkO/owtxzVVxbuQWrZxcVtfq3nvEF7I9W/9sCbNQVutIkMHLUO
tSlDQWXhlE35U9+wGPcWiu7CTnfKFvn8HxstmyAAxPGGVykOWESgcUdIBGmrHtKOqLxm4DcAlfu0
Vvrlvw2/dZWHs51hFUE/beCPMgudVLSx/+/LIS/1v/LeHMhEUTmktkFD9tX4miE64nKbtcuckFjB
+9tT37l2d2l+va0nWlzN0Ogci8QKCEKNU4hf8qIcb4D2dfHWEzoFF4eREaOTt+kXOIMnhxXrriU0
6OtD5550PW/DaXKgoxA7D+O6m69t8e92winZ17i+wn0yp8HZ54WRX/7b3+vcWR5rt3lTlvTQb0EH
JBbBQAwfbSgy47mhfefeNTPrOWP2uto0r3q6tXAsjU3EmvFkex3TmoGaYtLyDtrjEp14KLtg9KIi
oAMdZ6qjzjqOqochqpmLb8Dz/yPvPJYjR7Zs+yttPW5cg8MhBz0JrYOazJzAmILQgEOLr38LkWXd
VbxllfbGPShaMrNIRoCA+/Fz9l6bWZJ7/+slICrU0Pt0anfLfB4RB85iO7AutVIHLZ4zVVC5HuzQ
fPE1P92KiLkj2gCYeHCFFEr7nVdX8Y4tlsYTMCOu5fxFRK3ckRwzhywU97aGES1LfIQlLP/4iNFS
Vdl3ExpBU7fFU1DpZySANj0gm88o4JcazvinvOdspZE+b2eqPsV2Xl5xvXFm4HFgLRnf8HjDYZvf
k4Orqu00DmvY3Td0C8RJFfaqN/TqhG/Vemwt9QfS5xeSTBqxvjD7IFumZEejaseuZFglnT1FNE1o
fq8ZCfBYrW+Q34SJkGyked8FCmxBZu2R+VziNFTLG0ZGdLF5F3QhqleUfmjdPwCK8HTwh94Kt7im
wVRU1vX2UgRNdrXt8K2xrPraOmwx5tJOQn1W6+OXNmR2m9X1FReO9ej1z5AOtlMah+9BWnTLxBT0
JyPb2yQ68xT4NdsbJrXtomzTJvKuaAndc+bYAYE/ssSADQw1nu3yfxxZsM90GEAL5ubO4OxvAOPb
qm+F1Mpl4OwFSiS8lBEonhLmMbhAAI815eTt3KY6wyARlWE8lgdxQkwVrOs0KrZzcATmh+hDB+lX
oP/fDBklLRo/ucOFjLK9ZxDd+b25j/sOP5RjIz8sm2Hd2Qyjuxt3QMTpvk/qYNacReva9GLOJZTI
9uw1hjTAQKMcvtU6opY8MZaEJhGFk/tQTn79UcMZQv+lWomitF6kSyiMF0fWDoWD9dK5IXNXI/+a
105yykFYsRq1xaLNbbkSMwLTwrB09KPy+2DifbrRJscKHYs+NvB/C9d5HOvGW1XVB7mMCezAlA/K
YEwIonZJ67FniNOhpcXot3EzM95rvv9kQRy6Vqw95czAQo7K/9rRdyl63fuVQsX1oURHDBIRghA7
lrkZqRCRa1Hp9D5KotuRQLmOvidyRJsaJKb9IB5y36STmpTfVDlqjOG51S1wmouKLee2Vt5WTVZP
lbcGI+EjGLViyUGQ9LceypRb0Di4vapUhEdEvcGqUYCyLQdWUq9JD9aVsdNF8NHRNt6kY8Zw9Zbs
058QomQ7DznPdvTsU6Sa6ClrTlT06q0xM+qfyo6eAII4v9Ydkxtg/spmtnpEU1Bv3MIzlzy2zqZy
6/ygtJzHyZaPJjiUsiEXywmr77gyT0JnVh5h5L72vvuB6cygEWd/5JAK72q7e50is91AYaQ14Jv+
U0HMZxfa2wkhyxJldHstGsKswegBAGcSyuwIp2cawb0OOJBloY9UuwUlNxfwWkMcyW1RCXSX3cJq
Vjy60yUwJgaJrGS9w93dheM2LymqSFuWd1ZIxzfPbeLqBQ5bb/gaEHh3dKzJPbJGJhBgmHmlTsAA
nPXMz6b+qTY4pLqp+cKyFf+I0vbezDIXbUhwYLI2rhRd/d2oRHVxuW0XScXobChaZ3Xb7echN222
8XR7zWPzSJy1uhNVSW9aUBfcUk4k7Pv91Oj722ZmzfbpytR5jEktM4hpcSaaMvPfEjH/hbSYDryj
13NBHHcdBdVDIXqD37LrHay0vzdTY1fOsValMu7rXsMEYHeHW2ivO51AlrRr1KfZ0+iPE6AIKqiU
4581G94hHEkmix0AEIiLDwI664EHBl3U1FKjS3JXLL2r7v/3H5LUt3YkqtGWLMM7f24pjKn/gVzM
2mC4/k57VW6qvrBSck1gUlo4dZdO5roHjpTvHXIbRuOsXZpMiKpSPmq/uaoIc/dgR2AXegHuNY8f
8cM18GYCdzaLsZzUdrgiuZkxGMZWGshdtcz1dB8ONZlybeqfWw95Uekm6q4JGMkabBrNclC1XOH+
fENbCWIay/bSkuXHhABhn6INZN8KXE5y4eoWh5J5GtNfsqr2U4w1kv0x2FrEA5xV3lHmMM3AkgAp
XfkhcrlhoxfDuNNKIt5mVts1rLLrLySxZXqbNkwIWQMEOx+gk4rWIJwflEy2VT9A2wlntwIHa1BX
TFViMpTK8tlOxpgmHB0RTcQHLgw0ihYv6+2vRr99tqDTLK1MkM/lcEKuvehr2eXbNEtfW0acF622
viY2fUEVs+7n4hFtYP9sdQDiinYmit4WElrWl6yhK6wXlv2UxPo5CuH6N7kFBTzrs/1/Kb59RO9S
LEKvLKn3MwlvHSL1f+lGmDv0fyy2e/NaWFjPtfQgSHqg+Rq8DIFFM2JalZRBA+bCiNhHFNXlB+if
aIr2qF12dKC/6t6sYq0A89cjBMzSXYSS3kNP8lEp6xcCIBlOhjj6UIzf1Y35iJhyjWWK7SA2HvvB
+6YMe50XwH6mQmnLJLDuatWcDOgeNNZ5FWa8SzFwBkUHr86xsgXjxO/Ihp7rkXhibw4pcnNrL514
pt+YiGiT/iFsm4Wnsw/HfvXISQ8gEaNcLMuNVzAxwJKu0OBUUUMnZFxr+KfRIPd+gtU8JDwIfKlw
GTeWkrHSRFiBmYl1IFCaI6fUpE70l8s1Jdpzl1e/yVs1PuetGrolhS6YWJrCFuJz3mpelcprhrik
1VysenpQl3H+kLh3Sd1xUcxRMVHigyMUH2znj09vfxc0xFHqHtqUCnH6mZbqQQYl5AEtT4lZkDp+
IMuS978+KErOoucs8p9zvvofgdt/pDN/Cv7+9On/sRxwjxTa/0mg/7cc8G0b5T/fMbTX9Xv7lzzw
+et+5YFrQv7LlraFG1Qauk2wDUEq/c85EFwT9r9orCEmdi3b5Y6Yb5k/EsGF8S+bOwUrhEn4sOfY
fMM5T5pEcKH/y5u/G40iy/Esosb/fxLBzb/elpYjbdcwbenogtfI9OpTShGnWM+POCI4jbfpw/gH
sQjjlVB70P/Gj26I5/mA9A9u+9UdjYtvJ+UpbfWemVeoVmFgRqgxNMXRyam3Kg6+NMIpt2Zb2yvS
g+xzobpD2rawbuhiUo41cmkSbHgE7yc3wO7mKBf8zxNJHTuzHOU1FPQZu0GnbxBYuynwdgrKD0+z
rrXirmzf/crt4CvRIcd8tZRQ1FcumO39n36Tf9zq/8GOdEf2S1P/939af41+vl0XUziuYXF1WOTd
TwnA7AgMA+vwWmPy2BDOzkAoGya0gvU3DZ6oYZzpWmB9MrNi50bqvsshBLmwPGM6ivipmS/hwBcb
UlmyNTAEgZ2OstZ0BwBVU3vCa/tD4cM7qdF/h4Or6MyhddVccUw9g8GHT5Ik61KGE1OG+2zLBMhf
xiPnKyt0qHjHcYftlJG1LIc73/1m49OK7BTnNL/x5dT2eG9Y0leRgZWvwB21ac1+o9wal6gPiU96
3amqmSyGIdkUjvdTG0LjEFec/HWnfFU5KS+4XKIN7qF/vrbmX+HSv64tyyHpeoYFheEWL/yn8Byj
TNyps7ULUQVsg9VD7dI8CyaNxpsu6K2jLQurAU1R+VK3ck1/VL6Sq/Dk1D2CKZU8DpQE6MEARqah
ZFRjJds8ZoX0HAqmGA8rGBzOYiTfdBtQAmdTl9VOKPwlVQCDP4Y2tnCg3mzyiCz2Os44D1NwYTay
DuYwMCucDPRlPJ93Pso6urQ0VU1U9jwsy3++GMZ8I/1vlvKvi0GT1nF0m+At/XPuuefIkVaxdkkZ
LjmlzdjALt2VnXyYTY9+PqxQgPdo7NzxPhjNZ9X7KIw9/PED4jusqSM+ybxRmyhKvWUUZd+0EAua
Y8RqMxnpRxnDT4NfzHXxo+F3KVF/s3qYCH4cE5m4qXvy0+rRTbMwa/QucVb6V9GWGw8DYNiPCvcy
5CKdLZpCa9GCs1gktX00Qw+qLf8TCoH6+z9fydtS9elKWsacfWTaLGbQoP6agGSXzN+gSF6NktBS
l5DoeaICcJp+D9Hq/uziZL+fkZegcCQojLa+QsB6H2InXdheET9Dnrxj2LkNfS3edLZztpH3LkQ9
9fetS9pXjSDSs7TL3WJ0h/LJL2mmuAYJKSmO5UZa5HHhTj/QYF50Ov1AnAFnmYd08mzct6YmvjUD
0b1Z6s7pyFMObsYFVeDxqGmcJjfoye+yHiPSCIzoshRSQqzXR2eBjEw/tekTDcZjmNm7f75ykt3k
8z1oM22TqOssMhw/J48nY8H5vzIvdYFzrMxgssRTMLtarJ3bS7rMUCmtgUPnXOwTr4lSP74Q+Vhu
rZDsDZuYAlo55yTpkTxzkNlOsbKwQvUrOlBI/GFcGeQJgm2E8iQPKMmJ+UmjYTcaBo8v03bN0Vxq
IL3bg4vs9Udbzj6gCtoci2qJuZ97+p/ftJgTzD7dLo6u2zpbqBTAeuZEuj+tQhwW3dEUOg6lIdqK
jlGxLraxHJiYYjBYO2GkNqO9w5h/qK+4TO3fLIM3hv6/vQBBdUC8mZSGNT9cf34BgxHJijkOKwuN
mjb+kAU8ARPsq8zucx3CS29oSz/Wn7hyB6tkRWPh/t11kH+zALH2IERhzEKNcrs5/vQydKIGkafp
l7DOtxJ59pooaT8L3PsoRv6ktdXZYNLJhM/Gseq/pV5iHhqYHkA8MJD6OVGjUdVZu9bRc5xM3Bsw
xLkDXuNZdWHFWrZ0qslYZz2xouRQuUvNISJnGs0lBMwYyHU6P37Be+kTJeoH5gV9FZghjoKLCKf5
by6783fvV9DQtKRHfQWh/K+XPZSaMWmpfoHQdtcLDMkMlPPnKtgqy8WvJqthQYmB3Tl370ugfXa8
dLOpW1l9sgUxgEmayJIM9vbittIqnWVvUKxvhZst2jG9eEbnI6D/UTc1uoSqvicEkkHwqH1PmBhv
cwn6pkH8e7DVMAOqjI01Tkh7aG/mjrB2Rmh+BcT7gANqXItK3Sm9JJoDvyq2U9ziWN/ojxToseVo
w9wIvGHd2t6LtfULOe3J74KCRLRkIaKN3/aEg4eTxfuZIJKqIIejRfpQG0TRsZ9idGOeRIznkWDl
3PehHp1dwhWfPPcKvj84KN+7cMArNlXW4dMn7LfgMcZ2Rz4Yut/f7YZ/s6E4BtF6FL+Sh8+eS4c/
3Yxh08cBzfJLzXx3pxOQi26v+Jo7XXnQDVaNaRoshI/BomoiHeAfkt3YOrgAUBIXkWdbKvLd7e4l
jtJs7+uAi9Iu2tAzz4E4kvCjSZZxtyMZ20vP/7yg3Da7z8+zNS+gc0kNdmZO6PvTa497l+5H2gB7
Dd+pPKpTN+nrrkPMg+WJuHJrfHIFqDUCAb267Q8tRA56Kk6TbIk3DFdlwY1RmAaBEskOFGq2tStU
kMofrhqUiUsQWQUaE4aGZAKsghx6ABsSJqhqQDqOw3Nn9OAOYCyqlWtM81eG/eGf3+Tf7BQcOkxJ
vSJ0/vv08JiBbYx+pS5A/wg0g4ERsFUy1RrfVZk8/PPP+rsHldORkIL6WpBO8dfrqVJs12WVX5Js
UBusMx/Q5dXmn3/GvxUN5nz64oFhMTCEzhn9rz8kKwwdtrVxSaoWBixJNsS18pAOZnQwEnqvoFTd
VUfowxjikmzGFD22pJaZqq1lnEhgV1dEbevMaIK1WRAirVlb3WPCEaCODIKx2yQyNEkjPpoOpEnS
G7TJT1fE1D1qlf3V12bE5RjdjXFbrNCZY4sKCurxuX6ruNE49V9bdJcwIYk6nTL+h6FWzyHHowVh
wsi2K8/dTq1XLiTM0LUjs1NlkbvRWcMDNPRlfva7mkOFVXS/WUmtOVLyzzc8145+CEda7gjT4qj0
12s3KRFUAFEunlY91QS9H23kqmiQoDcS47CtHaSjnsm4V8kIvrlDXZ7n04tM85cbhZJ8QkABEsNL
YaBO5xlFlp8CZyn0DX15oFzVSirOflOMonqkJ6MR+b51fNhVk0TyF9juq3LIdzNsSyc3LNIACcsV
zWftqGSzTXVmjaIx9KNVqPsCidxKKF9SxxATVPDMMXb2+k09pcmu1uNZxYJpzmm+YPWDex94p564
1vXEohKFkJG+cIp2joPh/ugUQP1xKh9i27B+k+XJZvQ3F9ak8vfoF3E2+VyPYXCZJseoLg4geFps
hniYoLnBz9tVmSvuehv7QVgMv/ZiaREo4SdCLLs6hz5otYuU4/SqitNodTNzR5bv7JG+KIvjZNBb
6BYdBRbMkdswbuNzVcO4CfueohywTADRkfiHtFx3oHkuaKfOhiyN9TQlr7Vnin3We9kpNl0sC+bX
MLS980RiFgidSqyT1ImXNSd/VDSs0tAdIJZW8+TM/ZbPBgdHkonZW8MlGQ/GnEM2eAz9WztiMhy2
OLPd4j3JDHuXNPZP11EaJUV2h0V+Gwq+V9nCUe/YpMSEfzxg6AA601rlLh1Keya8QMVJRsHjzNuB
BRww4OH4gRanQsGFoQqhdAODhw5ofjGwM57CuPg+zkeuCE732PEoIuV7KEbC1k0tP5Q9WDC7z8IT
oRnfXRxGKL1gjEyBfhCHkAnYodZBP3uYSQf504wDwlYbMFAjWyuD2eFQwt2xBa4AJET0FsMnn6t8
cdB+L6UeAc3WaXPmcbftJFr9ovQn0PLZsMG6ri3pRyPFIPJOOhnyykx9KEPb5bgJzwrXYhA46A/q
Zpv3KDlNVV/s7kclbbG8VYoBOrTflM23PuXnh36OBpa6S1yz+3mHnhQQXFdlFw170o6ISiRF5K1s
dVAjiKkYoFu9BcosoX53q1Dbp5JoR72Otl3FiFHBRlwNJCJvVaDShdIvBaYMjEOldwKsKxdNBmeG
vMCri5R1M2pqTXfsB6de50CkJWogywdEEds81qBkHbnPKq6ta6cMhLth75jxIcs6kvkMBUeaWEYk
7VW97ucbcYydR1IYzIVBmFCCKWkXeekXb+wgw7v0mTsz+mk3zZmmerQAUQx3bojPrbCjBVo7zAwa
YZm66Rb8Nsj8+Oed6FPkFt0Q1/VMw6IQFwI52OfzSNRquNIr7dy0GEe7NoY21XVYt0f0pDr0S1pp
cjk9M1I9W6Sg/eanf+53zT+dKZvrmKaQ9CPnzfhPxUvV+dIndvo8VLNauHomvwybB/IEI2Snb5mO
LVAYECtSr2Voy/0Mv9jWjLxXXvSTdATAJIS9Awt0iZKQB5Cvv3uFf7PbeHQ8HYPup8Ht9+m8BlKx
JHjWA3TrieUgf7hJC0q0GN77hpdSALEPZrTVYH9BwBOSEUm3SI4JiAaWnRE7/SZoEblePB8+9m+u
nun925Lt6bpuWjZlxJyY/fkUZTt6mvoOGNva21Aj+osynronS+uuuu5Du8oAI9YOmch+CJMhzJDN
0iJB/8veUmnVzmhilEcTAsyCrLOpDhDJNe5LMrxHrhIcNZgaxHHar7B1rVLPPSnyOoHOleGyUJX9
0gpv2Hq91a7T3rRfyA/uV8PY2JCTB6ywnMcPHmYgBq9VC1W+yF7SmAfQrTrtFOGTULp8CJtSbFrV
oAKYPzXJYNjpGkW0n3aryZqM+7Fp+yeEkYPuPWciV4+T6Kx9r9EjdQfXQtKFWgJR/LepQ/CS9qAM
G5LcPcPE7zWBBGtThZg50zjcZ94mtOn25lMcLFJjRMQ0OAfRnClm/CMO42zrjtGlnZqdwVcQP2qO
7GLVuhrxOusloby1Fuab2rZJPQD6a3uEwnvoAVwiqjX/riZba+Wadr9r63KXQzB+IKSUjQrDNZGj
oXrJdU0tKtSl585u1Ytq+ieti88D5f1bY0GHH91k580SkZSB/BamO0P71My2IMoeAlf87DBP6InI
GPX5K+FO26kH8xbqIENlWbfLpFiZlVMt696pNw1BT1U+YmrAuu8mEU316SDCSuFKn0p0zVq/M4dM
bCfN3+YgpdZlOHx1RfxTFj3syRIoICzb+9E+emYw3bGVHuFUO4sKwd7K652Nqek+Y3Bz0UAmkoNx
h0p6nUZWtZYabeo8qh/6wUI5nHSrWKpHPeKkYRHQO88XCQWmBQNUcd9bxrUxW3OpWp8WY2R+2I5Z
XdvM2Wl9+xFbeOwbp7iylgFErJp7QhwfvJq7S07ZaznFz5Sq2MlKrKxgl78X0nl0+/FHMTVX3MOA
OxGTLEwOJ2gPgFxKrhlb8IOuO7T5MVyk3VdV+4gVWtafzFwHU//d7jHydCAMROw+MUylMdNeNdfx
VqSynPxUbhrhf+ks+5Bj3ul7CmXRFu6y6YNL2Ld7X/lgoJr0TDDMa+VBI+mz1zC2Tymlfj5q66Ai
EQEKfUqHa3pMacajpfk2oARZ9hUGuD7Xvg66SW1EjtIFhvhLxI20RKWEcw9ghtM52sF0qxbnJwEU
cvap4PJe1Vr1qIVuvYptUCdGUzDwx/q5yHAZkWhFq7Sq8rNZZWTFau2rNkT6ghVwWuNMQKScdjRR
5pGJRhItiUbwhVHf7px6sC7epvKwthkF1ymW8NMdnpy4bLOL6n70mtVdGosr2bl7t0Wy1hRi5aUS
zFEvUZGQJ+m0ab3MK69dyql+LKD7MCj9yEMXRbDKBShVQE6OwDcnm1NSaPjdKD5XXXIVuEJPA+V+
OgR07Eivxgs5R3skl1+jTFi3hWZlq9mvugbLRuDxgMKI4w6a0uHYkVA6DsFblwGScaLwi0NfdmmU
GaSY8ghHBlW6kAV9pDmWjlp/hnY3hd2u4lI5q7hIYeG5UqEjd7p1P/mbZIp/6hZ5ZE2a8ysbhmtb
DS+4uoNFaaJipMnvsIKQDILyCUt/Gf7QSheLl9ECIefk0OvftHTUt17w6gZWxcAnxqI/LaYw77DD
+hOxpJBXyhGfHoGfR00277PTlpP3m5E8ZDaDrChqFw7JHpupygCkV/oH6QpfvMljQBtqgqMJ1S94
m2hSLXN7GOOAMDnz+TGtthzVNJLEHT3Lx8Ad0QeO7CMkGC+NoPiO+gGzOuRcYDfDKyv9q6/ifqN3
3ErBCNRtjrdynR+xQf2e1SnMa309+dF9B8r8QPZox1XWTfALnjmQJZ+8yhbzIrSilegKpgq2ri1s
8WaLIV63YcUuYBS7vCaAPHBqsc6CwbiSlwRWzMN4DBRjbWo2nxUFfOcG6l807Fm+tAeths7qVQxO
zPD7NNv7ZAHvRQYBAIug34ym+ihoEe+zqdnU0k9WiCl/mLI6D/WAHTcRPLuUtkg/hmprC+3FTLL4
IOxrZXYhcLschl5Z8+4S41nH37OZLEkS8rthl2pX+ni1kqQ6gnrNDn6VNtMarki/SeLykVGox+nH
yFZ5lg2cYPSSHYMF2cvEbtSqajdIVH/AlrNlI/p7r/S8eXU4JlP5hY6xuSwYDcSBURzS//lAAV4c
sDTf4pzoixHVcvAifsnO+1gjCGOjbzDvNpQAVgjeGnNQtrp9Ua1c0He3P96+XdIMr7QnnXVsYem/
fdCrFN3bFEyboQ/dbR/50Bhu/0IwcQ6m/L3C/L7WK/WGRNql8o8DCsZBg+lF5Bfvp1079sos7cdw
rD4a+35sxcUXyWNCPURbmZ8/yWGfAf8hpkql66wZjUOeO8ZhdK0XPamazWAYCGAbhyOhyaFOC091
rhZ1JF6NIdyVk4shjHzX2xX3siE72IO17Q2+oCyspwHDk24BRx5TfrFaD4cgghFtzA/5GBIGWrF2
ribgKl8iYSM5cs895fmhH8ojldb0MApv2gZAnabIG5Zukas1MymmlXQ6u2GgtxY7+pmK4DU16HJi
VKcsgKaaOuCcJ9OtqQ0UrTfFmBXFtXkRPkl8+vhUOm219wjTVS8euOOLi8jJBXW2dOWwshz72ebU
uaAWzU+l5rylGSVn6KiHtimzpRv7HxrcGHRB4MEGKa6d1lfg9L075U6wdEbENY603iwHgMSkGy8Z
fgW06ScHru+5YnLdAWFZcRohqMoE0zdVMT1eDrVnqt1i9gBhoUxtDAf1t8Gj6adD/wDp4TH1Vfci
SV8ihOwnvXG1fYaCN8Jkf7CLCt6pHuhLJwj6Y5lZiNzbflOSJszc/IvdVDqR9n54T3fNJ+VH3Hn6
FN6rMThVk4Q92VnfyuguDmJzZs2kO5s9vKv8gXu29Vdp2TwTdZhtze9idk3lTbLRmn4X+k5N6Ijz
qtsTZz9U8ate/rBsf1oRuY3cx4q9HewqsDKcaAYGxM8Ido+tn3ecL05ji8mwSw5B5NAMk8EDOVuX
lt+5iNwW5X5NT5R7kpW/v9jUpFNcQackewmpInR07t5j2Gd4a+Y/OQ1CvcmkPcw9Xm/jOTKrmPxX
l+xmq8YTgLproIexdRyLdAzC1CMJqdDWY4t9HOtgPpVvk+2tXWKUlhJhAzCnYicASx3ySNf2Dajy
fGzVNpDDozfmu2zE31dw/Ec2LKGFgvrOffkzDvX0aPM8Daw3V6c0f0ow+MsugF2QSHs8hYJeIVp3
ZaIEIzIVypcVFR/Iv9SZ0MFDXVSs4GP5qOe5Wokx7t76KXrAE4isq8DPb00AT+bQlXOvV8tgSqJT
kFc+6dGlsXIRrR8TADOj27z29DsOoczOGXTYLeFMZWV9A3ffore76GF/4XP/5IIAQsX6JY7a/pwp
h8G8oQ7JFD70ZaIB6HMF9mlzRhfoUCAhwPZF2e3bqllg2lBXSeQCyJd6rLcTyv2p1g7OiGkbgVu0
zOki7p2K96sRNfHQOBHZNczZ+tiHMDAoaEEDUyDpAM4vXQIPEM3xWyQ2bc+2bYKY7ggAtesXsgSn
hVaz0UV9vaNhOKzSSR6MPnYuRmdcU84HpzxHcp2h6925VNmMY4UL002/YLOAmwhdEtUdoSPwTFMo
8drVbgZ9h0vL5ZCltxBT2qsvHMRjSZrskZd9Q+FzZAdrlrGkVqSaaPDxT3KJB+uSZp6Eydo6W6It
sN63MLgQhmAliOxngncLzHT0GBJUvJqif0cr+YSHO2brjB7zvmr3aVAuu4gMz7hAHxLU9VLPJ/iY
pvkWdUN5iPXsa+kF9cEhcF4bx3Ud1PZDqLXHyHbvYuz/18h0TqETMk+FEIxPhbKMZVIiPTvlrKMN
+R1Lr06tXYI2Y9mT5VWW7cG1gOyUVVevGsezN2kXEhBg0C+G8AP5FgDTnd3M3TUmsZNtlW8Z4FLS
J5ojkTbaqmO4uGTUStKTFOM2zR9CUUTPSd/vPCZeWHNECfjZFUBdgDXE2kwgGQBvkfURswG44R/W
DraB+yID3+QFmFqxiLzTclj4868n8mV7CbssXNJBelCcLHcyq18rEUTzaXjY+BPrvdb5wZewY49p
7/XSr94n/Q6HcXvoOuy5QZt8JDENAY/HD1qHGpfEt/4QvPutLg0WbCwFC7NzvkdVhhl5HI51EmC+
ssbnjl8ljy8oblcEV4ucWs4fxc4UhfEaNOebMbCDuNAoTk12PhypZACbgXI3MjHup4R1DxN2sYto
C7KsW2cY+M46tPOdnuvNhc7/Nko4NhVG8TbaCI8cssoXgV1cM4cIc93IvVMBkHApav1r5H4Vo1md
ep1TZOoMa23yDnTp9S2K6X7pagVp7XWtDikGscWA5H5LBDjKC0K3j6FO2tLQkj5l5Y8JR9y1ok1Q
pNClot5oMZdU/o5sD4OmSQ+4tYarRb7EUzo3hyVJJ8vSmKM0WEmWMaklG98RE62H4IsrA/04ZPEl
1Ys3cnr0XWA7T4ZRlhvu0pqas4kuBhqXZa0070qH+xSr/FKDZH51a9irkjdv0PvZmvOiwLggAiP6
iKOB4AVmTX43VJwwwvyQNsGy/vjlca/yo2uP3ZH6GHUo2Nr72Ev2ralwojQkuYsskId5KcqalHfv
NvY2MgWGj2Y6qVgjCy6+yizvVwmgnkMy9GBxZb24pSDXIHVOLIS0zbMk33h6iynby0lKrUYCUW2d
G7uBhYI/CTZf3DfYzSdthyl1BAdLMyRPwy80p1Msf+1rgMlrbSlA6X2nJSd3ckHZud06MStvazWC
+nGOYG9p6eIx2cKIvu8bNOwsWeNkhHuzPwmrxMdAQPER0gjhdLp35FoicI5olKqJbM3OOyAqx0+j
xT8zHGxzpT9AZy6rJ0i+66YCQ5IIOz/Kqnpz8J/uZax1x6KsN1WEBc2CuqanY7+pyjDGQxTvGrto
r0mJC9mEpLiaKPfgemKUz3Iy5+rQASQ0RMTrdR35cf3wEHXo/t1AWxudy4ke1OmSNtJOd61qL4S8
N0EdrSCNEfgKZ9EksO7MOOEhcZzXLpZHpGu0wDT+qbG1FPSnza0QHKN6PPUMQtcDRcZmCq075ah3
DgzZmk1W306Eky0z91sH938b7FuVRJcKOVBtAeHSw8A6+kQktQBYAozKy9DcJiqk0lbkWXix/dXj
Ptu2TfyqtxUwnyJasRiHsFteYuCcJ3o0l6DmGIz8yFkHYaDtgiSMl1KbrN188ZMR1j25gl7FyU7q
8swglkMf/T2HFtyKdjKbgR0vIvIW92Yq32ybnInCArI+eT3upHDlu0O6LL0SfDPo6zL1xQEh21qA
ytu2npF9hXFWS167lolzFhfYRMLgBEXrR0N8xc7o3qjrSadFvgEaE9G0ahVZaHXy0drGRxXMLB6R
HCwLPCPOesBTBQnshE0w7/T2Ks38FahGhfD8ELSKuaft/QhaahoITR5JNBAv8klr2FNTf62St0E0
LUEMebWv0gByA9NRSrrknIjgh0jHFySPWKbIIkX8+oSrNt1xSho4zVYeS19FTqTjrhpjuugq+C7y
sl2lIXtFQP/zTiBzagVj5R5rmQ8L3cjuOFHsrL4wnmhF4Q60ioM/ttlSpb63iBBh7XWqAr0f9HOs
qYB8WgKNcNeBj4KYsGLadsL41T4n1bNQlHUaGdp5bu4yPTKxR2jVFk6mcw10BhhTiaHTm4jxAsiN
C3nSzJXZQ7ApKF8PXm88+r6gn1j/P/bOYzlypU2yT4S2QATkNhOpSSaZ1LWBsUgWtEZAPf0cdI/Z
TNvYLGY//+Ka/VcUmSQQwj/349adP1wEO/kToSVUJ/KbYrxQcQBqGWB3gErARpuMl1m0z2iHPYZW
BOkR/tnO7JshcFvR0YaSt3SHt28uVPR95BgQwDr7aaYQ+GWcqzt5l+OSvG+oZj8uvaZqoRwejaEb
T6aF0Zvh6bRlSOIdHD3f1bJqt5Wa/lJ6IYK0Zbd2erEbdapPWEofu8Lod91ItkYWKfVlYjQv6tzX
eIvCuqv3TjXetEbbM2CyVjEsvW62Xow2mja8bRnYpulNLuBhs4EvJiw8pjkLe6m+fCZUx9I3XkdL
xRuhivA5GsZN0S7ZNWnYH+PWLXD1ZPEBYNrNmXhF0lHM5zVwBuKTIStw0yuqFM1olAVRpds9e53L
/SjsxTVJqu8Unu0dhMtX3m5cKOdMtuKvbjzavlNWZ4udgSqHmQoabm5DmMTXmT2f1+eSZ+REOmoK
UEWcPftIvUsGOJYUpJM/72yKHP3xZymV5DEFFCQ4fpFRoXemmHH0lSOXKL8GftqwaWW1qy49G+1m
ckQNtss4hR2VUZHRIZonIGXKqAMxgr8bk3DyEE7xGatvDgbP+FULa+acxd6pg9rVgrvcS+rTNlHr
jcCUlz1wWppKuIgGVpXlOxQnzLj2mDLopBGpgdXicRB/0ra6b9Jx/an2L0uOWWaKk/3U0lSCtsaR
zjP2bA+QzjVEYKujmspbQxq2nB/pLO0PXsSpibguvjxYvaVJTBQUImE2h6OtFRnj1SyGmzX7H8RN
WP/i57ScnBM130yb15HaYtjqXJR8HVqp3mPYu0NXNdRYWZfBG5pjrai0LN21uUHbzCJI5FJpAJUm
KeXW6Bj9iajfJ+Z0SFqGgbNYDE44DWA2lvyt09kjj+QAsypxXzMbUGdO/osc0vIkzCEBI02bDxgE
wJV+4AL1upmgnKqY6jHx2g2O/YDldsNcQZ/xHJOeYGQIOODTS8a1Eu4+kdgXNK8JvD2QJK3NGSiS
zZP0G+rFq/ZtGpn4igI/fJSEkvY6j5NvZmhouf3aTQ3ateE+eadreZsXSFuh13s3NcV31LY/jsQD
dso0UgiN8KR7blKPxVC+4x1yAi0gQVc9MNLRp9YOPOOmknCcmLD5YUNLG3xJrBs0UxaMCQzPxmCr
9qFXV3emXwYcbwmR4rfMsyeDG02gSFvDI6BFj0wXHRNvcJXYXfvsm50TNIxYBd4GGlXh//OnDtuw
UYaw/kL4cOMrfqP0v6Zi/z8vUumyb+fbb5RU5X/LfSimqv/3vMjdV9X9H//6f8VE8FL9h+MTwgAz
bvmesBh+/ldKhBHKf2CsZstxKbv6ryTI/wyJSPkfthAYlxxlw+Pn9v6/QiKKkIgQ9IG4Fv8hwdf/
l5CII9cP8r9ZfSCNgYbgm7RNaWLVxev938fDXikrFUHBOAkn/MUF8ujm3inRnUdrkxuENlGI0Qz7
rfDo0MQGxFje3sFl5eBM0CrvKoAyVRrSj4oQRmKvB42H4JRtmTlmwO9RythwTo1BWa6v+2KTp2h1
y2xc+bbeQPSj7xrqMgzczMY0nzhvHZ20R2Ly0/k5i4c/BEbK+MS1mEkA7U3jSIjVEHkKZKcgy43j
81z4A0SIkaEBlEY/CNOfwtRwm5tXRAjMkXmUAV5AsO1QwZhkcOMdigsAtSAzKhJq1DlvI8HdNJ7r
fk+F3bAFDQRwrQ6UKCBBFW21czgPQwGhMKeHG5eCBX7oAeYjtmJzmJobQAKJuUWfZhIduLsGGri5
HtQ9lbdZ/l5r77b43Xs3wy0awpaNns8gGXbKHjpL0k67eHQ+KwKarKnyKhL3t8mcpySjNwSvwFM9
5fTRrH3dHrhJpXN0Eoqyz2kzvsy9GmhmpMY0aoH9pBnjTzOECk6wnNMSHFuTFVTS0ysTgESL0z6l
6XA0gfJxKMMqCxY6KAzcq+EEVE3QxBwOf/jhrJxXcwgcc+iPld3sKuN5wCYe0D6Xb60QUyJQrZ3l
QXJzYvWqGWB5zTTfZ8uKITPJBbjcpVOmPSFjlWEPiebYj4LRoHICAhJUuY0DlpHy2GUa/icA7U3Y
4skS4XxL3Ce7FeyjTHEOcqlP7sAgq6pquiPKkJU7dAYAD4Rv9cohFcyBVHnQGjGf2UIWmK0b4Pg1
t3Y2PPV3I1JgUDmWhSbbgU8f8D0zQB9AgcxsOWFe/brMMGM7/y1M7KR62ZYJttqsCjscPWi500LH
zNjSfFTl59Ccj6B+7kKXjxUl34upXsFL3EHOtGAnUPPTGmxwcJdIPbo/InMW3iDdn8vIdMkz8vN+
NFyZ0QwCGTRrhktYV5p5qbSZr4C2rmDe7Ht5qfAF3ixz1seqNIlF2v0vliMGlT59fBmle8ehgF4U
nUWTffdKYcYxMmebWtOzXDseO+MppwQdSnF8cKfhbjKzBxojfhd3ohq4v8UMis+D2R0NBVezgrfJ
tCvEz0rnXzMASTU7PP4TSZPYgV8QUmy0pbgC4cINLB1rMJHrZXwSu9yxX0mD3NwBlGmeR/dUKDAJ
GPOvwumGoM3BKHScG5yGvK0ewQxGUXmj87nb5jncgbYZrO086xEynbU8ZC7ll25KNbLjYsPW0I3C
DCg214hzq3h0ZT+fYDMERpFGB2nz5C8mww4TdCVptYes6biYJJTZGgp+i08mCqdW58tP/EuMAnqg
h13cQ9bSwO65Um1gm2N78lglTB7Jgl6zqDUFiNXBOJrDnD5YiiCRG7+kPtntKUkoraLLdwOya2vk
VGTEtFBaFB7TYmCDwlwe8g6lZSig/S75k7Cqpy42WmC9CeME8zM0mfp6Et3OsvkW3bz4m1JgejWo
Gli/j4eYfnOgrlnFCcd7hROCIu5wf7MFed8RGEKX8mXzTmPMp/4WNufRlv5HW9l7V3Z/6emlQobx
/ljQ6CD9l5IRYGbTu2H3eKn0PPsbcdOGLbZc+SiMWbLflS+XGNFLX9gvSZtQAEk0Z5vIp3iiRh5A
R94LrHAMUvdoN1ggovoHNpq/nUhZG9HvDJiRbov+JVz6YGzc+zp3unV/QCTPtuWMOWRQG9J7ELeN
laFGfeq+cavvpnBJdEOATjHrUvLC0sR8Fx3COjU+ww6OW+BXGe11ayFtDZ8SzkJKyn3GNdJyuHXb
Megq8TcyGxe64vqUR+elzjGVzrrZUW9MxzZXMlFzADPsc9zG+lA78zMMuwdtTSP8Seb9tUEFuQni
bcQ+h5C63NNFzrH6UljNvyoHgqJt63mq3O84RfvMfet1BE68H1WKY0baAY0U8JAVqiy3T0e8xRby
npvoD/6e47oMLYmp052wzTVQ6NkBT8ag57sXq74ep1ngjPYTzhobalnzL/X4fOFEeYemNoSClhZI
/Tx9FRMDX8N/mcqx34xTd2rARMU1/8eXyT9vuHHKL3cx+7G9TmoB+1PK6nLXLqfTqocmIfd51DnW
oeRaLWIC10G8KrY/DDpjTtychIXlLokOwoXZVSXzt+0m75QUwegQ8EpK/TEXJL67kDmiufR31UKZ
7trU3S73c+1aOy8h31CRssctVH32LpK7b9cNDMn63a4BfzKWNamOKBb3PddsETQXQaVs+vOgnN8Y
t+h2rpAVRkE1Xh9EchAXF1P8ehj/NRE4Sb8jYNCy6nk/OvZ+s4jtomSssEwJfmOQxlgO2cjbjIwG
21JSdRRsJP2fIUN1rJx/PALTKbb+uVlIfKsFfF4Ddcva4d9Q/EnIDLFQD+k2c2S/pfpURlTBSeSC
TWj5x7xeMG2XXvTgNCbaGlJEPM02F0QQvD1k9Eyys0sIyNpkJk4FjUj6t7pw3sf5Txfl/lFn0Z5r
yzUeuwaceGNtVHds+/c+3TcLD5oaYrmXhfHmuZT+lLWLGIfaoK3kshAJ3BpRfGkL+qZTOELsuPkD
cv2FieRzYtbzofGw+JFRqAJD0r2sfH78yLyMtdDTZtQ31AijKB/ijFqVjJUGBf8aETvhCFcYoHhN
7t2p+egZmCSRt5aAAyXqMU+mW1oa7o46hVo99yWI9TDklo5d7ppa5IYpnNimqVUyMOIwB6Yp3JVl
Vm/ycL72hguhHjjAvkJnBIL3rXziQLWdv1bxgN+94/HMK2bKkOpfPMUwzMv7H+AHR1wzv43XvfJP
sR5LCtiyVa32kzuNgEUbaH5naTfn4DrhJKU1nfH1NB08S31FXfToTczUurG0MZdlb1ADgeQbCo5U
5jIRmuEE8BvZ2N06JsCdoLL+00+NFTaZjPC68amaTmXg2AFazYAXd9CfQsn3sbYfOvc0kROBg66/
qG44whrB1KpfGNHceukfG9ALGyOkYq5U4inEIsT4s93E4jai6G58rzvCNtvoObvDh3VN3fbqof4G
wIr3lUIt1nPJhMHybwlW57hGUAizH6GA1UnmMERkzWRbdOm5D2H9z/RJwEYa7swxugKGy06uP54z
gxRXmprZAY7OP6+b79HAsEpE2amWLeddZ2B8MT+2gzJ3SWe+IxMh+X2qAtAo5CSBfzD/HDl3lGAQ
mdgefWtELEE9dDtmkbUf7qkthXeh7AC1zGAvNIp9xiV2EN+GTZvwsODqpqccZ6AZDUy7mMDmqfml
a95MjpmbKAd9nIEYZ0Tbn4EQUcDazji84XWWGZNQHjzJT77bsHqe8WYuR0XsB6Kb3rZQD/Okew9H
m12zx+CdSzr0igHkmJd+DD1d6qnWD4MTNXcFbAmKCiZ+lqVayfW7VmlONu4xasVvpLJ2HwEk3PvX
uutPg0U7Vy40wxwO6Gk8DdwoUAvShWdp8b+dMn8QnWWh+9bpprVIO2rfxDwmR3qaSWwxXrCz2yTa
VytrpnMX8kgAMsaOc2SOYvBdygur126qy+luqPuL42Cr9pIsv7DD3rA+PfWgZjd2OUisi3AgI/NN
FWB6pkYNQT3ApavGf3VvMwJdetogBEJ2XXFM1gX29Srf2aYVoEqfjYgXFIbdXdF2r45dvE8+hKTE
eDA7GjhShRNJlmTIPcpkfIozCcD2wHO9bxtA9uIjoDslI3SHeB9+co6MwsGgqcrPxg4gflzKAoJe
n1tdMDW0H1vWgEO335e6vMtrW7EajP5WuPLEhMA+5ozA6yK65jImS6/QwkKRX3NaQUz4PT9ok04I
sCmFCX9gr/8NNb1GVkMAecHKU8TQxEPBmbIscli7nzMFPgcsXyRXR4n8VQVVy44543RNZsZEZM3a
jj6tCpNsGDXpltNI9RCG0X2h8AZNJHLPYe7f+4nT7bQShxnsvbAtQeJRfDNsyzmh4lEztP+3NXE1
pPBHs+6+WqEnWfpVTkO0k+FyG30O4TEDl13VD58xyDT8Te/09q7lbtJfgbyn3J3fTbw8xIifLZp2
Ad6bLkGb5XfpLTrYHW4RuoV6F07vWE+QPbGINH4eBkgOHJoQyTiCMBCX/ng/zYypoH5fGGSACuv6
F+mIXVwTR0t6sz/RooEhDAImzAHJsYLYaYRVsxyz6RgqSRcB+KedSLy3MaKaccxdUEtpg9rLcCNs
GSB7fWbvyJxso1yUL3BffnuwVBxSeGA6xXOusl22eB+6nlz0P/WHrPa5uc5Cn1uRHFvo4luR2Iwv
iBjYFTUxpEKaYM7cR8jA+wHxflO1AqNld+yr4sPheIHbRp+nwrKQ9PFZjUaot03xGZW+3K502DYR
ZChpIeE0A6B3gQ4r/fC1VswjxnVhVKSas7l4StfDAijBhgsqTjFy4AkmO59f3+CvmSv22q25HpJU
YWA53RnCvTON+qcac7S12ntS7lTBQRpOVXwmFEF1Jh3U5LkfYdC+NY39h6qnS+7iuSRNTYNDZ++b
6dPhf4Qys/c6MX9sI5YbSveCwjdrrCXmkUZ4nnyohbBsDKdm1UjSa5ZS/pFTU8ZeRX+iS5kKRK0X
+BTxVu+XquWCwNbKUeVG03PBeCr8SdQjjqliwwBGj0ec1Jx2e/+fGSHOs0kQ3rHiz1rUUBLZmYam
jQOVuIGN2TkFsMsUwlgVxhdvpJKBck7zTK9CuY5/uf70UOzDl4ThFzc+Ss8LaiSAR2NCH2EREPw3
+3NMD4jnDi13fOjEixDntsKcjCK5LxiensmpomPnUKip0v0Xp0u3k8iu0MRySknMcDn/519CEEYb
T7qXYc4vDanZtjPmIKXFhrD9ar+vNnHPNYgLYB4khvMpQZ5T6MTuxf2CpkL/HW7zHfa7y2S45o6H
691yIIApwYZd6U9hZ8mq4dMGDk4LbrS3xQPwTbs40n19cyqL3qSQGrMGKN52LsimWmRT+ppjp/Aj
hKmSOC2Nqgh4e/ydUdDQ9gQBDSBmaNPXi6V9mpajNRpt0DQQ830j+pecCWpYZzdOqZBjNxWm+dbF
tXVu2jrl4ZVHyJavbg/no5OK86VLJUqr/rqWg+bl0DgQRXpPYz3/MmdRVXO9DaHTxXqCgt1m+04Q
tAm1PvkVKbzJU4d68l69+ovWndOcEb6hHI/SAxp/WuMqwvx7mqFxRTLaKdUZnJPbbcxyYNZRd5xi
DKpOszre0d0JgFyW0b156W6ZKe6q6Q+iuTnZUiZF1jgSp9ZnINe4ub4gW5FjJJdYE7emsKjYMZYJ
x67fOQyFSEq0D9laQ2XrG9MpHnAzaQ9VNzzMPgPanOe+QZHzk2QIhM6YslXeqzC5lXVQ9fMxvJZN
TAuKHLcdrDLsMP5n4qGW1zUEhWVA3MLjoemDVYxYlijc1GzR1E9zJwVgm2/aVH64MiJBQpkCpZrD
g6MBk69QJaNzpr9N1Ytt51Xj1QF+tlF0om4H+xClGf5Vx6I2pLYB43ryOicsLpnNXDi3x0sW4qFe
dHKrfAzG9FW4ZfxvzpdnO1o4eVAxF3vNC95xm0kVamVF7HNvlIC5Yji4jW9y82v3g24wQlQFSgJ5
m1lITPdns7ffZ43rnKZoFEhhtUcuZLclwlaUYdcHGeIc6rxvHtyO0qaFP13pNcttljm9Q6Ab3Akz
Oc5Ddsmi+1Yqvf6ns9yTw9aaY550j55C4Rr/8nEYTmmZcl5T1mFunLupaN3LPHGxiHc1JQx0oI9P
S7p2/rkoW9LDHbSMFLgy+uvAuRJRBn0+TOVeVmBx22op72M61nEiAsoAeinw1W/TOXHRXzg3WuZ7
WjbGadLgOUatbM5WTQ7/tHnoM7EXaALbQoPxq0sYaQvNXNQ8di2BujGK/lCtwYO1tkp4LDEb2too
b6KLlzn6hiAhN7B5hk1gWC6LmP0PKxG95mMDTdt5IqdGiCP3T77BvkmdREXntX3RXIw2CIurQMuX
yqiMxh2MFM6vgUJuYKwDZ1+qCD2uJ5zoaDfft21OhVdKpeayUH1tJzfseXBIYmebL5BlJo5zbUXk
Ab7dgb2IwrXFOo9RFW8bjJjYp/DrDG9ml/76DSUsy8zxdsnrQ11GmD9bXhX+ZNa7cHqm8vh7JN0W
E4mnTokzXpVm56HqsFbQQ84nC4lTYDFapIsMiv1O5aBxwtIvt46kNYovamadPDMhpmu+RXukTQtZ
aWEDN8cJ470Zn5M6/0PtIm43gsrtn7ox7qi9+lywEG0g/KV08DUl8/5frVs7YNMbdg5HOooYR0wA
W0hHcKrJ+CVhueCQwIqZwRQYSFRvFDt91jApr51Ph7ab3TRTAalBIiuqtg7CM95D/TTK0AlCxffk
lv0Ft3gjxJHhf8l4ErHWmMQ7h2y1qwcLbzp10aFyKTuvI8pYcKKS9OEK9cUy8z3ICaUp42pFUjaK
6vpSat9CkxXLHqz+jsJl9JMuenPiBLdcBNEJJ+lnQwEYRRoSuAxpJ2DMp4qnf6nDY2wYhOfcchPV
YDbDjq6eRXn7hTyS2RNRyUgBcg0iPWFH2d2UTB9xM37lFc+km5FgoOH1jrJb8JUGWYoh1+Vh9Bcu
eBkydmlZKQdeppFieYJ4m+/hS4TbONSHlPrtnROxG4qlDop+3MOrBAAZ09FE054x6XuTxlpiZPHo
oUm3uXVKJJczpoMbR+J/IpH74SR2gdUZU5P+lG393oXpOan8x06lHZiKW2oYFYXxrIeKRcbX+CHJ
sh+8iYU9HrwX4fmkvQZ+G3ISpKdlkDiY5FuJtks+4o6a1jfsRGCPqLgSjbIIyU5hUNYY2CdQTtIl
SJdLzlkVEwzqAieAuqyd3PLbPaT9q5FUCRWU46cXKQCOHfdL58o080qMtgHvVx4pvX0rlHdthrDY
J9G8nygN3xIAK7sa+RZlcTMZy7P0l+Posa3xDu+L0cm5Kf1tS/mqeOIOhCXR3lgOAbMwjuDp9Fzo
8y21rDi1ASN2Uhw8jx6Dwp6/GKJxaKC2Z9aWcWr53RLBv40LHnyRxBepcyOQFf47f6GDCrxKX7A6
9owk/MG8Vsgp+AUFVa0+02BLPjsxyX2i2AHBULpyUv0uW580I3mW7ewOjzCMLlBWsjNfZmeo6rke
HnMoL4j5fCMqlS5D5wVb4oAoHhnVuuDs0g7ye1RaNy8a623tu+3JKoyDUvZzOGSPDaTxu6rJHlgG
xK6A1swhSr9VOQScNMmubZVQAGQP7Q7q2qJQZGxzgvicGrQYj/ri1mV1hiPSAjHkFmc7OIwbdz5Z
i4kw5mNFrPBptenX2uaxGQyiK+RZE3SdL+oSsOqM3cUmjSRZtSkoJHqXspiYPvRjSZCOJcRwk8us
aN4pFFVa3JRWg1J9IFD5NgHJPIzW/FuaxSVnThDkvc8hw4+3nCkMvJmc4ev3qu52tMlRVAbpYqsr
wIqc+wnG5W9pF16tpfhWi3hY7HE+N0o+pIP+LD5EmgO1VKhShQ18P4vadB+GOdymNDq3MNPv29R8
GAyfQZmTPq10aJBe8o9Z1AV4nBUl9FiV/P4iNf8WRmMTrEF+ybJHjBccQbqCDgyTk5QVWe1KzvkU
uo729bz+GqsimIYC33CRAdARRaBKY9nJoYrIO6CAhunBjDGXIiKcRtGzAKIyUd2c3TnwXGuRbF2r
fvJruKJ4s18nJeNjWxblLqeV1S2Nb3fEKeCly302ONBloaXzteJlQ02yJn1+kk7xpsLVA2cemiW6
DgnBNyucmwPup2qTTGs4WjH+ioh4bEZ4UhxhwexHk5Htp4u54qi5YDS8UsVp8Oj7km6M+9WfOUUk
yz5X/mGY9HdDPw+9v10KBJcJiZk+5Ua3C326HMm+3jiso1hRA9TOnx7gPPbfw0Dalc4VaQVZcuIe
9IU76QZdkAZgGg42cSMuEKLbt6i/E6q6h1t7tqgeIXHKvpflyY66T8Dh7ROpf4cFZ2CGRwd8FWfe
et76g1t22qlNxSD+0KfJP05jVIWOAA8VV72aNa2yV0ZIMm08wjHUz3ATG9wfMJ+nVNj32lleKnol
+OVuvZBO6hJMgXbGU+8+F9y7wX62JyoEP7Ns2bnOXG8MB7rLwPJJiKPldU6cW+SwPKUglfBT7kzZ
voNPlxvD585GxcNpXgNXhY5x+cJgxajbbGIDRkFKPIoi7rWq1CGIIfjDuD6D6H0Jiwo7G4G3os7Q
H8HJjWn/wvJ2YYej7ouitiYrdyWRoM7PYNG5xOIxt//kTkQlBm1I0J8Q7xWqi2DYVwElsHr6Y0id
vlR+9bRQRuTkITIxZW4ByuNPzKu29+qR88vIKYjlx4wLALDjzK+s/jQ93GdRMihmCc2LRy1BNBZi
L5ks98MHJnpWGIn/sCKIsdEUmmwsTsIbjpEg0poZbpvN1jz3r7g9X4AQcHvcJJWNP8Cz9lCprQLR
xZKAcqnMKXEB9EeTD4M/AVrVRCxczpGHteBPW3k8WAKgbIsFh5kgzLJlPmervJmKrWNoKxi6fk/u
GOzIi+ZgKxJaiOASThXX9IqfxFpbVzaUerltwcxS2IFznkamZ9RGXyui4j0DE3TltH2gzQpxiBFM
X/fr8jU+Sj/a4gwg93bv9ig6qopJ/ihNGWZkbn07JsnwmAMM2ttd2GynOBNMJZEyLPqgOpvpmDPS
rNnF6sV3pg+WUIuIGAPUuBY8KoxO0wbgIlZUgPKRf+7HYmIlRfbWdFE1fXjXWWxseezdU2pL4WhX
fTZVlZ7rhBmPUvUlyhmTwOlyBWWW9JR+RVKKXe80fyN3uB+i4rvzU9xe5jpXMTd1Eb9VUc0qZIw/
tiCbFTkICDhFsIXwhAzLenFiPEhFZylY49RQpoEB7gnwC23S6XcroVjR+NcR4fQw7UVn2wUxEg7Y
yRBOwmOKgZvQD4auOOZzuPKTRtRokw6cyAvMeUHtoX1b4wjOe1enhDqHuiGLJgMjBDwq8gTnd42u
mDFtlaO09yaysOcxz/Bb8Wk44aNDW+RimN9l636ryLgSNW0IZqOLuon6WhQ9g7w6S1K8TUYvg3YC
HOmMMSTzZtgtbv9kyDI/VXNsnyojfKL+6X12eLX02H50RnHlgv88jOBtAFXvHTshnFK332rk9B06
+Udl8erGFNSNDmDlCEuZzHiysxmJFfTCclC80oFN1tKFonmjeyqBzRSlKMsIAlPZPiHCUyMJ9XgC
cUal+2MGIcP0iD3BHJ+4mTQJ3rLojbn4D0B+KkXjmQ8H7wv2HA74WPKGMS66LdbK73YkuBU6PzNI
ixuSti9KMEO0swwkfTnRyd20mP44goYKVWBKLFiVXcpUuLA2WlITDgARgAvpdpanZ8IFhIf7l8ka
fp0UldUloB4QpH30PeNj1v5H15TJsx2njBkx8cw5fWxYLwIvhWruzf/itZ7dNzxKLWyKjFduuOsf
mnyB8kyhTBtndGonb1PO808yJdqTdT3qdZsG9fQxlophCe7qVXkI4ayvue/kMtgZ5XD0l2zaSfT4
ZdCU59n527FYc+nhPBl1iPdoiOs9kb9XzdPBtMIPp4FapFz9Igbrahv6x+5Kfx+K2sXt2fQbmumX
C11MLS2syZttRm9+O2JQMrkudWeAlVugi1yXPM4rhI/FQvZu4UxIFTL0tyeM1aThSHMgyPqYZ+P8
OHviYDQN38HALQ6PTNb5EWn7zAZnPp019qqtozQPN0KoDXWwCKN3OzaQwriOSufJsaJHUDzlnhNZ
YDZzzGI4G0SuPXwakPskBVRhZ7l7X9HN0cbcVat7tplwdQ+RzKxfiyjNt0UqmkMKxnjLD/lDkguu
CL9uo6q19wrB0fEvBI1ws04odXlb3GmrYSi+/kWN6kHI6O+qcuR880lCLIKCWVCv058BXBefyYP3
wPWHc3tYmO9Lw6nIMdiN9PxBMwQ+B5zs3HP6Y2eVXJ3rTOC/1OQchH12W1w6feQamGySmSFw/dO6
8mqJctiFuGNhpGrimcFEBTuBaW9P1XC4A+l9Ch3jjEHzh2cQbDxuYY/SGFoysEK5/XQe4uHRq8xq
bybLtFHYn01/+CHu/7oGkyDlj8k9IXJc4f0Ee+k/8+36js6bh3FEHqs8jdmh8HeGyXRrwRu6yePK
32RjeFuG5uIxY5tiqBy8uUGB7WxbDGD+3GU81Z24JU70mEguJi6W1HNUk6GDWjNljTh3RWQEI3cQ
braIokQYDyKqi2BMknuSnfdk952TU4kH4CbEWUrzgRusjVYOr4x2XCZV2UVgj95YkfhTejUFLs2v
DUsVBWdgtcGTxSzq6KrVyiyoY0kRr70sIii8EKpirkv7NXCDuKP6m1ymgPpzyyn02SR1tnekbo/J
Un77hSXuc57B0aexp5m8K13nP7RYoUs77qe03tPQwChB12UwUOaimvwr9sZ2u3gjR7zRPSZk3A0x
S/SDqT9gRaOeuLFemrK9kHBrAkCfuLTyAkOFfc3N2rpzIHgdOPzIjEPlwgwR1bb7UTKzzzm2ym1a
EKLWRnI/0rS0HfihuQv9aZidYpCJFWtYVGaBqGbJK4d4FPnlo90oe6dlQtUSXhLdJtvQadogq6mD
jo4jWC2dOC/dElIIliEwphpvd5/UBEAMUIFFYzsH8mEPQy4sgpDbLKHD0dVUm2OhY5xkU4uean8X
OXHIBE+/GbK+i4Q8EsSNjl5lT4FW2I2QuwGQpLi/NwaEr7gLQp9SPWm6OGck1ZpLDaHOW6Jvcl1o
UXig7bbJAzCd4a6LMxI2hNzS5RbaCrrL6P/GUfFn9LkfD/QGH7Oa9cOubKbVtKuUMBo27Jmw/9t3
on7PlTLhxTIH3kjLo1+9AbvGzOZi9em0b2z/xaJa8SDrFgM/DwncHy603tfkMV+ec5OnzV9ek6HT
u45i+aimQjOd0s80nIO+RB6CI8qf004XVQI3YY4LNn8KRMQZIanTJ8UnZCUFTxRn5rIptfOGnWY5
deGeWnYTwZpQrAcQ5+yB3YxleUxsVo46c/6YpG6oE+72wFDf3dE84hr7yyX0azGq/WRUHIsz6tJH
ZHOR1+SbLMrbK/wWLLT6QSFZQG9CaSZEtl9JrsgR3Q7PKs3INgPYefCwxZEnKPQwP5UziHIyzD78
XawX85PWLl6n1H0tRnpdDM2QnmP5a+7rNnCE+uoyFt2wyvtTkVgRrSXAebh9eU4TU44E2HOYoLl1
Tb+nKTvaTx1BaGgawTx1bBJrFCQ20munATc0ptHe+VimtmQa+VIYPTxiArUoP9qO/6QTkrP10tYX
MdXIeYg++Bt2ZErUAYTzZyNbWnaYKG9VOuIDitezbVnEBLwpc0Uz+GpGZGyOqK7xQPvmwjVLD/DB
+uqh7yGDqOGJYpwLaYa5gDjVUXzlujQdpumhD6OeL6k7cjnOnTLBq5Vt7+FGcl+6Sl6k5313s/M4
te7WMt34NPWEyguMOZMlvibBmUTW5Q/WvYGfTfyNzJScC642qblTLU+cmkbvf3B0HsuR41oQ/SJG
EPTclrdSyZsNQ1JLBAka0Juvn8PZvYnX3ZJKVeBF3syTR9Et762IhEplcw3DywtUhLs1JfYMXE4S
XRLLey4oqILFtCL5c1LR6JzBaZ95jGD/apNbT5sYzMZ0a2tEP+Rj41Atc7RkOl/BfqTT90cJTGVA
TJIDhgRYIrY7nWn/M4EgIzZ2E24zPfPHPRIEzIIJYbaM76n3KbIlk3yGipCwBSu+CenuZcLyhxoe
bjMVn+fU3CZ+fJ9aZbEIktUqMPJ+EwLOXGWB+jZIJqxn/+Tre6mYTXn8Srp015HANuC2fFEdVV9N
MmHasCNrJZ1isTzg266t+zEN7oU7UffddHuam/wNBWB6Y1TiGI/6PeAaC5nM3BpaZHuLZWauFozz
TK1LKuBdjzXLSgb70s23TTT+kIiPj26PTSCpMNiAdtxUzFr1lNMlUEWPlpnCqtJLI1yHtQ9T+CTc
PU1fSKS8c8rEOMVW8CXt5r0JmZu8EexrvKGQWiZWtxw3w4bDgMm2l++6m+edHl1gbS5PXQzSK64D
5nromA6aIZBb0CDkaSPuML13IlX+xVF0Ytr77hsMh2VT/GP1xsOY2tXGS7KtneMaRYFGq8zn5yxi
0KwbhDqvxcHhjGZybLL2Aes0X0lHDdb4jvVe1+GYzeONyLFJNYLX3w7eq+65Hajg0jSUAU1sfj3t
HjO3fvLigCJEPLWY30Ho2cRMBf08G9shKueSuOH5jRBlXy0ZOhSOs7kHurQOBqPD5VucmOJQP0X+
BV9GNxPwSmEHLB3iPSDO+DgAr3D5cl10Z8ky39EJ+Dhz+drkVQEcxTgHhA3XEDwRlEARUjLUHZIO
8zLR9Zn54TFMoeXw6OfJiRDBaobQ07weaKsaKsfZ1iQCt6Ft7WcHX4Ru43MFatn1HktHHYb4mHA7
1n3DsoypfAXNE+iqCzYIFbQWs7cNh+yb1ssnPDIPbDOygtNSW+mTZeHSuYW5NW5HtyJlJKKHEZRA
LEBzhqt2MJpNUJSXcWk0HZ2B4UNJf+9SkQ37z4I+MDBwO6hT9RsZz5c2m6x9jGC2bsbpvmC4D912
3rvO9B6WsbGGIIedjxGyVWl79AxKvdvxXqlJH6Rj/BQltVLU4F3mgMA9ItMKFXpvRLCGEpjMfPLM
G21h21TO3dawqnyfVhe7qcJj3dJ358XoPlQHrbKeG3HcyGEVRYneJ8WDa9B5imHDITgxoLyNyZtK
C2JL0xaaFonxCT/hOml9NhJtd/p/MeNABlhM/sdynElCFUikfOAcHBvrrrOR62nKCkq582lgJZl/
kt5DScSSiByP5y72njtf5gfBzYZbJlZWn5xoYJVgE5R08ZfDWeu8exVBmRIVRMlJk62wkulAmHM+
As1o1mNLyZ7vJW8tdicsWdjzyKiqVVga31wcMCU2EwvEKf/0kpyiZHTBNupoWracPTYIKruwTqyp
x2EM+9IZC/mUdeW67QrMRekOCaDxkHuM0DpAJ24PUnk/6SieHBOHto3LiufrD2rmdHEfU/uApVbx
ca1cLn/iLJ02OFGa+ZuRDkTPbHE7QuJlblic5lkB/SFlISnBLuCrBcLe9AdfR8QuQrb5TT8Hq6hK
mXkNTLK2Oo4+b8YwjtNNEOG4o28L+tWLZhvDSuWf5TU+3iVPXYPsOzbER+vlah94OEhc+Aebzqqe
eFxvG8N68VkEglDu3omV3MCObXIlJlYzyjxUYKFUqQ7kG3FV+TE98vSBMe2upro1cEnyYgwzQ4o3
7+sBo1zYRP4+JkpWi+xryoPNOGLWDwJAPabJZVZLDB24Mu4afBbLz/En7Imfn0LbVPRw+DuFEOy0
9E1Y/tVq+0Pv1eKaDMA0J0IxLF2QV/rpQBdBsh5LWrhN5crtzJ6Lafpj1qeiKqAbATjZN8r8tDRQ
v9ztw13oEi4j5YiH5mCIAQQbq8HM64dNUsRH8OhL1Q4Jn7gqj6H8sJ1oSwzniq2buhgxfAZBxI0/
zFYyJ++RzfO5oA2+UtN3mfZHNSPTZD5Yzpp3RNo71hH/HFZHYnpWShlm5Syx9eYW0qG4GzvzXw1A
AkCw8agN7Jk00K1DuTyC6M0Ilb1z5wohSz2w8ecEjIL40gYNfpl5k7msfcCPf1YzfDinLC8mIfEV
t1ty/fW0SQTrL7acvz5v+Tkz9A639U9RICgjZ1QYEnbOTBbKsrNtS8Z+SsvHfAA+qxv57BXwfUvc
wU3YQ3pj5hJQQHZezHtzoMiX3RAgrieZdbcIXWMtKUCjSZWDitvkl5osa2cu1bBjHeLgQnc9Z4aR
gxzLLvxUPG9NHEWTpdJtXg2b3Bl4vs8HutHI/1DSwb4UZLjPStirQX61p9GQBHdMoun5QOLV1/DS
0m84lXttVPcTyywaWtqaDdMhy1WPxMczpxfXbkztbYfRgMuWfQh69RT5xGfxNsVDT9Os4/wzGA4D
N7nFMtl7/MwrftPgGqbY4ASyQiJeaOBxbjrbio9awLY0FOw625ZvvEwdclMJv3OSdFR5avGQ+vyf
Vtzq+zL8tNrqwWQzv4GzG618fRdVyDNmBAEEKUfzWUJ7KTo8AgCFmXZVyx564lZqsU1uPwvaQI8T
VoM6Un85E5hi+b9WhbvGj+mudfHCCouGa7wKtDStXul3HTd5pozVunUxPi3fPoQsCHAtCXJ8/sZ1
pk2N3Bk/ZlGXAxFh57Hrm/thMowdfklzXQb7wOVwKSz52dvPlMI9GxPWgrg0rhQy7e2gwfReocQF
Y/NO6BwRf3KOvsxgRNrJ51D08aXpxpUL7X5rCXGs2vxu9iemyRCvHKYpg344yjHJp9vEutb6UXFq
rtPGu/SxgQVrzVZOrxnxMrQysi5djjM+bzlX2p5FH3coIO8no4s+PbLwq1z0v4nR43jjr7YR0lfT
Wq+jWT56glvmwGdFutzizGeEQuBno0+Yi/grG0TPQmY1npOqwXyBr7gYqqcCb1dsEsFz8nRjQ4pi
LJMrDFBHV83goSL2rhGrxxnCAFdbUjg+2gh64bXw5DlvKZ+JYjCMoSBoMfQrlqS/YoLVYJIna7t7
Z1BnFg6x/8fbd9gD+/3g1sS7avFtKG6RRiufe4e8rGrsB2mAAesdVLN4LBkbfA4TZoGTNoVH14u7
DAMoyV3dWNyG5L8040U2h/p5lP1ftJhKrIkNcxhn772XavozBiKDLTfcKoARRP6T6cS7dPOwbqcY
zt5vAlpmD2boT3vyrpiFIH7YXaO8icEm7xyZ2ns4iYcpmt11anBpCXY657fkDxUG6AIxsh+w1fAO
UFb/L9Heg2k00aakeL1HEBlgZxr+lJ57+nI3bemeFcT1FOT32lbC3rRd/qSbkobThG2317MncCGV
RCI7Zsn83GEcFt2C+XCCh36O2fmQ9rClSRwLZoLv3tnT3O803HmYj2N+GJPhyRoza59CTFoNpMzX
Ck/nXAw3O4kD9B6UFmzsB1GmrzNfb0WiaICikO3mGVRj5ZbhodaYAprYWphhwxrgmNo2KIpxhbzt
NOZ9CCa5XcoA2wIvcd8++G5zSaD/IGWwUQr5Hx4rFR2EB8kovdNkiVYO66TKCGtaOEuqtRzMMW7R
vBPRetQWfY44UkhmNcdJQ5Jg69Zveei+9PG9L0PJuodpP0m6P0l7BV8jf6dLEIO747xhUvP3qZte
xk6zE8zYZCQFeCquK3HXimOSmGcSD6/WiIWjDZD5LeOtqxLGh8kaaVl9cEIWQfRCemmVgX+F8SAx
4azq1sUsi8rM0wZrAlJYptjs2MPELqPAW85u9hS27nnWaN5S8xONXYsiIfOTwOcGVm0tTEB5TodF
Mags+i/QVcfWCHZUmN+TPfksZ/cRTyA7eGdnjumn4Y4PGQ54GCPc32u5LSz35hfBa+NX3qZHTGcq
Cp89F1Z25hHCxe8HK1SI3WBPN44d48Lbc/H2462pGCvd8i1pqH8JkoInMO7ETRl81dzHV8GliLQk
pIbj3jQ3lWvSP8aNmO6zzmNZBFEBdjKWykrfjAeH0YiFgILhSCKS8zfeUl5HwZUpr7RUvtJtfNOF
TrbBGDnoKcs+vBsvBtcMEekzIgDqUh8/RAqlwB6Z23PfmRnUmgfRwZQik1dj1sc7UYXTuU3D3yLI
iScE52l2EsgClxolgYcGxS153nY8NIgwzzZPj8xja41phjdbdweeZVi6IjgQIRscdMtlB2jkuK/T
5JmrKLkdzdSkACGV8sb0Vm1oh2dysLeOT1Rgahoyy5yxvYqeErt9ll1erRoHP88w3pKBd/1cFw/+
kJ0sgzu6sSHShG81Q9znjc9FeOOoOgPCH4vDOI4nCXMTe/eCwlyK+IysxW+QlX+6gfcNAZ1wa4Dz
zp1/ALjEWPVibO+2OscR+M+mzP7lJPXMjuf4ODeM1iphrxMoWgLxH4yFsfeL8N/Us28VMfCpmmJx
1nGXmBxhJnhxw3jvQ4K/0RmFspK+BFYx7mdVQv9N7KuNA3vjj0MI1pHZgwjUzgq4xrf8K0V2dSf8
GTwzfhs1UW4w8REdJDtuC38gxKuWREgwBLvSKZ4zm4tq4Iu7WMDYKkfjoejJJmrhfPOg/iQPdJON
5a7fGosEFta1cW8X/p0LCy6OTOtsI18xaTqH3OOQQGdmTs2HfVZ6S8yw/MxGm4YqPn9+gKJqORU1
gNax7MiSYUyFAVjc60ogSbjQq8KRJgwnQvnzRPsEB5h8dQrgMtPEbVEhNUOpOHbzwmtzo28ePYQA
8AVjyUQ+ERYdDkLwGETVXBcTWG4cwi7rfegY2KyjHqN07Fv7cbCe4YMCi+BvDBGtFoYSw20C+eJm
ZFSd2cfcVYvnLXkHCsMTHtlBwnpBHB0FhI4PLj/8MizzeWHBn1/8JM/gRNhffqkBTTE4NK5Y8+4J
kCah5c9wgEEA9pwqba+XRpP0EKTcdOJ82nkLqG9EjnRNdhqZC4XMk/FDEEBmIS52BBLirgX1B9u0
lncBKdgNLEF+mwPoPBM8k6HURjniYswUEw3lQx4Jbsq19dHO0adZO/hSZjIxPftFGCq/pL2Pwh0B
Z5qCAzA34NbJ6DsaEVIS5T1xIvZcyPEJQO9lT+c5j3if/VPigduLU7keh+y9cavHvi6ZFx0KdWIP
wy1rbaAL9povuLX86REwoo8dmHFNgD8r8VsH2fSh+pn6EWP+jQtxWBw/dzkh1bsh9KEyOix32uSR
AQMzi4HiXDfuV8SUMU3EWuAe5S0BgYKMwkqY7Wue8va2adTtqDg59fF4WzzWI8UzYoRv7X8mYYef
u+jughKOkFX5rGCItmYuwVyglGJ2+aMuzCy3Kg9tRZa6z4mryvrczdErGWmaazQsWn9Nv1uyp/2S
NbT9Wy9KVIPFl6X89KooHUMz36hRlPdokWgJfbbTxOHYb7DQHzQXEzwvLDlWY0ly05/tO7bY9Hdw
BEZ9cSRMxixf2rTuKo7kk8GyKzLb8ti29RP+qb+BkhbZTx+kePCFdN2vQawC4lq5UzD8Ec/EQ21H
X5lKCYEl8etidrWa8YteitWgpvfUnQ50erT3acmzox++WmgPlDbmLEg0wYsKwz7zBfFOk4ghjRWr
5LnF3wl0EeCDL1KwXYR+V8pLr22mEI59uDOOJP0X2SfbqgUp5PBmUV15NtIO467lHFyFRwsb0rI1
Ne7nIlqVBS9ZoDDuxjmAYPZSToXPrOAQlvQQm23ibmeWIusoIWaES/XgOxaKaYxB1OJUUqpbpHXG
mYnSBRQ/c0nXJIxeM8NOHCWfFp6k0dpH5rjLbRjVXSq/WZrqs4IGuxrt5zmd842J4sv763/UIjl9
MxhXYUQEx2vaqzWAx0c6tEX6k5XYi5Sm7MhDCa5jja+Ob1OZMVIhipkF3zH0I5rdioEnbNBA9Sng
FbsT2SPTTZ4cjFqo8guOq/U8YordOlZWs2trn8RO1GxkAKyCDceO65pC0yrvYHPpbVZjXulFvvRD
XOOQAR3FjYCXTUAplT/5GIkVF+l/HKm5ydsq4oVFoT4te87NqC25NmHYJQnp6cA30c/66N8kBT5Q
Gu9l/d6G86OerdtYhtvJsMXJb6OFE2o7a/L/q6pS//xh/Ilyjz69uPrW5bycociQY3Yu3dLfGJrP
kZbzxQ24KXDKsnJGUrFxQLjZnO/c7LVLDZLfium/VndDpI9xZkB7Dc38AnCBMXLKNi7GHzj+PJ+E
+HIshwG9RvExx+7QjMaXjzfMKc2fGPcdGVj4mzLkVbOzO7cYPMQfloYLex6OBYtBVzOPWDgzBnZi
YLpJbKfeS62DcVtH3R8LnWjTpw1YEys9E8XfMkLgMunUtQqKp0ZmNAOo6Nnvkebqnl0NwxfkJZuO
MCZ7g1unD5c5zMNjV8d3Q5UEJxz6QCoCQf06wNyG929ZGDZStL8Cv2Bd40pXbHw5CsYKb5624UB1
feduw4T/HIOlsRtPDhyJ+G6Wz3UKtZSyP4YxY2dXJt6B5NUjiLGGVgJVgsWza9N7aaHJ8S/+JZ2r
2e+bwyWPv9PcPaWFE3PXBKo2LZiYSSLbvEI6ffbK8EWL2YTr1aCo89Dv2+U+FxCxadPyHp4xoi0E
M3b0++Q5lvPNAEJxcYlW4CFOfyqzVMioRcgZxko30OM3D/t8lTIKDmAL19qROLeskT6FgTh9j8UM
Z8RrWFbTxgs8/Jn1D8CHYxib6Ouk0Tgd4x1yv15nEbD1DJsInnSet9J77FyCJYNphbsiuPgx1RLT
VPknR/KvDgliKJSMkz0hH5seL0xJ/Y8ne2vTVPyXkjfHBdGFVAEkm2mcKegVOim5/xC1DvMYqevw
o6r8+ExjmRsB2g8JbkOtQdZL5hycpN1u2FTA1G8Y5lsgCfRZbsjB2QTqtrFLxA0/5qCtk6jn8YAR
Ve9Zn3uTsccpiEgYTk/mUL66RJjMIH4lXcNuwuzzTYQxmV+8/KDLWFyYwqTP6IpL+zIaHGJG+TJi
1lv7KOungSUXNXwzR0WGub8sSEKqe99IbM4DltViNJw9JpB+NTAyrEsvWKWYAPYJJ8yg0psAR1q7
7P6HQfQ7vyneJna6V+aJbEuernwpggPcdSxfzpLtB1B75ZSqsd+uKq4KJBSv3YSFB0g48FwivbR4
9fvC6h9l3X4KzY8TFvHNrtGGe/7a1h+eSIjzDczNAwoPnyeARHEPtM4NU1Jn4gyNGi3U8D5Gh50w
BrcVDvJ0I2deZytGvDbt4QrwrODFRfM0CLLPswTHnssNFi3YaNgVN0Gp9lULfGyqzas7eCyleRca
UEiXPayp9ZddZ9vZNZ9tF5BxMLUSNkj/myXt1+Ti7LelqklxVIeMvcxmvuRoEyvZmh9ALSGERM7Z
t/por6zgVePUoid5hEAYpjuQj3cACVhpF2LvRPHOqkgyRao6ayccdkb3jQeWnS8JUKYc3iMyMwhN
dikLZR5jPFxYe/fVRhVev7NzRrmMnoUAnW0v+3ofxD9mU3rbFiPfGsB5krXjysJVRW5fyQNfI9po
Esjkgck2V5jTuonC2TLTcNWWzi3+NUIV9QmPu8O3FaqdW7j3LRvLtqIVgNYnZZw9bTAO2gBsG9c5
MELCvNRooKrCOVbqExfxfp+P9gNVcZLVP3e/oks+oJ5EfAaSCKmqPFL5EB5sy+HXShB2xClmVPES
SIryNWEfHByZNcDkILZC7Os1VzI84c+FApCWR6pPn3ztJMt9/2728N1mU/mWDteAE+3k0LKzGtPy
DiajueZey0nMVta0Jn89NrQZTDo4z6w6cHjqZlV25PQyZ4j3Wp7EWLJCi33ss2G4xnbEJX4gxNNU
U7CWtJahDLqoqbEmdi/DHhIO8M+6FpiZBolTBtZG11ApUiYxkTuXC7BRsKBMCqzPVXOc6/jNoIj7
mOXsehia15aOUHjCZbeMcIo9PXyRU7KL2/S5YeVMlDWEZFWX13xKAKlE1KoY7nytsrY/oaujqaUg
Ichtef2/XiFKZ0ZxGLghTHWnji17dsHghPQ4/7DHQC3kJurqr6gvOUcF8jPvnntO3+Tg0x8cXuYo
Opm9Ma4BSpwBc3x7ltilg6q3ARigtqucu9yuLuNUHo1OnKy+e1ieQ1BN5zWbihdZk0mzZKsPdtSc
Qis+ejiQd5As0SnH3tzk1IdbXHb3lW7lJm4D50D5+rUnVwPRyLTwSynmm4Yb34q8w4Z7xtWI0x+/
+okYaG6msavHRK/IbuONMav2AmD2OMyjg381fXIi+cuni88JDRWjCJMHldgHLaaGw4Fz3h8OhjTf
R4xOfOl/3ILpP+mJ5yct27w2KK+TS/pZ88jboCEAkHXHT8K7+ZJYT1n3HbR22FqW1F+U+bpXI8p4
L54KE4+HaWRfZWQ+qdD7LUtFHGIClpiB9AUpkbLuSDAO4enq8Qbsi8UlpTv6oQjSg3TzdmaAI6L1
m2/PwxIL8XUGyD3iEDZG42Qk2IVacsLHPF9Q0NO95dNfnvc4fjFDEiYazKspOwBLwHeBHaaANvg/
CNlWAbZEU/3rB+OV6FvMkgIlywU5MyM+YoGIFvP9kfy8sifBc6gkRl30YIWYdtilJx7+OpgRwaYr
2XezBXK3BR97bRUfBqnxXdK7rzjV3C45yLk8tzYzcUAxyiEwUA2Jz26nxH1bNE/M3+adASasx5XD
w+KKlJAc8VEdx4wrQscoyTvSM/c+5XYk64q3LyyOF2GT06DqoYAd4P8FZtntFp1qaEZunSEZj65G
oUhM0M9Q3BqKCINjj6GfBszJIzDEb6WMHh1wImCB2ugD8x6YWnErmjDfYM0+irj69f7fp/k9ibX5
QjoyALy5CSxbrIfwELlLYr1w4bkM97gG4nsHYdjDkpcsC4+4EezmZHg/Ab8nG6n+DaNHko1Ue1JM
n1Yqfw1ruLhiT7qD28bCAsvrB9WQ2p08718Zdq9C/oKunY5dMnjbyskfaStgTBDyZchI1BAsRsju
8Z1YZGB9DcCn6g2I8QtKpeF3iCtv1YHoRYQ1Soz3yTORDugyzkjWlJtbUHCVMGif3vWhXjkCcTId
u+qFhfhm0MRADJnevKJ9ncwEf3LM/op158PIGw/nsProshGOjx+uIpeAmahqZBUyPn37pkeV7KaJ
+Wdyvgi4XzFY8cuc/kAN3SbZ/5h2/OzH9jFsEeBzbf+5oUEqkv1kQYSiS+t7J892g5/8WKL7GqLx
hRzVSwBpzzAwmjGN7/wERpme432aQIqphw+bEumuqkKMERoju8NNEfKXPSbbxPO2syn2EbXZZib4
AETMNt4CxSBe0LgWXFP+JJJVzIjkOx53lg4kBolF2B/yaQCi6IQZsmTi/4EITebr7Fp7ZUimwTBD
SjA/fdP+Lazsx8nwR9vmeK5o+9t4SfTPDYxL34KHqjAymfapaUOPYmRS0RTf55j4ObW4/yZJwHDy
EyTdm+HRcZkVPtwbiyAOSTA+v/BaJkoVzYV0bTfirSms0zTlrIExQRKgA+M10pMVWfJdEfDniXOg
J/fHeuDHgAHMg3ZlmS6GK89gG1ZlB5b3LxareS8yzsg2p3Qpdwag90s1ygez/tov1NnpiycRcqlo
QvstMMf/fweKGqNl+7zB/mEtqb5CiYKU6q2Nu7/Ez98XdsmW4PJ7Tp/aiLVASELwvXmqmuFudMCf
ye4BQBgdC2KXOEG8F0344SY+1h2CAaGJZEFoZFgJ+Q/yLYkP7IRdx8V9hu7jjliHCQGG1UvaDSt3
YBQKKcqBAMlrwxm5SMT2Pdv9e5uTmV9eaA0v0rMuntxYXJ13RoqrbMTdTVvJMjxtAw/aX4e+kvGC
wmLb19PD8j5tnB5KAyNx0SavdWlzL8yRp2mOP9fSuA+9V2hPwIHBCrMz45FTS4rkAWOwecJQFnVb
Z1nLzoY6mg4PKZ/FqCnz44SZaoM2igWafPqgHOpHGUA7q7n0YrwkaqK/nZ6oDFI5ASrn2VO4i5OZ
M7LJLMg1r6kE8OgHTcr1kdWqibsp6mOThXl0mwJKzoTeTtjtatVfO1P42zFM/4Q/P+ggeooagDSd
T3OMyZXPmqMvoqs4JDO8JHgi9iKWhyLLTjCPuceonuowqKCn0KwP3EqnvVGHL4EUNKNgc+7fR9P+
pPfqoRbFQ8KxqMPyUY7qkOL7Bops0mTW2w0JSf50jt9kRXLs2o/kiJNpvNGlco0CYa+rxKk3QWhu
3Fx9Quwibd/y0vMZGleCYQeS/0Vicw4BoG/1UNxx42ZWGrJbTmhkVZpceGz3YNv2BF+hvrHBvrA3
hBx8JTr4NjXDpXVKvbfFOdii3IGNHyz2FGW151BZ0DFZTuyjep57HtBNivkpYJLu5+w+0iTYM/L5
Zu37J6+LvyjnPlnaf+5y3tq03GIStIHSBRfage/gCn/NlvUUNq0AZqDYxJIhyWYw/LZDB5kD0BXZ
iflzYM5rJt4htuq3DsfOBq7pRiZg9YFvm/vaNF/cerobfVY1s/PXcYPeT0KOMIuIEEvzpaExIC12
5BKe295s93UDf8jTZ8envxkjpuOAMQyz4VV4NBHSKQUzwqR/OGv8YO1HO53O5B7npcK3x6iPwwJe
KchFxYoEcWEljR6/yiw29K2YpPT3rRnf4Qyy977kxuxm+alMnBdv+B1n8eIk3YHET7YjD/xqt9Qp
gHu4zEZhkId9tSas+k6TAkr35lPp4702kkLdC9uApsnWSRsXE4PaFoFWkT4r3hsTIcig4WpTpA7k
HYu6Yqbjr7DncpfD6hRzvBZZzY+g/c8MMN7erLIXRMAGipD7l3UBlpG2ME62jgiSDDnMNv7tKc3v
oBDQfFCh5WN/jieuV0sU59ylz75Rt9sK6QlshOBvtl+BgnSI0PaErHGeyY+dELJkJcjlpSPA5xQj
ZEgemIxleO14MNVAA73J6be0Qm2n3gkwmnnvdY67GfgVeyYY+uSNPhZ/vvKyX4sPzsqxsZ2QkWBp
Cw/VlEv9TPGUHVh69psquE6XdCZWWTsPISUO71PK9NVZ3rSZCTlFxbG3KfiD2pP3sJOakJ2p+w8C
i3Ff9NPVQitcW2YHmXuUO9M0HssBl30e5wYv6dnWaJpRyvakkC6rseRpEvlTmvbjI7TRDT3zBi04
BAbIM4lAHhNdYI93BVjHeLizWm745SC5feZI8q0S2FHtpZJaIqCjUCQ7M5LXGXl7pbrvZojVs18/
D4QY2GkJnnzq3vOI1lfIW6Q3efWgzM1HYo6PSZ62W1mMON4QPkDuZN9uQBjR1zSIs1zxtdk/xRh5
tgBxyh1ls0sYGYosYhjsdYpMl41Pq2izQoP7cLW+9xzb3rop5jQUBDo6Qk4JoMA+NVcY35wjW91g
tfEXy3yMm2STdOYvbxdcJQ6fNn7vO7LBO9acG3IVN9wswEe6cK1HLKJqif6MU3Bndg3LoAY3kYPZ
mEeMfdQyvHj5bF8sQPJJQH6WPhUajGac9nAqVwbGALjXPy1vHEvvPQSlugDYN30NLB2ex44zEZvF
DusQlexenO3L7mdUrnWcDTbh1IK5XROf7E48I9CkazIs0zrpvZAWvALvSxw+TAM0PF4YLwi/8hzI
aDTN0c0J7gJTvXFrMo4THwK/lv4anYd7UBKTY8UZQqcu5sm41jcn7N5g1VIhya8D9/9B1v19yx1u
RzIPcU0m68qoSMYlpD2ocuCkyL4TrELbnhXmMNAFHBen3rJPqcAjgO/aviWq/8qrzl0baA4ZJMeD
rTQW1BgXkeoek0C1t1xYDGLE5HR4ApdZnuyGiBAQ0BvhE2ocU1of2pE1FKDUgb043T8Xxe7KZYbS
8hF+YbWpuyuidHNr/OyB+BsBo06ehfaeMjJ349BVR0nYRob+OwzRcBdANfTZz0xzSMhG6AOua/Np
yRx0SpbbggHF8+yKB7X1Qy1vDWXDZdqDt+LhJaRP6MugfeNs1Q4M+O5mzJ3zVfcfKF+fDXigNxyK
e4YCyHJl/x0ZPH+nRhPESSa8k06xRk51kYci7mgFyzK3S4MTfM7aXNd4Sc8titaUah4kGlnLLh+r
mDRalIhLo0BFOUXKbtqABkS68KK4xWfQPnd5i83Nk81RxVRUtbNDxrfNtmnbvsPy3qimjXGQxW/F
WBYI0vFLYRJfsGT11+CLXCg+mq8B/tlp5oORdMTbRLS3s8jeDZM8FXbP4he1PvU/clnIhX88H3OX
WU3ncGnoDDtjPGzJH7e1gRLucxS2yMwj1JqI2Avs2k3tYtpPwyne8cx4R8ws7/wgesGI7D0P0qXT
OVDikBFrBs1Lpj8nUNBpSgTo30PLjdngFksgKwGnt7RIrHNtXtHk/rzYuRZ2dhzxD93lRvjUx9PZ
L4Hj/r9ZqN1gPUVeea3Ninv7g0NV6lkHDn7upAabqec7/VCFnck3N8ijtxhVjVSGB0MVCD6/SZ9f
0aN7QKFaHUvopGwJxsfYiF/dOZSHyrNfkwp6NK7hAXHR/JaR3JZm5FMOku+L0Y4vXU5+GcMEXqUF
52xdKAce3mysiEQA+8c+E8F2Eq11Qxc/pSkQsWkpCDP94KnAt7MZPEaXupstnljoMr7PZYXr4ZZ0
UroLw+4aqz59SbQkDXBIM7N5NJIfyj7aG+LWuowEFfcDMarONjc2J1PfAwdI/O61iXLqfmg6esak
kSO4UqPkO1wdKuJ3lLS/WWw+rf4/9s5kuW1mzbavcuOML06gR+agJiLBXg1FyZI8QUiyjL5LJNqn
r4VTVXdwI2pQ85o4/DvitymSyPyavdeey7CxSe5bLeQTIVm7BhDmHmI0HkT/qmRln00oSBBB7R3Z
sY/4romMqOcno5ZEvK2FVIL5pTVLfR8FybLtY4lOrGW63iXLq4wZYILoVIkS+6QCJqGQQNjQLkN8
OMzDNDJ/5Dh12Khs2kjXe56W/MlzxJ67kHFqQYxwi2V4n2n/grfJOIrKgXrhR2ya+m+AMMljgjwu
srozGdcgUeSA9/bQmWCYLecHk+dyyAJGZ2W7PPkDF7AVEYlG5MMZScAn6lUH25yvj+QpL1u00+NO
QL3BcJ3P24Zrd1uMjceV25PkC8BrbLufuoIJvnQEIqY10ODWF+uEEFCNX9ARl+VrjfVAOsXAQBPG
gU/mWG5P7cYEOV2xQUUQ570RY9/vCkEmHQzuq5qt0A9whbWNc/ZTp9rWgCXo3Q+1rVa0ANFQ8djL
p8kct9qIm10jLbZiGVRaExvm3VDzcsZJ8z9WMlxGfcC4XR9x1XUeC17dmJ9xrdU+s7hcjIittJcU
O2hg2SVwJOAi4bPBT33cbEHwMBLQUtc0A4EdYZJ0tnOEI7ZqcnWkTr6hqi/3o6hY5Db+IdF8NqnG
uy7TDnzXkD87QgEZH5xjPBpMS/KGELVgRX7zcBZlGwZecvBIogNokyrGTNUf6EysGrLxjXFKu3O8
Ag1ohTG8F1cZO8XBojukuZTVLYOTm3xk3EA7s8aemmBgawsjRwewOpGD6+IF+T5fbRWZAcNbaool
l2nOlFYTyyH8nwhUGYURsxf7FXmanCPgFv+Cc5kA/zKI7UcRkrYehGLVI7EopKrui72FKeQu0orq
MwWgOvbRnvxpBj4xGCy9ADpLlUf7mLRnt2SsrmI2LE3ankS3yrgFqaHS2qqV/NhYHtYKoDVB+mAx
OeNHsw5GIZataFR0Wfro1V9MdfvjBl13i016qQyx/x5R3G1SUXMYcMfCd/fssPEvZAVjGrctZLMw
pOFcLbl+qac8OIuW5JJl8okUKO4zMTmEUBJtMNYcOyDJmA1GLH3qEbWtSrznfEYpbTm+3Kq26w6z
Dda/W579pr2OCB5x6AEKVDHJt/Xv1Mx7Mgyni1wZnqXFIETp+QNk0xdsbF7XkgZ7Nwm7pgs4oMi0
wkRFZMtAxLgqxzASs7tzrPmeYbTHGZjaVzLet+BCmAvn8S3S8Ctk8HtIG8knxeXai/EwoSa7OI59
Kf3i0JHTXRTQb8REUyRGuSml+Eu2LyOEbB0b0Fng9ePj33caRx+5wMwbLfR9KsO8G32nvKqmdcSR
kObX0S1+ZzMY9AqRDwNs9WY77pOBlQUrjXGzcFbifEcunasD34ftgsOLdSYJMxyuC4YvdC5sL2ND
PqUWv8lQmh+ye0+KzwZfyH6op3lLeuCeWr7btP4SmoTXX5Oqvops4mEG53BBv8s4m4KOOPMtpnB3
HyFtiCwWM4maX+Mou++aTG5ZiDK0dvoaW5NC9DX7M8tqjt+1o2G8sXH84FfqJDF30KGrXtIEUpqN
k0ZrF3cxYZ/71GHe0tIMbzxrQZwM9Mutfsf0zdCFyZVC4f43yYMeih6TuXHr90wr0QNeK9NWCAF6
Gi+muMjl2Qyl9TphStNjRFlLJVzKZ2u9z3XwmiWwuQCaPKSIA6aSNc9KB5xzkpt09dwlLaVCq8Km
T/44mPQH3hAWkz6oA1IvFnDf56gInnlZOSE8CFagEZXKZXaRwbUSLjCcxHo8LKjGDtLxRhTsK8yJ
JKLMR4hkmuVn3YqLDlrkbRnhyj1z8Xhu2zBzPmILHT6cUGTJLZgNxNGaGiS2QospAEOhGb8XokVQ
M4RhsCtGuUKYrrpfpokA465QO2SfpyIpuTkrllyR+UDwk3kxwZI63i83Ys5ZvXq2w9cZc66Nr9AC
SdJboJFGqkTfKkl3G5E1erAQOp8BL0T/qoPypkw02rZ9TAPuyGCZ3hrkhxtiDT461+M7mjrbbjCj
u0Qxr0n8i2JfaWNf3rl6HA9twwDIJEyeffz6+TpbyXjnzvWHH8Enhx5uYfWO8Jz9CFpF7sS0DeD/
1uhxaTphyMOtoELtwoqsqW3Uoqr41y9x3oGwTeRvRslM1xCKlUOg9prEmbvEeldNTTACmLnFYd2j
wefvoK2su/OJy9G0fX4ElyHd0hKMFVCiJmn03nR676JW2HgBE7JK999KM6hJ2u5ielh1RYUsJptV
OInimZohxInX3DmGXzDyWWBvwdfEWFYciazGx2FDsI81RJFojA8DKtxdMw4zIVmILycqAZNS28ja
UMCeBMwE5zgZrV+RF/x22ZohbgEB0uavEzu6XOB8HLMGt2+R/1ADInxok+TAnbCbJ5rLLHf/zHp5
bO3VczSRq7Fk6TsjlfY0mTbfAvSVBBwbfxsP/hQHF1rJyNpFZ0Y8MizEO+gOl54kPi6N8D5KOsEm
YXWKazM5N1QX2L+bsEyBoi29/hgr+nnUPmwKVo68IxGD1zGwREDoGy9ZNg728ZLsyLu+EOTpFe5C
xDWmAUkeRGNYF4s338qjzzErp8voZocmZs0aDwERHYMayDb8Gczh0Jve35UWtPUHHjcEufyF/BH1
2Jo/wroNL/tdMBfo+i31BbMPd8vgtLtsQRM9QgApMBtS1xLmGvHcGQAuqUEMQvzwkPOM1Z1thKph
Fmgb0w4ePkqXqCUZ2Ry/7dl4o8QtKIKRQCQ52u4GL+le28V9AfCVTWvG1kDm76IooekhqRjm+gMc
3F3KqXRXlnhQrDT6DSSLmDarzynaiX7pUDmV2qeDAOHJIjLYzqi73EzjcIKDblvGi+gRsusA4e8Q
k2qUtjc34ZYvy5dhfRmLzF/jNAmhy6Axehp6dW9FfOTFhMwY4CVsJKx/Ua2Qh7GQDycd48lY6RwG
6xj0OUh5spHxpdO9TXXxvnD79bb7CSuIHR4GImQMB2AoRPThNtikcXMOhB/9ohyuTegaXV482coJ
E0FdmeOGiqk3ML/1xoV0J4BR8sGYgmEfo6DUlvHEwnKLBt3aTIFHTmkCcmxijpQkYKy8eWeVHio7
zRzAt/mBVv15Y7ZXeA1YVk3oDIm/Gmn0PgMg2bAFHa3xBk5i3+cowYKpGHZDcrMjHMetg81evA4L
IC5dFls1If+sGo6WpVmOyyJY+GInOnSIA3fLiNUuk4Zx8Mfl5BjZewsrNiyHNN/2qXdi9c25DcXu
LkrZWyUYxkPiL+ongoBbxfoXmBXcOtQjPSCdpjH2Jv23FmwtSMs5lSXqNlZnL2n1bkk2dbl1y0vV
nmxn3Ld0ynfzCtsco/hXx4afqlmZb3Vf/i3z/imvjeSNHcmum/6YgV9hIfavTuueBHO9Ocp6OJ8W
/3CGWVwh1LVT1AvmYwKLa+eXB7stxrBlAqdaH0+RKki2adoNigiOViJukh6ZOPtmxm7AhiNh99sa
bTOHczWHwQygdwiCefev9LT/zZf77/PliF377/PlzujDIL7qz/8vlI7/6T9S5oT5T1s4ljBtxxeW
75r+f6XM+fKf7OZ9S0iPjDfpOdY//s9/psy5zj+Jg7MdCVLBcUxa+P+XMufIf1qBLVxubH4Rtun8
T1LmPMu2SZGrizlG6fXn3/5BQ2ZZtuvD+nD4Gx3f5lU035/PmEC7f/uH9X/rBWCVXJuozP1Wk6q2
jdHsJ6nR7w7NABWT35AJsel8ShYDbReeAaLVwK8+yXx8TtoUAVKX+1tBxDDZJgHleAW2VUYOttgM
kaGul/HQBbPcCmN2kDHInxiZ9Ihu6rSuGlqLJSWMk10hH+uKSVfRdfdoMEeViQNtxFclPAu738L9
oxDtzOze+vgeKSbaAV/Ac8uGq6/GHbNPnAT+hJXQeS2CTMONhvwQ198+CwfW9PwYwN8j61pDKltr
W48gKcUIurjmsvnSvWYbSziOaQBzs2siMWl2n0cDGQDEaWdDQWtsW5cN53pY+rEyD103hayzx5BF
H54b6wLXpNrNZoXYohEvkAutc16CY8i6d2uWyCu9Mr11/aLO2p/OymXz7YoXhWJltUZw77BGovbu
mj1NWsTAy98ls/wFPJ3GF8F5ZHmnGFtQvrpng6n8btNZUrnVv1tefT+Bum2anr8009uSsNL9XEao
K60fywkiboZuW0hva4g1BoCdDJFNgMwgWbEkp64NVWtsESxkl6J+9ScNsjMhYbPJ9Du5rfHJWoD2
+HH6WABcitEE7nNTYrvTHeqiPvGZ7HzFXVpf9NQciB/NL2OFEMtoIj80zih4iABWXrItz01HpBKr
M+Pg2qTgLDVtCdf5BgRP2JqsPO04L2kTp/pQU9NSZ+o1rqdbEO2yfqZQkCjkwZhv1cDi2ACUiLtO
/aGcFlx38DMy3zjyWjF6ZNHL0LXGdW0+fGJXN3Hjs4CnhvAGLgSP2T1qUAOEVAsXxquoRD0LgIXl
dijdnObEQ4pi3IqLnR0FzU7mxt+pMFvwOXMbokt+xSSfnCMnhQ0SNBezJ0yx9MyQeFRqUzcEAEx8
nObNa33zKnv+bkQLB4+kmjuonL98d0p4C6JXPBzfctBQxEzo2tKTW2wn+SlBD3spmCKMgewOAPCG
E7FI+2ax5N6vjPci9UktW3qgyxLTUaX4MUzDvaK4n+EqDO8L0TP7YmbKXrYGfrfBvCV2+mrRZj81
wBNcgiEJZ54YdFQIFHI/JxckyJ+CnK+9XUT37pDleypGnJ/PjvHII0HhI1IRWpgaEq86UZ6bh9I1
uFMduXxUrcPiDYXCnSKwpO8zvRveSk61EFQreGppHysdcFNHA/J2gkuwPmeXOdVvE8P9XHlHAkEZ
Inu3uMADMFRutwfdX91Zox3thtx8HDEjgpuMviPlsmGNJVabiLLAF8k2A7S0R667qZYnm3HUKTNn
jPhddUsIrtiA3L2z9Qy7qHe+58j9wXBPj4eYjG8ynawt63vi0eTettIaxfCqhUfLd+dE+pyTME/d
Hj+PzUMfZ9a+ZvAVOgydaL44YKB0bCzYUQw3jC/LMh4TkLx35FigupFJvSvJFYXyzT6Y6J/sGICA
2PTsx9YkaYbnnb9f1HSwSuNNW+4UBgP8DHwshyRBdMfU6Kp8Xmbe0d2QZyQxKUH2jeEx+qnfATiK
0aB6W2XpMJ7VzUCaSiLNuOkBxm2Hygj9mg5Vu+U3vsdbuqi9uTpRoGuRTYVcpQpQybTMPXYcsZma
+3vVDygv9a+2NYedhxigMOMvA2DmXTSjELIY3pKPzuQCh1Jkd9fUxmKIzeI6O/5jrA3WzSbSCt3z
c46oG0hWeMYDynYGxdxOzPEvll0n3qX6zlCifmQuO3SMacw2um9jTEfQmZiVlvbB8FDB9XUTXwaP
H2+gaPUzicof5c/cIKjNEgctZn5k7kfVyanNcAgdpK6/sStfGBC6d0EyQJcyXJIEmr8oAW6AcLCI
Dcxp+8UiaXMsT43O83DqYXsrmBqNcerStCDjjnfaw2ILMD39Bc4v2XYx6kPJuDQsUVXjEpan2Y2m
Le0FC1W9b5pFnoFefxO9aqBGHa98q34mi5rVHiO+of6WukHjl/TxKZntR9w+idZ5MZ3mr507b4B+
eHx7VFQJ0PpG7ks3Qb8Q2OAXFcpXE8MdGiWRHgB9xCXSwAaDb1NiBon1/MIHwRLTZiBHckRwwjW3
TcD0nSprfJwlQjsjCRasdXYIlOhoE9d24VB+E4t3MyO72nOUfqPd2npmyUucL5IZLgQWxiGJp96W
vu4Z6LoWeT0puaXBp5GoT8ZPz549LNc4d69+hr5W2/G89zi6RZ1C8i5RpSHiag7EOAJjchCngEvq
j8t5yLziOBgZODtdHQUXeuAxxIzFrpVLtq8ZtuEkYcDsFGt7l1lqT74e34iJtQDA469g0JphdkCW
OX4pF6A724Tme4gohXtWryOyb5p8ViWkomGU8FkoksmcW8W1kr1xklP6NSsMUQR3QJvsgASVDwkB
zzAezP4CdBiLb8ESS5FMt76JU1+9dqmEEd+0O6trGcEuRyBs6cbpK0GP/uAPfQ56hYG9IlshUXzO
IkVqHKflk9kZfxQWvU1Z6F95mn2VWVTvy2T8vRhAqyntEXwzWh4jswq5nImfcH/3pRFhmOneDG1f
EJHQ+Cy0kwWH/FZOLNdmOlI+o+uca3kU3Gwouxk09uq3ody/OUKfrY3ritYKVVITjZQBg3dNgIyl
xA0/US/+iQks55HgepuYLKYoaMxO9zv6Hm9XzvCHDHTid4PPGL6Y/FvG3NqMh/kkrnEA2dWe1M1F
Q3PoolE8VZK5EmQB1vvJR6caVD1TdWYS+bvPF8nUqnHvGoorAHXwhKqKm6vx1VvvLZ8q4nlC+Xwp
c+QB5ZRDNcHiFEQquSsDNNqRTh9GRrNYFqJXa0AayF7LvZDRwD56HH9EYJPpQkolJJDAPxV4nA4M
0A6Fnw17OI1oXXjABnIrjsCFQK13ltgsYIi2BNod4VLa961ln5Yhe/PGId5Pw5w+2ZNESQmcQbn5
r2lI9FY37lsVG3hxAbQvwiPjjZoRF7tLe0hT10cKQfbCqH78VLl5gXkwwon0rce4sm9RZrxBmXzg
02fs6/ff0qCoWQgkvmsqtDZZDPXSj/eIV8q7XtjL1gssQnVZPCQLeHV60mbfTilCraLdKyt/5li4
ga8IJz9/jRozpLh8r4l8okLl5rGmu9lO5YOS8U9liBos6D2ScUYnhG3VZN01jOX3pvZ5Dx0gQMPk
R2dEnS6kbTmm3aNJSNCGD283oVtRI4yCSAciNAc8Na5R4QzWy0ts2qjAdI7grTeDbZdYTMJ4dkWP
DWuUzmsu8Q0YaXrBJrqrPLa5mdWu/rbXAKrXmVpyU6SsG40eeRPxaRRKrf2sbO0esrbi2+iZIBSZ
79Y2WizdKtpiUX5BilWnJeu+CGvLdrbNuzCOf2A95Pee1eYvTrttox4sKGIYd6GkwevPWeKVm2o0
SBIl/DeyFchPgPjpXipOodztv7RDN0FbgdI18S6tvCVR663LT5aMVrRr68lBw2SVx1gMN6vIOIC9
AGBlmZ7I0RuP/r617XudVzWhm/gQeit9gualJ/1CxA+L2oh9rjSIbsAUTPMk5LxTRkdPhDxukzUO
VQ6tk2W6sOb0biFI4Yy+HthaVnbbYXJQ7b3lXu4QrEqUZwdMINDUdeSHjBcgJpcUDtvWxZjiVDyL
1UqkBAD/ZPjK3ydy2SVWClNfu1ZYAQXcxzDwYbn3jFTQW6VnwIrUt3n/6rlEWsZInJjGkQ8TTNMu
NXhpA3mR+MKX5p79Q7E36o800wV0ImZUBpuQXVCbzzUVPNE5GEQ72/3D7lO+BP1+MFdWjGSNHXAj
tE1zFYz7EIAjtFWDfR281cSdUAKN4j7zO39XD82DjbQXx2W8LXACkxSHl5K7/ZC3Hnh/oz8zpjWO
hmc9+LX124KjxIqrB5Y9YG7Kl8dcWs1pdDiuEmiz1KIwPB2VOm+iZGzdiypHZA7UBmn4zaW63kL9
OlKJUICiAN6g+tIo0Mz40cTB86hd8doW8gsuOHFcdrY89Y35gKSWeM/xNjAO382KKiWV2IEDnfCe
jCOOATxxUj+6E8VJUTXHIQPgIzK0o7GTWGRmqC/tKYbWvjNTWBYfmpC5fU+/RD5eNB+1X+hnWDQS
3dk9HGLPhXGZzYlknC9uSyfn+4wVQVs0TlikNIXkB8EY1qRwrgCtEPUCZ9mAqg9SH/VkbN8LrzXf
tFn12x4VzFJ1OKw8QQlKlbiRBusiYa4MUWM5NpJhcLVO9Bt7DrXNWmIhS27vxsurpVVGGvRwGldz
ntbmBUdhw3CQ7aOmGUQXPN0XVCRkvxF2F/TkqA3AVZ015dlHjbXFDDriUy5fUzQ/QCmSnwG4EKKp
0oR9ESUPg0ipSYPVwsSmRlLtQ0zHST7U8MHY6IPDHsx670AoaoLxmCN4c7GdEtvBoZF6aXYwZH0Z
7BbKkMBKaBrkxkwVaC4ispHddqI/mCwok2Ju0eE47jbuVlNBJqc77VRXX2QuMqTY2SQQfDYRNDko
JmxOzGh6bm2BhTiNEVqZ+rUxzV8Ko8ndkhvHoASeYSf9yzzmb8giaLl86cEsSHc5PHSyiSpK0TZM
IUHe2QwZwyLinTG6kkQbpzu5mOzBC9U/TQ5K1XHj9DZUCzKY4qXvUHj7BYOIOselCCKo3JiVeIh9
igeJfnkTwNvVy8AAp5j9nYd8sen2iq4ubqjUm4wuiQ7OpDyEC7HE5f06q4Xsdp7G+Kat4rGRjF7r
NeFQeqsm8lLPZRJGzxoy0b7NoKcDZKAZWYoHiB1ILyRg4UEDayu7M9vKew8J8kPKb9rmV2qjH0QZ
5KyQAhIaBIYz2ec8f2HXBtUWASkXpZUwGsm9Xd4RfQC1Itoumvaw6LAfDBQijO8fFbEZbNVG+xSX
GZv1GWVT4dgtLrqm/iV8/Y3KunwUojj2lvEb4xdhbVMEKpWDD8kaQvoC4X849+jePPE6B1o8rA/R
ZP+pdWeFfZ2StjbM8IdTjJpsWJgOwGRcPVvJQg+L2BPWwhKSu1xt3HEa9xUBKdCd4i05XemmSBZU
cJFb4otK7r3hQeY+kgy88xt3woFmVsunU8SEIDq9uPSdQ65K+TH1FGiMC6j1O5Tkk3LP44wXzMkh
CFL7jiOW7Mywbj4pkBjg2GsFGfod6ATbUSX4GqRWoZs7mufcWmmw+bjlIjzOlZM9LBDEEurgh2zJ
DkSPB4dujr5cR+rDmgNsCxI+p4TS3epC2B3vi1mDHY77c93WKsxmW576FtlYEVB45plC17Hg1Rdx
l987tHnoPLd1+z0XaXxsyirZRQLzD2nE9iMyXfuxcqJbxcICst70mQLQIWjvtvQIxl0eoE3gLNs2
ceb33HDHzRTRGNjLTnv8RIx0sK7W0WnsEgAnzQ1VMhY4kUB8g5qAbCtH8UakZFL1943roJoWNdHo
ae89iAkzfGLN+FmM/CEKHloEJYTAJ6RjaPlqLwc5K4oCy/AurtM8Cywu+EbPTuR/xWaBLX9yFEEM
7QFzF2ubBrdVShs0+CB97YnNWWD7zjlT089ixzebkqKIsiGkbPmZOl2f5AAL3ijB8dISMigYIZlH
NO4B+2o+KxozzOQmGPii2xWZ/d0OX0aDRkskA2WKT/UbBFSrqFn5/mbqvS9NmpvREaGOUnoemwfQ
bSZk361/z+QH7R4/QouSjDSX+DYUDkrW3JseVxPIYptJCFic/rxhs6r38+RM57lSq2n6G+UfUx1d
vfdJdiAV+aCChj4p2CibpwxKttHWD5mP+gQK6JlaHD6FGn9HY3aWGZhgPzmhAAVJssgnCtyNpjvh
urtT7ILuiAsn7Lq/CChoY8ODkMj5VBUDvZV8btssO9iWwBAlvoFQ8N1tzABRWVIhuRDG0Yfm4IJS
DrOM45epa3MqU9/dO8pkOEbEwkQ6y8bqEvucEhJx19YDZli3OSXmU6zS5eYGxnkYekClFukk2b+g
8qpkocgsgLijiiqgw0OTzc8eT7zBKGzjZwVp9KsXE69xWi/4kAei/pxeHXoyNzc8Q/bBmfE+2Pn8
SntY7AXzpE62xm72GUi4SYeag7nRm7DTs8j5L7OYCTdAN7oleJCKDURKhYg7bCXeN+3K1zQZm7tR
Gz/OWPaXTDgBPcEngbBViB2QCiOil3QCsUfyeS+FT0bOLPBvEl5AesrA0H7AZhFLa1NMyt/57Kc2
Q43WOiYhY9f6srz3SEZmFN58dFU+PoxlwVpZM/tAWc/Kf6GXLXzqH3YZZ2VF5aH1kvu6TAoQcN5b
VHLp4Vz3lrWSb9VlilW9T7Mo2VZl+lpjigM4x2HVppwnURyf0F1mYZN8kGPBP6Ti99Itb0p0+GIa
buOZUNshS24VhTqBjYSeFfM5Sni3zT7iAQff0AzuS7QM9tEkLQoK+a014ZbYYwuUg/aHok4jR06a
bhvYaPm8hY2uZtlQGJm/w1SA/WYyogP4R4qPRfCyLe6wGLVGoe3XFJbxhh0K2gsk7HqkHDHqP3bQ
8hcU6GkBrz5HVi3Chrefi+W+TPpXN0hnwP5pf+or/yic/EHbhIzFAISOZSSfF5E5T54ZHM2ZH2Ah
B/CMzJE0SfbZ8Dloy4se0l1ThZ7yTQzE8CLHFJcaIMmNHqLHqa3iKy7tR2MwIOFm02s/6quOguoQ
BO5DMZXWLqCrp/E8emPNdATF1lgv72mE171wpw/VanuHOGPapoFgstRGv2qnequ8l45VFB9g8ytZ
oHcnjvvRJS+4x4jziP9ALscZg5UxtMbuBBgQpAIGwWEceBQrgFHGCu5gaf4aOTd/dQQSt5CEVr+E
Kll2Q8fodHVMnYzG+CxnJ2KlPTTcHw3VpI27FVFOcnGJmSQdhuSGOl2uloFMP43r39iKoE8wmZup
e2kT+h2NszgZeFVD4oh8rNnJcCrXkTgRQIhQciy4tmHPOPXwueKstyV5ngtzGuRQ4rHs3R8ueXH2
4I4+5/yXaNP6EwcvbUOFSCDFkmWlHnnF2EF3BKaRKb90jyw0PmJWtfwB2TGTVZxNCXXB66D3qhEz
PCdNdlWZetMLT0AzbjKX8ZtOXyK88MRtl1uXNRtrMmR3GYaZJtJkX4vLzLaBBTie0NhHFDTAS0mp
5dPMeevVArsg4B02J+9Zr8PdcSzVCZchiZqOMT4yt0KJo6bXTI8fNFJH7BoIVgxn42hssMYckeI1
8Q9YODbNcdihUiVMs6qJ7nbjR2cxlpP22/JxmqJdlRNQqQdIPXEbq6NTOx8oP3fmFN3o+l591NmH
euOkSI8MGwNSm2MZIukvBniIxMf16JGXrkEZmUKEdlG0HhsMJxbV0SKdBeqGt08F2LrOZTzizLjc
TJQraHwpsF33seXlbDPMmVVaIoviaI9yhAz5AIvQ7E1awsF8EQyVNi4Rjlsx939xwacs6bIfFDbW
ESzV2e+jag9uHcdXQA0DAxBNuh5PGUC/sA+Mp6gVX1mHG8ieIXZHJtAB7I9TPFWkkBf93fwkBzIi
HIawK4/HpKGlihHmYzEWv3whf7vEhMK4Gd7HVPr7zkYLITBogXViBxSU1aOVD92popQmZ/0I8K4M
vRmV4oSGlPkG6DUbwM8y43tJ6hylVVEkfNfhv2t/tPmZmXpWK29Q2d3JNlE/QHtorxY5CQaZoJSb
ES5DVeBZcAjctcfnzgOyHye/gbsbx9Z2n3mMIEflq3apzFDWT6x0pjXzxqLzGqn6srjlknJb9872
IobZSUAwjLz5QO8P7BDZCQ3W3uDDA/zn7qBa4U6iHeoJR5f9vyxmfbJlVsgAaNXpeXobFTYWnvFb
EsT64Gf1J/NLYpfYYAOLZDqCGCGE6Ma8fOYRjwrSeaM154i+lBSYjNCzITO/JS0HLFu4JKp5trvq
bCPIQeBR091LoCpOfINh2vElJEC3SBkMxC7oYy3FC//Ic9ssdGLMydr1F80TuHfxCs3fKX3aXbli
TQ1hbcc8Da4q4UuG1/CQWnG5GxoPIiZpRGEnp1U+bv6JzezvokuF0YXp+6p19Hl/tp4rfLz27Ll6
X2O9b2n0rLrY1AAfNzLjYCsG2tDOdcddO2L21MZ77CwWL568nNyjoaromgtCAGoS7GMHellOwpWT
nIwpsWDXgI8wEvxUpphNxPNmBYNK/4hh7B88/dcd+3PRyGHTxeSIoNUa1vBzVCQy7KMVYhy4YBoI
Y4s7aZ1cr71WtYNynU2cX0YVXwI2GutdSNCwTzRSxeQgGLapU1AkEz64DRhTnYCtPgTKn0PijPSO
YeWfxS4OrWr3Ab9ZTVKKSq8wz/bcm+c+F8t57NsEjw9hVdgio0PXOY9Ys2TYTqsUE4rzY+oyuLci
jNk4vjd1gVpWu+5abuNONuRuGrAXq5GwzVm3ByMjOnYx3ROD38fEifU+IcnjnBEolLQCj+1KyoCz
hNShCTt2jaCOxKEeRoZKKcm3xCbgJCLqfcmT5xoi8abu1xnIGMBZiuUzyNlzI9Vthhl2cWR8zc0k
3XYuBD/jJwhqnDQuEr85YvLEGCRoFpe5zMQuWo6f3Op635b+Q6dFQoW8FgzE90bR785kYjP2tTpw
Aj9kiQGFopid0Bm/m0JkD3q8FHlEnJPRfVTGA+mY74Eh2rBCxvPgVH/TCeyMLppzUQcv5oKR0CP5
DuAQvjG0ps79zPoI6iOjaQlosoXiNsym3HL4gdKLja8Jtx8s1QmTQLbRvYuiNoUqHbs11JuhEqHR
BqQQ9Woz2SQrJ8wbTG3SyjnDow15aW8r4jhyg3O2Z5R5mIf0SEtRdHdTc9N0rWfhhB0zmgdeE4bN
gSleurAUanOuLRFcKwuEX0OVg8tsjfCB7m7o+iVljjw643NUyWnnN8XeG4r4fjaJKkLUNg4PpY+M
fwViIHhF9gnMEkVwLo5o5OZrhzhTr9Vpi1hqk3eutTGD/oo92GaBlOOUJPBzWQrvkJYknaHvp4HV
RnMsK0RkDE3wCtvcam3VpgerBUlUa3bYPvrYI8v9DFpl29bJCwqJEbxd8znmHtskKjHbCt6x7QJG
qdOnIiPko++mEZd+StIhTcY+HoPprokJdVGjmiCWzsvecIp3Uuxmtm7lde46dSC2B0Oeiw4eZWDx
7xyd147ruBZEv0iARCq+tuVsd84vQp8OyplU+vpZmpfBxcXMCW2L2qxdtYro14xbkJzoKRZv87JS
IE3jbNF6RKm9da7mKrlGidgZQ2oeSy1uwYIyLXroxdb7XApx38d4Usm2IhCgyO+8wvqyEG/Zr6hT
bsHqnknNbQWhb65+F8cdULuc+ly5Jmpkgs2VdciFj2o6r1+wKmGDQw+NCeBxsDd2a51G6Cc2l7uj
ASTCpbwZE30CtUf2/R577MnxJgBqcfbqd473oJPcZUokLEwrim/p95zygWlGt5+99j4RxWbhrKf6
hXDaUFsMOQjpXrofrDo/ishZuQyAO9L0AZ7Sk7S9A1LOtA1i90HFFMVaJfgnjCo8kcwDtgBTazjE
+fhOED6cMVOYP+xmDADXAAjxx90ZC+/xwhjenM7mSfDKR9cgb0bx6yabc/T2mkhANfIr1l3DolHu
0TYlanvV8szxbwnJ/4/z8kvSBxo37QfMTFLx0E0AY3h/DRfdJIi34PGwqyzjiwWwdl9CddHJ+Kxy
VqhRjTFGC2j3UWGHuBVRueD1wtjpy30LWYQaAH4wPfffkRyLk50t32uP1GEYKM4zPKEV3GVD18kP
sSK1IaE4bLzCuNCCJTZxmj8DPsFPgesWLiDW+759CKz6YHUMhhrxhm0607ucm48a4zzY+a7hoepf
as0NnFc0JmeSdxtax+CKxHdFHd1BcmfcrtP9mmIF8MgkTa4LC/gUZlmL1nbxWh8dJytyvEnV1yjs
X2I2GzQDb1OT6kaz6c4BjLWwLxWV34H8LhMWHF3uo+ACdWvs3yH/o7H9sU3HO9C6C/11nLHEgn6S
XOAxmlgfkWDaxI5JfCc14AoAc72J/RhrfQHZwAMQ7zlE/6TD99LQJxKRJU5WVEOnkhTbJ/ewAKgK
vBkmuzjb4wB2cARID6MXCrNAciWdxV8cNExtZbc6ZTDtKAHCkDUonGF+nAMQ4ZurYGcMzFvIa6S0
bLVzh/EtmT/lMmNq6YLvvr5j4P0qnY4aC3veqQKza18v5W2T5PbRD3zUov4f5lpiQG7+WWTBqTbs
+QiZ1c0WhTbVhaOXq2NElWFu6hEotf8vFrn10I72Y2b71c3i6+paOOWwn4jFKOa3UEHfGdrsNHPZ
vASpYiQgON32BqxlR4fS1N+KL+48lfmtZxXxva1hb1BhgG7i5ttgHqlupMyCxhnxMULZOhVpo6m+
0+ok6HjkwoBIYbAMuRFafNlJ/LMSI7j1GkRMiCYfNOULYSJwaQcj5ABYBeY91sVbs0yCc+xaRMeU
ncG0X73jPatq7N6VO8tDPCxbP/H3mOPpGELEo9s3wDLrIisu3itlvsYbkk4GdAdzChMHwQcsW6U5
s29abHXIIRPptrhoEj2NZDkEYZR8fzSeegzfZ6wCo3TUycqXU1JWzN1Evm8LEJRWofyLYfIvzJFq
Tg2PNgQ6j8glf0emtpaiJMyNd4uHt35waP4zRrnjoeVXrGF1O8YtDmOxy6fyTQ8KmkhapVsvsToE
cy8HLifdbdTCL4kRO8Nm4ymq6KHszcxL0AQlvt0tUdSLnGvalDISn3aNTWqwmwPSufOU+XRyLXJ6
hqfzbC/U5GQDeVc1szoq9LrrT0ZubzEOZrPiuKkILbbQa4ksf019K2+TACLgCFlFj9lNJTAKjdTR
xm0peZjzGLbseM4ITm7ZOT47HMohkxg4UqgJR+A2NGFXBx4PfBxVTOrLH6EVzUDDEMqSaTnZi1CU
fKaUTuHgq5NqraLl3kTY7JhSX3GoCdKcYtSBnZbO3whTc7eYOPfjNL7nhu3tJ0lMBCdYnbXTxVbT
cCeVminuGVwi13xjnYBnWhfdGWKaQeaPd33aWgZvWwmPSwzyzO8Iib3VF+K8Hh1ArDV5GKe6bE+W
V1wJrjUcaUgEAH9CXrLWCcOj2vnd9F2yu2mFuE0LkxoAcLVM7v0PLZ+g6IZyvnTeTZOCdyRkTOIy
FrBICnWXG7F4KMaAfg96GlrCqsx9N2UPFKovSWGb+AzzSYp7n7jxxsrkiIdAxHsqZLeMpdVp7XMb
O9q3AKZ6oUYzOxfaewwmq3+O15IkMoqIYrjebtIgUbux4wVX23GDpZArrF30zsGIi1csDZd+tggI
jjFOv9nEF8gvnWSJiRhruRTLNTFfsNyjaZitqErp9QKoNx6ixZnuO5/lYWZTNJH2ORvK5K0ESTlP
k3FLDHALqKW5J/s5MYfF+WF05ycjCrJLSjB06ykKfSebH8vYuQcalUFtQvyhpjCPC3jWy4r1Y/nF
H/9QM39oE5Ji54HlDXxw6SRWsOGrYOuMnOTsC6lUKEZ02riZTqpg2DNbfO1tB9+QqCV5R1A4bvHW
WkV7ZyqH06/OX+z4kAZOee6jtW89t5HSZljdJDZZgzn2sZ346IGrJltFaDDw3OJFDjVwoJzyHB5p
8vCQxoeDMI15S/nI2j3bFwSNfU0Gov+ZXbc8lR2N06M3GOEg8ng/CvraKfxqueZZw8Qpzsspn86J
QRKnXPDuS3bvPJPk+tj7k4xsUhxvcYq0fTRqnM+2u4wbF3cQVxxA1j7yfWNqfZHiOS3XNlPy5lmO
PbWUMrm4XIM5LUqSZmsHc2RsBf7DzehzNYhKAsYBN626pR8zJQaSqAgWrO+diIdcObGLTTtF5Y79
+Z1hi5XC+OSUhblHDqVDFQ0zzkB1GlVur59dvcXKBqfb19YZ9slwyvluWA6B9UhNX7aChdsFmkSs
JooqA/Pkl4yR80udYWskrIMRqEpDL25eG21iJpI1EJvFPVDYOB7l0ANtMl7iJN7roaueaEUiUSzB
dntYfhQsHgx8HVkPJLCZOg5nDNG9c9zBVFvqcQgB2wRs2yEKLsRuOsybwWKMoch9EvstZjzR44kQ
A30EWa03bZF9ll35EtuNe+IF7Z6c9R+YhV9rJ++3daSugdI8EV2f3cEMCSoijwxf1gYRk5ika3zN
Y/RA5EKEU5WbOwmNT6wotIxQPMxa+Jd5ZkVQ+r2LnPofrgHHaaRP2lB0zwSCGcuPg185cPuvyIEL
pF2WgruBFTOxYUHGjZWhzaCAmHkKFizWpMDYj7K/AkW5frE0q5WFQdv2tmlEnx1XvIgJjsU4iilw
o9EDhwL3c6v46hyNDKdwpj0Lg4vcRpMmQ5jFVxDm1qFl/c/WEhs9P/eKCnlaZ/gP/dQB1D1jpB7J
pBlFpM9lX916UMlGt+/2xtLc0wzxarXn3LFt1FUgyYpwfiNLf+dT7EI357i1MvQbb6leZ51/2JM9
73k2xnPRuz3xVmio7UKaO7Ae2TPI45gYF89kD1ZE8UeQDvEnNoyYFP0QpMUJEM81mZ0PrHUa/suT
mRL4kj2uXsxOzjGamNdt/ZMrsBYq6U0wAo15E9j2RHCYZ8OfE30pTHOPKli/1oMtj9gW9Dblfniq
ppzWlTnDRLF2rWFuOXTBa7cw8/ojAbg+KT/iCUYiTVCgnznYbRB6mASyZ2Gp1b6+Gn9M4+Qz7PtO
QR3Xum3OKIWr0xfuPApr5NXOvLdZGnjU3ZchM6Jw6hBx5qoCRePatwk1QYBNztTaxv+8UbR0QwzV
AVsI+z5qCCF2q2IPj5zSWD//JB+09kOrH79AlWjYjDeu252mTOCSC9L6pimj92GmHtNJ+PLVKK6u
ltXOAwk05MfBb17bmaMw8x6IKurDaE5woxMQdNLj/VuAK1kdVdYO+z8vsBYzWX8mxmLczAY+YLjP
BTGv9CoL7MC4fOhDf2KhiK8yw+8yzDrkyaxphoKzwgSERxB9fxI5qp737SLtncsYOSCO4WhH/h5+
T3IwV+xqG+2oqPVvCCAwUVJgxqm2RmsRQjGh9bQsJE7wDVt4ujH1wDtQ1TLMPSh+IuPemc7L1R1r
QFDBEG3NOi03tcCh4Scm1hgwS3vlS5b8UUHEM/0eGnqFGju9GwYaHalqY8cSMylTXXZb9zp5jFv/
0OIqpCBRP1sPdmdlBzfAk2JYgEHXAH2xztwGYZM56A5Gq78jCQnGUhR0q4jEyeKydZIUOF2M2rM3
S+N+EtTWhyjJlzBDIqxMsKiZBxGepG/gF83Tgq/oJEo46Wmxi30sktKRyR2fJMFn5m6xtP+EzXIp
G1+07Zr73o4/Wst0woHQjBPML7awfpwsd/dNb/QHm9zNDnXrVmb5V1Njn7bN4SEdLLQhO+q2VRDz
qijErVlB3awdha8Og98maKhJ/AJMfRz9q1Wa8mDBWRzB7U7e94CjB5IS98U0zejcIAlqiaBlKDB3
vuWX5w4zCX3qKH/dOVLWn2GgBA7rDsZt4Hyh0iYDZvmJuuCosX+4FZk7K3OJ/EQ9vvmY/cfYZmcf
Fi5h07/JzBRPaT5tEacgenfMZz2au983RRhzmVkDGGxmsVIn0K2VS0j7I3ZmdZhlRwcAMBb7QQQW
LgT+GWIqfa4h79Myubot1U2iZvs8SL5Swm7uhySXp6aGraRnoPymV7/aOvbOIps6opUQdsFgcz64
sj1aRUW9DEnm9X8IQf1GhP00AIt9RyUtyFG1Wt4tY997Djc7qFcyBlm1UlSc2nzJI5okEHb+bHEI
4BXdlqV37f1x58r+aGVNcp+v5LEp5yddjpy5Lu8cdhbYuGLbvC3qbGYNGuVhGrFL6P1PFvHBPd0W
NJ+tDHpVCfemtofxRABnid+HyRpP5Ygn3GxxT6dYFiKHSuF6Agznozz7/QwxuXjuEPmT3HCeqpVa
qvY66p/UAJir75zyKOIGiCb/xlgjvU446NIsx3IT7c2EK3FhVuhMJHbWZgNIJ5yGicVSQRWRQAqQ
hIitSz64JncQ+zOOlBGyHL3PVH6/VGxu7RyaOoxe7HgivTLLk7wReK3r2lh4jdFAiXTQoz4DgOZ0
jIMhvcKfWl8DXfZad/aTRVAgRKvggI55dyc1/7UNpj0JcEFZtNdInMFFfcsvBpLLY/Zuh7/JL38Q
lcvbgjk2N32IDyWux9Sw7xUeOEQ2eS0l56vBSy9d1Vvkcx9vNWs6XxgvvMO/3Hj6A7euQ9/hiqcM
tenldL80ZbreJT6CpISlwz1mYZ17E+nxMprNs6is37iEAmd9LE3PajT1PlJtvsXTXJ6nYXqlj5GJ
u7fGS3nXrkoR+j3kKfE5Guzs6pkGKEmCIXf9ac97TB+pkQQqaL1HTQloGV+vHzdJOEHc3laXjro9
7LgucGimXQeOd9g3Xcn9067DXDF+9AN3YDfgq4JzAZLSC1I3zjEYC5u+TTeDmDqWEQD9R5xcSJsT
8mD61eYB1/Q+e8dKtPES0Z7Z+GwyFYO3gW25s8eueY/gZA94Ya6A5m9zgByhX2bmGlFB6An8w2It
H6bujgHfBI6jZdras3+apAVtpSfYgMI9NeVCabd3hr8VXLrOffOJBQYjH8Ng2BQtK6rBY1J7IIS3
Xj9/TjTfbnJYC7bDNDjPvLjKwYROq5fnpm9pOnX1H5ElKsgwtcCIqqmpzowvX6lXj5eY75rvQ1T+
dsksQys3z6yPzgFX55vOU+cBLKqvmZ0m0ER7oXoTmMuGC4/BdS8pBB14dntPuOZhYhDdcXmkusp1
qSoItp0GMgvDhnIlLpOLuxdTuUunKnujjYqRG9CHU3qnUlu4f3oBhgYesNuZ957h3gV2dcpnIjBT
s0TAtTEsgGQ/Q34J7WLkviMGflvcjjUH/OpfhHNlfgAghQVNuRqTONcOcxvHLW3CvT61K4OB7Q0w
KXvK94Gcrl3q1yAGog+ITydvjp+ynASJG1C/SX+YPbEgyH4bSXq/7evovLSPVIPh1RQsUjIn+nSm
KbiBbDBv+rp6qXxFiJq42TK1dzihYGgtrbgA7cpulnaVb4mz+Fmovepd1LZxyKygD1vNKjWfX72K
JdlkOqgwRXWYihh1cFxuCnhJAOxQ6AZSOHnPZjdBnKQDnKOxtzo8+JdO08bSpIK+6Ez/s5AYy5ci
kwENfPJe1v0dCz3CaRH2z6BvYoBDVnOOGprLbL8WxKzLiHqk/D6dFW1gsua3MYrz/zUShqlwJvUm
XRbz1V5NrAAC6XlbuNvibGcvlMrr4M/3WtF10ZN0CQsFfbXtPwYH7IllRrx622M10LcDVOisyD2R
vmin/bCCShy94A+bnZcUXvRQp3cyD5uxmV5HfRoLUbIcqklZTlrsnbngsfXw6+Fc3RGKII6xaG+H
m9S58bosuPmi7s++neNgZ3YgHS32MJ1+NoZx1apS3oDWQASEEFUGVDaajcciXsx7Cr9gs7erTWH4
WftZNkVr/2XmellZSVvews1RgCacFOBaTCSf7siV0NXtid1NcMCnHGz6aEkPYPSIykrqZy3P5fHO
CA4vTi93/VA8IjvjidV+uiXU5gMCxUnXOc1Jme5HEjMw9SgB7Ih5hEZIRHz8vNw21tqoKwAAWi7S
S8ndDZsXqwU1wNZvgzLZBc0O/IF9R/vaDalLoNWkHvgkOA/655xEHYcMvg3IHnSls+9x0+bJFTNU
OOec6QIGhPrOB1pLfPaRnjQwPKPHpng6OTXpAClbJE9AymjdrAocP9lHw6TIzRgHURFmaxpAT26Z
HiS0yscmSRR7erpPmIhxgziQ7Cmw4nZJAq1xrgokBHaiN0qd73DA2Nj4WnM7gAPaVjVTEPP9OUvw
efHavhFJAHgDFQlPMotlZuuHiNbLUAXdfe40xWHGCU5TyIHqtffGX+BJFeDgJWSvPLcp+VuhOcwW
82BET5DTXmwq2rBZnGjrgJ7OO2QACGvyxA6UoxYgt73ZuHIl8kbiCsL2d543TFtj7q6+0VkHNliL
g9I1ShbyNszRtDksLY6avlpNjI3xGGQ57BEM5CFpFz/btNRewJWkHzq3o3+upzFWroY+kRxcH2pN
6eCrLUr/38yt+kg2tEZvqN4cCgGBP0fDluVZbV17kDtLWprX2vowRzakq8BZppqqEpPktM1P8lZn
FNQ00DVn8pmlMwFzqHZlQdx7TJstWDX4ZNXc35VuuvG8S+4P+jEt4iqMuB1VttyYTvDm9ULv6lWg
xsvJjmEpCVrGdXbsPajagAUjzOrdz9gjQrpLtk1b2hXt1bNdSX7wNpBMSZ9dre8qV5zqJFZbD47g
dslGukhdZNV4whTpTc7ebdo3220+Aj+a7zKKNYqkz9nYBbQbNdQG9Mo7NHbVPXBjd1HY+N3Tt96C
eIpJ77Pmd9+Lxf6yBybQTE288vHBOMp+KL3yOS/BZuJ9WygNHekc5Ft2o7ru3aRXAoQPa6jFghGf
vEyRZhazudliq2Y/tNBX1A0V7/VXbl74DSzznjh6cxkDfHVeSvF9UXAHbgQ5x87Fyz7XnwkcjRtp
CJ9Za0UMw+DmQ7/x+oBlXGyDDyZf7gTL73r3KlTKpq2wv40cmnsNdBAks/k796nL2x91vkcN2ORq
mUHeWDCKBxl65kihupw5E9znuKGgNe6Pno1dgm3IHR4q/Ls2PblcphEQ/T+IBZ+1fxRe/A+ZGqxu
B1OaO/kLiUH3TKFyTrQ8vyYdAv56prAvzt4loG5zxReKXLqh1bHuTaGAOhlXEm4krNgRM6+r0ufN
WNT7OYWhDqlcZjCtoEWyW7TLu5kWzMCnUK8gqoR+W+87KnfIZC+CLYXxgAkDo0n/y7bXVNN8maOV
F+oT/0g6/WLVBrhyaNDEbZHmBvgkZQwIOc765tZpmUlbd3ysSFYfStPZ253Pqx1WfBbEr5aXzEeb
RpddvUbfdQIoG1VJ+MTVB0nEEwszXYFGTzg65QOzpc/sUDnuTa6gl+fuQuIQ+wBmGL5ygQNciqhK
TE+6a/dP9gySeZ7uxlgSC6XUnQaIlfdFZzNd4V8jaJQpIPXPMuU8a++o8vbTY9/jJuNbkAZPpqXR
MROi+hnjQFIVLkB0jPXa+4EGtSGXa5GYoNCsxt7Bnwgego93oWuYlaYV28fRDRptdel8TjBab3qC
Y7hPaJ8ltrQJMAHtUqzvM2wrndPQN5JybPt82sEuq2rL3ovgQdhOWJv+OxoNSXL/Y0jXAzyAQ57E
H7rz11LPnj/mwPaKGtVU09fWdiGtkixaG6fdYtYujpYaN1Hj9YcgaCvceMSOWc7uifRz85lSlq+s
fHKzI9ohCOFIa3nKC5IvcK0ZhBoD3vtquUt2tKg9DeUux5d5MMz6iQzjG9RFMLnthXyJvQtM45n+
rFPsgekWHTWBKR+hiy6Gnaw5RUb9GVHmRIVIvbcUUEYazsi2FzYvELMVoe6qP3dW1L+UwVZE2Ccq
5J394DvuUcriGVrcsrdE88e54eG6N3jTYLUIhfzrCofsuFwQ3aY+Dz3tASVYo+fdTrfNTECbq333
rwkEfUKZ71HvS3BJUGUHOF3s2kRV+yHQW+zmeos7oz5MNe/+ubYZSvL4ze8OPhn7XVDqn7SxLipd
fn2AElbA33UhVL0zXdR5TQHpxgJPsClTRYuV/nRZzx1SmJxoHzZ+0sC6NfSjVkFCLN5gVYsAk5gv
ZaxSTNTIA+Rr9rpF/kpnfImFNz3QhnOWFJge87HkxwWVC+mr/JLWR1xh2jY0bntvoc9sdDE8u+1u
ohxxLxtGreTFsPTz0pMLs4ioFKxPkH4jl5eevEQQkInli5cOAOFuaYcecOoEe5kICXiSeLU30Vtr
g2wQ8PZDwHhrYK5f41MQOgRnWlCmFwvboUekd7t3Zffh2HQH1Eu7t/z0nYxnpIvhMq79QXmUyR3P
7Gjw7exhtnLnZwftoHEH1PsE5vCFsPEvKLajW1lEgm2+fhKSx8RNSE0bUXdvGCn646gNqFPKDmWl
4P3m1i7GcpTQ/hB5/ypWl42Q5u085FdaU7tD0NvYKMpqO80eB02p96WDwbMjAwPzv9pwuCwPTocf
lRQkx0Z0DFJovPjmvGx4zeoEJRIGNycOjnVb6mtb4+vAQP+d2s6f2/kU8Qx0lnlNd2fC5nClQTLC
Ha7sFTDzEru1yaVzJd9kru9uKrOesSewB2bfFS+sBOHzIsJUBZaU0vvDCTzcOdjmvE74BNu4ibCJ
O3k4hDoH93oqlt8s0D/8jcDlTgY/dUwjscLVWCdcNQsC5zeZQdlC3INIgMdEG3WDFJQMjj7CknyE
xpnslMXTAcYS+W4KwShQprGmCjvoYuRYIFbDqORWKOYUPqP5OmWOG9I19T20gX3NsTCVUbGc+8n5
UCUei0wSw3VmcptaOQQ9M/1bZ6zE51RcuOC/V7byNqhf4IgN741UZlvWeDeqxd9k9ZttVo8x1+sT
Z3xouTcDcy3xuGaLK4VtpKH3Iulemm43FxY2u6o8GrF0WB8xNoig/Bi82X/8/x8p3mtrQSKaer0j
jRNq1JO5Lr6LGVC6bUV0dUacGyInGGW0HARpbjxpy3cOOoHakSvP3OMHeCpi43YpSQ8CFKNtGwvg
uU9XyBVXcCQ7aZzgj1z7Mh9Qi83HKO4eJkMfBZLhNqJKeOOgS5xVElRbQY8quliBTIOnU9ewQbPM
IRJjqiO9QVT72Ou0z/o7K9K3TnTl3eCpHyd6s3LCbhGuCZZJeCBS1ZBQzmDT9Fi29iW33BvHTBX+
8urRHOY/jlr/mpjeZ947aO2C0KTovcOA5t7WUXCUvl5bpgmQizJ7oEDtuCjecyUlNbsO3J5jdRG8
A0Fr6QzeDiktJKza7k2j+qcXhC/XSg7E0bayhJVQWyNegtprQk4UCPG199iO/T/e5zQtKiOKL3lf
J5dMNQ4dAyZx7lF+YbgvT3KKjhMLT3eKQVN7Dtl2E0RuzpZiQ+KQQvqIeWI06oGBfcJEqPvQ0Yna
5w4LznmqwJcEJqM6DdNhXQO6X1hMSae9Au6O0uYkKn0gy/9ZxQuxs4WVJ4MAHXHAH5HuuLr+szFO
3oGc4P1XaAZRIJLUX31lQ/q57uvJK7NY0zwojwLzEckkRfgiQ1p2qnLZjkSyaS3VIynWvNkmcVut
zs7vLnvOTVrfJ+7eIRFDw7AvIs9C08LvldaFEeKspAGLO0Fqp/39EGH6Trq9zGp1nJlHqCWKtopU
I/gmqOZ+6bzG6t1OQOkB8YhB0vL/RlxOwzk2DjLNgDzI5nk9fWR/28voLS7b8cxq0txTm/EbCLbt
psn3kuIFawJendGa9WwoYJKRR69Z4ke3XExvkw5MEZUYEGDm5ey53XvUzyNOg8wDwh29a69or4AT
3yTh690ab6Bgfgy7EqnJFWl+6diYkAxjd4TwhMj0EJAVuNjFM4u8Bwrguo3lSOZjGTaq/vWN1rnl
nf8wt+nAbcvi8Jv1XRTQKawz6pU9vu8e+McHoyCHk5DRamUrtiMbSE0ubaUtYp2teKc21Hi+FuZ8
ANcgYshAyvc0w631QKJAYLUE6jL76QYcSXRq3aecYoSr9CPg1l1LnM5Ir2lFhLsaS0C0PZ3lugHZ
4pG9uBfmW8F1nnmddVeX4anImaTuA82XYdWJRB/TsSWj5GQxPLMPYbPRslDUpW/fibQnejD907VZ
HHx+ipgINbFGPuJzjPWYb0kpMQlE4jAn25ImvtDGETqUgHaJbQ+wFYzlvrlOrpc/qPyW0Z4vvyOX
58StvyRIoNolV+416E4TfYYcwn5CxJ+8dJT9CRM4U1w1YWtht4s6bVEdyoumdmcIhfMzq621VAUs
fIpNKXauvl6juECnbwwzSM5KDsbFaua7oo3ElgL4R8OtXtuIdecy6up2cjwKYuVH4NA/SmtJdcOr
6hfZIbvaHl1tgAtgoiNXooQP+XzAOYt5GmPMIVjmX5shaV9Z5JK3MV7eG+xsVHc2tJzYeQcdf7xp
YeXmPg11WRBs7JmdOSMqN05Mv1yQjqk5Zeeobr615MsPj/4EbPW2wuBqjvEcEoDDqVzBfc8Lf7vi
FyY4dYjP8IOsvsezhnA0N5AZKVt9y2Wyrkow2dWxecBgxghTwgCtyIgAWeAvwLssjEyBIBXLtbfd
0lsd10/JjJ+6j3r6MAxyC1N0YPsEStRanpVF35BcozdZ/DvAX90b0fg6OT10gQjc8Ay9meIRTjPn
nnkEAyPNErV8x749HhS50XDp+i9z4ETkkTv1KypGu94W7i4BAHhdO+0yz4NYa87EYkMrqO7ZqJa3
YrIvE86bDU48HuS4203cLOGdMhfk40CM2o3eIhqKbircDmAI9H408GzRDcAxCdO/8FBpXS/905Zr
HiEgHagZWzcGbE7qDhmHqeBqkhKvZKhMzf6f/euhMxZsqfXC15Vsp2/RbgsgA0HJoRwpL+5a6xsS
2YwBzwgO9tx+YdY0NovmFT7h5EDrjk9A5lgq9uq+GmNvW9lUV/fs+med3BdD9TI60bYprekumx5y
blXEmNsThvvqmDoTzdTjGEapDXwXOhPyAkXe3O5cSOod2bRQFaubpGdZYwzFD09ZFrpsLNjJDM7R
zDBypAqoxtTMfz4iUZMWA3YVGlUCK79U1f/cGvj9C5XvDpVfh1Qir5pG1G4pQ7e4KlBGOJV1v4dK
b3KYbFkw0aDFtYBObf8eJhS7cE0tu4OnUWAnEP5XXpvedmi6K5BZhj0bu/HS4SZtqC4ZZvDr8KNP
Xqf/yAAlRyygZ6Ly2cl8bAuYZIPH9ihN3R9tVhk9b2hnsD3yPdF/8RZIc2+bbfLVW2QZEvXGtVix
yFhvgy2tImnARX7i7bqMMU9JGxxJOOSmlW4s7RDjt/J0aylISCZykZ/WAJfNdy8w70DoPObpHX7x
5MDKJAc1VBqHSUxhkg3uUQiHZuvMPY8Cv1+Rf6A957th4U+kcZ8sEfxuhJI/zwI2QZ8c187mVqVT
u3MiBo/MZWc9eDa023Vypa+ZTYSKw17AE+Q1ir/Qfe4FJBCo9VPYnzypSeEHM5Xicdbt4g6fgPCk
IFXdNZvIaYabqKQyPAYEPkYsSTsR0xQfoCn7TUlxSMYOTXUFo+LQbQDoYVNV03FY3U4RvWX+MB9I
eVg8EboOpQ9w3cosPgviJFTTNWZ9pRwp5DJjE+Co4dha8AdtH4yJiNLvnBYBNLuiDlMHVAdKYgQY
pG/URmFiDXFLtqdZGYxkZBjN2eCU7vkjm4hYrLN5k6o26jYx+ymCeKwU4A4Jhh9sInDR91T+VWGC
FoFpABGsGn94Tn69vizPVo7DPHEPdmy1B1HSapeO34nMxA4LIGzdAk+zYPHSdCxx6lxaF2/E1iAg
jSymdDf9uVWBemrL8i9buW6uNv/F8NFDehuw8gJtt3MX+Mrq9wm85ad0AvxLtXGfiZZOjBlHeG14
N7UvzWtKJQydZgb88S41mKGnA/t9Ji7HLzGqNZ8jr+I9rM67QdOvzCOwx3h0baXyUNv0rWcrBF5a
e5Bx+mFfYKCp4OMkZO+Zxkz40iuJviI4ptkLlE3FoeuQRwkGKrR7j/K8ZaHdwKX6SVHLbXkk7BLr
MsEEPckqps0Kz8KhcpZ/zZCIfRp1eAPSl449H9WWQmyFZo25qBqvqnfLVGGchIHq5DPfH2e5bFXy
W83d9M/sWW6Cb7rpa35A8WIDLq69Oz6PaEPhG2c6Yc1NOZTjpqyqO9k0HVA699cr4uaQALuLA0X6
X5AnNvC1AwxhWZ2w7SrdlhoqAmWpZVmhn4vi1ga71cidAyVjtWmyFMnL94Xs9WEw+XERacAZlMwv
VmO+jBYa58JGWBbKuuGPg14tF4xadXLMxppaUoP8dB0Pl976NsoBlItEp4sXxEQvX34N0rYh+Utu
pVKHJU1w286cwH44xPfr4W8AaUqCwTkIfPecxX9+hKEd6zW2ikVgDzH/Y+9MmltHsiz9V9pqnQjD
5A5HWVcvOFMUqYkaNzBR0sM8z/j1/YHRWR0ZWR1pva9chEW+kB5JEHC/fu853+GQrIXNEp2dvkmC
0lpiz8UXQQEGDWNtNl6zRX9ObEWPrVWPAZtIZjsreHLnts0eXLdhQXUIYu9Q+jHWuGurMlr/rXKi
Qjmxcrmj47dy4LvA0aJ4jisUOT1tH7RGqE4NcQmJJHoOGzTd5E7tJ43Mx4Zj/QTu+pbTjuCp8j97
xw8fcsOnTzGJx8lC9pW34yGy24GDGHVlOUrnRvgBPz5jNFF6IoHEwUau+UjT0RnlRVkTUdRpojEC
gZzdzP2nQGVsfSVlTbcZcMTfJJgmMgi1G8jUr9NUz5MGdzNww5YFeKmmAmquEkLwihYVYN9P3Y4j
UWt/5RU+87DPcNjb58qjok9EB+SrGIPd3wppxm5qZP4OzzMjoTEDMIi4FshnjFqNB7AeWKtau7+V
+XDGmHlKSeorfJ/uY5D/6gTNszCB5SEGYEm6TbiKytyj6cUfuaBkQBi/Twf7KUFCvklaXPBABvcV
Jc0m1dQrJ+Z7dJHuagyqBOt3+yilf1Pq4mFicL+gfcMgB+9iE1f6JnWcgVhZdQds4AubGv4CLfiQ
QWUdJFxpjTn5yoXntyYKFhMAstgIhOmCkS2zABG/6NJH+ujquyRUOyKkuJfimj+KQGd4Cf5TbsrV
RMmL+RYvMRmtgOoz3h80bKAwO8W5dMqztavMR69OSOxA8MlxAt51mr0VPqQuOyNxd1S08xr5qJv0
cVCcWLyhCPhmNt7Dbme66tfGYUpfSDJ+D8i8ZrnX6mUknnq/C44J+heEeTNSLJqN4c3cO8fRTFbA
StIMNRtsNrFfvXK21Q+pbp+dRstuhh79kdu+a0j70b0RBj3kpfFo1rfRUBsLMjjukgFvCcTWOwT4
z1AHrOXQxp9V86tO+Na0+qPFNIxgiUkkwjrQwFl4rKL6oQ/IZPciukesWKA2xa5HBIAhJMQlb9z1
TJ9ZK6BnaC80DaIb0WovTTU8k76GaUuEUOxLE5o5TmM9IAvBrMR94DSPWZ4c7ZY63nS7bpnBcFr/
DbetZ4BjjXaVBNaAPO3izG3zCNfNAjoGHhtTwlyCf2b4miQrRKLqeZGyC2G8UTANOjQaRZ/GGCZG
lbE5G7t9CAsIYoyqNZey96AdDAYbqhtVe6n7t0QlnDzN1E+t7h5UMz02Vv7exTg5/WZjoW1Z0Lbx
6YQQnmT2zp5BQLGfZ9xNow2PYy1Oo8uN+jeSJeh/e1mwYyp6C7R1WiC6Qv9npSg62NeZHO48y2b0
M8160wgZuWhvIaUmyzrS5PpK7P5vpjmqj6YaH3/IDvwHPLn4S6Q5x9W8ymsA5sTbNuNMCZ9/4Xec
uW3/JmxdUOjZliP+jjK34ZWbygVT5Viugx7R/U+UuWYYv1kS7rhrO+DKBaDz/2SZa4b5m23qUuq6
oeiYsBH9/8DMTduBVf5/WeakxUpLoUcWOgN4y7WkzX//A8u8S/UplxpLtwg8BEyM3OjBvTZJdVP3
5IJN7skwUXZWGDCXMVvqopjiA9oMFFvdPW4oHK6N4tAs4wvwuU3CE7XoEvcM2ISeufA3fgFRxBi/
aGDR8i7ckCF/yk4Rx4hLYmLP+0Pn0FQjapfM5YB/JCPROYRJhdBKGE+ND+VkHwC7X6RN07ZskRRk
PmmgTswbM/P4Eut0I0Kbn+YZffXJgQtiXkdD9IZjdXryXOQDNrITAKXMKPhTjqH7+TcRX8VuYKKe
5HWv/7nRDjg2D2mmwkU+u98Hs6bSpzyjscERPGJ+jsaI4yILQRtba7Mg7zdyWI5o5y0jlV6arDrV
Tnk3eMxHwzID+jie6EvuZeKc5h+YZhhrwB9yNG3W188yyFoxDo+P9UCw2PUDmZY9b5vvk+LvHRQE
91DU/oLD5vf8l1z/9jTpfkwycbLIj5bSIxpQI0F7FY+88cguAM7U94OfoB+YV96S5NTY0DmEaGeo
J8sGLR1Xm4aUHgUXdyq+XRk9lUF4gdCBMw6fNkdEgoboXF+iTiOzInb2qDDvBL4Xe/AvyKvn2O1K
kViFkyEKOeCaEN8yrXi0cIbCSsOrbKc6bw55B0p5eOvCRXsPolHMbyrvhzesBIDoKvfcRqzWASmN
+Ok44IBum4/E60Gj2xJHkzhAWR6PhMdw/wDP5gTec+hiqC43dIz6Dc4WbSCw1J7v5bom/nR+ibJH
ElPp52i+TeymvVV6gJ+vYAN1z1rLSMngAKu4lXucRcAKJfM0Z5vKxkWmFl1GLk5Zr6Ii3eauRQKF
d9Z8f9o4I8MVg6EIhT9XS8/h4mjyVBbiNYVPFHpc2FSJE6b5CzDZ631zcrFFwGxHa+vzS7//5sSN
TyD8WNPev16w1i2Ovs+3xUOmUAsMLtVqfO7sU1yA/Go6W1vjOoJdHXcXiAraum/7o60UbQtqJYGz
dWFwXIUu8pZwZkXMXK6KYSwY+YzrrG0217/4erntyvqV9MegnG6RNqOUS3lIru8rBkm1oG6D13h3
fbdazqM8yRSoqbG5/oiXwzCpEGg2Xn0WqHsW133ma/h3/ye//30d+h9Zm97nYdYQnkDSw59WJ2EL
27R105EgFZw5ieEPq5OD1MOb/BJCIfxe7lvO9ELne9JgV8wX/a9fjSX3n19NWqys0jCgZ/5pLTRM
crdqAwWJMfLkQgS++IckNokLIZdQz9VR65zzfNP89cuymv/ly87//Q8fcojxuptz9nWnnD3X/BJ6
HGEgLNT/4moa1n/1Sg6mMYnYSNIX+8dX6tMsLhlTM3mwWIk67wzCkgfbO485uL08ILw7mXj6XR6D
3rZPKQE6lh2fM9/d//VnNojj+KcPLUECCwWQTAp9fqt/+NB9UVe+YReCx8TddyRA2nQfXHwty/n9
ADBDh1xmFDD+rwRrRlzvI99+nd9d6tHho2FG9xtR4vCS6vTO/8W7Y7P+y3f3pws1xEwtQXCg5Ijh
vWTaXVygJbtuZWU0gxTdsz/vYgg4t7ZJps2/eH3rv3oDjo2awDCo+ZX40+VxJ4YoOnIedOdyD0MT
WixakwXNVHbK+TGN5tWFL/M7rCbkLmDIXfVdaz1LVsRSMyLEIhTJ+mVl6izoTzaF+x4ZtNWd6Al8
+dlo1Dn0UMZqSPlZ/6EtzvLDmJBglC7v9RSWa4DFYKxtJv7xJZu3iXmXj1CBASi964PpxATbou1r
1UAMeHdp2e4ymR/iUNL+BlUEsxJKYzd3OPii/f7+uqXQ11f0l3jE5q3GiFCi1P17XvCzI0Bt3jba
ktp3Fn5r30FRylauyxGKVRR9IQoY/oXDBQqFj3D+qNG82blCnoxg3CiIDoV9um4dVfGTGPIxTeDl
YqxfMEniAw7deRLJXWLLczn8mJ4F8aRlY2jd2XMGybzHLGjLdZRqp4jHQ/eTtWsaL6NgZb1uPZw3
pw2mW9bK6yUTB1eXX0EuTx5TlN9fZr6JrxWV5lOz+DkmoHJuw3ElnfnGDeZL3wt1lu6mtdmG3brb
NSwtv5c3ApV+Zr72lTBI1QpZEbj617U9dPmWsnr+bZB7lI7L33+LPUSWT9ef++t7ka7aPz8MPKQs
xMpxXXA9f1qf1OxXYcQCwWeuBJF4+Iva8h8msmCxiDIViCy0Dz5vqdDVXqro4pADGnj5WznvXPOl
CKfpx6tRxI7cMPNFyOr23s7CJwIPpl0XUlxWkq/++uzf+bX+Bp9p2bm4Xci3YjzoksLgaOtxDC+N
Nq8NDVe60dOTza9q82Wff3UuPPt0POhascvDcCNC4wTSCbt8yDec2Tswuc5iXvS6NLk0NF4WZhoe
vI4Hqim5t4QYPlwdDGSJ1pkfSearPf/NYIxLULXFvU4FRETY+VoxEjM17/PzrV9zExKv8JBmyVva
cStXPXVQnuiPSV5DqOCpud7cI0g4pK5vNDitwKDa4dtV87Kn+eWHlotNZZBOWZH4Pt/rovjpkUsu
RBxse109XmsSmOAUNfKRcSAPekillrvuedTFWZ+/krkGqSzuTjgVoiJZW5yuL08H8oxigE/aMYlz
2lvbn3c5sPvb68MIWPYyrxY9ohBXNg897wQYNjUHvT3gy1+FBUTr+sjTIuWB6dVHjdT5+n+YUSMy
7oZzVgU31z/BXQhApNqq0jh0Bfq72DEv86pjYEAmgjG4xK7/PeDuDHXt05reQuU+0Re46PyMNvbZ
VmASkWO9B0YDYRd9VO6alEzMz3kOAVekBa9ZdUQHTG5wl0EotRO41tcqxiVUBknZWyNYEa+PaT4T
xByqr8LQ7v3Gt5k9RBd7rjHjeW2L7fkfcJDTHsXi9UEaQvpVQXPXEPnCaQLN1PWMMp8i6pziUFUM
kXXjB5kN3wzb9eyfuj7ZoTXcVvn00wQ4U0z0kJwbL03LV8Vp/qWqrKfKCS5Jzl0p8xs1Q4ejeRFK
+xenzD97gwPR9ToMHrKo+HgtaBGfMxWtsN1K9M4V9jWP+wIRIV/G9Zn/7+P9/+t4T7X3h1Vx9dl8
/p+j/Okz/fmPf9u1mf9ZjX88319/4/cDvmn+xkFeODTdhFQKucbfD/mG/I0euJr/J2xX6fPp++95
Zeo3wfYuXEpbnWV1fgN04pvgP/7NFr85tiUNnTwzUHU6UWb/63/+Q8lc/+n//7GEtnTnH6to3pft
WkK6rs6/mcKy51rsD7UWEtgosjOHILwuRvpSWMVBT8SbLc0jnheeHBsNHU9rq/AHmE064MJAvRW2
By3nzBsWNKgjIpXsNMb1JwnR6lo42KVS93pOUAPHVbXUT2VmbCOggOuMGe8oWh07BFzYSUYkIfje
fEQi9TPvOISxmS51CXA6b0jeKfkBQwteULvT1XSYI6EqXvRdEZGyQn4N0PRmjWYhwoxWcvxhhrZQ
k1nu/QmNYC5AeuU0F6rRRkw9MoNg1zRUjLCnW5dzy7Co7ZusdzZaGIA3du0PkrI72mUxDJE+VCua
fsOKbDToqzHPKFzup3B4xkcOo8L313h8nnVcexBA1qR3itXEdj4MpbkInIB0WDe8sRHNcWXxM8Zx
2azQy+Me9cOPsEcwnwX9wfKhRNUXGkLGDb146nuNOOVqdG5ykkF2QKvf1fRQaZ13y+B7ndtzG9+E
M+w5KTbaOHtPGMaD5/hJmv5sITde5GP7CYzIWAZyFCurZW0efpQDLhobZsBa9pl6hbYiEesXtL0T
tyH82nzcuzbp2LGpbzn1z9nOs9WCrM5VIfT3SX4lVgQBMw22lkdGVe5ie4fZgEDuoHtg/CoDWkI6
4E5IkJqQKQ/QFS4Uwm5kiaTa6HX7UCThxnKJjzEE04kcGxUODfZNzjdhH5JXCTxqGUOPMNoMBUga
wOyzfMz+gfNgzQaqfuxeEURCly5RX3N8oN1SBwvfV7R08wkaqoITEwNQasb+gnPyl41/eIkz8rlJ
zDfDe28RsRla8kWaHjpTXadZoPBveWazpKjWNZo2zXaeGW1kq5Fx49rL0mCjiRq8Rfh+Xlytfw41
974p4nNUJjnJLiV7TgsffLA+Eo0pTNA7hH7r1dqco45j06JrDT1o3SYRsdwdG2IQtAvbHA8DgWur
ZngNMwWquXNPQxX8qBnROt11OapWr8MT61kKbalB9zyQ1mqoxXNhxwnRwiXd3k0d35vtha7vd1CX
NFTCEd+RDxwBshRDWsvejrPS0343dfg8JBvjPcwFXXltbSUZLBnRE9zT0LDDLIvn1XhNyK5dZ0NN
+IpqnI1REUE8UwTDDgPa0F9Av9+bisQlI8pWXUOtmZqE9AWlz9787VIXHiKYTegEsB23fvmSCVx6
qdHJxeBM2sYMcvpCg77Ku5C53qBNlJAj6N3AWRope2vdFAFOEbS/BQKxJNZ2ZQPBeXRLKg83NiGD
kGgwuyg2eLNc9nl5EW5M/kuB2U7Xo21S0heb+ah9rUCY9S69oBG4LXA/07Je7CyL900Npxd2+rqv
55041R+aIXvXA3JuJkR3rsJ7lRCauBS1Qg+vghdbYm8tsuwz0ZL33lfRMoCPSMvO+URvumqj4LUY
s3ydt9hfK8e+8wStkqBN55i7knRwYsmpPdNFEXCV59t7wCFsTkQeAQUkUWY4OTWsGgtV3g4fzCSq
AJv31glUsuo6JEIZvE0adpiJ2m5ezQoaTQBssikDtdUzlevGfm+H1YeFMGBpFaSkGypZVKbGKLYl
j7UifHgeQkHJ0uSzZpHCxoRiICuKvqoBpppw2j73d0oP38YsFGQK5NVCpGrrmT7jBBYKJhLMRBxE
PfCGbgcdYFEOimXdjfeYt0eMys+c9NpNqQFeNdSFwAH6nTX+B+ZD3yHWzCpz7oWevDuBtke6UsJ2
sfdA8wjXrROuUwcMVlg8uLayfFTpAc59ipnUhfVIaFKyfmgJBqGOI9jHwiwO7q5edFSZfssagJUp
A6+BMX80kfVppyFyKUfhlC1oYz9bablFNpXN6VHDcsq0V6zo24yH1IdEqMy3zry1jJbMHIfZz+B8
MVTFQN3s+8xBIgbeoRE6JIa0J+cuR7849VjZxHer1UcwFOWidurT1N5oJt4ZSwg8lpDuUfScCgiS
i5Qg4qVG9g4lOpN4Qx0wuGKoEQNQOxk+UJSGoB+RcHRvSsJ95gDAFuEn97nJumAJhrmuMN/ipBMr
BfsrU8iyNJhnWzDaDwPxY+XYyXmonK9SPdjOuVJjQfBZqQidLFH8puObnQHDqttv6DZYPNQ7BXK3
ViSiFCagiyCCaNkgGaws7pvYw5NqDOQBZE6oL+PkzQuMJ4ggnIV6CGg1sqElSQPzcsLkdqbNjj3Q
nXZpzY9wQrjQhHkDST6WdmNI5wyJb5/GHXpH5FOB8zUaeH08DxFsiznB9wBEtLW/0XrmkCoS+I5n
UwB7ejLQebpGkxTMBMui3zH/LcHgjyFy9/poYNBejE34begQ/Am/wvAOWYt7mEi5hMVReG84vzjQ
+zdhET+YfJWLouxuM9y2XUgki+ThouNf3VSNZ+20xMEYkuS0gtG+lwqkjwLH7ecSoTFrLC7mXZay
ywrZpguToHoOI326xPUAkan3NiCsbpUVEh5o/aDGvC88Wtsk1ftV9WYrOG+6yZ0Yu81jSWvc1FFW
iIr5ZjbyFCS0Y5kvILBG05MR1UL+QGIfpQAgRSwqw+S6IEVafTC4nEDQEzPmJsEltNw7h8TPFaFz
FsDSjjbZCP5mJlvh4axsgP59wchmyKp3lgPcOZi20NHVLe71wUNWbVbNY+0jhYMuTVuaQ5XX7b0a
ngbIfI4iaEAJVdvmAfwya5zEKqjI4ZJFBWv9sWOovAl6ElcRwu1zE9Zf3KL9hBDBo6Pda03D+l8Z
N1E7W1Fd+0YPvWg9Sm6aLHxMCeXAX3MsM0oM1/KcZRYAugEWC/ccTycLsiOB+6Fdeyqnlr/XsnF2
tfSj+mGNmGmf4UHmyF7dib5+dbU0YifC/qf6hzHHnYSqjnpYR+Rb3cLLeByhmQVNYC5Ren3lszUb
JhXTZ4PgXXUsEZYt3PTDTKI7o07mYFNxq/nAcpvMjVZVN2xyUbMgCm2bsaYvwYLfKBu4phfnB9t7
RDoAZnLqyD2gK975Jt6sOQFTS7WjO5l7MtjWePPeMh2LlD6aGoQrrgS5FgPxDreO5Mqmfs24fkQB
pmg791FO1MU+111JtVRZSwkTeQk7jVzVcylDdcy8fGeNQX83aR82K9VS+f4Lnvs9wo2JgqNNoTCQ
qkfoDEOkwGq1hdmN38RacP/Wj+QbZGZAGSG8nxhyEFIL+eTi+xca+g/vfdR5zyPsYwAdBQRxjBXD
QKAhEOsnrwexE31maT7SDpo6TGkusRbRKQuSbQWxiwQu2hOUxZPBzMIXDEuCvvnlmtVaYplYaHjN
tAKSaiMvlGBUrUF94/fIcM3c4GqqAdYY7CbvLJOIGDc7/pysaDPo5pyM/KrrAhCvZZxYJOk0VhXs
pMSBqCCyc/7pJtbPSAzLzg0dxBwNO06abqndN5Enn5wCq4HXIILKcgV2i/wRBZNs4YzRjgjc26YG
1hbo+ZuFwY6kTvgJBc89dtYv1yTxJgk+4qK2wHhUFNBJtrCGkRSPtj6D8npPihDRIhp2zjsI9y1n
TUpAvEUPVa9S+aZ3rbnAt4xAsuvXmel8ESnFnlms8t6vGfQYn3Y8PQVN7oMYm76jdx259jIYgIg4
rI2oYFEJCoxRxHAFy1Gvj5gYDjXzLjpU6Q1weRTq0L4Ax6Gl8MQPTpvh1uIG2tc92yLCMCmp+ZO5
Y5GwNGj5l/L1b8G8Zh1EzDpS/O+jz4+NXrtG+InFPExOinTITU46aK5bEC7Islgb8iJVQX4Xhw7H
xhwT26goi7RkF8rjft1Ry5ojIo9mSpJNDjw41k1jMdJ5wjDYBEtrNRohgkYtReJJogGgv37XTgNi
R5z7fOnaFrNyeggGkh86a2vW/QF+DRm/lhi2dkQgmXmOciHWAMawGBEmBdzKiVdAWz7FmFNdl9SL
BQ6/SDdWZa9eLSpfEfr3vSbWKXTshSkfjEH8SlOyXzUwT0T0jNIkNMPgGRWpRpMpSu5qvoWFOf+j
T2afJbCyQvXfnmYXmNi9o4dSbNXXXLy2ZIwTaQnICBbWclp6MrTXzF5mmxBaqri5JWwEc7UgGoHU
ujUwlwGBcLYOwughyhPiZlgLLCgAK6dxnpQ93Adl+hwT37sxpn6OqEQwqt8Ok2svBh/yIPORHcwl
yGHFrZn6iMTEMSq0c+1kd0SufJi8zoJQG8/hVBSk2iYtvF0ay2hVMzhdCjIFRSflQnynoU9euUy/
sTvZS+VMT8Str6Pa2SD5X1Wy/+Lgyzod54z4CcWRsXepeucyqEFiZXKee1bEuMkbjm3IriSn7sGl
H9B6sBETM9CWTXQQZX3bi9nAo3juQxvJMFExrJd6XiMPaFssJUS8Bi6eCeHBSA3LjcvnWxQgmVGu
+imVLh6RqmP+PiK9rFIkkIF1q1A1MwXOdcRlBM0U3T1B46eqQhyG10jATkLIM6YuoEIKEQ3hTiiw
U9C9ISsA/7hbM03p0y04MNyMJL/CIpu4rdAi2SZNtzzyP1rk4Tg00JBR9K8CgFhI7bp3M3Mv/qtl
9fOgHeUR9PQ3kGjsR7J/MKpsdtG5Kzcdu/0wiyqzHrWorVvpEp7mwTfoj3QTIPgG2ycvyB2RkdGO
UR20eYDfnj0DuX/IXj1Bd6iiN274ox76L7Y17BAv39Vjt0u6g2VZAIqSY5VjXubxCB5NTGAoo0m7
Tvm+gUdW9pbrvmT9e8QZ7pJ2Z0E04IhBMLtOILZM3F0FzvcIcEiBEgZeNU7ennSn+1Lr1lPbPfQG
gg35ZA7TsQzU0RftL3xXKvQfMXxGQOYIUpRGuJ+wn1d0OLHP0+ks9oUCOy4R1Fa+e06jHtsgmcAW
+2qaB2/6kF889LN5HusLsteKpcZZKI4AYSvNvZStsraGt49M3NQZx2Hgs3qy1k2yYpnSlFNzQBD7
0ZQpAwJ3fGjhdCfgcOAu/nKpbe0pBRnVHuAZPWRtTLZKcgNzdR+zHVrUhJPb3FcjwcjeY+Fob2Vr
3eHt/6EKPAknO/iOupcevacqTl/k5B/D/uha3d60PE64wZz98FAWB4t90HGdW9a4cUG4MHufPt0J
pwfgWXpfRCHtBrgHI3rbGM9Uyca/SoZ649sQyNpDhy2y1MuD8EGkUQd/prnzatjBA6L+c0X9CxEB
vAEnTDsn52FUGpAgzsjoaGctTQEpIaFIiKtDYGwd1OkLL1cYg1pcbDblkUmaA+L/cFmRuMUwTZdU
Ham2qHRvg7PX3nhhKtfCYFGvAQi2/BslNZBtJtPgMuLH9MiSX63Icb+1+0d8znQgOIA7eXPjSuc5
8g261E3OwYBti2CaEM5XwW1UpdpFD7Xv3mQ/laAOlhhF1xOWgdq69fPhFgAv6HYLgGWb3sIwWZFp
j/LU9N8L27xBkv8xcPHzDPdmYbbswuMmSJyNWTY/Tqf2U5IdOgxhhNUzWPQunZviYKWB4zA1YCJU
rUSJ38hGH/GYGdA2lOk9UaodiqZBPqwZLzI+ADMPMFGoo6wBFJhUUCCJvG1auOtOCx+S2PlKx+pk
ZNqeg9vGkwpcXG6/60a2h3++T4A1yRR9IvnWSQyvQiPFgFjrMZjusbbuejuEqxqQ2VK/+sLnVKT3
O2SZnH060hVt6xhrPxMc/OARlsK6M51X4AkEDWeEUk05rgpTqplJwxKkqycMYc96Zz0EriD5m+y+
SLUvA+j6Ud6nXXHrB5T8eALim0RsBySxy0alL0BMQP3miNQrDoVRhk59pk8ZFYJGTln6WGyVVZKw
lD2YJAIxixQEFY7FvSI1ndGHZe4aGkqhrf9yW8laXIpXfC3OmjjtdU4PnjMKjaDKowujhreW07Ch
AOxVyRAt9KrP1v5Yw4ZxOUaJrMCj5OKWmKg/OSdu4mgkjpSFrTZw7TIc9vIS0BH3mlTA/Mq2wxaO
9ncajL1JcbBwK2eppnkrsMqTVhhcYM5zROG+ylLsBkqCVV73jwVhkLlBu6jOx+4j9j5zCf3KdJ2H
2gpnsCM4D2Is13VCNUZbJwFK4NCPdC14ryS1ELND5BESWM+NSxbQJfEf7YbcK9oDBAPPRQ0ZN4P5
DDLglLUcPj3xixbKQU+JS2/q5qsCAVf55D75NtVkkcN5coe0XbOPORAHcFJ6GrEwOTkGG2/A8A40
4SInwH8YQ2gS8fWbLjSHKs+zJeFt30ZcfUS0bnfsHOsWGffkssTfJxra4zCLPiOrvke/vGJgeC5K
wSlUp8edEh6yLyPn1c/G/qiz05Xo5JnPi7s6r3AuNmwGJmd5YCJBeJIhg+4GO2zXFv1RIKSH7cBb
8ZFr74Kqnl360wmq0knAowGNWtBZDrwVIDKMAA2xApkQ8aozjPHOKAXwZ334DunJ+VMZbaqanRg3
+cXq6aF2oaCVVBdfSd2SsOpZqwhfVU2xfV90PLxton9A577kacd4GHMVnhn3O4XqhCeBASlmsYo1
gwGZgVtmOPeJV500JoSUyhhk4SejhgVYrBvnumblAjd2k5OhudIl1pMkJqjbCG2EcTwgU8oBAxgW
J5Sa+L1EclFF1UpiYVnAMs8n04xoZESILrN9z1hHMBtldKRC+xVBOF+oeJKkoNLI87werGU6OnDS
ka5YyZxv5Cq+I461MQ2KLbEoIcP0nhIorICq0jTpyVZZQ5yh+WhaaBCGiUQERZFrdc95HNgPGjc4
nLCDTQiK5njF/NkHSE66tqSxyqCUxpBGV2bbW+wRZdFttQYGeNkQraDI+gkaQ24SX376xDZ3rjdu
MPZ9mvA4LZ3XmkZiUsLQ/gFNiTdn8icW84DBR850m1TJtSjCcz5lCdAe2CdNR0KHaerrfKTVUEuy
jmruSCzNENpIRQS2vbYkyrOSg2ztOdMqZBZdq+EiYyjAph+3KNN0AHEQhdyOkCcSHQGy4XfA+OLf
qTTc6gWeIR4vbs6RHpmoajxO2jguOTYLDiPjt4uakupNwoTwSGPKORXGTryntXwKGADQ8CBqTYuD
iuoKq59PsFDQfhtSHuMyuOtLCk0cpXvJ7nuL4+SmLvqYi9iUqwRDqJNP1am2O54oWnzrVqrbEva0
Qn+OWI5PU8UAlPQSciloJaNf9jUPNa2fLRfIJOpiYe6ADXgbyYEQnCgXYNB8b9OUyb1VEmFQICKo
UIIpVnhOsgBxu0C/pauyqobiNSzbG9zTxEFjG6PWdncFzuI7HbblPVOzOWkPZ6bjFmcwPtYqKQTT
ksm+BeP85bdK7Xp3m4XJCOnnISSgamHp4bsWU72ELRNvUIxOWS37yclvRDjdeE1ZLsNOtvgVjQ6/
MnLdWLP8O2OSj2Zk4Fen1F7QTDKgPIUPjUvkKDcM2p2MlmXwgY7tBKBivM2NQ6zmUF0iWyqXR78Z
maXQWMCJPaoV5ig6QGZ+0qQgyJtMkzVQgFWtQN6FHowA2q7W0mmoIQz8WJhwoAmEHI8r38Qw1TI5
6uTKa5InIwyYhI3jzUCvtKCrugDHazQpeZO2WOehER9xE+EtjCWsHcJWeo7RYUnX26H5j9WgvRNa
pc+9s/s6iG9reIH82kb5KzLL462e4cRgakeWYI1IP9KmYFl2PKdtoD0AuiNZKjNBjEpt07mQ5ETH
MDWIxWdbuyTuIWvlA336Fl14ukUDKKJq15kIVDx9ZMo38Jas9M3VyAfEw7PqpldkijGg64q8c9PZ
2URebQxu4gXAiTsEECZbFP7+wfycOMnNR4OfuIG/qGsJygDmFbrEJTC67X1iEz2Y9JiXp5IO6TDF
3wpQSRHOKzlFYOxMaHXYf4cKBzAZPYjsKMVFU7yzomAgkmAZZeh2C6I/F06N2wo1obGM4n4DA6c9
dm26RuYVDKQj+NDpiwHFTGy/xVABtpjN8Dc5CZrqUV8MUXXnAkzYhXXwHVuhtm04gVVp9FOamXfj
VXujjJFYjw6HPJvhxwTFe4kr4xSlmKkYrhZbkNPPvlPQAOwstWkLHXGQ/TjKhqS2KnU5hpsbL5gP
ZxEUYTNXH7FRc7jzuJXykThxz4G5pHvFhpEkPd/q2GoEWdg2VOWQE/uClIhDCMWnoJWwFGQMRL6X
YN9i/O0jOuF55lJCsCvodfld8WZIdgNsTIvc4hDZNnp9E1XNV9bQNUlpctK4qZ9DT6cnY/g5Zi9c
2i3cWQhKNH31jDllR6zgwWdCkdbJeszwxwkFZcwKOApwzy612OZeKDjd+DTmRfVgYZG0FSE7fdK8
VFp7VgH+VBI/N0SXwwoJbTIEsnlazdO781rvhruuoSWZSXZXkjc8VoO2YCQB/27bSSovd46VdqWG
Q6alPVnrnFWBMKmN2QVPlabdyNyQR504miIMsmXpWA4acv8GcMcTKcZyV5rqo0vozCJZz9aF569l
OcdPjaShj77zXlPA9ipHrOXdCbgdeGqezYghpT0+u3Z7N2bxoxO4lHWb1OyxTipYSJ0HHslh4ddy
fNKJO528EnG5fPSdy6hEygCGE7IWho8xBSfcCYQAkI8ro78nljskWAClVQr8w0G3nUMIwED3Bf5k
r4X5M2D8Fy2jUc4E+LloukM7exzIiQc9eUxz3ElusCvr7GiaydoP0y+i/n7ldfU9GuU77elFI6cn
k679wv/f7J3HjiXJtlz/hXO/DA8dAw54VByZWk8CWSI9tNZfz+X9cPHwSJBfwEGjge6q7qwjPLbb
Nlsm0LQwbJEIRXIdlcxvykIarB0b3GZFpnga1B6EOBc3bhnMBP2maTjNJSu0OLfRDdvECC1MQmlU
PmaGeptX4ph+dpnaBQ9VN8Hvkk9pA7ezK6AB50vw1+N9NUkHjuABYtjVu6VojHBs7pBVnwdzoY7Y
ZQaHuGTydKYmrKI2cj/2gG6pt2UdX9RcHN3smOAKo1fNP22DrKzQZCi+gD7tnWILQ4FJO/g+Nka8
+kmcvHSNGY6sXc5WMQZ7y2N5XqBM3cuSZS8l3f42mZf+0mFEdTHc30Udk6a7tP7Rrkf0Lo9Ut4r7
D8CH7tXL7RejymD58OjbtnYtDv2SBHfKgLPrc/fBL3Pn0uNU9BRTlmwlQ+xUL5AXnTsOiNBy0/I0
qKKkCCWKDkmgN3D+QDtHsWIdzuqDVRogcC1Gcc+isiTFNxs6MShGNRnuzTNeQdsWcgndZX4H5khs
yovgOlXFE1ui9WCsZD2jFQshuwyG0g7+FsPFCjFlHsYLAepmU3nGE1XU9mbypicvAYJWOnjJAHaC
MaQVre9yggpD2EUsApHv2VNNyC1LMFLsjFYwcHfQHKFkADpUt+I7xQC/m6z402Q48gaggCR0fYSb
LfdJ2jxrlzxfa1u7kS5S/mwlVgS+mbuc+Xc7Y3TZm3b3TgvZyN0feS/J6PiIWjqolD98BBlDoN5N
ka0vH8CHoiCVz4ORnJqO3ntCPnk4S6O8BHTYbIo50TVSvGAxT5ItQMogdKN+x+50bPODm5jqRan+
PZBUuKQTcZvIHx/ppYUUI+cXljLIMCwQqOU60P2LUyevnKObJ9epMcqjT8cRzZUzIBDas8ZOFW+V
+itc2nMGKBNDozleEy1j/KexEdT0XAAjQ4Kl9nlEH9jS+mRyn81XjhvagAx/aI7+kp/mtti3PLFP
vjIPXgT1wCFgHPsAa1tAVmqOmmMUMLK2g/VU5zXUKq+/4n6nbgRW8y7BwIWcjqvIBdG4VxmbPQhd
91FayE3TLeudNVANG4AmufQrT9N0kMVJufSO0YLKPU5dfTX9oULxzROANimYH8gUaIuQid0anl7V
Is5WxTRf5qp+MYDrbBzktzMN6NvAVTio6OY51TlhGAohMMnEKcjRU2ZZ4lSXb040v05R8GoNNsMT
h7pUVvCkaqATDh1x28n9p7dp2DquLW4Ds0OedlxMvDTewVeSx8xNyCjaEPtj8JVy5e6cKnZJdQuK
xIGg3NC2SrYyvZiyULfC8JyjzZb1mo7eelUjDi2bCCmbR5qjIPHuVGLP11oX0LnRgCwFbv/mlUYM
D6Xw97kxfRQD+mOa9lA2x4dZj7Oy6yA4WcsrLOzpEDX9s2n9deE18HpCoAg6lR67aKALzlt2uS3e
MtrFQYqhK87R8qmxnXu+V5AjJ/XmYrpGLkko+oE86BY89tFrjwGftqN8F57/1imNwu9awdcfhXow
k9OoCGt3tBTvK1SfBWysSH2TQgfOXa+iNSAmhUQtBzajCU6KKg+JE4gwV5mNiLKLotHcLeZAP2Jx
zwGR8sv4wSlB8LYkCfB/OwywY1RqHt/ESkpevKaE8DfkdwYlws0I/Xg13FM/8IRjRc1k4S8IygKz
nlE9eI1xjabym4jSHvrGaWbLsICCXnx4ipV/tZgIMV9132ut/Qax9a2ojePnFXvZAAoHgbHoyTAV
6bvnvLuBh0rlANrN5rNV20BZmuKQKiZQ2IwgDpzO2Dle/MuMuUCWuQqNYniFgy6w+mo4zYMv5nUv
J76vsns0WlC+HlaHesJGk3e7IAlpPRpgypoNcIURFCMPZ1C6+PtRw2FLVq8dbaM9ZTAbWjgGVD/g
tzlbfKMSQch26jgOmjr4kXIy0IPOY4SXkE8NTD8jhvABdTTgBrUKvH9m4mChHVuW0z7NFl78ERQ8
vEybrQRhNZ/2LQ8Zq3dDCnTDCIsbrdVi2LkVjUYtOpdN7XgGHqYX8pOpv94C6Pgx8tIPlZfdxwTy
NyWV3adUNMveQXdBigPeeohsiv9ovglx7CyHqOQTaiTIemuNNWxUAWBuAMaU9OzxwCNgpAvr0ywd
ziq7TsviPEfZcteCt+LqxRBDwU4F5rqtjHsLOt9WWs45swp0apof2qh7YE3EsFg7DkupPhQZq3S6
LXbLLDCrU8xgs3A1BuioNGkzt/kNpLnyp7ecJ1L4GLlsjHAYJ4Cwqmuc01M79FloGk15snLcKzbH
Q+y+S+CGbzFYM19jRBBsbMYJ8+y2TujZKYNomftU8N11sK9uOZve3WiA2xnZ8RZdHx2bZC/IbCR+
drLs3NzGQ+DyvnoibG3vPSDcsnEseXPLFGp0HDtHjNe0KLEwdksfS0pN1o7j58FQYBtWZr/Vx4CS
M04Urmmeg1aWuwoZlfG0azA8tclhAPZYoI5u6WuFhVKd+V1Zxe1cWtjlu0U8UmaBe2Scz34QvBV6
bh1S4C6gr78JmOBgozQ+w8VHJiB+93HJh0YbsO4T8Hh8a4SiNh9kJ+9F7I0nSOMHHZy/NOglDB71
HR3MXDq21O7k1O+m3z69pxQ+ctG1KouihiR9K4IsOXo9TahMMTujsI1D7BMbCfA6yAK5xQQUsxGu
emEu1hg50jM1tMKpIe9tu/GlMeM/Ru0leAirMDHfci+6yZjgP4stqura5gm6HWl8Q1H53p4tZKlt
Rmvu3jPO0eCaQJKCcbsaPlMVa7cdH60/fcYilxv+dxVlH21iOXuGRTq9qR/AzeXJnW0x6InApGYQ
C1nAFjagI3K/BjzEg5oKqjyiOGDiXo1f447GV21o0FTrgPWaLmwpDfXoFl4agt/tdkmfvErCMO+J
DyrQZFNsxtthJBBhEI4PA3eoERh527mJ752Zo8mPSxD6LlvPzopnppvpM2vJXcY5UCfefKiYMQC4
hYlwO9IhuakyAU4uGPcFJS5ZUa3XiE46w8IFx53ywqhCL+JoDrtgGrdOXo9Uo22LGktavSw6KjzS
OYM2vUS6qACBWyo3nKdgDzIEuw1rgmzoYerwXasla+oqip29XUFup6aYr/HKk2KqnbvCG/JdadEp
bFg5q4y5uGOQrgHdUzOepx9SG407LFOuMxzXMboJvNrgudV9UNQzTRMMjXWEqy5LZ4dyvOq7FNGy
TUO2C/CsITD7rJo4/iZXPNkebQmeYz1nK44xe4Y2STrHPYqiukjgs2XBSRvV7sVN4k9qK6hpjaYv
EnXJdoCZN87xFm0expfRPNrqzlCsNig4fxwJYSIcmLjV4LgRFyX+Q5HTQbc519EbXYrN1YP6vrPG
/D6DMAcYhuUaikmS2Q917/+qMvvG9h1jgOn4O7fFgwuqkIaEQoSs5jPwgDR3lI2J/mDtZ7MCJqJv
r2mJRMpniYCWgeVhUS/DQkfRIglvuBa4J1e2RHLlgz3Qt6DUklzsYkiflFs/1hbuYbpew1ykPe2k
or6rjJ4OyhRZgqLOL8djkEgCCByBh3YAGk6q29inJ0DOH44cviEg48rw4zMS2jdBF/tctckLfz8V
VTN/lvFP0GBjyHPv06r8dWN1cMj8gGorvwR0i+tRYnmwMzPsjblmYjfDtXTxJ/PC487ceH0toHAj
BWeWsUPw4tPHOzRiuIMQ54SlGx986ORxTOPVqg1NrfgxrYx9GwOPmd8CIKigyqmT48a9QN/cRtXO
k/Of3u34tE7cRC3/h/H1M/JzDHTo3Y4uiY6JKhn+Oe4CWoCoMsC7wkEQwelJJ1w8E7uotmE7k7NG
osGKkkWMgsLc4b/4I6Au24ATXSPlm6Wv9bK2T23R7K05wD08UoeCplJwJwiOoFg49DFKVzaQ0iUp
P2I7pnkGi48TD68iX7GryTTHG0GHZl607iP8ro2Y9Z7D6+kTpSTUTl/YwVPUnivuwSs93vjpeedh
tBQLddIdLWbcConQqZjXpvPNMZxMIjpzmV+izH1IBkRppYr8EA3FzS77AKuteHXz5jC4goMQntA6
4QNF/QB5XwCvDahrd2dOQl4i2WKTscy6Ix6BZdBvOMKV01wrTwFnqwcunMYHNU4H32agnqvujyjg
LXvA4zvpfa3Vt6idP57BHFaU7HQmYz1aIECZ49uHwh2/Klohew8PsjdWT52t31/aSFPtEFmwCLQ5
8BLkzb7K7eNQvPajwWM83gS9wq/AK0vKG2dttwy/VQuwKAvGNWzsv/mc8Srj3eYfbGJtb7bhV20B
/zBhOszzBdegrIJMx/HkDPUPXeN3kVsvR3OdmQ8yAnqkMU/+4GE90F2FKD50S+2KmA75Zj1OMb7X
aMyeuxUyO27rr4j/4hRYr5NvZoc5ZfERlJQZlpKnZFZiMwhsikPgIsLnck4Z9wj+qAw5/uy/RGm7
N9b4prjVTxWOfFknzJOWd8y5ARk21O2MZjZOim3ttt9Lxc5nnfuTJfHrs24cj4VUX4JSwhgPAIsu
61eUzV8jHoG0qo2tk1mXtGn/0C5N+oyXjvWPvKS5fMVs4IV+nb/GYq6o2JjPeAAoTrTYfouI1KOf
L2fbWd97manDCJ2rbQ24PvMC0EFwuVPJk+8MbwG+rF0mwMFBSqQAugNwO+FUbBeR0SrBFjUTibsd
guW+ZzdnAd3AxYhEnc0CHwTf9iZ2H828MkIvozOsNRtvQ505/nob52IdQ9ymVgnhCVMhHlPjqBZW
ekFFVKxLPz1T3tVoNRu7cH/ZveTqUSd/dQ3yaMGY7gqGL39quEOsL4n04xseUbTG2r6NHtQd8VJU
rKoj44kus3hvDelBpQwwtSJU03FtnRHZWBFe2q5uWPKiCY1GqMz61OMCBeyke+qwbvfLMSruZmpy
4YL8rk03OLt8WCr+uVMo58i6UV+3qQrqEJVN62siz7QbhuBdGGt6IA/Ew4y9E2yfO94BLOkW3UF2
1bAkWb49e3woZjKaSEV4ePCDOg7kPce9KoGdOi68b3MZz7bwTNpjgcY3giKCZDJ+1XbFFLkEivpt
8P+CgtY++jJjZz1EwfqeLAlSXdZsAW4tp4T2j1XcVpSwKeKL61u0zCUTvch1ahxKAYU3Yw10iNrm
oXK8p/+fvqtJ0f3+v6bviNf/939H2v6P8N3/HLq+Tb7/S/iO3/D3u+v/x3+T3r+ka2JjwaxiGY6r
+TXTX/1vgn85FkcvJ8l/Buz+nb0L/mVIj1YSIAjSox3+P/k6tvsvy/MNfFfS8kzDg0vw7x/s4T9w
Ff/P7J3l/NfwNNk7ywj4f8BcIGcFAOh/C/KnKul5as24zXBqcyyVxQH1k0srHqUqKtB85nTvO+/m
jD4YUUujFqzYDnZHmgi3ruseq7xqQg+aPpWZ2CVV92UVsR3adbIFL1eefcZwz+uI7NC+vJUJGSwG
0BOJOwA77hNUbX9XOebb4OQvBjM0DuiWocI19lM/4z+mbUMppJSJQTCwksfRLh5nCoIRh3DWZQlI
OjV9R3R+UVJQEu0Zsy9f1Dx5aSLc0n8pnYeikLgGfexFAwPVXNQ8ItoSy0n2KvCZbxslD2Y1kIVZ
MZ2MwQ+Bcwx+rupPfXUPkR3XTCnviFkS8gII4UCFwBPOHoVTddosNhbx0uvJydFeuQmCcywJkrfq
lfgZdP+nyWZWDe4ZRdtDHaB0MhSzfSLs5/XNravXJ6jMN+RHWMHFW1E2UShV9iGxx2ysniTk1OzF
uCCRAbslVpZscjJP1Ce4h6TFpuEYzzQSrRj92jLMVINhJvol3RF/SztdnRo4nrC4a/cG3kXBcqlS
uuWONNg+t2Iuf5NL5GAitFJCYd3Z5noF71idzJ6zPAcTSsdHyTmV7VIAlmAj2dCN/qSu1NWGNn5w
Li9cu8E+QiT1l0cY5XKXWOuVtj1JV/yfMgfu4vTix1opS5AYvzddljk7HmVIIlZlMqITDqB9mmIp
Vf6mnpKe1YwtKxkPFrAMaW2UZdu2JQeKf2Rlnjs37CCI25grNQQGxuFyoEYDz3xUyaPsSO4FFhsZ
H0Y4myso8GPXiaMBiKyl5651EJFWMR7sJSUyEZ+q3tYIUzobaL0Qu7LEz+kOwQy3IX2Zo+Cp6D0W
P1x3sSuCqeXPM4K0H9ajMolejx73B8Eymg4ZQkDKe/TNMjhYa3SuLNJDHWAu7FY8MYweZvmSt2xX
SkBrlh/vfTf7G5nBcpKqATzIXmwvJHzcElt733NJ7DOcb4I/PQm+0WHp2D4Y1jwdJjPjzkMGh/hF
8EVNDs7+oZevwZq+xx71X0OUyH1wtVfK4QO/o0LBIsEwk+/TyNb8tHQsjD3SLEPQW+cmwYuWmXpb
jVm7wS+xqh0QxWzKg08EKYZMmq3srKIQyi5YErnMO06bUV20Ylmom3Q3WrVPYrblBxphnhr4Gmcs
RcJfqBMffMqgHS4XDZem2ZfcoYhNll73QoXSZjD7xwEfQIj7bddLVDqu+79NEyAM0cEjO5QMyL0B
+gIviUSxQX4H3TMJnrXRNOMhZeMxJOu+MiKNQ56iS1ATcBJm3u0N18d3tUJVmqIqNDMwgQ3FRz5p
hSWqn2buKe84CF5T3r6dW3Aza43k0W3Him+gIkG6Gto0zu9AREBTPc6KdXE9OHQr+/jGYtIe+wjx
IdMqRJqB3qo4BnFqILt6jB40KAybRusXJUJGh6ARB0W+T5E4cq11lD2xwzlNKGcJuM1AMk21MmJq
jSRFLEGJUaQejPsFGWXUeoqhlZUMiaVJ3/USO2vT9FQjwdAwcRm1JrNqdaaA5uU4VOt5ivJjuEyI
AowwwA7xiCHvSK3zDAg+wHy5YGkNyEUMsrUqFCm+Rj4IeiK+6XeU9jmbPDKg2WFoaONKNME4jWCS
jcuBP+R0MhGg0vmA75RPmVampNaoAq1W8VigHRH9akTIirSiVVrz9xDBCcaG5m38Sr038XqWowkd
y4if5qHC2iXpXI9ijSc+Z2l9KbWGNiKmrVpV60bothUczU0MpptKpcE8z1F7MbQeZ3BI+z5NSn2d
PjgNvmlPq3e51vEw959drex5WuNzEfsirfp1yH9S64BBFXt817jzuzXdD46gFxoLm4yOeZPh7Ojl
rdC6op/TYSqL+9Zt/J1gebRdpBu2vnX2hW2HRoRtA10CvRrFMnHfHQRMWyuZltY0UU3DRKuciAfX
RuueplZAJ6RQAgRP1dj8wKVutSYlUUuNK3Msa8xAblYE1Uorqwr9p0Nqlf9org40mhI3Bf13+pOV
nw0EWlMrtWW73AucCTsTEZeNN9T46Qhx+U55EfxN4mFa9e21/ruYiPGON+/7ntDbWucBmDuW/RwM
CDTI+B5I1kODkdt0REY5B7nEYNPL/sui+XSPhKVOLETwwlrFPV8HPyRW8NNr1XpAvo61jm1pQbur
H1lzov9jug605q0Qvxl8wqzBX98rSlqLlSe302GXGccPzDsY2rSKzpWhwDSLtERVDtsItPZaq+4c
HIwi/baJUn+DXesS158TMn2PXC+1bl8g4HdayfcGNP1Bq/s9Mv+E3G9o3T/RGwDSbk9xVcJuFiOw
bb0noGqoJ/2EaMQGgQ+rZKGQ6M0CoNJAbxpsVg6qYfeAK0/qVUQdCRAqWeiypLD0tiLSe4tMbzBi
vcuwUQ4Xvd1glXPFkP3KlJWx/FjoYsBRhP+NOaI2pNjHLEpwRn7jIWBzEpGqx1a+Kf0rgfXuCGv0
OLFsaRP/lFv9Pkqab9DM164UbGW6+NpX8n1p02DvjGwqy8w/1SO7HK51KL/lnUUcdJ+w7in13mdi
AYTdkXv6AoyVwkXOJJt0OWpkSsT8nmyAljPwdYwpLFZ2S1TGqGNPNpFU+kOm9089ujr+Bi9s9G6K
d8I8sMrRZFVsYuyvqNrCYqF3WgDLDjyUtO2UfVfE4st49/UWbPyPfRibsYwNmd6UARLGbcXyrP1n
i6b3aRM6EzOMhjGxkqrT5H3VUSC1YIMBUXYUsMRJ8uKGHMofcxyflZqmg8kSjz1Uu5/0Xi8bHxK9
5xugZBH+mT5WvQNEkkfBaOr+trAEgVRDIS3rouW68gFbzH5lWwTuZyIogjOf7+VkD8a1mFP3aOkd
ZMkyEro6OpBeT+o9JezjiXmD3eWit5i0nQDnZrGp5sI82naF7VVvPUeOBy4R4sbmdsDqxrZO70hj
vS2lTyF4ilig2nqTapfqrS+N1954MwqlzrN3Cri3s1+EppyDsCmtvj7NkgK4WdJJW7rOWerd7cIS
t+qY4Gu91831htdnKc7TV6fTxrCs6fURbvAWsBYWrIdtvSeOWRiPSGin2KUAuQbddUlFS+eV6693
ps02SfTdvTDIphTdoQgj3px76h7ulVjyLWiCLERaV11OurP9q2of/gzilGvQgZe63wVhj6PXRc9m
PEFPWDLa3Nwj+T4Ht5TzbtC0x7O2fHCkaW+dWkJfXMlPYhkjkE8IJ3+vygjXehBBeGhZA1KWHgZq
PnjY9e6RFgky99kNKclKSPv5K0et1TU28H7qbLJZ4nUKqFaPiKIdfTtZ6Pu+lDzcscx4l5gihpBO
NoD/qjPPuUFAJUsIXtoH9B3WFKjZaOBUkpkpxyMak+AaQ7LC99rfmY17W6zrdF9yVUhcD/Ql/6qY
VHPMu7wO0/iykLNhIBYWbn6sLzbQHXtyYP/W56Gd1GkKhqMwibW2dCNuDTYA+Nj8fceAvOebQr3P
GH9UxglfZXnoO0KhdtkCo6/AP/VzdvIgU+/t2fxxJBYUhDz8sG12dRVHXzYYnMvYrHLFN7vE8WNl
drmnI4ooIEkyPL24Kap70cVDmKTriypxSAagDDbJkp57/SoEcXKWSeRdMrsi1F4epsb63QvnpTD9
ZRcV/LyeCN7ttP+VNbqNSB7ZB9OZU0Q/es5um/4nL0XMWYNzzSGruyPT61CWdhwsGh6FbZYHx0+f
1p5gmDkRlgb9gtPDfzMb0tll5OqWY7qy6pEbm3xewH7vC5vE6xJYD5n4gav7NTfsR7kfUDSXUPpm
3XnFpVnmJfSLaw464DiTkublrC5+WYZFa/IqWfY3nimWx4F/8kD8HbqJuppCPVke8yzOEuzg07cf
rD9+NIdZgiCetxXd7QkJBAqsePBWNfs0fiFWXFp2DZ5ZcwcQjGIMhsLF4iGxfuWjOEpbsDwY5Hkg
SJVNaUNe2o/CtOZb1kavAu11309oXuI2ZoTdyhZjZu9Z+2Ck7KG0mid84O1O9fU9IHzctDQoVK7H
I7gl8mB8WoXLT2PV625MeJdjj+TltPD/LQJec4nPwJzYOQQTIV631g7DJe5PI1WTSGfGEymI6eJw
rVXdMB5K6qujolxPs0r/tIa5brzJBIWKIA6eUnz4TnyfpwNHaWvzKEJrLUASjKp/bK1+OEa+fc3I
LanAG+5zizIRiS285sDY+i+chgG+Z4z3y4qq52et2GdK1nuP9cw0Tq/RDPCj6/CJl27L5a1tXW1C
SUChGfRouw7GomH+s8RtFbqjeYd7LWPn2uMRVONDx4R/34wvUpGjQGp/mfhA7e2E1RZZtd+D52PJ
lw9da28cAAo9/gPi2dtcVfJqegknaDQ9YVl/JaT222oxZ8YNZ8rAcRaNR2TCZN867XOrY5h+4f+u
PPYQTv4q1p7zphveGGMytopMDk7sx/h2cBUBYSYANiM+Y6E/EXpZMYjM90NFv05iRKFvW9+Ca4Zl
Tkcnro8ptUCbyCDFQqwd1igtCN5yP+AdAmasuai0obChZ1NRDjY07wh3jMLmanOzKqIVyYK7q3A6
jBdlfVZ2WeMTg9YlPQgqrWUOIXPbsxsF/TYC58IoB8tcZp8Am+vTgNi7T5MXMdl0BPTWs0mcSski
2nnWrNtcsjMe6+5Iu+M5Nmp5i+erNwMsVLfUq/lxSpyXBh3wyRzjZGg9eUioLu7BuNn9Y5Os8kZ3
CeYpnUVJgo6DLrs1uCRhL7osBJzmZPxRQHTRgC+LCSA58cXRjQXZBenle5vk477UbwouNvypOeg0
sKICuwBwWMYZ2qtQ6+OpxijaXqzevU9Bxm+B571nCwin1ANDDKVoAV4OLML2UrmfZoqvmLgOMf0E
a21dbez1lIS8BZgbNguSTTswi48NDKI+Da7cRU4d78DBFWBM+Gt1ZLWJVjhXSbVQiGXZX7Wr9lCA
1BmBeRs3toGzKmHk5nnH0szajgZDSU5pW94Ie2tM7cc64yuv5yQ9+iNICwVEyj8Ixz7iZ7gpt/vp
RH+zDcp+R0V9jar6kOD9Xb6MNydpTvk43xWTPvXtFT9+X3OXSmFRJLzFScTudpyWk+UZ5SldKC52
g28CErcVrOe2mefzkPMjC67tyJ0YjNv34lSxVeEs8/9mlbOhqrve21z0tkABNmNhB2FeS7oJMuQ/
bPSXDjY9C4/0DFuIIuYyIS/emUeu968DvM4ugR9fQB5g67sxRu/RTeZzx3FF0EUUBwwE9xMDMKFy
JmFWiebeUfOujUV7aIIUlxvx8E3Ew1zE7Uh2Sz7RcIYgl5e/cE5Qu5MQ5cgy+Vw+phYfp8pLvwLd
LCGMR3I2zjGwR/SIyP+krHo5wASnTb2d9lwSAV4Ci1zbNr9McYYoz3YI3s+345xgFH6B4ziW5fBK
4sVgUqNBuJInryh2yUoPA2af3UA+FbOGtcukW2OcqbgdWn8KLlLcTZK1/0AvIjsFANlI5zM/HiXD
1boZbZ9b8fzLX0hHJAbRxx44WcxniYvWJhI5dO2Rkzd2C2Lq3k3QhLKh8+Gez2uwIzlAjMvFXEzP
fCfSj6WLfzCh4/QR+R9Qte+DQWrD8Z0fYXtnHGW7OZUfGZygTa4bN/HG4WDDf7KbaQ/h6gmiwB7w
ueT0qcKm9Gvi3Qov7xg35Izscjr4bheHRdbi7uIBawxUECwZnmlFar5f1dnK0AuDuh7vDabjdS4P
SuT/dN5hBpqZT7QX1eul/TR46r70uckRDiPHKKEdENMBHeJHzOPkDzApbGvf+E5n4KV8ZBAmoq2O
9UBsfvEErJ6p4gAgLrGN+5J5y8cEmQ3FViygwjInPjlrcnHG4DGvZnm2g+k3sd28LD8shio3frKQ
o3Y12VM6P4rnocdILIvsxJ7/zZ44GUzfPgmgbFvlQ1oJjAblQtXAcDo6FGoylDJ9dGFtwbbxq4ND
O+8UozfzoCsuI1YXVD4aQce8PEdO8DWs/Jp1+G003Zs5RtFZbDFsYYCW+uvpxn9I0TyPYv1lD1ax
czNekyI+D/Fb414NdmPh0gh8tg7uGCb8mxH8EHZw90qYHzVZXEoVJz7yjb3HGmFY1A5Z5ii2QG32
Nh+qq4fUKlKOOU8zI/wUP3Rcl+uxpxAvEhPOj/bEt7jlwut/8uO0IW/+zqSiuNKoHIsAhmfT95S5
f7DWiLgzyHlItL9BW40DOFHeNF16wthUJ/tXaQMQwHrYsuatf68VB1ICCGebTDw45fInU2vNPth6
wt1C9rgefgjCLLvJxJOTeA6uv4UlmvbdjoagnbDEJEgC02gIus2OeIlX64Y57tLXuWTEC/4syoKj
PuZhM42MihGbNywCG4+M62PetuaZbzkItcr+8JEX7mDGUV6MvQNFZ9iD98ok0mDnjM0ZhgJJdQDo
S1U+Ftn0ObfNl4tGL94adtiC0mhaLcpjRzx8TR5G0SecVNFdGqWvhJm7bU6FlcUPgQb+oQZ3F3v+
L69ZPtVMBAmM4WvmvlHfw/iOW2+fO8m16JPHbrAaMrfYh4OgvJWCHA1yLplZTmOGPL6tk/kLrHAU
W6grPbuCwqDJDd8NG/XXdKjogJ0yyKLt50Cd93aFPqOKDnEaivZWAcxBupCPdW/8IU67LWxYGNjl
H6o07MV6xbv1FLfRYY6q945m+d2o+7hX3S0j5VFVrTrpWsKmnHg4lA7ot5aNT19OF5tX48XOiXoW
To6FBk1qdF+IrG3zYfEOlNhrv0H3RWKA+4OHuaYKuNkU8jxZwXpZpujM45STYZoJzCUJC2sJorl9
HzE5ntuA8VaayaMo3Ucny06U+/H+OiZVR+58h0ABP2Ut8p3J+nlO4luGrcQsCh4VHCdbB/Fozqp9
OjiP/vNcyUGra98+BWOTXL6cdKFrJvqHcevYnFwlXssgeJ6IrTSr9ZBL8u4mt38mUTzOYYZ0U2WO
v6nc5q6jMzJQf/X5szY/eQVzbIKXGFhcSNFdTo5sLybPLAkrqcrMX65YXyajLYij9geaWg5O56h9
l7ggWe7ocD04WRGKZayeAU8ulC2qcafUXR4foX6gvCgED6P4yf0F0FTnXpMejws3zfxK6TpQlJ4q
n8K491b/Eyi3vydcYLIrtrpjyvPDRE15Lk1qzVDWQmvZCypjzkS9YtJrGf1dwb1rD5iDU7BqNviQ
p6FCn1IMNw3C74bsFcrApWt9ou7M6nO60qdgLQ8p678p6BtMFcXrGhnek1/aT9hB1D43+4cGkfyc
J/D3hqIrw9hb74Ii9hDWPWiB8wAsQoatE9/KkghJ4bMQGbEU0LCA5TbkYFHkgyrrUvi8Tcby0mIF
eo8chBB3HCK8pIRRBuPoTvFz1BjFNsDS4tWKSiPTvmImfKAC2YWiTU9A12TAJYM0VJ8o/pC/qwgN
kV3DQD1pbDc/FRh+OC5k46KJrvOOlIP11y+1I6/k528oLVuHWEcJhx2IpxO7JnnFCfJJJO1GLbm1
z9X8tfrRddXIBSHqezMtjmgaEsWTrV1L9QT62nIEpgkEo5rvuw6hpnCmsJYlnsGUbkck0xcKneKH
etaFnTzR4fQhEhoQXRB0nxoxs6qpdo5h8g3NLopLGwtYF59SVtCnHLcONJdox27U9hHA81z525xA
Rrv4kke9Xq9ax8mgIEW0r3CLvxdWHnIo/oqIUNJiHfN5qyOLcWgYE2Aoi5mqzj/EyWrAj2SDB4XU
H9Bvxxypmc/ryLbr17Pp2t5FZMxylUVOBvt7X64YAev/xd6ZLDeuZNn2V8pqjjTA0Q9qUCLBVqS6
UDuBqYlA38MBB77+LVC3LCKv5Ut7b14TGcVeFAg/fs7eaydLbWT5rJMKIiAl5cjytmYxuh0wwvKZ
VeZrKq9d7Elos4q7uiBiy1Q8NmLwa6K5XNmIRggVu88lwsyqj1i4+9oMZIM9OOsXXbz2q5Swl4Bb
7ZwB5VqO5oK5ZXNtFcPAlsp6DPUe3sSYYgIqYAM1MXlhpiM+zQUsgjVVbEFuIUR0VXdj6C7jvQSJ
XWF4gW9IKrauW1gIdTC0NZRVEBO8y9phQjuPzbA37ezdp34HfrkFrA/Hlqa8HJL3wYa/LVm92Rqk
z4LWOnpVQkC8kIiOtgDsE+mfhCBs69Qg8bZFh0q5fd3YCWLr3C42dooTjE8R5qK5622/wcfKX8Ja
pa010C0ceJwDM30XV4a1sxjUS0g0TRNirfC8feKRaWB7z4ut2GhrWsAivWF+diWRDt8DpztjJnKu
WzUeOOe38P4Me0279h3atX3tWOWpsuIbFDr89TD0GCVHL01PPkwTWvAItL1lR+di8mima90128sE
DQstEKnbr6PBEdyiUm3CDLdZlr/z3XHXQrKkjIZJ9nb1hb4GZKhd3sS8rYrjn0TL9kBa+uL7vPbj
DmiLVnKAv0UjqfWJyYgAiO1nmYA79chNJiY3oltgJA/oNLqVjWVoPS4JJTCPWXncbm/n1r60kc9a
PsbZ/J5xxbOPjXwdK1pu7hwtKDfa3o0BOiYGqnhVl4sYvYCNHTJNYodMmcQqjdq3zQQJ3R7q6bnZ
GYZ5LTrV3RVx/NO/a+MbPxp+lAn7C5BMb3wXIOu4yQPmQHiyneNvlX2n2Rr7F45R08ihp4qJhWvQ
n8muRPqmaIZGTA+sOCFPmAR1Juydc0cZggPJ2Hh29jLFFc1Mn/KMzMUNRbV74/jihVmiH/SGfm3m
yb0kJTmQkrTxRszpoZzIvq7b6XowI/xSWg1pIw5N/IkYlYhcaH3OEy1Tq5UA7XHFRuKOZMzkNhkp
9jKjmFYJX6VVEv9CifTWhyhJIAW/QaqS146rUdxF5fsgIUHMqmVqNKOUoCPS7UcWScXHC2/hc/a9
ZJf7kKJQJcL9wf0c1yZWMPCOVv4Ut2xEE39E605KAV5HYsQAhWoW2KTMldBCcKq0YJo2BYSiqzSO
0L7upUeroksPjnfTJQvCqMaFGk8TOXzNV6lTiqUWXEATXFdQDQTSG4QfwU4pISJqDQtdHF5Dc0a3
nAVuQmcAM+o6R99/9KhifKsLg6xl7xxOxoptkaLqmqLAVXAqUjaebuOQ+/CaZa6+zxsTdXRWP2B6
Y7xdjmRbSIwANXvPmJ4Zjq0Q64eYfpipAUm9+SpyB8tL9dlG8gfoOmNLpVMR9kd1YpXoy2dff+gc
quwOIdiQIKEsWtCqkAgUWTn083TbLg4YH8E2KGbgea89zi1tx2Z0AjXlDjP4uArQp9DkuDLD/qvD
YTzKoaI/QmFVNyoJsqKt1g2iPXL4dPpGXou8PM33YVY7WyBL4CK3jDA5q8AnRlJCcEIj562Tdls2
g2LHUojVPNBbzCiWFR0n+072xYhSMWPJKTviBfoZi5tfzlsSlEkM9CXhl0uKkeF3JEBqBlY/bYnY
qXfaWAL50ka2u8CQIqum7pVRG8Q4p/Wp1A6Z7mebykNmg2cEZYRF5xGxNkyrsv70C9LQsQg69IYQ
FA1TRz/Z2hhIFnCuTh06PmaPWby2QszM9E44PiHadA77ObgBV6FlPI9Z2F/V6BE2CelVK9eeyrWW
/ewdYzwsFAXmex/hzDGpqvmuYsRzNfa2cSJJ587vIUcM8OLyIyUwAoLEuU988yfAPY85lnEQ/aGc
U6SkOSJT2MMZc0c8GnTnixuvdL8Q9KhNGT4nGlFomtQOXo0JrZwgCzVy37edd+gFLWNzgHmYRX6N
ggaTUWdEN5MI430D0GVqqYpUTHkj+UqmwERkkTF7hh9xJQGTLWREYlZJlKXJhDKTc04zffgV4lUj
J+BqKUryUV0Drf2cy0oELiHx/NVslRjws6vUzvwLmqO+ry2OND/ms5+H+TAR3Ehlyzm5NKyga8L3
BMRm1Y+nkUHZ2h8YzmbF9BGF6nlwe6LCfRAudS2DingvUtF0GQil4Jrnptz6Pc57JnkSYs5da8WK
/l11mG0r2ap80Yzg4eJ74EKxqzhNQfzhONoMxCMETIcikN7dc8xqsPZCwhiUaaZ3xQmONsS8B3um
AZxFij4H/WXFUQBYuO+ZYppJrtGGd16igilnXrdoAGawjDabmhqyB7I0HOlKvvtMbtZ4WcFPyhYr
WERdhcEWenTSr+qxLhefdR3c+2HXPVTNo6q163iOry2ZzgGcjDKqbzC52FupyV/0rJpgXnDplUmh
DXJsk07hV9EuplJ/fMwAnwwWig+whsAgZ0oXj+l5mk38czK2EER6CMduj27Oim9klMk0aXpbcASW
cMkarQim4cnIQ5IjdQprD/7qFQwNe48+4gCzZNYpxyJgc13i0SDuvfvOae9NIzmm2WIxYm0Nlswy
OoEu5ynEwhqEhtY/kaaz0Ry0VXFU3419zYDKgETAToEOS5Xe+uES3Ma4b5W4TAVNppBaZeFC12CQ
MFfN17oPB7yeggjdxJpucbtugwRRxX2aAlnRLeMkAFrgySeGbE4josj5NyP02yauuBuSsaWDgf6e
hN+jwQnIqBpg0zPsW+B2k8wJqY3tmmlHft8IG9tyM78nopy2McBXPSuuYzXaZzSG0LpBpuT6wyj9
8Zo56h5dZX8lnbRZ9SbdmDadT7PAT8dSB0+PE9+kUVeH/Rh0vX7IrP4YVZQPKCqWMWW6oI6x62IR
WLsFaSL18hWyDDpqJMohyYyTD79wn8Kxw3UVwtyxteoISu6hrqNfk3Qzgh8HfE8GkXQhqWkowCkZ
xfiGSutT09p36I54ewhAwhfcMtUxq3cd0ZeyYmhUUY0y0P6JkBzmHtAcvKD5XReWybblIMpY7+nk
WydX/aosmqiUvAZtOY1JatVMmzbNsOw7BLvPMVRzvzkMtqpuwhxMrePxz0+rXT4VGL6GbQZsNCc4
TFmdwRqV/Kg7dKHUqwCFw2FtOtBb7PgpyboQ5txZXzJTCicd1rkREmnoWGfBWOUqEolxhKNM1dYN
doDI4c1GdM4EF0F25avVaNJYDh3kcrAciAqi21UDOnKslpXXqR9Fw/69LOwH2cqdi8MY8XzCONbE
OpUZyFykbA9RsXH8ujwPoYPGky3ENtbcoBMmhI+M/4FnxOKYQXDIa8c8pPpdm/DfZARNj6iG7hM7
3bERGrI33iQmc9BKDAdYff2sQxHBVJeufbRJE2vPMFdusY9mEB2s1WAhpgt7aXIciJS9DxEBSue6
GS2sTgm5ti3dWlf9+zAuWFl6/HFp7gRoqGBwaO1Z44LatqLHshoDyFF2WGFVHwE2JVLHXuvUgebN
xnW6xCQ5hE+0Ho9KEputnynOMjXXNUx9/Pbmq9PkBxsNMNKvz0nHPa0XCryMFZKek61dB5fNtnH6
B1q35TOZAM8SlWUHYGOPM+MBseNGeGGBuMl55giAmpnNX36ibt1IfjUu5Llc1+O9co81590TmzMN
LIA+ujtUMjr1wQgf1OWoj9klCgZ1BuGTeEKK5zFxDvwVTMo9y0Z9yRS6z649fInUBMOaqcmNJpiv
GVZy3XkMWzxJczwvd2Tef6RYi2iNWlvwzVTnqQHAKTOpZer1XLv+PhlpfCqA70MZk5/Ts89YtXSE
1p3VqCBfNgsyJQ0kYpbktKoL4JHJjesZ9Mir/E4gMZvjqdm7U72b+D7sDG/i9KGrQ2+eh5qtN7qN
ZagFqL+tqMFm9AoMedlLF/qHQ6GklfFah6S3qv3knQbpeIzb+5y+s93FzqafoVXQMdtFBnnpmmQZ
t0LAV2SY+FudBN8ptoHUebeAZ05Tozi2DQtSlAbW2j6F+Xzb5HW8nR3DRErLvho5gwzqKD50sUnI
+Dw95t7YBgM1GguuyLrNsEglEve9znr+C0QXjPS9yd5ooK8xOF13NXPa3qmuxYTdYWy6LCBZRUXq
dUjmh7zShq1tIPfWJjIftXHY9KzpmOCdrWtYEHliZpU1fNplzOqCV3WQi8wzZbdalrNKw6tWL9NI
2/evRiNt15R/dzbr91qnBc3ogXwsP9bOJaq9nTkg6LOJzsqWktRRPaAgKAUxZdxKWO7MEKqfcRzz
xWJ8vG6pc/xS32ntcFf47q/lhjxN1S4b5E8lVAZS2ROHWIxP/ow6ZE6idV9m5nbOWTBqAgBQL6Kb
zFg0vGJlVOZPpLTztlQKwYz7npLygpRLlHumj4joLIjnzqIK8mL/TH+cWIcxg74Grrhn9Oi0KwH1
w3SS4cVIcXRxvllXHKkrPTSuOwCbZMtY0xUJLhwFMHjobJkn0Hut6THIAHqv6Qw+Z4I6NxFqaaC2
+lMCEfuqadh/RQoT9VSzU7WFtRkE35akjk651+Wb0bB+hAkK1zmCT9dZ4kh3vUIRKkx6CzYptEVC
fdmd66hg0hK6ISv+IVPp0fKch6jVyapwzlPPcABLMb51V+5jxKWYbSz+uELUWA0XwLHmbSmccU01
+VdibHPREoChrI1lL8kAs1Jbr9yNHukymS/dq8XCvNFdEnRK7Dxm2v9wQvyp9Ph3NVpFMmzg5g0l
swnqck4QQHdivTtOuF53bmMfUhvaq0kBehW3vgBlhPkX99ymHfoHoIL11YT+f2PaMMc8nAFEwaTb
bhie0WDtIjZwM7bPK6Aw9G2NNbNNQ4OG7TT7RkRPcPbau5C/zsY7pdFFXolMZ5Tn+e8ihNpbawOL
gFF0hy6EolIynxyQWmx6ccbSFV1z+N6VdoapPXacNdDoDfBqsasBll0xW/gMfXqR7MV9suec5kQ5
ixRiYWuPJg53m1z12Gez0TtetIH8Ak6dARwTmc/UvbeG4q0namYLB4JJvnYn+Q+ukX3OcPtCsHdE
PzjeLsnZ2bpdTqrIUAWRX8BXckKUI8U+MdGQte6+CAe848VAnk+oxVvoT5zL3QhDWNWzHcvvWcTy
oHaGAOrVHnDcIXYhDqn0pRXGiGgHSFraTEzmae1C1tKdtQAG1SdsSlBGTKwlkOuZmkDpA/xqizt8
xFgQhifB0PtZoplyfXkyJ0aoSyFN6915los8YG73ypfX1tBhKjMF6DqL1nvb6WMQQmzpRpMVzmle
2Wd86ZDn9vjVulQXj2HJEDqBCIkEZV77UjKJjlEZsIhQEVh1v9DWnVWH9283AkhkFUZWzAbyeqyZ
RDG70w5A110aoETCaS3xMM2efZ3BWxq/EDwjCINLPnk0TWkJEUuxgQKNuyUbj6Np39ZaGeQuzd1J
/DDRzwAXUcbZ7akMF8MOVVULqnEGdTotEp/Ry25blMcAjvguQa1mU8CZqUd2GaXjW5+1nEtNFFzo
fIH5QIQ1Nes2rRsByRkeKEQYTlRl96CX8rm1P7M4pn0RKQ3g+TsA5aVv0WzrrAPP7beHRFe0saLp
ZBCgbOjZdVjFWDVF/lF4NYePJvdOp0BCTviuscoVqyqjVzNnLJtVq+PBEKjCM5ipV8AQXuWAWjZE
Ek9+os255K2KAbmR84qCtERw289Acz0vREe6hsDTrEmVUhvIccd2fpQmhhItjFta0eex9wiwSfSz
oRsI1kvvJ7SqeOsJttHzjAwmFj4pRlp7dEZGXwzgCYWovrSpLNnw1cnapmFIN3cWaztvE/aqFg5r
Fd5MplnvGA3Ba3yiWhI7zoGYsz3E9SzPZtvBvzMwQ/OlZK+eBHGEJFMa8w8hF7+RqRiVjaImxXH4
pIllBzmcidzA/UyQ1Dvzbx01/3s+587dWBZ7wlJGlhJau1JmHzOOeexW8aut7vTYEnua39hiWGxZ
Uo4cYfUNzdMnx3RehBA3CTS1pIAZnznEZU18x7ZdxlDUeI5GLFhhwjZpgaHVsQXrEEbZmKIf9+EC
oOMZ1YmNQ8y2NUlgSoU60QsFMTQqqYa1zcId2sUerKW7rsDZZIjE1dhxVGduifG0GNb9DGmM/Vm5
8dkM0VUvOSDrnqBVCjIDODEeE9j6RWgm28ZUELcNN1rR76QBO3SACFzgbbnDp1uOdJBnpO+4RtS2
W1oc/twXm2gy7TX7E46qXCDss+CYlxIdsHI7ILQaudu1/eEQjxpoZUJjJWZI1vj4rwxb7/elVp7I
S+jRtxA7PjY2m1GVgZTlnKc381fYmgabSiJfNF/fGn1+Y+U4mlWit6d5PETxNLOS4vWZwqCIu60V
Lt8PrzWunBES8MxIvNBEdMRNzk7CkNVmnCqkSWBoAMJ2MqEbYHcYllNQG1ZNO9k0ynMUVownMnRS
0r2ulFkdzZQh7gCyehs126Fgcx/7Kcnbfuvvx3HaMNfk26QgTdp1+svT0CMO0s6u7bkJjxaH6pi4
N33rPjfCrYPGaQCMRMvOruPASdP0KYzwRjkqeWBN4RrU+73UiJJVZhGoMqab6Syhu/ZKdLI5mjcG
DabVYvwZi7rYtUtPyaoeYK3NKBKKL5uD1PZyaBHGwvS/mSYjv400fAEh0I7CIMokSW5dfbTZz/hv
nZafgdJB3Bc20xL5ZDjtrcpBDkYujoFIrz+tBFNJGroPodbsCO5NA33UIavOfh6oEPJmHrGqWx7y
3Em3v3RW73GkUzA1LC+WjqMfPzSEQCMqTu6XZdebFnzQCnZUt6Ucr2YrPLGMzZUvDyTl3eT51Cxe
C4S8un7tN4xi2cTBERDVhrZke6h9EC8GW3VkooiN/Yy2+kIYbGz1ano5XqKGvmq8wJd64Hg78Kdr
VZb+odS+YOgAahuYRUNrKe9Hg6VaNpTzZLliixxupennu3LKG8xlbyQ2iR/6vG9z964wgW2DAVil
2rhPCcy8Fn4VJGBFGD6BYR+QOu76dAQlkw7UiqqaQFoxDyx9BQd00BnmyylodEn6bNQ0R0MDWrzM
U9OO7AKJxWznh+Umhl1HS6S/zpnO7sQUfkaps0IvxVDVVF9RYzrkGIxIc03U4o5a1O0tqnrdBSSV
Vd25cmewWszJTq2dR2AlmNoYA1Yur9FPwlAnCvDHqE1u6xrVrU6XatU37uIjiWkfy+q2SaAb9B6q
ALA6Czl8K6qHItWBAzna0UEqhomLGkoha1CtH5OFBPkgieBe97XlrmBs7FikmtX/upn/rZv53yaJ
/ncZsej/6WXm7t9WZmH9Q8f2ani+5+mom3Vu+bYyG8Y/HMfVXd8Xtv3XLX9ZmTULv7LA56w79hLv
aRkYoNkmLzmimuH9Q7fEPz3u/8PMbLmLV/nb9Lz/+q//9HTPYsAtFnu0ZQGS8Ukz/TNHdCotS06p
t3FtBR5xsjhz+FSEuVbhMZWQblPLW9YrU+OG/C03GWCX2MOw/ExHmh34a6UJ9n+KiyP4heJYy97e
15z8L1ddftCQKY5uN1tIOS1NwF5mSSgzasZu7DKsnl18LKIGZbU2BosFDA0qytaFLgb6uPO1deOw
h0nkkrL5149C4ucvhW9CBUzqgwVyZgkkqvHdfl8eoC39dTWuO/RX2GjYiJrToRnkdBhturxaQpik
hdvLAsl6iH33VCX6ra31jNJJFR2AxbOvEKgS4pQsuMEFbp8OSG6BX8I0Z98Ze4v5ZGZemGAi6qB0
n/qBTcuYFTcO8jg8XmKiZeq7E9MFEMHoVG4mZpgEQ/q3k+LLW5kDgZK59SGS7KmPENW0ZWVT16lb
5CfvoyxuGDvZ61Seol480S/Fph03I17hYq+RO33lG9Ub4hl2qyEyG1JHdNJesmvdVsBAx+oNotq4
MUm1I02pnAC9wfRg4TsPVrOJcABS4L+YwzQGkdcxVbyGXHIPEaK8+phcIiw5yT+2pID4hfJQScLo
0UR5DmsMGZnCugFhcgaG7XwQhAmFJgFkrzsz/o2GeYHOqLgn+0ojSQ0/oouiQmZMnbXoo6BgIDgc
2nJm4yJGIcmJDP3bHOabuYqXqUdzF0YOpuuwS/cNPneHNj/irj7IZvMMROdRc5pDlbH9Nib6iZax
cY3k12AZ4Ht1pJdVxCdNq8gia7R4sjr9PRnjHxj1HxFHvsgowo8A4sY31cnR9L0/pbeDmm6Fww6Y
TDYYg/gBr4YOLjOjpLDIfqaqfHcb7xQqsnoc60l3mQiN/JWOj9grpBNFxAh9DnUYgPGgj2l/ap6G
krvTjoTRwRtqV57ll0GVNQACKe+zvDsNdg4vC+01MmvwhO16iWMzW51NFTJC/M99isyZmW9UuGfR
IsbUqZQLwmj7EETtSMLiigHzm6O75R27nZr5ElSYj8bJ7y6knZxGCEkCLva53D/qBGjPIzaaqAri
GXBlNM9VQNcppfCltza/zAi6yQjHlxK9yGrmQC/1ZfFBIZ8RlMYwcA8qGGyWox4H3fNOHHhku8JV
R/eJI1xnWF12M22ojl1BvCP8e74LUx2oHB351LXwB7GhhF9FOwpu2wd5ctfsc8czHUoExPiWjlHD
D+LxKEx0eRcKj5TKWDswz81XVuJZEJqJUkhz6L9oqIEsNA+m/0PGaf+LedNTKHQYaUj1jo6xqakl
aC9BfWaOTo8OnYHN8r8KLYo2k+pyH+kPRpTG2CllFkzem51Y4sFfulRTvqC3wp1uxiPfQtJ6RmQF
jhV9TOQ94tht0VYm47C1FCLkrtO3tszjwEw5frI2wyRgOvgd/PpZ5PxvBpvqiWiAkFEv0X8hECeI
ihJ0g0/6MMqgY2mlhIoLupF0fM66ET7YksGx8G6wJD8Y4cQDPJAAmDzIG2yTjDxyCDVMIXZizF/7
xur3GK2/apnuUx1brd+61QoRPUNQs2cbrHTxUuKD9ZO8CAZpbCccImtRpkhUG22XwT18nO1xPpql
paH1o5/fg7beeHwzEz4EDmT8vF7KvkaIR9ebbShQnEccyOcmtao9ccINJ4WjujJ+JYgAVoaufvmx
S+llAbKIafjekjWFGjAdDr28pU8rEYjsVI1z29Ps8EzC7JR7iPDB/Ov9ZJ61X5o21WfXOSa12AA5
1XDO1O6+B7qwanNM3kzZXqYctjMyM7WJoC/+mGa00XMeNj998cNufPuzmIQPV6zW7twSkU9qZ/eG
oWkrt01Zt+rox9C66h57NiKV7t3vZjPo2WPuDUV5xRgD+YotmOJ27VtnUc6CpSsPLSFiT0mPeVUT
cp82aD0kOVlErjC5Jm65O4dt1YCjbZz3Ph1O2YSZaW4Vjg5FY8q11OuMdeJqiOtukxcmJbhZ3rVZ
v00yU9y4WtStRCXaHYy69MHr4+Sci+zsG027LgyLSAEWmZNafkySNdGbwykwJP7+qOm14+igAB0H
8yR6HUQB0bsiYTpFhjVbwBGSvxTyLC232bk1ALjGRmJe2GIjO+z6xFQhvmbhJGNxZi5M1B3OXg9A
4pJrEs7hxioMVk49ATzHZM2a5lc7Y1SPS+w9yZDd8+YrkfTbP4gxf4FZ/oNt6i22r74jQn0pTf4s
XXyqKqwzluVTVxm+u2Ba/ohAF6zJKZMIHJMgsaJaRXtgcK8EWmNMBeLmemDKS+8z7sYbyatbbWgC
ke6wkVS1wwRQxx5Xl09+5qXHMMfDMAqEulLMnx4QP6jyWLc7u31TZrjNhvRpcNxPXzLm47z70+on
eRo9GQFxGugpR4pjWLV8MhLJBKO4JvLX0RSlt0k9q+1ggm4rPLfeDynm696dp3siA6Z7tln61QjQ
hvg/0gcMbC4B6qf2u2L/pwT5Pz8sRzeWRPg/Pi5Dt3xhGbaDSM61LNv4W6WnhbIqLW/48COTtWQu
90Xk33UVuzVWDr6XEgU5Owr0+dhDWcC0u7mqfsBYuyVBjyiCkomnhaTFNCHEt4JGHBuPpk/XlqRp
VNbdWvqAO7H8WuycBkQDm6iA+eUa2Q354gdvrNBWNxBZPGBvmlua29RuP32/PxKMC/IMYdRV1NLV
HBJwuLl4gNx3P1VjvW70d042WFWalsQ8SgQ5Jw/mvnCt6ES4INlU5vQJoj/Zukqexyi+VRmLVC/V
h1xFS4CG02B7tV3gM2Os0clGziviflOJ+OSN5nl2GpOt5crURbsRPfs6V1NfsjD1A+mnjxWaQkxK
eIoQt3Qb2R41EnZJmW7uonR4romlWoXp+HMi9ssPq2zdRvotGbDbOcvbwErZMocyPgmJcsjomG9U
af1ayV+6KReFEfHSQ3Zbuj4KXySijsYESn2Gtv1lS3KQ0tp4BFQJ518U96lMruMMwkf1UkFEsUcM
VngMzdxKzpVDVxr/4BSAJBbGOjXT5NzRPttEHQ2NIla1Tie258rlB27y8eBq4d4d8uavG77vU88g
USBhXl+egaH9orOVYHBbbeq3Uhe52sI4mtYgQThzTs0ypVie0kF4uJu66uPyApc39f0mlhtzhjqn
tLz54318X3Si/BZ/4bS/POr75VBcQx/TjIEjwUrO36/RG5y6mrZl/L884e+nvtzHt239UGjVvrr8
oZc39H3RV86q0YnQ+v0IJ1/s+L7jrVL63Gdmc0+94Wi7qnGr8xCp6ny5/vvXrn/A6NvsL79drr/c
4/JrIazbxKd4/H3/33djbneG7BAdLlddfsyM0PmOwc+bRNUeRle8guDGqNYb5VXX4KjHGbnSC/8U
amjElWS2nQ3Jz84YGHag7CJD5pQACtAfIrvTA2MuNzDbGXHQvJqGzNkjwjNYltRuzodA9/PF8WIf
PNAfmH+s3TBwAFMxR7Vxjyqp3XoJloV2Jugk88RLgXyEAinSNz6I/i6jyCk9QjURy6BR+zFo5K1L
48joacmVKMctFejONljKkSniLDJUvq2GYelFte8INXdpY+EA0QDvp77Cacn4lxblHocv0AfGwxuk
GisrQxNst895OjzaDEfWhVbezV2DhlD+AiJprNpnMM79JrduMmrpwOsitfKSfD7VvfUEjlivCnVL
3EdOrwpp0qgjNsgxBXgEJJR5LG87ZB0Je5irCkvKLlHyo8f0jm2RyWR4G0fiDpgsxSoC4ZUOqGkN
UuCXgxiDXOq1X9LZDs2KBB7DUIFIigflkBpSj+EceKNSqN/AecJSjpmbw64NC4Irl9MC8MtEK17d
ltT6ukayYPacQlwQ0bcaqowU5bqw65ckRqcxV7hkhgLdl3ixy/KEFBsNJ5IGRI+PmpucZKG1+LSs
l6SgYHc1HF7oRNiQdUMAEzZ6qxqLj1hADclKo1kLDZMpgJ0PY/bPAraQNVohjMU4DGzzQ4+NmwFE
4TLl82A4Au+qP5qs9q96AcKmTss7FvoHB3rEQ9I8hqIrXrtUvVqWFqBHQL/X2ZSyIeM4t2WmWLlq
hErheRvo0kRm+tq9E9XlK1OvadVMzBFbOVhrJ5IoTyMPZmRhRoc6ZKBVnPp5OUsCFsMqA69haHtj
lUwGnqhQ1icv5mtiTU+EZfAvW1IA8V0ckOTtW2MOhImTsO/bpcf8JU2kvqp1qh81O1EUrTRF3Ufm
5gTweP1uBGb9SowhyC/th2tOxIvlBFsVvUIcakzwMBU56YOJLm9OkbWSH7S27VMNOnaVTYl9g2ok
WcGAdRjchY/NEKQVUmrSaBdw6tzSMk9eWerMTaei+8k2bCiD/sscCtBtNLDnTJLjBTtzg3BSrUjY
oWnd6GuoYWlgGivWEv0x8eONZCwUSTM7hIqlNKnGW9rib4PhlTde4sDact9ccVM3qMQ6AQ9XtIyy
cu1oA1+jrYIjFUwzdXqQOWFHkEhpb0S0t0SSUnmOIBk7NNolwgAVeYxvGMVobDJl3n+wTUIBGlcj
KB5G53Pbo7aNLblB5YY3cX6o8vIrJpEmUD0khxby/zoVuJjAqbFyquErGk1KMpKyVw5VOPCE5ADl
UwA+lh5I2vqX1fLZjDucTIxXRoitkea9h5O4FihPd6qABoBIe0lXH66dVMNfYpVqjQXwkC98PLvt
q+9Ll187W5h7QuXx4w+HOMEJUXrmS944rw6uriPtJuIex+6QuBlWMWmo6iCWrpFWAY3w5xn9eVxz
8fv2y8XLTZd7Xi5d7v59z8vvv+/zfeXl9t93J5+MF/r9HN8Pj8aPdsIWl2pNebj8kAij5hX0z/Lw
fTGb5n+66XIvM/UiNJ/Lo77v9W+uLYsRJ9jf7/D/9tg/XqeIzHwv4YwZwC8OHkFiB51D6CB7Qfly
+R3XEq90uX28XHu5+Pv+37f//a6/n+r/fvfLLZeX+/uz/cvf/3j1y7P/q4f/vk4Re4wtt4HGa5YA
wviREAE6B+Hy9/1x0eg6evmXaxGRYoezZsfbt826N8b2oJCiHC6XZGO3h+7yw04qfXW5eLnycrPB
2M3AP/BPj6EQ556/73R5DKFU//Pw3098ufT3m/94zj9e41++8OVKdxoo3gCu2AbWnv95u5dLf7/y
+6nVrCEs36jJ2MsSDy+9bZQ67guhsCQuGKScmFl7r9g+rdFGIvCtwKIpcY1rgO1E5JmnfACO7mOH
j2s3SHC6kO5mX1V9GrS6yb7qM4dUsHIrJJtj4QZxq3/0SgXVQoQ3ZrZDqTvlm0i+AbN6dAWlJQjb
TdRjeqwW6HlToChyQV/MqYbdRGsI7bjNqrw50Ap4Hb1WoRkxBfvn+YeXwpQj7MgxE+RDPYMmrXOZ
04b9L6MT3UFq8TlGG6/6ib0BgdwMcJiKNeMM6224WqgRk2+TAhzCzWVkWFAc05A0wuotdEHdhfiE
9MZlC5OIeONMKYosMwuiVlGha4xw9aXZ0oG2X5Gms+57VCllNN5XsglJd/20dGzgWB628QAdyGrc
X8NgvlQVBH42hQjs3rFTYQiPnAk6O0Ho0BDhZZQwP60c8V+HwdIrUBqT4z55+fNslEeetiR210Gi
PkZ3VmJ/kW7+lrN8rxF5/B+izmu5cSVbol+EiIIHXukJUiIlyr8gWg7e26qvvwuaiTsPR6HWaUuB
wK6dmSv5x5svpaZ0NqQtJpYaXkzh0+nu9cOlMGjhxTHSrSZfC+CxkJZ19Z9KqDNUkROUUVq2fJ84
v/9j+sNXH4dXk6WdEUdnMwafo8WOvRUAoZH4OetaPV+ye4yNQqyoyWTo0aFLNwmNilk8fjhY0dao
vFbgKR5h+NSOWCgITPVENQYd9crGTciafO0L1zqKSlx7xqZ9UdoFp4OFz5h6SeDBi54qoz+1WKv2
GQcNw/PtEyZs+0TWYDKEs2eivOfnmns3NzmnIDpbU2xib8pDVFYqt1oZoV7mrbllsQulOZvo5a4t
Mo2YighNkyuZiVrYQ1HvQbDw0K0MksCsi4sRgKZP0LM+J3QdFyVMkKzDXiS9BDxlxMYknCVDqQOG
waF5h0dm9i1k41F0Uuus51jlME6S7+EL2etA8pjNuJA7UPLIIHn7lCX981yNZtDl4a7OMfG3asb0
HntrN5cPWaERXJPS2cok/kit6VPFw0lLtatbuPO5FBq5HwGUolMgULv+QRlAj2YO7avaQNWeBP9T
9cO4r7jqiV0XD9aQdVRd3+XfcK5h02oQKvC7p+uo+K4q+6duHfMQd9ElcuzHOfuDCSG7ThXSLrET
rs8svs+dkKIDNFXbpsbFEeTosTutU7dliZpRwO5jLfAvhmtBqzHq7QTDdEt6S6CY8AQqSqy4GvI1
HDBTqv3sTtXVkP1lCFPjAM71kodiujQ20dvizoMdseAmMSiKTiwXxPtoWHt9cE5VxMaCd2dLxrbk
YmPkXok67tiAmtY69SMWcUx7IN80JFgC/JsecAIeBH8zNmxpGEFo5ss9nBQ4aKdR3cb5j8lLHKib
9A2lwm9xTsGg+T5wOtlwoK/wQehcGhwpKEpkFIumnbKS/qhTNtXY6UZX9OnaPjlDMdNmMXj9vjMU
tNecu6qfl/ypPdt8yRTPW3T004NjFsmW0nHuO/S3S9CGo4ESQwoN2KlgksqYfM1PkhTD+u93gVxD
FVPMldvN6THmBoq4BwBVdEvJib9tY2IEEIde89ZGzbMeijAN7+2ZRXFW+g3O2ol6kdwYzznfqJ7e
IYO24W1pU5oDp6/dtkTGSKMuGKjI3BmmjtDdaKsB8XpHCj3fMrSjG1FuNplkz7rKqtnXUm7HQ3Wf
up4EZYJFt3dScczi6UGNGMbGCMNMag3WZkAVhAaCX91S1rzWAyFGceAkywN0OtHkne5ryoGJ5SSv
mrn48nxaGPXHIZnTPTP2SAMz5zqzp0xhdli+hbJ3gwQHWhjH7qZZjEmFduAxRhd5NFy9PHmfS06O
dU8gmLRXsSyDsKRp+U1kyC6V1TeHVALKwDAKHzNCfCfQE1L/xUnItOuRRVX62dcVDCFQqUMRVxcG
wjGws/pKoRbfSC/yb8Kw3ztxpQoNmpqNDdrpzUBZbwCHbjqlUQlT5GYiqrE26qZ4c6vvFJuZaU/5
Ewn1R5zkFO1EjbaDFEXhmxODAOyz9M6niDiaMI9m+h2eGDBNi3N9WFX00EGxEDw0sAFCbVuZg/1J
Zx/45r7XwApA/JHGs4oKk46zLtoXtcIMn/G3gP4AziJCCZ59Xq5u2rhGQ+UcYs1mcruUDh/vG2wu
CWyvgxiN6ddptO6o3C5bqYoKNlqM9lZB5pP6VUx4z9QAWUEOwhOGb7mflxt+qXtPZWc5B8eCbBsR
5loJf8HFVxCYeIAfjJQbVq0ZL9jv8UtXWhDhMV4ZQH7XqkRExOL9qCUFgQiiezH1jxtXkq3wLeA9
KSWDQ28x1cTmo6Ju6Ujh0b1ut/NmKODVJIa4aK1+U9181u0q2nPwf4/zNiV0joFJnwODiOKmKCb5
Nr7iYCRSUUDfY7Fyhwxb7/Up/BSGcRytHCd4Yqy0aInkRDO356yAseLzlwb++TDE8SWzf+KZ2M6Q
YdbqdPuVjDFEBqBsxxgYP2Zh3mJF+JVReWrWNkaUBlGzsmjCKTWuMBxn5rl0dKwhR7ZwzQU4YiBL
ShjrlsAUC1iMcCT56BSjftmL7R3Z7LexiffhYJ9N8jeBJgT/MJ1ujFzTD7zk4S4z2jN/mnfKfe9W
TPyJVPhxNh64ibEk6igj6WPOZtJv1clp/G+Htz40xuqKR4zSPk1gwdGXu6yNu1p6z0CSkEIE/Ftq
APNNa1Pxo0+q3o0VlE9Njawqpx1C77hHfCNFR2M8mHEsYYPzTgNedK665kllWNeJ93yxzHynjuSn
LZtyYzbhFVCWh6DtUsRDojxwS8ovyJYWAOX8AKG428s8F9thfqC7Qq0ND4sZ7APyZWa/09LmO8tz
bb8ECKxkZObtVbOhgO4w9ZVzLGzkZIikZGtfohYDqJmE8y2qjEdXVRt6vpf8LXbuqiuQRCAqYbrJ
LwnYz407AVIYCcsIRUdgyLvHJv925Gp+HrA9Lq7+CANifj8YMH/EmC8UwH7jAgnDeT8l/JXEkw8A
fKMnZnPAXH5WE/OVTphRJ+kQjvQ12jDBT4SeIMM6kJV0w3vTlwIOc8DYOsDA2jKV+gBASJU18mqx
F2IHzvqK7DZC6JxW67lg2xFL92D6JFhBkx7SOL+1AlaqIz48m39BqZqOVBheuSXq63fWpimJ9WMU
dgA1U8VHc20a7Uyho4UCRxLaPc5g7RBb2lfuehT1hBxrliUJp3Lp7cVEWnIq+WYTm6j3cn4A3QgC
CLTHSjg4HE0/wiXdLnRn/SY0XPGULK5cPBDEdON+W+6AeBc5LStmNtFtatCqFLWbLEgKpol4MT/B
+UDAWRD4vW/eNfTeEPBj+jmZMc2PkWOdIqsiqzGMQctqaZWW8srtuDkNi4+AdieSgfRL4nEkSFB8
cPkNfLfwkftTizd+ntVO+RPTbDN/TxlzTiYjzhc6htgO7W0r8iLwow8sojczd+k6UV6QqBw+miF2
ztBtfdN89soZR8S8jzh07hwDv6cPo5T1/aasCosgdky0iaKVXaLXFx461T5WDAJlzajBYYIsFT3x
IBJw4I+AsKor7BOWgssNlMjgxU6Nh4wa9pMl3Jvmd+dSOmek5Zrj0rQfFL3OUaNWCKflxhhxpqUu
ZrQo+Q1FhYWMHjxKJPH4F5pcQ4pgY82jU2CVJLXJSc6p/iWAIXIP0oLUfbF1+Letfb14bK2E2Gz7
2M31gkiv8qCZtoURkTIvFKE2iMCInvoyIP7WnfVSuehNxotjj9Sv9+D3QBNiqXNfw7j4lI67Tway
3z4heK0GdOC518Flfw3VhIXkIjNDAPJhNJvJT6XGe7MDP+SC2dyN+bB3Irj3+QQzVn43BnK37Wpv
maO/hHb3yjheGsyNs7sAAzzyaQkK2obK8xSwH7tsdty9Gb1UPomGNHJvyicE4mkPNKc5uw7LUqu/
Ikq4LPRGc8M6/i4hbrSSw4yPmXjjhuAYIxDXDjaXWdqwS/I7zNzRQzLZBKaGeWe5lbGJwpG2Vb8I
Jtk/lPnwNqiU7lq7qbivfc+++ThQFLhpdYkc5PuvPhIBwUr7F1fTSspibdYcg8re+jCt6dV1+m3T
MBO0V8KIQEyTsuC2rO50zYDTMI4XgemQ3JFZB17NMcUd7RUsBKzMzGm0yww2FqxKbDPPLbAF/P3q
w9TC8UuM9DhYHUcmEKQHXWJPybS2I/1HMMof92NIwRxEzINeH/GJbP3QnwKqqo7zRAewbk351qmm
h7I3aCX+1A2NzFq2g4avgsmPrG3TDbhc7a8pMTWA82CFwsi/pmmObqCiCxbgoI/xNxFGH8E4HKt8
+OkASe1arYDfQbskoRoePXg0TzOIbbvwsb37U0KGjB564XTPPXl7tDAXCGC6m0Lx1sV0I/maOaAN
EvZvNdxXYd/dpZChV4b9QPPyvOASKL4qudYnkK8opvXBGCGCRuyED7EOnssbdJex9BSFQ7N1PZ6S
qRlCIUmQPUu3hNs42JuCeXgd2TRaAB1LGktue22BJfIEg97ikD3pD6VAEMnh1G7sWH/qLdDC0VhR
TtYlG2patVG7s6LkG3vQp03MYzVq5WO97DDHcQYkt8PNWu30GaIaPlQYvdiAMcL6+Zqx2lZKHhNH
fdOlse8a8i2JJqCSIkiuLK6b1Vxj/NN7XDvKDLfOkid0imrbeCmoTX94ZX3Nle0Rrr8ztGXJ7cbx
djBsbTvE+rwjUv9WpayYWR38YnA/1K6GSdaE4mmTGsV5wsm6h6W5PFkGNaZAVM2AxCmNA1EOMlwq
/NoxJMVBg5bdnzLDxxnrWiyEyiPRkAZHMzJTgtMdYDXuoX7x+VHWdoavBEu185H3K4EvP0JsXfYV
pafeI5hfh9nWSQjSgAjB7Vll5bWs1IfhMNcAjuYc8MsiuD3D7KFkzV4kagix8cAVa8Dx33c1ynDC
EFqJpYshM482cj5R6sLd5zaaVjdN4cHMIbHmRFPZoJtuS2eveIuqxzbVsHKwxGFuM79dHFwc7Vkl
knFdqWL8SgoOMUA5H7hndttZG+4ZBDxOdvMHFcb5Bt/yaxbV/+bsEX/afSKrL2UMmDpGN2OIFnjF
x2ynFe6tbcBeMfdhlkrG6j7CmwRHkzNuVtCK1BJImo/Wy1zTphCO0KYkO09F2jiRPep/Aqy9QdRu
/9n6RJ9CC00FgBHxt7p/KNDBmHi5jszwH3oP+PDauLndcZzxZE+AswGMb5S4h3u1uD+jR1wfkFVw
RYx48NdtkV3akuBJEpJcwD+BdbDJeIK4lJmNb6p3eM1UD4iQjsAmWob3lHdguZAXR9P9ZpuxRaLg
VGjYgdtqB0gR12Lqv1IB6dltjlLHneMnbhDDl0Fw2Y/LXdwe6K0tinZn6uHFcxxvQ8brCx2f/r4K
rqOjduNYnUPJu5mai2yX5tTLzFsIemSrrPql7RK8He5dzIHXG8O3pKHFB/tM1/SA8HCibYXX7jgb
NWn14Ibq1cAZvmrZ6UwEfwJSlYrcsCqNfavbT5OF48IaEhaiRnXAM7QqUzWtBSYkKH7qRi3bjuka
m1Fj0Es5/1pKJjtaElaF0qpdNHdfQ0KHcKuLVdEz0bk5qTajdHAAsoWC4bRKKUVYeZH+XAE6Cf4+
QE/W//MZ6zsRxIN/0z2z2sEftFk+SHhsqc7gMRNVrzvY/TURqQNLgEOUxU1AtRChornkkFshE3HX
44u8NmxbnYmIaFoY/iGscJ3bKFuHilILjzcFjrjCU4BmlyU7tYiEaKB6kVxzb82ovLVM/XsUQtBw
WgzCOfnr4XGId6DFmD4CDaVsXIH1JFH0NNy1KTW7sIKW/+WgzC1/Je/Uhm68r2yNSFprIO3Qh4mO
qqltmxHanitbhxAOKaSNM76v1XxwFpXdicN618GDS3ltD2WDBp22FEpUxgqo/64akeOThBxWWccH
/L32mBu7uLcALFNBuWom6lLrkAa8nGGXKcFZa0mTHMiSFbhNyDjFJWkf6C3dUQzyOXIGdXUU9sL+
3MuasphExgdpReAYjWUJx1K0qoHXYE8ySm1ct0t20SIGvQWO0IEqNT2e2Doy3ZTTFeLm5P9zcho4
gR2WarIhyjacGW0R/eZ+IeizQdJAX62oj3qP4HFQsOTBA5R2Ty9m7jYYxLAtVA1EAZA9DPydbIIc
DMCqFylO5RzbjkeXbiifcm98S1IeM/THbbxW0CqQ0iEwSjFv2MdudU9/VuCm3NJF0dTfPGhDGkw8
gOnl3p5pGV5+778PHjfs//5Zfz9momiDBf4YTR3cjkUn+fsQhQ3Ar6EOZiCJgfMfBcPTWVFU1jcn
svu/r//91G75RYafJHunRqk13PkUc+Vh3oXcVB7GRVPDGVAG8/9/9ve1gox1MxOq8EgdrZ0kp2NA
kObTmq4NQk3897O/r9l1b66T2nZXCTktXUAi8ECy9ulsHit8v9CFaBRNxOPMu2Kl+8TVBrep6L5o
/LWwJjqJhs+miskHw5oLIlCtNLzYQKqpMSf8ZRN1n8o7Gom4NeZYg9NO3FyfzW/k49tIK35TUCQ8
U7jrz0W2NhK6LqfiU7TGD4268aatT+xol3Q3NbB9RqVrFH/wAj53sbxFcbvIEBF7EPfHjrDVWJX9
ErnVbV3F2s1SwMrM60Qxk5HGL4aqLro/3vrWOZui/MbBxy8mkscgjM+Ws0dJN4fuGUiENVAIEqGh
Nt8yoyR5P+F35arzqxkaIPC8UXR0q6T6pWmGc54A1mtDRGeg3ivXb691lNyPWczJFf+ZGuxHsn9P
cZ9viNMAGGAf3LNNIJ7EYg8KjV3Sh8kS87ET4zW1kXu78TSFdM4Q3W1gM1J7E9+3Ezk4tm0W7TXN
rz6Y916XBEIv6w2QxDu4FYwQwH6g8Uff02Dz/CHwSIn5W4LUNGtpIGrt4M8Naj91WEI5TO7UFVru
ezeEWFaijvLl5UM8ptBbLf2xy8UlPgDAx10aOl8VafuzNKYfMFV0rVbGU6zFXyRZbyX+j3Wf9vou
dq+RnX0r5LVtbZq0+nJOjco3HVwp2plrAL0j5t4o7y5Om5jHCciHqd10OPB6rbn1VnFRGVkoopmA
ebuS/fUwkMyKWFPPNqCQ4mIb402bjLvlP2Vmz8BvXqT1W6A7H+oy3td4rlk0m0CTYTgRVoiZW0gO
IaBzWxqmh07jmp1MH5QQ3q/cg44e9lCSUlgARLXueLEYwvARcBMX27hmFRRzOrMyayfL/kTPi3+o
pfvOdiskK3xM21IDE0QGk8kY3b1sMTspOWX7DHBSMiSXUczz0THYtLLxAKwO7qqyuFoK1zibujz7
pMV6N17nhjqMNXs2Ak60h9GPIuf6SNItZRrMW/7AFgTi1nBHBsTR4gMsq+Dvh//5Gg47sf37YpKz
x9Qb5ydqyC4axH5DIuT1wBzpNuMvZGQFIScLSqxF+3kwz2lT7JtQbQZo2MlZHApZRUfYycB3QTvE
fRSosr5WEA23fcww3RTpP9UCq2u85iWt8aJknfJAnAFQbpNbqzePBVZh2+nWHcEBMifxVxx7xKWj
ltURFG6b/QltRtfEje/qkUCmZIiKy/G7xsePz1SsEHfgvTQpAF//F+RwtoEJc3N5gIKr+saXz1/O
tl490W0mB1QZtj+AXoO7IRFvkQaOkgOE8bOdy2SdmexflGfpJxDhjEEV4z9uKhfyZ4PBFUA472tC
B0nFO8MoadquaFzWRkUJwSjftdwdn7UIvySL9G0O220nJcuW/z22vL5I9lRFMTfni0/X5GUbOIOt
S7oB8BEv9F3jYXTpByl8+5nFITxI8FbraZw/8S+VuzAmR5jGF+ye6CV4RXd1RV8o96k9tOx7hw7g
ozTAFbQlFa+C9R0CLDSue+6aPmEKpk/bgWAb6iQSwv4aW6l2nEztaGM7vjNcdSwxXPJ+pAIYNq55
HiC4JMpzgpRSapsNv8asc9SzgEOPAANowA9uKNPJayDVjQnBLtTHB/b3/l7p+o8Ewh5Qk1dvMfbx
FLCRRsshZWWiIccKXfHI5kwmYAvCLiEGUzNJ9LKiSsf2furaQ/mkoWrKEAiBBKdrjlfvjjvu4PV6
q3gqvIdYWXu6vGG4aU1zTCf7s/frZ82zDghDTG2mvfamI7PamY7UreiIfktZP+sJ80ISi+/ZLhlX
m1V/g8Z4xX8TzDVnQsWb3hOIEZ0c3qgqhtUc4AhZM+rzzgATMWRHh26LgfPNpKA/uuqntKcbCIZu
24TUU+vTdzG+R0X440zaS2xKlv11ygKk+A7t6OgXpk94v/gAqKXEQx75L0WDFOqjjFjlP6OAXFxN
7Gw80k5Z8uOYbiCSfA06gwVBeC/bStt7FP01cQm/nzRO5xSHsZjPjcWCpEShWoGOgexbHUuHtEDD
74cpwED6KDoBxtlOP4lBX7hTVKm6aal7h1iyksly9HE/LQxwItL2aewAThnorbfOKRhxwiQRWwe6
7/Dgk5uJv+nR/qwKsRmrsl/TPmmt2qQDAuJgj0xc2vfiXd3YJqdT+dqBKNLC6Zb601vVOmyZRpLR
PUd4/wE9ptoMyXSr7P4y4pQweW9t3Nx/8a356vjdjifq1q/CB+FkjxygWvYrLJcApUCkC2bXoD4j
1Py1pHalRVeB2R35xrn1PsJmfuDGlRv8tcmVrNhNkdwzmGFpxYaz9DChom3dwu42Y8+5to00YkdW
0IfV1hqavamaQKGGkygoP1Mnf3YauhKN+IY0xMt6x3x6gfVyGglqW4iaPdjAwikZZFxMF1ahbiYM
2xUVzLj8uhMNV7vENv8B00MqG/p+S1KXX4ioDZYfJ2zErNxw5C5qXHBLCquZES1pKF4hbiSCoK1/
9HVnl1GmtvYHSdVYS3mEo9A4rRGFACSOk+IAzmyYY5jxuWDt8m2yKbkeP5qE360Cq2kXMYJY2n66
mXCh40VbOOA/owklssq5oggbXUsv+6yot+d3HCxOArT0mdLEH1g6i5FjQhuoLhJiEG859i4T+90W
6A3/qo9kSnmeRsPeMoa3PnO+yrl0tmYjvW3T816a24TOhZatVu7GgZTmPk/7Zm93NaMUha08Cx/L
SPBc03FeSGqYMwTiiVwDFsGPpMZ5GYecJTPWWLJyMK7W5whb4C6zaNpEb1xTRL+EkjDdRO5vBgih
FMOOksFLwhaq6Uw9iBHHZEKiz6+GcK9Z84eFjTYg6HeoZutUsjZdEXlKD+YSlA/n+YsYwSWkwJBI
unTL78HIETP64q0HiI9CAVnEgNRpxOQmO6JpjFlXf6D1Mso2Seupja657Fp1ddCZYmMFPVGkPMsp
qdtkxM4IQT37tNLs5OgcIvZtKwgoS6s8D7q2ewdA8LZ8k6p2KteegfwAjLmQNi0PnnHGFhTq73bH
Nysl2qPpL66lf01ItFNCqI8D2bwi9gG0Pz+ZhYaxYZ6aQA8BsSy3lTZF+++z8JUtIP2vovmEZPmj
jK9Ui355dv9z7HPqs0HWZXrhqj7HBW/uPBsfvfzqGLhbZdZpyKRkcJwocCLjV9gP9lLg2bYR7Lmr
r9xHOIAcikPtQVSUJ/jlvAuz5qAZ6bXo5MUySqCULZYItjsNKhWaBnsvXCzpth6jg27ou14rnrxa
2+ed9s+FQLiqfcTZwXkEcs3r59G8Ay4K4xS0kvmtUtmH9ONvNHVWBP65q0kdfZLP7dfA85cDh7Xu
gBL5GHE4SDDop0wvOcOn5Tfw+01EWO0Q6vCqZyGtnZgA9NtcLXBkuNAnlHeHXfRu7LkTldBYyjak
KbCn1taLlqlOHESRvmhmbZ0yyhdI9vHtabjxuFV4y+Li0id4yVAfxDIqkZTX8ZMoSGbwk4F25cCc
N4Zu3zkJXLCZrvbMhHnbX/qYpzTHG2cmilY/aSTi1qpjBpx6uZ9RSpw4DVdaDfcnaeOn1BBBm7X3
dj8+EM3Yt7DMIScHM++RqCWr43v0z45T8aQmHs/uWPyyR3iZtPSXkecH2ByXiTX/k2DupoLXMGE0
c3ITnQRIBB6hGnsGd4ZC8tf0ATIwxtL/LD9k6nwkTvM2Fe3HOHUwOmhShZlCnCQ23UPahg8NW744
dX/yOE53PYo5+6oPE2fJSvbVM7QKKBj+Ht5ZvmPrc4gdfndMDI/zdB+7zavb5ruB0lauesZvrw/y
il9hioEZ7zsZ53DnFu2pbtPHvs0Da4a6WyFRjRHP1qGuHxuWcqz4dI4K5c6dxnYbhuWnVfZ7Rrxu
mzbGFahVvjAtnyrO443tWtskzJ4nyhtAnX7wFh0PJKmkhPNXJg1znf/lJ8hlLhUQo7qnPrkDodmH
By3qd4ub240x+6U7x6rpLgFErtVr+v0wRFjEaHYElQ56N+Fg0Nmg2GH4pXPz64T31Soa8GpSeB1r
IaOCGwmJ7DcZ0uc84/XqDHCgRfKJ7nAt8iGISvlGrHHLlpHVkZs8j9zoULane8HCZnmtotg84wj5
KX0Hc/8pJnAK6pSXji4+X3oTUHFGibl5NsCdrZpB7qF9Wxtb5d8G4jQ+gfpgEmu2Ov/NDOMPLyo+
bV2/TDVzV0zKGfoFfgjOb068X15KvZU3GXWAlKjInms4GdYiRMjoGaY29LRjWfm0JDX8a1h0n0xM
XGzcXlDbOzx82LGj6llNGZoNbjy+c7uOTWeFY69BwtUjxhXS5+boPizgxZ72WqaNdd0YO4E3IJz7
c8r+eW15ze3vXTgqrnYjZesvjNcew2U2dKepGra9rb81fq5dWkyTjTZxp3MewA4/d6l/J3L0v3Zk
cwQ+8WQhyeGb7TNS3CzKuhIgi0JkkLb8JfxxkqkckWkjjvv9jC2LoPlcDiTHm4+2s03030lbC2rE
Zmwm3ay9OxbQEtdOz3OUCUJjrmTh38gAV7QMutTr8ELqv6psa3BPsbFWtVmf/j4k5cBWhOpSrEI0
5fULeyc2ECL6mS7qsvKsNXx6UqAN/HarNe6xgJb7fuqSkzOCaa3HMDk1RUWu1WlIEGpNwMzFxfP3
6d8GivTVikGaNJhj2eseZLbJkjHnMVgec6MRh9BOorPd29opcvhsBCFCP299ZIjU9racj2YpuE/5
AHkCBk5Y2yNbE8U9+cgOnaiTi5flb0vW8/ZG/uLD3w+NyEPzmcJk6wyph3XRcQMCNzyjqULbSFAm
QWpD903HcMZtp1Ddl68ZbY76//fp38+xUtPdpDYDHTPIWszlcmENxVZb/NB/H+qCuAoVUTjB/36c
2GtHwHvIKVI5eYvTJe45RHW038rRz05JnPL4+Pu0B3bG45k0oI2LH+8P5v2/LVwUHsa8KK5pSNDI
M7w75sl2phnVcE1ibWP96BuQueZY27p99K9wi/D+70PdzyHkArvZh3J6qSnsamfBS4WhjEC09UjB
/Mib8lhSr3riTcpw21Kt8fdD5slz3OXGsesn7dRq0caMvPTeb8EwKFumWz/17fOsO/gPG7p91HSt
+/4TGCelRUMVkF1Kb3ENqNeAjpd1EgyOMBO8Fu13MYgXYWEa9P/h4uywKiIfAQbYi174gbt8d3Oh
PUnYqrBsiIVZ3wNlmVzlEgSaUb6nZrHHeuN++HG9NLB7X6Y3x7gjXZZSVkGOv9o1NESHNQGtGrVt
M8fU06Wx+6LrSuAS5BTvRiFryri3t0nZpcAz3HuvAWwcZR4Ea1onh5rvrzEvmlku6mBS9GmD/OZT
x/YWYAbYMxEWh//9FH35n+4fA4qBnHen+hJ+H+3c+SMKC3JknadjXJkOPTC6O0Ch1CQOrQknnbVr
SBMynFlummaV+YB8HKL7VErKGcU3dTCH1SFOFhPLysqur0WkWjYnbI7ZhTkYFbdaw2vgEu3ZTV2D
cz9pl/kpC1oziWnGSBUp6Td7HKZDHWdfUcSuTbaAuTy8H0RjlqMHLDrZ5VuktelelxczhxIQtiNu
Bjf1g4jxMplCDs5p8kjGE+6pL/dOkkmq1sp1HpOfA58NPsrkOCXK9FeB2zeTpjxkrnfHt1wcSt44
cU1lpWnkQFxne9r4zLkBKVDXt3hRWl4AFzsi+acTuzLAVjoHvUkk3TWvQ0ZHJzxPkeKt7w7tfWUI
rimvoKwLhu9W5w5ehyqiidXsTy4IwaZRABIjeW45NB+1yFjJAhVFKcclSRq9wskLX4FsvQkDISvq
ZU+0SVMHpHH6JGvyk1EKAG/y9hEVMLesx8JWMADQEOocXF7tB7vALSCa5qqF83udvk5FUwVTY/sP
RNK+/a7O6D1zPqqawyaG3nqcqwc9YhfQiDba490Ugc22QTgsZou5BsWqsehDim13ws8I7pndhXXx
nYfdgPv4fGgnwOSuJTCKkcnY03bxOiflQzY7H0tIO5kRAc0UrD7O0UdGcg3YcWLvxNyPewiD80rH
UO5HR73IPgfO5pvZEcQW+yV1X9v1XaJBApVsAQ+0UgAnaDnKNSr5MIv5UYW2dTf0k3fULX6RLAoX
XphebAb5TTdn8zokkKe6pt3mGd4lomv9M2cV40ST2bzs4PpnOFcxuIYn6Rkf7QK+wLzYP0KuXGeW
pZ6K5QO+vKPhVCHLwrkC4SLSF/xm56oidBmZzR3lYhq4d/IMeUkXB+pxcmHlc4XeEj76ztXCP36a
NVLp+ZQnIMY4FFsKk7PsHW2PNMOtxpSfmcKPCh3W2XcW6cqpnt88JyRpzlWDD7+msXURBwaPlW8B
VKxTM6iYfVvE+q/VdfQaVvwKjT45qujsM1uE7Wx0/UFT+DGdGssNNNvkqTCteyAk3pFDa+AtpQfC
tL761PySSD3kDOZrWqnunA3y1uSZfxo4seOmdY7g7l84h0TrrjSmveWn8oF8yCuF5kBFZGVz711q
COj53toTQQxdeOmjz4j0RyjgWfnmF2RTM4dTotuZT6HSHqql9iKSULnDGtEn7K2zgA638jtfPKEn
fhtYfblOyFLS/zEm0fQukvhMPK67m5OgkJnJ4lNrTw1u77aww4dQ09WpoyQsVONT783yTXX+3VQX
tFSnsHCVV259B/7CLJruqjucGezWshbCHtqtaMVLJYytqoVHsl0xnepYyTh/sKVROP0YG5N7zAAr
zzBNmnQXC1FML107PuLi+hm6tD1XHuk4+uchip0It1Pd7NFd7JUe/ByrK0kDS+2WlOoSury3pB4/
cram5j60SJkKkuc8S8GZzR4VN0tMwmta9yw63hJVxiGrqbjOp9H5sqWT3UEGfzdnWp9yIsdXrxs5
NvWk0tvwQ6uN7KoizJSZgWZiClYEgONJqrDM1OSSmy+weeI1QF+vxrNMzcv/sXcey5Fr2RX9FUXP
0YK7MANN0iB90pNFThAsFglz4S/812uB73VU9wu1IjTXhMUimSQS5ppz9l67GUE/FKZe7/zK39Ol
l88kib2lDRvlEZDiQO+SY+5oufW23BfJrzSCA9KrD3Yb0VYgRwzi6CUtG8hHbULzJsvlI2j2E25z
KhSu219rLs+e/SGQW+CjzP64O6Q4ECIRPheOwxwbIfy1Cex8KQkIgLaj4IdSy6WxIcd7OyEAgw1w
StqPAJsXai9TR4UKPTPdMculDJslWJSR6ce8nU1FKOxgVd15RMxV5B2Y9cnCNMuW6sYvnXMeY9/U
TNfEYzWa4LXx8rce1hUvxi/fioiEkQblPSRu7yJcWvet4q1jMoCKA9lXuPrJFLYVNEP3CwRYcm3a
MbkKCiLx0LBGjaYrCkcncNlaBpRFjmAHiRvKLZdqwEgLBEAFWvB2m84Oc4p+kaUWHSMR+avKKPO9
FBrEC0AXvdZ6ZwfJ4oIBzreVnp8V/hjK11aybyti792lctegH1rLlKWxBSKZXINuq/rBuB2KnWYU
UKWXD81k3uh6GQc6iuuhBKfD4Ot9dFVnvDhRwUbJAysiug+VTseMxMJNq9oYtC8hB+vyMBud86t3
yktIBBL2iPz8fX1NnRAOTP4r1gFknNQDdS4XYtdExXzDTc6jJJ4R9Tw10atwvXhLjnyxzlPtJSfT
fBeqZJeUFqrzqILCH+p9gIyNgHTpW1s3C3/W6jECUgMMFlGJguezqQ37S6eOc7TMOtsgwrWmt2q0
Aox+F9WL+GzWk9rmXcVjCCm3m8GXNR3KT5VJ1o2Vv6kFjVe0wBoKvmJvSxOqVkUDpaEYMFim+4D9
5SEuDKhAglxSsmNSBl68G53ZvxRGaT65FMvxh9gDNCKCbphGbN9m3rM1bU1tHpfxaFX3CKBQFzZS
HPUO7SbkOXM71LoRkHFs7cqkjdeJoMKkZQPA32RCiVsMjzLELN5Yg/jhp9ld7gKoTofC2pZ1We+T
hs4oLE2ZCnLlKdptm8TbOJAoKoJJNhab/wkb7sYtk2avI1It/OLBzDChdKnjPHY8udTwUZbmxrRN
ZnpQfoeAbrTmncaKgBauceNDTjtqcthNy+UzUwWHoJvoBbKz7ZxVArHknW7RQwHLK5rfbTotWwJq
273NG6KAHt+TIENUG52GDW5u62iDcFvzBKqjLDr/VjAYdB5BArHevw0yuetbT8FzaPLz3GI1I4QM
23kB6rFXcLMFTdbACl/atBtxprHDTCf/Vp/CA91rIL1ICfZ2SDacHIyG4OACACn7uiOgE2wvGJLc
kIm4lsuvGtDjk3J8pCOodsojL7XzKuSm+f08jCneHmQe4WCj+G6gfjfYydM2jO7JAEKsloZr/KgU
OqhO7H3M/AmTDaqLOnoNQ5N2oAnidJrga1F4d1tK2q7yAROl1SGmrsbqWt8bFFs3JkAP7hr452h3
wASEWbMRSTse6Flrd4QXh4EGikIZP8tKr75Ms3qVYf2C4Ft7GGr7MUYo9mkNeZDbbbvJKedf7EF+
AIN3nqWOcV/kU3fN0gQkFCdthX/c2BnUdO5jb2axrsrkl5PdRbXsPvsZ5/6wzMlK+feaYr0y1I13
0tPKCRpKVPDS8y8e2ubsWylAiMLFXj7iFZ/LND7IIr3FLRZYnevekpvy6lBkwl4pLLgjkbwlBHGV
ZlO4aVg9nVhCiAtIqWEDfpZLUQ/2reXcpkxKr0NdSDrNVChZvdKQIKw4wDiz7g2/oiOLqDaV2brn
5Af9wFVgFWjfCpq+9JGW0JjC/HRo/m3aHuEFO2cLACwqHtOYj6UWv8w96LCyaf29avNfORVy+BLa
vKmtPFonde6v0VKMLKI6uBRDKH7oBvNN5NuUlN1yOjVeRU6NIhTQBafm0f2jF2Xexl4bEMuUBQpa
8fZ71q1GudU848tJW0YfAosG9YqSR2IkT1CxtNqRBTzEALN4yYkxZcTHRlbUOZT5abhtpsI9Glbs
BjQnDdZh432KJWnzPSA7pX7jKZEE8wCNooeFuEFGyUqpYGirys+ZDKBNCR0rYcDt27E/zjqOnKru
bsKQwaeKmCziOX1mQ9SfyUDZGQWmUSgg1mac20ezgviHWo5qDjmkNDbgCdsC6S8pWBAa4hRDax9Q
NsP8SgTZ1rCRZemhaxyETg5c1nrPof8mOzYVrG3jA0p9ymTcK0q1KV1RponEz5IdeJ3iEt97A606
bDrNofSflMiJ+8bdu9Hn0rgPY5GcpkXabxAJdmnf8wEARpj6ayEse4VdAmCQGB5VLlh4amXz9B1Z
ppcuMlg0w5o3gvItjOI2WucYRpHPMyvZ/s6Rg3sblvONNtFCK1GTpE2XPSRT79H9jGFgN+0FdNFT
MfbALs3unt4VGP4QqUwktRnMrnrxpFbccmbWkbugIqe2X7luxn+XaBTaCYdOCQLIvAMa8BKfXoXt
q0VaFOLOW87oWosccTUi8g6ZtdOzZ9CHap1qqVU49oMzqMXSlexSAz9DJUh/6eLQOcpShtAaHO1g
Uqdc9SN8tUFFr5M2hViux9MUW+NtwW+QmD4RGsXGISq1w2xPS36LqV5rcR/CIrpLCtobamx+uUMR
nVTB5oziQFwzL1emiTrBa6q9Qd61mRFbZXXyo5FpeAoT4mSnlIVzQQb2XiH7I/6a9Ei9ywkSN/Wv
OtX1e9kONCXw0tmad85L8v0cfL8wJHLMv+X93NWfacsdgYcj/yyqiBolyQ0OcVrc7BRHcjkjP9cN
hOt4HQPkv0fdMsudqTe0esprpdnTvQ2faWuSZ5FSnIS8+VDC8Kd32STnQiIiEEZ175mLxrzNMfvT
qceeTFdLyWthGV9dPTvb0CI+mMYHDpOC56ga0XP1RJocRKp/YhfsLqCw7waUZ6GqwsDKp33qRjA/
fabhyh3dvY4YeOU0RnPXeuiRS4MIwTmaq3VtsoEcdMz1qJoITRoVy800n+GLt1wZ1gRpmNxDAHuo
dNvb2hIl5tyDg5Gw62FF7lRrQx4rWNOGtB0HPBJQgSrc4wjeNlPnZGt2diEvol5PilnBEAFMPEpv
aDPgOUWcjuY5OZXMqQenupN1RbxeSchzXNbxyZvVZ0ZRbmNbRrsN5bknbzAoEym3tWlfylQAKorI
PXTomdVoCdGlrmN9wKXOQFu25d6SnCsLnwvOLBArnfnhjyPJMPb8bGkZgnOfKmGnoQjA1UDK32CL
De1BtN6xCfmveMtKxSMXagenzG/1XInVoBECahxauEvW4FZk7yI9LucziHT7rldNMMmYvT+5f7D5
4nMkwod2JLzQ77LrKKGYDjPG/7L14gP1FhwPOMxXHQFFN3MVkZReJRC/OmReLMzWpRd/hWEXofGl
cXN1HNvYVFpHN0zqZyoH5rb1DGdlJ+Ox6rsq+AbsT45nBgRjESpUSRxoGnUQ2zOoi5HAFjdv7Gbq
rT/uh2EiTwEfat5QmqoR9rMByFkmHMdlH8e0PagwO0NZ07ctCkijIzwqdK23eiQFKxy5lhZA34Nt
FO+2KPsL3uzuIqvSIqMAthuV6P6cIME5jzK5WmMz7b//Ry5YgfDtFLps+GHG4XKioKXoWHdogMdW
HYY59bhaeNJ9FU5BCwh/eWm4dZ3QWEWgAzdTZVNh9WN4paBbz7mX3JoAqALbm2m/g0O9WklEyGQ0
NXuwbzex6b0kvpddOtO/Yleqzg44NWpK5OCZjs3uq84uZvw+8LDctYP9gF7nZhynJ4Br6bUEXxYS
d0LF5LnKZ/lYSC2+1Ypx65iZPFexepizbLzrl9lUxic5fVsKU5BoDvvbcfK3qvBtUkGGEyz79TCl
86EuQAuEtJT3gHHZiMTJ1lJMmRIXltY2+FKG+q3UfPfkNG4Lg9a1Gf18QjNSF796bRxSWfXBTILP
2tWzzWx5ci8tND5dC4t8YndiGs5Ho1P7xsOVBhYT9Dqk/RhkFhpP35mskzMZF6mP3snqzkVswAFD
ShMnGM6NWEeEtkRWZWQaLekBZ09OyMyq5pP+J8jgUrlbo08UbkuLrmcoAn8oMY82YOfoVFZtRVWL
/X9PzO22qjB8J4Nn3MUaDWau5sXvqwBvP0jQ5j7Lhp0MlYWhbZtbRbVzJjZThYtaqDWg+HXZdM41
OnXV4FTBKKr7th6MwHT8cNsxFKMD1Q+JT+ktgfw5tem8Sb3snkDFbdxj/RNp+DOedXW1mg7KQdZf
0p79WJpEl8Qqf0RUK/i7CclLVjrAXDXxpYKzSoQ5BHI21KrFqoGY201udbvUL5pLW2TW4crS6iEN
pGyJ3IMEpdZdOEwnduk1GxsbfVNPVzejnbnNCvdM31nfaRK7NLEI+KjQKd9lOo7PMRzoJoEWg5hI
MxlQGXjl97gm6SlvyQdwWIBJ4Wgb22chVHoWSCzccqQ3J/WqtNrqRMn9ChdA3xkaVtw4VNEq9LDc
Z8kiwmaDcioncKx9LY7NgHLPmaGDTkmKAMnBOd90hwYo1pms3uk8s/qjt7U04E3Uy2bukIRC+AeT
m/0jvU+arthqNhutvCWNIIpYV5YTm9mYahFyKToGBWf9OFEJkeUgF20++2i0pKyt8AIqA6OmgjC5
JpaAbK9ePFVSI8fTIoMnSZ9Gr1U3ymhWlYhABPcdjXPo3RRHKXg08qmoURE6Lb5ztNObZrSQkBeZ
2s7CHXAKF/punrLnLrQ/wOPRi8Wh4xm0V3JB21rP83PRMtrFjWEdOgTIKIeS7K7Tm+fZaF8zawl9
CjAp5ccxdQ7KG8JXfyBP3k2b5OpXBGVUkXFjogRDdCfsNyfHZ+yWfAN8CoET0WQtgOmbmEbEjY2q
30vc5o44NoieeZ1sC3tqmWyMdj65yweZ1OlBmB6mb/UqmcT33iz1KwzL+erSoDL7KCRSGfbkSs1M
BuM8M5AnWnx28vypx78HUrRMzpZvZade3NFVBNO7fKAfYv/xGT3RCP3CwqoYdJd8KFaMqKBCuAde
t/dc5ry4Rx+cO2iV49rtiCaq7/w84p211Zce9fGmpMQK0AIQbCw0PJMKEgqBCeMFY/OGrm35qFe0
UMrsK/fnCbJu4+GGybnNWD/yANUAt+CwoofSylXSsE4dm/HgS2Xcmi5EvOVXhXlA2Tc7Me+/OUn9
0UxJGNSNwZI0DL2tWAtT0y59RySqZVn1jt36pifK95jPoFkkAXiknc0vIFKicz4X15xy435WmDGM
5YOL9HlD56lcK4IAT98fXN3/NdSRTm8jHIgvRLfecIYirx+PHMahmOZNZLOoi3NUA7J6qRIyN3ot
2QF1soNqTFywJvTBBputJ+lc/tzcy+nGG8nD1ENqTKECYRF1+NIQOZ8y8ju5LdXO6cqfqZ6+oQqh
9kExr0/ESBJkOKy8wdvMDpXPhB5WXNT12hkFXXGxyVqrCbQZwAvs6DTBu1lHGrZdlA+rZRHn2PZ7
DHJzyLLnaiDQXfdQa9oDxvQapZPu4NkdW0H9juEHkr6FAbIdBoLB7e0wdx+parAvlbs6wi8quvyZ
4juqkRIZQA6vnLBTFFT6jFBHO4eZCwYDfCDJvLtqBJPC3mJvGiS+epFDpB2L/Epydkr9IwvZnZEl
pdMSYj/Znd0YEWiFD2am/RnrKCTD0X1rbAh2QtPwmb5qUs93ne4EteU1jCGI2hKLkLBxNq9V0l9I
9YIUnD3bVsNzbQ6vNSlGQ2Xj70amwiI2VStG5J+Th8xdZtQR+EtDZL/WS84UmrdqNfvGQ4NGBoqr
e2wn45W7SGw5vJ2Q3meiGhqgTv0W9oh3GQfgSlcnJD7VNrM/RJQ8Zak3bt1D6VA0z3suSOw8kgIJ
1tcGzhQKh8VHuC9L9y30bVzKVfyoufojdScs0gp6RoQSpavdew0+J7N4iLdnBGR9MyMyYrsC9mTR
f4ptTE0DidK1WMxFrdvAmiDnZ2oGVpgMcUkGMMjuPDYxBQ1dLT4mCYYygFHrGmG+Fwr0SjAyQo++
Yx4Npza+leBVO/9l8jEwRdiIV53DqnPU7lNo6Pc2+9r1bGNjiWYJNsh99mcNMETyjFx9XtmTfQvI
7BYLyQ7YzQ9/Kk5KIo3Vs/aprtw3kPTrutW8tefSqLY89mUd+lsDK6TCvZsmGJ1BkNCmw3GMsvrd
0DqGgXnYDLKeEcHgn0+Mu0hvUPIArxo9HcWhH29T8xeGMdSACSQgOhFnxifCZUJuCX0gjkY2a8du
d8QPPTU5q8ziNJuJjT3PYoZfAO5RsyM6604IhBVlXh20DiUVPAJCHJGxJXMLM4zKs6lQ2LPOeSyc
PcSN99EY8eu0VKq9+rUrDVRFiOCtbggJoUSvppvZY6uFL05WvZhh8toU6X2oY9PHlkdXMgIF0NJR
TUW2yYBRsC8BdKD9GDLza1GjGNmHm7V6MAzuukqjywRwktyZ+MYabYCzKtqWyrmYjiwJdtWP4xB9
ZNJ6VznmIBmlZ61Nr8XgPGCIRZGSDy+IZvY0jJ/7aHqQ8Gk9PP+eZD3lVi5bqhquhxc/eSMwkaHB
6GcuvVMHqlD6OrZkxilS3aaRbWdThPpqXJx1bLZfVEugVFoax1p6T3kJEkrHL2LMas1qx13HCN6D
ca5f6Z7fN+W4k9LHTEgmE3UIQVgAC1l7kaf7mC4UQCQa2GhM66+mKt8nf9gRaMsXDP3FpcKCtkyf
2z1UqXAfMSxmMdqR2CBfdoaNlEPmsf0vt00p4Bmg+LsRHdRImyBJ1dmq40AIUDWR7d1ic4vWBgmq
Rgs3hTyzCE2LfJIN0eJNTPdkztR5EuxyfOLPkPjeFKl5iRMa9zIx914K/qyMENch0bC3foSfJMFo
hJiweiP1aF8rc9yUWXOTA4Tzy4S+CwWybXgfOe20z6vksbBhFkQuSkK/nrgQIJSx4wkq6q4E2eA2
Q7PTBHqHnLrzthXluxsLKmlr0gcq16VvkcK5mgWbP/fOyxGVZh3WZ5LoPthRsjsT6baoUP5FJqOo
Nn0OIzEhThdAwuvJ31L5zqvzTZ8gu+u9JSXSjViX+tuxTN07LLnbsTWJgehldiZ5HSzdXD6qjFli
jD/VpI1HWzHx6zHeQHy1WOk5GZHf8kazmyhssK30jM3EEAQIYbdVnj+YllffKT2hFtIQaB3TNNeK
91bc6qU2vBjcPEQ4JQfshp8d7Ll0oFLRkSsr5Gdf8yTUYGCtqGQERsdCdiGTxbpmxN0po65Xek1K
I/q2kxWZj5nh39fVwAWhNAg6TZxDXXmBUU3ZhhMzwhjWx/Lw3a80DOM5VTEmOnrYNAxMA+So0xqk
bYTGJ1B3utDltLSEV5ReZ4/tuHwcdLTTQ+M9VeLWq+xXynUElM2cy8hk9T8TVGBM8mZ0sSRPGv74
2YA5nVJIZNuqZu54WSDk0RliDfuKhLnuxnHFTPEha64T9bKrLAhCs7siBWe87R0WXNQjnnSfBX6a
h88l2R4IK5s7Aqbvcc4g7nbgsYjhhnbkq2zI32NxuZ7r6FcfUXD0Jm7WFk9C3X3O/qqpITJpSp+3
gi4owRLVWo9RWFd9/hMpEg/FaNylhLiUfXWIZhxOlMvso1o+fH82o/jB0am9prYrtu7iaEwXuyVr
3uZY1hIh2/engAD59Pe3vj/zvl2Q3x9YhY3VoutI4YCGCwz0+zPy6P787Ptrf/nv//Qjv7/2/cNo
LIrj75f95Wuk/8DQmQtjLeYQT8MiXvv9IYnMf/7v9ze+vyb/9Ru/f04mpPeuvn8w//7097f+91/7
lz//l5f9H3/t9+H902t+H3jqivjP4/v9F//44l/+5O/X/H6z//ZH/vgN3z/4b3/mL+//92/9/oaX
CLXNYvULe9rn6I8hwcjJdkASum/ykW5gDv+dFJB1ajUvXtaUQTdNzbo1HXMz6dvvW+z7g2iAE8xL
wX/Kf1ETG/dtrvaDVQ7HNnvn8SqxZ4JaMaU/HsMO73FNyl89Ws8ZO9RjQeByMHTaPUSOz8qb40CV
LJI68nc3I/3wdaKQIfpNweDnw/FLqvL4+0OS9cN69mIMB7rcVWi29oryDKvdEuEt5JPOz3aZlQWe
Dr0F/GHIEsu9NqZ80EZrCsTQMNfkhbPrmsbeZT9G27X3ItY3cW9mO7T7lz7parKe5Z2PGx0EByo7
e/Gq60Ve7JMcUMBo/GAKyIMi1ZB8qgiA5fdY5yzFVBAgTU5DAyPm0cZ6dKAOxMYVN7u2fBBx2NGk
dHIqtGGLtO4u0mILkBv6PP3t++GZhfjzAYXTRM1F1/AtNcClWCrgfZwXKyTKDkKyvj+1yG5WAhe0
17U/kyrEIuzqqAZjn2koNXuyjLA5TqQV0c5/ph1MsVMiuwDH4ldsscg2hVYCpX7IgbmMr4nVInGS
aRAWolklVK8qYxvX2vOMMWRNsf6262BvtRXuiD7dwbXh6nX5QmViKQuchSmxP+fGcIwZddkfEL6i
zel7jbJm2YWcE/Zy5AlLiOiXoeu6XZ+1Ocaeg9TDfUi00apNZvs8nBwy7NeeH7E/yk8DwNWjXJZ+
LsiVDSpg2iYG+zPm4CJHqgoojPZpPD62+RLqqZnDmkiKi/Ea9tG7wIeMPN/7cKNsndmVgv7JHVyF
wttUZpyjtOxvuBn7jQ0uVzaDONtG9xyNi8mTOvXBs8avETcVJ+fLQ6RMGzE9hiJl86DFP7PefjLG
9I2S7xs+FjbddBrk0FKMhya6mvSaERfuDA2GZB21KIaUYdxaZJcYTrKv9P7eMaaX2Rl/xXr5QoDh
XdozuS7LEhChzzWUbjObyfn1EHUW/YvM03Mqi2s514/U3a0zEINL1JECXzvpJjfp7uvE9q40NMUA
ZICMULhKD+qUFVG8dXCrrgsyelLh0+AsxIc5AOfqPbbG7OBObhGg6iIiNh3pTYnBOw5SsseKpnJr
ef41BJS5qku2Xqn54mhhtpFIQtaaNaLh7u/YWGBVMauDLs2nQTNQqqjiVuCLrGP3M6T4KKtsWlX4
o7bJMOznFDosckvwLbl4aMhz2FUmo8qgbTMnv2sG1q59h9eJFvwetxtuzrDdao31rgHXo+J276TN
jTH08UP6SZDOi6mluAF79eDZoE5DiZYG05pkCdB7T2JKWi6+/1laUK7qJ8Q8R6kbL6XJ+hfXyTs4
VhIQ6v411Xm8HQSf4B4QpfuYAYmBQYwP+csFkUSV6ZqybFn6Q87WAVux1r3oeWpNfav0eKcEyliQ
RA6rxzgwlaKJlnHAUWgfKeScZVv+slhtxFR4hb0xWYvgmTm2uqBK2TE4Y3zdCUJJTWyqM7T5dUJY
XNknANyiW0e2gGamU1R95AxApM9N1Ynm2jEfUblHyXh1EkryHmuqLXWMjd2MMUXyMaFgYpG8ACZs
mi9pxYraBVVUjRxJZJXrDBcIVBT5OnFJ1hlyC88gebjyz1WTByVZJ5PPDoWHItqZmkLzKW+UMzlr
9jhXXxQaEIXeXoeI7ujQDLRd+p+6R0Kr0bsvcorv4vjdcZIbCjArtVi0oCAPJPwYcQFcZzyUnX0I
E/MuDWOLhYN3kxWkDcSNvR5VdcNq6+jj32arXTzV0/g2wsFF120fJSJ8yFpEFhrJS6SFa7ulAKwr
dW2bdFvq7UcT0zlpuUFY9QGSVkYGbcZrz9Y0vqg6d46tD86EHi9hrw6VV/BFWDZz832ew2Kfow5c
mYv7286MT72Ams16e74rc/91Xpa7PVv5DTFEZz9GwZEBYdW9c2P+Cm3/pQJld2Pq1UUiHlnpsbHz
SYvjkmdr7Cd7WKjyQBw04eAAs8bq1RO4rgZyuZg58mAW8g1dI6mr03RhxM47FqyYkk6db70m8zyv
Qd2q/pWI+jW+VQMJUvTRmSDm2F29dImDIGTXt8Qa2FC0V14x09W5ThIJMZg+JkX71o3bd7XU05sp
/6CV8tMrrS/dqbDvLvVLgs+PGCD3ceG81P307CtxdhZldaUwDpRm9THPBOA0+AbwKOyNsuiCfqoh
cWTGKnOW4bIkcKGgcpBGCeEWjpvjf5i3CCDY5NXF3UigAjrzUy6sFydEqGfYNZ38+sUoWzIm9Bqk
TRiehPfcpfajNdkx0MHuXtCMBZ7t/PLtBRaMgdcfJLsXI30HL0qe71KaQURHntFmrFFkG7Nt4X9k
cVBFR+QgZ6l4mJg275LGP+1VXxV3scceqx2pGPcz3ZuC9N98Tm9w4EaYGdyj1UfX1pO7qEs2bUVX
v/HBojrTTa7HhEHUdoKM54u0cXxe3HJjQYSutgQVUSar8xAAkiiyRWZ1H4nWBB7HtsRs4mONThhr
dbZrVAiWtYPqiLkeZuRAznvkfhJHfrBMrCpT0kw7VX+ohM0Rk+W19NwMD3AcxPn4hAEf3GoGoiMN
v7rRFnvak/u6SU52731BlfX2ndEfmjAOJvpB9Iu+q9FWvvr/gNn/NWDWIZf1P/8R5Lp5b9//47No
k3a6vuef//W3TZnTK/34l4zZ5RV/hMxqjvF3kxHB9oRtkBtL4f8fKbPLt2wyZvkSY4ZA70uU7J8x
s4b4u0N7QSea1gJR6Li86s+UWb6FvtQ2+ZbwHHBa3t/+cWx/BrOpv/z/n7PHgM79S/SYEL4hDNtZ
QnCRr7q++Ev0WCF91DzI15YlDcVy/VQhiO306UTYycUX9Soa0mOm9RusCqcomk6WNuwY6tZ2516z
WHspDsind5Euvww0Tjyh2ohPxBJ7R9PRRRAXJgcyWkk1d/kxfpkQuO4Tf13bP+JcXvSJBmHeEmG7
rNixbtb6ya3H3TRNJ3NYYKmku/rjzhtTwFL6rQNxiXnuuvy7HLONFyD6QQAOsGsNEPgy5qxKlny6
715tF5NNNO+KgsIGc7qTGIgRgYUMWOkgILjC3hfRR49pv3ZJMBKojkf4q5wH+rHb1rpNKHBR59ya
yL8oyBRJB3xu3A0c0ZAa6+VVSJ2C5YwsR4NpdmlYoPzjjYtxVzBASEwrlnEdmM27vAuWL5VRu7Vi
2lbLz8TesPNRtDNVrGYN3qH5s4rFngrPiTVKEC5eVZF9dcV0IgYA5xFGtXFnkrhE4QqY2LzTp+wy
IBJergCauWNKNA1h5osLtegfQ67iRBpUhLJtOT6z401r3hXMFoP8dJpRWQ7IzBd5cj0/ImJYORqx
MREXOh0/Ws3ew4oOcMwtcxx9CzqJVDjmudl6S/6SbIOE4O6p5ibhBlneLtBqVmdfgoTH5VSHPgGV
gvsrHne5Ye4bAOE6twYaiGA5A1mnn77PIH7ByE+PZMKwKeUogBRiJ0DbFxjYA4l93SxXdjnQeOIM
8faXK7icApMe03LZQjzRjvrjjS4XSOnutbI5wbUK9Fq/HTHWLrfwctFci9MYEXVsHRXFn4xUyOXN
6lzq5ce+f02HF4jMu+Xl46ACcvqQwVBV79U2QT/kac89cOFq4hTyY8tFMRB4Rs5Hn6pAlBSMeL+t
1m0KDfRk38EQsK/LKRsmNrAa71/xvIV1kAAKqh19E5GpyeK17uWl9HwCDVEyyZ/F0LN8oaftaiuZ
vy+HhqN+b6C0W87Ocrt9v/N8ou8/nmxTXgbEHQoXc+YhPaFISizmdmTvF+MBV0iL2MgEDcYZYfQb
MMRFSz6QAmi+bLN6tXlbfrZkqbDcJsu1bcafHeLbtvt+atrJBlJkkIiHHjXVbymWrmTVbXRuQfKE
j0rydBGH5iAjjLP2VigV+LY84sT8vh7LSTZ8MpXKZpvUdeBzLX0EA3YlLzitQc9whF4PuDRHmNI9
WmzoZTLet/hSZtKkRhsCb8iG1V/wXf1pmyXtxtTi9+W0JAkOGa7mclBDxQmcOpwjlMk5qOU6LFfP
FceMlI45OmeZuwFJg0bCuSLtPy4nZnnDWHCDPE6Py9s08oaFu8MmKVzRFAFkp7alB8wMKTwJcMs7
SfmDDcGsyxGS1bvtm+y9mwBO+OCj3OlZTA2ebR5DMznGUOR0IIxZ8q7V9j5T2RcQ3bsqeqz78TT4
/ePssxjkoqM0WC+vzLl6Glzk5d+Oc2aIF1RE6zi1ryyYqXVPJ42CzPJULWdiuUFyXQXLb/++LDxp
DWeBRLBLpfRTNoj9OHSbjLWV4oBxeZ+gV5+OVUWzxwdhgl+LRyoFn+jiHavCCeaQfC85vDy65gKz
INiu3AJpxJOY6vWWFNotC7I94bvLnYoIH1CEfvIyBYL5YRrIDIOUVmQfVcZumfxrIBcbm9uClc1m
zKZTznlVOsfD6GZxA+scc+UAaM9OBs+VzbiduenRw4WuMaAskwXxreB0OSNgreJwWreMkZCHLxmX
jbiTLRXtfT1jSRxBd8IwNe15W93BcAtKRliTcUDT8MnycPtxTkleBfNyX/LGa4unhfZUbN313C3L
jzn1/FzFzED8u/wBIpf3c4vxQNxMdr7rbYxh2XjfZfl7Kezr8luaKj/iTQg6HnR0lYQ6yMvytnUx
n+Le/lFn/WOZ5ReDxM22Bw/I61DHAs5xfvTa+GHw65fTYUfxFzb/LSqbfRwlp2pHzYQ2+XyaRvdH
bQwnmruX5QxJf195095prB/CJVeCFxujs29tB7cpB6H7ay1kz9GjlaWtKa297skjeQDBcqct/18u
R2WMj7bqH3tkgHW5n8fxUTXTrdEbQGHG55I1QtQUF6StM+gtWuKX5QxnLU/A2D7ajCjLu8/0dG2k
kuQgQkjx4y8H0CzjbiWDvHbWJs80IgG6tZzcXOyBLMOVReSbXpb7NqyTI3DEXc6s3EOIj71XQ87B
MhsvIwTLqr3miY3+3+yd2XLjSJZt/6WfL/LCHbNZ9wtniqRIiZpfYJoC8wzH9PV3QZlV2Vm3u6zr
vc2qlMExFCTgOH7O3msrfz14E4K19OQKdS8pKP635P2nJa/QCbFgmvnPCt/Du6ITn1Dp/lTD+6//
+Lc/X/Z79eu4vzmuKwX2DoeiVTfE34pfHjHRAQrTdNG72vr8V/1R+xqSitnyyAuyDOEYriQs94/a
1xC/eSaEL12Xru7YCB/+ldpXGH9NKdakoAvsGrY5x/F+vt9HeUCWsfg/UZH3jLxRovsZW9IcHh76
hdABkz4HWniCxIwG+0om12nRAbTUb+vQPVY+JrtKexh8Iz0JlzxyJzmjRBvXIQZD1xyB+t1LC9AU
WD7Y0or7mkfCjj4JxNoHKLWof+LiaPiwudJiO6s96kwjCyqj+q6xTVTwIZARXNwatuTkSZ0ajMaf
TiqJsgl0SydABXpuAk9SLyZrwhI684GQkGf4K2dLc3ZF+GVnAPsbQpTd0rhGE9NX8WwNvxQTy96y
XnoispfOED2TH0T1Cd9tcJt3IGv445yHItS/CjBnqFvlnWC6NdKQbTwteuiHrr/VYnJtBms8j0Gt
EZyUgrHJS3oPY/sGaWba+8Uwxw2o+6y0bqlU2xtEpQJrNs2vuvQkWK+i2WpzXIEwEGw0cLrX3EwQ
z6hibdEAWHcZggUVKIfWJL6lQUva/TA0Ohwe31kns7HI4zIK3Vpu7Dr4yKiu9p4c1RP/mmJv5qWz
KxtMj1ibtWlSTFn5EWuQAmwFGCzD77UIbTQPHsTgsCi/UxBhSwnusSbtiUpfAnFtpcGGPcdK4IfR
hz7zLhyf8aYTmN91OEC1SeNqmchgo5Nsd6jbyNpzBtA0b1syv7Ow3lqzpoQke7X715ejU/RZF03x
q/33/0vQ9GdRjnUUhO3P1u/PW7v1/fofn/CX57NXnG8H38W8sf3LjfXPaX2nvuvx/rtR6e/v/ccz
/6cP/rE4PIz/fLkxyQf/77fYx+jju47+ssMW8yv+2GI7vxm2JXSP88HSBfKyvy0ymmCHTbIw91os
QUA+ONH/WGXc3yxMa54uqRsxt+JD/PsqY/5mWMi6dFZA6c2b9n9phy3Zmv91i+3YOvtq3SUKnXVQ
t2zrr8tNmrMFgGi6VGUj7xt0++ypM6SFA63pGDPripUOAQuBNcsecA4yJ2/Z9bRwBLP0dT019rKz
yx7TzhtdvxP/IKREU4gvJQd0nHnp/dAhnlTOQCxXXHeQYbDRZ0V5tGpcY554x0/TLbvAuQJluAkn
QsZFxFyst8FBlpW+LWNnGyTV2r0w2EEw1UbqLTaOQQRrGO0f6Rc6Ql0jGpZUqejro+4tsG5bw9DJ
XQE6GYzBMzX3MXYyGpOsALI6OJKCj1PgpoEQAdkAjorscK9gddOj0VvSOD5NgGZ0Yb4pOrcLow1n
otjOn7y7QmlMM6sPRwcmoFfn0B0qtK+ht4jsWwjubJRH+H+xNdzGlXsUMQSZBvFDkY0UNXJ80kIG
D6HLNMywQ8Q7MH5a8WmYhjvnnO+Dtt4SGT4Y6aPMxaMWzVnLgvyMCWvhJOS1ACmfasSPqLZ+s3QH
soWQ75DawaB3TDTntKaCNxe2WHhewBzCCV/GFMUgLvydW+ekmQ9iiw38KfDGZalX1prNwJFRwRdW
Z/L7IgqgDi1yC4YZwwxNeZvlBX2fDsoL7ohRHUSV7Rw934e6eqPrbbcQVQKv2op0woWoEPUGd2Yb
ncGxXVPsiVxO5vw3Kq/xLRDuIpkWosL140qgUkm8g21P4LLMIZUP6apvvXfyIP1d49LVoUTnIh4u
k7l9Utc1FMAA1X0wTEeRuxVDJeMw9Ej/qmHAtwaRWG2bokS630C/5a1iYbwgTiL69ThYWKRqCfQW
ST1sYFTpGeaxJRFI29TLH5h3QVW3OV4ifMYJvnUAYKt4IIIXnVOJ/9NaAHsGlSu0t6E1aySLd1VT
lgvPxwmFmLN0MKJL0vqGNsUaEq3LqVAbO8edn2ADMvdZ2UIdCVA3GkDJQonThMQDGQd3mqxgMEwx
0Fqvw6IZg3FLQC1hI5tM/EXQhr9Dr11mEmymxy4dRDQuiUGdnUK7eH3OMUgqygaD9y3jzr3GjHfV
uqAWtbfaEbQR3DDZtGP/cPIr1GSh5p68FF5ILQ6ypW/iT857oQfnMDSeoIZ+a5CQlqHAseTm+d6N
ki/2tmxdXPNXEVXHKg2eeg4ue5wo3YnQgSGPdLMvkf4GSfbWVfSvQ4gqKbgR5t4gwdQa4na/qfLu
anq8oNc0VhpooapHjI0RTSIFRy1lhI8p/8xNZdoPk1wzkMJEXq4bmj3kxX0h+EX3gjIHPWQKP7w5
gGU743pjdwHqjnjOVe0QnQ16zF/B4dJlMO9PwXA0Ad2bXFNP3oi0DUlTDMnvwinJ5CO1npLW0NdR
Y1057G90humOVqPMAXkzVruqjPkKo1gtx7S7xrXM124cIBV2Dy7iB2BMpsNoKLRWksTN9kAY92Or
mCq5Q/Lo+MUVhMYFd92nSmlA9vR15BTczw92TZbuvDkjt+sOZIU8h6J5CaPgXMR5D2gA2toMuJNs
C+kHdFeGL+4an9djYGRnMCEZwyVjYftmQtfJPSLtWsFRLLa6MD5HiOh1XFqr3o2LFR6DLRUAQ/7B
3ZJQ++rNuA8fU3+LhKhyzXat8GMuUwj8xohm1TengBg2OieGv1TJk01YdI0lcT3G7vM0shd1++7N
8RHuhnP8RmV4Z8dztp6umagA4gphwHCaummTZ5a+qXvgoM44HKyGJDWM+3GfvZqlYMBGtqkiAnGh
kUil+fWpKYZNLZ2jwWDVDPDP1hqaViq+q8+gC4vrkZkx9oApXEpfXQYNrW/Uyu+hNneZXR/roKPP
0265jr66aXwHOZDUN3I2hU0e2yQJB0iMZdmZDzLzdjDchhtMSNd2ZJgdYrUfAFG7YKNRPezCXu0a
y7w2YkZx+MamGsZ3vUBe3VrTZ4hyy5/6c+3Wb1ohLplvvDg+irqOpc0aOasznxaE7f/CO3NTKmjT
o+VsnBHFM2QpoL1gDBpNf6cfeo59TuyuMYwNypZmExbEMgRFd2uiCMbljWGmcltmk+GlqB7q9E6r
EC50Z+gnzsJDvjqOYAuGgstYDzoOhxTPxZAeFf5rOw7HMqePEYWQQ8jv0hUgZg6SS56bpzEPRpTn
N71pfIYacPpuqLedgyA6jgm76ruYxoa4dEHBIZ+qN6+QcoOV+k5Gkutrd+0mCTGnpPPVoJTGY81V
LIA56CikhZhZphKXHsvEqrGCjlZG9+4ZTni1c4UAgubhkBNyYkFx0vO3TOTfokJIiBrgoTAok38+
0LowLrUVvzmyx9hMBbtyho5SttmMbnHbcJyTp0VTyOwAkZdd9MawEvv4qmb4tQ0dUHyEWu/zTLum
KdxQDP+37FbcHTiOlSnHdzI0trWUJ8qMp96PT5Ndd7hruoC2q3WVAOalCM7oTa5T558GmFw0dvRp
NV9voNIASHPjJdsUJr7dUgK+6jXrSJ4jPkj6JZHUqgMRG9/MUL9JkQDEtoo6DtvYhpQO9u06qYRr
luATFmymakzYa5NYhYVj1DeqzNAYy3xFzi3okPECenCXBSOxMiNT9ib4lUYmoW1glJCsTPeqQAGa
mc+2lzFp1zUNHybqm2HsVsb4NBlz8q2dnvOsvtYWa7zIb8y+3MEaYmo46jRoSPsb3Kcmh5imJfiE
lf6F3S+xE2epVIdnKCKzZz7m1ITMoOLa6NMQIYH3ycG8T1U063rQdXpxtp8s9EO5BhZ/Bj5nZv6Y
wExZ9G7+iBuGWIOCeqXoXOQX9RlUNy6gJkq2XWmjiAUJtByI8iLv8tg0vMwddCq3Go0sYg563Cku
xIFsTUzlJRSG4csP3GjjWPLJdYFaOrhRS4BYka2hua+LFzNAOyRS74CuuFvaTmVRKdofsMDRbxbJ
fSUasuSLDzJJwZ7nJMlj5AYzF3MpJIPIcvWX3E6gaArKRFcdokCgCU+eM924MCJiQDueg6g37wma
I4FgeGLiTpUZtfxDqQPkxASUGIwDR+KnDVFjATxwbdj+83zdUCkTl2C4EkfxNH9DVd1SyBJfClzX
WdWJeCHqbR+V3qmvETWgzVzWLsWCAmoODTi7D3vgljbYbVI+1CJpzXExMIVuCSfJ8vQq1UTV1BKB
2zu7wU92QwIRooS4ok2cofNXUsCJwd47CupB/DGMXebTpbCjZxAc9B08dCJIpTpWQ6xZxFCEHACk
BXyjRTr6pXUo2g9ZWt/Q4geKPTs7SImz285XibHpzNBEtZpZi27E1O/o4aPdGq+dUsHGDNS5LS3Y
GvGrj4GUbRL9tL0pg/rRmyMF4lURpe2eRD1r247JqiVzNa/rfMew/SbGJg8YHhAqItnUn/2JYCIa
+AsOZtxVHGr3jo662hst+ncBx4tX4kxoj9ao4aEK5xTEhK2EQ1BF66G8biQogQH1f2f1h66sPuqx
eRtQ7O3C1sZIHePyxGYQ1c4zOx62/6XDmATAG0kpiAgQ/lRoJCwNt/PUeqfSP+VSHCOKcRS6S2It
FkjbOKWw7IJRuREl1QK5iBxvU2pjkIIrm2CFs/jNqonsyZylPxHeZ0CAwDJqL6U0itVcXzXDYN1M
yNNizPDLrBHWOnDwHrYecNMGIRdnX995r8hYILUnHl0cw7nBENLNtHALQgoLpdDCszDFkfyhtuZL
R/DOrgLceiVvckvuOp3miJTfjlQHmzwApV0mVeyTluSlvEEuRIXc05vDJoBPTOAfVI9O5D1WaPUB
BLcblSOLx2pVURZ2m4biICVeAqt79GzV+9Fznji7AOFKQkdH8Uw66zZO2bQQh5NMnwS2nBquSUZF
tAv5u7mNw1UbijPMbMjSWrc17J3IGnelHFi52trO2gsBcGR7oH3WCzi7ysJE4TpPBpQyIqFYREi1
5bVF+Tj/RTXdKy1rHsOE+U0B3MQqH1s/+fhZgztzvEiSbpVJ9twUuGw2s71tzFYpCa8B0g62H2jD
de0/xSG5PaNznF6LgbgNLsmx6i9p5p0aTl+fhh3hv1NLF6+4r8bsZXIkrSpt2uvBSblUeSklRFYB
a8etVJbhjXS5TGSM+Nj6EEseRlh30pmoleOJyPLxaMWcwwPLl6LCS+4SpawTuUdqEWnW1iNhwSqL
X7UW7iuEiAswA2oxtTXFCHqaeLwEpvfZVOWjG9RXLJTjGiIuA7EJRT3owLiIKaVgjXSmvE626rG8
frSkoFQeozwh3W+GgSe8zrusByyDnbpcAGzcBAVBYgmUXA3bn6shpdUnrEPo+yGy2Atfqhch43vd
4DKUUKUBLm3j4RqQloONruAaEE/u1oqqfpnxmy2nXj/p1DXLrpvecqtI6AwG2qksWUVa6tyiLR87
QvzamqDUOM0xpGTZV2OHHO4BCEtnsNMVRus342C2zX0Kte3dLYHt4kdPrOEhTkzQ5+zN9AFGdxmY
2Fww+sqpWZE1dU0sSexJIC+6pa4kCpI8A8K1tGgI9maEX0d8aJZ1CT3Wxh48GFwv0l4hhu0C+0EP
+YKU0b+ZDQdJlmlbUhhcn9MsSyHr9Ubt7+MSOBKr5daB0XXCb3fr2xTtVsMHICY+CjxCT73FrL3s
J7ixerjBEwu7faI7WVTDI6TU/Jy66S6vhurGTOwtOLJqMeVwk5yceaQ7vLPZ6Ney7U6B5a1b+VkD
fOrwi70oL7jtI2LS3T4+Nw6XjxaiDTrIMeDZfQz2f0hhSAx6RTAfvlmmLPvEj0rg2RkUMhl+VUnw
UJRM/KKQpIqIpJRW9dadMu1THsbdrsggjmVjiYQpSL+8rl1PBuCFHwqtzbCUym2m0kJJWMYBLE9E
B2fDn39VtzphPTFCD9obgCizJxiXFF+t/CLpo1tqY/mogyRYGaTGD+Z74DNbo/9PCAG+UEA9Nx1R
qpeIPDwCD+QTwc6Hqa8nYq8QiynD2wT4YBaO1od79OL85YS5KqKWzVhBcAR5bY9vcybeG2SNhYD6
oBV5drL9lIxh0X7UU7AHHrkgc++aTCjylTc0K6BGwbbIipvALn4J76rK+BLY/pMBzmNV6c7Z6RCT
cvDOkLXIwn41+ZNxGaLyru/qJ3Rh2r4KynMTB+yX8ZE4meqXiU+DSbc53HuqHT6Zs5TURH5FKRWR
noL8lUlad/CFQS9/dEk9oXtOwmbeLZMKwSQdab6u1DyErn7sZXA/5jUMkoVV6uHRtBHJTBVxv9MA
9459UuFWe4zoSJWD98b0HhxRPiZV9Fgb9QoK7tKF/YHpMLs3e9g2eli8pI1+JVqCEpDtWOss66YI
iVPjXPL66j0ohb8ZMLfoCdbvWsMVV0+kkrfiTq9KfVHbinrHdwvs0ZcxBf6Rjy0EGfglILJLQKAa
BWMUOJ+aGMlgnljUIRF99YLEkqHfUl3ouXfNuvYIG+Qym2oDGzXz5PNx1UO+yeL2PAoY6cPUj9vK
vdjMyycScRptMqERV5+OKFiDCeWlH1PddJZsHkKS4ReWnG5KgdIma5S6UR6XizZvtjmD1KmZnNW8
syUUGR/uu88Qdu8n8btrkMXARXdCDD9a7a5C35gJzz/1lcCqQucsNGrCaEztycijFUkBtEN8T5KW
JJ+mnit+XcWQEHy0qxER0nrsEp/m3tuOWVCHW/cTZAjifK2TEfQvHRvlcrS+876BADjjAtFi6q78
BDt4ST0g9zkgFer0p7STNzaCiN2UPqMOCXa5gB9Hm2b+KnULH1YV51sHa/Cu9tqbtp0wcvolXd70
cd5kGuQELwtV5JtcqXinNAtUWUqyjFv0a5pqzhI46Jz9QIsmIUCPcXu+augyryc8846d/xri7lIS
wdhPBIuXoc2k1A1ZJKe5fzPpT4E+C0SNI+zRYm033rRsBvNDV7NzEj9f1Ir+YoS+sfe6aGvm6gMp
/HOqoLJZmebQ43XEc4QUXa8BZ0QE4KWuWBbC8B5HgXW3R4LNIWDH64QWcB2IoxNll67wDmkW9Stg
CITNyMtglf5NaBS7wZ6mdW3SKsKEeBPamtp6YX5XBPb34HYYcG0iZdvwFhdYum/oz+Ektnd1ax9g
C0WriAogLL1oYZZQZNjnBpNc1nswBdsQg/7OQubCOQ6UHbIOsijNWehJ/NTBfZPi4qXDi0f23sYH
3+wn3bjBxXur+8gLmGJuqzn4QnXwPX2SWfJcfJS5MSytAOwlnRh/qbFKrSPx5mjtVTbNa4+3Dk9u
SHwl8RNbZSdce/FNLbIIYJJrG+Z2cqrT/H+hscth2N7v7MogGl0PV0iVL7rHEKln3FS4twagnQqg
1LqKg52GSt8Ap5F1HAjJyJmbAS8mv4juWFzvbZIkVOg8iPGQk9HLpdApt7rPLhe9d6ODuXci/5Wz
7dEm4LhLaHv3GyP2nRX6IaiA4EMdbIDbIgSK2E9bZ5zu48YWW76GzjbWvT6vWeZFVChNfCzZc3wp
3KZihz39ziTtfQGB9xCnilw391b4nChlJakVJsSzXaOtW7aAy1MtaecJEAKUP860AoUEQzkb9rG6
a2BtNwRRlJY4Fn4sPzM4LNFwF85s1BRC0ixZklrRLMPJezVhi5Nx/mbEFebLvNo3dfHE2aPtx+Cm
YOhH9kyz7YL6TkMT79tN8dzaRGo1LPN+RxUfcjA3qdPj7Zv5COneK7VgEWcWTJJKEYChpwdrKoxd
XNfnzjFIEwC5smU6eoFWYUPjomGdT8lSZbSD1Dh86PERLXLAsknPfaqyF9VMFrCw/NnuIQF0IwNl
6wM1dbYkJY9ppbdO8ekuwqo+61yEFlMTPYV+9p0xSd/psrmNhplPVKYnf6T/4nm1u4paaK4ywVKC
sGTpN3z3QdUX4O71k6tL9ElGSb/GUSfXaC22MDZ6rI4amHKoNRWJtDB61iBE8mUuzQ/NcfFLqHNp
p4+BL+A5udZ9a1gc7pJY05o51wIoLZS4JLWWYkgOPbhdCKNQykuR0ewnur62w+hA8OSW2O+munap
zvSiIXNGJc3StRmCOV/ID3z2a6jypumlk9mNKvgneBgn1BsWCYw/zd6MxOdXV8SPVtlf2kpcWDqi
OWrtXg91KDZ5RR/JUtDg0je05KdKWYRwtsNONpTihoaC1bN/9V21HJ1uLQAR4J1iNpHY6TqPX6bB
MJYJ+RbrVJCdi9vFIKjMvZHjnPCUtC9gjE4ayH+2hcO4EyWa/NwPT7qMngtq4pu+5ok6gssAY3pH
EQkggQ2tFmTgxNRXq+BXq2+DlNtFMP0gGbKnPPfHPRKiGHljuAjd9I7G11vGwo6jBiZHT7dRqfoN
pqzLqlFY277lMc0ZYBOQ+ynGiZ4cK3bv7A1L95AiUhhkeo/2PSecXQ1fcQ83RrdbZkpatJZc3FZM
miiorOHswKzF1Qq7No2/tBrFA/0viF4jcdctIF1m6Z1FjLZusmWZOyA0ccY93t542XrpAV8W05qo
OUDsgU06c04m62I0/A89Qdn2J2HlZyDamPZC+4SvfxcPLoq7Qd0OJM8sHNv4jHsKlcSnJZtwclUO
Zx9gbyqjsXymZbuP6BZuacz/Srj20GHW+iPGMBpLPjHScdvLfSraVxevyWqy3HBGO5zbnMLfyq++
W/ZroqnkgAp3rGuxZ2JDba+hUqANtRvHr0pEb6GV5usQpYBtFxIb+5GNdEmcXTrQ9i9eVTle+dhY
8YHabSw4RMJT715mlfBkaXYoGT/nHZfkPl74PRfxogcsr+zuKZO+v+0ymeFUbghz35m6r9OLKH6F
0wkWr3vUM1fjEAN6QZdw48c0fzKfg9Llatg4YYW6l8Qxt4dp01rmC5D8cSshZ3ia7AiD0s56Ce1t
CKevnMAY2zKIP1F5tgIl6+yBkS3LNCMxIpnzHMJ8qtLzqGWcW+bo/oTWbk145FjZKP9qMr2Xo2pf
SkYlHuLTcIbsOhw9wZDre1MnAhkCFqIGBsDgbsCLtDrAvLL9yGwC6dyB3kBT6AvYdsRWrm1dRRu9
I4CHedpr1yCxzFT1OMJp63I8j127DXttuBUm++y2HZ908h+2jjZuZw98A458JE8PTkiw7atdYFLo
MqfI8eZzYRf0laOsizbxfMrXGK6F9dR1VBiwqjmZ4CmOo8CFUroFfvr3sYWjbwcORtcCV048yGRV
ubQmS1Pfd7l6GBrvU6u1eF2O0bUXC9tx43Wtil0TE1I8900LyBPwPQz2TlGKccbM16XTvdQxs9uy
St/iPIQfz86lpAkb0446Up2C9OE6DBCaNSMDn8myZHAucXK/dMR/ptR/uhAfaOdJpjY8d22UYpsS
OIK4wVh5KQlvY73PE9UD8BYvHfjRpRWykpU34xTgi9ECfUPZ2Lh7lnesRlpPN5DMbS1V90YWp2uU
BWjuyNyLEcd6jhduoxAUpajbx8xoX+h84+/iTTNKS48dFp2kyMfbdTJckzO/LHfouK+V378nhEiQ
KKC2bZPRceS4iUHueFabLE3JzkPGDqIZGCimiwaWvCiizOdttzjlnXkdMpgOdoMtMwHugnSD5mVA
oOt9XlSKHQGihMCV26Tme45ZU2aqRzdgHURY1fYU8KPxoKLqrTOg7OlX5K+fhqIspg6C3c8Shgkd
25MgJoh3IKj5s0k4zUHoAGHXbXTdULTpNKwJjsAtBRBgWc+dPhE0hwoRIswlKI3huTYwgbnNcJvl
MEaRabwIDSuPb41HCu/1mNYNObiL0WlfyATz14ZyyZZWxEywkXqaAD0XlGrAw5lw97+mort6U9Nj
8HKAKh8Kx1ikQuxUZ7U3QMntvAMMyCe+VQUrB9s9YO1LN/UPukuhFQ3Blz3VDJSChCHieNIMVrUy
M6lS3IKErA5GpHfIrdHY+SF3Bw3T3TD/CpnP8YsQje2hd1dZfelqq14a/hwg1ifqEGj5wYtIH0zy
CmZddzTcST0ASc4rMoLy0Z1u6gBWeudQb0HUZ9YgfeITILM5dLh1I6u/GQt6WrrQSG+50WStnxPd
vjNF7xwTqYFvHGG0jb2NzTzp3WUlo3JLcMtJL/WBDQYpcarUs0dyDZh/2+GV8I380Uk7urD6bJ7i
UiusPnlgs5k8jH73PnHGHmWbJA9xQchh5WklQloveYjsCsAJgXtB0n05qMivPz+KcnptXKIbfm61
WlPvWo85WG4yRcNp+sgCS6ZS2icnYdT2nUj44BR/f1lYuKlAYzHbNbpLb1TuIU0nuZK+K2+wSfQA
RSeTNnuc0xCuwiPxTfDocnYRraX5Nxl0uaPK8UiPXnok5/2173PM4j7ynZhx9U6mXGcL2Tp7Pgyx
RCFQXYMGRYce5hfmSTgfoPbVeG7WsSUqSMTwx/MwJ8eqDZFbMM87RbW/q/WGW/Nd7fwnYVv7IpA2
GajGH/ej4d5UOhCayQmLXaK08F6PivDe8N3dVCfZ7c8tap5xKWC7MFWNgQlZ+hcDKnHSe+saSeEx
2+Dy7+a+tw0ywwc53jdPLEDuOp1CGy/xnjJKPMcVcXW+5Q1nJXBkk+20MipdPXW2PBYcz/NZLkV1
0NvwppNO9pA6OhN3e3oTQdnQOQIihJk8WFUEdG4NN7x6RPu9WcijEfb7ONVbOS5dl7KHJnmxcabK
Zz54m458pl2d2HsF+fyQhuycUtr/jK9QTzaZW6P4CdK9EUT61vJJsQw0xtSjW3IgFiA9zZCLPwrq
lmH61jchIzVt261d0eyLiolq51ly2/VSLOKykxCWsQU4QbTGEG/9GjP70DQFPVcaVGdqKSSFpd/T
YC2POX7clWZq+nm0y30W4/sJSkN/qiY+T5kSXuLYA8ERVG9XEJpk0tRvoOmPnj98DV5sXsbGqy+O
6z9kLpSquDSesQg9jjrFGk6BaEMwdLVuzl09+rSspwglx3MsXe0h9bs7pfXZuU9fsF0CxTG9GsE5
M0ZUVUuUXA4bgGBh1PO21B81vpXuUwyq5WUo9T3E9R6FImzp1ovo27c4demUOFsJeHPTINlcBaUz
Hm2XnCrPMOg+iBgwklWw5VcJmpxJE0sfoO4KuqKz43NPN0XKhNHVis3YIN6kU85ezwE2n/qNt7YT
ZmrVPPdleTevDPf5xabwHhCsifsAWpDwCPgOsviLrVmLEIwaOygBaxKHYeYeZGka5jYzfMIJZht2
OcAyxlT20Fs1jtTwgJpAgChMsLe04HZQdW0GqclbKDvepTGwWScWRm1PD7yLFlX+fpIhQqQhSVaJ
Y2kM52chPHvBHUwChhD21iKWrBjI9xQxjoZetqSwRmiwMjywtvE+qLj5paJy7i6gwM8DVggWulul
yMFGuZ5tANKimNEjTAChtzeN91wGNru1KbyzFctrZJkogfzgcRhr/wbN3XCxlFD7rCbUprD7K1+S
d6ElEpyQbIDIaW9HlDYPnhZrV9vGXkKWbeEE73gFrGXKpAvelDznfi44MF2YSmNLqDdIhZuuxaNk
cJnqQs4dk/SfVUP/+ayKBPqTrsGRs9s7NzWjY1dNL8gW7LOvdJLUnQCTq4T+4KejSTgnSLtRVM+/
/yImnbWwK8oto3PsH6Sj0nwJ0MrZ3mpwQSSoMHrDEEsE8GBDAkvjJNko2ie3rarouIwfzDG0A6ca
2piEKfz8GYS50a89tFx2z3gXRUN5F9PEipB5ggpy0Vj7jDsap953smBpcbx0Zwp2xhaAyy7X7kuz
YGOsuEQ5GAl86FyKCTxl383ovuZTrD3YxGVbqBFMT89p3koaKVn3UY7UMMY0z9ySV1KAvHXiTz5E
5eqBsnq4JE3cYPvjVyToNv5fw+0/lwNL/Z86bu9V0/xVDfzzgj/UwML2frM9S3g6QlzbdRDb9t9N
i67f+w3DrG2jExY/d/9NCSx+w2OATwERsIF6VyDfbQqun//xb6b4Tbiua3smu1LhGpb3L/kNPOwO
ZZGOQZHP7giTbp5l2/zHdnR+P0iRfxUCt3ZjDA0Q+hg0fVqRg0IZdG3rqkCFpUO8n//05w9jYZlR
/p/usHw4KCwlPKsTfoS8im30f/XyP9+NKE7XzH5/Dz9Lg0OLXW8iSuDosok/irbr4PPVureXhbH+
eeD3+34e/rkNmG6k0aGIQHdVC2/D9fbMdta0eJqjZAHM4Djwx5QMzGwFBdDfezxcGgmagd/f4eeF
E+hoCBASoyF8TlnnxqNvlcjL/n6zSj15tDN2bz+Pomb741FBLfH48+ifT/6vXvvz6J9Pdue30ue/
CAdftCINKVwCaMZHOpnVmiEDg1C7Ks1bDdTHyedC7863Usc3bn/u/7kpNORHP6/4hwfcYYhPZSSQ
coSvAzEbt/1Ym+fax/cfq2h86YIAWJknPbq5/YiAU0L/zqOrIwPz3EfINn/u/3maqCmzfl7l/v9P
I1LgP7/bz9Pmdyvmd/P6sNlgWSQmvhLWoU7J266T8vXnFowL6yDmH3/e/PnTnz9+nvLnzZ/XV1P9
+g/3/zwjS+mBDvbYDuV9BuK6U0FxGuYfdiH6jW8yBTUHmZ+6gRnfIqm7gNyI+Y4Gv3Gj2+H+90d+
7vt54c+fKOzibe8DLv+5+fPj9xdTpOankRY3gewyT4NT4pjBqQ674FSl07bxi+jm59af99tqivi7
5+fZQ7NvJtw3P0/583nZ39/k52mDUv+PtfNabhuJ1vUToQo53IpBjIq2JPsGJdszyDnj6ffXTY1I
aTwze9c5F0ahI0CZBLrX+sPe8qPm993aeT4ROE5EijcW/iXrXjNU9dOjwHU0niueqRuaoAbAMfhA
QSIrZIKp65Q/Y9/86noECia99VjnxS9lbJp/uvG2ClXzD6f18OBpuvxpSsmTqore3djgjbYmidwN
KAVEDcVoBF9Oo2sxWqkvRje6baEbyJsXZR+F1QUxgFdjqrOf9mS+qI1qfZkzkJikztONVfj1lw8d
ULWwvlRZcSOyorz/WMErYV3tFHdiNySKiBiAhkJCW5ZASOdfRlt7UXOnOcqqEKvAZUsKei2Lehv9
bXhGrlE2atqQoaWESYdJSDZxFPbw4kwpBlLCpYYEkBFYSPZzFpai7nf9RN2pVfQDFZ197XpFYP0x
QWkcgSQkc54lDTqnuo59aWR/hw0RbmVV3/i06lM0E7dE+0NWnjuj1XeaRVZNRajcnOYbZ/c7jIdw
K+cksFgeuhip2WqdoO082wbaOGoI2JCwIVLuHOSZPCgoFcLER0X5XJRnsk62yuL/dlhjo1NcvV/t
POmna3wqfroGti/oorc3iXgmRkVWbUb8xa/mQYtcILLRS6j16daefMtZlgCdN5Odg/bRCxBWVYWo
opUjaKC2OHDopJSulMoznisDXXLHnDvYyRTjECVMB0MxSJ8UYfGaU14+fxqE1tPbIN2uzOduFXVd
NJCLMOMbo5vS/dABdKqLEhuCuncJbunlPWqq1qM/oc6PIZZ+PTSB/Rh1ZQpHm3Cz6uTsOkSXDKlV
/lbV/aD5v1KriuBFe8ExFgd5Jg8mnFbQW3zPpzy8qJeNsq4QVqDv3Ur0tRBZfZ/kPEwZpm7vq+ap
8XwZDGieeKLxV86Bc2uFNiKPgclqGzUdOS3qgqIeMe+aEO6S5VzVeKmNcbaqOr34bqCeCII7BC6c
zwrQc4zdrTmPb1mmFss5bvWXPuvuwsTy//CqeZ1i9feasOdbVEg4ngYVOiZnFovi26wyfoxgPFaw
l0jGTyVhLwXV5ztW8g91lSlowVGSh0Yn1FC7+l/9ZCUo3Ieq6JUd6ars1C+vyrd+sofSzySc8sQ4
zXe6hpyrFXM5fWRDJ0G2f9RMtHs5wLjBXEZpEvD2PdtuWemrxTpDiBDAuhU5WOcp1p5t644gCORs
WTcADl430UTc+FzZ6Ba0D4UN6kXl+2Tni9qG/rMQJsoE9Z8VsSHxxWpfHjq13Dg1wZlzfQcsfRkk
CQKLolvm99NdM/jqTgx3ESMiri0mEUODiXdZaFHqHRP4tlVEiLsO92C97J+q0n136hieBhZJ13Y4
Ztt2UL17RydeDjbWJicargby7N8zeBHLMCqmQz8a1tFqiDPoZei9hui4yq74IMGSSkmQF6Gf7xqj
RwAC5vSTuJzs0Q7j6XKgrQtAgdbb5aoUdfT3y3WfLhfmyG6USgTZBR7pIXeTP+THPn1QoSudsGc6
nv9izgjmK7eSnPcBnjlXpjLb20zNT8POf0bPN4Homf5R/gF52cHT6dK8woOyuQOTkRxcg60kSUiB
SR6SA26kE2lmcSoP+fsZCxEwUSk74Ivup0o5UeHmd3ZuZpMNEsoFSmGn3BgqkGiPN021BZjPf5oX
zCrSCCL9kOBkCVy4n2/AZi2IZ4VCgQOfvpgw8zY7DRfdkaF5UEnPq0H4IyQ38Nq3/mtSE1wfOVFM
akRTkIenEzX3i/seHsDViL8A8fa6eYrVtsLMtCzAxA3CtnpM0elBa0IHCX/dI1B7l452xI47Dp5N
RwhixUX+C/+cpQIyKLiqHWdlAen4qapIsqihXz9lUCaWERpopzlr7IX2k5+9zZkY9ducqtNAUFND
eAwmMi8/5rZwAKWS/XfmNHloxd4bM4FD5VnxQ6UO5S3r4ZVsk1W4T6D6F5M2lkXZADUbLtPEguBc
958TwdwRoKKa1Jfn3tVInFwh2jB/x642WZSeAlPgvSEysYiccLxcdIZ22RCIBlU0yBGqpiN632T8
Wq18JqKi9qtPZ1Cw+xVvdtCbQTB8bj2PkK2gB6c7dIChYynRoDxWtnGddO5SbkrSJtIftM5Zyu2N
LM0fSqLt3PN9XI0y+bWb8jSZppeSTca9RU7lHgXR5I59Bern9b2s9tUq/U0No0A61feyYy9GfZhH
4LV0M8CZt7bbjY3cGgDHkhixGv4gcxfB9ciy20CZ66PK/nrRW1H0w9SVlZdM8QtsqRjsKFhtlDCN
r5Ne38gOciSWRCmWHYm1Gp2MLVeuk4XyjWLl4kKCap83OUfbLJwjy1NU4EhUAOl3juf6KPLeegzc
5kIkadG5ZIBsMFy7xTWpUP09ti4L1O6QPVPqecNLJbjDeyy8c8h3X6sT74RGFGWdbGV7/ssk84Bl
CfWyyusTBwcfB2bu+FYl69HRCAH2auNKznGePEad3C1RCjvPfb7ep0nyRvnFPrvbnudQxPXm3Nuz
FcxWfUg6Qf4/yf9G/ot0t+nChSzVwTf5Pyz/C//6b8Zyo39rd5IX+Z04fw3++i/+MOPf5/j05fnt
PHKKDzN3GnrapztjxKc5/v6V5F7MQSPhbSUWIYHIv5MH6PcrA9TU8VzF7ye+GhAA2I7v3SzoG9hV
4Coh+wV2698lqqqvc152gJX/mm4O3WqX9eHPc1WZF0IluMbUozUVlq30fb9qkRve6UbOV5WTy27n
q8Yz5hxXE97Hi0kvvydj/LerhklycdWOwNQN8JW3e0NJQLlSZ2XlIpFwfLuT9895mh2dwLfPeCp/
+nzytqIWkKS40vnG3z/f+SN//IyyZHrZrxkhuL3XoVPWOw8KmrKPU2xjrlOG5bXvhP1jzcL+SA7w
i1JGZI2d2fpBWr06ZJndPwJnDZDF0nWQwKKVidLAcR7kyPNEIZm0x4HcpZxIlvxGdwEFj9/lW3aI
kuq6VI0n+XZONafAs+TTixsFzASH5LoCp6A9yWGyi6y3AggUU3tr8a7+WkUOHFG+bq0Wq9usmzSQ
kRQnCxoOWdH++N5NhkwapVa3hgMheKqTjTNmevUjsIqdOZp6tXRVmAS2OCSBAwRVKOaamoHjk1c4
BwJ7bQ8i2bRg2ZEZUFPFPpjp1HvoF+fzON+g/K7elLW3DMMiPdSi1Pter8MDn4NN1gC2H2UZjPOg
X9no22GPwU4oC9355lSZOpZ6TIdHOZc54IMXJ9lPzyWvYds1qzfU8cONLCdj1tx7wgkpzZpwk+BP
jH4WRXnA7S1Cnxgsp4n+O+ggA+Q1oW/loSkxVnlqFI11Q4WjYGWFzj7TR+PZSmCnBUb8FRcv79YY
UAVJFePZibNko3jI405aYz5/GuTChZCDVDZvtwNvZ/53sgCxWfbx5a0bu9NjFvc7+R8QlMD3AzSS
Sanz/6T4WGm52fjWjZXKTka6xP+OiqLSfpw7ETtrX+vcHY5mnrEnwsZ6upJlPZSRtbfWshq87eml
64Et3iokJOAvBYB7Klt5qGKzFxAM+1eRPuOpWZD1UgCqsQ29O3fVUYV5lF3dWR32LTQvtpinWScM
TIBy41gTT651pYeq/hXgZ7nHwpqi1RpfZWtjmvi7eYHxtfKrct+J4iyK/z4WqivMljjoMfy1fOsA
ZM5dYCXY3xWarlyXEIO3njLYx7YPSRU7bfd17i1osyC7fxnGnzJqNAG6CJXOeJGj09ztPo/uSiIr
bNKbR7iaOFLAnrr2XbKavdnrX8/FeiiNU3HOnHBVgW2+aG0+Fs+tsrMca9dfmhEoMpmW/AhmKDoo
OQZ/lVOHz5lpP0Iis3+pUX/Ii159qcyKzQtuDccSpNHBBcO3aic/kF2VMH3WfH7TqjNHj6qfkHwS
a+e+r66BOpl/xrG3iZqofZ1qNwT8bqkPblGrqNyxMwE7rexRYEe/z4XVfB5eYItXJIP5Z13iK9Qp
7atmOI91auArBsSwuXFD/KjsOGuv7bG02T0r+QG/XAKZPnh8YJfZzwGPG82sitff9ejDo6NgEtUM
VfaTbB7BpHT6BiZjWBU4z+wJFqR3GkoGi489Rid08dLmf6DfJfr0jK+0Qwp0Nv09m2l/j8qdspfF
PG9xbFP5si5jSEJXQehBNY7k8XQuu+laiQhXxgYBM6w7iIrOrZWrhMXxCBqnwr2Vi07RJktyedoE
7UVJtDWa59zKtr+Pq1DpXOnCoaSFNBOy1AuacCV/Ba7edNeuPoYr+Ss4F8+ttmg9F2VnzN/d27eo
ZYum9UI6HMdug3BmFuOPJQyPXQ/5IAyOguv6Y/HcKjs3fv/W+f80VuswfvXkb1LpffhF5lwf0tKr
D3GmuNpaluXBMsN15jhgEVjZttBg6SMbaqtzN74dPPmhjWESocNNJHIDU2duh342Hw0HsJPlFdmV
rHfiYF5lako3EfQX3RCkMB+LfExu3aC57IbCXr0Z5RvvQ7fTbGJ4TCL8dNG46lZNmBc3elrjlzZ4
83WoVGxh0afKN8jUE0+qK/YushKfQw0VNsQyqeoyhbxmifEe/jbzdcGSgVdNr2S4BYPTlc026W9g
VSHWh7Vur8os1klCJ+adO488HEWwufPdtcJP7eV3PdQffsdiQzWU5gG7nPZYT/VNOdbtg6wiBjaB
vJtw/80tNQUsZTywcDT+cQAAPahgpH4DO5/WrghJo4lu7AYo22ypRdBaj82HaPgVioKsSYfmh9/U
Pu9cqmrho6H13bSWRTlaabHqaowu+4K2vxydRlhLtGFy14h9C9sJdjXOUL60uYmUwbnOknuWvAg2
pZahZMCuRlbpcgcjy+/DTnUDDMt1aZB/n23Wup3P0lkiJCpA3bdEC7Zn0ESQqT9HZQDQZRkWzMEP
/cuwOvWXjTocGUV1rR24dhQ3Sy+3EZUlbyQPXjxfgddpdrJ06jKJ7JEsq+IsseocDdH3IfKswCRu
nDPGKZCFL7SefpMs0c2P+kkIOpmeZuuu7njIvpkGiscfciU6bnltAq4Z0U03FNZC5kOJL92D1YaH
JNTSG1kyfN3fGpGDypfoYYpD3+MKAAc43ckusF29o9JWR9kou0FTh9mMkeq6rUNIPkE8P/jH8zXU
BOBYqLrVxXVj297XzpzdyGmGyWPh0afD1TwRDV3orQmqMOmynTIANkX5o7kyxf9Lblt3zQj6KigB
ukypkKLUPXMlG8fCdaF2ag9xbGK55lrORd80BvyUubG1qgVQRvYd6CtL8oDy1F2KutmNLP1Tf3se
pEmvcZpbXtgOGu4jQp7IA3F9Q5QLSSEYtHUwP8gO8m7f7/3TGNn4fu+mnF//cC9yflxV3+59YPF0
dDLjQY6Us/2mv/yssvFjf6Mo7LXWtPoyd7S7JLbe/pjnD/ybQe9/oHN/zU9nVFSHy5uyuCnZdSjL
aasBIgOqNDhPMAxv4ibJ7yu3K59sbZmIWt/z8jsvDL/IEsIE2R454Ay3jNh54l96jXOWtZKtGnDs
pVObDbO6+0RL9FtU5FmGBWhhxmPB44Tg8I4sOlYEnpp9mYIxfrT8O9kmD0Uz/tENynSQJQ9H25We
6OVpdKuO8T7VcSqUrX2rVyxzoOkzc22U4L4EHiubFVRIGETGq9W++ixzFATuXqp8nncdgcBTkeyu
sfCNKtjLVoMfUFqHxRMwW/DBJlldE0TpS4Bg7KoK22zjiUmGuLqryPo8ZHwH7q04ewSclL+QscXe
O41gu4leibgFxD7KG5cE4dcZgwo5WfPxFnpxCzq86KuUXTf5P91ukpUp8/UyEeUkMdyUbtjKUmv4
CjpdFQ9XD5YVVDxRVu3ZvKlNc1izANRBlU74ZYqf1iCElsHUR3v5OG2L0bp2k0FZyOfpGDbtveh8
etaKn5scMKYoLcJitR47F+GEOtQuB7QZ2KekzLCbtsL6qhed5eM2xHbnJEb6z8lj8yOMxEFGzrTB
khi6anooZeqfYCQQsrUiAs93A6kO+kwf8UBuiUDvYcrYezj71t6INCrl6fmQ+O1zOIGtl1Wysxwm
ixfTnEecpmmn+jkaprdxsvU87nfF0nfn67ZFzWfQ7XxF9jpcRKrV6Tcj1p05SPzrHqJ1S/hBR7O1
bdJjRFxkPzmoXYhSpwfdsDPrrDgNPpVlk5iBRyzJPMeFJy5nOJ3KKbQYYltD1OEmHoO30XLcRffz
VeXtmIp+fbqA4wwzuHpMricBkemV7vIg69Rzg2Okq6BJYR2c68QIXYJq5OBSIl/gir31PM/oCMjM
uSjP8NIOr9s50uBAhrAo9QGt0LS5jfShuQ3EQQUOixHlcJBVsvE39bJKNor+53lkvRz5Pn+upBNy
HOIqoq8VY2rqKfaVXLs6lgWiR56SiWFZ2xXhwqoTAx/fv9a3svVi0ZsiiNJekYE8dZTNpz48ld4m
k6OjZPzz3xcKmv75h6Hp5Fb5eegsFIBUmJ9+GHXAdyzCLPk2K3s8ANxivKlxA5yTPL+TBzudSFe2
k7IYAToidq+S0azL+dQPTnz2uV8VluCixASyVdU9wRK4nFM2sldTFlgkPqMla66jKSxu5EFz6gIb
cQ5TdFM3TXf8VC071OZRtlUkzk/jzr2c5iZAJ+koO56r/21O2euv6506WiL4U3VClL91jijsoL2Y
35E4Ck6F1ByIpOuK4QDVT7Rlh3vbAtdvcxZyPM7xNMzlW6grhyJMWebKqlBM5+l40sgR576y4TQr
F5LDZNX5+vLMsJs7/LNvkUZ77nHWux6jPEY+SovCY1u0WbMULbBL/evEq6D5S+SOPLw3SFiPEYEE
3b1PIyc4o3wqHfmfq/dh8kqyJPuNQJiD67SJn82q8U+XKJUq/I8HN2jDD6AfAfpzHYP0tMMD3AGc
+On7iRVNlCLfW+ANVcTgVwfEdaNEdwS8ToNOr+6IQIRYReXq6TAi5nZRlA0NCeBdJw7nfrLuXJSt
ss73rSG7KkFyT3NeLwqjjJDPMYgblUXm75rcHq3F6VQdb0OMt9Z4YM+7cUzmXY7ZRXYlT2WlPASi
OdGHFjcwcXqqtHnhJ465rno/IswsoCxhXBcwSCjDw4Sw5jhQaMhZOUsPvnk2Fk94C3kbc6xWiJFf
z5mqbkGgB1BYNL5nxSvyBsW13067MRvcR9wmbhu9IsEzNf7BwiYYfKC58EKWxpDnlx6GyEv4iE9l
37nrQe9xR8VW7ipFc2MdwE6NMA9B2QL2ogahLuzLYc0LdplWw4yGWDitHXJERoPOoQuBzxiTpZHm
+MWO3hISrmeqYpd+iyz/1oOohcle/QtqJDIP3vTsIle/zJziZxqXL83MYxKpkAZloe6uwYWO3fAt
qeinMUXitXbt5YgCsQviqbUxZkTRRuu8K+CJt2haaQW+SGaB/kQ4PgyWdz+P9rCcO30LD3JcK2Wy
V+xQXaWSNNIhtFLFN2bdJvBP9WqFBBtCO7kVLDJiy0sNA9jB6l6hPiiLRkSAzMa4KozWXOUwJJD0
3w6NgZEr7z1WL9GrDaBnQZ9VU+ISp3bGVvfqYJUMmJ5pHlsZPy0Pg2p/sRMWtYNdG0vLI6IeIMiv
jdGrj4UkQj8j75Iy2ERteAR/utYLKLhalHa7YBWkiGuCt11lA1xe1C1QPySVj2QdGrDevFaSRviL
ZDyYW+gzlfKnXw3aDpEFAs3IRrVxOS5VcrIDj3argKtioTaCemQCM87g+Y3WF8ZbRxO2RNDaT5ah
/AhbaNdO8hyDwQCVaPxMcKgwvNxiO27w1YzDJX57f6h++RLALF+0qaOsbW3uWMrZ906G1rfWY1de
jUdsd6FuhHgMZwNU+yyJ73QblRhT+W76BONg4j8gE+CDqfceiR0phzoPrHUx3s95ED34OFf1qkBk
8CQ4Qp53nhCQ20zQA7ymXUBC+u40QusWWsNCY+JNbxRPejkP2yasn3QEeSGql/duh4tdgbDXdRw7
aL5qarBqjfKpQJVsUw0hgih4OuMgGVprLfQx/sa/OXVVVkxequwMyMnqq2lVLS4TMOSh119Xrbrp
W+egmY573VuquVfxlferDc5s9kat6pIga/wdFBhKFbPJwYFnw1prXU9Cv9E2UMucUXwAKNNfqTmK
x5PRI7Bh1juciPtdbrCurl0IF05hxtcozwEqLhE3qxIUgqe+g5SNg4inDlszjsO1N+Oiruo5LOnb
CjjlNaoFynKuPBhrYbnNraa+t/CqNOvUhSStIjRoKMeeyNwxZGehq7eKP4+HTodsM4YA1lqV9HEb
5d6qsvuDr6MxMJqk9CscPNs5KZb9kFewBkfMEEP3XtOqgxW2465z8mNVjdquNKDI+SiH8HGmY+7W
mQjt90f2L4uwCTZO4Bskw8lXqinJCSNxvqvxVF3rBRrDfZMiVYMxnz3r5pUR8svp2cPoEaAlfBVC
uGZj/9WzU3QvLa1cpgHpzdaOUB+wxm0LmxSqWJ9swUa+aPAmOmg9D052nKNJJTpqYXRcz/4K1uJr
b2r1AaMGfuXzUotqbVPxdVsMU6oekUjdWmb7UJmFtnVQf1yhQgZ2V3eSlevzRPV6DZ/VcNp7Lexm
c6o0lWsib+Zm3oH4Dvcb8f1wxr2fOuEhC7roIM/wTBdcZlGGND/s4K9t7Dz/Zhnj9GfnHtwM/++g
i8f1zM6ZP5HtfYst7Or8sRpu4izo72HQ/NBFPWpDxRKGSYLHWqt/dcv82gob71uK5ALD9Rw6Hd2G
bmGVUO0Kv7E2FivClZzVs5qdN1rWF8curH0Xpx4MWkaj8hOhh59od4ZbF7cxXMAr2aAb2NohkRcc
/ajKH/XEuGc1Z2+cHLZJX1lIeI3xgJKkOJWHSQmb09lvm3/X53PHT1NoGdIZBrqeg5+h3lLq2lLL
tXE590lPhJ5DY1jdrckKd4FyVrNCZdkF4C8qwwr5BqNEGeVUqbPEwdzDOvAi4yErFL20Lk2eDKsk
uhBPt3hAxU/od2+hCM/3qig1SFdU/NUera6On1CQpE4XcqwDcQ1Z52IUvtFckiSBl92mmQUhO4wg
05tTsiCfOR6dWEnWPGRfDVVvr9s8OSJ/ocfYM/kqkFdx6D0DpYdzuXXGq1/tXNb7sHOUgzxM6ggd
TmPv2KJJgbDPYO6DzjL38iw1ItB9z8EYzBcVfmzAzzl3cMaEshylG+0d0JN4UxTgv1qUu66ysG0P
vW8QIq7i7ls8WsX1iIaAvsZR1b6ypmbJMgHVFyiLMHhjQCFp+3bmZ9gSVUrKU6psAYQqzemgi+Kn
Og9RpT1WA3XDH0FlZ276GZRgMG7oYwTKAnw4iOakz/by4Mec6fjjFpFVksPEllAeisl+O6vez6Kh
V7i/GPyc2k07efBLck1Xmoufpt6r3U69ISMHGpbAdLFv54BsJaJfrlq321NDMRrF3q94MKLRxSmY
WohrrhaQ9OKv5itztPivbdpH7LujQWPH7M5zLUs3XSjln5bBDQjQnryqeiiKn+2Y9PuOLfO+EQen
UkAJn8tJlAjTtrJYyY62OqIYJptlWY45F8/jJq997j2Mnt3Kg9QoDmhZQKVrIkSIZNnq6z9m7LxW
suTIBrkSPg9hHf5Xb1lppr1/mkwWZW857dsUvOz6NBiwLSqMcGPpxCldUuj7XvGC+6FB2UaCqgye
ROacao9It1jb2KmR8MPv4rtaf5fQqX8cCMXzm0WO9vNAxfouJ4bdpi/5dZlIK9VotCshz/CUVYyf
89dOoE5CZcz2yjSrB1lFlIlW93T8q49dZ9leNsuOXtioHWLfSH0UxHUwRqla7cen0MVboKNpMVai
9RzdcLt47WC7upUDPkVKZDBF79l0uJr9eUrZ14oJKfoWa/E2DLakv+6TwamsndKOAdn96L6eWlQm
7CyI/iPtYME5uyBrOQD/0LPxwGu5hsqX1BHBhguTGM/ga2ojFXoztkC8rL1ju/mDoRXFshyHaV+j
CQlpeVTNb3pibyQ8Sh50YYkKNN66fkNJxUW0mHWChqdymTXilf7eLsuyvTCrnvS+9h1fcoQj0jD4
ae2ieM5+NkoYQZtMtSNLvub4t/YwRDdH9ft/aocBHrFYd9SL8XMyBD+rrZzf87K/tdcNKoP/8dNX
Pzru8EcVoUuPbISHJwb6HOLRcPFHdWM/IUKSRre107HLQq4YvRgPPn7Z3A4qginy7L2+aBvCU27k
9Td99Cqxm11W7uEUZF+VMME0WGErJuujgC+t1mdfw+hDfTrnp/6B3Uw7wops3QRq9L2/rEeWV0Av
a/MF19RRAY2nuNWVXUfgX1Rh7ZpPsMVFMe/iH800WrfGjPB8gsYviiDGcwEqm+8E8qznQaZRhRvZ
+j7IdO3s61zXp1499qCnQUplJF+IUrhrtNXjFdkkUE1Cj7tJCdjDSze/mBk2fyJ1rPSKsum1IcbR
jG6sVRBycQiqv3eTw3EMVDaIr2FfbaOsr4ZlC6s1K341RdBY69Kb/nDU0dx6oa89Zq35rRO4zsBC
dg+Nw+Ae6Wpzj6WzvmxEg299H1JsfkZsbdduUb4NxPjuWz2MlwP1wDH3SuPhUywgpL7+KgdaECXX
lrhikpG1/49vlvPppeKYvFNcw/Z0XTOI/qn4w1x+sxo9CGMrBMxese05cy7O3Ax5Nhvpj2hEKexc
Lzkb01ijK4Wq32F+QUGlerH4Fu8bpULcjXTQCxpF+gInkWpfhcb0kmEHHtQv3ayqe97Y4wJ/v3Tl
uHZUQ6+ccCww8c/z7TC4j3HSXiD2bf5sdPwNWudXp2I74WCl9JDiO339u65FsVd6Y97yFcPaL3RR
1/N75xFFY5KRtWfv3KLxjpmhG2xZmuCl6cMHJyzHP+a43GAjPnxXzdlegJW3bvMUNJSq5cp1OJUG
4mf4QzmZH/wk03glB4GE+6NwQ7zu3d5YjfCm1qlmJIs8yewjdPXmMRifBz/Xv5S6gvdcikiGLhBN
Q4LFe4br8U79WDQEOAqLHWTQND3ZGUP1R8Ba9ajMhFnqMXqw5lb/CjhmraC6/KAKfqdrzWy50+hB
FyWbkmzTBH9TlFzR9j7uY88AlbfYCIuv3YQuWBCN470Wzd66Nrxpn5h4FtojaphJ3PT3No63iyTo
jRekb54q1YTPdEB4kC1oN3hfA2SrXtIUpXZvTP9lmnbEw9TkW0DEBnaTqyH7aTujA92Gj3Yuys/W
Jk0P77x0tvLDyVZZlJ9OFj3LGjeITl61kzO+8DjZtbE1PObs+m+B/pHWEvWuVUGt7cxsY4uvJQY1
F930qkquwJssoxI7v1xBgqbuq3qZNoGxjSbbffZLb8fK230IbTu7+Y+foPHp4Y7TqqaqtmYQHyBu
TiD+00+QqDdeDWP407D7h97PglU2s72cTCV+kIewdn6lLMv3KbodD5aXTfcEos7t6CVkO3yuEP55
HyPnIRo3reSg/w/zWPacbKZSBzku4t2RCGEPaahvlSLG0YWqi3p0nOlnT9VVEYDVlJ27JHKPpQyC
Yy6nyXGyTraeB8u6CjDiaaxsGOSE7uQK98PiG+7MwBk9Qo5Au4CKzllr7d6L3uwT+3OjNNwMMZIr
uF/6V7pWmWvc1gcsbVqH7JCHVbmsNEUaR9bJsyk/DKHT3ck4SVHmYD5i/1WWmtys7+PON/E6dV5n
LW7uZf17VZb3ALyTWTORvsHPU4Ra6nkbzrGWRFgUtP0GgSfSzBW2JrWhPCEIUhyzOG6vZDH2cIAv
UDtbyqKVoaTtTNW0kcUptStWnXl/nONKeRqgRCqFOz+adVM91mzwZS8FV6ZjIqYknBc8//uUOAC8
TSnHagrvbDGlvEsx5Uh6+iTM8M+ZWOHQfblGdGwkdRzLZh9jmaoDvO3jNx7VfPQ9cTj8oWheuZ8j
179C09N7yFSE1wlyOftaYzWuQNhZI4oDvoSIIAZN7vyKUuEmE+DFkhR5WAfm6xRin2NAc3xQcky8
Br+7HK6TUH8IiXj35KAWStpoG8sYlCeEGwlyK918LAJfefKiGF6GZj72XZs9Roq+BoyrPFkAT448
T2DniWIQj+WmtLDtwaE4eHa6WF92daJhdEGrnNL1kvkoW9UoOk2JMNBpyqGdqscTfhqhRWvdRhFy
9qaDBpY8Hc1OPXStqR7cgKjSZBP0LAIYU0vZIvukiv9HlRKjHXW9W+sahKBCUFvATIuoXvlWhxJx
cy8bknjo2EoM3qKV7ANZluN8U/AgzmXZPc6J+Y4qa47Qq8314PCKqNN0vIu1EcFZBT2ZPNhOSBL+
TCJHXegWVBVw8agJpq0Pgm3KnlPdvbVzPf5FQPulCbTpqx2nb3Mh2DLcqaYWL2SPwtzIuWYNJT0n
mdLbWNVIkcSI1tmCJ4XI7HRTFPN1KXhS8oBYSwDfBl+hual65GxirMfntq+v5QjZp1Gs/VBoKrhY
hqmKMd2kyvh5ktJSs8XpMpU9rv/jwf45bYX6Bb7xBIOQpeM1pIvn/sWiXUXUT/H0PliVgbKJ0ctc
EOvFU7oj5+naiCmbCrHXqeIXb+TDGgdle25R3q5NrKE1zQBBjzquc4AM+u93piPA8eEHiEWf4aHa
4eDN5qim5X5a9RUG6+ARVNguaaYv8wQXtkF97HA+GKVtC1u6y7qGPWyMcubu3E2eyb4XdW4EZvWf
5rzoJ6/4/zinY/TEIuWk8m7TCW95nbDFp+v8b+8RDPkiQnT8TsE6HhB2FV1Hpho+FoZf3FWTvtTM
IHqUVSQr0qX63sMPh+9s2LvJ/4Ien7KIiQch19chYTpgUCzPwt/UiX4ByblD0hXxwhoTgwfyMGt7
eUB6dN7Cl1heVJmuti+iSTy4Rb+LIRenyVBeDNTEmDZwbFCt+BlWrBFHZx85er0e1Ils6tSYB82J
zMMIjfmQlw0JP1kZiBYdNBrRHztan/uch8gz3IMYEv859934LzNdXFIO+DSLvJqs+90l5cVlK36y
uBrks73EnlzdJ0r5dgjLot7ZNWBNI7isl91qNRIpItFZlpHJpSx7nqex9OB7HqrqWpet56nzMWc5
c573POQ0b2NV7rJ30CE+j7mY4/Pw823IswoiyK61yovbO0/z6RZlw8XU56k83fk296GGN/hfH/90
XdlFVkasMq+8ONeuDL22D+eDPdTX6WADBv1YHxB/ueiGm7u2GnIF3PK/9pOz/J/n/HSxc1EZpxKI
6v/1Hs8TDEr49jHOde/3aBTjf8RsTGHSfLnI4RlLvBbIgqaiX2Q6n+FmYA1nQ9XNbDch+HhFZp6H
gFNAe+7LG3mGKEyJozFqF8M44pvwoR5V1PJm/B/Kvms5cl1Z9osYQdCBfG3vZUcazQti3Kb3JGi+
/iSKktjTy90bsYMbqCoUe5YkNlHIyqyhHoljTahnYCXFk51GfaKnR5DkbW/sFNtDN/lQd9GB4pnP
I9DxqZRtVSUH00nPNykb0xyXfQoMCz05+6QSEJoXAqcj+CYgW164+BHMc6jUOKfV1RP4aniT5Mpz
PQSjGY5wf5eGDJ6iOmVbfxyKfQJw1T1ENQt8ANUBMn7lKKP+SsGDuZhDbRMkgRTaDiAnMCCqgD4t
owOcG6DnbBPhwOS+Du2DWdbsRDO8ylqAzYDIOUtDd4owcSR7XzdOs80cfA2C/hHQcc3o27OZZttp
GdlUKgHp3CkVOeZUae/gJbSxAYHr2xzSnbueG/JIxXZ8k+vgbTNQpqc5eWoPqszLOQiySvWxPUyF
+qmafz2GPtO4f+8TKXsd5MFlVd+JYdcatnnpLNmhddzZgZbBvHgZ73G8pQJgCtLYutCELnZg0LrZ
TJaPdGSeEpgq0h+nnHPQh3lOoBsdio1ZdXWriGsFWLdT92TkX6i6S72ulYDgBdSybyytfLbV6yqZ
HTekGFpAHbRk+ciD82PoRQcgxP4InLp5P1JfzQL0ZNIbbvN+26mO/LGO7uaOmo+O9qICPfZQHa0C
x2k0AtjtfTQ7uo5Xx6Gwz6kLPv8b+810znSTbnZQOppKxynWcelAB6hwrGQzL0Gfe1MsIleDuOy8
MmcogkDeh3w2XwZC4Oj/87M3dfHLY5q3KVFZ2DgS0kJGDmHTRawoVYwe290VCE5znOjhlKhQ3Cvz
JdE40GPkTjm+9WnN7J5SUDZbpYh6D+R+Ki/FXN2H5hQDQkUcRgUouG3nyBZ/J9NqCiTHaANrleTQ
b+8s6CShpyGBuopZB0eaF2pE0xoH0vv3JiePuWiOj8dlmrQuDgdTCweoXoRWKhcCYqMBVN9RuXsn
/nAPUFSa3Gbutcgu3ldPwLsZcDfn0UGrOAVSHgLhGTo+XuuWOFA8xfaoAbJTDOCyDy1FJl7bYsGK
xF1VE5hVQVwjLeFsQyc05DeVPyYCODrnSXLtoHEj2lsSipErs0OpMddktZ7mdLjkqvMmGtFljgER
xEGzUI8NyrzcovjpPkatze8NgKQAHfMeyWR7HVR/29Jd05QcAnJUXd88CiiBP/apVUMaKwZH7+ci
s4nXFSs16Ekja9G7LghnIWKHSuOQLaUZ3rWoxJ+newpvgLivBjkGFVxZwLiAu/WnVZXOuWO8PODr
ck8zT+rOmWWg8JynzYi34AE12TU5Ai2HPJ7Wo8s7Topj6o/50cmhpAk5CMyr0M2PenUaWkDqaELm
qwhaQZ4EP00o7KgVs3HO0sc23sQzluUgzRH3FDdnnFfMtjnEok80z2lUqDvNtsFFBaOQD2ads4uT
yO4L2BWhFRwbZ5q5rYPj7mQwTzQF8KYHbEICmE6xcQ59CR/EtX5r/tfJsn27UwWjmu244FZ0HYtj
o3pTgex6N/BkUGoHCTL7zfQ93zTlW+X7UDCZt1hXw6COzG3GxOsIUKa3obeCm4USIgCQU1XbPHJz
Adg9KMViaGBY7BhBn2wVGI7axgfG0S85djTkofk0shtsh2g4+cmFo9lkZblQMiHPvGaK8VwouJVS
6kcrLdody8C6GreGQIt3qD0MbgoeU2t0141digdy1DEwKoo25kBTcuQCUk5gob+jVRIyJmfQCB3J
RyZKDhy7h+/9j0SUnPuOu54TyRRMs0E1pAew8Bf3Vf7TUaTllWpJpYtQHaqzzZUgWs0qPD5uHDSl
FXPwjY2pltbQK7+4eQ6hbE1eMjDhskWSlxLEvY67LDo8coCAau0VGYWuP+uVwIEmcJLQQ9J1eXEr
6FEE8dOVieyQ8+FbLYIGAaWm9eTo1CoPVMpTerKRd8rweQ9yoOcx3/ooj26BPtLOpYyiIw70NzRr
FBSNRvMl6/LnRBfabjbNYdhvu6ugBzvl363/TD4vuEmikue68Z5cyyGE+u/FFn5T7NQVftkBvapu
mB7wy7dteGA4TkevKoHTibuuCB40G4TMUrclWM+j7lSri9cBrgXZQjXXuTx2/Vea3IT9nS0IoA3T
W3WzcowOet+0ZMonnbo70TyTgzxW2leazOY5341N8z+SziE0mhyys3COhlNRwCLVJnDanGl2fsrt
NIKcutqrkafzU9RnpqFMq410oWNH01v3tCiPs5PmtB85aNN2s1/rVJ7BQFHlxnEztYL2P5DojArT
+ScTLcfP0rBtB2/snOGQECITf5b0ZNdCgHgAjCFUb2SJ3xoHlp+7LAwglZQYh9gxjAOZ5wtE2N9t
w1CWJmilMb+JVgJHEJNRq8GvjiEFFX6C7wQKnYZz0poWXEXRcFo7fwh9OIPTzJ8+0dUSCp7Dbu9w
GzmHX304Wo6KbQ6MVpqsc7y6Qh1SH9MjBHyxMXUDDmk9jZ/9jvdbllil16CwDH9S25G2U64s1/vt
FOnp7YPD6+dMUYwm6hIYkG1dhSZouIbQQ+d6MOj1gfyzkaYWNTFUWASgECI7aoZA7TNdWaAbX+pQ
uDuipFzgJdo0Idw5jcls6A1fZwEQs5VXIICMjd+Wx9u5VEZyY8OAyMk/jYsm42sD8K9pvTUamxoC
yUv07tTLNGJtvx2Bj4OKjnwpkrrBfxCp1Wcb/PJdUmRH9ClC1RsNsZOzHQoHwnBNvHFAIH7BH50N
8pUS2jeWSmgpI4hR0FQJ+n1nh46PFwqky9C0lY7SIKP8ZKIFeFAgi7qThu6Rf3/IWd4N7Ad/GejQ
AOcz6KN1vEwYNxXloYaeGoOKyRHErM6W6DBvODFpOtN1Rl6mrXVu/iT7qBg8yQlpxQY4x39i+aSY
f0wvoDqeL+aYOGs1yLo4P2fT/Kkg2fjDrgKxtUAXcNFCbJSbHs3Qid0+lByvzitIUYLX2K+htlmq
Fn4yDmErQFTXPfhdGbnbOJOQ8LZaYDVVNFBZoEemGJVnDO2P1OSYk9H96ILmS4Br0gEdA+DHix5b
KwxQB1Svuoko8qOLx8ve7qo1tBnxiko2ulDIFD3PaXSbgl5fC6CTi0WTOf4+Bwx2XnKbIq0gTLEk
TiAGaE1vecNzN7rNhbMMGG6FngEsPl3XroQ4vcLW/BnWBRX+1NvsUPBR2ztsyOwzvpsu4AKUu2kq
LS3YVpqEtI3o0YzZh+Ub6i+Q6o7bJxkZ3rkDfy6UbmEPoFCw7FgHBg8cA76gFWCF3Vj51qMff0vL
gw7TwAWIXS0XONE7QwUGijnKXjg92lql9haV1taABsL+hhyJaJLIRlxJNJ1tHdQ1aJVmGR8kiRQH
TWp27MCuBR3jEpIHKIb1IYjG0RTgrNtMJN6GjHSBOIy5b0QNwiHEzZdKvR3PUxoZQwy68gCg7NmR
Ue0Np841mpVBCVfrYnBAqQSo4jSEUnJwpLnh5+E0oildshjkBDwC0x8W0MUzoj8TkFUqf1r4uRLK
+sxNw3i2gq9xqRquF4xBNWmGRc770wkaSZ6K6e4i9rx4zbH7y1eam+LQ8xNKSdMKO8UpZsJdkpGy
/WMgeS1wclhSQhPNyZa64PxgRW3/Ajak30ocHqgEv3/RfG2baKDEGHwrfGHdEv0L/cuY8fEh8BNA
kBFjeR47m3GplJngtHmbHzhDVZa8EACut/3I2zVNs9YM0PVvu1uagu0pW0KYwz3QNI35zc29IWqn
m+PZTTF08xhfhXS3ho/vN2cGDjGbxJbrWPchwof9Ugoi7/t3tteBV8sBfF2TkXhgEwudwCqOZhRM
o0zFcih8bUBciGbNz3zkjYmSlmIo37z4M1+Zxs/gW9C2YIHiRx4X7jGTTcwexgqvX1Xp/y+qeyH3
s7sAJAlEaVVylzoQwOSdk/U/aOHnEhmnAFzmI1Di7+dQAnpkRFBF1FR0CXVAv/MxgigkiKvIhMak
COxVUBQ+kzcwQ/DhfTJaOZ+B5E2xdlr2aY+DMYGGld2d39zMt+LF+/8Bsk1TYJuvzW81SE9+myOL
D9DNhjzwCZqcwYlGYyubaCXUPIbaU7TKEvC7GXnoQBYrSXBOplxl2OvNGT044sj2JQTua9Tr1ELK
YfaQeweJ8MfCyRg7l9FTtDd1kp95IfMzjeiip2a46cFYsLhx3ASnItpLyCvuRWpfr5/D9LaEEo5E
98Cc/e9yqkwgmEUm9XHm9fP0/+czOZ+Z5nu1nZsvoUaYLakEaIFsFWj2XwGDZNBUlpzLhRRRGCjh
WehC+6w3TmZVwczmMuZ11FSQnEuMNKojN4Z8Z32xei08aGXbQahl7BeGP6Q/8WW1R/XXfa1wlri5
icCHraFAP3bbvDa1Q9K24GjuRvSUFXrnoiGOgwLXFh7EY5SrtaTIFk3p+3jD+4in6a0btREsAtvd
xyKKH/UAqfvGAvVQ0Cd4eYN/Ml4NKddkrZPo+O9vdjfiG9jy2Db+51hgKQSawdBvug4KF8UGQIP9
U1RFOFZIJPBQZYpjFd96H0FxG82TZCQ3XUoVOE/nJZ4NOvcKrKRrE/uObDHnoeib6T/mur3pvK7s
4w/afi0WaONzXRx8Qi4TpVEPza7Mbn9lDWgK6QJBtvfRYKiGyAr6f8UiVdbZRZGTZ4oig5V8r8Hq
e6BJN2ZnxRcCmBcUO5y1jFFb13wX9LDYCJyqVh2LizEBSljNHSd+N7YAum06G2JHs42iC7WERnQh
L63V2UK6Mr/KcZNynrotiv/0KdBOFy1F1qK4+++/IIz9pcDhAOPCuGF7Dpq0jdtX/z6s9TGMUdIS
Xmf6BvBrKKJMz3P1xKZRHtfpkgNNtx5694OJcHqEl8plK9f8HL96uI8lhA1o5fx9MLkpPBIQOPUj
ma3pPlN2L+DGxq1ijt5wvonQ5PY6Ks1h4MBztByI4MUQ/pl6P6CUBsmDzvMujhWN5ypHeZW6SdTK
xPS/l6O0N4CBySO6MtduwZN9X4PQvlUmstNotjnUizPPb2IadRCoUmmoC/5Hqpul/3jL3u7WUIKI
QB+dDlsLr+Unuuip40PMK8ZBnGXK3ybA71vj02uPOIMEoqPs1tIGPT8t8XTbPdGK98V5ZYI59DeZ
yJlD67IF9ELRdFYP2Pi+luAgP07oMjUNci87TuCyz+nspWCCmtmxv/r338W/1tocoAo9dNo6zHbw
E7opZCceM6AXjv62PEdXrByTcJslWbhkEJC5pwukvMBYXtT7iAXdqTMdvBxRXJtV4TJjMeZlN4hj
V4M2vnhk0kHtALqUd6ZqtnDTEYeamb2SquuCTF3chfivagc7HvMvHbpPv1Ut9LAC145OOvS6nlxu
fclKY/gGiP/Pvk5OGhQk0W7e+wGYVyNtIWLhHlx1oVGUM/dAlymQhv8vMTzIvGnhnIfSglJT3fDz
NpRxlJCAG9T9aXpz/znXze1pOiWkGA+tD//RloDmgxvwBMejBGSYhmfixAEQtZtvnYDbva9nvnnM
av4rt5JjFIfi0umyfcrtqNrkeGNfmTJqn4CK7B4MdDuSky4ygmqrpSfmrsKb/FNupABMRRBJnUMs
D4us3j6TCepT+BE6QbWiBXXHrEfebOfwvG1swBMZ+qXVRygABDgZwfAGtKRTLOuoeYuBpD2NtWA7
wFexe5JefPS7NMG3iB4f5ymN6NKyQoLbEW3xN3FBEOnvGeZoqRLOU1oyT2k0p0n9HmVWUBK83+Am
kHJFjbUxegPcd2BgHZirr5IADA7UoMAATJ2m1KAwT8k7B//HWvS430d1t4O2c3lmUeOuWQy0dqym
ZBtdN5IrvBC1J69/JBNdMj2vpgj0yaNl23MHdLubaLZHX9yoH9wKxzdOG0Np+zOSFjYobGDv/J5w
Sh9qUm6hJfQ/bkCNx1aXlsUQISwKqAE3bnaZHTSqlbdN8E5DXiiABFA3VeuYUzWoQ0JeoPX7/HKz
+CYreec4WjtnnR0395wdcwLKXKtPRMGzYxr9+a+hBFYI2uUChZiJE4a4XqLCLE84h7hidSEyl2le
W0156vXjxO8CTEzbgS7Wzt9QaUDF9M8R+hXAYcC87I1G5K2br6UO3nDohVjP0shKUCb47pGmmV0V
K5CwettMt61nNHAmW41DUIi8WpF7B/CWMfw44R28rL/TOvtMTrpAQTJsfPlcKL8FDrsgcf07cqFf
FrTTrpQggsONE5nFqI5w7T+OcbxbyCzHCY7l4blkq+ZGMIj9WfpnURpEaH4uTu8Ms6Jnd16cbQMS
lQmHNHmXlrFHYzz4XrKdbGknsHcl0RnygNd3eyVEQ8I0s1dlJJMNvRphFc5ej01FNZUOJlTGebsC
TTHoSiL5CumBIt2gW039eNJa/VXcuVL03hLYqfromg36q9WIZw1CaK6rpmujllChFN1hPn2cTxXR
Egkq3Aoy9KJlV6eSVdyP4Yri+rQAzv4jJLQi6BW5aWHsu8GBYjTAFgv0ikA5vHDTVe7Jsd762I6e
ewjQFuZQH4Pa0uvtCOzANs+ghg0dZOxrGh9kLKKMi22L7feIN3HXOpsBntF4iymPXp2uI0ouoCd/
noZjJ5+y0L/HA69Z5zgwAK8Eav1VZJZHGs0XsplU/q9VJb+kIj75tVAdDcyhTBjNGizn2HoB7fPv
ryjThumPMySOY3Ybouic67YOVfg/f5HQ6cwbLfYBWhhC9gw5smjXADa65lFSv+pFby073jboMBmg
eQONLC7F8DDyNH9uOkjCKHOEbphTjTYz7DixKAHlFyR2jQ56dvAyV+AdBi/GAMJhavrggI2EeIpi
nT94PWooFBUV+gHyjmjqoigtb9ZN0DWr3M6BTwDhFzF0CZGLtSdiZ0nT/pMTLOUg+ZFlchXLIM59
FZvy/ktR1P6+iDxnBwZhL/geJM7SYvbC9nT9TO02kSJoo9GnnUxTq05VgVTgMzYn2jXUcRZ56KLr
vVdU9AMojiYI0sjkATJG3d4fSlYfJkwRbGkV9fu5VGD1lxBSQl3xJkRknCDiHpwzBuKNboCctzp6
mkxqRNPZ5np9d4hAxA58NDYQ3LMUJWIx8d5ljhYsfLTIbWa2uyvEDxmFC7E+20zl5r31W8GC0HQm
x/4L3mlAMN/wi6E6+dQMirhXs6az+IXa5JQPxNvvvgziNX9G0gxHrexLc8E35iqqQKC1jTJwpuBs
ddVwB5KyLC5Ba1yDhjfwNi1VCfMyCw5W1n8jbW2lIXhPo3w0IjDvaOE+osohxaH7/Vs9ogT4Tveu
CbOHAhP4+epOt/at3Ww0nozmK7r4pilrJNjwSqEF0KaCwDrargob8kBN5JkbyTQZrK/mqkmLYubA
zo3Qw6V+YciGd21+idD26wm+G1l/9C2ADlfRaDQn9ArZxgadySV2RvhmYY0HF9FXXA3NoOQLr2/C
NS0CL2S+hqwpcKaKLsIGdx0of3Ch0T/amjYRKz0U5UJP/Q6vDWox8JfuYZrbYPT696cIM9RO5o+n
iIu2Qc6ZzYAwRrfwzU5n9EFgwYzUOiUpThboXLWkI1g6fcVRXXqcD2NpdHVCS3NaQ6Mr99CHP+vO
jzZkwwk4dGOyMl+kqmBSQlFkN9agxlazSNVIaDRfSqqeTNfZSiwaFN5TjWXyO2D2yCzLucSoeD/p
OF5ZeqLNdj7KZ0+gF+0Poxj6RdAwMGyloJsyi3TcN4CzbYmcj5j9OiOECLHZnmt3wFvaTPRHjqjr
zn9HADgmDppt8uEMWlf8Jcz8gbQqwar5DknRjKcgrdoh3xegrtiOVqPV6Bx3s9M0RBH/oAP8vyPb
kMosWTlgdDq9DyHatPYBZMPhsw8OJHLRpRy4vTObVtuBJ6g7tQoTQqMwfK4ZdrGz2SZsxzxvCdoR
FRU6haxmeeOYMwVB5az82jJWI88eIJlm3ZECQ8qT95l6/edONM2ITL4BQOrff10N66+/rpDgANE9
VG5NG//gG+CEYPmYVxBqO+lFoi9T0MLVi0DPkpORdjIG/NAITu3BlmUGhYkMWrh6IVahEcrytQv7
5FRmfbCTfnTfCRt7Y1DutFmhP4eeNd5ZuTgF9ti3SzN7AyKheHIgL/vMB/7db63qTJHCKxxQqfXD
rgdi/znjobapCx1y4ipPlXs5aGpBRk1e6XnmfRxAJF05KZsv+XIUbvhIJhCjxwtolVQnitd76J1k
egOuCrUgQvf2FiQYNfr2cK9EN8GVnejRpgH2AM9e7zxhpgl1/WkjZPUMtP6057bf3FHoZ7zRgP0p
tIR2avvC3PImahfEADETQqB19N0RaoGSi5fOoeEBW3k1BJkmmDTNNTWfgNLgCWMrt5L9egJeV2V7
X4E0RB3Wgcc0AqFwM2y6jA3Rhc7fepyAT8b5xE4WOCqyLbyWdkBTvlHLrBWFzkJyPd9RRyw1zs62
qWmW5rp032Mo0AVu8God5QIPm4PWnybfBaXbbdhYiLVELWgFREx/gpZmf/GhbL6M/Cj9mXRfGoDs
v/9dgN/1G9Akuns7GEcA9FU9b67aTVU89CjZm8hGny4V9TS/cQtoHyuynTl0rtJNfpoPgxeA0xwa
d10VnZ0MCrQLUwEEqhEY/STFQbHRaOG2JVgAGVFo7EFpGZ0pbloyRzt1E21zH3Kvoquwv8DbuSmL
yAeFIIZaodCTNKRLoFXWwXC+zJarYDKaMTCYs9sZ4lPaytfIFOCBsIvwYndseBndfme4QfloBaia
6vmKrH44Vg81ytMl6AJetN6F/kgelIvJmVv4QsIx6JK8IC1yNtKvtTV5hyHo8HQsjR15TbNvFoEd
bHRe6GuAwu1TrS4VM0JgR9UwGyBYiBOtSECxAmqwYOfSbTRAr3hj8pXpOzH6KmE0IcXkolKLJUPG
H+ucpzsFJzPGNNzzBP2iB3J6PSQpQBf5PGWhtXTjMnCi/3rwGbfbRrQCuMzEs0+3XI/9BTFmWKaW
CDzod13SvrJaFOuwbSDFYFn+g8lL/5y2QF73aZ6cRQb1ND1pHunScLdeXy0wLXHfga5wWtBwYARY
nXJI5AJXBND+hTC2ExqXMLd0ibMkAYKsHyaELrppgVWgyMmtFudgz51NE4iX5tMQRdRkYVplu4gb
11E/6B0kRtN8GVaauQyGxNy2pRk82awp7pRXkLcp5UPtdWv8csSQd8zlF/x3cB9Gwcp1hK7yNTVR
OmCpe7Qg/KPaKnszD55Czss1toLvAZYmLngyRrve9pMltpECzC0SaM+wVpjhIXtFkX4BAYTuogd1
dsD7qTxqvXnVduK1SXf0YJoF18ikomaNtk8TNYZQQ8pnrulx+U95sNu7utvnIkpNt5xN1IGtq4+o
Ps9V2r/J8Tcm9YnnVpk/PzHdjlKrhSDyQntRVBqrwI/TU5Ak5VLIrFzlvZOc6KKVwldkIVF6AquH
WS+AD34oSsm3MhnBy0pBYRqH4BDRRuNYxxvKNdlRfB/ONEQBNt5mfvRGqXq9BqE628rWDr4ZqYMt
bF4+NtLCOxVz4yXZtbHuFnkWAKNcxM29Z1agCFQL6gjsl7mjyVMhCihgBfIeBLzhN6FxbdWD1eqg
BVbw2tfhiuJZ57FNkWv4zGp5h1/zEYihPAcNbcrC7cjs4lQnHbqR0qjEI8JOm0VuesE+1o092chL
cXRhasW8bLY1IlsZos5xqPmRDkSJ/qC5gLhr9qXJ0nSbl4l3giQz3jJwIgbuuzg6MHwv7QGEMo+l
roc7kA8C6zd25qbmnrwLkg5fv2E7PKTqBaU3+30UxB7OIhqrag/Q5m0OeYg3zDrWzGShedVL7hgh
voV9rdrJqv/xH69qaAS/2VrgDQ21CQcPLez+bdCP/lmgMPQ8CiAVVBxwXMHuQMPFISA56K9DqwMT
4bq/ZAyNB9m6wEw29ZZ7ofYjzb1y0Qa9+CIcHYAc1HjvgKLVt1CAEgc8KJwjHyJtYwg897D/9VfY
I6avUVwHQBHJ5ldfAklhQFILTBDxxgCW7icIxrMFTgGi7RAaxZqNw34wBvG194cAokn9AJZGJz/7
yQBAv+OJt8brNugPKn7htzZZMC92nsCBNm5xuBXuY9mtQrey9qUitENTACjqPEVwNw3JSvNc+S1X
8xfgmXB2o9n5j60DHebEGcGM6/qPeZjgAu65wzhgb0QRvQpLdJShgCQDDaWa0iVBN+IihntfGjhI
X9o49OH2MNxRltIREhwF0SknpwQH/7ZOPfREfCZAB4y/GtLM2My2KNJfAZGxj3RbV2f9A3g/RxDh
xyAwNkHGIKBd+JmiauNk07pus5o+g5c07sJsvH5H/x4KFEIJE5XlhT6XAYQKygYxOmISbQSBamt9
d9MBfAGifqlbCCgBfBdsXVbbX6GFMwWYiSkB2E29I45diodOQ+8arfSV8rwfBuljZ2bpsQs7b4Wa
r/W9CyBb6eXuG0/8ftODGARHNn7zxTCNCwWwyMuXWTugjsFlBz11I5vuVbfFXWM4xRfJTH/vhahI
ovlJe2vk/2hhUZtiBWRGdPR9LX/0XbAkF6ha6qX/OqaCr+Ii78+yDasjZ3W+6ULbfcbODXUOK61+
98BttK0DEUGQEy8bVGMfUjCX7foiF7uyt+R9IhKpHqnYZLAWOulm+TuxNUip1aC9LnJjbXRtcvJA
loeLU6+NyDdegjH7SvklE2jqqpPvVVFAHdLg4s7Vx3I/9oCUdnYdPpodcxehTKKvMS8ec+zyvkPG
FaD7PoKyh7sModznL/p0fKidofrW2gMU95I2fO4ZNFKiIDMgjqjVOz+V6QEMm/IkIXiH0yaUt1GL
R+3xRxkc/Mhi3/MqQPtoA1i7qMbqPtPRP0oBQdsppoFsz0QFbfduHBd5E8m7tmrCO/xhm9A4YeY3
q8Iff2Kb5b0dlNmlx95jSY5GQOetG9zsIQF1JtS6rXrZQkDqWxYaP0TfJY+BzPSTzlH0pAWsrV4S
XsZPqeHdgSQmB9pU1uVicPlw9Llda8ssSsZjoi40okvROXID/el1naDbwGn9+keqg/cQtGH+IsJB
BtY3v33H+1HZWfDVMEJzWbqSPShlKrRB6uWphmThQdd1fyfSpr3zih6//5q4dwwh9i3Ow04FsKjY
bgC01EArxVjgCNd9ctQFDGr4OwkrQHXV1JYQ2NP8rFpl3ug+DeCZlqGRrmMBYiz85erLcUztr6OV
vkRQtfOhYIYq6aIOixdyUEgOnZaH0m1BDKlXw5E5+nC0JMfRlV1eLPsoC4fdg9G8e+g137kP+I4m
k8U3yru2aQE/b7oHMuEvwTs7mrulGdnTxB1PBWOXEMIvAQQv0YEsdPN1ztNxNzmkgP8sZhsH+dpe
B35h0RgMIse1Ewa7sWMa9oHYoleNC30IoX4/TeG/+HzUF01SB9/sxP1qg+rll3SLbQoeq3BRv4QD
g/RwW/ob5lf5KjcCBvSCEV2gahVd8l6M0O5CI7qm19GFLupoT1/YIIXZCs2JoMkFD0W7QyV3grV4
z/Ha73pu1D8zH/SzkaX9D00pS/CoeQAADRshSzxqMl7swGMr0QvopQuUc/lTY4X8ySvcpYWyMhi2
MLMzqEmauia2NO15rmrmXregKa0K+I8a9NuPZAEuoV0OeWrsyFd64A8BQ/rSCd34kCZVjNbLYviG
rcIubwz7i4EimcIPxeuQ6d29x9gPHEKNC8d3INsFGsDnWJf5tmliuaJpkOIYPNAt8C3DGbR++Gwl
zSltqvSOTGjCKlf4cbVbcmLDWB5AJ2sspmwuWOk8SFeq1XTRevx5RcZYgkYYyTK/wFFCHYnpdtrA
/UuUF0/g3AF4tWTZDl0J8T0txeucp+iDwh1NnbEd97HXQ+BYZWehVj5iVzfdmEw90J/AtYszS4Py
Hr8VzbLFN/Kr2YOAzXUq/QcoSo5jrwkfj7JD41lBiJMvba0lzFoIUCtt3bjK62SJ9wuOQnXrWMvA
Nh7OHmuaH3aH7aHXxm8c+4tNUKbDPsaO7wl9wD8pgDl+tDAr1j9CwS85GPWA1o/KSb6hw3LBBEio
hgzIAihIgT3d+jKUr/o4Rq+sqowLkENo7lBTRea3B4lmu6Jpwl2xwv6j2kFgYQ9lWxxwGB7KT1qN
fW+G8nSW9OzZK0zvEDZcX7AO+ySg4ByQWcYcROExPoUHwUqceDXsPLgmO9MowymVXaMhYTZ1KD2e
G/ulGsAYztB47IEgyqkgFAIW89Fip9QCP/qYawAog8jq5KuXfxrhSCk9WRE01hT7/ZWXHEnpweN6
xvuSeV2H+mEUFP7B1rUlHoPB17K2hqVb+t0Fuj8Cx6GofUF3wPtRQp7Y0X+0ZtGtpAUd+SqzQKjg
xWej6hOImXZjBwHELDnLPIUWaeI068moxcBTjOOFhW2+r9Hyude9vD0bqautRVa2j5UJ5VAWWcVX
s/V/Ahvv/w7kgM79MA3Aa1yuXa+Jflk1vhr90u5edQ2/GZ5mWg9ZnOB4pZP8VPi+s49Cz955lh1e
ehDkQEtBpE+8rrOlQJngbXCXAZAghbYNu5QdokAH8ERdar9KjmiSvZ6aLIKYAY9A+GgMzVJWaQgB
vEA+Yp/yFQeQxbe+4PHKhyr7EYWyCufaxpnsIqi0FUtNFCQqo3wRAnJmKt4vlRSAyb0dXjXwgsa0
eB/GWnNvc2xWSmc4hV7e3NPFcJt6XdljtSpYyiCD4fDmUrJkSQsqZ6zXOivcjTkUPvTA+Pg4Fn5/
aKxOrvNMsO+WIv0uwx8ohwApZdvikMZgDTYYCgZ+y4MftBIcpeIBpNONvhF+VO7GAcJmQwHCz1L2
4YsXVb9it0gvHnB0L2ahPaD+6d2RD4+MnRb41oOLbsGF1oh8E49QBl0TzTaHNqUN9dwegiR1HyxK
dPdfxBDWl8RAU5jXjulCiyB/viAjXaRvV+uxxyM2EHV9cZvowx2XLlr4uzpZz9E0osCigqCgbfvl
Fk+nxlqRp7X6u67k7j4dUSWebCaehSFPxGnOwlmzTioIruSu7xxsBXqlC02NmgOTQfPBEdn7sIXK
6bbqAIT8P8KubMlRXct+ERGAJIZX8DyknXNVvRCVNQACMQsJvr4X8unjuhnVt18INOIkbZD2XsN/
DrmPa/9tyDMI0+nwip9K95gODY1sCpZIaXQE7+XKlHk5UBDYSb/7o1z3I8rIrj7iWYu1v34mBElT
5ELJntccm2gbST2VZ+6ttQta/QwBh7WAqUEPsea4DqFPE5DeOt0PFJjl873YDmO+m4h+/VRfafga
NcvB9PVHXRxCG+GA/6w3jfc6RbPx1NPNp+r75e5dJfTBZOhlR1Nletwvd6+jPXloQqRg7lP+rS+j
ELm1SoT+zST38ffOpi5p8xDfu7HFczJNxuhvHetsylbWIpNjBpvDp7tj6iZLy8VLFoS+/3qLfahU
boeu+v23Se51NQKoWH/BO+Mvt9jOIGYdTSJDrg4qNOaCf+t3rxvzE5Pg7d7/wr/dXuanO0WxEL7P
aM4+9YVhyLvw2nD73+9u6rEhCnhVbP7L3W2tISbI6qzud+1+E+512Ma42HwxWH/+17sb5H61SRex
kk+z3G+FmSD0GuA4efj6qd403usgXjKv3aZ8wob53KraniJBuXOWNRSMojQYso2eK2yPXGafTcsI
r1S9gv7fEEOEOF3fyqapWEbWDfuSSGRIqCpkuzUNqfhVBPipOLTHjqKAf+Rh0mT/edImqxWWOxa4
3+YiZj4zgQX/ZuxRsYzG69HdhB4CsbYu4LYAwbkjk1YAjsdy2sNoSGzmidYR3M/7dVogjQYI0My3
qe3BojVg+Ytsk+9ZXSQfLqk/wATNXkiT2rvBqvstSefiLW/K6yTm5ANvADmJ1Vz642amaf1kAd79
VGALYgsk5EwpVzJ/AB34ME5A3sRIXlubbJQh7CYDxAmtJluWSmG9d1OneqLLoeQn2LX0j6bQCVgd
EgGFXzOdqZtn6FcFok5vVw3SOYiC0Z5WKWAP0GdxF0+13AEIKKprZE4KOIJLYEnCM3ii2RNzE2sN
hd5p1dM5ezJ1g3BsvA9HvjdF06B6tSKWP1zKZRSdSQP3t+4MrlNVxEj56K2PVArwoks5mfgUS6vr
t0XR5U9mgjLXD7yo+dlUhc5sX7oJfqMssTe0yIKIYcN+bHp/OJozYIqHo0wHF6+xpcWUP/XxgoSv
RNfgiot3xr3LH4PvlZ/mNnPdLnDrTmt4dYf4Jf/7Gf5oNb19wk/VCN1srxptOBuXJDgmYxoekeZ7
LdOw3t6r/uhiKvErC4/3ZnPmtR1c78ehxhcWs9xbg/8s3jrfr+kDir6DNPHeNNyH/d/XbCUdNvAK
h8mwZJcZqvhHQA6Di70css6xjrKA9dJS8r0puOD6/qWwin6t2MRX976mi1Xwr6lvh/t7XzEl9Vli
jWc63PsLuBtvmN+NYKRjctiraB/Krz6PZsiO7+4da0fYDz2sHZYr3+etQVfa9iDHgmWO8ff+Y+tq
JCS5t0VMPd1Az4PW2F8jRHwlWC5919x19G6CjjQcxPAXwQiW7wsX9nYVvp1+ZK4D20I7HnrfWt8+
mLlGoviGZSI53eqmwYWMSWO/tVJb5Vq5CQidJS3Xf/xBcLA/UQbkRjXXocB2O/j2ycTiDo+a/rUA
VW5XHKuKR6YvOBILUsiaX5GxGjfFEgUHQBUBcLGcVktAHLCdnbbm4VyLQj2Jbu9wmzyKpZB5wtnN
OgPrJxmtMq5lOEXQwdL7GXpET9yf1FXlAQzXrFQsBrbhZlFDxYYOm+ek93ro0ozkyJdDPyDsUxWB
bb/o/mlYvC4DVjpxV9vFZlyKug0vJVbLu/sgM3IaBIF3DyXHAgwA7IM1XZkGc/jUubYgwhKZIab5
VkYALz9kRMT3uUxrKRlCbrc+puJTuynSIgS1gAFh/XlaM4RUb4WCg7k2Eh1JU1nQVBOLYTAUPcwB
yQhkCzPopp10mBAwCyCocG8149I62EpO56MsU3GZSACDxgHJGqtmhEJTx4E6sIc7WOL/G5uiOQxe
Ky4gEeR7a6g/bp37ZYYajzqEM+g6TdKU7zL2RTsMZiLLRKaDuY5Iq2vPKwFnhhwBpj5/uGN4qiYB
pieB08Bhabjjf24QIZa76SGkyfnWz4yztc/XJcUaDea3HSI86VhG0kGe/XZqaoPFaQ3YcjhZ3U7/
S18z9o+ulgRoASmXwPX2HnYYkUXkL8T+kf9frmIOMwnPU5pXgHjm9WbMLfqtRRRnFvP3nqV6DRdB
+LGXxHtGzhyRZNSPTZ4gVtSXF9pCf8wNmyGe65ngpxfIDWO1f7C7asC+ZDn9a9mFbe2BBwRWMaMD
IPXSEU5EsNW8j/mjTP6d6N78xyVmqAtArm7gGzEr99pbcParWu1jj1e6V1PXWl6yYw1EE0ydOVQZ
YkrptGkph+yRqYKkz289u2x/qwMip1pj+zjDjxsT458r17BUbGLzulrWTLc3Xre8r/5Wd2voRKxz
j+3v3cyZecuZM95YeMl+mu/efB+nWMNWVFIsDpaX873BjL1N82lu0zFkSO1Zwsaaq4eFI4R5m7dW
WUmcpJQi4Ounm2Sq2blpaxtM4Kw7AApBj00DPopMqYSpQZqvZUudZ88HddaZpPzizfoXdFLoj6F1
tlkNRZUI/i5WPhU4afETHxuoKum+wupXfYyzK7dQ4M5OU59W6xDrylhCGzMOgfhACB/5O1LAKd0U
QdqfrpmavQP4UG9ZDaFGMP6nrTuOApp/Q5tEeQiZUGYtOOGl8+3QQcxkruuftxFVm8NTc6oebiPc
To2QjVvcKeqigzZ/6ed7EgQisrt2ukIbar5NEwTf6Zi2l1u3wB2yWCNksr2VK4b1skzSCWzh5YOY
cTmShIX851Msn0clro3vZIIwpbnYDMG+LWg7kOeDp3oCpuIwXUrn8TZnUZLsBHWLo5QECvq88xf3
+f7Jgj7blSAoIYjqn25V8+huk5Yr+DUiM2L1VbhxU+EezYHUo3tUDezHEKTZmaoB2BSwIhYt5nuX
P0YsDWbYvS7pLpCNCg+mWjIbRn2KQo2eQVLUn3UStcKWbtSU1fwgZj0/KOV8FGScd6ZqxDbKRRap
heIxDza3omkpls6NN2ODBUt27kkWCT8rIP3cFafG7tkqmBx8OVr3FaYmM3BxPD81+dD2t1PgVPIT
3Lf4nsMVwsYymjcuRKx1m71B0f43xIHDc6dI9tYN5YsD5eXLsJRcPzyUHFhEU2KOvUKm4xF0gT3J
tXWd8d/e5JmaEPwr5x0gdRP2PDmU/kbP2ibIeT+QgXvrKdDBY8PYj2ZmG68a/EOwHAgiqrdDZXXQ
YwzarakyjabbvWjO+BJIvo+69/s0HYyy5CISgGuYaX4ooHU3DczrT52tKvzbWmtDRy98FNpv4w78
mG/tzCGJWPm/iz6I29DXPxJXgHphh/OLlQig8GAJcwbIpj40afOgfDZv4SejrhZxxyulTYW9kJVs
2qXONLgAC+yLlCFZFFDngBcM3TLpCIYFZB2uIIBZrQTgwuk695EN83Ip49Bz3HQNQZp02wpJI2gr
NRfPaqCHQHMP8r21ezIH9u9ZI5G1Yl66a3PEZeUwuScHTr4yunWeAIVEKu8D0Yb5PIGVFdXMrd8Q
qhHHuhVp7JOmfkuQxNxTgH9WxOMwWC2dcjuPo8JjG78YhpzzAfZOYzyXPHwAoR/kozmjq0E303eq
392E8B/ZEDoxzFaHh7Iv6MlZIssuvjwfSQBnRHQQAhaVCoLv57YqqnPP2nolly0qObCk5j/GDkCW
zkUseZaDe54KLwWIAwMngEXdcfqgo/HKptZpYE75AJ1NFpsO/fyggTGAuJXnXJzWSTdQUwazwK1e
iGraU9BAYDkbgndYZjhXc0ihe3Gd4DSbAi4A7RHUm6oGBkcR0td0my89TINgTgZpjQAP8H/HJ7jg
GYz/dalTgqfT0qBIcoWSHiLIywvUVE0KMLwOmbW1mf02PmvHfdZwfht1bwjSFavA5TBXNtXJiGeQ
5XB/Z0aaBuxl+caBc+cfn0ak+Jd4Q3cyPWTRugk2eWI/z1N4ug/tEjLF0+yozf2iU1h3u7nD3btf
1vV7fYElrxkJD6BoTkPnaIgWHsM2KBSAThiihRH/uvMuzBnYV3yFNArMY0HTjHjhyQ/EbX+UnacQ
zNTDHna+EvSXbNhP04yc/gizykp5xSkZ3PlFiwDIhFlrGGOj6DGS7go7L1emOLCSgc5JfpsS4Cj0
aajxbUfS6oXD5/Ol6ruFFxdcTCmkiK8OC+MMTraPQUOrPTLI5LQgOU+itQlwRlh8utLZmHrl4Uu9
MqcNdiISbLUQX6di7iFCgXFj4747AoDitKzJcz4psWt6Ad+s3ibPrtOPT637Btdg99l0yJwBnBgs
CPa3/o7P941E5N8UkwJzWOfQUvq5DB/AAspXZJoArucymzdJoKD/AwJt36TTcR6b6Yht2mOGkNy2
7mSN1xNJG5gbm3PT6X4w3U2x86UNPeph3Rb6uwMUzT7ViR9EUwJ6PChGOd6c2BlNC1vInIVa3vrd
qxwfD/1c2TAQq6HHUcDA49zN9t4ufXDFfMQIKSTFsPsEA8wcTIM5EyGZjwDtru710JM6WAovZHiF
u88Z9KVgQe6TW7EvHXn03AwaC3NLnk2XFKw1pyDN1Wp6pHwEHhTgKTQLQ83ddz686QY2nsNyLJ+g
nmU/FUMFh/bwwnSn93KAScsnzxZT18Fg9lg2RWRK5qAXVxfT916cFN+1/ViuYBbIgeotq3ev/QJZ
g2RFGRRR66RuIRI5wTeTM7LvLJ7sVAsH4jL3M/CDkPGyily+dAC6R37F8g/I9u66tpEpBL7CWNhJ
/rPy4GGPrE/5xgfEwFRCgGuwKlgAQ0X1gJdxcZak/gYDCOuEZ3f/CrAIHarXdjm3FfxRVSeeGVas
r6BG7xB6xBcFbL5X5WWPQVuNcHZHm6ubH66W9GzGJcpCYkkO5ck0gh1ogblbOQfT6ihoPYw1ZPTK
YdXZgr+wUSJ3lvrkTXrYpOsk0V+rPvlJIff3UebThSjH/TXAYM0vaqSD8x76bBoPurRD/Gbsofk3
we1bjp36ySvy4jR+/93z6jKa8Uz80jMk0nRXk9ekcSlAM3n5PPU2fCOcmVy142ebIOvUA149cqs7
JU/C8tO9CEi2GsrypeGBezKHgpXkBAeff4oAOrhwcyNyXS1dkKJQa+BMcwBiQ4k1Ufj1Rla7mUux
ctzXtvdnXZbJcT8X9KtxnmrnosWDgGygrgSXx+XgTxagYJod8V8FlgkCQC4isl26BfOLJSuvonrN
BBy0Te8MOJmd6/t+tVPBXK6nSr1BVqs6maVqPqXYAGCTJAV+dTGdygA9Ong3LmtbcxjD4c3t3AqL
OlBNPVYNWH2VC8gYIMC6Kb2HBm6jkZuNxddyetFJh7vTcOdBBd6lnazixRwml27H1O5gloIqZcFH
Eb3IzvQvazbukDqGF+rSmuCJeZ3zdG8aTZXt5w+iaqwHUwKLvVxZStBtTXi5xZNZrMCe1A+agrIF
7iONEzxcHxDd1g/I+oMQ3gv7w7b7aWfqzMF06aEJfbanj3t1WYMIaIpYoULlzm0mZMAhyhSZSnOd
OQHDj5XJuDGT3C5hTgcolnXgp3wBTQseMTUfgILR2RsMuE+TN4bf4UcJKEpZyQdY4zUPtgtF1azM
wu8t947tbFdvs1DNbvBICdsDp/5iA7ZlLyPrIMhXzJ/oCTa7PjY4fg6Ic+d7TZTNVrJz+6z/6vF4
6JT3lRRMYmPT5RtT7BK2nyDs9UKTMTw6BNA8U1/UE1AuiE1f+azTK8vrBd+WeF+9SWDFw2vrmHGP
vnTARUhoWX1FhCTdqHZUOzMe4H6/4uNXhM/gbRAO7tqMBvToVAbTryC3nW3iLruIIBPeIau9h0Gp
7qIqv7vI5TA7eXlk6Qz/+KWbqZMTWV5H06GVSb1gOkEdaVp8WUDjyNbdTKtT5udbMxMv1Yh1bk7m
E4RL4EDyvxObVjmX6RnYY5iaOtdKgVLVLAzNeZiKHtp8YHLaFlSb8L77DqlG6EsZRjyFTSBk8Q3l
U7TWdnLIG0hJ6fnWajrey4xTucNe6unz2Ns0NrQjd9bQPZhmba5sTs2BASW4z8PgYK5W+RYubKa+
fZxmBMMhA4BqoEhfQGMAH96MKxZiaq7mtSmVZtwfp+ALIVLlhWDjt9UQQzQDaAEgJq6uCrorNorI
q4eRwQRYodXB03RwN6ZXsQALJOQSDmBOvpuqW2dg+R+9vuyPHJxIiFsHYb7pehvqVGauotHykhaP
Zk6V0xxSM/aVCM2fB9sBPR1AAHea+KPje1D0RKmCAMelpu4bXQzSBaRZzqoB1zsNXAYkY8LWeLTN
B2c5NFUuwfVvIeeu4LEsItNkyqb9Xrw1m5bbIOkn/zvedDVNf+1fl+5rThuAtAKVXuZGpCAgV/7D
AqiD4x7emagxB5s6WeRZU78jYwDujVwG9OMI8SqvZUAvoXhrsSuLHBCuPZtxraMzik0amqfG20yI
Km5rYOvcDNRBJw3JzviO8MWjRGOZsp6gD74yRWNSomHIefTa4bVCYm4bNhRcqibsTqO1OJsDJVAA
HyNWVqf6U9b0wz+nOVXTvoL6PyAiaJ480SM7X+KpaUb3WT7sSjo93OpM862nmajFGvP/4anS0P1s
b0mY43pQvoYVNHNtArL2f8LJtdQ9HsoBpEgyMKUtWN6DQcYRadVj3EA6+9AEe5lVFYhM+RiHk3hM
M6AGk5paKy5ItpkBP4pIkNqgDtv1OhfrmtTnQSh35cF0LvYpQ4wj9AFktJ8LJCB3yWLtmEM5nofD
t6atvreWkGsXACmsIsaNG7jdKrMtpJpYu84mF4RBBUeB0R1j+NSKTeP6H76HrBY8eaCjMoSgItXy
xffh5tVYYxOHEtlIMWps68E6hbk1thkBCJ6qEFEDS1vt5Sl2jfUBzh2/qsSDnJD0aWwVGYkSEmok
c52drccsmlnKV1lALkj0AhynpIRbQrFvK1+eISnjbyHp/uoIrlcOXvjx6BewAYAMe2WPj0oquob8
AjANCDWuQk+VMZ5wYKg1lhNZNIP+VYvtEnI3w45b7SsR3XgI4NFFSNRKz1vZJUu2cEzcU8U/AmWX
K4cDXlJAuKX2i/xQheoIgir08wOPb3KgNY9TW5AI5ERno+u+20q3n68swHoL8OJ8RJSSzYHYwGIk
KZMfoRZAOg3Oi63t7zNsHFbemJztYY69MgB2zGKA8gTuPkemGlji4thC6jFGICLZEKz+Xwdlz5uJ
0zyCV1cGxSTiP40Vg7EtwBdAzVMsNEHL5Hk0dPqnG3AgqXD7e4smIAkPZDNIvRugnJD4Yj9l5IW3
g/2ap4TFbeFU+7b07NcEeeBYdtkT5ig3c+/Tp4mUxZm1+VM+YjOYLofJgkAfYGByC4w2NohO5z42
/qNpM70mpxAb6JK8dqREaLjN672WZfdSs+SVhwn/SJSeIq+qZ2w5MkhEOgAE0BI3PkmzKC/n5tuY
MUBhx44hyFNOz3bDsDofio8ee6Ooh4Tbo0PD4YjNDTTvlykhrgAen/jOm85eI9TaHkDxZE9u3/w2
M+cDiBC6yfKnBqnEA+3mem0azGgEM2pgyGRwyPC+fZplBaMC80kZ/x2Gvfc0Wl5zKEcCXQQwhr9P
at+7uv+SM2sNQRC+mmGJdiFyHPclCEdbu5lgcDEx0BdsfDqsmFdd4rNf8Ip/bWs6vhd17yHgWIVn
B/ZVB8kra8N7O3+mfriYI/PyZ8vefR3QX4Vv/a5htbmgqxG2hqwJEFbOVyr7E6SLkl/aHRGZ7cZv
lefZMJLuxys202rHfJAI2pz7F13C8bMLmQ1SsDyRqaq/lXiGcu5AQKIZeH3hlFVr0NOSuE6dOl0P
IQTRAoTfIyQY64vpYw4Vwtk7UuqfpmR7yQwkg7tqIYp8GKFstEsCp8WKx4Ntb52GT3gADTHt2/lJ
sa4H5H4Wz1jjDY+jAgRyKZkDz8F6gXtvvRWJJZ7HWVoPyLrvoXDh1TE0dHgsIdq1u43AU+KUyvn9
1qpsaJaUEMo6mFZkiNwDI3MbwXZsjcD28AzttxKaZJAFwdug/karGRq54fjeSASybDbJtalngu2r
sWpeE6qSA5DZamXqw1A/Q8ZGPCdzAHK61zqxJ6rnoqqh30ibdOfbNn1uSQtUNSu9H8wBJL/vrHe3
pXSN92i2HgmfNh5PrCMc7K0jZASt46eiaeChbDach3jML13unTloTidTZw4g5MQBSDnBIoVdIcTH
sDtyFDsGPTIDCPzJFVD6lwys22Zys0e36rLH3IYbo81nsTHFBBIVj5bIknUXEGzAs7ZMY6h36bVg
BM4zsthmxZxAX73x1n3rF49pGdorSF+rZ/AZ7HisuvQNgUYv8ibufJlgXh+5U62+I1z4Mlhc/fS7
bA8JiCNApKmzgwU5e/WHbI90FX1t7FwcpF/ytRUk07caiY+gx88jSPADQFSYbK1cN6dJhWLteq4b
mSKdquZkzgZRg8JmTs0hXHrngOccat9b3fvVs7eQ3pwSYZRlsCnf54Ko5xn8Qb1LBg9OIK4FmIEH
wc7BS+MOwmyQBEBxhj183KqGvE51VxxGXjEsMX37q9VnJfbdaXElZdBcfaz+IhkO4fr2J89N76wH
e3GXyqrxmmoPlsUNvLw1RBa/T6N6ST2EqbxA+gfEFOG83bf8e+X5eLP/bnHP0y823t55beVA58rx
OQQwuw3T4t3KWv8ExdIJyRtgseu5dbfFXI1r1VH+koOQ0CymIiMfX1ogunemJBdTEXOG1wx+lwle
NjxZEl5WRp9FkVqr0QnoBSSJAhC85W3OCNvPaVLtVS5aEJCQ+IGiFUwPu2yyzr4N86pUIQJgihAM
e8zgNP3o61bE0HNY5HvtAmt5YKYtMOYeqn6YkYqHrA/NNFwwlJAb1bvzW195+Qoyy93eFEfwNqFS
ZwUnU5zq8oFNKn80JVHsMuV7r3isDU9VJ3ad5vYbYkFfW1A5EammNmwMfKSlIyX6o7OoyFhF9Q6V
Gu+BVTZ57WT+PhlNmcUd3mYFFqTiG5wk3T1uTNc9Um8+Uwn8szM8zo69xsrKfmimwHrmDghhsL8I
Nl5Qpy8IUFRHNy8BHF2KpoudHGnGi2dTCMA7BB89A2Zw6YBnbLhFWNjCDxOzgVBTXcOCbM1kpkcw
k9e0y+DYu3TABrBZhwOtNqbYTVVxCqshu13OjPLBYRt6K3xMuOzX7ZxkWw0ByKu0phWpiuKhsLRz
NYe5YeDFAau7Dan4p65KIOsPoRx+HAO7nFd4gazCPND/FCE+6J1FHXgQyYOKmlQsS49jKD8aIUCA
tjp2JtyFfiCo13MEE9ccasDiaOpMqwV4WhcE6eYbng3TJYXC8MV31HwpfUkBkpKHe5WpB+fj4qcp
SLNfRNj6WBr2cg2XbPtn4LjfWFhXX7tcpQBR6O6F5w5deXWYXpe3TASm34OATccJzN3hVC9nfauR
wDRlDh/HtfYHhHX/7WMazOFvdaGLFXQNeM/qb/3M/KbByuxhH4ZjDVUNOLYlSBodrdafQWlK59W8
1PV1N+zBMoXhms1jMvNmjXfMcJatHM7mbGzoP2dNmzt46iEdYOrCpHZ0pFKbwuEnnOK+kuml6tRF
SGd8MYcmAG0B6rRxAumzg5HKKFupV/PM7JXtLs6ERjXDtWe9cgVkIozCRmAHOs7yNN0jfPJKCfe+
9fh6RQMgM2+gjqmYI9rxnA52sGJdAUdCpAE2tu228EUCdEjsa5L/rBfNaRhAQTBqqrLbmSmaA1Sv
FhpY+vNexZe+9+L/1U3IqorJkCNAHYz6ApTssAHiAbmipTjxUl/MWZYnAK7zVK3udWTpQlkq45KO
+aYYReFF1gjeshL4ZmgkZRL4I8M0DU+Ae9FdihBO1VGTVzBaWIrIcOjIGxbfhaUIFuPBxWvwLQtz
f021R7CyzsjXZjtZlvdVu8jXAs8PLug4FrtRSkA1ELsIjV/dIiFiziA2lW69PsBuAouUuBhcMAs6
mNpBHadNT0PQnYQ7tNdbXY0VIDASrtx1aqrDKCMW3Qci+WH6cE85q2IIg37luWrXs16vYDszfOF1
msZ04OTUwZnlPfSufjcMcD9q8yOzKI2R8+6/SJAzYwmvg6NpzduDJ4R6ZyFVJ487+a0XdnH4S8Ys
3I9jhk3ihMTtHF7MLZEDdGas6mIerqZAp0sxgvCXEJptqtl21yJz9ZcMjDAXevU/bLsYIr+w6yeP
ZdUeT5liqz3feQW/6NX0cPP0GyC5wUtQ1dOWOwiHQfowfbZ9X4BhLfSPLnFhDj267wnp+EYXnYJp
EFdXCys0G4pGq0LKbFe1YglmaUiHBzBDF2omYJqop0aE3dWUlH/Sbe2vEVmczr4UV8oa9ejnrX1V
0L4jY1bFVlaXAM2JEKtAT8PAzkeGSHgxHiY0hlbdVgMHg2x8AqyEKEH7z4ofTleQuA6qfl2xJI9g
ifg9mZUXh2VWrFuPyLgl5Nr5XboZXMgtgyMF9MC8cueaHnTR6khaSQ0T6YjYCEWNXbZOIEwWdxwi
dFXgHnB40PwlS7iOzfWJiIahhAlHsyksKtYZhFgiRNQX2EJK49SzVBwiUg67oT5mAnhoR8P0Oih1
rBSedBKKR3MDT/o0xT8bbI8kbka90iMkngbMkqapQqy9sCLIOn1JnbSIpn54RzRzxKbF9UG6sVeF
A+uZ8gMLESDAPQtZcbssIsXm33rKAE5BhA+27/yxGIEyJTkkMYAEQbq+33ZkuKoZURrIbT22Dr1U
CA/sg/zXPDsIeAuwxvUI+lnjiyefwZSVdDHxiscaHxLrnffMO/Z558YTCJZrTgHatcJ1a9lPQvlH
GZBHqHI3MQfcLhqadzlZ9KGqoQfo6M0ADdxNJUIJqIECS2f8GcoRD/0Sy+GwOjUl+4Lojr8aB+fX
OKbfKyw/YRO8OOW2ANS7RRCJAOj7ue5VnFfzIctqAVYyB/+eNgCOp8fBBRHO0g2ShZV8HxP8+soA
2dWB9wfN+2ZH807HQGuelJOpY6cCK4Z+r4YAROwNwMv3LUMw2AeMDelef4tg2IWPNnCbNdYUSID0
O6AA8Q7sPLopbOfZEsBSMwVNOY6bEFe02flYJ156Pb73sNnZgiXvgDc3AyKL5Q1oaN62hMV6P6Vy
R+DlUNrNIQvlJutlty8XwYxqOZRI60ODE9sFXfTbBNm8Z62QJgp5eAg0xGRl9csHmve9Sa1nKzn7
rfAebYZMrh7sY4MgVdvleOI0IKEqkf9cRKw6Npywv3C2PQSi1nKmR4+1iJJBSXEPsO0SxfHEV5+I
LXb/hyQpxG8AYy0BI6fQ7p+6BP9Ta04uPihXT6zoa3DiXgICpQYqghy/gXo6MYpMs6frYdUPgbgQ
rdd+Oot1V1c2Hn3tW9YWaQxHo3AH/rsFPV7urnJbZMcCma9nT+X4iG8ayfG3cmI9VFcgs5iwH7gm
+TosyzDeSazABctj7tLkRbrTOgRgdKtcEMttosjzwPYQPvUQs+mqdekWQCTAnus6DGAkBDl47GMI
fYPAH6C9yMoNggZ2lGk3f+iRsTwmDQTMVZuv60VKTywGauaQlb84GNgHunjf0maGFJyQkQ7JCwRE
8529CJ93Ptb6E1TmhCovAc0PNsMzrC9WMi8BFkBGL67CKo+48pYgYwGwJYnJBA10uP5A3dFbpATB
7oYwWedUsPVyyRdejk++zq+hNbdrqVy2qgqrjaBuJ/bwOBHRlKb4+efNO8X+rvarOvLbObsWbKWd
Oth5Ao/2/EA9Gl4FaPCRl6ivZTa6J8RBY3Cf5bl0yyaeG9lDsqHIN/nAngKgxxWsgiGE5yxeSLZz
zAEjihKERCpZ27EDMeStV7fI2XqrqucprAjgMm3xURyL1p4jt2BsHTbA5hcevkapj8cVsKXbAXjr
Y9jg2pBeg9hEYg3H2wE69Q502vYNKfSxcv326Hwb2g9owPd7svxOFIWORgsiBZ7sQFsJt3pws9pZ
gwmJyHkHMakiXH65ng1N0kJDzhQhQSgu+9bDhKRxjMAgdkbCe4ESYALoQPtUeha5cI3dRA7a4+RB
4M8b5bPzPzSd17KcSBZFv4gISPwrUJS7Vdc7vRAyLbxPIOHrZ6GIeVGoe3puSFWQeczeaztO8+g0
HcgYVd5TXua4XqbXfneSEyL6bYF6QNdxaQ6T0T95nlZiV0WFnuTTyR3a9Cr23WIjO0ybMF5Cjq6f
YsWUa1SJer7oCdjaaRDwFGVYW7oMEaABDxj9Imw08ddO0+wh3YrmNK/mu9UU7/8SPt3Jr07UO2PY
qq6MnIGl7Uor8Wbn2zvwS765cs8WNc9J24h3Yx4DNpnZcfGm/lT5jnmbV+vsrLoXVtW2Pa2qeK8q
+0PULPZ3/TVRD+aKtbv8KLLh2+3J01qmPiDnDGA/I6i19ybGFAHL3ObkLO2GG3XCVeAljOl4Chn7
fprVZPyWTn6TWj9/7nMa8C5ZqCOPfmE4WEeTbM23pkMLr+m/hKet0BzEk8nf/dkhhJlSwFjP9v6P
FYIyl1XdUoxW1BY67K0UKvq64SNkHJI/WRdCt9IoIUiRG8DgLwHO/IFYoUBsIvJKt7pumYLOpjMa
9Nj5zUWYt0xbKzeBi7b/4jnGTXj+dJk8vz1kszMfxFj9nRZWUhjb33e3drNY8tKnO4bAsvDko5UD
ephw4g9FwOO7hFo/flWLqKJ/z5O9RrUnE7oldEGQRBjO2cXb0i+MjdIW+Udi3OyKq95yNYvPgwq3
yjL57lJK0GBwnnrZH8tgd67cDr7QIKKyGJg9D7PNKh53VksQHw8cyQDaRuDyvCbhDDmLyrRpbnbZ
NiSseo+DUc+PM+CdAKCLeWxJ6ZZGFdhq8R42VB/g4uY37lA/dmZCS7I5p1jYf/Ea0zr0A2u4f//o
r9sbn7l1TofNvtOYyCM1Y8AX3MO/0K130e/zh/SP40CQSNrtHfhr++iCAgRCFOvb9EkgcfK4cvje
yISFRgco9tMaFCildCdM117xyVgBiVSX0iEN60GvPP29sf8z0+Xd6535BXKOhHbUQXDItYBmxPmG
XITlahPmybDyTx/Y46PmDPw0E6zIiDTU0dd7b2k/coKwPoS2VTcjZc1nZxy2q+7oT0IH7Sb6ZL2K
GfO+mCfuE5AhttGuDDeaMGMv/ObUQGkYpZ/stkb05ljL88RmEnNOtsRr5TZ8h546pgBA3ooi6S4d
f6sAJeG7iXv8dR5h+Sz5voSp+wwR+dLFrjO5oBUkW59sZrxszV9MnZ9TYWjPI9L6eJxVf8CheTP1
pX7Ih8I6ONteLwLfjpOKO9Oyl9jikLhxcYxJfu9dAptkMogvs5otdis94ppCHTq5GF/WwqFB6MRH
31GkkzxRIBfTqmDxpPXBvOOp5l66zuwMaqVgXmjpet5FI0wh5Rj5fbaB6PLcQzr0bwUuh7vVTzuq
C0tASjHxVOIkOzWU1uMo/mKbGc9dDTd7Ez3Ry/ySFmaDnGPwYrQs1l1vaM+LbtKCqt5k6NuUeKVv
fslm13Lk8Qjc58EtrCwYWzt79ChFONWh7SMYt/nj5+JBsPMiLJDxpnjJhOfFWtYU11bOEoRbJe/1
/rtEL+zI9kZK7Kr8UQFfPHZpgj1nb+VH2/jbrD7VOlP/Q5O4CfBStQ/Qve0oW/+9XNJqJ88ESIFY
uJh3ni7tPgiR3PUWWPZCHYqlSlFM5O/KUParqan6xbaLYLTAEXCiKGg49XBFRVlHS+mnP9i4/hr4
4Ou6n6Np1d1T1bYmkWlwlZ1q+ySP6oKvJf1TAwyok/a3mBg4ZGuORsdP28jdpZHSSfTA3ey3paLG
06W7nrfRBx1kDGQjzVSd1WB5J31ZoMQs1nL2MJOx81bVxZzdWzPoLz3soCBDITynlXhU/ri82nV7
SQquuc7KrFBM09lQpXtkW31IfHUlb3OBcyb6i9W35mEuSqqH7VGtheQWLrxgXMb8StB0fv33u84D
67bpUzS7qLvmaT6VVfpcdUxvl4mHOzW3kVOLwdjqrL8R32wv9uZGxGWt0crPu8lF8q2zywW8ClGh
RH07WUZ7IGsHs6tcStTtvnFyfLe7wfiJrcKFppbxHNvu9pRK6iw0r9Y1rTWsRJPdXrOcb2Zr13De
vPGxSpI3pyQve2jLEoG7rZ5SfD6XVkiusm0zo97ZPEruxjhZDKKJwysAzS8HiG/z958FsburrzJS
rl5EWuqzIXZd9A+5d3dBjcSgnY+5aVWYSutnmeYC6UHTx4lRecEyttaVAKcmygqG5iqdUWnPT0py
f7vUdzezZitA4cN5P5zcdc7OYNEPYrCAyGogk6iH+GAWcsNpfh1EF29mPY6nrEUzbxZtSSOOKXKG
i7pk6S/DZHTtWVYZNQwQjZnxogENCbuMj5DFW+OpkVqEyby9c5xmIQ/+zKIlGSLTdj81G2xct/rI
JlKXTKlyKg+G2GSUdWywUPQ91R2eM1ZD3OXwz+MM/1Tla1wpTGPhVahohCI6DoqIeuZeyDDu5Pe9
5knxmjuJ+5lY3c31ejIOnXQ7eMavrnQ9bMRssQmrArPBTRqT39AUv1TGZMIpqVf9Uq9vq3QD5vwd
TtjZi3NYl53dAPVnzBx1xSpRMvHfb/v/ifK1CokD22aLbusHGW4IuHS0yNawDAGAsngbJEiENJmC
hUE5MIoMlmhWRh5KC1FbFOb9Dxq5hFWF9rhKGzewwLQPqxAKlsHw3X1eOUHOXvV/oH25JrGF7u/W
cLw+/fv3YsaQbY3lgWJ4IM0F5SpHSP20bSR19f5wHo3xoNY9dJfpyROQGu+JM6QBqIAus5mOedIM
bCBYKG89cniwl9WTvSXLE1h5JvK1vnzXOtr1ROnzZTQ88ZQvw6u7wjLLl4UZBtTDRsmK0YMxxGkm
FxbXzXLsK9pf2ChUpFs+BktJDYDQD4vVHiw4N9MQaarNI9Ul59EbjWPdZkVYe+Ju2lMa6h1LFJ3E
FS2T9blqm+dSSGZHtv+s/KY6Qn7sKNL3sdZUDOPb2s5M8HAuO7pyXqtlXCPdaetne2uWwNr6Mlz1
BR2FZ/e4g8V/Bila7P63740eOBiq3AqneUqu2rhVcSH40lyWXJQuNOY0NfgwV+a5Xbt5BEI02qPp
NLyRVno3jSnB+tAmHNJm8+wU6+86TZaH0bD5dEx8Uha7tRKVGuX8CnnZU1M8D0x8Ft9+YOHZ3Qa7
T57blFTadEh+ML2tjthxzDHNOSAxXSCK9Xuj/aBzObOStc7tlDO2zaub3tBDp+i6HjJn0Q9+CoYt
s5s2rBFM73nTWVCzO8H3yIJ4FgxJNlyS7MG3S9UX8jxtfojzyPoowAsxCdpQyzIAWxtF42m9T8pX
Z6gNfmAmfX/S5jY7Irgi/Kd5JkrcZHQjv1vl1y9ePQO0EqyGHKX9WAb5PbNv+anclen/aIWDk8s7
0yvYoZ+0mpz8dkGUb+8hBq4Q1pV9MT8Aa9oRhPgmjDKVD5J7bfQzLZh4GC4VOsFDZdcdzl3m4SYC
7qLSWDIjA3lQSQ5Pev/dOnANLEW7Hc0JkFIirxj5YdxJRp9UvjN3D9mxBmIMMiR1EiNqos+NWX/z
ta4/WeUWSr3LHwaPP3Pu9LeiQ6JeZ6bNjLCNpwz/n+vMKK2H4TArOmWjn0OGNtlDU6qZYY3/LYuc
RNdJo1A8WH7xmVaj98kuJ67zD6UJPdqNyvEwqx/LhG2zTlH6gv7yteJrUFp629FREeMw9oTU31cA
OLvPF4S37OyQtywPxchXKhiBLrwsZhdmhhMC0UlPDGHQp0JrCIWO06UF8wNZcYyMsXeCXtXZGaH8
eu2pG6eytYl41tg0Q3ED5bJuQMtdcRQYHObRTq5sBO9+O2f3zCzyewtohgZ0Ojdb58aEI3yZWlne
ZmGVNwnWMk77KdvPR+2SWwyxOjl40WLMr8Ms1K0aWdsDofuW9mjG4OWyPfLDX4TzYXrDZzqMtyXL
4fclEIQgCgeIA/RDx3z403GBik2Dl90Ku81PDMmbCPSnt+9nA2S9Vext4N9cvz2Zk6GbQWf12on0
+Z/dYHp3OY3+fayJ0Zpw3nj26N3xB50WHcHfNNCEMVJNb+6ouwz/Czss7RbkxO6S/hca0tk4qlML
A3Cll49pj3XBhKgYpMTOBU0yT0f2CtyDCiGc4w7bE2gIxN1qL8Vl4x0KXIpozoegrewmJkXRCiAs
vrqiOuXKe1wwp4BoTPwAnc6BN42fvG7LNU+beNtIVhGSPOOxyeNaaER6tk11In8158T+xRlsnGsz
wV4+yxdjW6fYXDzrrNYnHdu1wbkIvIEni+p4YfytP/HUMvAoiECe0r4mjdnrY10r/pDyTkdv1Igy
mCvTA2X1w0w4yJ0y8kfPpJeH65fMGIxmtByHZNtuG9Pmk9W7J9CB9mPBFiXapU7YgBjxjXt2U230
kVppvTy7jfzE1s4LAiFUHkyqExA+5rGY6bbx2flUaekaYv8QvPnYT4yR0Gx632s77AOy11YW/sMq
TrPTJxe/6OYrVfK18jLmsr11c82lDrKSkjevtXPq/HYMY31N5NHtaoozaX05kvYauurZhhtQ7V7B
xOUZnfNN5+IHU+aN1VOzlexgRFPHPkTh3PQfjWZ+rp15D1MsytsKQApfmumFK7gKKNYXv+6sk+sw
9676x3E3rBt2BGh+OU41xlQYxvFQkBcGB+xhrrNDTkrzdWrYnw8juExbP9seh3yOoj2XxFGvTkYp
xoH5tLWQxzbmSJuH7Edo3iUv9qDCZtGCcpvfhrlEgzuPdYxas2fO7o8P/VK9b+kfOYnlTFHYXBb4
w6xXdt2eIL16FY+VY44XLuaWaky7ATD2Dt3kRn3ONkkbzT8jh1iICYmLomq746jWIyAUPCyDImRu
4AU3YaoGAqRj6Cbqi7rCPwkmEdgLR0R11XZu5LPeTL+tdSgBrqdIFnaAmtG4FYQxtOC62MgdH8vH
srKau+nDX1HaX2lb8mi4uRcpGWlAr84uVkSeTSahmv2cSKwYmbG1Z7N1rZt38vdtLbNqiuCu1wJz
NIOZzLiwHvqgAwBLIhPafBP37LSz8RvfqkgqWq9k1A+xLfo8XNXIMFxsGb6NTFzMdZugsaDZ3xiX
W4vgLHcATZQDaIXJ3XXT5lkrLYlfl/zXfxGx6+xxVUEVC9dK+9NSwESjlr25c7VPqlGE9BWwTtR0
PBo9kPWTz4YbjaW2nTyG/VgZ6pyxEtpJtKeHVPZV5HZA++E0O1w4SVF/aXsilZeyCMort2Q1XSZB
MzV/fDVQPrvLI1knUS/z4t4z7Ya+e0C5AkVD/eGnyXMrx+KcwI30mQ/YBvVao1Nss0ll71AQ1KdI
f/GJ5w2XFpVptjMklJuIeGi4g2SOwZCB6HTKXK5/e6r/m7vkm9AuNyJGPqG8s+Ep7jgDHzmJVh9N
gxVGqfOEKDaqCyCD12UXWclNx/idZ3bUdXQCebLSbOwY/HL7C2watYUhk/s00ZfjlhjwllkDrt8U
mB2682MyNNu73vvPdAnHPu+HMwNx7eKX5Qtvuhf/SxHm3/M5ri9jbnanAVQQz7AYLnUiy9AdkZr/
c61tWXtozPatKqjYig2vIk6Ei9Y2f/koGKmsYS7Gi+lKnhC2d2GviSgtlGBMqHi2fWBNWfsbpwU0
ouIE/ah5UbE2U66k5SCjekoIiAcVuxIbFgg9H7kaspXpdVYdjFdAEu6lHIK+bRdM7eBwClNFk2NP
eEl9bos6/T1AnDPxrF7N3C/2hAQcc9pwqMsGVTQUhmNtwCRQwCrsnI5q8xWSl4xVgO4A1NP5DbvY
hxKT+KlKRnmSCZMTHnE6mzTEJ1p3BsV2NqRXLy/iAUXut+7P6aEUuCmqVTmnrG6fuejEqe7N4UgA
1eMqqtA3HJSQG0VZS/pZCIiQPdQw3jOE9OeJI2ABVBy0Xo7est/O/jqnR4rg3wlr56AuuirowHEi
0+UdxfAH3T/wx8wLSGBeIyP7PSdBh/GnlInJ2qzjOpV1E5lTlPTWR+8bD6W/+11f8Hb+UjRelL0C
QpFawm1xRLBm21XVPfHMrROramDWLc8Ss4ejL1/J5m97V3Vq+/TQeMPPShD8mdL96rbuBlPJvMEn
VtdhPIdu4tnjRTgz1C9Dq2KILsQJFSzk0csm8MdR2jxqVUHn67jP8IQ/zBL99CTHmNHP08gfnZUa
VRDDijozpuDZ5BM7N9b8TRqjS3bau22CM8z8nn7HiWxGcEgRB+bJ/lM5GQYheBMhW9pPVbKDwo0O
hHcbbqCJi0PCPlwfhs92dU/QXNHdg5N1de2Dc+5Yafpjba0X06+fqHBtqtD11EhsipgsCGWAH+6N
Z00ga9P7tzTXnZPeeVHaQa5wyuR1KNeXziDWnq6EoAod3HWx3mSC3IAOOfFSxWzBoM91OMhzw7w3
2XYfFvnTaYz/lqHgojqYydECiA14k9VJua1UsRg/QszO5aHd7Nf9uVlsToqCSD47NYgr0v7qv8oK
N/5WHmsXfQLimUM96Xe7cn9am8AxM86f1dC+iT59zwhSCNU+dZHFqepYwZimwgnDy5qoAnX2hsPP
oybrsrQJGnxP59TEvtOQzqfzm2rRvysjqY+1s+/CN3HzXSY3jL7DhYROVPRxrpWo+XMIblic0OFO
ix+O3vaZ5jTpUPV+ZxbP+1BRTZUJi6DJm35MZU6zhaAjQpJ2Qa4z39j68OoyTdD0Qb/2hQGXhXts
LSfyLV9qC3sfie3cxc3MUKFgCd5vuMJ6U0aW/C9vcVQO2MJJ9G4K8kXIS8kn57EWZhfkzbMa+h+l
g5SzYo+C1hbvh58g/nHAsPibXQHC+OHWuFPtXH9vfZIpoOa/1TXciWJjg9Z3EMZMn+h3L6NHNjpa
dUuRVjlX+CeVz9jR2AZ1WHonXsiUQpRj+2eh80YPTLly0aTMROZbiR+SoC1UaGuFErPhv8nzp2kZ
/QBiL/6bLP3i5Mc6gpE4EXUkixpTR6Lh7TVLZqdFe2BI/AbhYomF/ay2aQgdjLwINbxnBKAXxPcV
2T/zcq0bhl2exX/Y50xJXV4VVtQa244DEyemDIsbVbhJpxR6aW4gxlrBuvCDsjX2/PWxpro/VRyd
ZWk+zv5M7+B5/zW0taM26VE2dxEWH/24zrFfGHAxCkyRncdXwCdzkXlXhK62vi4QgCJhczIs0vmt
J+zdQQLMio19V+ZWxPz9Da54NJda+4KFJEQ0+bt0hBdnzXRQOs+FxSHLtaPWSJSwk5JGQDtpnyqF
koHB4HORIR9liM3JKlnX5MVpstoPQg55miR/gQk0rOfMdsiC1KZ91uJmkv8l9jCTgmQ/uo1js5Mg
aokvDJDJZASLfLHqYoOZMj/Q6fMZM1nUTR3vDtqpqxjLS+mz3LFEWp6MHBINinBUyr8m8odDzd/q
279fxFIfRcexgd9VZ6Nj38r0gaP/mOPBz6GyBChwzlrrfKxA7QOW3NvJGa46Fi+hucWltuQTiyr/
bOCnRRpFDz7WxtGhoJ0oZVVTT0dcdp+Nsn+UFj28a/zoSTwg57B+CJ2x/EKG/NNyhiOy2Ld2sfST
P5wsV74kymGG8FBKtpLqo3aRH/V24xzlMN9rrX9zOnvgFW1++j3yB6pB2UJqXC0+KmK/3/L5yPnx
X5/6KwxD/ZO9EZXlctL95SjS6SgNEz3O1ogDZWVto1cVrfvLyN08dN1omZ1D3ZoT95LYQm8pjbOY
mZCitKAXqO6klPxJUB6IJB+/wc5+TiMPbSmqK6o3nhu/wbDdPsES7x6m7nUsVYfT3WZ8hErgPHYZ
dnJz+cgTykX+ILywMu3xp+g7qMq4b4STHZqu1aiw1NngJ44s+nsH6Q2A7d/ZlJ/8kQIZBGf+Btp7
YPDmQMHDERSkRft3fLOF2/H3tDfKOlZftaqjYZ9o9VoyxdY4epHpDiJmko1eKtt+40LDsO146duc
xqXUXhVS4Hjttn0J1Qa6Xv6e9S+r0IdnYcChddAIGcN9x03zYcwxeIgep5Tuf9Z5/exUz91QWZ91
of/C6fBbIfI7ziTK9uPmPY61zRTexhDaZl1oSDPj2Gm+S8//aWYbX9+cDDE2JQorndtim5lq9B/V
wIx/tsfyBcgme57FJWWv6kAqjq12G7T8WbVWfqpt9C9NmnKqKrkdxhW6Gjbl8lz2AIPIKlKJI06+
mOfXZSDkQ+KSit1xMY9pt90TG18KTRpg7x4rtV3doD45N9VtS+hmkx+lffEAg1IxK1+N+4hPE+GW
dFiILqidishLpfFhDSvvPUu64FnHIR67po4b4lclx5O+Iw9sh5lAU734Th/V5G6cGXPRuk7s+uts
uyWdeW+XNgvIOdkomATjlwIbEpXVNjEARoGJK00uUyC/R2Haxy0pv+aifpXwbMNxYnteVVRXMp8i
uZD+NS2/kLKSVGPoWZjbTLS3uvkL+WsMG94jHZaxZn1oZby4SPeRKHt8w5wxQqTINdygEu3fpsF1
SOPhhXbOri1t/ZDW0z4N1nSRLuow10I9w+X1zaOMVEp/dntZHBhAioMNscAzbApns8xiwx+bp4ny
1lIKx7CJuG+ejeHs6fUTZ1dU1j/GFsVoPe/j1lRnz2OlJhcSnOSBMTEwrjGau+HLsMxfOZle/MlY
1o6vZpm4N63W5uPuJ4r8+mdZOT+bjqAP1RjVtYG9GuiZ+kK+7bPOUekLATyxTiMjvEV7Hdzimduj
Pugr54zdj++lB2ehBzq7ywxnPOvY3y3NLM4AsUNGQ9XnrEp10ZcMoe+gOJ+LQSc3kh8BPJ0//LJd
mdp7FiMNO7MKqP+AcNw8bc/21IRtmdH36PHkjMuDaWxPeV/fWWD9nvq+uGfqtOBCaOUGl0ulj2lt
s3Lpsg45K/2v4XwzO3FPNUByrrnuGf/bfEVF95uFzl4A1p9jblsn7EUiakziSlhW0f4kzWtmLrAk
W8TN89qHfWFfPBI9jqam8eXopF/axmctKnFIsQB1sgfrxNaOq6jXHosqnquM0TUiBppXVoOjlB/A
VNWZmXx634GHBJJ0yJjKMV4JcX6hbp0OtlbCx7Xi3Ie3N+ZJFSGs0A5SKVDnQjLudsm44FD6Kq3V
OXLY7nvx9dvAMPO2Nnp1btI9SGKEjliPUxNnPTguP50ih3YihDwRDL07B7oBSx9m24r4omzv1Uwh
Xaj+7DaC6ptRcSRC1GQGOEgKBrPEc+mmeuy7GkqwqUOtvJ8imSvycBA7A3uLOm356ev9s93gnO6W
MAH7VJBf9mxIMAs7DuE4qFrdJr0NuSNlMZhXaaS3xSYnoN3mk5FMCSErXeQOzXXKLXGpcscMyd44
JszKofkL7dI3/J18pkheRVtFZWD6xmu1SpzYrWU/2PoEMlhndJlKzQiKHe1e/dA82gHG21nkuRjs
cumbYUmXE/W8O167/kFp3BDSzSHgjGlkbMh2CAAR9Jncd9ufddr0V9wQHywXz7Mrvgyz+FR++YP/
0Q3r11E1/gno7J8qf2VDpXjBKx+zAj2eZbKgn/M2KhrnvqU26VNWXxwcZGWR4WkaojciWz3kAQxQ
ixC5QRtK8G1Bmunop+URpV15BYVzLtstJzqXBB6rrHAW4t7xXhbHtq6luTJE4WZC1/SmvPKMJz27
Sxa0yGxbNlKu4rzou78uRLI4MdvPcZNx12z90yCHn6WT/AACjtzM2V6ZnX5XC4kZE3iBYEzMMbIy
tmwJAYEsJWr0aJMCTW4R/7flyHOlpJ813eX9X7rC7BH8R+XGdsIHQJF9G4LLtc/0/0zK7qeiGH4l
m31YrO6yARPCCLs7cPTuCHr0FTKOumTEcDK5zqC76OMZ9i87Y6gDsllvkzQ6DADDwP3CUWe4a3cs
P7Ic17uRDcVjhZfwLF33q8lq+Qzx6w/DCxk0NmknjpuQgcm0apt8bE6AygI5GEwzURQlDrwfRyAX
Rqk3RG03/ByS8gcZSt9rV8WSXJKHPrPKM9DQLrSaPd8J6RSef2zL+2reyHP70c6MPjAIt+JI9s3I
2iIdyVlk9j5j7eWZfTkhWuOcfyPciuyOeZHWnTvRGU+Q06pX1RvvjVQ6JEk0kaTvZqdazH3kbcRa
pEoF/lbV0djovzSvTKhGRXXTtHQmqh4cqlmRzW5A9EEVaZQutXI7ueGYYLDy2CE3HhMaFqBJjv5/
21/afSBnu0vJ4zgd8rSmLJ2bcGSNcbISQXlDHDTWXGiBG2oE5PBkgeA2TlODN5chtauKOGVCa8zq
NDfIaoexePeIz8bPqBnEp471ObWHlSeQ21umDpoDtt1FUj1Vi02jbQ9nPpIJqQCakdr/TP1Bi1Oz
VdfetFZeELcL5mVdL6nh0D5ZpKqkfN5o7FJij9JDazBiZ6GTxjsNEzls2l78ZH+BXRmMyuXLrIFm
mCvUHHk12mm6DHBUgxa6GZBpP8Q+y1rcXAgVXhkHV+7ZVtmjX6ILWT2aiFSSnJAXv6kd7q1rihjT
5GsuoNxo4zGT7DBKtuBwid1jXW8voK3zsFxpfCxU5Kxb2S6BLM5n/3WS6FBNOznIorusbMI91f9t
RXGREwsvc+jXW90M3jnv+Bq06rsgfCEC8o/avE/Q+6fq52aBe0XI/rDNboPpF5u7AnAV0wvzVyq/
xcDyV7FZjYzpeTLb+gH60AH+CkzDqSr5vnHBS/BaJcGVDaueQFXjLoav3nqc/IZ37cV6qifHpHnp
OZoc+zN1M/dITfrkiFh4iima5T83+Rp53bjFim6ZKaFhn7T+WS/dv40zSEiZjQkw/Z65UBaJd8xt
vcQG7j92KWcB1pTGhHdIwz1tSQ8gFAGIPeih5Tn/dWY3BlMeW5maXuaORrRuD7qROW/D5Fi31F1u
eiqOWmczq7DMQ2pYdSiaoT9m6fK77d32vo4dS7iOmJvJ06dga8HEytLbrtBcFq4WngwmSw6q3Qw8
RkHKl6Fp0eTlU6BP9V9q3u5Zd7y3VhXTLxaAB2McD5bGfmDRwRdZa/5ur2acFgixSsH8g/RMF6he
Wc3ejdrKOfpNhySwZu6ZGBl97PJRST8/md1MmTCnaAwH532de+ucw+CdG7oEn+IzghN7FA3JVxId
YM34PF6Lr9GQ07W054nkj2xP0hAnT1bptZ619yK5OKKHxFBr6kl3UX+V2ZQxbTLMCA0kDUNfHQfP
raKe6jtAJsDMZPmamQ5ezaXLEObk3sHwIHpomhEWJnz1wq4u/1g65BGxaAZ0s+hLwW5xF4y1GGHG
ksOkFvg60syk/jHNIyDbHB/eeAFp3QdZ0txBWZWvWJL15MHLSGitG6cJC0Uf6bW4pHPXUieFXHXN
3fqQGBg8VT+2EX/8GVFF491b1um8/0hEgTECijTrcy7X4drC0r24I0+A014sZuFEm7knPlTzoQFq
N5eSnmFx2sCxSsT9+sua9N25RTjGXMtllcL0rR43jjTPPHoDa354jCJk2a648AnAGlU4rqu+Blpf
9VenHiImyyMz6QeXjfk9tRzjDltJCCA/NOx2Zv7aXDroCTJjzHWlrus6vhqrs4XCmpDjU2oHif+j
V9UvJGzrxcrzdyF33ZxnHQtKvYtnSXHpLB9xgOLoRgtxWuUTA7PGAWms9X5cppgv/NH7z7CJYzUt
YT2L47jtiEqU1dFAqh0muPJu4hxnuYtWt03n5pqLNph1fb77ayfO1bBwJjYnk8XyA6pXn+nJho9q
YTFZwFPPLe2qqaaIQVdlQSPRaOqc/cDRfDBJ7hjldo8bnev/ValXPEtW4I3KCgtNX6+sHFISzXUa
yGZ60FMN3cA69CcyBthpt0V5rye7CancCGHLHJer6DUnDOl17Ko1AFBLMA7oK5JcaDpUWUXlvAHH
XDTjNCmWupqgtGlFY1wxEHHa7fIIUu2Jhhqhm8/ugkJQlQ84wbltc8RZiVeTrLSb2WjYDrpV9s9k
oSR3+4zcMLYqdgmGIYwIlXN1ztgz20q8jRy1+IB6gQBsOpsEM/3MN7rrskQiiOYagSXmsCRxz3Kz
3Hgrpu59WdSPMd2WR9pZvJI5D5P8H0/n1dy4kibRX4QI2CrglQQ9KYry3S8I3TYF71Ewv34Pejf2
YRTTc6+mJRIsk1/mSU4XSxqrY04hUV5KgXrcVox4u+s4DsGlcfMOeaOado50gosNFREJ1mtWmF11
GXI2UM47ajc6RbavrPxTjOiIquisEDzofPn3ZY6nn2khI9wdfX+OZCf3XiQeGObda1o/hjlh8Fye
bXP9C1W/XPHwZ6fZEoiE8LINc3hO0ND3iYMVsWUqBoRuZao7cYcroNmMOmW46AiQg1MeAzSlSgel
Q5zU+PNfK04UuZLfKS1CrXDmznSkHnJnm+aANMmJMRkTmDG2yJIvzoQY/O/wN/jV9OyNxDXcqjFw
3wrGa9QxOtLdB0kcPzvRUKNZD08BT9R9iG0+wQr49/qnaSyNE3y9F4+8Kn5NTNFGQifYWsGTg5ra
mcxE7y3d53tLBnVYYqwoFo9Zbi9wprr4SUyDDL+T7FjmdCg6Y3kSS+DQ92o8KCVJfHfGj8KNOkiV
d/Jr6oqtOIKDZV4WmgDZnbEhvEwMr9Q2jXTyHBmvBdm5x9wl+cOgU3bfZN68rQLQKNHBmyb7nNLn
gaUzf/Runz8KbNlhK/5Q18q7qeVy73kI9lZhR7jqMDEqyBSuYfI8SnmJikIwyl1T60uD0yJw6DjL
VZWdGr8gfUfQieiT1519q03Dmlf9RHtJQ36jUyAHC+Kvy7gStcadQX9W0I7pCxPr8cX0c0Zl3s1W
eGky276WEt2650Ub/LxcB++MP2x5qX1UXdn+yugTOHm95b4MyvlyDUIgfSDAdbwqbwBnZ/Y10d1S
Hjg60XrBcjzMUXyivuppWLR5oAMXv22KVBLXTnVuE3pe+Yn6o146vh2moOm3z37HJ6ewK/aiDlHA
F1O/9fpKkuxjD5q5RqwAKmgcCxcRZc8MHlRDXZenSfarl4x/l+vSKMKoCl6MKCan2UkokhFgDrxt
R5W3C8cJ6huLkkP+PHFMs1S8Uwm1hNTX/vWiLNlh2N97MwcmGdEUW3rpxetVEIq8xq2SyhCT4us4
G/bJhq0bLiQ4UbF/xH1dvQc+JZO4jJ1zwmGTMFo/hDlo4BBPGxI5WZ2soY6P5qhzMELnj6R50fjQ
QiuwX0YUoDM7rrEtFMfzvAs08TxhYbqm1UMWzbkarYKJfeWt8v2TPer80vZ4d/yVnsG5ujjjw0UM
q/k1c3ZovtG6dN0QEdD36lOZRg+sH+1Tp9snJDsDw5vA0J4+JTnFuC3FNahq0XTV1cQH2k7Eh0hF
fxSkD8Mp/+LSQD4UGNrGLpxbjesFR+IetOn44RneAMnCco6GY6ktvP7+5mhKGAbf+8AmQiXMwnwT
oh0MnRg3HXGqDeOru5n505oOK+HbJiW+K1sdCLf+VVh2Top/1ui0v6Zk0Q3VrS9KikFJJxTArH2+
6xeLdxU7cn7HPhmwIU+0+9pjcEq1/2FmRn0cJ/uTgE36LkELI5yQuu92kZu1L/++dIVBWzEO2G0e
OfskN+6Lm73XRX7ktSAzsPwZivaFSx2I/nL4PS1KHio3f41Vj82/HNMdU0vkbhG/EqJ4akVLE4DC
gu1QbHpgYD1u/KFvCNwG5Xl1Z3hiwAbQjfSndgPWTwOWBSOZ7uz29Z8YN5wzcVmNCJtSmhy6GCe3
yqbVQs6i2OtY/nbWN54LxXJMTH/9iEdnJhQep5e+YTDENKJf2l2HwZUgJf3hfU+LhafCnmH8a5R7
l1gEJs7l8lsxtdllox8zppDvRufLV/zm165oiAsjp+5Ewxy3Stnw3fqDb/uo0mV+DAZ2WyLTDEO5
XbDuFR857ogd4LvgoKgxKTzfPzjYf8LcqQukq2D1qky3cq1jiJPc2jnJoRFBcRMmB71xIgvKLWob
FPQVL1A4r87CrLTW/obAvg5l8SPzzrSFhq5IW5TgIiPSQPbNmJ8BMI2hZ3VBaFS9t0P30K8pT5cJ
SpBT6xUvJn+dOb4ZSUG0KXGTu0e0XlB5zAkKJZ7XMdCvg1/kl4IQriqqX35CXrtHeb9Vqj4BJEBI
ne6eY3U3kWTh1LnFw2c+EBprK6AcWfY537wU+SeHXOoFABnAr5UvRZC1BzqfeQyKAJajMb2MTbvF
pw6wrOu3aOT2OSJ5EPZxA5XTtt6KxTkiVhC76biXyCh47uxaXETnDPvGiPdxXYIoUyj0DTpNGLcz
6wLlshE74Haw98KCdAz8FlPtNIldXdS/iHyRAC2MjgaretigNJkH06/+ejOJ5qIneNXM6V8tGOsy
OwLXPwwgx6S55pySNxa/O12R324SxaHVjNneKDN34zR6N8D63mQQvDbsueZ1SfoevxfSLX8waAOf
KQnlAZ5oZ+VWWpLiPzUjiJIh5VJTQwXaKsc2ts4o9Tk1GNkkfbLe4OWpqirIB1QwHTtEUKsbLG4e
cfwFvsY9jwbmx3ogvTNhGihn/yUdAXG22o9PhSff4qXX17KwkpAh3J3yGf+AzECFL+G3u5e8Q9Nq
dnTJuPucC8E7VYbVgdGEh3UwQOnq4MAKLF9eD3Np0WuESZX+obedy5SOn+1i6FPhbpqW1Z+TCKkG
aMeEOVjCFso9x7K+QdBZbgjvb9x/BS3BAkJIPG2W3qGCzMw/W8IQ+K4ZBJkqfpcLYy2Tsz2b72hu
/Z4AgNGwW0CtZn5cVhwPiEMtbvspZkbvtlIPp/V0aBZRhyO8asJ5wHGla7pSuXW4T7Px1VTjdKOH
eATpUXLOxWCrKU/9ZXZccnEj4xWWu3EeD52QPlTpGYwn6hfnd4QUbEt7G0PfzlxOY97nBxd63g+D
ZlxPLHtRs3/4unuqe8y9c0t63bN38HJ8GoyfTctPDj5BvQT9hWMDTQUl417pF/FzDS0eacs5+5hN
2wyRSxpgd8fMXkumaxhefSmJrQiDK9nk7EzU60Sot8GDnw3s1Nv1Yv45rO3MEyjdWGOWm1Jvvk9F
92sxxKaaO3kikrFjMkRjYFqBWLIgwi15OGfY+wp+ppS7vEK1DXOsnLPHlWLp/2NGRqHlwq1rzK1j
PrYg+Mru1tnJeJAlHbhzitY8aMxWOuNCO49I4iBcNrkzgsR2bHGwSN2+jIH6qHC65yNsI6cH4N+R
SvfT6SfctdsszRFdT5Q7QOgYr+TW/+mhh+1otDIe/BwrbqByDw7iuwkW6wW02+ewWJSJDO2VVome
UHjPT+04GZSKnBoY7Kkb36zbnWG+Bg0GbPKmV753a1RxhC8PNxwBb8z7wUvSY3mOQSzt44o0vDWq
v9FsF88loIDZbFJatWk8BkoGjHHtWRX+UctglXjzK7BWfGNotwQ/gtfKMl4bfwZd2BNIK4auPVqN
8d3XJS4Xsw6is7Tqp6YJpqsVJXsONsid5hyjmVnMh33G0UPrMYmv4u1cV+ORW+ZCiDEojh4t7irC
85s76q+YSQonvUvhMvMpovjXnvDPxYBvRErUbbXCp5f+UdpkDbOZvkCmCgdPxrgGltAfpz9RO+3b
xfmkO5q8RuNwOBqrU8ZOCUEiEmHBoYeoszm9E+vD2FYsX1VUcwTXUX0M1ngt2g0yUpxkbG9GxITO
/RHByLg1EhLX2jbPeP0wKeOqklw/cU5tQesfGO9dkT7HSwCH4qIMh4OmbRxVnKK+i5wdir+td6wv
CxTBdcGhjmzGScEodDhViEAaORCCTOIcI03B7De2GIAXg9luvZhpwDBVT5ZdGxfT9bCEFz00WWwV
JKKsI3nHetdp0NfS1SQ+425jRq51c0iG2o3wHnLPFZkLMBHwbc0454kDH+anEQdN6jbz9kuZ3Q6v
gxk6xYyjuhYBkgSk3JoHyCdQ/ZRanDlc6R6NyK8hKbzEaWNuWhcDdFARaVINiM3BfQbl8U6yiS6F
jipcJgZgtr29tBwX1yzoZ1uv5UENZxSbICjy38Vi2hcnRv6UgsM/VzzFoDxgfNViRFSryOysLDvV
qQeI1WEHum9l2XWoPp61rbpq3PYSlliebEEWpjeoJAy5XOJgjpHvbfatuMZwNGRYyCZbPPyZtRdE
qdjlDksdoH/NXEJlcfO/Xwr0YHtpj75lLmDDecImXuVu7ik/VvWzZtDF/NovTvZspVDahwIXAOwA
zuD0EpqzvPYeYBaua/Ou8glaRtVPDgXTSRQdrl7SUNVKPqah/QlrB3szcAXaUgrIduSdM7UXg0Y/
woJeFcjAdmyDBcPEIqt+lyXlD5vpxjayXB+VpTrWxTooBLMnSifazkDtGLPgUDbsadUlzN+iHgJm
+BjUaL51YJ/vKqCRe8jxr7Gs4FLo4ZckVQLDwlZHbDFnvZ6JhL2WUsiGuVw9mnt/yP82ZsFH0+LF
8FZPJs7EYdsCEMOF2ayCfTVS3rDan9g6ix7TCP1JFEXK4o0LXU1gggOuw0bWQAF0iUqEXDy+pnIF
fAX3IPJRl1KSZkXK2cXAx37Mm/5v6jGiIqD76kw21SG4FTe9mvMj4cUfvIRl6CdTe608TSHHWL/y
knjn3MvusvOZv5dUlqdrY3qXwLXTpe+EeZpIrm9QSePaZT0q7qAh3rQ2PxkUcFx3m81ixMMRfMy1
NXyajql+Cfuyeh30NIYmDrqEURx8DePDADq2bb36MYnKOaoMXXWOhGIjLRBKBy+hW3AgY5X0YVPX
1q4c7M2/Pw0Owij1wbugBPo6D+qHX85nil++UvTi0Ch9uuZL5rdVO//Qvt3cc/R2rqoMlSiy2vZZ
cSyjxD1HKvqKRdfubZDMRITLv0Be9aHrsC32Q95ey3lpN9L3Tezmq9cL0kXPmwkRDYle+thJ4xvS
+9dgljBeAm7ThbbOhDU4V+SAuByZfgnxNRCQsIg10FEzc3NLJyJHUf0yuwXKytj/NRKiQrYE3Yv7
39l40fKDS+JrXkfpvmmqS+1GtCZ16HC6/3RdWeEnW6ZdaY9vo+2/TrmoXnWbHKae/Z2IY3EULEQg
iPBJiyH4nFziDCmg2y3qarqRo+Kh9mx3t3gugx3zbTBIQ0mMA3wi5wuVCPCHQaH0NT70MZfdvlvi
g2M7w5FwMLbAyT3Orf+eDLIBe6OZbwWZfPBBABPZjphsKUTbDNrnqG2k17rKXoToc1TC/nVqUw9D
Neg7wpWtUvLotrBXp5jbjHZe8UYs5yyeDhMDJT4qDEo7iCMtYjV99rjig7oOmQEUO54sC5M9Vx5t
OT6Ncjp5ouuVJe1H0KHfponKbszUDjy4xSnDOpaNk3lGZI643KWK4b29hToTXCKLm6nozOGq9Y4U
MikFyWAPa8818qf7ODrcktqvGjP3TWdMXghE7Iqu9DagZI5eYbn7OgMMOMGiiDkW1b53MMHSbKxJ
REzZaPTmUsCJDQBUF/g/VJWLvYrMn5lTvbvMBy5zLOvQaikTXCbnKmR2LxiBbuXQ2FeHBCQDckTk
9EOVJyfhxleqYOeQVsastyrtavXv2JK6OO0SB84V4rMfx0fLKNHCEa1ZfpMzA3boULrD2Ch/23P5
o1Len4opIeE2Ql1ZKn+UMVcobKYvVdHCYwEURFccRJKMNdOYoKEsz4HaIUu5ezlEsIuGDO0IbTlD
Y9vDBY495GXTRoTzjL1ZZYL8Gq+nOTJCEGJdVJX7SBtB1rWTFlkGjHAeQJz1xoXVBXdJPcyH5rKs
G8og3uYGyrEZib8DhtncATUQmJjbgI4S1pzuqLv7nN6zMDPUF4kgQn8VB6x/unDWc9yr3H3lAiHS
Xr7snaaMzrEN4DounRQjEXMwjET9MFM5pmmXacbuRNmZCyap/gUf+bugGPMDtHDKrmTezXJ++Bmx
HG91yWoxIyPGEZEIIIZdxl0JlwgqWL/cYg/x3jzqyKrezZxjCi5Ve87jz2bIU9yzQ79JexlA3/ID
osyMXjoPoFwseItkZxb0pC7m3R9byk7L/7rW7tEobPoJkMukt9Q7nB56gwROXnZIkU65WCwxe6nX
iM86yq66wQDhT8kHE9vvamiKo11GQYgO+BvIBurowNSzxRvj1Aa5sYHrmylitfUs88X36itZrI/J
TneunRIczQf7MBrGW2nCwC5YJzjksaKU5XQEPzPgpx7rDQkrZHxCxolX75aZFiqQ/S/rcGHbeXs9
4Z5suQQR8eKZcTPzoBqkgR5Z0eSUXE5TTqAPTC2z133BFG6v5IXa0n5TNTG3RAs/3CzoWGkBGo6Y
vWyr/jA60gBLi5Tiu1/Mps0wcnyx5QN/86aSYVUBn40tQXDEDdN0lyYBXVk55WFxydEMM7e9SyKF
5DAD5Bq9X0MvvphOPhfEfmAsgCcR+mcL8g9W7onebGAVw8mf8FR0Y3WjkAfYr2iXPRQthJr1DYll
2x78pDhAvOUOrJeDmSMblCwpG8vKUdwCFK6FSMWE9MeroSGsmLkVJk100xPjgWg0DgB8O1okgMX3
vTUdahKS+G84CLSYC9jzUnzuU1qFeVL+ztyS94Jua9uIxkMRGG8iRTL0dYzM7+i7UPyHtEtY9TEW
P83W5aWYEK2xBJelJK6liGuWq1hocjyNPHv6TMzzefBEdGDZOeq6jm7RnH0mLNfLQqdPuV4IuiNc
dnW0zfZg+f4u9oPzshj3watxsLsGrn+KRmZr/g/f7i5uzXFHTQquh6aeb1S24kxlP11m+WUe8Ltz
jelr3OGmeI5qvAQj4NKjTfIP6ra+uuyRB7hFfxcR0BSYIcsAvw8Fc2un1M2Z7Pl/HW0ztDLU52Gw
/dvgP/H+jIeySiikCH6l2njMbvOzc1HQ+l6+FiMDc6ehYJJ8WPs8FHW6Zl+Ro3x7DuuA0WjMYZnA
IEjPtTTXsoENeh3TMf/V7ahE7tqWCKzWK4PssxrUzhTwMhLEOyX41Stq3UI19HfhmlCjMCqg4Cm0
H4qBgsx/LBIH5ECJfT0Xaqfq4TVNKG3j3Lg6xDgolD7lwn2OFbxmibImqHGZhELkBuYzDShYmAOy
9j7hVEOAdDbzlt2fKRHZDxGTGKkyV+2EMJgEjl+j19R4Q5ePwbadbT9g78ojQY/fgNC1xM4BpW7F
FTT5cQ1w5EwPoYn6q6MkWXP5abTHpv7HTL8guKShSRQFZyJVlqp6hosjSeJZPFlVCU5ZuN+e28Sn
qa5eytG3ToiynN2i5haw/e8aXIjEKzGcmdTGeUwXd4MuKHhlS4Xk9eiNCAlS/GIlCjbFWG7qax/F
31Lb3yZFhiEdBSdMwBeZpmSH7eDT892rsKb3vMIp2eI5iQr312y5v7W9JtX8DsVbeWty1/hjU8y6
8bPsw4MIsUnnCa1CS3OTuI9mHp+U0bTE1Fdnd4n/xiIPndIHOTRPfueYYVMYZ92bP/TUJ+faah6J
7Qhs14zAOtqzy4CmTjnWuyId97rsf+Z4xE3clZPAJhL4hMBrDis9CLJrfsxYlmhEH7bpYtV7M6t+
qw6ry2TgJvElv2gXzykJem2eYsaDRkWh7FRUb36B64xsuMul4GASrAoHhf1gSXmwqoYBi293fWhF
8tHNQtPbUHVPgwUdUCjM2obibF/H4rbEmtMtWPiNLgv1Ahz5ZMbD8u7lA03fCVuRYEsRcX3AF/3d
ADUdncQ/DitJrSp4DlXp+jj+axNMF/baKMOMWrVjcosC/7nGyFG6HYepCTh5RfyDeOliH2srqLaV
Vw3vDVtn8Jt5T0xJQWmGhfGHwdG+qaunVMpbEK/qIApQqO2yf+F+e66gadzLNClCL4us8wKSM63c
F6NMuptOUOs5wJjHsRzLLTkfCyhhK/aFT2qcRB1jqzx+Msy82nAdf86jApND56bH1CsPJAY3YAX6
a9BO/i2b2om3OoKkycFpVWOZowaQ9ERMYn7AsjMAj5PUDZGG3poLU5OuwCXpWETB/B4KBtagrfS9
t4y2iLjz+y1b7JdIl08/qHXoMXbapoyP3c4PdkB/FGsATj/QIjwSPxKF19f3zH7j2SNP1pKI04Dz
Y55hZ+Z5smM69dwmVXJZgxMoYHe/wDo8LP5fVaGXayYBHG1Bc6bYVq5j0uebNMZY7+IDCEH/DzbX
zWgMOBD6wc0zyK7bIgJ7kecBMISAc99armLWWbxzEHC3tm6bfWCgkDoLIO16+TQYiiPvki+QItsz
EcQEHihzx+VgefK84lsZCLERpKYS72anhYY6ML0bBvcEMsrkaqGsJAyfyhymopFkml2JrNrg1KeI
dqOwtzyxM4TBZpMNHxH8bxwiODc4rN9ALuXj+vKPc3Qyh73kvVoXwnon+Uk4Z9gd90K25AVgF579
uNjLoh/BqaTjjSPoBOFt4vhJJk/Bm9kmcEZI3lMwS2wZtLgyxkPv+POTXr9YrcEpFQ/34d8fmwTM
SbBOUf5NOXpOGNuyYv9KB+enQpXFMIatCBMjer3RkFVBrHSJUPDFaKZbMopTrXuNu3yub35S/d8X
1RRXTAGa9mz+J63LeJ15VOhuo3u2ET4Mk8rNiRwZyW+5Fa26YrMqjpOkEXRMbZQA4pAP3lS/bDtI
SrlzhJ+Zcxr437/cKuuNwWX7TEqbVC4+72LLbTIO4aZx/8EzRO4q3ncq+GETiy1zHD0jD+/e8Mfv
tODXSVq6aIKAMtspYXGU79bURPfeExdsE8weRzukWo5+mLH5ZQy8S8vAOHhajJI5gVlvi0SQk7D0
4l0FMRT4aBc2b959K7v6PzOdIaDD3pCTaI+OA3KS4+8xWX66K381KJZT32BcgVO5+vp/BGbxI8DM
EBZjlu+9hjyYHG5NbM177VIJVXYeMKIowbFbQtrT+jYXPSx97AgXlfHz+viHOMp8dm2hHg8nikpQ
s8O0zrepH8osZxc5jkXcnvxSw42hDwIffgUrH29H03b+2ZjHD8FR4fjvycDl2D3pX3Ns6Kf4xKR8
uHdAZ0JoHeWOXETAw7X1IGDqaTnKHCJYhPjQCvc60/S46y3KMGQ5d1wX0csw9QGDJngESpT2y5W9
lS7BIRKkyUf4WhyVKaFk9PwtxcIhDvYW7RW63sV4Ado05oAVLcUxz2GBilr1jwQcM2yHz1qa3cPT
wcs0LB2/7HKTLlaEUgyPUVLi3mUS7u26EzmEOFOLYeaggFlDCz1n//+lwvx1quDh4Ads6PuEnjK3
xXnqmYqnLZjBhFv6JotL8LRBdXczN737jcHakFNKtCj9WAT9BABBh7I234ysy0+aumw+4zFMd/eq
rabeeAsdlsQCcFBOzhGyWXfuPynBMW6M9OxNmS31XmmrP6Fr1M30VC1gJtHWfxCMARCMv7Sq/3hc
AyevPPPuz1uDF3APzRVLDf5kwHPq3Rimmyy7g90RB/VlRxWP7JyzWL/ooSHAZXFf6RPmlgXeAegX
ByNy0My2vBdA+pxgflvjsBy6nE3soXxiUITzM+qbLGDyKdk9T2P6xbDe4jPwls5lukmlYm9q8U1A
5K4JMKf+uZwNf1eI4DemcxeeGXodGjBr4VSeIp/etZ7nd4QJd3Rdgpsa9KjpEbklkIS42HqveYxv
Aj8/NQElljgsqxk7cDea/jHGVEghImWSdqWH/ZA0Wx+aJNxRg7WEGpUMiKUBsihzmIiN+nvMFoiG
sXv3VGdvW5Tf0HHyX2NXNqy1Nv9ns/Of8rtsW4/a4YUkeWEAmACcNn20cOz3mXCmzdwCKaIp7mdM
Q+mJdofXzkwxkA+VeYgbL9gVRmyF9GYNrwSMNhBbiFp4ODggtnXkUV6NWokjYflqWwLZeCVxQOw1
cHdGZrUbazxkfe3vqcnELSIYPBXE8vx4IZ7iuk9QuL1L3uKjGXrMmGNjMg2fI4ar3k8Z451IK7qJ
vC69USx0cNBjN0Vu0puikMJJ/+DlbX7TARGfZ7Vguqm+4rkVjKfbMkyoTKgdfZ4pgNvpZmHq0Ynu
VgElDguF7OkxQznFbfZCqn9h9GlyOXabt6Qt52uz+h96/OuxJtlYRh6behUIAj3FRXtaQNVPqyPE
MZeLPXM/0sZQZOicjUdj38eTHNd2sW9BM8vR8b8Nt7TBsZkWZg6RIhQSyLyMU/Uxzqo+tEuL4Vq4
n3ZrDc8RLvCb6/Ah0E52XCRdGo0javoE+KVggRhn6YC5V4b8RxFEaCkCgrB8+INZv0xOEx/yyf5F
AKGZlnY/MTwDax3k+0at3k1KIHZQ+9swGGZJ5qj7iHjNSPb3fQjCyXzODQNPuhljlqfR7GbnxLT6
hZVI8oktXD94kvDPdiu4ChcPVzQuYZW1WPt2siDyZnLZDtOCSwLLL9uysj9Gwz2CHN/Jqs5fkhpD
H7VhF2G+1xEMomDi/sL5iLE6xNiNZ3oHpt5biwzchb8cUoPRAltKcAl1snxhN01gMwJE1isrK7d1
9rqo6aPSf1PHH+5kAq41Nap7iYdnU3WOcfb6oUdQLT6l43ogCmuSj6sV1kP3gv0AwiPVFd2HAkOh
G8j7JFlpubn6ZT+zTdivppumYWfDmTI0fsIy7dudNeP6y4m4b/2ka8NyHv8jx+EcPFmRlOvn+dhD
UwyxCRGDA9Ny8qR1nYAZZBzlrrFdtBs11t9WlQaHBdjqOBWQSUDuB+2Nz/B9lI7Ds2DU3FxcbPjI
Yr3ZjVzF0xcVlP45ahneQrsDOcIIiSf0d6q7+F6bvrxM8n1Zl/1hGLEcyOrPP5fsyNDz2paUTsGE
O/5bw3BBfBFrZTxqg53D4wXqdzqALD2UBmDPpEKAbsbm2dTuOj3FIlBF7N91SSakEbTuLsn4p2HG
SUeKw7br5LcMKB8QhrMKZQ/GFzmFkZnH8Xds/htJ4p115T4mAhf2alLXwwISwSCZryTroahZMcwa
yqSSyc3QgXkCngCVlBR3wQjxqCwWTGBKfKudj7sJO8Z+aMVzPOQ/TdfmtxVcAGqu9ISSARinQ/6M
2SV+amvcihLB3u8DprvFRmEODmMSSneP1EycrutFC2G5TsdHvPCTjy0OkhgPT1jgN0Pc6+H1eN6e
UTySQlshiKH3O0WzCzx3rdNqQeMRcjtnRv/wcn8MHaM3vnTQgaRpCPan3KfIOLRnXjTirW1qsSo7
1UVYExYykkVmXgK5Yubau5Jc4YCVJatZT3jVwPYy2BUlGZUhXwOg9UxQCdHOslCIbSxMl4B2OKCV
Pi4mL+wK3MSNUsuBqS156pEgaU+eZ2MPuCJTxzxxpidAXyLQj81s78cs+4k2mNxVLF+1RQY4Haqn
SVEqrFgSt2kxoz2VK3MoGFno6ASi1UN0H0NXWoeqmx/Q8GgxM5vqNGarET+BP0yrcZA9W6R8YcmU
GN5xD2PmuUqryc51xQcnN7xd5uAeLQuogqLEUtfxAiSIqiScVldpI6YtvjQgLqYuETqBeEc0NDYi
o+OCrAgtT2monTfEClRcj1sXwrhYhLc1Bs5q3kL9KrelKIlnpEn3SXOAOv0LGxUDO3viIOxHklWO
A7DrmOe4/12r5MteCocUrQOFJHb36SgwLJXwsRqbGVsCM66oI3ghE5PNku6juTetR98zJbNdeR3r
miOB/c3qspyDqii3E/Vae88qf8SN5cPw/ZlkibfBh6l8uU6IZzrI7fYAagEySbsO8bviH4LgRkR5
OHAfy3ekTtQHlwvNeyPpb5cr8KMV1qXFnUpIx1S41HwGzoHxH4iCGoGWd9wImnGX1mK6cedjH+Nx
27pWwCQrt/YGriAgECiP7ZBHkNnRvERuMInjnVIL1bXe4NNp4GZ3v582hgPYoOpGrhl9/ZNgyRkv
vndKETt3LUaJzRjMzqkqjG3QkoAoLaYQ1pCjtqsetoFsciYrLeE2I93revLuZS4fZPzKkyTxcQT1
fRglT1HFsmc78Fpba+eDmQol1w38Is8OTTnobbQnBGRzssqY745yfnqCRMiweA9ukEDHEPBH7nLP
Y2ByWAX6jSr75ZbU1fVW7B3+BWgGfF0XTKLL5d8flTRNPgmRH5arV88EqwijuL8WMarDvy+5U/0d
A5JDmEvePC7s+7bNbr4U+XtpkzXB2k4vccZQTU7PeZJ+mwkhOZV0X/aI32um/4esztRuUeIXct5z
+4iN37bM1bPkxrcxMzFuPAi1u2FwdpJJBARia5uZy7x3IV8DFrgOQB9RdGHRV77Crj2cM9yeSZoB
L8NayyieymRQ0neF1ip5a9MqPjk+PRP9HFHZMVhYfI1vmyAUFSWtunGN/kOq1+deRscHn756Py3W
qfbY3WloI1IYWF8N5mSO0YZ30AM7IrUFByYoHMOXSm8SPI8XQn8opwnDN5l/WYtq1ujPh72aDyyp
67O7/reB+GpmFfFZI+HjySIpUS0dGU3zGltV8k4nXf7UmOpqs+HlVTq/elmLT8jK3oC44HkgTPYk
8aDtFx8AB3uCsfVM8cfGWAb4BA4FF3sOpfSwBjUaBnAH4GJEyipX3q0lPRluZnEpt9UefrPal9Bm
Cyw/aNUG1XIUQ23myrfPlT8m98wgy11FkM3hosQuYk6e0UIh7BkDA46Wo7cYzwx7Hq7Ky4tDgwjW
h3aVAfZ48aKnOaLxag54TfF4bkRTQjREXe4iVM2msDhT8fPM9ffC6PGQNYX3P0SdWXObyhpFfxFV
zQyvkhAabVme80LZzgnz2EADv/4u/HIfjirJSRxHAvob9l77lFV4C2eXjwlmtdx2EWY+ZM0ukeul
u/GVH3it9SLyItnNsgedwM4ACVzz2E7t22RKGhzHte8xUOWwdxpW/Wp4Ga3S+BgUEStm8e5PJxeN
7bk2sQdOXJsxIW25h90T05KDuQYZASu9/SqyeNCwle7R0tsrYzZhIQa20mmt/rFO1xuYWvyr7atn
VKVEcg/VC20iuNoHrWEdb07Ygz0rgjJYERmz8Qv5ZjU+vLGm0hn3z/d5kMu16ajTLFP9GTMcEFgJ
jSCTPoIEBeED+QGrs1kCWxjzqxBwF+0k+dKZw6I87Ms77psdeT4RcPxRBLE25udJ+WHNJuSAUMc+
ceBATmzRTTIDBdE8b6zeUBfhkrYpixSvGnqBMavvpOpSxuVq2UjB/TmSGXuodJaCdYGBvVjDjRHl
Hyw2JsjUyn4/2v0frVu792HQTr8Us8bzOeR4d/d1bjoHI2Z7BO/OQnrSq3Od8xFq2mxiWu6xUTnp
VvqCmDQzPrk+35nS0n3vj9WRnFgcAvOsJaFl6USZlhyllCqbDFnQFsXlxuTYPK0/QFwAWVInjwT2
IWAncNGJrJOL1BhfW8J6r/y+Rjk6mrcpMfmdUFZJahoKVruDYV79fkiOboo0vK6rR8/Wi4vgEjpR
FwPjts2rFD3WR2xcdOo5w1763H0a68PJomtxiPe+9v2IhM9C/uvkjBrg2pwG97luqulUIMANeson
qLOWeR6s1tzFRNIFie1jCaiMi7SdqxMTMyTEjXHHUAKOHKIYGRUZVtrC86yTLdkGC1Aer7feUr1k
CjK99/NCyqyZ0xEmHFcJOr+NJXlLfXvFoJvih9nHj6559q3To0C0CVSRyYZq5rpv6BDgZorlKx0i
eVBaDXihXsoH2GHwkZQRuE7ibjOv2CM9Uc+5JMFO70dcgRLlVnam06W+ro2nqR1ObVM8rPYYfNFq
OBh0Fmebj/oQJWSPCUp2Bun6VSg32YAVYnawQCLKR4iF2OLQKDBBZw6CD6/7nHDFIRTSvce0jTHg
jdCTedAO/FZfI5SS9xIl39229RZ9MBcpf38IenkMC6KBzmTHOee5es3hXZ39zLUuKq8nuHfEu6Y9
cOY2crjk+E2/L79/xiFxKMNPRlREzD4iKRAA/ihGpF9z5MPRKb9R5AXz4lA062oDyfNfbs/6m22I
MHMlGAPmTxx2c4gToaOQInK5Yrx3qUSoHLPidsQMS/svt9K0uaPcdzhVKQgtScOffzI2qs6iqa44
Fax7Hj8UPB2f2fvYIZhwkrMi0jxrxHq4F4xThVl8W0woYQbWYnoknNDR1bl1gTzniJxpxZDFFC1A
1v5KFCMefdRXVCflR46mKwALygK+si3Cz1r73A/OIeoKbytScV3M3Apb2z4ZmWFf3TVa0UBTxiYL
WxIgQsrfPr+haYKPG60EZeFci270dyPbQPZTH9Kf+Lc3Y7b3XNrLooi7bY0OI/AzxmV5BTjCMus0
iO0aZYt+rgZ6dQu53clTnPol2Kt7rOlnm8HQx0RJyB5GEE3im+VHpGcedQF5AD6dTKAp5VzJl8Ah
ivIFqWNO0lHhwIVHPb4sfnrtx4mMoawD/T97hzYum1M31qjkdM1h4+9Bg9QUm3Na4y6Pwa+vL3nj
PJoEih9jqz/Y9dQ/l23CvFBHxoLA/wBtACZaGqNM9RDUxbBe2JN5x6xtW0yT3kDMwSKQL8v6Gk3L
X8qpEYhScSgyLqKuRwg6Dm53EIydqym2Do6u34i4yK/pisAeDfU22U12+P2l3xd3kncCO9LA98gJ
HyLAGb8BOiXdOqL+/r0ZnU/VJ/hl4JWxoYmyY6F4XC7DVIYkgxzazjjhk+2eqgpUZSc01ohE1GRx
iprdSK7KVfOxLNNjVlXmA8054aqz95cqG9cT1Ht8cqAwy7BZvmym3xf3DSbLfpgK4+hHE3gh5QOa
rrxs61iMwxAr6ZuFU/6R/GcCPbuHpkbO6GlkpCOFjx9VpjGF102xb/r63krLutgOmrCkSB4Ty0BL
GFdAcTsFw2b0mgf4KSRptOIZ5Jt8JiwlCSWp5zPrjEuvjIpBiXprGKhEzRBkk/ttLWO0x+Y6PYHM
rgKrp8zzNRu4HNm3B9dP3+eYgW1jLNklhZUAA5HBjqhhG/3+2u+PLOnyeI1AEuXkm8fvcxX9BSYL
AqmIvNeuIRmq/RzlmD2wgUhe0slqdw0h54AendBIlz1hJ4KTBH/6INb+w+xe4jwWp3ZMAx7K8PYn
pCseIy4sHeRKOl69IaB+Pjlm/RMPcF7IvPpKfN0+D74Tkp4G9XMRNbsujQQybTC2wsdeM60ckbxY
ucQMXTZpPKXEvy4DyXRI/wC7PNPLhpKgqS+94avD2PFhaRxQlT3lCXi51JwDI9H7HULgZ/Ibm4d8
Rv+a9t69Kx06yj7/SjNLXQf+3D6PNBHYBOTgXS8NUGRRhqzVqA5wsLGs/IfQajm2MWj81TMKWu2/
OnY91pP/hn7pX/OumQ9+BUdJG8j769m01Y7lP7dFNtIeTeCZteXeWJmGW6rnlq8cRkP2Y23b7q0o
vY86nQuWJtW7ERXw8QzIleaALBy9y9YwNfXCjQm+M3sj6Wr5NvzksWg5Am3HeFQJidxpnb15rfGZ
6ormvrbkLaGdC0EWexs/s7vLHC2XSI/FE/cGwuBRsm+uP2fPqXazIvPCaPuHDpDpCaZS+4iNbAmz
VeBLhXNdwBaffT0fbsDQjjXzuUs72/0t4aPgaImBxDjGtG8adgrCd6B1GnM07joSk3ZsEpmEp3Bb
Wx/zDEW4jB6S5SYMhZcAjfAm8YS1RzcNTQHM7ePvS58DM0Lml+8735RYYdcwO5BF+9nOkSUqp0hh
Lywpfqf15149ikumu2E3VPexRPpsZfk7TQ0AVo9arUnn7SQYGNDrvRWWYrZ8cTg8LoZu0IzDCL1K
iU/WgX1QMhSONmgA3Z2rCLSA03aI1Irz6vS32FLMaKZVQqHmCc6Ii4mehnhEq3yoFl+cPPQ9OwkZ
e/PLHy7iLA2zRrzRxrUBW484YKROr20Vyyk1aGk8wEP7X2WmbvgdoqAOp2Tb5FvN6ixCAohoEEQD
7jw4GaN+w1D4XuOipbfu3+OsC33Bh2u4yb5jDIWgkxUzW2CH4CIcWZO99afx/osgSA2bI4v9NpjR
JN4vTT6yh7btJ8YxySNgil3limpfFlq5zau4eUwRXlPMAbjpMLeanfMwtd64zRjpIoatDrno0XZg
SV3ILJwduz1ggCRFthDJyR7ph4AzdTtknHpgRWnLiIohjleC5V1cvIUWMEWISumjXrL+XuTAxAQO
ZTmnPz0z9vPkDXiBMiZBWkLehpbhRMnmv01Nv5pQpTh1moadnX3lRmsfdIUkvMgtcXDJXk/hM26q
JpP3xCTVoU2j4UG12SE18olrbVVGGOKzNqwqSEfAaKjWsguMRRQ73YtmxcnjtMCapENaeQLsk/wF
984gbBJ6yq3tVYdSyvgwTf03BQd9fMvIZsbg+uDbOKxH794OuXvFaDdukyVjdOKVP30BkXSEkxSY
eU6kiDEfGWGonc4VieHrVkBEC6LaSAMMUlpBqt5Y8QZTxjLljh6TYnqg9/rItFmGcfpgeyuW0mDJ
QPbZCBfElv/KccHcTFbHpmVVVupya+oWhmrLitiQTRMFAEYuNmzNM+AmOboMn1os2tmId5Zlw9W2
XP8sSTLTKWI4bZyzVSSEnZKaeSuxfxJKX304SC3ujsaIsx8RBBSO9aJrZh8YkFw2XbkiNh1VvntM
fKhhzD785ZaZiPs2edoS7LP+35Xy7Gszz8gaqTW5XqSm1vopVmUespzHMdXb9W3J9HOZ1vkr4rDl
edH+FtLNXn9fILwBYnfbmwfY9HdSg8H/OlJ/3H5/RoTsf5nQWsLe0ISPPGovxPMhO1JKPzEEzF4x
K0EvrovyIIhseO3BKLI9nNJ9Zvdwz0X1NuWYjSlRDJpoeHGZYLdSMdHfYFYrz3xJnTkmMyJ2FsbV
VfK7KYbitWZdeRM+Tepcla+jx1ZNRgNbfcUDaXSZkvuZ9mzxU7a78tkyj37pGIGUmrMlZL19JSF2
h5qkudfGcqLB1W9d16GyWdJbDqP1VWrjV2sq5COyb16nSuMTQrKtEYp5ToWLhzi7mQVRve4wxkdv
tGZcSCTT6ZBo3iWhbCHpjYhKUsd+X52eGzkW/fX3/4KUrTSePlzMKNniSL9OCXrXDM3Hu0rZ+PqT
m4eVTswYwPqSFKp+n3f6TNS7zXJH52HIDfFFlaCeaDduzgJAsPMX/3lUCo5pkZj30Ul+6kL7seNC
e7Y1tot9xJdv5+mPy5Ezjv1/HGrLTZt+9VFW/GbNBtD75pSw3L4vhaqCtl321ELxbVpScyOG1g7n
Ou1DKapHzWzNvxlPF50J6LnrBJ6yvUh947924pnXOk8Zb+qXsopXz/eq505W3yqCtsOUsNLn7Atk
dQDUAD6LURtXxfYfcwV6nvFHzxu2idnT0kv7iy37UzVDoSkZV06whgO+7cemippvn3kCUvvc/ZBr
XiIKpfVmiaqzzBm74vmPb+v23ESPZXpwl/xcO4BhNN4nKh0mDbP+HK3LGKObeAxgRb6Ccq0DFx/V
myrGH8pITg4WJSS7sHHxGOHJmNNkAY8kfN3923Tpt65n+kcttIYNk7ngH4ttHvtcW36elje3oOMh
3H648ogeDuB2tBOmueU0jI2NfrqczyVMyDZunL2MbI/lQUMmRC2z56LokWXkZ4dW+jVrLl0x1PTm
cfOd5/lFYxJMjUFcZdbQmMdld5hY+v9oMfhls4ei2mDgYdEz5/tW8Q5kBGoD/5ram8R1CV+nfykY
yj0v0/hg5siNajIQWK0FnYJ3kKNkfYhatwwtL5ccUO2ELDQCI7As9PQJzB/HQFmrrH4IrXRh/0WB
7bq0P0VHYBZxUcOjRYdrIlfwh/yWO/58cIrhyXTh9C4SgnAfj+4ff7LOBjKGeINIdZuYZYJSQBOX
qbHSHd3sGYdcdFRuiZYkYuiWVQNsoQKpS6L7VN9GdMGTvhVV3f9F2rIbivExWfTVaQLKwCy1N5vg
l03ytEALyltaXQpx78rub7i4xRztXGr8z6ywg0Qu7s+0DmR7T6vv9YzOo2BouBE4LEOvXdwXbci+
oN6YP72R3zMEJG+ZMhfuVsc/Fj1DEv6jHy5tG4VQuvww4IGT4FTwqcFfakb/BXCi5oqU7Yuf1tfZ
Ib3XaCHmLnq2o2495Crz2ByyH88XDjJ7mAm8Xe5WM89Hua5YIh+qDMPB+r3oAE+5zbaj2rtisuJh
zpt9jqPMvkK0wv6vvRiljzpDH9VBAdFny8z1MiAYsZT44eFjhSpNSXkpKm2fI74+5mxc74aiIYT8
LX+6/EYe3EGXtvfiS+nshOb901n6MEXCnZBXSJXh520tlaPcRGR9teweQmP6uBARcRNepZ0MFrvI
3HiTtSNUvm2HfP+nsXGIufXdtpLxFfZdckjYEIaqU+5r19XEJm7iJusPLcTTI8SYHVij9XB2LqnL
QTZV4gmjdRQCBxY3rUzt7QCe7VGrqr8yHimoTe7jzEJkI94nyXwUbmwcap+5WxpHxNMM/CBLnAlZ
b/BupM3BqdItAQ3+MbH8HSKViYFZvYM0e8sh2oJl0gPGjd9R3Ttca8mbjE3zSC1RntskAUWlL6HF
FRYMCWR0ZSdaMMQptIMm9U9WZ7OqE+9pWvV7aH/UjtCbuHDOi+5rHBDibkiTWIglGNG6HZoFKo0a
9VUcpCLC5Ep5atVA3IrnvkVOt8/XNb8WrQR+ncGtV2WUxNbJUeuXBr8CAtPEvG75M6SJvAxkSbwU
+IESiAxjYuR+7cmx6hvH9Q7QnX0oY/dOGdbv7DGZAr/OW/oMiWzXT+TJLdaCtVq+zIY4SCClEjPz
+oRv3OeIR3YJAQYBuX1s57o/y/Xl90eDlq7e6nILZuGJ+IgFxSIg21oZA7R+Zzn9ft+/P/r/y++v
9Tp9SavjMKyGP0UraMPmkc6PzFi/MrK9zuO0ydrsPDvui8gsazf3ZX3QDP+tK9FJMQgE8Mr0WSvY
UhPCs/WVReyng4rBlBQWnklf7mFyEFMsro0fMzYHvg2fF6Vn06tL4lh/KpfMdEdysNigOA8pKH2c
LTlrM4Y9i5Pbl7haxHEw80+EowezmZ6y0YdW7CpxwFRcMW0C0Me2reQ0YEClLs0anvz/F0cWr5A9
7HbEGeG1w62zK9CnTg6GkoCVfNIfJy6OmgvDs5r8RCKTvVMefUqc2dNZCZMizrsl7My3WgU0okm8
iSGVvhdTXe+QUBWIGD8J1kW/40pSBCsQY8hFrrLtTeoaWhk9V08tUODabB4hR6rAHup0DywAT1EL
ZcyefGfDjfyC0hRWGH5c9KShi35463Im556AXNi9yMatqW3Fte3HEXzEjMVSTKdZ502DK8RYy7aq
ctMn6cUfk/FYRcK/ojnEdFzq714mr/EQd49Rz0vD3HuLkmbZp4wyQ+Hi87Cd0Qp9i2CNGe0LBeyc
BZq+Zmn0KgurLuNS13aZESPuMRR5Khjce/y/cJu2JU8gDlccyPVzHEXjU6y076nIMMz5g9plvcn7
5T6qHGNfQRRsin6eigX2AV6NgDQPcxWObAu90F4SS/yzS2GsLYa5ZSJN7iwI2d9EJPj3h6q2rHBI
oxeF5go6rYfQnLTqtickCelOEk+XjKlcL0ri9EQL40Vz5Qk6s4nHPCFCWUun5jLmCzjVFdtXG3lN
Ncu8Ni3qv0qi7VE2kd1+MbFBjKMwJmHj10AS+QsVqo0Qxk1sY4NYGGZKjXLJsmRgLqvCNwKOMdBY
5nYFV2qe8x0HPJMjN3J3wmN5g/eN76x/JdfRCMFtk7UGATOuvTV02MN1juiU5HGUT8iPSCQllBBo
Yu8ifWFYRTpbBCl3Ui4yhaodtp61GjEq493XJ84W078JLLfkY0sBLHXAYQ5OmOeUK68dn+2mG4PF
b6wHu/HC2vSXR8zxKHo9H0h6lX+OrEDZYOG/IMCVqXKJNKdaUdXMBA7eqkKyC/OjWCmTU8u6qpfM
99AnQHF392qM3yImX8jaLYMqsDs6VutfkUo/enWThctzZUUCGT1cWWY8W9vGx26iYtsb+fiyuCTK
bSS1Ava3z9IhRaqasfq6MRpmSP9OEX0oi3BNocV/UIg1uBfq/Dm6+rZdP+uYrx/6sjsJvHzbDKUg
x/oB7YkI8sSojw4rEsM2V8ZFT65qwSag7PyTyP8jBs4+RTY8KBMI2SRhsPa0WU0vzpGT/ReZbA4Y
kW0xl0PgJEh2MEk4QcGksQbzH37XkBkr1Ca1LLbfhv0ITV8w5BWHLuNDAFJFIcWLOcNzxElWBoOl
plAtEqls0h7kXGIClMM+z8UM0Enb+P2Jasx+X0T2hwYP33q63p4tihrLeYbVykJWZPeSbw1qouG0
8w+Ix2uVV0+zDdQbM7wCz+5+JuZaU3aI3xh4pVuAEtsWfOI5Z3JCEN9MkEKmzq5lLdfMo/3w0uK/
Hpyf5chPFPM5NMzuowDbjk6WrM0O/keteSGjRXVwkf83JCuf4mW8mjJTuzr2XpmaWldjQtwz2h4g
B2xhe9OFGlYBcwogUpO5IT7NodaeTIPd0FAsbHpTEOeuD1HfuPjlZARAcuDeyGy+9JX1V+hQSuyh
XEVssPdQnBKAO0SPRLlPR7LonmMeUHtHoWSmfs22UY9WzIyjcT94K3TWT6tTZmmHRgPiz5oXGHSb
N/Bpkoy5TG5skYI2Z5pFFKpVo10SMtrzpj6Oip1dr2U9TjQxBWgjgH9O9s2JKmwsBi1kZD7FGtst
rUVOXqcZ0U0pk8C8tJipWMM/irHsO16N3pPtZHcnrpzTGBurxaAMujprPtxPXVbltzLRh5tosMAX
aDdBbkqCwfVcpaLeGziZYdwTxbjQPCbLlIVIDhZ0h+iPfb1s9+XQWEeO7kBi/gpMJh4XK9I+irjR
uZd8cOqo0tNkdF+HRGsD0TtIGCd4E4XWTc9cVznFRZO+kpx3pMq4zhYUTeF7yMNn8bdAN47Hnkj1
thxu9UjXwh/IRZofCmgvG0uPPj0LS2XPIgXdghbG4B0AHRxyBFdVn5LQYSesfm2mXLH6NBCthw5m
3qWuHQRwQ5DH8/JkSP+kkSkIpmpOsT1b7ol+TgbD1DwjLkx27lqJ97p85eo8uq2hv/RTzwBMb65W
o/RvbuGhL5Jvwgu9XbdAA42h8m/cfuUNe+W8dwq0BRWUnjE6C0niTTpwUU3Tu9cx3ZaSdVVG3NAe
PqURTL2+aRvH3okEUI5FPB1YxTSCsznfLFiL+4HKDZjPYt97CDtyUdmucwfWkBorZ79RgWsjap2G
J1ct7NI8iWVdFaQ8lwPRJeRya6qSJ08boBIQPhfq6bBV6CLeJTLjAOOxxBo9vNKbYVj2MjbvwJiI
gbKQEXj63aHXPNgUID1U7N6GU4jQm7xR1Ng9g67eWSNtx0DXvX43sbHZVnGKHbBcjGujc9+QAaZj
HRi9o+U76cmNtRkOjpJvi8dOOyXSeh48HAYD7JSmjo8lGRabqHIAXqjpDpUDXf7Y3bLc9JAWdjR5
vbTCPnH/ldH4Ccr8CYQdkbojxKNavICBQujeo7F1W06EZWItoLd7x13yS9V8Ww66ZV2HZ6218iJS
NjWxNj31rJpP46gjhfOLW+LGDDf9ESRvnL1NqX7PyB1qLZqY2qb9tk0HZYc7UTrhM+eK3XBdtGfy
z/Hf1NC/iyGrvyoEqXSzfUtBQQt59Ja+3U8oLA6OxgQJYRHRObjrOan98SAntYQKhTdxf+JQ1ou1
N8hJ25JSjvslEzd/pt5sWeEwwAds76PFx28FSu5liZfmz8DgRqVkxkzzce45sGGnAOxEZbxbdHws
dmGdvFR8e4TEFi2muVIjr4SbE9mM9IJWaF8m00pU/3+KEgSkvc69PZ7BdkwgLYKCect7vjU528NE
14dVdUwC1wKkgxSNTdWN454NGLzZVVkflQ+SAomgulWJ3WDFmqVzrkoqF9/R4qAcWu4zdJXY9tDj
xdIkPS1rzYcZ+nWvSABh0rPsZ9P9IxAh7ZUknSTxVBjN1d6bWfGjnTk1+KtDh9FJu9jmAy5d82H0
OhHmsHGLRX9xITAy1HxsyoXZXW59NBl66F648zOWsU3G96flzb6dMcKiuo9Mhf/HmZYLfzmY1h4x
a7uoD8MB8hj3+Y/EEMxRnLN+JfiiLoGzQ0BBxJeadCTLF/oC2kdIP8NZaCraV32lbwBKE13puj8A
Wx2rj95aJMSkV5s4beBI232eB1qKK4rT3D1MdL6pTS753Ktrj1I0bAUD6Myd3p2IRwPtLk3YZFah
q2f/fM35jLPRferjQW2B31gbx7RgMehGepYuUoPeZ9Ugyx9y5V6QP+Iw8U26xjq6EXKCqxsAmsdO
Z3UcvMUIdClbVHlg2w4rlVJm33TXSugxvB8BVMMl3y4x11Iy6l4gEaTA8glyqZKazaLRfsQsSwNI
bVyxGo6wScfO3tVO8zBiBdtYtQYEw+3eq8VMUMuOr8yZsyvtwPTku68MdAALG6Zx7YmEhbdscMcW
dElQ7HYMoh57WZYkLTnHzCUfjga22hrTnwbJ5620rRstDgQnKFWYtrEIWn5zLfLVMC1lE2Q6n12W
k3YcAMn0QNcTrpNL9Qexp7lhbepvbJNKekDutruTz/CPCEL27KMdmBk7CcQYEQM81OJxEvP0sQGy
sAYLCwd2QYwIa4yYJuj4wX6LTX3qmpNRUNzPFTyEGeYWiA426SNDu6uBam+Xzo33bf7LpP2USCDZ
iIBnqifCuihJlDDa67D09ZH6+WS5E0Z+xwY/hJjojvcFYmbqebuxWP4mpNizCAC2AJMIX4jtzYg9
2hfwzTAUTDv507Bpjtg0bRdpMkrvhr8onz41u4qwYZ+IqrcfZyBKAIHm/Wzo/zWRiEII5aj0WMZg
qddR3lw8C2nE3sIadM7G8c03ZkpWe0bUBFXQqR0CtITbP7qe6h8j9xMhCnNREEiNav4RJI8VVyvI
kAL4U+bprkUo747aDcD/80ARxqcEVVenipqTMj073dPSZRrLBWQcNG6idImTRcQt0JxvlWHVh3Ts
T6WXz1cio7gq4wTvq21jKfwLEXymtcld9Je9QA7erAyJCfYccBJkYkTIO5hJI0glzvKnRVNOsBiq
BYIW83RYDvXgo0rsjKciz97MbK1KU5Y1gt/TmJkXTF2ClV6TIBk5n7esu0gB0xdEXQaqceYqKQNz
2Ch/zc6g+RhWF+GUpef6AMynDuiW3I3JJ7xXMRSK3/hMmjj3hDTgqwZqEOK5QZQCKd3GIG7VxV3E
do8uQiwHZKpJ4Lr2P9TO3c6x7J+aVfqm6KfPKCobjMzU6pOB0Td3GDZG+r0GdHvEGEIBs6QCNTVr
cWeJMdm2+XLo7BKW2aIFCPEQY/hLgEACEc9agoJJ3i/iPcLsv1kqGIvDTPcOGu7HQ1lLJV3QCFZY
Eyn3SQjllm6JNJCDcR9z3D9MguPTghpTDDaOP2u+NzEiLK0Z/X2ZqK9YT8IlKeK970VopknvqzK8
ryTLnvG6ckjpPqDKATJXNUFqz6Vzc3DwjSioN8Rr2EeGwh44CE/fx1XsMBQHhi9MZYSDTM9678qz
MaEctoaLxBM2p0txVJkDELq+Nlrxn2KlgxlFR17I/ZOgqcqz5qpnzI7awZgDrRJv1K4QPZEkBvhC
sFUk1S43oR0XYL5PQ+lgmdN/oLy0e9iaSMok8O8pGrGD1GTf+a842hniYJbatYuVhrqgXcVyhcEE
ipVd7FPdtYI/hgbAgzwHEuBjLbCqKD8ZPG93QwZxZp7cP5m/jsfr6apqeg9Suz4to/62/aHeZ30H
aFHlZ6zVG4vnB3t7vh0Megx9wMoxiscEmOXNQZvUSz1OQNxmFA0plOMwb6aF7UGYwWs7+gBKdjYC
NqzOFcYOknwDfHyEktYXxxwSdDfEUSImXI24eRDNpCe6C9LHqCDTDkehSR7Klq4Dy8wCUn5acPgb
2jJtHQFPwNFJ0UTAi24qWpjqko9m2213jTLjdXZlQJAb+cu65xxaL/8HXayGNAvaou+yYzW1Zx/D
5jFXVXz5fdGl/i0Ix9tr6h2eBtAWwCp9tFBMdwTgmZ7Qg957Q1bBmTaV+U7o4pZKNw255zK9wEAV
kTOXl8tbCpj23s3FsUiWZzvl34dqlzWDTiQwlXm6hTK7qdNWu9V+fbYrMmA1VCj1KgR7WopPIl3/
Kc4unv6vXNQz9kl/07XYZyOt/86R9pylUVu3xXW+ZUVue0cYbJN/znq8T1ZI8CpALjhuwnEc/5Rr
1ZdlEpmpo931bIYL7EzgF5CbQsyZUDiwWK0dz90BydiCWUvOquJLFthCAiLL2G1vEiObmXhPOyPK
va1luO52ICArXj/TWZDxyFbqj22g7ppRCUiS1uBbvpHcY2yL3PjIW5eNeWAY+klED5ln+USXH1PG
UE0hmRBkyz1h9LnVRfmvSJN/c7eiLwvkS12rXy0ZXYxpsb9GmYaNdkoXT1FI8PTH1AQY0XcJzyMh
3CfzSWJoQa2e+GjXBc6gBsQsQ0HFjrq8NuUMd/AVv7H74qTxo8BukSk0hmZdcxnriDV60Qcu2TCh
THHvg35bzgUJR0LGx7Yzs9BAQNtMhsZiKY5JW8QLP5v4fqfrlNpQ8mjyQ01OIdnT9dVL+3zj1RB+
FM01wHadPa+qw2qeqHHiNGgtfVU1Q8ONBBE8NnREl5lEXkUbaErkTAiST8gQYAoxcihUTUmCfN2x
SmjuMaNm8BxVfYyxb7lCL/a5ZTEDHl0U8VlRHquGzOpymtcUoCThea+fpkiYWE1yk6kQ+KghRpLj
cspMAnXebDr2nn3BtOd6fqy85sNm8nwblALL2hMf25qa2MXd8DIVE7qFzEctqkP5GgyNQcHCrKmD
uX1E+OU8ainpQTYqoawzwWwWBLPmZXZOe3C8rdVcTAHreSmoPBh+sfdcM7yBJB4a6uEzERPlbuVt
sPCfFKnR0UdR2PoRXoUOZoYow+KlUNQJ0VRfYTsPJKqgkQW/m4aqGbATSj1sVWXeXa87qLE8wtde
goxQDOZ8G2g1xWaEdIMfuzpO1fxQy+pTt75QhwMJnRgSLzJ9iBPSlYgjuveVw41FcFa6SNZb9UCR
bPkbqzQBSGrTV4Ijo8YQfEZK9FkMIqAmgk88ad2FEn5nLDaG2jF9M6X/D8uwQdGcfyDz8rZMHv2g
7glMFGl8mgZ67RHPeOPo2D9nuh+T2E4zHdUOvj1fssyJhckbFqzSsPcggb7G3NSumSyQWKEpsk3j
RkGNSdzqrl7fHgT0nJ2IFaLraXxzWFJuuhyYCe+sh3PkTFiaODEeiHeEClDWQAcoVwtTPjikXcM+
CMrG1aBR6z5efLCo+mi4oR5H5/8RdR5NkiLdEv1FmBEQELBNrbOyRHd1b7BWg4aAQP/672S9xVtM
Wc2YTYssRNzr7scjj/dADatyQ9XVwZQZzR91xKdCYzaZLQgxPgMxKC0n4YhtNB49tMZdbCviFkvY
XYMsJArf5re+/EuXRg7lywhOyEV9bWaka45CTsCJ2OBYDPlz437xzyKPEESDGKuRJ66RNfzL08Hd
Y1zxr72t8XrDfIfRTPtxuw3blqIE6jB3ceB9hiY6W+3Di/r5kjrpocL6c/FPrhRqR5KTkhXTBeyT
xPAGE/9od9xHdRWId1Ip6TqqXUBdz7dIHjTcLzSljNDdYCPYyW4wJ4uX4AXV9Bk7IEPpgFAPeIwS
OoesBDli2JWN9w/2KvzXTo/7iUfXqpkisSf6cS164oWVcuDKu2yah+7H02Zym2qk36FWVM+PF5Pz
63rxgVO7i2HSxCUMmWkztKBcIp6sKgHekTSfCSvJtQCqPLAVXVUNR/R8fsPArfYJSeD1kIjhxsNs
Cxqnf5gnTi4hOrC35hynv5rfFUYwZiR/WwbZX49o3tYHl4K3y9/6Lxah/sdsIXwmWCSWcPqZBqO/
JsRJoMN8hgWtGEZ6E/eo+2wguWX441eG8EvEm2DdD+abaHlNw2jYlTQ2nqja24ZlxpAIB5tflLh1
yXKOm/BdQm3kadKZO9vCW+O0sDWloiGWeI49nFWuCAU686fr6Dex+N8pcUwPdFxaoNYZzBVRUYqd
KXkJMROJoTh2OjQrYUGk4YlFzejCwTm38Q93g9hN6phG1QIMBAcnSDx25XJUR81LcVbYklkyR3dE
TdYqYnTgMzr0jtjFmZKOYVO1Ph8CD6o7Z/tkS14DOR7/4GkadHIYkvqEV8OFuVUgkWqEnB3bEVbg
TT496jk8IvZWG5OP1N4T81E2t66fkTNoSwnjPNbH4Plvqk7FYRyzeyqQdWvOPk5ECH8I2RMtFqi9
ydCJln+GvD3Y1XHXVx4KRFiqFgZOZbaS8qXRina6xsvnjP9y7QangMdLS64JgTpmdzD5bMgqgK3k
ickBC/8SeeQD00k4T5Q1rF73ryRStpP+7G1Tchkw7PP6lFrtjM8ETFQSO7tSd9g2vmSlJ328eR5Y
Asw0V1/4x8KmZs/2sMvIXrmrCM/YCu8EltIRbyGsaHYkkBlKrmSKH+pwq7P5p8XPnsWYUoTFo9cu
jH9kDt3PtpBEbpkaD93YQWwaaCeq4uLuMswRjik4XrAV5jnt/FoGcnRR9cewEUKoiJZTqcR4mj6/
oN24+sKdCK88pq6L7t+GCZqubP27Z7gBscdFe3xTmDet1n8H0jUwX3B76sJ/d1CKAwrdaVopvlMS
1G1BAcNmlvQTZlXzRnerd2fzRpyPnmK0RCZMXlGaHW+Xbr8AkJj8AVfmQMCQY/qjT5AtpE76jCcE
/7PUW6ifbs/ZfM4Qv6VwKahkb3F0VTOc2qh7Ylkf9KD660GhdrDdu8rOy05Y7HaBhbRUkWnZpCJg
E5t2j2x81lUU83tdhhg6hKgu6E+sU0aHlo7pubgX31lSLjAGjhQ+fmpKYoKedsee9w8mE/PedPiZ
MUW4cYeVJ2BfFIUpdd1UadXWgi4M2SIDlO9kDEw2UBkra6ZjYFgagbp1N1maf8AzlthnCooQUX7Z
4SQE0lJDAiFofSjsxmcq43hq28E7QWEOmxNWaZyLDAFZeO6jctnHHrfZ1xc2s7clUrilGBdjj/7x
rpTj0TFneihMjScoGZqYnCZyd8apY8dt/GcJ1ZmqnhC6mL03hGmHHhP28uyVsHZNnFrnSWtY4gPP
9z6wkksajVxXICCJWJCKyJADovjcky9ejRQp1iZ8ef5Tlcm/p6nMDPF8JY7+Q6tc3tAt9nnNqqVQ
hbuhZQrTNRy5vRgzoqvBs01Ytv3J7+3+1KSldaCpns6DvD83RpF/en5nWwmP7Gnp98jZ3Ea8/DGu
3oJFWWevl1ivOb8E+S+tqo3n2vXZThKmJBqdXLf71tg44aaBXpsidC6zne6XcXrwlPs9s4vmfNWn
bzUCTVW3e9qm2EQlYF0nlLM1EAUDwx8gweIlLO0r+wX8ZHVt6RJ0jMMjB1QgHx02KYvBKIJ4jJ3C
Yx9LZnnfyvYh3WeiOH6whU8gRADWFlRwrIQXE3pqKcscQGttsBwRiFIuSeqYxXuQ10c1x+gvkCuS
MnHAYDGMm6Ve9JOjaP5vOF+c/iUhArBXS28fOoUKXUb7IiH+PBDSOi5Nd0R0yO6TsN8V2fszFlKz
zku2lMgG+Cbyv2mTgHLLkIkmx9i3yiveHLX8oUJMbK0saU5fX2gfIa4WdCM5izTZCskMI0dDUIMO
ibWTE1pvJlZZmgrhXvVnyg0cCJwKIkE4sI3x9aH1bbQWD8ZpDb3L9eGBzWz3eKPpCyjrZWdX4e92
wSFEcVmzFQls+9CyOWcDst45DAL7UvurqOyDY5jp4VyK6aUp2V1E9VCdeF9W0MP5Lkvq9jDQxfPV
6xU0bPI9h4jmmFjJuenEzu1kclgszDzSil/AfA6bsBHfrE5ZF+jh87bwe4rbyvwlpgpj04rgiX7p
lnVkzLBTTE9IFyx02tzi3Ptf47nNgX7iCDfa+BZXTHWV74drLHLlvhWGUwKrm82YZle7UdXR7+O7
0w1UT+SZ+B1H6XwEsH4yz1+moiWVIbjatFkUcYrV7X2hZuc+XGEPRFQqTT/j1KtPumc/BT8LQkeD
xxckQWLXVFt71pspg+GOdYYxqxjeeclhdM+a8TVHa4ThurCQ1L+SVLTXvsmhDlDuu9INiANe9PxM
tHkr5a9WFOWOMA3khMT93doBR+rEEKJV7ONqLHEwYervXR6/Q2tFre5po80l0pbjmp/S8Xhotgxy
llv9iwxdBCNw/ZXVkUovHJ/M2TBiYHxuldNkvM3SP/hhOxzaihumJKxA32yMWYcexas3YFWls2EG
e7ojkZNdA1nDWqbqZCfm5JfVUnecPfPOvp4xPoDX+GIreU/AEunC4ZjTbpgtFAsMWC1YTDUnL/9d
F4q9djXAuh4ts2ZJADmr7x5z7XLu7qnTSVlmAk94y2Y+XVY2MAyqOX7ENkUJqKwDEYabrXFdDW51
U+HfpxCy7qXxIGtjlvhaYn/trzPaKNaFFhL6XlyfvwjNRQfoRxP4lWSyKLvq5p0ph++oTt0V5DgT
v0V9fDwlu0hEPrmTMrl/Rb4aiQW9S4EFlCXO90jqjz7iN9ZUFsVjMa8zifcAJ0m8GkvCKkFZQ1zv
CNMEjXqPdf5BL4F7NJZI7gh64bqye5u8E9MbMixNviyPIQnJ4lzb8bIe22jkmT0cCBaz2g0RtbF/
0tUVU/LRs3JQC93csqAitdyPgX9cROO/GbgmKyeG7KtnebVDjTzeqLtf2D379A553EWfmfzxXmg5
Hft++i8Hv5wpzhqedMeDM6Hke+R3yCYSVXSPEU63LcRSrI9sbZpBrhcwsde0+492wPLEH+NA5HE8
IWN9zsNzB5z8opVbK0buqh1/jzHTjgo6HA5pw53DcLYOAycFFzITKSVytvVHSbaXolSaTH32N0t7
xpsFEyRNvvfdR+tgyUkD9jyZN9aIrciZC7AVdng+fVZnFJkXt3TmlZ2hGsJzczBHArt2W57dCKoA
tTjw8dLNouato/QT7r1B9GOqJjhChfRzjCuqXqHsDRsXRx1tAMzL5KfAJo8YComRjlu7ku9LkwTn
QOHgyr3oGvNprxxnIQdV9h8pwdKVTj0UTBbMUs72D5GoHbywvuvNT2dZMOD5Sb23RXUIUnaoPr/A
pqle5LNorRzpf/aSHkfHPBw94/wiVCxeLFxsJeemA+RwuCBTf8dvn5XedJuCC1CdatW2ahspScuO
cm/oRZveEcGnnZU/gh4jWTS64SGMMSMuIbAHOb/4tufuNbB2DkkuS3XCtYfCSn4tsfHp7GVuzunp
Bgti4FdMzqbwIZpMYbVNYiBRXIDTOQrjTeOZ5942PejUfjJbo+YGDYIAncvWsubxeDUhdQNBVLwY
DkGHZOjf8PHzylQxsFkHIbzuPTgKQR5vW+iNt4jT0HGY6l9BEQA9o6Nvl85/pnGwDmNMRwNrJ+LH
+QjP0f7PQDtO+meL33ISAU9gbMOMomqxqDzt9+3AY9rS1Q+FqL03XvHQlnIxO4Bvll5LRSE211WE
84cK2gxoMm4uLiqCnr7Ze2niHblB3FUzgIoS8nVx/eV1BJsNULqwuILcAknQ6e7uAikCXUY8q4G9
qz25x3wOf0N7Lw8WOoPlie/IrBJ8IB7ymlCi5cbOR6vKxzKQ55M1RhqJKHXO6h9+53nvUy+IvEU5
bNcnsYFSkhARe8wwzVlO9XNA/vGKrNgkylbXgGw9HFGHLftIiW7t7f0A+E0ChVigFmTPv4c95eux
cXC5tXiIYvQslmhIKj6cpm2bO79mZq+DS5J7JKK970nTrXVDeg9eOlZOIckdgI97UA2FjJj10YY7
0t8F1DxxrsPquEKfHHh0py/57CcnWLE1yYRt55JKxbnBzZdS+UdSH+1Gnx1vVE/+6S22adzNgWNs
g9nYq8Y4rwU571nV9iEvNWrgoN9S/9kdU8IFCpZHGvNhkYdtr45fnnS5BqAQX4FmiA2+fHwpBP+m
XGyshJ+mhOW/avyIchoQ2rO0MpzyOL6CiZQIKmVaFGunUwX80WI+Nt/AlNU/U3Z57QzcbkmWZwta
AYmisceDnky09uYleMdWqjnaEXUDxEm/ZLN8G9jgdKyLh3SsmR4NZ1k8eECx5++Zmt29i5RFwCnN
tqGv8JbTj23xLIfG1PxaatJ4uZFEyJfsHEGfIjFLMIXi1m0fCl59hABWEfiRpynhVtnVxU2C+ogB
7IflULvEgvkvSWUsPEr6a3eW0W2kat2m2nRt6GQ7+MJyHmM5S2YReGaNTvboUVShy9S9PhPdtm8A
BCmiCpQiMBw58a+6JwUz2+Ilqtzl0vkkf5wmuhTzb8/mbgkKvMu5hduSonBWCb3PY8jV9tZPcmIx
wqMEU9QcQnJ/oWMlv4GfFdQy2+pC7Y33iDrCWmXp/ZwGHAH5CCZ+KNgJJJS7bCRHGKtP6/e5iym9
0jHfYJ7oRnpANdAnjFivLG95z8t+WDsEfwJMlgk+Wjw4jdjaJMAevYULrQq/z4NTH2IwtE5bgqPK
gx8pXtSVMLF1H+Ajn2N+kooF+qYcJPr3sGZyI4hYa3c3BMTa+ypiTJFIMDiVHiQkbjZ9cBvTlHQY
htgw4czZF8HRpogLDyVkBswVuqhWlt44acJmvCfHnFLekvVvc6NPnU7FpmW83jZFRKrJCn5DSzHx
G6U4FGhF85nKtn+8q9Qmr5kg25k/vjblIYtL+sECSuUnPR0Cilpqnf/LJsnbxtuwLIyQ4xeQ1Vsu
1nmr7JjLIHXcLV6NduWkJdkarpNUQ7GxZ6feofDurVQGF47T/NEjSrrwBlx5OKOf/UU4vyRms3gx
qMfGMZi6FaWhDI3a+3CKFAEwCb53tXhzetmvbU2CaEzrPWzJnQe6BVUB5lHYdCw7E3rjcv+FWZ0j
VEeeoInfdFG9FxNYbY8FBRLtR246+A/0p63KZEK96F5LY4X3foEF3aLb2U2zU4Jpm3h6yguYTD+g
iE+47khhXir2bHxSqqtY7zjJ54jT8TWR2WfuGyZYHAZK0NAHbfnktw7VnhMFNFCxOMTD2dyQF6Xx
6xmfn59NH17XRweE4qM0KQSAKTtZA/WhABaxQfCLKgWHguwjaKaoABIxAioO03broUC2vLcPtq1u
ExybYS5fUivEfa/xns/tRMl8Q3MJJTr7Tno3pw73RZvkPwNYagns3jVPrIChJvpTww5aiRoIoVW4
uPCZJkPsfUcZ8WPB+87+PIA4J6xDLcGvlPrWPsFUKqHjhvjyss2Z0bVjyxcYSW8JuJor1rdtlC/Y
HAHnCtePDr07fcjR5cYkfnThacSpQinIwKXzBhAiX+GMFhdKGYEeP8slk3knaktRdE1kttRtfvn6
0niMZc1imE409h1VZ9fZVttnD/TBVumf3BEWlcUadnMGfHJxJdobJXRDWg/rkJ/s2qvq+jGL8M48
6jj9/BEq9wznl9S3/pfP4HnHuaMAscSrUWRvTlIR7yjUgSx/+QaW0V/BkRmPeel+K4VrtqOmx0J7
SOA5XvNz0qnf7GLfCNu/4/xtUauhmoWzzC84Fm1aO5IHGsa0wdKoCDVyhUWODXAlV0SWsh+VSqur
xzMbAfM8JWrV+pW1aTpYaDP0GjlchC+qR5M7bANwN8jMRI9kbPTWrWi604H7ixYI3lPe9LuZqcEJ
WdXFTS9fiOeKF8VPrAsvsv8WABkEVSle57wP72CV9N2tdlabLchYznKxEB/BFq4ZuvNtnfj6Jc65
6+d6Ozi8io1jfmJX8w8hw0UTDZJt8Ycf5vZJWM9ORIqDNUCzWXNuJ7gzs/5nNm0s9+jMyj9Srg3T
ysQXOpBjvCYTn4U/EUAK42RDluMYhm7PmEXuecDZs4kFDUaphtUfArm0Zh5XEvoqz1iYfymV4HKg
PbKjIXblPXMYkJoDaHp336ng2pBDWrfCmrdwJ/1DJaffGS7RMErt96y1gXc/bflVRvClG/o1ze7q
hnp6Bhe1xuDLTQYL78BB7iVqaekrR34YsCI4zNolgOpy4tjopd9zl7/0SKY6Bl9NdVit3mSTrAPt
N9y+ENjpL0vTEBl9OFgeW1QG0csXDqr2cRx4JQ2uA54LpAp310KgvHKmjva0mb0WKf/Jk8ujiPv0
AmQvvcgFZ0bjEy4VWrfnsmEz6GqI2WFtRxcvTKdtO8U3PcQ320vrdRrhPx6j9An+BIwxl7RCe95Z
i9E7uxywILOl4GGRZdu+pTrcUS8d5tUDhPBfkuQJHRVespUNj7Qos/6h5sHjzjCM93qZNnj2GLEd
98VEwz9JhSGJ/6uT2M6Hy5Fwr4Vz862cJcs8wo2zLTgRd5LKDdnbLt3JOP/rcRg/Kgp8FncMUHC+
JVR0r8KpY+hKI4+JPngQ5/kMgeqv4oRTPSbtNqVoW80VH2jff/qdY2+5vQckZP/vzCn0taQpqsvZ
sbpVGABxanEuNeUrWACe8ZOaVn7u2Ld5/NPYff6oFDWePTITtXyM3o7xls8wyKFSx7a4GmXDfGKD
OI32PambirEkyvD7BtHaGpGSk3pHFak6iY6tv2U7/ZGcLZ7KkYx0jKLh+2JfYJrE0jhc0aOcicZd
Wo5dCugdhSuWz31y4aBpF9cvAhD+xIoTUjxk2PLr4EqtjNwv2thHVkDVPXWZyLFsrxZh9E559NyF
ZZ9w6Y2v/mi9ug1/Z4E6zMoAqxEIOMJh7XMRWu6zst9oW0zHrrnmvFh3pSQHKqPoZRgDCIwZQxm8
MqR5J4G/b1vOKaUjUrmSY11CukfGFA4tTOgZFaw2+wQ8z2SukdfidbEApo/GIrzopvsO2OA2Rp3Z
IuKV8Ibq/yYfcfmrVyCTWwmfGXg040ScYAV2mWJWaRrcHNsmQzJLFtTxdoRq8dblNXfgOeKAd8l7
MW1FxhPQxWRMaAm/xpQ0DbS0EWtHLJ8koQQxy+wjnvsHzvgHv1f+1sMMsIp77y0g13qXPIXfcpsm
izHTW4h/3GHFiYyMra3uZJp+95VGTGbvQ9Q9hkQqn7zM2bBY6S48Axn2pRE7gYnziOyj4dB03q5r
3EOp9Le0rpJTY4dvM7X15xRIN5YoNpdgToHeTZxl+RICVFz3TMlsd+1rjwRk8hHeb62Yc1MkSptt
A5lvgNxJ8qdtSOwlqby7GtY5b91yjxBS4UIn860zd0Uk1D34efKmGuAvuqJ0JNDQ8qewhZsd/jVD
z6iX2PlrXn8KtkK3HGDBHqv9KilpZ4lqGKXhNOZvklrugj3579YLiQp2mGwazofs9rurE9fWyRX4
4UrbvqZLRsQRU9pGZao7BqPHeYaFR8dLV1lJQYPQ3wngAENRa85pVv9n2Ul2DkJA5c7onnoKZQqM
gHt/YEk/+lQZGXFKo5DyyLDlkR4QQ5QzckuLn2TXeHb7NoNPAq3AKW1oed7RFryxtOgYWAznMurn
nAyJXWJmif1P04NPrIHErCtTyzXtbGf4m+3r0j+j0k3lnDSbtR2tCbYJilcz59RwCntf5zjumrKh
w9qiALKo4ncy2a9TbZUP7VKc2fw2hu06byD6mSzZvGLgwv0R+CEtRwMxlRmLmmwb/6rRUbZ8CGrV
kOI8fS0v6yJg+JqoRM5cHD42OEknmNJ7EMYXvFTHofedPUKp2sq6zTCGXVtt3EsyGp53T/W6IDGi
0TczBTWKGGv+SPlLbtgJ/Y1xwG0Kr/qooiI8K5h/Dz6Ff4ztH9MyQwDLZzpZpyd7KrfBD9Iu/6fE
ML8nx4uj3h7wSVr5Tx8/KRQzqiFt8Bwir8EzsmDOG6fbLYqyrgKvNKAMC2967r46TmBuIRJ93+Kc
j22KrBaFeBWAnQiaMDx9SQNf34Umlci4IP/A8S1Hqp2scyWbgO5hfHhiUicgqPFJjn+gukF2RvNO
bWShMUiGLY/QlSjUEzWdrDlHTAciAMPZnt3XzhmaQzAHI4wvgbcN+0EbdGRJZ0WPKDdkOeM7HEn/
TzYB6ckLdvSSlCF+6HiiRUOkA+WBE/rV4JKhQcv9Y81MwtRHrO2IDxumP94yZZYrDvjtGPJsRd1g
CeKV6VtkwqdVHwDi1792/GBf69+hjVtfsHrcZ8+slJlRLKwKJw7LwX9W3AOBcrztaMaDC9P4sPBi
4rdjCwUUb9XFNJmG8qXSToMfsrIvhD5w6Onwl5SIJwJgXxYNH6OTUZMsk29sUuv92SswFVEa+NL0
sBejXyV5rb3jW7cYOwpOQsrBelq/HqU15jfZ+Du7pZ3cNepoBRmoRdaNiSpooolG+SBgIuxxePCJ
u4TiNhHEqJXGTHrknlgrZeGJoH0QSrOPWXck+KpDQNLhasDIfMMZyRO6oJZNtKQsxpb/rVZ3rZv4
yJOU3BzAKAcu21bmS8DURpEp0im5qM74+7oi0Fc80ZmQjdhmm/iFdDgemGTn5gPcWNG92ChBJxY0
711pO+vSxkQv6ehb0Sr0rYFBsDZtFXFVY5asdHAQiHhp3v1INGpzayE0SK0tcoZ1eOmWCg4d3wU7
PLXJqveWtzkW4c62rFPSlDy2BZmMoC+HJ4ttM4ZjAqOOMmKwKpYVQfxP/3YCFhbZ2xungOQxRbHi
k9DUSPiAqxoTV3fBmStVdKDBHL3EWVSeOtvyjwTQh4UU4ezusly+RiV/k6pWNUtRrV5n5MdXzR9e
Bq3e2zgWVkif7g1Toru3y/o3WIT51ISeXFszzLuURcW5zyjXU4nDwaOhqytsHYS+HBAQvEba5TLE
ezFvYnq4LmCSludhH0OF7H7PE9Vhdmrd+totfli5t1fYmVcBFrFT0NTqY8iYFZrwvdCWPJsup2Fv
krs5oK6yJkO+DsbgrQjrce9nnjoy3BOMaKJTXIh/ae7qQ2OnT9s6dJd2qcyL0wz0+CXOuP5/DtbX
dzzi94niskNy/6wpcOHINz5CweEvBcG4pAlQmsxueCxREfn1Zer8H9VI15ICc3VqzH/sxqIjDoLk
bIJ+wwa5IGYV08Tm4LvCIwIaohHHmOrHqz9ehmSxNiVOPF6eyRr0yHCjOcY9en7yI376xsI5Blbi
k8/OfOSujlXAuRYqhCknMIsKGyxx/89vEMD6hTz0xJWS8QDGnE85ZG+xqCbLwqQ3/QlrPztEDilY
ExbfoEedojKYduw4V0pSCeg3jrszMSaKhuAqxKrfPuZ69o4eY3tH0Nipq8+cIft1GgyNaFN3U9Ql
R88A+MJ7jZ5awvH0tevdIHEAKD2xe7T0C/mon7Ndz4fUVz+KSXQHyzbkCccB1/6IOag34R+D6+3m
FhI01PNL38KdiYBrOkLBtcLNCAhuoDeO1jUOuDYGGuxGLv0723aem7Pe6BCEqNeDKwLlweVnaTKx
wuOqDvbBHKpjCwrv0j2/9FPvXdJ+PBV5GRwdG+yh6J4mTmXzVNC840bZ/ufDUTn4gLyYTdVEEKb6
F1Rx9+E7KrtTh/qWDYv5oIrNe3GtlreIq+lp9oubD5Tj2PbTRMWc+1FVz16EySMXUXTvk0PlKkC4
EvObFe/aem1NFBL3XfpZxXFE5oYDRtNTzWKc8HsPh6ZJ2dOAGM6q7uDX2c9knM8Ev96cTHzLktbZ
OFUBLC0hPC7PLnlW4nfmI+jhNvAzK1u4sUPnbeayha93kyEFu5PE7u7HP7N86UE1JUeYGe9mIBzj
OBzz43i+Ft74X67Jgbhd9btS+pPaFTAyTnuTLXnagfDip5XhkXKij3hB6uIYaGHkxLySAhxeceJz
GQXqB0FMfUxD8XBL1JaMT5HXXyzX8fPjmsC38GourLstmIo5ZTldXG9FJFiwFePfhqSSwKzKqQDv
/jwH59nMr0VZwB0D1tVW37lw/zZW9SZES1EzNgod/bMgMeyiuHkANXIvIYOZEkSgf6a+Tk/e03Zk
qLxFgf/kbuCARuVCH2OE4PXPeAL/2FquZmYb3i2UTPRZ+cJEcPb8Osc9Y56mju6/meJnVsrMwUPT
UpZL38h+5koCodhcPShu+yoSGJUqUMHB4O64xdPNHJvl0A8OlCq6Fow/eKd43tqNHo41VB4J3d4a
64gdePWTHR0WXQeXSMUbTpTje/d8EogO8FlwzseGPXzLdjtkYpdsGVcUif1g0SQ3kwE8RQfPazR3
w0eRueGeJyHpFc24qP2alXIVYVHHtuja7JkoTIAz2Q/RlvsxxASzriWrX4gLTFjMVCHMjmCBKx4T
5YtV0ZBgmW9lXsbHsUo3QczzmDg758bQeXcNfoWJHcvRI3xb4/Agyo9pqWwbAjvmVpKDTj27+FOV
7ScsshfenukhK47OOPBnykMS5dzsAbtbSOl3qvnIQm013Ur7gRfgMRlqnJz2yaWI+SCjDhjlUvZk
tbI9w1Z+ZBDZLXZp74vC/VFBGMN9M6hrlkbbbA6Co8afqwdoCmKhdi9wsRYMsIwygUo6Vr617nMJ
4SZn1mwdYL5FhmgXtfm6qYOFjMWs10HWPPQwsNsN5S5s9A1tGEpNo16ALEBo61N77ypnm4u+OLDp
iamW5tXT99DybJfqINOE7ZW+rR+mqfVBYMTjygBvX2XAdRYTbgmLx2fM9RXw2e/nwdZq11biY8Ku
c08xLt9TZzT3eRyOhq1clz0hHcuQn5Y5fpGgoOK5pHNA8pgSZPGprKP+uee+D3xNG1WlDhhJZViI
V0Xy0rEY6UqvrM8E73wuYkwsA/wndAwDgor1Zdr1+tEPO1yBdOpNrvMSIGjsWTxxDrQsPHkZtDjQ
QKvsmmLpeAVju05Jcm6kCfx1zJLjrMrM3Ydj+9qor/MUDUyl5sRm9/XeXjrNBEhBhb88JZ2FUFFV
Ej5Ns7fKXhJ+/I7NZSryex9x+S2V/8Y3inQNeM24xv3C05V/ml1m7pE/dad5sm/kPOlobqt/X69m
a4mvJE4l8Oz+kpReuKujrltLfv/QSuZTiyhNCvVjJtazaZiCcmcoTtyFKzVVILPTAIuFi7s9NKS+
PO0zLHnggtqnt83zBgWUpJWbSEcLb33ikDbszmsGRGqVS8AnwLuJnffV+AIgZFe503DU0SEYKsXJ
ZB6x4KS/q9EDZDijtj6axdeXtKJ8kI1ZjHPM4i0cudN4p3OvOPcs0B1H/8h7KuAaHHNFQdge+0CE
jt2/4v2uXoEAcFCiX2cfhAjuXc/JjARnPfKyG60Hvxnp6QmqmyJbK55/dJo+KWa6qRLvb5cRrUm4
4HfsE39BpYJa97Rjq5S/S98yuIZTsVUL7KA2YJoyjjjbXs4yORJkqlC9KHa23fMXeqLt3wNSJnNl
RycMS3ob4+qEnTp+G1Cm2IT2QFnpv8VoH15at/a3IT+7EibSQVIhxL4XOOQkjklQkJqduIV9tzgN
AWT3UHfwzCZEYNsnuTLn6mcf48EEowwbW2quDk/Npw53sBmj4ER1sWRfchwd++Jms7lZjc0035bv
7BRSzMFjeEpdUiUmQBTwNdsprlV7Gpadj4sQHi2GMY0GgAOKbK2qp/2X+rC4A1HVZNz1of2whdC0
n23FgEjmUGIc1IRJl1G3h1lx4JFZoU9YmvUmSICzaOzpm0wL0AKJJnubLVvdsGArm/BsKKY8lwb4
Cj6u9lKM07wJ/XDVwT/8xiLmdy9ldZR4U9Hxmj1Ql9vYAWdJqXGm/Lr5V0bdcnWgF6x9D6U3zw6F
YRvv29Upd/mvtWHVo1xsVLXj/Y4c6q6iiL/80HGJD3A08Wh3R7aL8tynLPrbCL+ffHosv9yWI1o4
lxZ0MkmCKAxCwrFvyNjblmxXQPTHSelvLBJkH/gtwQZ9sWI/QaZr6ulSoXiM1XrVQ6QHZM3ZwVn2
1WItB65/H8t+PsHr47VTU20sSWOdAf9jLBbyQHumuzULjHK3RwaZibqUm6BnbyyaBl9be0TCnT8x
9OwMzkPy3hyNEzesjyndEuMU/ulYw74KmplhJcBStZvoGVFkkE+s4JlRr7mnVQoJOx9wzJr+7ov3
hRbVq+GNB+l+gAuBR8Z6Fndj/aPcK0aeDkxw0TU+1zlNV0VXOuj+/yPpvJYcR64g+kWIgDevJOhN
k+2nXxBt4T1QVcDX62D1sqFdaTU9Q7Bw62bmSS7tqAyDU4YaCfu0IsRZLxye//4CgDxjBcM60jWo
2AnSiVeR2WfrGBDsRgtwOTF002HAMb6xHG1Lu7h1idt15BUkTrqAJbAhdNASKJXmhG2ZxtC767fx
Y57GdG338ivmmOspnnygu8tjJKY4Wcsw0eg5p72dzdv/vCLs2cwjjX4HaUvIAkD7p8o1zhgxTCyR
lbqmtTIPg5EPR9hEOIQtspAzF8l9GqVnaAb/kKfJDAGzgPtF6XSr6/p2Yose+lTscc1m5p5KB0ux
yo8wLAg4tqeqj+E1CKh9jsh3pq1/4J/Tdm1S5SswSOAlu6WnlJt8tu4cnofIfAc01m3HxtLWg4wW
yUr0z9S+oHoc+W+0U2Zwo2ZTqCBQcSoblD6DrpZ+CKNOkbHo4ocm+3B9G4q2GvlRPP/231/6jixM
7tyNtByONpE+xhK4hxIyQzoxYyc9iQ4Xq9ZCSEDJ0sz//yViwJqVeW1zvF9VhgaVWpBGW/nWRZjh
yDAyJFHusZRIqCqPz9LVWNZZTyTdW/woA62LJVZdvhTkdLCb0YjbjBA8/sNh1yL4xot6dBi/VpbP
wzRpvHsANNqHpMEwpTnAy0dR/+iTPl3qZGTzNGtRCJfuUPbJY4VzgSVcVhwHd+4w1gz1PvLZ+mIf
wKbQvfkshG7lIgdz7kPeIJmz6uLqZriEErqK0G0nWS60S14s44Z0UY7OHtVhCzo4EyndFUYzCpcF
yZXEcVGcRXfMZ5tJNMi0o83oSQcqkX+soFzbCJLlfdlhOWv4dRLkcCrUEnyH3ipBPHoEngqpEBzf
l6LFpRaEi4iqmUdKRABs+cTjpnL+LIz6Q++waCGjn8d2jnemx04AldDdWO5XpmUoenU94Cm0FTrU
xqkZ35Mmnl4IXWwDo2dO7Jxsw4Wtv3tK/9dXPHQQ1qrzOJrtk1tdUxcWmZZbd+pn4s3Ub81iaq5w
nipdmVvfGH8Nc/a2VQkounUmsAF99gh5ly4nUcXk5LkDFVP94YB9bbi5L5VzNJCxrWoa2ltolTY2
QN7nm9VJ1M45ugU9to1hnsjQQFrEklOqF9Zl9YZza5VU/AfDjutHihO/qNd297l6sOfJPTY6szzw
9CNGboq8k+jgJuM/uMk/GP+GG0NVXwcjl/Cx2hpWAK142TmYxKQwYMcHmDNLY4r+7rksYUCF7nWJ
75Ircf/RJEXY1kH7VmE00lZJihMKyIGJK+Yysx+mVr3kalYax5GRbzPJ5OroHhIbreEonLtsitpd
ZM3DyiNpmZdcxepxB7pEbjO08bCJtHSXgHSgCmH53RYmUJB52BmNfO5r6NZz114UQxuR927p3xVL
aWqavP8ncQU2Y6Dm0WM0OtqrL4O95kbe4gFc690Q7fyFrRN1CuNV0Q4AaZs8zITClaT7P3Cd+uuU
vffGMJ5UyT+N0vmhoN9xEcsB1gXIQp1e6Uc+sz1cC162YkoOo7SubsOTSBVjsJM4lXGPF4AULRIE
iabIlxWq3c9Udv0npuqagBU0sZ5YdvggysWl8ivBmVj4225szessDYP7UXGfEkpwayP+Kyz2K4lm
whJzhluf0gCViyC92RMG+T5OkLDFlN4cIxK7uARNMpv+oTUjQNIYzTPqxHmm2yvGGdTh8q3Ic9Df
6NaYNN0N2RrkRTONd2pi2Z92Xbbxsp5KvM6/eQa0lCnPvK+mhGNE9xusOYzL8IDYy7BrW2txYt77
MnkhfviRlN6KR1DxUPIH6FPmdgAfMTBZ5+ss0KixWJYUc2OJm4P/0NH2grQVezS/+YrLgRYWzEsh
61l/O3P6YjN3z8bQU7kg2pPXOxdg+vJaSbahgzhE9J8s4FYGHeqycWdTA54TVRYVhuOYS/FIw9Y8
a4cOFkjKZXRrKQrgKClwL4xGqKyI27U9NjtbFp+U7cDnHOEV2N1aIzZ0ad2gvJheygyS9gdjAoQI
xOtDsErdpJx2IFSxRyedMlftAAUK/M0KmC4tKApnY+Cw1fIrKo4hFrOkbqxNM9uM/HplnUic6mSF
2/bELQKF26zUo0hfwLYuNdVw62iTODQW6IXIStQ6RZECb25vWj/9Jq5PoJy8RZJQUbfwOAc79Z56
CVqGzYezdxw8ymZLMZRKSv3SBghprfM+BG2w77s5P7Qje1JYfufmHfwKAN6E0iOz8l6JaGT0SnuU
u2nkMXxOwW2dHQfQnHxJxHDIUWAqmnZyFIbLmE7giAp8uGS45ju0TYxZFXvW//42GDDx6gmMqTrX
v2snjViYG+NtMj5drTVvMKp/C4n5X6dUAB4d5EalA81K61lhVkrHbTlY+O/mVr/IiQRdYV01269O
kd7tsPw9lF067vuRZ3BcsMNO2boAX/ufdKTLxmVdfpcEd4AjUAkFzPaiRqhNUF2W937zXQGhwAi5
mRI5sIp9Gw3TvfOBLv0vlNf6Qb5qVec84dzwHnw1n0iyWkZrPgwO0rtqtGbvS9rkh9Y4UprEF6Gh
DBeZ3N3mwmL/Y70F02C8ZL2RXLm3XrOZ/V01eWtoYcSyWvQQJKiWe2TmnICAriv2I0QN3Yty/YPK
U+9O2U30oKHZqtRrH1SFb81WV6IfLcbejv1VDTi+zOd+z9ps6fSZfTwC9ZlLZeewi52tkDsHUl4P
N5FuIROQ0DY2xKedMJ0krtq1VPqsG8XljcXHEFJ/4K865JXjf1c4einixbYBTrCkpsecHitTQXhT
PulMiQ3BTFt1h3ozsw638CbzM2VxbS5+B/uQSlZjDYmBJLHmy2Cm413pdXab6aLEc0d2oVp5eBCu
rdPiKcpZeuQ1H1jdJmj/mFiS5Fm0PET/0QMLH5uzgHJ669w2JB7SXCOXraDgT6QWWn4DJbIvR/Ze
hjcpFpPdI+w8NJiy1bgxDFcjJyHngwdIeVuuSwaUc0RaJc81wjq2ztUwWQqqsVWTCVe/ZT38ixqp
H+xpY09pu8fTp0BxDJu4s1gITQbfsbEVdF1cDANAlDEvyqBzHOPo23LMd0PPMBfU92aIfk3bfC7L
FppOgZWrZmpktMdhyPpRF9ojou116MxtTx2eSoyvmm91GHTyu9bHYl2kOXe2nc82CO9ReVVVuYl1
7XtOy2hFL8MV1fV5IBu68QtgDHaE/Vg3s5dB/9Zz/RwNvN07jY1R248hen9FXKs6aqg8yNtGtB0a
86mAqjo7/m8WR+PuojXPOQ0i64lBWSmMl5Gtb/W+PGRV/qRVzlsPF4DvNoZfbqSvcTcPxKm8F9VQ
FaRKHtwKWFQ2UZAqgtxdM4d+jXqds1Ondc2hnybKwJCIljpU5dLYPiGdCZWBOstSgniTvhnL6YW2
gdc2yadtQCk7qQlkEMP181C1pbebnEW+Fa9R7ZNm6YnUJhmVN4pMnqe0ryLFuztV2tqvtR8L2h5e
n3IhIfzEvig3thSAJmQAhn40F+RKja2z3bGivDUVZu3Rqv6NfX8iBrcXrnbGyXfM8CQSLC0eCQbv
/NRT7J0SwrIJA9sQIMdHYoXCnm3pqCT06rkvzsHnoAcJN0OjM7GzTrnDTaJ7rjEF0Ol78QC7ryq7
JpqC3Qtu35ktOfsGbiEGGIM6Wlqw3OW1MuDLGWoKDoepIhjHFQij3zqR2d4y7eBgXlnnxUCOeq7H
XKxwn0PQ6qWN4VvV+9rTOWZVt217+TE1KXtafEGm9G9UNijiNs7R9oV/Btzp2uNRS7m9AWA+5n5S
bU1DgrM3Wb25rWbstMoL9pbGUjuPZmgAZvnjUioQeoX7pBIH7wi5x9JLt9ItTlaNsdLCbFBJvLrB
yIxPbQ6WkXVbzd6eoOndW0o5XbqwudgusSaHXidpT/7KzvNd5HR/WqLDdgRIEWT8uSZTb59rXOz0
HGBA5h7P4qkzjW3dw3tURoEdKuEyosPt0LgQ8ItaH3wHoDdFWYvKVbKC0/9pM29FKjE3lrLgG8TG
iU4ReuaKmi7ehJiIX3fg5rgFQtq3yKpq6CFjYN7ymYrmeH5w40y8yemDpfmrbfTFxs3IRXiJrDdt
uuQ65WNrax95SkZOgjBPUA8ZlJ2fJEFtxxDzSGkBd8GmzTdF5n06E9GCDMF5tNgE8b7ydylm8Kx4
qG3do+BsKtilkmzAUH9p4u7OEmDSUMWT3tRWxMBYmBMGQBxZsvbOU9VSQtENT7EWfMGmz9ezIC/h
Olz1sFwGMJfQHdPfqTZOGsY41jniWXoTznPMrbTbX8o4oWyTWhxcf4G/y6BdFdZf1zXJRiu8T99u
332406mtnch1P1RTx+JDf3Xs9jAm7i7yo12Apj8OuEykKYnpV2ze+le03V3l+2c+oOeLKEtKTg9N
zNkcW6cEshloJu8NHtchj5zXSESUMEPub/djx+wBBRKHRx7crbEhwi4eS1b1nR4fhD5+VokNomF+
VimhcFHvK+T+hnm87tTeGCDj+83Z5svcltOFn2RNUomqnkmIc9CL0+wVp5IeoKp609tiU4zoLwnX
VWpuvs36JeWnArvxxgrmIU/dP7J8VDWccD/GaL71t1b1tATM7snUf206u9c2pZLQ6UD9O1XASFg/
Nd7AYy8Oo+jCLsI+WWV3Fx+BJqI9Wuc6pdKkQcPClPKFtPlQSOMg2/KVxK4fFD9O6v9ru/qhRWTE
2P4Cfve+2AMgbq/0FjC6JP9Geif6zCbjLciGamVsvaHfVZ59SUwcX+mSeHezqV6D/4R6yWuw8/3/
LiKRaH6M1nhpsnTYalqwTfAsnAb0KM0+1kCKHQ1GttcLMASet3Gk1W3sPjB3PVZAaBt2a1mhTfXs
Vi0NLiGbdf2UpiCuBDZNXPo4/vHZbkcsiqxhIKQKNpthNgkCo5P9ntdGux6TES/CjK89SDhZHZLA
mB9oePIkpVlQFlB1WG+5pOdoYemYQLiWybXd/KITQaWerTac3X3d0XvWFAQNRHcITPtvcusv20iQ
h9r4x5JUlWpsoaYZddW0e5KE83gBqx8OrBcajRtxHXObzbT+KdKopCrKN6FP97KXf4STWLzUFTca
Z+nUmdjcTg0Rrv6RrxdCdBEB6hgn2Nw+Khr2sWtbzz8jOIYLtvoxNDvzMWpTUsyuRFtKrVcX6Xrq
Qf0i3ltsrthpz+250YkbdUF7TCf1WBu9vRHEHFHzpyLM+RHRjrE3TDCMTEc9wpv+l2qUR0sMz24Q
HBrkFZat1n4MtN+4XvIcYM1ZmBJFiPpsAXtGaoV4C+bHIjvh4EbRMv2xL2jR8/WGw0QbP2MIxxRu
IThZd0cosSlqwU6qIaDvW8BOOhDsUibGOlrcLjXCOjkO9aCVgMEdTktUwuBHr7GkFZE82XrzHMc4
lN0FvyjQD3JsOGhKDhvhisbygdoIvTNga5G8Xw1aT0yGhMWwIG2VzToyqHwK5IPpA7LKixWrPCyL
AiBa4AQs465FzPZzyHJq7YHXOqhwYM2YLAAcIOZaVrRRyJQdma7IVM/k5S3GR+b8eMLV3He0YkhN
bN1m0DBTRZt8GL2QV5Kz+jIyuPV8Nd7GdvzUlrRTCi6tc8dLXSZvSVxdyiB9MoV8d4Vtr+1ldWtT
9rXi2X+MHOql0vE9crCbwtf5LI3MX2FKujiZQFImkDr0xdcQRX9eIbha+x82nOxVpi+VxVa5T0C5
eEOr7TuDeirs+IAUzU8zt99Ead3GOfJ3blJwU+T5iaXzmSfDbaYqZzSZ/IIK6DwaO29fN1oZi+CV
l38lmtiKjdyd0DNNpyNwSQYxflwimqMi0GaDR/AVF1eHKDDI3GINogzRIoJ0isrC51EvmBhGeNZ3
gCJ8mqHd0aKhj5m7LeJ+U7fzuixImgaevjVZX67HEivKnOQgF/k9g8QbKaLmX65V3q5nb57PRQfv
i9Rb0HbpgWZTtVGWdSzjcVu7RvKEOvkQUKiFnG6VC0E6Bq/T/Bn6WfOSZkcv0i6Fv7ew3s88yNfU
wUVk1DfLbvk+JlZoNhpzgE4R4cSWVpQXGt3EoSWu7RT4owCJPGelFuyUw+FBAIS1WHYJzJlVFur7
agpgn1VLXUpVxmuj0vozu3heqKzOeMiyOy2AcsPOP9RciK22xnbKFkO8iZPqKZqttwEFbjegiPAe
CHa4jpMtnhhUZi4sRQCiw9LvqUKsXtj5KC8pVotYvsyt1uDerwEIi/JYdcStW8VYbGKLSF3mPC+/
ec5j1IAo4UIF+JA1FyvIyA02CAg/RcqSvvPV76hhz82DayDUZZE0TmMSfcb9YO64MvMu2YwdTtcF
WdO5GsvV5g8aLOpEcSEV+DP2+VubGAer8nivTO+mDb178N+cgPkhwbLOTzxtMl7ZxBre84ItjrKc
P0XgLKzc9E7Q4ZgPKZq7Q+eyzN2LGenvjiIHNhfanw/6Z49x+8HKNR74OX1Lg4QkKOHUTM8fJuPO
KdcubAePZpayzKdVRu7Hyspf156+W935Zdj4MaR+It1riOremeWVsj6fmCTtqZN6aYpMrp3c+47g
P69T8w7MncMbORMfVoZpLXLCeXSe29HYpzZvU1yloLCm+AQj4WnKhnsDq4uoeckxBB5cBEO+NsAF
b9LkqEZPW+se51cCFN4a9A2rSPKGhewOxIY3QrD99aBzgl/u2nfdZZftxbSHsg3ZeC2uh2zK/rk9
zxgmX9Il0aiFrjeFImMrPPN2iVMS2DP60UZgDGf3DZZUGNHR6+aZRaSLuIo1ggjRvPoKemgyvl9D
S1LB1hHyO6vn4OaaEK5QCi86W2miRzWhaNc9DXq37sEjcXnAKjVWNXfi3n4txmsMCTzsaRvaddBN
j35PWXqnTY+6yW4CJKjuVXd3QfrMZQlGjiPXrH4aHt21PpvPc0/qycYBL9n+wpqnsop4ahJ7X5G7
aIuyf2w9QAAyRyEQdtAdyqunafHFTwKKqrq7JKe7VzNBKpuo0nqcPHrrbSwORuytqWNZbAJyD+R0
k+Es6TT92Bn6v84QtFy26MMWICbdDM7QJ+69W9RbLhrfSZU8zRrXUNPxNv3SGSGdPn3SBBN4S3o/
4rrpeR3Ua8u6zCLgnLK7T8ghL5nBRXMeGbsjCJWhrWR9gTp7GpL2loroxTcH82CbQ7SOdXTnrpC/
SguoEvUjZFLFzGrRyezN5S73u+oAHIu8bUmAWjWr0s4AIZuy20S88Fpt9B6DiQRSmzqbyi0+6zp3
Trmu1DqYh5DmRth/bsH/EoR5NpjJi04FqQ/bZS3VoCHHdPry6ejHavzRlmaOaJGsSZTRYAGa6n2s
hozDKvksWj46Y+Bxn7utSEvzLmnZmjpTe5i+4/8uptTG1nQxlVn2R314tbVs3zi1hvYEo6vf5dYI
sTWKQLU0pKE1ReBgStRBqyUTb5kyhkDKV512Bu15lQwp4VRPZKcL7O7jlLchh+N2dJ1y37tDG1Jk
POcceb3D2clJVOPmymA1QWjD5tGcu9TlBCybMxBEXEyubh6pfngRvD5Xppb9dhOCA/dNnJ5UP87q
YFdXTY/zo5LWgznm/T0JpoK+tWY8cJUrNM6v2JRyY9zitPL3Sdo8cZ3/tYRTP+rrou19RJBK2xU5
+Em8QuBt5vhQsto+O/Z41/ktXDGJvVDB/Dq5zScrvmlLWcBBxOYVnRxNsFbHxBaPMUUgOztZhOOA
AcksG6zXBZJAYvU8L4JsuWtqHxQxdJvUr3+n+WLMrAbw7rBacQCHN2dZ8F4G0QaPC+k7QCICBABt
xMDjF2MY2TF2IwbYF5KCqUqsi4wCwvUzdVWKN9uqLbgNa8149VMxb9rcAcXdH8rUMEK9W1naAj8P
mC6lYnIIMhgtQ0NoxU0W65S2jguCq3JxAAsGpq0uQ1rQQGbZvPuwD7lh42Lh4vvdhrGJq8UpAbxM
7qXOBirrgZusEhsEeEOgQOZd/lD4CTNr5G0SxWVgnCDzp8lchFwAxiTdFqjlRSuMpVYBgoXOAVpn
m1HpJVcCNvy+PcKkjmM6tkdcbA3J412tt3+JM2RAweW352vn0qInKdYximd4WsZhODeVVYR+a33r
jACA87troWcbBoslN5S9TxrF8HR34dLCeEp8ZNw1vX/Bcvg0qodsIskHMnqjsdOEOmwZcDQptGCn
P4knK9U3AVVw56XWAEXxlHgch3LqmD3SKxRn5+RYzEV9fDRkzMiM+7K3oBN4BB3TLBs2bWP3W3/8
7AdwrFarvhNBmmDGfTgoEwT/wNKbl06flAQmzZML4GMtsR1AlR0/oVUyjlB1vk2qB5bwLeC4aqLV
BL9NPqF7yDx9l2NGGMaZPyfO8NyZoQV5xa2TYGNAxL0nPkxtsHcs2/yJuRgKHheWFK3YPdseF9Ic
d/UWK8Ve2o22w5WXd3xx0nT+l8X4nQGzSt6vLlUseGGQDHpnBy7re3aMK5rXCvpMfSz94GIvJS1u
x/7IkDOdIqO+JMcy5+oVqJ9uQYclVlmKRJr4OPalubJ6RkNoNYqabXZ9luT6lATyJIvsi83Fj1dN
kIYlLiM/15+cGDoBwD42c8HwPOa0kBfISEUJaRCQP1BVKFwA0BcSX2U/YRF8TtxAwSEOcIYn/QNJ
yW3rZsaDOf+L8qnbiQiXnEbeEqQktA/P3lZgFf7zt9ebOIZiySGPyHgw7fhZ+ZLIKUCbUnhqx7dh
BYkCTamgpITk4rDOJLnMzsHYSUbjjPFm7fmCLhx4WSCP7g7ryTONly8Cp92qTYo7UFPjkqTiJnpU
Za4yc8K7MSi4MCHqeNkA7qPGMYPCvDI0ww1VVcFQyBOSuCP8AlEOfGx0XtlDWnPDDl60kqOwtvM3
jl9qtMm675uSDVrgfCtoRVQ4ZCahJ22ArkHnITf0KZCgdPpV3TxxJtbw5AHdrVgUrGLCU9iiV01P
oLCT87vfu5+zOzHRa9BVUnC8cQazc3Dd8W5jJDFzXluyzskxswBpaH9hNWkVGy6nER1rWF+Wl7M/
bINZ4UxL+DstdXY5kDTaTOBvSqdLqauKZVi6KaEFPAtR5AWs9SDze1mknUp7fkr6qA5jvb+nkgik
A7qJizivZcev8j3x421J2CaOTC63hf/bUz+1cj1wHrKH2BaUBmuupoRfKJmQGP/Lk7qluKdCP2DJ
72bzv2qWIEosnmysINDgGuefm7lyn51zDlnW8aWz6VLYoA2pjUNDLCvMuQZsTaI9HpQIJw5OiSMA
xeoGpsWKz4lbRtRBwGwBCa/V4DV7r3m28/LdLGN2ACYbUs+xX3VStVvDfNPLPLrkNK9nB811+D62
9s6zgTXUVowIRktqSshqqyfBzsvhpHtjeo0t3vnsIQg41P901fuHbCFk9yp4mKeKhk84sWWLTkKz
bWhUCPRDkYVWJvg8G/ApvKTwbg/sM/0SiZWjxro25KZwFmDuaFonTIL+TSegsqKshUANVjVhQSBw
FVpNYNl7ef8PBlc1S7tN0xFYOdD3h4755FI6vpkrwW3SKV6ovPRXrxwHHls8mHaZZKbNa5qI7mYO
o7pNmmOp4OG1nuR5gPDZ9h0RVVpvKUVA1sm6GzH+KzP1WTFAH3rrQ4fREpbcvcKFqwSYFMFg1CkB
L50/YXF71XVMM2nK5NsR07eM5EP2YEUQTsAI9D9ZitTvmC2EnJG0VfYhS2OXuPNEVCIewtFg0vWX
JZxDUV4jZ6JMvWQPGgQbvUjejeYuvGBrgaFtq4Gw2dTkt77Gaup3t1JHabCGUCM/rQNMCJWrT4AP
aDXrsDbFcIrmeOTasAA6vYwbFGsYXBMhBffU9InyO/BIHA/+zxCVwZqb6Pvc+OT+iY+GDoQo5qlg
LYKyYQ7Jw2KA21UL7M3pAnCzooFfw/zMcUkjWndXjjlIG7V4zmdMC2QnbIYi2lQtwW2gHKtjwQ/N
UhBnqRA9EFFjIjhFHrGojaNPchz1gf1x7vh/CUQkHFD8H1smMRqBVBoPdFpkWvLQOLXAmMDD0wmO
A4zB8Qr9/awvpR0c7g9TVdjE8omXOAwoOxEI2h3LGdxYWn1TG/riVsPFI/e8xjRGAqFO4H+P9bBp
yn43IVQb7sIOtpJP+I72gxjbg+4Nw37QZpbpNDsUhOTCwQQJLL0822piGI+RHK5zw/s3Rhh9H3rv
TYrfvrADMmvZqYp7e5t6GI+1lGE8npULXCt7mfw7rQ4ngg7yMOp8o2WSfaTvvcTTMTAFa7Ln5Zgp
qEO25JI6EgFJXnC8HSyzS8g8+9NZjKGkKmtSEBOGRQWCRVA1zBv8dgUZIKj4nQ2Ym6zEqXK7G+0v
bKWmxQWTuuydvfYlr3lnpsKbz9IAJM6MYC6nmnG0VdSsjQazM94CFKBYhRnO1zXX7Zs+iGlBIRtr
+CXAujvzXz28MYKGIgYEqKCvwzSsjZmUg7gGpnmGAzGevFbB2Pb1IKw8bFW6ndEOys7uKLxPo2Kg
zCKSDY2xUHWm+b0ewRVh9UsxijntptLqZwESKjQUERzpGO/2hKcrl8QZE+2QZVUfGi0Lvg485zy2
8W7o84O+iMBsoIJt4KizMpPjqBDZVFHddAEqmWjjPY/N40QAyGlYQlrmpSMgEgYA85ZUZnS3JxwB
PYG4Hp7pIYF5bYuWiTgC3pZHh7anFqm3IbzQ8YZFEO/94DPPEQsF+JLwdR+0kpoJ9Ld1OSTj2pYz
bVdQZsYMOFUC/Ad0IcZGvA9YleiynKOShtds7UF8fdarPHhO0ajTgDeMg0+Iyjz7Q9GXuvFl+0n2
eEkgA/XiRuRsbE/d2sVEyE5zCOlMpykb38kGcGEWVuzFb3ZH/0Lpvlq86w5jDkzc8tOwdBZWgZf9
tQxEkKLrHcINzW+RDVGrHDaDmpl3mYwCp9oNQYdEtRhvmwrmC1UKsYtNKWUJqrXqMxaOu8CFeAEM
JAqmsnqPG+VtHWqMuX+dUMqvswm6bNY7zB99dyjiAxgSYkQfMQ+cv8wBluQzn03qTngJM8zqHI9e
vTAqWOrlBN0NZBIeve7UmTwPVsLTq7QUSl1y5pxBZ/F+6YbYmXNlsekcMWAUBv1ROkOMM7DIkF2F
s8x/GmN6LzIslABehtAq2Bwu37paU4A4vPaJjN89jep2Y9FXs46aTT3SKUY9O6lTY/gqdLYzUo4j
E0FBw00Mm5vqa+OeFHgIlfmKgkGRnYPnIKJbpavNfu/1vGE6IL4CMMkuSqw/vZyxBgqupBRtqWHg
xuESK7XQnQMMVXRJAdgDdYyDvWRvV7nmXnjjBT88/mh69kJGsobkjqDEfqCrPU79YoH+419wmb/k
VAFf5AwEjfNoUjhwr4hsARCV695lLgPsv+8zy15SrlSox8PNSWxyaIRHLOdBaKW4cOIyBTLlNY2L
Dl/7wIdopyjpML7PGmK/nu4DM9JCgwWrF4ztvixQ1LVo02AHCVsYJGv4BShdxuI0gbpg1gzSMPCC
wuHWavIn6NvZLUGIi8yWor2BlDfxDaDmptz7pm9ule+duhdyf9VexvLVbUz0WijXCdJQ0NnrzuVh
dHx2QYmzdRCZIYEvc67POeEQnMFixMKJF5GQwWbKdfQVfsSEzH3cS7QVNQ/8Y7D9SkYrsynbsCef
v/Ydly+xIjihdd1h8LGcOAwjYVpyX7TYPrOnaXZWOTlgHrlnZhordX9gmE4zwu96QChXH19lhIu+
n+d0Y42UfFH2EKLuUfsyNmKnPKPZuBozY+OqLztPjXC28b7wE9LVZ0rWscTjHLvEZ4FYP03Zcw6X
nD/kCey0F22dgNAwL4mQYhKi5jGhK34pMpDrISXmNptLrMTIXIIWRUikEs0wgqLSJN2hMhI23VnB
QhcE7brtMn/X2zRU9QY4bWWOT8pJ26Mcic31NjwJRiEqw+ibVVNdhKIqPogsv7GZAUQogkttQvEm
/ccCu/6wvP6sD7CRR5jalM8hQrHPBORmEQ2SQ3nqbaROFrWAdgeiK9gkUb9fO6eZ+ODZaGsYbOjU
xnyal02ITcRkWkW85a0ihPk9JS63aVzYK+GJvx6v/nq2y3WB0f5hIrzMDhIjQbJ4UfTCPDjVr2I1
ueHUnDcc9sGmjA0A3SVwKFq11r63eFxKmja4aVOx1R/cYsYA4OUtoJ2YNFOOI8rqk++ECDgMvYCu
B8iQrYN/o8AquZolGk2HDy2firstNHkQji23tLmOHGNjS/FPzfWwFEfP1veZVw9o4QKEN+gMbs43
C4v7Kbfw4tQ+0wxvyrXJGmghdT60Nq98ursedT0v9sqiBDrvxA1TDEdEprNJyIiDd85noeDzMFdu
gHZ+B4b9Y0YVA0rJOlTaWohR5qPQsXjgBsEyGs4mGTau2bSn9VYJMR6VHrj4cJxjyOVgOuMQJvyT
zrvBat3+yPoH0gKopA1VvSV5nYtdO/lmpMpoNZGTD1zTwtU9k5zzsLFFlGDVg1bs2NY0+l8xMsZN
qSp2yVjEq+qXG4D7qehTnUsLQbYSV9797OQHxXqh4ssv7QPdH3WoIRocauT7zCev1tSk7Vrgi8Fw
0AN3KQPYURZQks3W2S0Z2QOIfSpD+XfUAHwkzrDJ8m561WKmQfa+NY+3Idtr01V/zsRIokGRgdM8
33BKEE9ka4uYOocgOa/UdzBVCmdaa44NHbLAg4TfZA1OBNm787bYoxRu5+QGHuKgNUOxzglN7TG0
xKs2RyX8H1Pnsdy4si3RL0IECgU7pTciZSipJU0Qcg2g4D0KX38X+g3OG9wTt51aTYJA7dyZK9VC
PTVMqp4r7yfADbRJkoh9pdFcZxog0Vz9ia5kcp0MXBnQ6Y1PffSU6BNUOSxzMbek+ATsjecGq9W9
X2WvNRyQI9MEniAAcjuOo28xHRjkfHvAx5ra9EwiZWCevBeGW5JFAvtDPBNeZb/t2VNSnXTMTX/+
olIotYpzEb8t8/Gj2TwjLlGH07KLdjPBMjbIcEz09ZYxBvwF2lbrnTjxDOvea9s1LcwWMcT0jSsN
BbNFs8hE8StLu9h1ZvdJHQwwwYA8ztQ3h6R1/mjdM6gFg7PyNUm5nB6CkcwBUjuoH6UqXD7pOTKA
ycHiyM5jSwTWFtWutImVDy1rgjY11m2nNeC/ZocOx80K9PIWuWbDkGgTmFtaTzmhSpfLpYbDTkMu
+LChkeM24+2SGNE4/ZavYHT9VeWhSy539kNrM+DPSuJDxLPDXmHqMti+pl4Qb9TmNkN+rSan3I6/
XuE9OBhZHkomWjFdnJtjJRYc8Yn7eZcT4WJDO6piPXrAJyMvZheUAECkG37TCYvApc9zI3RZuaiE
jlmHYFIgh+bsjc1tsqV5GCfCeJzVERJ6dKokfLUC8S1SR11ZmSN7jx6SKW0wbEvt8q4F2qilaB+0
u69KrBW2zUMos/Zj1jxVCd2lSc1F6Jfiy67HZN8nMWaO4msAH7bjdHKslvFtaukUruki41k6JO+5
xx3Ghj9Giiak2wr/YROhLxXmo/ZiCIRsiVP4ZVets1cNBGFZqoxbv5jfAbfm910APHYo7qOp6h4a
7OenWtA9U1FL3JQtnslxLi5zPh3NogGe3kbpAy0ObzPWlGc6lGFIcaXvE68iGUwQfmWZ4SqPWv/s
lBmNOindFn1ictbtwgzXmHGY0xGSJcakNVGTYm+ZrXN2CY3w2U5771gGi5E0Zafbu+LPrHJaG9r7
suExYM2A+jK33DdWmq71xPsY5ONdl7j6nFr2Psndh7aOxEO5YAnIzjrczlZkwQu8rRBRheXd5sgr
VlnsBfd94bBR1T/KxzqgLGqFfRoN4whWMERARf/0l3TYpxZhJI6DjdedopC5FMXRHAmRkAHBjUrl
kDveIA8trxhvF41K77Zp7Kyuj+5kVAGtIJ8cDB6A4sVS5ULsTt3ukYeqDTWuIXBXGV+sTg+jWdN9
iSyIvcPmXpjf4yrh9AzgyZ66Y+PY0ePUDvl65InTgJFB5gPLn0GKtnLFJDXLpyG2u/2Auusx4mLk
w50/+XvW3jdgRZIuqtG9xQXFgYNBUWW3bS1T7yLX7NhFn2weRvetv/hGseoKb3hA6iMAmbrXYEHv
FQbkbU5xvJznSDoPuqDJ2KUVhzNZdEBcJdFoIyowOy1AZbHye9vCRRqmKx0twECT83s3mZ+45Cpc
VOw33TGzr76Sv7EyCZ8FNsapHDoW5wYznR8oOG93JI0+sYoBE3GsTwDda57I/d3MvwCss17l5YiY
h/zI+b/C56gMeQBTSNd2zqjlG7mxmmdLbOfgjoMqEB7SCSftSTw9IVdF7V1wLPhrijIw3LjiFJrg
CEt1H47CuCx6kk/PIwsEQuqrJJzaR23PuGpdl8xrd/O8Tp4LxPK1Y19DG/CaQ1UtwWG4OYmmjWBG
LiYp/OVofFBTcLIBhJxGRcCB3tRrmxIvRkqZTKEPKMabKHX+DG3d7QE3nSrW7DakLObIeieHjmVV
m2/mLPlhjdSSmSzSi1car0Ui7m36U44RGD0OmbRCROEucPPp4pkzXWtgKjd8x3R75NFbUwZIGUBB
6Ur+SSEibopxYGFjK86R068RAhZvZyrEedjsYJKwoyyJ7ICx6Kx0Sb1U9xapOld6MIJUka0Vi518
Buo30blMboJukoAIV9tIf9d39q028y09o3ylumeTSKFsHbcXPVXPPtRwyNAz8wyw8DGUkDUFIIoW
h8Aa90+XNdRimy6Pat1Db4uLF8s0/FOf0odcBu/9orPpEZOSRk0yQ42Snkqbtbx5IXgd0kHbf0x6
2eOBYcxFfZ1c9WgVXbtmqtsHBTMR/Ln7WvrZIaRpxPTi4ZSnFfEagSUVnX0r4uoOsll1YgXL+Y2K
6MDmWBc1JzuUfHBTDwsQdFTCBBvhxjb1Vlhk6S0ns1/tRdnusSdYt+LOFENzZ2AMyv3osRnMV7+k
MDGsPPrpGGp9IPMbgM/hJhvGH7oGvS1PwHvcMp/KokXcRxU9BZX8dGxgXI3X/sKjl6dicUFBqJGH
ihOyruSJnd1nyC4bY88UrGAQv0RTJi/wR7BpjvEumxp8U3n/LiPe6diZH6AnoHMILllkAO/RfIqo
tbujcuMuBadBYTKmKukf57I9MGktLhTW8wOdw4SMtwTj0PxVHu0rRGAUi/Cau9I5OH3lQ1Nf8iHj
D1lFDmcVnDXrT05NB/Jez29pjavBapGdGfrQkNVXbfQPd30UHzgszB8Vj/hV0443RgjmdEoaKKAo
kSAFH6q8iI9010SbIHedVVPG+Z6BVK36Aak8w1Vvk5K1GDdYw0aOeAwQFYm0VPuEuMSqHvpxR+0q
Dm/dlmztueq8QI5HjxgD07VwNtVsvFMPwEooZa7xG1seMp0cgWfWh1bGBT2miEFF+k25TXjOiNF2
kZ42AQ9YabT9w2K37N1vRj5jLe35zRXup+Amk6v4xSbY3QIWOQXxcJWGfBM+F0zd47PH30OZIFxv
BCryQa0p7xp8RKA+jH3cMQWUzTfxNrwnZjpsg4oTwkShA/7H30jjqykbcAShzPBkL5syEEMursbq
MlCHs01dZpepQTbuWBLm3fBF49cTJ+Lnrk28bWSQwR9DoudVy6HTT6kR5ybfb4UtfsZujk7ayj+i
Xt2qPgKpbDp3ls0wCZXjTyWpghhpdutK/uWQ7cnEk8I52RkJOq7rHbyo96iA8ZpURHNyYB0zAaq9
GgzWHoJNFxEIGIED2Tbuqgl9BPI+oA/DdIJ3U9PfTk5ly7IXXa6DLOTAmiAy1J3KrjnUTjNekglI
HDGjaQMJQQl+nd70bwD1VPF4z6LXn3gOTIYBkk+Vn0EOGlaTUu5V++YjnyN/h1fu7IuoX3U9F77t
Agjx0/Gc6+q7kaD3MfsHeVRvYhetd04WgT+on8KhVXee7dBFZMIlYiAJvV/WRoQnJmkuB7FNDIgM
yMHwxqMfNJXBuyOVx8AWfyfYOTktVD/xkCsuAaAKC6uriuDMUk1Dbp4kD6GZ/BL3xESDVyOgdMTA
/LRY8DdEM76zdYAKdld2PHCmHtQBFDuw2FMb7/MYNpUyDQrxMg8cnQIrnUdXXn7is2O/dXTPXS8w
7yYfxFzb8VmwCC5WeXKMPMTLGoWqkPpXRHwxyC47xs/oYEogvmbl1NjaZxJ3ccpi3q8/aQdln9q0
+YMVjsRiBnmhH/PcCITewCmfgxjPRyG4LAdbMflNe5ZEL+CFp1OQ0XxiJuJt7u5JUjW7fGL/kBo8
e+JYs+yxGfCHBD8Kb66Ily0Gi99p8uYVMRO5hjl9HDtAnMNIdMX2zR0pknxneG2PEdBEgAHUv3fn
mFZFq7woX45720ofgffhjfYSNi7UvrDJ4TnXW/PVqVg75jXSkF0keHhGpFdJPNMTyTHzWP01Jmfy
rAMUjpaNWl2TTsiG5aomBbAe/JhcjTFwE84qNjtdyZZp6o+8eu9Z6pj3zSx4ciFSYfjoafP4iBmw
z4YbJUShrWHtxK9pASehSfwRwi7z4VQCvoNlETYMprlH9WJJqijmjB0nSXU/MNDUOgNWH2J7NGbc
MTyW7DQ+AK8qMbHYGaRsiEgG8mDbGNzKLaCCtW++wNMkzTDlhxoz/Slx/tI92b8G7ObQvxzaeytc
D1RI7Rv5bHtsJ3LumSu6W7cyJTzZ2cFMp45z6srbWMJ2mTjyj0CGcCNjUdclsx2OJLnz6GA4NXkL
Zm+RHxo8ciFL8tDmpMwotFWVZBddBERGkFojP/kru0rdKevI/TDblOa0HejO5fycHew8PRo0F297
TTRlgacOYLdRccJ3bZ9p1AVHQ0x7Q2XZM1a6x55wAGiO/o+vdHElXtOsYvyuW2OsiJ5p69LH71O/
GFAjwvz4NZ/8eQQMQST3DxsbWj+CHayBAFpIO/Ef+6EfjIV/kgEW4RCU0Pm2nSoaUXmBOgQWxElr
zq96hpHqIMERf6ANjFvqOud2uQpgTHLAy97ybt7X8/SxmIjQmasnlZQX2Zj1LqNaFwVLrSb/zcpM
3E9MlG7jJrdBG78pe8ahUuneobVmFyqPuouxO+oAJrwek/zQ+A216ylxNa/MeGWK8InmtPHAM/E1
DRssp5QzRKgeh9omfySyG92zzhdp43ldvWZ1MgLgMpK1o8yEBNYq5+AKmKfdUrdCnYadPNk2Vbwl
t3rwQSxsGbXcKH8N8wmx9YOGqHRnuJLkZA1/LY2kua9E+0QO/W2Imu4QVHA1cesXVF6s8Igc/U4V
T3HFIrIHmlLT+npwM/wXmeU/4Hva1/nw1diw1yZFA5VVGChsQdcfhxThw7no1o/vyxCwLta73TBe
stjuL1OTJTwhV2P0r5K2mm+y8gJY3VoeYBi/YP0C4ZdPasvUkI/XsZ3++CYVdFlPW6Vh4e8JWFGx
XxbdJUvbh1SE8xYj83DwqLiG2/6QwGU9oPq8VtA4OnpzRj3hXdM4ptlZ8t5kfOLoL5AbcNomGf/8
x2QPv0v5cuRSaaxK2QFcIjN69B2eSw479yRrkr0jRlR4eyg3We5FPOgwu2o3R1OOh+OU8FkvClBf
gWrvJmU4+xzE5UZJYI5zFiEbF0uArcifckP9RHlNNK7oXpEiKTKovod5XsD2BN9LhwqtTDr1JbGn
l8mu1KHNZEILPKJyz+LvTBfUq63IvhVd+mpSxtXDO+Krkb2XdBrXjkGYu8MlF7MXmJq23pqGFKfM
/ytqYhQEq5mm/Wa46u4rKsNLmRg5oAgzowQRkyfdTAhW4RabUgW7d7BWdlS/KIyXmyRO5E13tnNo
DbAbaUJFxhQ9YvfUQKQRqXhubcGHmUeXDpZzxG1vYTlnbffhC7akfghJPOz76aGsto6fd9d2jhG/
U2+P8LfJrdE4akIha1EPGRGMotgAddn0qYbj52fvTuGTDo9pmOrreCdT4k0Cuh1rPBasEazjsEJy
7MAMrr3YJdqRJ3sYCfWRPYKzzcmhdZX4Dpe6tybAcaEib9hj+bLWreBDmc7qxjM3PSj6r4FRil3d
YQWj0nDbjBQv4D0J9yANVwTXedegcaOu+eY1/EA9faK21jl6xOa5cO3TXKHSFhHmQ8y6NHP18B7q
wQdp6x4G5PMhL+pd1Rt/8wCVEa7un5D81KEsYCVrJsy9iLv7RmT1uaPMjo5inBgR4e01qZ3FumOC
grSCkxFBz1HGhz8Y3iOjtLLXlgzVLVWKfmrJCT8P6RQw5hMzm3vwRsiqTHYHsCcddUnea4fh7peV
6qHQMnyHlVzi5KqnK4dPieU+pjHGBXQWJ6b3PGMLUU48beNscnamUeEAQY31wIg5eJAJHoj7iPjd
1ptUwoPIsNbY70EAunQz6t757kED7lQJYoC95KXL6B8J/K+karHE+9CNzLZsKXXzWF5gdeRhwTyJ
ZLD3hYNY1cMCqGWU3GEJv0xT8iisIMZjgzXBYqkNXcViELEpRKuZB0vGgVnalxA37WYKnW4XtzHo
26l4SjIFHXaqpp2HeOAFpXemPg7IcB6weKGVep0mKqKxR2NxnxEHrNF8nUcyk4AYw9UocQJ0qXUj
rdfw4dDgOVWLDykE/sbKE+oKfji4avXJcIJNUgfvXkHK3YI6Rj8I57gCss7AeliMbrGfzMzgiNTt
Motbrw6ktVuyEHFFSzMAok84fsdGFAERMw41IufAYRfp2jIoqioCclzznA/bmcMkl0Xx4+Xdc5XW
uOlnYn6RFe3MrG6OTph/VUZlrtu4/A4yDj+AXT5xv2S6HzdwOcqdNdnowuZk7LrUAU7WZw9whLkA
OhJvbZ/flXJcLO/MQn6wwxr9pBob1IpDGHqgXDqgl5hOtJrKZcajbdgmWxXyjJ4ELSEx5FTGs+Aa
a9bA1pKEjWeXkJBkNLKid05/lEkLsiHeHOePDpDgNbzqlpaxPNp0vhcdGLGCNYVzbQfI0W4jSYM0
/X9wrVg1V8bacdM3YYWLn6PYz1Z+ceyM30g7Zp/VIQbt7t2TvIRegk7coHOyKKu4OYXWWsrmEM3y
6pVsixhqxq3dB991+JBHFhOCkOY6yvdyIZGYSzl4FoRHIFPuQQ1Vvc7rGKXSiWlstuoNzI2aBcRf
QS88Hw5KWC2GnxxrW6YVx6CHwJvQOXKQAglkC7cdiOF4rJUs/CpAjitymUg7gLso5sxzIrvEbSnH
0HQuOPGmywEmYcsnD1EDC7DaeyuMnQ1mDr0pLUgr40QROE/9eKvDrVbZw5DGxZ0wM1SxniLwEU9G
thCirE6d0okG6Vn3wynLMZc3eI5AqV1IiOMCZmO75bl/x4t6s0qDt63rd8qZDlPYnwTxqkPKgd+m
k4aXqMyPkOxOTVCeotqnF8GZIVnlJP1tzZsUc1vtx/QPMB9ogD03l8BqyBZO4b42JmLGXfaO9cWh
AUIynkCFHOMxO1RFcRA5Z99JWOZ6yBq1S3yQqI5cKkij1GCmqqiTHdqPAaUCWy5wiFohKYHBSzHp
xQy+TTfikGdmgC0M/icx7xJtjNeA7XhvRGR1wIgjrg67tlneMvrrVyJ0OLSwETcDYqa+b23MwePm
oH790DP2s9LPnCTTdnHWdpLbPqmsoK6nHQ1r7H+T+iwRyJvGO3cG5aMgKVcMfuBmA+qh0ECUQbV4
7tbX1MhBqEvx3ZdlhXta3WPrU4c5mqitrc3faesWSKpZj5eThwiNZnn6VSfyY6bpgauCYcd1rPul
ZQjuQOGuVeu+NBjLVkRYPvXAMUGR7dBu8gczxZPp+FdPt4eqjMZt2E/hjvIZgsMcsfKzA9eRHX4L
GARM8VyDrHSDcTyK9gXYMOqC4R081wuOAXYyDQ6MhNnWlXl5clp5wwx2wJMao4tMNraP8NqjD6xB
qcr9FBc/veFTsGWP+3JR8VU0XmYDbn+edsZ+TPOfNNAhFHyPKTFwV1nu0MUsC8xRrrzzPbRaYpHn
rgFbN1T+SZle+gL8gMwdDaNb3Tke0avNMA6YTCDnrZVO4CpFgrE/LB7CEPJXT13JR5pGF68WkPDH
GkPc8g2NmOJRVsReBYniKT8JNAWL1Dke/dl0E97jxjyXPp85rYlqWUlTIlpjsK7mcTld5aS6J4t/
KnfyPKFtQqWYN6cWYU5kLpslDDk72vGwckXJiTDbJyG4DAsQrvussdaOgbqH33AHkqAARNAmxoG+
WKZ3ITTUPTN8YpZnjMVeWXWddeGsgObnUHYXMfxdYOyAiJr/Gh35TD+Q5T4K3XNg4XeduS4MSlGP
Igl/4MFVT6x5G7jeRKnrwq8vw0hQVQTpp5QjFl278cGXEb0yXO958d5vqIcd13NC1LUZ2x9HCart
57e4l6isbnqmAAO7Vm93G6+lFcCvkzNFLi+EKrkcREmHD9jouYz04ksPNk2yyDjSfMZ9Zz3iIgkr
lviqwKAUxaQvSAdIakUy/CtDYT3qKHzF/nqSSt00HK21n3XLU234lq3tHOGUgk6JW+68HhY+jmY+
ZL3nqOei7bjMZD1wbKNLjLZiuQmY3kQZ6F0dYGftOe6thnTgBS5zDC5+dJwWe2pg1vdVWxGuBjy+
AVeHYYn0KEl+fZ5DSUR8tj4LfwpP8cgpRxjNRmR9SkKC22lVUdab18UxsukxiIPeWWv8G0hxVXLI
R59TQJ3d0pDeA8BAL15niF3TSUBTBa0VwpfVwtX/TFvovHZ+CmZQyh5FrmefnpATpjYqAjuEt0J6
f7DOcmKiRdJJ4ie/41Q1xsMuhYJrBNmDm6YT0d0ZviRRzcQy511e+3I7uHNA6MScXxBdfqZAXhWh
r5PgTOPEY7PWhePDkoY4XYXoVjMl8WuvJ2vFgQTPtqEZhcuZ0s+XMoMljJPGuQ65sPfMlGAFDJc7
U9EclZX+7SvYkBOgMoJzx2S5TbXNWzOCwRlnH0ZNeq9aXjic1rc0DWJYTDYW4pJofYbFa9XVQFgi
w3wf1MTT2wDmSW6UnmMeF0Wg6U/vwyvdCpspsNODFbRQNDPjwp2Tk/fy65kIvoRPM0TgQdTkuNdb
yWPncTiLPPUWmvazo+jfypGCW6mPVQeqroimZp14FFniSKcPu/8ywT2CmhxJomEaEL5+SruyXA/z
X1q2fopYw8aSIYC4/jFLFyKASRVe3McfSTkS04+3XGzqyBzDKXPGvUqS4uY82hPbAku6R13Sd9t7
eEvCuDl1cwB63SGgDzBiA7IOsdGju7kvkmETtUBJk3EAv1eZ/gaFwKz3GEzoupP4j/GWE6eu7gXR
L/yGyMhO01Wgv6KXXptYS6U+qC68GDV6N5ftBBRR/YB+Mbbajn+d8tY1bbXGgHfEVr0rIWfzHLLv
TIMNoqhJm9oQYije5b7qJNiHfedZhbS3GHmN/cCmIMI29mnrEKcvAQF2Ait5gX7ue4rH4OLZE/Qo
Ik3LTVX9Ya3tnuncporIZaIIPUCdOKWS2PuZ7ODHxRyA1zPbiqG6W/4nUzivHW0UG7L1/YqbT7Oq
muA+6Yq1XQ2vqkd8c8Gb2nXzq/BhdBArYqd8GTtkjyBKJu6zPStQDytNibrY4D/ZElfO8JTbKyzh
4DUNzohYFNeWgJc9jyHHm5mIVRLbbyQTcCB2HmcZXOq5r99ws190TWDJrCgPthOG/BmHqLSKL1rP
lmdYHG09HljseIBJhswvqaaiYhLGL7hUeWwaShJ7U/xmhQtFl0B/771aDdN8FFCO1wGAkd3Ajd/D
6RuyyE3H+AU6Nxuj5eXOlQWNgWm+HBO5ZaRHWDSoozVKCEpz1+3sABBGaCP4iJylooitlx66EeD7
V7uNkaKx0ECJfogtw0UR9VEb9aNrxNSZJcx8vEObmLHCDrwvL3dSsDXEDFmrfozhjmUUuakSU9NE
crqNEnAH7USpmYnDXdvMrJWVfvWQgboWRBWECFv5eB8Mkmi2wmWKT5ZBtlVHhnqUwTT/zgmxrCuh
8M5bIKUgFtyFXsSnoy4lj/HkVCX4Z2JhglNRh8CzkCC8/kJW8DeWENQAK+D4EfYD+bFDptgg6pil
G7xJQAVheUCC+x2X0G+w/GMihcZdg57x459e49Dkor+3kvEZsW1N2P1Jx35LKXLjLQHcgEumgFOb
OSuI6mJ5UMy+iretiTUiS+A8+O7AMkR0d3VVvAjm8pVoTGszEDYPGq6GkHQu3Sq/PCZzAB2c4tll
Iy8/uR76bepa977PukE3EbJnkZ5d8KQ5TfPIhwyLA/EW239s9eygYw03q7JuNog/i60CKKu8rX8T
q/6aeoe+usah0KCkI00Kb5NVS9fDnD5TtAdjmXrXzdwJ7m2fGm6+yXqB7RaqGHTCbMYGaSf7zHKp
JrUhf+f0MTZgAy3jjVb594Gl8EpQJ4D0kbvmiQWKvS4S4y0PzB98C12G5dMohIHhsSWUNanPv2VA
yJvGEiyRjbjSNc4gn279gStHThid1JNh8YTyRgV3Bm+ugRvV9OZ33At/vWLCiVSJc6jD+6L6RMO9
hDAS4U5Aijf9fjdZ7aPjt+9DnrnEm5EBImf8g34leBwS3k3aMaL5gLZqxJPVHBQHg2UnszoLBaLE
geY9xDq/y6MXhn526FYm8MEmt1nh3Bt6gJ3CYnvci/t2ggEp7YHQnD4U7nwVKMBzzM10+bbGIf6i
QHrfjd4rJrqXAOMXkGGC6v13n+EErocbI/sRT7eEKto/MyQ9RkQr2bZbP2PylhZQ8xfvZP+3ICXJ
R9C/1qgUxyKovlCCkH/wr7iJe0fgbdruzZH5Hpcg/rKg8K65N6sTMbqHfz/69x9Gk35Zk4nXwvE4
IyWKFYZh+N6VJc24s1IIWf/vJ//9Gc97x6NnXfwlIB4omz9RLrGKwVcslsMRicXp/Opcze3x3+/5
768Llz8yCaB0gxb14b9f+Pf7vMnteZ5iw/6/v+ffl/73fxNq4317bO/YXvGBsnBsOOF4EzbxIBfD
6mrpHV+byxlk1PlI/I7tBedAjZ+mfDaEwJSSzoS1sGJG8DbOVnpG28VHOEn8bTTXbMaQZWQVQvGo
bLvaOD7nfA7e1VEukLrISslXERTSEDGipiYF1fvURRHYZdCLVsIL2WJafFn6SXgj2yMqlL6oDNvo
EJfku+Y9WV+oMFP3MVuExYP5BZl0OibWVN0t/cwU7cDc6/tz2fhP1K0svYacFSKP2K8VPFdgCh57
Vr1ng6jOWvvcUguxZKVgjq6SqD4mpEFwH8U+pdsnzqlin3bTX9fI0VujD673vxA1N1URthtNFnJN
8JENWIiD2bDL9wqJdmWBcCED5hFriri2ZVQH98aEG8RxFmuicsj9crQiCPIoMTOtPJMYLqkcuNnd
8zCxPltOL4mxQ03xCAJ1G9y7JwPA92NXvmaz7SDnDq/ESlE1KLPY1D5n9aSdcdqa2HmJ/6PcGoLe
ch4RWAQ/quV4a8owQa4NiLhUI/XKiaFXYxGzI3HZsZkuxmHAv+5+wPZbSJmCQw9ffQ33Xhoc1ayG
YgvaFiEdTZiLxvqpHSJmmzC80ZC0a+LCWlEi95edLDe1vBLHFvau73xnmLCOg6AyaZ6MX9tqnvoO
zXh0NZuCkSpJv56ey6ahSXFWw9rm06otzZYHqLkqXKDNRFYHi4AFZzVGMEAP4TupCXZpUNsxk7d/
lb0D1njiYfFTDNhSXT/+wlNybQYDQeY7zHlVOr4gr0H8SXaOO1VEopw40kuAv2+NKhnupPWsc3da
tWndrZQNv7AlGDoliykZP6Nt/02VOwCdOOisHy95NlkPnZyOsV3dcUTHJoPauvaG6nnBitYJwBX8
Kkhw5ilevlsD3CjJqDf2m+NFFtcw9voHC1UiVYRIZzsLDgXBaoYgdxcpv4G3h4LL/nZTJU5wsnLp
XVwGU3u25TGGi7Nj88/nzhyMg3a7g2qM8jO9+Uu8Ak9ovdZWRlBTA4rT3JFTAxOsSa9rMp2l7QB4
Vw6IkvZNcQQ6ccGHD/3yH93zPAefWO7//fDfL4xuSGfb1A2bfz+HY4QWTCcVBzGCEvz3QyPsqNII
57fcl/Wlq/Q+GzxEXLNN5UOox7MgmXo3z4N8+PdTmUyXgmaGxP9+TsdJsOe1wqu5/CkTt9mDchua
e+jarcq8uvDh2GFndy4dHTyjqrjjNCwM/AF1Ae5sDosIL1BAVeHKD7966QQHvzSfqKkgWOCzdw4b
wZ4I8Y/xxtlxe+Ip34ZLiBnvSzAss/aA+a4TGYFRFT1YQ/Odygmjb5AvnZbW1rbyF52R/kwda4bh
0T8lg4mATWG67COLg1xIvD7w2kOvWRb2cfQk+y/FsmtvDuKm3Kh+xg5JB2nAMYbvjK6KgVRn323M
FG5C4rh/2iCSu7kzDFrdjIJ7BrWEKZuN3mRIMNSu9itisEl/AwTxDPAYEFg2vglZcx3xHXMgjuBH
xdmvsNkrFoqUL63XLoYJPgesEdaCd2td+OVrFMXcw3sQP8Gn7JnreJDpho1iHUK9agjXCNZvTpoQ
fBwNgqJ4y1ZuhUt8rI1tlC2XqZ0cw1y693GV4PEnw7EZ8T+JEVa8VG688Ufvaa5V9ZgFT6yRgCjE
JDtEmHwNqvpjyzF9CIcTZRb1qqJr5FjV7ksxFtlh7Idve5CPfV1cfNB9dxk3Wu5eJTv2ljUuptyC
khZkt84mHpgAJ8iw6/d4c/BD3lDH5wOW3MtQuqS0ba6BoQn8Td08+7ispdd7u8q22rs0a9fFoslj
tT5ZAjnSZFbG0t9u6UNWhyrgr3UacY4TJQ9TOT3hbf7NZ39boOyhfJt7I+zPJCTA/YmXItdnp2Lc
CaIRHFWVfwQpu6g63AvlNSeZyueeIA5huTFHhdHPhi2Z2fpAc4PFTFvWwYvdZd2GKgPpMQrmtOiu
imHscNVsxhHhzTNfhUgSusySfFcRgJde/qGdmHg5919cilDgLEWTXiyXoHuZbxDvK3z5XgpTVx24
r66sRkHxDAjk09DOZBtzYogEYW1qnDG007S55MVAm771AYvwstecR9vL4DGUALpjWqG3rg8BjZgU
rpRNyjjqYSAbFsV1Mp+45bvYMoE7dgYZl9GZjs6ADJD28X1j69fBASDRK67kwnDTQ2l8mAq2wCTd
31S2Ym+P4MicycsPeRRcUhE7+zH8HNLJvFANBX2GhfO5XfYQJmsConsSfX+pPMlDi0Lxmvpf0ZsH
3lVOcj7vZZEoY5vM5X04IT/PTfhFPvBmpXSwDp077VqVuqt4qrE92LR8YjzaRT5cFQVayxytfef2
8tQ5rBmrALOYG8My0VmLJ2f2vB0sQu7NNfN4wQoDx0BPESi5Hg1HeisjmHPl2FmwqoP3FA8jsjti
KCuDfjXiAwy6wtkmEjpJ0Pwjy+SoXagfGNlawnCpfUd/M4Y6SkYU7uQoAxfhhVgrU3N5VnZAoQC6
jfeBUV7LsiZlh5cVrRbkTQVyC4DGYe6GPfB6mzLa5APsC/Z/9DLTjEFj+NXOCukymppy5OV0yDZw
fNPRDBVSnSo48Ns4Tb11FDyL4HXWXffiArXmatULPOh/pJ3XcuO6soafiFXM4dY5yJZt2WPP3LAm
MufMpz8fWh5r7DVr7111blhEowE5SBTQ+MORMbAVcabHrMZ/iHfAD32aX9YMIXWfvyV42PWTb8Oj
WjsFhoTchGoKhpBhg2wfpcXIZtmmr50LdblkTVWhbjjW+SWAFejBLI+QHOggFIE+ukQ6DzWgWkNr
vV09dFSAWlrpqePc1lixboOJlZnltPN5NRd30chhke7NyA2V31ebo2BtAHDSpMEv5Z0LLwA8WTH+
SmaYcEbTfa8gj1NmsnQoRMaJ0wT6iZGkVzoKMaf6MB+tfNUch13sHk0GHxELMcnj0sgfgwgrz9rH
mSsb2tOVzdAxgJErfWhh5ZTLXeNdRbr9rVpz+7LPEH6mxpMDjnMjXsjuXmyjfyqMyvk1WY9IyZU/
I41TdI7n7ac+bJPTOXWT2+ZtdOeUxYfRc9MvnyevfrHxPdjqLdJLZpunvOvj5QtiZviNNMX3vBoo
EKgMChjOtZagnQ/sz79OMLJB3yY8BUxtPtlYqJwFS5adSVMDDoasjZWemU5vPVEDKMF3hJwRpW1y
5hoZxbfEa+9naINtZN9lc9HdS6SrziFF23fFW2R8zZHuJWYX42o8CFInMjdaXeVnaej4DxLTg3L4
EowDQHx8T8B4fjdnZ/rZZ9ZPw2+KZ1AnAMP7pbgbWX2fr1M04zHLPI2PuiD0oOAhSJFcANfav58H
bEp936P/c6wn/b1XGgaqOv19lRYfbjhM2Ef+mSNdXtze/7ecKEy2YQr5AEmikJNxbe2/5zwtXScK
f9aF/xknD/+TvuS4SePGguyQh2eD7UbnTeU6D1NNKUIGRVT8ZNBiOp/tpQg+5WWrnbBC/bzCPnTP
V84hZqieSQFtbw56uHsezxwWbTwD3mJLXNs3iEqepQF2NfuOBGWSwV/DG0mTi26wScn11rswhsy/
k1i8UrOKfOv1JaRDjwrzIlhR15CUSL1OG4aWvMR+usHndSAaK9cjAGLIVToJqlwn+BNlaHUkeBrG
Dd8DE26QD/vgYmd4XFevPa6ZZxs7A3rYNZfm1IBYDsOLIUmMTc+/cSN3bpdwgOnL1aiSP3L2PWMa
Npf7f4Rn7nRL6x7sbIY3jrrUZT23/YM3lMV91DxLn1y8Pg/P+wZs4yEmg0DhLJf7lNdBRplm92X0
tUQTZmvGAEeXukDIJEKKiD3VfI75SbJTijHb3tVAP6leG1EkyOsFHz34U+whQDrobWk9janu71SL
fZf1BKrTBw/e7VvSZ0avfdJSfQZEug/jpI9H2h/j1JySabbuusM8Fw+Xo1HP+we5rBDszzU9HBDO
6VnDmCFSRLPX2ZfFABKB443w7t9GyAT8WuMdx73InqBX11HBwhetLx+Rj5hPwWEkZxMGSY+xO/TX
QAJBHQZ68VhNsAUqDxgSDcm3Qyp7Y8+RuuTL8J61yRmQpPIRi8rX4QnitOdWyYcHc4diu7r6o1Pq
Fu6l5r4lv+xbS/64b639H1eNW2LrUVpvfTJu8HEiVnMeMt9a+e9X+O/j7IS65sAbocG7+8zSluIB
Z/rpmMMz/cXi85sgyfgrdF+ipef42xvL68rzzK8AkXUWbK7zyJ5YQxCoD3GZddqL1ZnSK1Oz7E1R
BPUZFkPFg47q1T9n9KgqA67282vOV5rnnO0ocOvPcboW33EP+wJCcXzsGs7Cc9hF5/wfzMd3CTPa
ivuEIbG0c2gd5mOrNfsZ7Nn98iHBmuv9DGPfhls77azjbkogaaJ6faTujNZ7vTvEqP7+I/af8/5z
72FmiCnVPQo42NoYxq+cxcSNvD/eWvLfUy3K4saNvD/eWm9978dJprw/VCYGYdCOrbg+je3FBEBE
wZzTeSxyWH8C/5i64nrsQpg3c25u0bXgjFOfoqfQn4wj2EX5Vytfbg009uKj9QyvG6yirMK46Y2u
+xr5INNZYBZPZevqJ1R6PEDPzXRuzpxgUSvAUhHq73nYTea2bGbrJH8/tx3pr3OPJ7FpRdul0ZeT
FPaZ7nXTo4/593mVwH+vELW5x3vNoYDkp3BxOuS3q+DrYKKWYDZzfeuWA2z9BEcJgJntS8y7NDP6
9IeaLICu8cjiCh/qsMcOzE+m/WReFyY/AqfjyMTxv7KnTI+h0h13SV1lFdWZ5BkZVxuERVVe9QFP
MI51LoGur19aYAtwc4g7OScqlFH38V7FLRVf4mEfr7D62OfbOCfs872lQc2wWr50pp+c+o6Ggbia
X81zyJf5QUiz5iGORtyf+VbcZ9ddoX/lexua0uqGVwbkhkfLnm8CQFFf4J6/xpeo1R8RIt7H1wXV
inrstKt5RN99Ih7Z1rLPH4Ct7uNtY+zjMn+n4jLP+3x53ffzH/IRUBhhU/fZpXpxJJgQ+Fc/7F9e
RH7Y9/F6qF9/qMOLvP1Qf/nlZP6/xOWP8ZfXNVtkyKn9Jkd2B3IHO4Dm1rMHezNoNaVer4+/dajD
qWfR3xKSXIu+jdp/T3A5hPo+mqAyIQezU2tAfmJiRH10GgwAYZT1FnOA8zKhFWqm/mdKicbnxEAW
pnL0+MqHRfzc2z9sle4lZnox+El9JqPBClwZabY+ovjSb2RWGV2Z+Hn9ZVaQ46+zxmkXvTCr4yHt
Cb8h27V1yMYADvFtZHvWrY1Sz7Ex9d3XrmpfusxusAMIXGp9CBlIfJ4WAELj/GIU63I+VhNmzXkx
vRQh/hicm33VIPnBIovxB3XXehdMy4sNWeJr1yQU4d+/0vrPV7LVK8mAt1cqYCyjfqXvyppfGjo+
MA8v/gYSA53ZlH2HtsBEDSy4Br5nJ98yECE+to+fsenAFW3p8suFt+Hj4EN1VAnphJKSg4/FfiQI
VMzo+XI4WvXC3pa9fh36+G4eBT2ABeCxP0IEZDgfqOZPsYeWPkfRxhaMbX6RFFZy5ePwcAOrGyHc
JoYlN6OM76A+8fUvM8UzmzSc56Y/ZtJKCuWAiPEuCnzrEhQYtPWoSE4by7OfEFDNEbaNy59G+lTk
lf0L6sQTXFkQFYkyO23Zt6WA4C8+jNbWygHqkVMpAvv6M7IefXeIN70dlfyJrOoGVjNaXa1zlfKA
VK3JHaCqZv6PmNoBWC82UJ1OPdAu5hJgIVso2UdJbNYQW93vsUDx7fMktk+pzpem17azbxbXWQuE
p0iWu1osubsMFdwl7DcSM9qezejU8OGj91RicnEDwOlVqj3gmbrcSZrEZ6vcD6cklADmXapNpFnl
RcOGBnCnbz4Zi/babKaaparqdYD5nbSFo21Gq/taRVm/7aJwhngRAwQ2YsStnMrpthw7Lsdz6jmn
lmoG0nMI6plFJl+qxSWFkB98Xos7AC/l3dxl/nnuYzHTIB6kfCLoMZd+qzvlcC0pH/Ikw2rMizC1
oQ2B/ZefVtO0cIfNwx8t3Sz3rarptJ3KlF9TMt/GSd9bpvSpFkZkV5pufF04wUCFamBR3SfsK559
PykeJJDVs3/BQQdiPKpLLjkqPRxeh8vFIdZ8MXIr34+Z4+HC9nqv+Wab9fNkrdZdVfE1rCOr//FO
eq0a4X2knv9bXoaYIWxKLVknKsRbKKzNDkkL90gbnOobJkVnmsnBh+64l4XjpF97lDg5pfI6PAJ8
tJurlrKn7ucbrOIr8OfvhiPSdCY1jbxxkLmpsq+uocPLcZCRzt32om6q/qGY5mHjd9GTtOTim5GG
0V8K8iXT+weJDY2+afvYvvm3QUWmZDXzX6jcRTdViGc24rsZe8pewaZNazmWHuGcyB2kX/TZbAdz
gnbd6V7p7LSZ0+4ICe2TqYvcnTtVzjbXzIt9Z6o7Ox5UPxaKv5sP+Zrq1LrV2bqLwX8X65ugygPQ
k4FzM+S9so/UrGcL9gquGaFx5qhmhyz2kYue0A3nMPZzYc7WczGtzk07Tz1SrTQ93kln6WoxwunH
DYXz5cwvYS6uQQUvDFM7BIpounBtMcpQt/a4oJRk+8mf/WBCjU2bgYd3ixo1LmfRrnsnnY/6wjSf
pNnUEc1wtJ4qno77XiqA7Rbma4xOiz6ccYwe3vor6OS8tV/vDjFQ6n/G6vcjDnnYsYabRksmbVf3
oQFW1v4ZJ751g9IbG9/F+6nFtDrVUn0FAqb7PpOW9MmPqfqouCnJohBldnDmwGr0nazZvVh5hPxu
JeIY8ruV/W7JCv5t3KyQb7FeudkNLhXjLR8/Lb9f19W/QtqzuFxz/xYNthR7Qid9qGov2wJ6ODVA
81HH5t9z0c2WdiS93ppnD5xhecfgbbQzicnlf5wE9O1DhGXxRWyv7aaoAy7uMvRHs1t0GwmmCFgg
0YTbJ4wd4EISPFwkcaRqiqnxlCMyjWki5slf4g4AoO4M3rXtFw3WPHqzrwy+zwCR4IE10/vjbuB3
79nhWKow2GfG+iAtVQiUVqOUVDiwOvTp71oyDs9P/UFlWu/G5WmB+WQYG0+DA6hg9MzvNSwAznjs
aAe0JzgbrNC58qplvuHLMznNgZd8QuH7a5w54U/Uz/BK7l4HOSwi9oP0vJou0P9ALxxjJHlJpGTr
c1c15WdtLLOmNk1TfthDU3pTlXwYy4f93pyAG+dN9ud4xEKYXf1ZPoyX5t9eLIqxQCo0jIob1Erc
5MJI8uk6DpOzJjerW3i4FUhLlFeOpGMuciiYxAyvrW47VImgQwXeeF0k2b6jToBIcSDeYuuXgHSL
Kj+6qPBq3sidDgJpfxcpiFIZZ26Drk6aHgMQWR7yGS103AyWh8hzoFz4+ry/C1QsVb1Yzrt8Tff9
SZOPy5cMniXyBumL6c3WhZnb+Vk+4m+j4si5tGeVbgcnztp/YmNVR0efQyndshB9wuPRffE0f+W4
3Z/v2yZHSzab8Kks9Ok6bFNqYmk33tcQwVm5xtbLP6apQvtJx8fi4zQrZ7l9F0ybuWmCY8eciq+8
i05SXvHHEM4xcGnfeMxwSjizkni4Wluk1CTX+p3rJ9FrrhYhyJH3zvdKy9XqI0R0EKB4cslXyfeZ
s7KPMcmI2eZvU3WRXMAY39aWMglwU88NzmH6x3fwI7CmUTtm48XrO/f7nKEnN3iZsQXwYlzFJiaE
LQCXT3lvP8gu3I7rpy6Nck5roOOm4dhc1eqArvRKTjPVPr34ylPf+b4sLt7axahvV5hoV4C6CpCl
1X3kd/5mnDkydVh87Sazb05ApMS7WcWq2Ix3egc/Xu4kT+6kt0VcbNtSszuGGf+wohKHZQ5+0Tfu
qKcLp30c/qH1/WBID3Lq002Dn5ZdgBD6psUVpIdpRsfHxn86QHrvZdXT22gYvB+Ys9w7mtc/K5/3
09R0242k9kMIklOlYkZ52w+VfovbO7RBgLPXNg7oJwVGBV8Q1L+NkNt8RAMxoa4Fvs0tVhQoLbYW
vuElkKR572aFWz17c80WfVxDvJW76hmt7h91Z+Zb6UQWokjyZ7T52m3b2d+QMqufK94ef51Aess4
/YGXWL71C9hjEy4y2KBogKPbCv20YO22kbpYed1tDx2jHkIg8igHT5N+0c+zeVoWefp54EylT8Bk
DgUkPV3XprvcLrwr27D+yKiQlr7SAwu7EVj7QLrrQa+QIm94ZNghfwso02YYrpsPcTOBxV81sPzY
lYDPbqz6Z0j5FH+0MuE4fknujR4NIc1hc4l3LAYrWdty7tUv2CGpHLn4FiuWedV1XBGIzaUf3y+m
kV2aCYh6mWY/oe7EG83WENXyi9PUt+/TqQQEYOnatVwmrwFzlvfacbja4XW1ckKNnEOA5NYYXtfq
IneHi8RcEAEt5we/cz6MO3TIXa55ME4xhzp1UBrnAHRyrpPRqJD85EPBRmJF8YKYXMoSrQRACyR6
b9mHcbDKKEYhRY5JMljEWFNeAhubh/M1xVIw587ibSKgDpgx8piQz7/c/SUuTwg1vK90QB+YUEe1
Zu/8uMP/djJ+2o7l7Fr+CzvPAAbTYtsnLYTgkMH2MNt+ny+dHFvs82v0WgPH81g2OPN5jmYTOEYM
AnrT+AkPjzdYGD6Og9s/HRL4ePi34TTiPjSlGxw58k2YIvZtNp33mNnoNwdVpP1EkE6f/Z+tg8ES
nGP7sS9qDZMDxmgla38ZAwPRewQLx94JrVLGQJ8Fnzf6d3JuYMzpcr5kMaKWcqwQp8ANZgePBDk0
aPVev/O1aX8Q8WGEZEjMrb9zgvzVauPlejZmZ2dleX8OxwqtfFj8u7iK3btoyDB5yp2dZAQB7zEZ
IDEZsLR5dSK90dS5dyOuMoXv5xhZq+Qlt+c/ZpdkGSvJanYZeph91YZZOY2Pm3RCOIKlVRU263Nc
WRmKykiaIl+34FttotqZhu4VCkTLS7mAiLLXZ60ky+sceHjQHbaxZQDlyzmWQXYPfn06dvdoR7X3
EltGSIHSlI5DnsR0mGr34Owotqix0jyM/df5zLSY4uPDXEaCZF+sz8/Qy7XACX/EbQvqj0XLI7Sc
9qw1x/laaeFTC8PvrE4H/SkLQN3JP55BYBDDH5GNfG5jpNFjN4Xt2QT+98KckGlTJ00RXOvT0Yzb
0/2/Ffn/h9Fb7qZlTG4kw4NCdmNpzZ205MIuEpK34zX7QfsOBg01BTzXG6+cul5eKviR7NuCHWJ1
0bYp2JRL3NIxe0mmfrgI7Awpb9KcsAt2g0pbEWFE4Ip4p2MsnpfGcNEAdf+QJrNJPNXBSYB9GS5k
8pySdTvzkpHzzY/x5El99/vbTR1b+whrmv2N/qudpkfPKOun2lEMDj8bL9q6D3Zjav5g7VV8j8fg
CTeD6mlJ9NcEU4uCne3aHxKC1tPPkzwYLt4nIH3zJC+x39PIZkcD/LXBTgnXIXWs6CLisvFGOEBy
JIKx7T96QanBxFLJvkr+z2O1tufQQx1Dysz/n7GHqeR184VvgKSBhc4X9IJC73kPjecURZ/qObQc
9ll5l19JL+LNu8TT7LvJLsYnCsOIvDBIw27sBrRVzfuUpgdQZD+H9Moc3bs5ptVFEk7DdaZJ1xH9
MgPM/FRauHEU4+OYg+AaI80ETEKvZsD0HmxOt6W3G812C4ftRjqDRRsfTRyQszqrHyThMJtkHGaT
3sNsNiyUUyTEgtPE1uNdAsYpclw+5uos2S+UIcdkYMUgnb8zID339zNOxruS9zgGWZMJp4gB7+eQ
lmQc5pgnvbtaluwrMLiNLFULs/8e65r76DVFjp/UOl5G6VDcZ27qH0lGVf20EOX5ZkAnOmZdutzO
1CyvNRiAp4NHYT3ulv1cWtT+da7ShPkucznU4PF3glVqpPsnHeAnRFDyBIheOcLRwROuQpaYldDh
4Sg5w4BLujz0GNvdS0zy5Bl4iAGw9AHjVmnb461Z30Um3MUs1oJrhAiiT8uCFGS6NJ8jP3PPgQZ2
SrKk+dya6S3iT/0OSER4oxuck0kcYOXr8FENj1fv4/C2TZ2Hce53WrTcQs/Kt/JPnnxYgK6b15fy
/kBi0AOzxymv9Oql7eNexuNLeu3FHh8W7DKlU0K4MMHyiPLt/h2E4uxfZ5Peqp+HKwu7FkpROxxd
UKvLutdLq5qiUGZYPNjf4nKXRejNBvEiEvevA2R8Xs0eu6R+J2kcbzoWFGPmhOh5gW3v60ySuySc
yQ2YAS9ldFbHk7nrs4Kq6KhfWQBxnkHq9NdaRoVbPovpxN7Fr4bwbP/BnVr+1Kvfb6Sp5uipbO7q
eejgDpn7Tz3q2q9zyJRgwfJTbdlBv8o/1e4PKaY5rb5uDA98p5TfMErxT/lHzkpMyHpechgmSg9h
O3Z6hpb7z8OgiponWjiqSAfEkJoIJGQq0g+IIKHJb3sIScUu7gQIuOYYcTjrGZ+36kFyAnfYeDXH
ztJKjM68SQG37MdPXfVgmjq6XRGEOxm0qpFaXiMuhmLapeRJxws2N8WD3B5e9zDN317bzvqN33Ks
/f615SUidNmvSx9ycNtUeLYhBja5Tn/UoQV4w86rupEOJzQREpLbYEYuNYnNS2lJntwdLgi8N2dB
gQJ+mKUMk5z9reaP+XWHKjaf3NRBtCAeoJzBuc42LeBUVGnqNtskCPbgExqg+PlH/yHJXqEQGk7t
oHxdAQQMlU1goGwCP7YpEt3YWHech9UyXh/ybD2pIZ2qIZ7YC6rLofsfsfYGH9KeBXj8qCsPQW9a
Xy8fmjaEI6Wl/rtb7iSHKurnzHXRG3nr/DD20OTbq75sa96TMZITlrpAnYwp9YL/lljXtK8dEENf
OyT2rx37Wd5PJcmVE3Ewo+aTqYCVA3vvsOxrcHagRDVVHdLrarkKpDmIp+U5UotapVjE+5/wCOn/
GBI1R5aqmdboGwWvWU1tgIZkx7WylvSq0bq01B5pkQqKXo1/xBJVN8HPsNt6fvev8bpc/TP24Mwz
OmdTjhWUvuqYJhzaE3pn+rmb1a/9sRuAjTi0pwxSnZc/eZE2b+0wagpU5pDdmUp93ibNUm7jAnAq
2nwXVhA/Jf06nu/fouot6M5mNt9IW/Vm0ivvXYnVKgeCFfWV0LoupIw3J7dWaw43+1asanm1qvQ1
9o3jtXcWpnHqm6xMrXNTi7VrTe2LsRyEVbHUzak0Dx1RHLAMkqBcGrUlPnTLuGJEd0Q6ensEt62Z
mFxmCGx9SJYJgO2Ff7ymjJWOj6/0sV11mOYuiZVxcDThw4zmpbOr1GWsq+emLKobCa1WVpx1Fn4v
0qyT1btFTWRzyI/C/LnGM2efP+IUdeSvUYp/2u8fLZHfWtr728OPjgo6+l6Bbu3/Uh9/SvnTyO/d
8QJQIyMWEXyXUEJaLMRrlrZazqPeLb8QHusEDIlTIxeUxofwh2x8mSQ7nf3ubI6L9MiNk27DY6n9
49LDDaPglsM1UR3+W4rRj9TqD9kymAfSeOJWuAfUDWIXTpAGV7LkLqr8dmIHeSdr6jopb+e4wSlT
4dtUC60VrJWW9uHw+a8ahNMibQ1PDrH9o6Ro/uzQzYniZpeyE5ZsyamQFryKs2mq4/suX+rHMgm/
9Ag13BqqpG9P3pcQ899DK6poCUSYisMXab1lHsapvkNrSh/5EMe8cewcqpJ8quXJIBd5FIQOJimH
jsPjIXLpWNrOP9s/RuSZcQhKokxz6DhMIx2dkr0K4OKijB8IKNebCwi9JgBig+rocVbh29epr8Si
HTkRm4eI03rV5iQ9vFZ0MAkhcsEX3D5Huh2z71GMQjltH1w6lJ9PUGYNZJCTtP7GxSRZPW4zqJbb
Vt3hjojw27zm53YzQRf5EJREudjq+d2NgDAkW2Iyl4w4dHyYP/JteHlefNm07L7rwV92lqH96hQY
HP+gRzQM1ifeUAMIgta4+JcEN+4RDMnX/yEhU6WnNvUHb6CYZ0JYWfrmqR69E9kqx/PYXvoY0u+b
jQm8Df1Q78Zo3H1apTbekraurLYRSO6UEjmi5zIBq9XxiFpUfutXoY/0AurzauPvmmtyaRl8VcoO
XdISlIxvgfZzvrEGF46xMZt0unHNgpJpEXCYwj+4uiVuNM54AxGpw+VUhThk01Xq/vvj90Bg2qev
b11VMzmxBzDXyZAsL1He38Sd5j+YueNv8Uv9JeGusyM8cP7MSto2ePAWBDRR+sVWW9V2Io9tftMs
14eSjQrpKiT7FsnK0/aphax/LS3Z/KgsCR0Gpr+zDqH3c2noWF6+PrlhtsEMK+LwvNBK3ELVO7pJ
OdQ/kSXd5EBSrkMPdhhv/8NlvyQ0Ydedj1P+WTr+WOkdFoZqAp4mQD7NMdqEWlbdjvVY3coduNTn
AZvdi0N8Vp1oOu4qf/2CWmHxiKM9RkaGSTFfNfUp1W6GcX6UVm8NIIdZF3G6M99LfgQk+yhrdPdS
Oouhqs9DjtNPgqksH63GCQ/DrRzVTCrVPbr7bW/YR2iDOQ4Ai9ZGvamv118YbVfP0VTYF12R2CfS
acTABljN1JfoS9fPfWp/4RhQR07Kdj/BX5Xo2wwyRGbILd86kU4kIPG7A8u/+iVUySCOgXDG9hmO
ZvWud6AIJNqY/MjYgLC8+um6/fd6DttPJfLbpzLGRjx2Pya224YzTwR5MjXGsn+OfC+5lTGgM2R8
h7CofVoNZz7xgKVvWQ8geJT5PsWmLt9qU4abNy7dz6hNfxOwE8oWrW3+ej+20LvXsVCkgovKSYxz
a+HLbfT1/KjxRusZvlrJStvLz6SJTgq/XhBGiKAE1vMQ3ZTgKj5F9brc/m2QZLUxvq2GhQKdHXR3
8v6dXG2+SRq0K2Tvv/xuHj4Vb6F9GdNxeK6rAYe3/9sch1Dv1YtkyUdJLgPIQDyW9P4Ube+7fGyz
h8XW0ofCimycXEJ4OqopHV7GFrLVYFZITC5zwAms2U04NJGGU42IhP/PE5U26FHHdM4FB9Wxtd2O
KbyIxSi940PMc5vhysz7z4s17rwVAjGelM4nbTejj/RpRp7xLnftp8hMomcvqfUrrwdlLp0Gcj5n
U+auZ9KM4xDGk2sEV9J8m6+ZdJv5EjWDb9qJzGeE4+t8RYjHCPKH5TW+vKB2QavfmlZ+LXVcKclC
zQtOIW64J4dYbAafCiQ7N5Ihg5ymhHOkGAauNganvQVrPElXfFKMuTnrg3FF0qvHJFHB4gTkBkX8
NTYrCJx0HGKSIqA5ifmx/ufYD/NV2OVy8uYc92jVeychoj9X82TfBIMOrqwOXOqjk5uDI33XbS6D
fTuG+k2XavqDHxgQDkGM3iXpiBl3CNtZcMvYhYAnUx1a7/zZEVgLhkc+/7XDiLBwhk9dWPMEg9TM
MiAaAfOpAtb+7TotKC0ROjz0298hSdh/ElQot6iTrZcjBkm+dxwnGESrnzcp6wg3d5zablerue8i
Lbzc/17VVK7neORS1kwyelXKPruxu3t8u8PLCUzaySs1LMKGDMQZDmCtQgL0GuuowcyfJ82pLk0V
zxQS4H28zTRrnx+G/sd8mectXnpzdfl+flRhvY0+pj97Jds7rDG+lwnULreC0nra4oiV5oNxI6K+
Llh1oEqqnObHv6R1iM9p8TrUsSeWkDLf2/gm8I0zHfo0SnHQKjjXS05Mt7Gf+VM3yBChZbB/QFX+
zVoGyYORL9ZDz3NbwodB+ya6lCc8NoxLq4CkVnNSXmP5eJWvTnUbqO9A7PWq20ldfNe4jCsHyvpb
vPSdhxYu8FXWWOsl2PXxdFIodqepzwY/1T+N0fgxvlrm+snDJuxDvsQTNQ8g/vGUlex+nkP+bEJR
lfkRAY/s/tixgbyWfX7jI/f/ZSlw3LI5nLsf44L90jh6V6vVOhss3dxTFpLp4zrGOH16HFkUU3OC
v4/1azDSm5QTli/tioKTDDcxJYD/zvDcyOoTdfZ9HiOIDUgjbU8WtTzYN4GloPOPAukFBb1uO+Vo
5cBZXL6kHNIcScy1km47qI5GdcidxKRX8mSEjJWYlg8/ihGSq99aR4evgRT06VapG30I4Q+LMpoq
NkuGau6/XUzLwovg9wD56Nkq9Jc51Cv5LkW0PeFMG1FblhqJ1k/mce879XVbB/OL/+LC+3ppbUO/
jmLsL6WuErwl2aWz3gXZtFtn57pbp/Ymw4j0HuK5cW8gl6zn6bGFODUO8fBZG3YlaFA57aXucmhX
IqN0L5dkDtBIizBfTYIIWZ+s8G5Y6qwXLl9tp61lms96NWMel9X5NSrz1jO4RAQYj/hMGUjXVcH6
aMKnvzIMHCQTzNq/AGA/R4qi+5QXGDUVPGtOPa9gh4hWN7gWIBwIdV4MCCqfGX2cbVs2RJDN2D2m
MLOkhJ0v2BB0ttlcSpUa6UTnzE5Ai0gzqSOOUuGJ7IveS10PD63lHkmnXHwPaNT72ZwAkt9hNt/q
wJ6o85d8iJH6n/SXOBi3hsFnXrl0lXc1pU5c1ZCWlKabL+WdO1v9tcobUr+4O8STpEOUGjQuwqT7
anTBHu60Ry/uXMrOS4d/j6vDr5STqQZWXjJF3RMlYbiYwfggJWyvgLsCxwPJX1X+tjh3OkW3FdUC
dZxl6fyd5lmzbqQ3hOeHObJ7PgHLPBnQ19xB10Euag2z6xmk2q6FjXMZjT4oRNW7qliG328/sreQ
Fifr/gnA/J4nZzTtKH3ot/i38pEbEKHIS0xyYjWdJMt0ZQPQV5ryEjmqmCaK6/f+jC18hdcnmkf4
AifJU0R9mX1pmoLfD5IXB2Yr0tOld+ZHbfpi26hxGSFbVzSYrUcUD07RAk9ePDScr/IW8RoZFWkd
kt0WSlfSqyZPMBZ70lcz3daYx+BTxyg3aP6cHGY4KkFl120LPHEvxriENJ88DZ4f7YRI2PXUCBET
CBDkULzCrhjO+NEQBVLNxUntTdhWP4ba87pjRkIUeB1Z9WyFqsDFdUnRDWUkC6XiFKfsL4gaaBdG
xTc2dYzXi7dWSM+ZUX0aVS1LUHU59ErMHlCnc+aiPj30SkcxhXxJZA4OgjJDPCtLm2ka4nPLbvxj
EJzUu5smubUXreW8I6/OjbXrH1pO3DBOQ8mgTyFsouzPbqF5bpqs5ZCUQUsavQ7ysGY4X9UgHoTB
UYT1wHlq8G3Xx93PtV3mxyi1mvOsLdTGJhrvPUMduyiwGuf0R4BAw68YzqGLXONPqTWLcz2HaBx4
nlW/8HHaM8EAlu4nQwipObfGob7ExG/4Y7J8bBB2SrWv7EDQeM6O9REnsIxTgXMBtKRLvF47UZkf
SVNAMSba84Yx2HcCgDEgliLpywDp/DDAqyOXP6VtHJk2FhoYnv8A2siH3UAt9M5InV9R1w6Xk+VC
G4AhbVxWUf1DOvm6JkNdAo77DPc5ztPhUgJhaRBV2U5d7LMl9H7SJdeKu0OqmpgVIAuPxnPxoAVW
r6dr+Sx3k9NXz108ICTw/k560Viunh2kvHBS6auHCsXnoyq8yzGvuNW93FHemfbWQvzmqrfa50NI
4gk+5khXt+hUaU6KuLJKziwLGLA34kTU+gjD/ct0eOo9i9X8Yc7DdBKrlG2aM8fXh8K4VL5dBAi6
o/akspYEDUx1rvP+8iH2R/MkcqufKC1e1DmKa5kXWre6u9q3cpfFlb0pF4SE3+K9FWrs1kaCDXyK
0z+SVU42ePsRZRVgtJLir2wN8W7Vc1DdiXFtqZaEksDojpukqi+kGUbTyDrYuJaWXCKV0amMxnb/
mEM6ZaIPcyBLvHUVzpbn4wxcxw1RVNeM4TZJ9PQhhB5zo6u9j2rNaq+I0UB/juXifCwxueQ6xWDf
oDADamjIjtUkwBKHWxnxHyepauPZdsbuoY0DBhalvdX4tVD5KevTgXXXFxD2x2y1iu8fMrpxuGr3
B3QjEp+ooQzfvJL/KV/y470dwWfAWbg7DTQzg+V+LwnQb1qMOqxlszr9sK0glAEErsZvVeNfpppd
PBuJXXC4scwXBUCNx95fHiXBXP6PtCvrblNptr+ItWhmXjXPliUnJ/ELy5mYZ5oGfv3dXShCdnK+
O72w6JqQbAHdXVV7M8CR5wEeNUDO3hlB+q+hgZjPnwwhtqAiBsK40i7ttgNtoBoAcbodbAmb/xM7
5u7pNkoSwJjw+mZCdnRANRNa4n/lmLnOqABUw9QEmJiBvaXqUC1XP7kiqM7AxfE+6e0nkvq5mp4q
sIuNPm0PsPRA8aIlafUBT8VahqCIWEm/D6GhzAfgJr5/EUF/bTAr/S5PYqGBRO33SZuqo6T7fUIq
a1AvqLHG1LkBuGOXoLsvtPtw4efDsKOhEb0UABL4h8c5shBZDAhI1+2/FE5zs0qxPAeguxJjSgvg
MSC+dcckAi5nUAKBkrclXj2jUKpBydIdkS6KZww9CGtSjDaBfKNRiEmd0IuLfEgzqY2yC9cfFNNV
KALoLm4XwBf09m2J2lZZCKaEdrYA9OwAxFbUipGs1gHKVWGiQSNA2qXgTtV+0uhvTmWA2gAGrgcw
iPjHUGVzunEwf+sPvsgu412lgRB6VbngvpruvM5HYUdiRfbm5oHbFJx+81gCh5JZoLE/ggCILlqQ
g+nLuo1AuwL/E8SEc4AeAmYUj9DvZfCGl5j1o9VRGQdKoegKntZhbSt6tc3rvj2DLAIbkGERfVf6
18m0UjHBwYaDHh9RR7H0eVhd6QCgU3B6+KVE0KiuLooMUeKMPczJImyBvqWVJmoiYQE0xmE5sLJf
6h2vri1H7SO68jC9MIBiw62ommNy0m+qUiuvRpVWhxzFluRKDvJ6ABQrDiTKkdXeGFggz0lJTgA2
Gq9HIsty+mWqi36Zh8BSMnQH5FV1cupMr/khT4B3xn8ETXJqpUSekORPG9Z8MwygSQCL3944pZd6
M8vOwKKHrfw5eqAyb5b7VfbE0p8clYvnUVQqRjG6kJAO5KYOfTr3QbLmYYXUxLOmQG29MIbx/0v/
RtAYg8YzRkHT9NMo/NADUVfYbSbZAPINFC4Uo2vIIuXwvwnkKWIvgF5+Rb7qm+oWzZs8sYHy/paE
/FvuZ5wkd1UGapM2Ed8yNX0CqnH/2bFMtFEYSb4FPrV26VLgO0Z+lH7/P1kw1J9eeInC9n+LMVlo
skwRHHJPRts+fo4QW8ObGmhCMwN1NWjkc9VTNsTOBo0VAFkt4+gU2ABLKGN00ucMeR0rT8U3BsTB
iBfoAwZM+9IMnOJ7k+DlY1lB+WmKlDMHP4FEKbZWx9G4q9jgJbpHwg+EvWBtcUpF+rMOK3ZBuY+5
UzsvWaKqzXzT/WNb1uyVYb21crqw3Top5r5plFxJH3hA3U4w5X9qM5MdrRj7kKToDHSBC8BuqpGb
g86yjNdlj7RT1gEnS0YGXEe1qDQlPoBpy8VPEDw7QTaYbzk+Sik/CuZ0t49C8ncfpSstTEqzqn8J
bR9kxfALFcmBo+BnnSft40epi2rn44m+CBrshQUopnlJ1Q6UeoFzyUVtvpQpXhM8cI80QqsIgLUB
Sb9VQpjqLcoa3aSqR89atOoGhYQWphuJ9VKHZoeKISy4yJcNefHshO2KXMdwef+fL9V4g76lYNOl
OKvbJ/QEH2o0eBy1Kn96eLqKykWJne2MtxopUOeMe7O12834pFbbDLQ3DJBuctr0H4NEkdbG4GxA
AJQhSKosSvA4oA46ApkWe9YxE99KoiLBXlWUauB3y+zXDKTJ4HSwk0tlgcJ3QOfqvvW98tDbeHgJ
1euuZZoaM1WJuvfuNnhNRvfEAhq+jbLT3SBYcv7poXP5HMhZSsrq7IxiCABwV0A6VWjSknd+ev4J
nk0sRQBaGK/GVLSotOEZlA8rERkRqGDvZ7EW3WTyrIvzGDhvd5m0A9NU9jlvgZVWy75OtQnFou3T
dFPIZkq0obfjEMjGj0PTAOLy+IrBLKsBTCoK/PXId9a0R5X54L4yuIKMCJrBABbngy8Q5T6TGW1a
STPL8LKTpbdfAdmVLFuVla9Dy+f0NEFhOZBF2wjoSKGn7t9b9MqQfLcK1AB2mtE9WMROVL32SMxT
jL9ZgBWtB18yOIdRsvDGEgcp3aHRPnUaf3OwqXzSZEWy1E2jPK4fLEuM3uumkfTLGuDnFiGoKPB8
ddYmbrVdiR0+UOzi8YMC0OIT+jkknRxTfyQ1iHYjdE2HzLmoaIv4AnBGez60fn9GfsEd3RuANT64
pxkgkd24sD/FaCbRAvDi+prebOzUNy6aAZ4JX0kX+NTGBVWWxoVjf2+ZsEig/9AwLmSW9v1cNBk/
0wiAAflGpKiZHpXSyw/i1wHtVQdyAnygvQfn0BtFJKsWb5x/vTBZgIcO7MfywjSkQPLCLmacZwqE
rv9sRDft/XIdOKzem2WlHFEmAtapNuLO3K58FRsaECoNerVndJqYZQPEP/1Mo1g37JsNilDAj6Cq
u6YG69haKzAd+2sErQ+b7VCZZzCo41HsuAtVMfE+abm39yz9dmBgh93/Z1mNKuZVEMutq/fGNKRQ
Gurx9nb/Qs1eLSgw1xb2YGbU9kWHvymmzrDcEfoaRM8cDAS/u8Woeay5h1LaAK2G1DiGRdVjfOR7
AfyOlMEy7D1gtaa12JVJ/KR7QzAeSE5DR3IoIJV4nEQkF7oHwLbQ52tSIKMmn23qMCx54ffzB6Gh
ugjf+E8fItAQRSlzVjTh8cO1WQRsM63+orpJvamBIfBEh6oH6HCCVAF6BU+uiqk+NjjsAsXB6afJ
agDa/VPt6BWoL4YQadV37roHrmqKOwZ4F3OyfR9XcAudOVZeLl0uUIUtD9gnnZlhGiDth5FwrP5E
Z9VQxptAd3x096WPCtKiVh5ERabpryYPshu1mXiIOQWmmLWNXyPJzEg/hSij3IMArj/rVg/uaDMs
l6EcBqrTnS3MMPZFM1xpNB3wBN7VvhCHSTS5UzSKYaZBvM/gbqWVMW9xgRVuhfpZ14PqGGrBjkaB
BRF20cpjkSLvJQ0s7BuNVr0W72g0iTJYdbh6ACK3W5wyrx+d/hJaxgmR7QLrhrwSDcGbtwfTxZOB
PYq9bALOAX8nj1mYIv8gpdNh1E9j7BEBjlQB1ibJ/NhDWlUkIX4WJHg4pbElw43hR9V43gYqWJUi
9WvuG0s0LNgvhsQlpl3UX5juOcC0AhF1VAXGCwfIyVKLzfBQKX56AFUyctx3l47l3k8UowaW/TPH
a3kWVoW/AUVatkL6HSVChVrPAH0rAOedF7cxPSSmftFJMRpqWoelvJ8iGVMCMkgmujoN+/R1HvRn
OxvyU5cCYdyXgE9ujfaluA+NmR3pDZreBx1dmb6+K2zOXobSyJaajRpzo7bZSw8os00rDPRYSy0L
gWVeZ9Zr42Uaps5gp/H4G6noENjWvmK9/UQjowPLVlC02kPosESGZ3TIawvcyy6b05XuoVG0zWad
hyIvAColq4a5+sYBqdMXdKLPCYoLXM0J6hIaY5OA7ZrklEonOfa7H+Rkj2dAgu6AP+QUn+IgrZV9
ZjZ4V7p/pm/TAnLMa/DDIxEzVTzztA7stPJPoQTYIWvcZBi/jQfkh000DOr4hyqLfAAwR/5KtmC9
rK8ITV+UJBaIG5XONh5CY/57Cx0gr/4QehjOKVY5c70CKErRAVKToym6U5GZ401gvhi9YKvMByq2
B9atpy6rsUq3sOsmbVvFs/7dNoxQkX2PS7a9AH6Ha6nGGDfXU7ELSvQ5oJT1Ztslr7r9nYqVejVm
B0tBVSJVP1V+G61dEYYr0oLypkSVKmCGSFtjs8MHEfqFW7H/ggn6ksRTjLEaSsZQZAwa5qhDAG8J
gJ9ztPnNjZTXazQHvIYAST7QIc19IHnSaYJN5FFIdomfv04isrDBSLvwoiRCD3huHds2PxBIDIHH
sJaby1jx3AXJNOFggykWn5Se16PZX5wcpppAKQSnaK6r+oozDkJWp2dsm1UlaiRCr5jRLlvTO9Wy
tip1M5b7aWDojtv0hcz0IgA0sawO1NqwXhppvQKYd4iuIxAUVaveQS7LiiXTo8z6lRogekO/0/eU
9WtiZaMNiXVR6r64FmaxHptfmBkdmhosOeTkIXe6At9RsyInMP3cYpCx2vlbQ8bAPOOI2WqzpzoP
5oNOF3PTQ5N6qAwhWRmWKA/owKM3CqlyZKwK+W1NI5JnlatthkItZpoE8wgUsGWC7RQ4sbJImIaR
0tqb4f1w0pLx5EvGVET8P/CNVYttnBh5YKxNIg4Oh7i9MkwWnlMfyVY5KlHrcC39sJh33DI2JItb
4EK1FRjLkk6010gewnJA53xTnMiBgeF61dWmBtgIKGtLjCFJSTGSIi1AY97fQrJB8H0nQ2rYThrx
bEBuCMxzJPdnI5QVVW6hkSzY1Ewr0IiIuq4R1OqDcITIkupJEabak26iRAHkz+a1cd8AKtFcqO84
jQxQDrQJ39Cwwy9yZ2igEaEh2Vscyxb3Zq93A7D7NXUbgOhpo5ksvqb+8H0EdgOG9UzLk+4Z68YK
bIZI8DsSt61rdnbXhG9NBDo7A3g3u8Qo/uqIHaBqX2kgjas6B2kfwL2KSFV2WQx+diETqHgHR9ek
fCYdZV+1Ifpp+REb4V0FGvSXni87haU5YIaVHSpyUOkrg/32Jh0ek3wJggZU5CXeLcnk84Ct06S6
UsppklNP0b/KBh1clHaBHjbZekRmepHa2E5Lf6R4NB3bLgVzfOA94+6MxIxkHhjL6sVdQzI68Lpd
aJruIPGjo+B/9SWI8aDGug4V62ZnPRul12zyxAGFOnDSnr0eRPVF5Zs/Hgzd2rWeASjTbOIOlQSx
MCLUH/nmPsGUGDufhblHv8TtLLrLSPvBjrRM+n6wm6LUgQHwJBHtgWIKROfOwepTAaGYEqTVT0s8
Y4Jh/Eq65HOCirYvXhKHi9wawnOJ+cbGAbTMVrNEAvC8IHjw5q1W/jTEM5o6jF99Fn3W0PqHLS1r
n2YMPG9aav8wja1wVeu7FoUoM0AjznMMpAGwGDje2ojt7lJIFpMi1633pmHlexud8EXAQe8DT7gW
6rfUwfeIUec5c3Jt33AVU/p72SBTQSmqlsFxQtS7iyyrwlxW+MNezb2bE5kB6+IhjhNU6UxWxsxR
SiueO6//RcCinoGOU5QD1Uc1we2jxuIXzU5Ywyow2/nN8W4/yVFbVx91cNx/sFdknLs9zX76EByJ
rHw20FMlETx6gMSpxevUJ4HNYjxPkOfY8jh7bRmWjGhoxPBuNjVD3OWG5rpIzaAIgB7BqgJeQ1Ax
FEd6QMeoIJp1BdplSFt5AUgYpJYe0KRV8b4ateRrJe2PxGw/JZUZAWwEAKpq72/V0jY+oekj2SFb
eZNXiQKiYcAkTnL6O763z2Qc+v654W78mJmfUGRzi3O3z2Sc2vXmoPuN0Pgq/5EKWjjBkdIaIxp9
UWIj2VLACO56uDcTpWagAdbsbckctla4jRRmnaEkIwmib0DfXXIUu/+0ihQ47X78ZXKqgb6Nnkf2
6BSUsvCKfomxt+N9njKwzYkAtKSo7JlbjV/PNRBNv9XMXvVygcCEh11Py/wCpB7JIOUkT8Pg8e1Q
ZsHGBBb7cxOCToWcEgcdLtJJ5f6ZnLwGacvQPgjXuwgwlF/12tb3zG3RsSeRaE3TuQxg17yGca+j
nxF9qCNYK+TsvZzWDDIOOLXsVaOBMQ51QOjKSNENMGEslnqbndGu9J03obGd5C16+7d6xdE5IKEY
6aAILToHZ4GVzq86rtb3k0ExHiQm6FZBogSWwwjUt8nMbvIDgSvyHmkL8M25h1piSAJgHFiKXHcO
BNJIWhq2taZ/mownX9Mr3Y/GgMZpz07sY8vXjoMV6inLF8etvJ2doOUPnLzlixmXxaWrUTEilSRC
6eXVtHl6yoyoerG6Klq4keeuR/vUVjf4Qavgi4G2j9IUHTzqkZQAoEqeXVSDzi0VtcUtVlqoFKZM
K+hKJMuKOeu0BqCDmW8txjGBxeQumLsD3TIXI4BUH/JjMaL2gJBZ4JUMeo+g8pQjtoTCoweg8wXw
osS3PlgSeFDZJS5YkVWUCoPy/mi7NeiBMmZhvYKOvM7GLW0HoHsYq2lYkK1dD5+DymnczhBnTVWW
pCQREJ9uDuSfYFNiBTJ2UC7gGSkcHyWIvWTiUg5RXSZbEk2HyYxkquMeAmlWsqybFWbbog4xvRjg
JNi2XZWq6/uQNXHwo3VQrmo7JfpAPOerAFDG3GVZ85yAO2fd8wxLT5TYH2q/1JdNEdcvXamDuq1u
uu9GasxHEo0QYNVh435V60zMkeZtntUsrNemCmgsctc4MKeRdC1meW/U2w4FAZ9DA6BH8vnVJina
RA0f25Ftjv4JEKjT88gHNh1gkX7bSznZeznkCraH17L2MZU+MhY9qz74/OUadG0Zi8CnP9jfrz19
prs9xUe97O0z3a/74Tvcv1vROB6WNaq39ZQsQHVq3R4JSFEHmzgy0hgSAuOkdWo2PAUD+FSRvHXB
EIt9dNCyNyvbj8AUIlFB3NwE/6nUTkPcVLjQ3Zi01M+oSOO/+WZd/gXtH+XalDCwNGtWkWZYGUA2
nI8T5nHufBdOE+ZJMfQDCpgJV7b2evCqZvpB5cMRsETqDxfleqqvqT9snIDIGzyaUOWZPtAJqXK3
/YuNkaBOFtul/qpD3/oi0k088I1CfbEqBJA/GJJbaqjsWhCOvzA03NM/54O9lE/27+PQP/+DvYzP
c/baYYmNZSMWdWBGY6jCpGaAHjWLIeBLn26dL0DIoOHUKQDs5lE0ds+A8GcOirL8iSzuMdpBf3Ub
vmSKm74aoL6T7bGZChZApDT7dW626SsofoqwqJ55z96cPrX3ImOg1JI5phqcl3s/5hjKpBJpddah
6F2mnCK3RY5BDgG5d9OSL3Ank/XtNQCWJQPIo1h3xOBUeK7kWTPY7BkcGR7oesXtDHw/7Pn/bfch
Cqbl7l+vm7NmDfZ4vqEftmajcBH5u+5AwyAeypkwwh6UybgpAA/+h3YytlOUv8bmttOGck9rGLMI
4lWP7NxYieqWTXFAhRS2f+Tqh0zUCsx4rL/SAPxqFQoFnUf3oUFJPy2lYhtFGeRuWFFxwNP/nyJI
+DDjwM3fKnl0ug3j0DmGdmMDWQlkgszqy1kQI/vKpWK0ITX5+VFyotGoaAPQ66E4BQTkDAxedFB2
QZq4J6aZHAzuavTDbDVz0+TmTT9aKm2/8NMUTYVSYXiBzDRkrrIx/fhb5/iWv7kFGnVkdo82yvJU
cQ+3n4vmgHAmTbAWAr1ut8L+r3XpXFdB71ivvrEmRfsp0m8F99YBqFvegDWvzCIXE6ESVQmrgunW
3gVA0IP7IN2dMmDkDoh/8VXl+gElFVe8RlwsujE5R/F3PEe/FXBMYo7yw0TtTq3Ohuei6t7KYbC/
5rbKF3GoGDsdK+fPKg/BeAN5bfXWygNf4JqGQYr+ICzO/ymYYm4VAX4nCltYQC6SlytVrB3ocpFI
7K8eIH7Gy6EfY7wcxcFk5HY5w/PGyyWs63ZoywFQDOEbt30fYUqsoLpaAiNHgDCpd1bfYFJjdObc
5LfOBrW1g73v91/HR4WOX8ReF+3jUA2arxPkzt1hfI7Ip5L522l6ApGVjEMienbdQ09PMhKZsELy
MpwPkmR7kG3zZYXs1UN//dhGH5jqMlJqyVv3u+eeTV31U6s9tdYLr//DmhT65HLzlnH9DmhXU0M/
BePAJFgCk6YFjxSS+KJm2zbRmwMSwzJvH5TY29SQ3RjHVGbYuAMqjH1+mCoPk6C72Y0liqSRsT7Y
UbyeVYgnrzYFkDGRpfmk6IqzTH0RH1DKD/YkQ0ORTNKntzEJG27GhyxEibRrhp9JRIfJbZJVnqsv
QIgWzWkXA6R+xsavkOaXGyCxPHRhhs2PiIVYQ8uxZGpA+bszmvSaZu9jwLgLk3eXJC3quXCH4Kun
O58Btjr8sttjzRg4aBqmHRITJKWobjZQtm43L9jTTpZIq6hAxUiGTZ9xezsoenDsUR+3arzwMaId
Yl6Vdv0vxzwOPPkjIgfoHwC9M3VvKAB3lN07DjakCGpg3J5D3tq8gE9bvaoWpn9yqdEMuXoNZOO9
xLK/62ihQaMmMUY4+CSKvRPgVOcZR/IEpV7WyOhkacBgyrt+M4FwCdQEz5ugQqpHYnIZ0qL8bYGJ
ZXilGK20IJyupgIqVJF0m2zAvsac/OkKWaxdldIvz06FFV3VMndbyn7bWIBWqWH8gmLc6iJ89aDI
RtsiQRkqc0ATSUMg1v7VqVcaBzSF6OClImw1NgxUwgHjmfbAaDds2kMj2UOxtizqJpPMtR/dJl8v
DYPNoID0osLCfK0UmHUbCjaheesC1VR36hdVA/4DN+vuO3bA5vS8HqzypDeY8/uSx8jMMOd3vKAe
3bMUc36s9PXRPcoEfpGuPbrX+fDNKZRqg2YT7JpV8YDjeK6wHm31bYGueZKmAOVd8KQDEEjF83JG
+tGUrD6Oo9Zg2xgAQjm43lUrjn+qqrPPzSR6f0Kqv9u8V/03Nkaop7PUVRoQwOGXkxhANu+sOtvS
r4a5Xn5EOfxlJA+LpLb01GxLxsJno5ZsP/jTkPxFZV1o1PPSWTatcFbJFkhTzasVpe261vNyTbPU
bOtKqXOX0iLIWnMOWj40d/N1gEnRmmau2bbPUThbo1lsA5Z0rHSzKu6XIvbA/oTtmxFliEBGPigm
TKNJMckIugi7s3+EIugiR3JEJ4lxuWHc5lH2pZQwxKZEKa5C46edGt2aRA+HXHRHGkqLVBEd+MNg
TyKVsIxpnNrWz0GXUEx3bU9awFS/ErSEhT7eXYtHF96mAI80JKNpEKfdAc/U4B/bfysDYFmQFS/L
ZEFD2TUJlABgmY/QFuhWiDdATlMvOpplj0AkPdKIDgIFuQslL6sVDYHZzC5mX4Ey1QMFsxxFDaao
TdYlwGFCDDooeFHM/Fx4OxqqAbvFtRQ1nasCNOvCEtXKAJ9MCvJclPgrERhNE/TwkUeIvBSqXBtU
jstrTEHDe1BgketHN3EePmxnR7cPO3mBIBXAaSCNm+J6NUvm46VBPxnNWIIF1fsPqoYWcBviElTs
hQX61l48HlB5xPcOANLywsH7mrRt6bdAtpbWcQUYxtwpAbdw9yvlmRpHvAS2S8H3tgbINikbQzBR
KftO/EOciZgvJgu17Owl8RuSzLeAMxUKMJ9PJIe9Cv5VwYKRM5HMyEHXweLcas3TSH4o+RDtyvlp
qkC7nUSNFycLsN3Yy0mm4M05XoUCkYKuorgKoNEQqAI9y5POQKQmbyrkDJEhiQu2puGE8+WC+/hB
MYL9TMIJ9+tDGIow3a9TfFL0ZmvPa8uLwRMNdGvArDazqlf0dSBrmEgWyTN+V+BGK5TgjR4cBap2
Z5URVycAZ7fnsG/zGT1nQFqKP6sDoEvqdtPcr9jDzX5wEFrNtNprrqhKYqvGVKJ90LH0qDAPzDWm
lX7u3eIHFV+41Wv9Fx9hatHeL3R/fQM8yYE9vVBQezUr8IJb0h0/3fs0pJvdSBrwYNvVzYQU4+H+
7CATijIFeHh4kBpAM87ihnnHlL7Z05zOlVWhvuFZ2IMM2jVN8UjBhOHu0RJ7IItp/ocJMRhZctGu
J8XddpohovorO2euhZYyNE+OcUnr2YE3xTV4p6E1ES0N6M840rJgOgQKuGIBvFUWeuOv38lb4X4W
Q58/K2FSrxRs2h8yNx32UVewlYVZ7cXpy3COdFn15vBoS3gidZSuS8/3v+UpunRsv4xB2IQs3+QO
JN1H9x63wMkX0Y+Yl3wduXW2CGKQq7hB5pzLwVsQ1QoYGbCvGfJ0NoDVcE8ycsDWJeY+kWRjkQ6g
T1+QbQJ+YDOoyq1mpu2WaalYF05dXEvdrWfCS60fvR+iT0M432Knwz5J3ZXnyVagleAa1RYaljRD
7DVQf8097GU+ocz7QnvUQxiLp9qwLjSPJJ0ckc4HuhDpaHTXtXivL9BQC4YqmcehvV/NTHZhWQ77
B/KBosx2VYS2SLIgW9o2lnKyJdG4n3z3H4kKyOPuP13m7k9xRWMj7xyiUn4mbYFSONzgzWU4GpKD
7fqfFGbVpb/MtdRboo2CrUHFlBzpLAcUz7GTskHKcqf5Q4vtZXX9P7CbotAZeeSfLO67G4bdcVQU
dv3ZLbQBj6MaUEFWuKXkjRjcA2Y14msfhQpYVwPjyUr9ALASJd8w2+nPPVLhKASEkw8n1Yj5pSmB
dO5HsXHyJA5GNZj6KWu0OdMZO0wikgMWc1gaNrptSRERuAZpvJ6BGUkBy470ZwAvmZlGq/QCeGW5
djTapcORDmp5PyxFopbAUQBae6OWP2vRhd9QzYmmC6cznn0WJXtM35HKC9Xgm8mWuoL6ZHIMuqrc
lVrmkOMwpPqxxjNkbndcW+hOH6wm0qkAdXfYtcpOxCmVcEdWvXZfaESH0FeBC/wvTpbG2brtBzan
70OHrkMBL/As3BX9tSZFG3vGDi21+0lEfx4yS1DOPgO8mrsirS5BSQbHO4nQznfkWXN9j1r40MGj
AsCgdAXUVJn24h4YAC66BNaNjS2wulE5xP2qkZgI/XOOexW5pPg1SGIgdoswB8984C1oyLwUG5Nx
ooBOSCSfwjRfCqfrvxTI6W1zZFcWXA7TDDSaWhrsAoCFgg1euPMeKF77KDXlKqb2MtTH0zmJg5L9
1pFDnjMXLX5wIA0dYrOCk9ZWw+K2b+XVv1xJ0GQSV1PSdOEOhCwrrx/Ug+ek+K3JswcTOvU9M9z5
brgCzGy1Ny0xd2rjapRVdeF245xSlfNZIET5VW+qcCHAULRPKgCP2OgJITkgG8SmQsnqUmlhVvTW
Ve+UcnQHlD6fqV1YfgXbV7jA8jzaVxY2rzI0d+NPho06FBkO+cVrVcDkoZO19bUNL+1ZxlMdSSeD
7aMsiX1kpAJtT2N2PyOZX9oa1mPSsgI72RyZs5sjyejwYEin4BAIFygg9peZHfNFYenxmmpbAps7
+0Hn4VjqQsD8Vl+tdJs3ZyIBGCqrWTR2kjw4IFEfznrcjOecp+iCVbozK2x15aLNbq54shMMtBvq
qWHBfKjK/oz7DNX60i6Mghg4iWm5pSEpPB8lj+TrUPNZnXajL5l4znAApIO7iwfDPIEqpTq1Pna0
csdZsxR7B5UDaE+9yjA5KACHctBdND1L21HWBJ4+88pEXwFVwTq5ITdPzGzDNELvP6AiSqNxnjAN
cy6JbQPE3I+7OdDzHRThQdZY/VPYKOqRRIk7qFu0BwLqTlq0YLS/KF77EwRL/Z7smaeLfV9Hv0hH
VlpVqgA/8NA+LyNio6A/Vll4dr0EzK1d5AMCiun+hvx5r5lPps6WNKIggVN1C8+sxIpkZhtlF96t
LceF+6C6xlIBUthy+kQWmDR9ho7VaDAU2UeJ7eTGWOt+yk8GdnKegsLGzrE885EtnxlujsqnFIu7
GQlRlYGeGkNNFzQcNV1gV9hMAk+tdPaxA32zRmS1Fvz0ICrS8haVAtChyJV50ynWPpA75pE89IwP
a1ECdQLUy/YxA+z5sKDT3qxeUJZvg4tM2mmRfcxpC77y2M1lHCMHhJyBks86W9fPmGWoh7L3dmkT
Kt4oq9QAiHdqeyQLI4yMszJEwbzvBr7W5JAUUR0BLzyx6jkNSYGa9THcJKIzGRJ1S+3RA3Opgj6T
bN4H8CzzFPBOUdOfxoOhF9qsYMW+cWxtR7JB6DdtwZt4B+by0dafvORZERTZgsLFFGRgYX8i3/fh
KKai1PYWCy8korBW9yJ7mXCB5nI5MuRam0iGpqHpW8sS5ZhowJMURGRCWjqgkgLVR5m76ztHEhQR
N1El5+n3yCN10QNNkdRQxCnM6E3ju9+DbDKU1yNf5PvQJeyZz2hYzY9YieZHOqODOXTaPA0yvvig
mIyzxO8OeXaYnMgU/6NboHHo1dq8KGq+mOzqCk1CSQQmLUDb7FLkN3ZCQ+fVjMZapznmqHqQNgwL
YjdIgNc7mTZWCi8w+Cg7g7xK21bwT75Lx1MKq1Sda87pYg9WgIzVF14fCOAAwjVOLGVzgz9oLcde
1JFe7r2VlgPzQHXjcjyQ1ND1vEAnB4Sxwl1n/nDa+LxE+x0OJMxQNxRke5IC68px5o+ns4zV9pMW
K86mZWUEFs4EGF/YtXaf0KVVzqvU5SsaDjF3n+jMY9iiMkUMxDOYkTxL9VuAjAKQkAKAgZSjw6wr
DnYdrQtKS7QKrw5+Zuoo9HDcORpeACZNQlCeA0+MVD2e5fNRmLjafMg0zVqbIExfKGiFQp/pCcRU
OMgzy2epOsOT7Ivpu92GZC4Hi+Jo6IJwYcF42Cw++PFaRYTOjzeGUn2f4pG8lspBa4wjLuj2Pq5A
otFJXna64P2TjHYWyEEfLpioira8VaWoYifwdwO7pswH0MEtyl1li347iegslmkDOqsB8HWUZmWf
99tJPjlMsrsZKZP7VXzNi9aRYf4gSsRc8iK26AzfglZ2pEp84EIE8SL+DXf1qEHFErpE3LQHWB3P
0SGT3A6VBaRRsIX+HtMZUsPvhEVtNzMlsfwlXnp+MftvYqTyEh8Dk0+q5NUi4kmGpdSghmDNLdsn
FGZmL7rlZcDNzTnehcjDF02D8t88vAbWqdED8zoHVRSYivocXUiNp1ZbAxAzV61xym3QBaiEk8Mk
K4zr1ffd+GYJcKlqK8oQ/Zcj2SvosIC1VKhj/ZBjoqK8cIzqnFfgLAebtrpECqP4OqTDg0XmYbsz
aGp1bvv1dzMU5iZtOu9UaZ6BtpAuMpdRicUz8DHQp8CSxDwozMESDSsi3JQp+COkuQtnXTqTCNQU
N/kUgBR0EJWOLemocZHcjZuZrvb81Bdp/4I69ZWvKv2XKO7sTcwHAEvR/L8OGkDWuzcz0SgrkXlg
FTS5CpRnZNNnpqKyJ9MKkLwzQ5Q5u9Fzz+3kU5sG5oaz3FppRqZ/MQSKCaUBeJ8xr7Zj90CejpYA
OkwuzaSnKj39qDDx5g+sleqVbxxodgIo5rruAk1f1fFWwKERQ7cILd2a0xBY2ShRCenITQ6eozgH
OgIMRxk5Mk3wXVibm4IPSo8d3ZAhlW4bt0AeKhzH4KOexkjDPQTLQcUQlAAopykJTU50M802fau/
fpyq0Bjwlq9kQaOHqY+c0mBXONtIi0mOgvngoDEd2GNu9WwrLVrnkgaVzaKv/ou271pyXFey/SJG
0ALkK+VN+Wr7wti9Dei9//pZSKoFtU71njt3Yl4YQDqqjEggkbnWyyBlzgcye7SS/djgF+k0ZfNC
xne+d/HCvsVhhVnlu97o8ZpP+MpLsvShmdrGOUYcyHWYee2Xy8tndlP0NlCbNfVeN3zj2YHxRN3Y
1JdtAL5s45lYqpJMKZJiGwWz8dRWb8C1qbHDlrybsQB9Coo+K/RGhheqTkXaeadVCoODuVMIQNZE
EytXSlF6tvDB9KltDS+O9yBPF/vKMo13z+i+dTPL/kTF0ncUvA3vysBLK+M9SsdvboOOryRq1nmR
ogM5AIrWiutJsJ5aLd8ogFQlW0pk0c6KrhZPA66CaaG9SO44LSIMps0mYzrK3NsEUH5yp0qy+w1p
WwNWB+AfR2VMu1e3TefOXza3nLa4ZACADdTjXqPRHW0QNl2KmstuHLeta+AbVjTeySqT+s1w83cq
Up3QeLTupNyRcjeqbuS9F3mnoR3qt8FM36kINs07sWpccKl5zHlp2sxd0wj0se5aB+Ar+AwxutOC
XBLwInN8pD8s/cFm+VcD5EuyKoPawp/u5198+V/wCgCXDU560ag/KjmT1pGvS6WgCDSlqJ30JWOl
oJGKvNxJ3RmAPihVllHpw90530VNFw5Z+VOoT9PwLjpkpfvatLZ+Fm1TngNzpdkcGQDeROi4QlEd
sNW4G5FmkYHzVuzTIgCcI9O5X8mdpYMTlMr23Ce6zNZcnOwKCVYJwapHKcw0UzfWbgcwfBKSHZfq
f/NHDU26G4JuWudVH+H3b/Cl678QOw7kqR86surrKMRR8H9rEERp9Nh6+Ecj3ABE6IKu+TGO4hIB
PDz92W45sLzBqeH2k/4aywO0Fu93FAPEyYFkvV5pT46G17FUkiiJW2fjmGB/VF7unB+EAKwiifQG
de+5413ikmxySkBXTjw+UCSKawI0mpR0wd7I2cyZ9jfL7WxiT8KZ+g14Er+b9axtM1niUcqSDxBd
XUYk06gChDQ0t8fue9k12pbsbkwaliUbVMcDX1zmr3Ao55xQge6cEspsyY0emnMDoARCRibqUnno
31DTj0zs1pQ4od6OzNx0QlUJmw+u5LxxxgTcOPfDm/k4vua5xY5tbcViTQq6GJJyh0ZFNCGLZM3l
ywXRg/d/JW7I8UcItLXobP11uXjmoXDsEUSzEGlBWhzbPkChW+rirHNqkLnqci08kDpwpug5wpFB
WSXG4t/GBd8EMqaScbS6hE13G7OygYp4c1derYMReJumRJbUIjSsdknyHI8FMOyZPazqQXf2pASb
ebbXsthd2dI2G4AeNBTATzNLbMmvrmQ7VYDvzoAWu+97o0ThOvjfUglxx6rSfrTAWQzeb33akgwb
I/TzZYGbn8yiOJCMLpkJTgUwSsMaSEzAypDOWG3aj7lh134fJuW+l7kuq56QEOUlXyvEpIlzfnLn
6nGilJiEVyIl0n9PIDS2TugsBv4Sjq69NS8Tvl7m+Qh2qbprHocRR5yCzYCxxLPHr/Mm2xlyG5YA
B5/7fb7PjRT4SXIbRhdXq6O9ibNov4qci4wUd/7KAzESjRWosUTYvEss9GDEBTKHufZQhYDGRndY
Atb0bEUiugChHPgSTSj+nIFxCbZHmCktTZ0U1QVZCCDUxZjUv4ZSboCeQHI8NqMlntUAwO/yjzrU
Av8OwRycEtMs1maMCh+c8gUnktGFlR6d0AUnq8l47ZNQ2Sg/pVgMq2DPraSRp3v/6asBnWRt8ahY
kVseCDzpFr9lTLclHV36aSzAPodv6oVrOAxZdFRph7tMhje35Squa5zJyQRIhFPl0Vc2DOWUJ0Oz
fdIq+V28xBtLIM2KS5Q8M783jGtPXuBxf0Yj8lMRc/esiTJa04GImJFTiUf7a5DpztbUsJGI7C79
5HnpCxkAMcpFzUFlPoWyHZE8e7mQl55ZzaYDNsXpo2b9Y8eRHeEbdBkkxWUAFdYlOMYXhUCeW47+
X42S1ntBNa35x22w633uYl3v8+Fn0V1A+oY4dPftwp3e9NZ5bSTyeq+ZKb6gzDyFfTEreSDcD+VZ
AKzEbGqsE3DFhh1+m/hNIhgRt48ymFXG1umDm5DTGA03N//gJnWNg/oswNn1XAbzU1FGwExq+ve4
dnAZ7VUMSvSXuBH9+4wOIH8AR9FpsWjRMR7jJGS7aJEcPeC5mq5Ii1pmXUVD9fpNNDIQfYniEhlt
cJ1D2rTWkkOkXF3MMlBVgJ38khCUyUXKCpKWuMvLKEApPeSUUdRZ5gxrcrsqmrwcAccvic6lbJlS
lNgzXQq/BABSh4/aXHcT6I57dtzePes4x8KfLpry/Vg0b2aSuWcjY6Je36h55m7MNKmPVeBq4GiX
jnSx5Ciueb3qylFfL44Uw6S45s+4ZN07/dj7dG+yUXGKytto4N0+dnOzNrCyWF7I6r16965dXrPq
3QvKMzwzArfdKMPlJa1CLD40X4amhqOvTFjt5uZ9fu+l4pGnLX0S6UMKS7741S2y3kp8lEaFY/lq
FtawM3vOjlad8CPLW76MaEoKkk19gF2SIW1wTP7NwPJn29edYQMfAbKbIc2dHOBJOLBDXIBR6R5O
aGB1I12GJKXL/Z1Cp/mGVHW8vftE9AmWD5O14kdWTKiYCbX+McW/7iPYx5yT0zsbmpF80vWLMuuA
RuGCisEfpIwUdKFpOkTxKmRFsPiSAh2yII/OhIaHnMaPSNm0zvp6Dz2OO2dNd6LQcYLK8nzCIYW/
hEW3WdcA3Tro2uxcsTneJuDs8DXPzFB+b6IA4mZIRjRfzHOt9Os24RslQxc+yDFJfeO+mP+ZpIF2
ilqRn0lAlxuHZWi0LSqBR4CvenR/T34UMr35JOqGlfwQIOpiGzK88SEbz+LfXBs5M77LimSv8sGR
Xu7xYOrOtIggeWxUOKWP3E+00lDyrjTideLMzeZOcY2h5KGMwergkzDG8tBFjg6ED9N8C4Zkef66
QwKKrHjQT1paLXJ6yLczDlRIfrVX8trNLvb5nF1eCtK+lPKrPT3fKb5gK8djKH6RiAwaVnorcPCZ
Bwud5p8CKwY0QNvdTh3bNG+MSfvvvkr7ka8lcSIyk/3mvlct+TbuuI8BjPEQOsn0XLL2JRBzewpm
Z3ymS5HnycZsXB2cUCZObsumzM5AED2TVrPhRSOcA79YKBM8LWaDxeNNgB70dT4kQEAvGd8w7o7A
lvaw2EyLeTzTPBJOtBnsQeYHh6zzY6khNV3UtMea7miijb8hu5s4i4DMs7H83rOu3JHfEvFGPenl
eI6tINrEhu4un2IJdP/Z6G5W6PmF3emnIP9Ep2RGGg7FjlnaW+k6BiiT5WtOXpYzL7KZGn6jTctx
wjvtp+zDMzUZz8kqA/CLvHaO6eQtASZ6R1J8ioxakJvIJPd4woa19OjCydjfHKEtL2IZmjRhzzQ8
KkGvRIVowIETN9VoPAGBb9um6IOQjSvqoqrWyIPsqiYMl3K2zsV3xlc25Hdno+6Upf9oItAOU4C2
Xi3OkU+6jvJEv8jUKMIWZKuX9drD8eaTpbOlWpZqV9PBHpE1Ax6gKn4N5mmXdSYYhWUVrY6CsMPQ
NoPfhkCUXg0jYJE0LeyBeofcQhm3I8UE6hS0EVbjGxQflDf3kPEio46eyMGz/8w8fHf7KvWRp8z+
dJrsGUUC9eesY+GutOz4YI7Ce/3AonFxxN+4w5PKv2Ztv6sG5j1odoxs4nWqMrl90u24kQQPlNcl
+Qci6djooPHUWuRWR2tEza1t1uwcdgY706gRpizDnY/hbOfeVml1AaDPpIEzyYCPWWEJJZ0DAAZd
hldvUuBM3ttXaf0QyByjJhOay0hW1OA74xxlfYQScfD/FGtXGpPQdVzkj2FCrhrV4fwaiVEyU9lJ
E4+SneQypnzem6l3TrUoPrlBHZ+yYG4Ln4ZKOGHDe4zxZbqakQGTDr/3MgId9TxXFxqRjFycIMSN
lA1+tOE450clUR/CC7TxcEktWR5D5k/u2tSFdmiJy8W6TrL45rT5busWg1TxAd3g12PquxA0baw0
XPMUOw1l1wVxsu3svvEpKaXSWJS7MqMs3QvXe7yT39nqbox+J/JAjRDOPAF5GDQzO6TDvKEDRA7K
mcvJpDpQxPnzrsxRwEAHikp+d76I+rqdaSTJsSbAF9KqC7mNotyhN+US6S7chDf/ADCdahfYRgKC
XDlVx5cqFIqqvOHAPC079LrTnzsYgh0NI1SFXkbegD4Qf+pQqJwitQQoSKiZOQA0UpnfzNOcHyKr
zw6kbWTEJYSa0wgwHECvyw1ElPdabH4THLgXzLr9jKVRD/laRWxlsP/fj0dhBM48ijZNcRzReu43
B4A5R9PT2DEwRozqHKtyElpSs6hJqOYkpEuap8MODXxnJaIwi5uMSqPfyvoZXXfL7X5ro0Kjqf3n
hyPh3ScCuHq/S634vNjxRjOBYDDPKKBzwQRyvknxVywN1nFoWSvK7ueUv1/OBqRGWNxa3Qolh3Q0
MyDHKY06baBoRT1ZN+dN6sCgrWYUvXlGBl5V4aESOgcz0HlKOFJxcqQNgPeh0fCrLMKy+0ZLduJX
2TTY3wqrN56qBLxSGZpZAVQ51KgUn+uNpRfdF1QNvhC4fTPGj8DlKb6COfNiiuqRGm2NXb2pI7PY
XrJQncwIEJ0na5p9lbT5M3F9VrzsV2zu3T0peTYk+xSMhitvANdniYNZHKknD2WMbctKus6pDUQT
SRrKy65fGUZ+cbWycfRrMyyOk1WEbwYgk1FrGoY7mrZahf47cGjSjC5622Zgiu0vFomngZWZI3uA
s+li9ZG/1CJVG76NRSG2XduN6xKQWmiWkkh7RsSfQ2oUiQv0k/TVATC5HZDIpULX5lVgcP1xAgPN
8yAvYNtKUZQIhIq86VvNt7pgWLMB7JVkQ24qPEUmWW7z8AEJsQNFIVu6WOnlFmQK9OJ8Y6UVyEzj
AZ8Oqdw/E2zAqNVC58mPgXXjZ4djGW6BB+XBii0Xr9CEA7NwSN5KANT5IH9anAhPsy6iH0bAx89z
7s5+CrjyA/V4UVtJgFb1Q9frXwe7B0QmTQExd5m2bjof5JTaUlDd+rUJUXtIJ4p0mBjhwD5IB+9w
V0NLFnfHmH3o3Ng2OQqwAa6wNnUbJ1uyAbQFv/2Jpr3dm5+SorudKi0Zh0V60daylfTOWE01B937
9cKscqlW9nSO3HcMdjE9sJoVehUGVHtiSpfZBed0IjtgryJlG0vbSVKXddGYPY/ZrrZ7tG2IdFMK
o/saASlmO6WJvg9B7vzJHF2cyaFaoYx0YKqzHIUm5hQ/2KGN0iSZFgWi+QZlld1X7o3B1tAAZxhM
7eLZigh/5NFysLcUxalydRTE0LC1IwztOlyPjVkfbmT3Q/Du1O7qXmrqg6ygCcri5PUCrVpBfbiR
BYkWbi5n+TiQ7g6UoeZtZh04tmc0o6T3XQ6bZDYa8SPA8iMnPkUoYy1YvHgotw4Pl1ONP4us1h8b
Pd6hkRl15VSGDqrhh7l3xiNplyJ/u2njXWZ6P23yGByJ1jAeFzXVuzNpUwLXF4XXVYwW2582SzU7
hailGkA3X/toLH0DpwZb2jwzL7A2TZLoW9qWxzEINWmqtGRMe2llbFed+Y43NL0rmrFEVlw4+0EI
9KvJ6VjZNlDEy3SZZh3au5cpGBY+oV+zxVtgGGwNpKDoKFN843PBXh07LlHFLG7lReO+otK1uJGT
p7RXchXsKleimu6Ets27+LakOE8gV3GGpHxDc0N/qkIe7J0e3N+509QvdNFAWrfIKkmj3ciLGdUX
Gbggmhs7gWZVn0zIWPmqeHf3IONAq9m+c6to6M/TaFfLqT29pOlXTq9V4aDKMApzWSAiX8yyXEC9
b0lbiVmWgPyioChxn1cr0gJjQkOyD5lklZYCPPu8Ejitua9fdMpx3cxm90C5JnLoAnxNdBf8ZNcq
xyUQSH+XGCqHRV4yhjcUKLsWGVszyYqlNYmOIk4gl9KULjgY/huUICjuv1r0nlfeWIAz9O/a9oyT
ikEWtaTM+jVG4HXR2UaRdPXDYa22u8d4AHttcxwTgLmGqFpSEA84IfWM7TLvceol8FJH8Vw7Teg+
atrpU8SydSnbbfu5Hg6mxkHlPvHxq4jAKl1Zmf6Q5WwxI/kU6QwIWAn6JAf0mQ4SY9MFcdxbjTcp
BwxyCjiBt9rEOR7w1sSBpiyuzAPZkyk5/bTHjjo/g6XQQE26ta5LU/vqTVW1zW3wtSZNXLzlQ/AX
kWZpOv8n7TPxNqMW91C0UbadRVF+KwA2RgZG2aCutEzch6xiqGNoM31FimtoOwZNst3lH4VOkFl5
td3gErqoGv00y1Ias/xmAF3xew2K9q0JhOm9l0zim2V9I8JU3Qj1rS7FkxDhr2Inri5iBAkl6jQF
+UVMQVoZm8SNjm9cW4Zgz2VoA9dZ16FGnl1G+D7/h+z/xA6QaQAVqWsNwJyCuTpKLNBOSk9V12pN
EOE5t1O0IBnLIxhLlYuWnsg0/Xdfel5fXlqhPUzHuEuAQF3X/DONgB3GP4dShizNZUQypRWDAJnR
r3ZFgyznXRSykyWMhtCR6tFG6wt63s56i7NmQEhzY8vR9HbIvPAtwG8fS5zIOLVtn7xghYw2Rnrx
C/270OvxrRbA3dDFHIDLSB4wDp9pYfCvjtyxxjfgsDTAzRHWCuQuQDGsM6AYOgnKGLKi/iOJsRD5
BfqwMpDtLlyg5oFaqjvEWHPfOF3xEj3WlH9l7VMe4DHTpEaKJl7NfptCx9yVEZYchFU3AqrgpQbX
NaHU0cWVTy4jadITTZUD+c9gCF0xYEfsPU92irgvhqU1r6iijA4em2yfpnSJojFexdXc7K3cAUn5
vzmYo6X5sxahkz7W3SO4VN6IF1LRQYpUb31goFT7hTBSckySLftpS/K2sjUAK+1y0GhRsxNdkE/D
kotn+YmmtjMYOzCdRmvqfQKMTf4iHdo6QV1wrYPOWxnHVYuk2QIfyqPpbaxREeyOJX+JjDze2ahB
PDlproOzCNhwlRF6b0OLJxgqPIIfDUrlPHAv/MP07GyYZvfdFaJeBdLd0LuLe4amwLMOsvCNFrTe
WxxloN6U6HpAo2Zb6hMVInKe1GjWmmBDsvE6Ulo1+nc7ERb9xphdQHMzd432tmjfzunbxFLjTJc5
dfFzIZXX+TQkIdnpVv6mRBZKa84sdePzCKgQ2Vg8iH5jZbMJrB/B3szZKdeBsKsd9RU7qGBDgk/C
Osq+ZJJdHci9toNy7SRatXMnXqyiBiwXS75QZSHNXGN7JwiWHOSSiJRZR3fJNV6zk2RXmOLhv8lO
lkj+UDyy88IGPzUNe3m0ILqcrfLRZVim4xtV5iC4W2XIa2+0xuNroFkFL3Sxxxzfgr5w9l6EM3uS
6XN0KLEaB60mzGqNt0+TKAFgKoM0QPU/2DpDUDbzeBWE9rwEVQF4WV+Ctk4VvHBZHjwadrFHt+xL
P06oH3abDvQQwl6mKuOMOtxFpNLU0klPyvD8q4jiIMGMzPXVKXRkIluGJQeVtb7GWByun4Nqjsns
GgNMNcDewDPTnyWKTANylFNtp4m2WoY92qlaIY55bI1omoZJQcAyNNTTKtbA/PPTkVzoQrL6pzOJ
EhMojPj/tDdDD8KKFBXhJw3Mgd5eze06bdszzUsHFJdz5YIxAYZ0cQat4itlfa+hOakLtxh2+ty8
qiIxQxKuAgamlwf3KXY6smaM1CDS6Y7abD3cFJPRUNdd0NJKa6oo64iVFe1LqCtmICyTBWZk58oR
TVX8O8VH93DNL5fd8gge160jEROEozm7UbbOUcMb+o6HbTob89IER81ygWjTs11NS/8c2dLFADcz
gPa0GzmFxFcHKEwyJF1USLoDhRyneAkJcooGpZ9lxbsTK2JtT0zjuo06JDPznot47sGo4aCJrgf1
AynTGY23ThAFG9JW7dgdh7x3fNKOeWI8g+x9tyilf6kxEKZz95loyylaIjkq7qIZTBc+sl/orEz6
04ji3hONGjnlWhrvwM30RvLWbG8t7mR3rv/bcMr/t7ethBbRp/utLf0QSnv3iZXCmC19JTLurCyO
4ot5QnuA7MuiixnLPixdosQt86ZaTG4auEjRApW0wJvzZLrIpVG9MPDdN83gdt9mD8dwIrciLEGK
/FlZmEMKEpp2OjgCzadW5BTJ2jSQ28Sx4M5JekCzgRN82tKQocYH7d12cqYpkO0XOy7tOIhjNuZQ
tCiQBbgu8jezP1roUOQScLdgDMcZpKE5jawZ6I4N6tg3dgjgCT9DAdGQmqibBhop2K43Qs/tzyky
RYfcQxXjIIrpO446Nxzp/M9Tn4yHAG0kSu5J+SDlZO8mQ7uO7aTY0Ul6U7k7YNjHD8tJeotS9LVR
5ubGA9cXePZYNh2tLP/KozFsNq3gO0Pn/2kdBKmzzZrS8m/atKiJC28N5Ig77HV5jv0oTemyNHFR
txfNYzd8r2rPPjjxYD/pkthaq4F5GTUdGsDskPskwwLL3tb5FK3Irs0T0GCjyT1a2a5ubyuLB8mm
CYp92pbV+YNYi6jv8Oq+izUFeb69dFE5XmX7rC/wTg3isj9ZNfrltxyoWKsGf50VCV2p8VLTvRi5
lgAx0OJ146u87Ai/zssuYmixQwHjZPs8Cb197moRgsHKMtaAfGufScFmwR5stFqSqDIyvKu0VOAI
LLFQ03K1G0LB9qhrKnwKpRQAtttlXpM+gBRa9oGFWbhBYauxBgo5YnGrYg+lx9ZL6DjR2mesEHrf
xTpnH8YeABOJ7npEWhHHWp1xsmSvf2o7gG9q5mFNMq2UKACLui9R5H0vpbkAOD2wOLphTTFINrAC
nmFfs5+P3lrDcmGaBAoNOqSiJXRp4nf2lOw0JxkfZHr6gUaktdG25odcPAE3GpzbRZjtjQ4YXKj3
GpJV4tnmqtPMbEfqtK+TVyfQzji6aB9IlIQAjwkqa0s6ElW8yPZ2hQWPcroLVKbZDAyc2dk2POs3
paejp77ngfFaunw8NeYXF8c94nhT5jHX4p+o69jWi3NHHFXJCfZDPbZmI4qHqNKEikYc8CbkqOVC
cQpF9OKvi4i0JDeioD7+3Pp61YCVGY58U5TYRl7o7IAJHo5Lee5SvBuD8g4rv/yrOtJF1XyS7IyC
f69HZqM7w+2mo96l2boyhb6yywo1xXXRB6cw9DA0Jsu5CAJ8wBNzUxQ64zttCuQYFxuS/YcPmZM0
acLF/MbmX3yu0cmGwogi+5wGRr3rcHx8pkvWroeZsZOrAzIG60+enXt5EVHWzNs+D/Jt3JqxXwd1
C+pp6beoNBsQZsWEhh1yWoSkn9LCS9YIPJcjO91EIy1Z0wgt8fl2blwQK8g73viWjtP4uT05Gw7s
6XwdAI8bLysAE461LrYeCV0pXIYe1iSH2OjBls5wDBtyvT/jZAk1NOQ0S6dlzoFMdOI2oJGAFeg7
5dScBLA50WCFEVAA0OzThWAwV2rgoiAhrQMLCOW0ckhONwY3QwoQo7R8Q/FU+MkKQC5VfK4ltprN
CtRsIJnOzjRHDVrsd2gj2s6ExEaanDDcjCCxANvLH29kNFxiKHdLD40taehCCl2fgJ1T5dk2QTMF
/jNthgbxmNmAusPLP9ZSpENwMlmfa2rdLqS+l/rRBPuJ3aPsoF7pFegbXf0v1Nawz2BFn9dzMQeP
QSGig1ugwXgy3eKprFvAkeAk84sxsT8iUzj/xE88nYZ/zHS68bWRor/3LWK09QKgZVhfTjaTBgjM
9EJ3krlo0PeC93+Lcju/rVCsSlO6aG2HQgIaFuYrClkj37NEuFYbStrsfTSNm95ZadJY1bwsdrJU
RhbOXGpC+jz6LiyrfODa9KqPHtBBjRmFcs5oZ4faRia3wKsMLwlUMpF2Ai0BMI6K/FAD6PVtdtrF
15gMHILqUpsZIj9QAniUWuX7UWR5X7KlC1mQf9zlT2xC75paFvToBM3WRjscvcbUltbvZamgbIxw
5jtnqF4dc4/Wqukx9SLAW8yyz6nKzHlr49DOJw3JCLKCprwAXwPHW2RHigXRAr0twYPo9+ncVObi
thi77i+hrsAXBjbhP//QePYW60nTzG3VgclPC97SWc++eVUf7/PcMbeUOm3qdxKD5w8NodKaxKH2
5hpZ9q1yzXgfdgNa1jLxZ9W0+oYzp3mlS9ePD0Irpwea1eBpO9ux+RZ2LbJXY59GG+XQ6Wn7ys3+
xgEMAInPcdbhT+anMdfNPxho/dYgAhrPYdtNj/Y46qtmqLI/x/gzm1Pzj9BGKaWWwsCtgC/jJHqw
teXThS76mLTLiKbY0DSnWV7UtAdM6z6N5gPJyYKUd9O7cEZt4oF2F4psYit5K5L4RwHAuTUV/qlK
v7uKQDCLa1hqxuFiR8aohpPFOtdqwyC0NODAOWJdDgnW2EqjglEcsgHSdXu2cVreG+KVgPHdTOjo
3b/M2Pg3fo/5tjSj+Um3bXCOZB7b1kMxnJdpznrzscqfbixiJwS8hyMuDqSZawAPg8O6828MRd3L
LuA+Wqd51OI4d7DRBOsU5XaZAz7+bx7H8eEy/fXOVcnMR8sFBao1PbVN16JRkdsApcGdL/Hs6nJT
bAzmp6jP/zFGTeN8BRBdba82ZDSi3ZsmWqx4aQ/I8qk7+cqIVRpUtKlbhqRaHO52fsrJz4AvjZoN
J1ojNxcMj5UY/+hZgFaAwsMOKZF/OBNE783ameZF45Bh8dMQ3SlIpGnx5xzstwA3q9GLYYnaPUcg
tVglAA1bMVt3zyRb1MiCyDYMowQ7Tn4iLYnIZBgddF3QkISuwU4zm7ODsrsx+e2d2jBDGEN+ELKp
srY8pKw44RQ+OwN4KjM0cYrsVpxm0xSnUV5oRBdSFG4eF76a37mQzUeyNMlM39OKfv0/9/0oHslU
KMAGxr5WT/Oe1uTdOL2OeYADVblCXxbwtE4H39YrlmBsX2N3eOZGu8K2cDqarLK/BE21d3utAdqb
3r24bvFCCNiz52YHrUv0Beoa1B/O4gToPABh2/WdU5714pSEiYXTVdROGMg5bsaiKtY0pcsoFVH8
BZhv8VM1o//Kt4FBtpgt8354m5yqOQICeGYAGI8jYJLiEqdFiv6UqtmQjC5Gxgvwx0r1jBqai/mN
ZzU0cK8sQJKQ1aIiqYq36EloUBTL6jXQ8Yx/xL1nPbt4rD9apraiWWUW9jONQOP1nCHLespGBsgn
NLKxFffCYmtECeYtVvX7LEGrCFmrUN0k1kY/mO1GRihZYJ9IWbOyfTD06lSCC3ZCsuHd5nZ5GpBR
WxOKq5SDuSN9N6XckwkE4kCJBu8pm6zkHVRi8DbRwU1wsKbuLHFyp7+3L2UcFX8cJtQ941kL2LGf
cN438N5aHAHkIugKNDcj03qD9r1gfC/I30qngpCs6wHVeOfuhN4n15jZMetAudj3UwVIAfTBoxcG
U3mpy3ek6ssXmogMR8591k+o0YSOnKq0q1Zp21ycSCa8N1MzvwWgWH1CxTaQlsJ+Xn59umcCNmyY
3+0BxImDUV7kjmk/8DSZ300p/9U+z+rkXXd8Qp3Dm3hYVdM4bQnAjmSRa4GqC6zN/oJTRxouypXp
FePjIgOw27DKC3vaErTdYmL0Fz8KE7rpj3gEI4QTg12ileDStO2lSzs2+aZweLVJYrNPsNSsQ7/D
0upIagurxNd+q7bJ/x5DxbUSE7uyJsL5Xj4/G9hMB07ePSgGiquIiCQmWe0hRbUzduiAQCkIyXFg
ey+6Ov4aixwpDHlfY5lG0K/bKE/XJvXmjrKsKJHtvHEXNXhu5wATklNSLDa/n9/54L2d+V4TAsjW
AnR/4+KpZ8gROrOmo5tU/JDK0Ufa/5EdRaYoFK/vRe23yG8ty5r7FU6AHBVO8Twgs8nX6m/XUWSn
ZejwVmsi8qCpcqurZAZ0xMA393dSfhSLbFSEj9ZcFuDK/AhPKGwx2lf6f6X/XPDrgVMe/9zL/zXJ
7KwEk5n8b6Z/ZLpkQTAhN4j/eiWj74P0Ja8lAI73fIFXkmkm4IibowBQjhJNR0JthkWJCvl4Dk9Y
MhdfQIvrE4ZmJdi41wzd3ixTXr63gV0s7qDJvJgp9zkyyi9NgzJvN16ZZpyA+45b51GfHd9JNesL
MMm0TcN5ixMZnPGngke+m/ZYrHlW9dkUXydQunxJxGSdo866deKG3u66acg2Lk4kkocs5tYjYLb5
ygqq7Cuac79Zo238U6Lk0i0a4bsifgu9ovkWYo+7Qo2HeA1jV9+K0dTQFVgAlTYuC1DY2OJFxcmq
9lvRF6aKw13Q2Lhm882KyxWrsiBEzVYC4KLCdg5Y4Uxf27xZda0mUBWhlw+gmmJyFTV9zZJqWhu6
YAe8McJPlxqf2bJXQyXZ07WkOjDgoJ9AQQ+KAdcox1WcDX/P2GseBGuTXTXO3pszjfkC6tzE0coF
GvGPQEcNVMtM+8lOSg8lhNmt7Qy0vj/A/QLMpqhdadTSjs2JA3javF15cr40L02uFYCvGSVzug4A
SyucwNWDslFtTjaFa4yvVAh6nWV2572hHWo1AZegxMPdkJRpmCTMnd+duTU/zcUzaXRJI4VJbYLT
JwTht18bGltVztD+kQGbH4CZ/C8t0SI/MbLhHb9Utm0bBtpfEFg/ke1caYstb0y22IZ6IvDfM9jJ
A4g8K1AAo5WmRQdD09XaQUzXnhrVm0MmbNKNTd8BLY6mi+HSgrOMrzFIT5ebZh0VwzZB04LN6JY+
U2XZT2Ee8C9uYKQbjXHjrLkhcIaAwI0jC83+grzqM8FxX03RsXkx1bnn45A0e8orDi5tC6cFquMv
n638ES02wFMpcSRBXYBlOQvfAeDygeyyoEdnoKU34BiO9cWXFOQ7wDeUHYepN5R+3+N8mkCv0cMR
7XoT1SEzDovCDc2DzgSYKPYaoLPCJZT43UYsoh0pFijthsXoy0rbZPD8yq7WsjZ6AXBZUFzaGcnG
1sqoaPpG8fuGl1DmJ+1gyLYUgQIGubW/3GTK2Rt4b5yTukxafnQnMf0XZVe23CgSZb+ICPblVaBd
8u6yq16Irq5udpJkh6+fkxfZqVK7JmZeCPJuyLKEyMxzz9lJE51ZoXUdJm1an6ANm9xKVxwUEKlc
5ZK9tPP3BO/xALyaBR7W1pucMwjRN6qaxUca1cJkuDagjGqLpvjOQTMlWG3BlpoknnO2AdA9j+m8
pCwjSzVnLGgaa1aZ5cK5mpuYbC5UqzMPoZgJ2qErG1GaDSMIuZ2wSnwaLmSsevpB2CrOIA0B9l3k
9mZTngtj2OMRugrSPsE33KtyzPLFmI0J+v/jOQkKpY8cvom8c4ONW3Vvaml8auoYqlm2O1XBFOnM
/4+LorLiu+pgtrZE90kbn7C7mKn7QmUfiVQI2AQfvxObxKqGoAej77mfzf6IZw0IK+Z2/s0pjEUY
2jDKfaUO43cK7TzDPTddfwmtirL4FlmqDG21Zvo+9tmlqgxNSrX4FppXobYajlehDmv+arxS3c1m
jvWcqpreWWdaQWJU3Z6GmTcEmVv0r3yE+EeUASlE9kKEpUPc7UkHRYRpid0tYT0I41ZkN7zptlrx
WS1MUc1LbDD/QgfUz+oKjHeuklmnNnkZO8s49+JAZ3TQx9Q8dxGgsREe2Fa3jrq/BPMBXzSjqfmW
MpRMA/EeRWt6R9W7z1iKIN9iq6EbS9WXi4FN4rLsUcY59nAg5n3IBzw5Q1URrwwHXAY9dVmKfRUa
q52KGwXX9fVNjBxyUaVEFcot6h4sKrIWnSlTcg8YS7fr8dOPRxCxW7osd6YFSC90yBktmD/aKMV3
G4vgQ6QvHo/NhbunnCX9M2fxUE6BBdZ2RTnYIPNBvp5bZ9qaJfdnSpRHSftExT5tyytxZi/eMNdq
1z10iQ50aPvWKdHm8DG28x6rSuA4WNzkoCFWxvZ2NGOu9BlLdkqQttt6slSkOvb1lWTpRHraz+Lk
bly2T8c62skyo6XYe7XBpi/N+8RkbgapvDtrypGmdpyV7M6d0gON6KAqdryp40EP2hhQRX9EAugD
rxM6Dl3nFJx74rZrAHpXL6c0pgOYVuyjHNJZy1L7OBlavzZt/ZJxlRzpJbtYFTQgYRcWCGirjvt1
Bkzgmo91+6QJfOMUm4+zOkBMWZgK0KqcmzG/h0w6loZZDdR6IhIo9ouE0cDKvUiQAV8lgap8uQqF
0VWMtrxf4JOOeFl0lbEBlMewIoYHQLDQERWdAvTXdtaTX2Qa0d6O73yinb4aUiyPoiW2zcMpyFWG
Z1oL7N+el0Zr+kVOxS8y/SyHeNYLwJGhBGSTv9fkkBkUTCE3pf7oGLCcfZ928WqoiuJYMrzXWNTM
Uj/Bg1MwoYnqlM8xO2GawE5JHBXW3ukH85DoYNsQXnLEFTCxT5Sn2fUlr2FxpJ3nTBBQzGVwy9SZ
QKFyXxkMfG34fVuIxSVfZz4lfKVrIEiVpJ+SsNMr+iWXEnTLsXa1qbzIS9BZZOfYcrcUb0PD5RJU
7vdr0+/t8ptMXsq7uTY5KPD3a9sZxHeXv+3mcpSxXPPzclfRHsOikxJCznZpQnKzYtfabrtbhtRp
dNVK5EJ7C2o3otNosd62IpHrswh56fCfbqdaG0Hxmox/1aJriA4NUDAzj5JF9oNMpHABBXYFvSJN
fqWfQQ4KYSDYpSwpO4I/CtQORuFsjAm0LuWU2RuiTSQCReJOzLu/sIWqLTyL5IvGud/NmH6tWkMv
ijXo7ABJaGrMDWhsu0sGBYMP5CeWUIuDMbSvhAgKbWyDTCZPTvPspc+Ya7wSgujGPrD6S7uIpzqt
ga0SWUfEf1U/s/ov7aJODrncu4y3NXp0HGVnVHnrEz+eYaXtgwNRmQiCIejjtJQzpkfRfS+Ucscq
jgJQDkc7iq3LNNozL2p98lKqCkktctJhnEG0XY5/xZqT+6q4O9KhYK0PWufioRK3yHGc+WHyvHLV
0j3SdVzTZ2VcbX/P6CwtXzIME83rc9mAWl8Z71IXrSpsqrDlKM4cYYtUrGepBiRj6Yzi6Owr7x/j
GkU5q0NShcDpjPk/JZTxTnQYWKju8qg50mjq7BGioJ9eMhZOnJ24UG+kYd7p6s6e2+ONPSvTO8yl
XivPSp8q1jjbIVEqfxkKmx1Vg58MKvqs5zx7IkdbaAc0ODpnGoVuyO8crITIJCqkmGDAlUk3hUDZ
J/BJfeTXaMSD5k391Ihe3dHENi2HetYhxZb/iwI26Q0opV10ymAYefh1cqv5O40oIePjCjwl/MkV
fcAWT67TE822NiA2cgO7nTTAgkLL5psJLTIHOfGq1VYFo1lXoqMSkzZyLDSbdLrM335n4ayxaLTC
+sglhUI09DGtQqM3t51hNwHv8PiL5902XoNessGvVWMFWtNjUkl+Gg9T38fgggF3aM91UA91nu9A
R+wOwpAg8DfH3AicePZ83rrlXReN7A4P451/wWDZCnQABeBigVVMReRPFtDEZOshrw0VHgHNSCzF
CRIWXaLJTQ43zFse0KkHeHJqF/mSTCaKkwcTYqyQdGkwVQLqa3QUSHlWILvEdOoD4EUeieWi4RUU
jMZtXdl4mfOwoMduY6A8jsn30sBTxUDb/AlPLeHVdQN0TNvz9EvwNWBXEAiV0bKgRHGTF1QvZYDF
PZRBsTVUR7De60bTCgKgWH8iGb0Zn5MtGalBmWx0Jh2y1ZkcLoiclgzQxaAMuWX0H8uQQ9WHyVrJ
6KVn+s8lB6W9d7v4nVXG/E+brDhYM/6xXLSPh3mVvtZdYa+x+VWfWrB4Hk0rTjceQGYvsQ0eLUqa
/vVYpCw5+eAmr2YJPY4wGsqPf4rhdldwvbzGskc9dBAt+oAC0tntv1Ua6eOxoPw+k28+MnJYTb5u
4qmHPv9JOYRbsPJFq2VI3xFHw+6uCZma1fKdWb4+IpKM2qwKLUcx7psiWi1jmXT5YuEOi23/eh2G
JqZcTqj0YO6qZ8DwIDqwTHloGrTMnOwW2IFG+MlIh6c+wQ2ZAFIEvSKUVDZr3tpF6z6ULYGVkMip
myFlEBiLzpYhQR/oNM4ErIvlgJWXaNa7BXhRWUPlxRGqdsu7oKnAYlWp42zo/bDEPUVT5khbkUcP
Y3cT2R76hC0TqpLYf3bRCy78FEpJVzXmvIZstLgHyXSVO9hPXFQNSiwQBQstvSJY7SHlwc5hvV5M
HnrUxSJ+CAdU7Tdgi51WV0ZKocOk1NgdLSpls/Dik5HI8eNapYoythwjXXBHp/VmUDoIxQCd5wIL
4rQAt+rYejzT2ZxHxdUwtLpVyWvjqIoICruJxWvothm3/iY7pX9VctBB4OWFdgeU9ccFe8fFj5kc
i4uZk2ocpYnO5GvCJkAIFRBsPljm5IHxOxesxdCHOPUz/p/TGLf2j1ac0lgGYe28dv/Fd73wlQ5L
VXJRTy7+MSdrAywPJD7Z8ON3WQa8WRCcaRlQ5tEZJRfgIV+Sp0JxDrP5TssWcjkD28ZY/Mgz9+Am
TNtLx00cZEv5ptDx3ZKOZfFDjgfdO0ANSt1LU1UnflKoHhak8PWhL83yXbj6hrj4xu6zngWLTaCO
6EwOrwCON99PirkqqykGSDamEoypKJOU1eqyKzHNVbwAX6wYc7TNLZyl9lQW+oRfmWsgjK1S21+h
XeZkgjwGGpfTALAbiELUEJNtZzWg+UFF6nem01d+UaB/hIxSdC/xgGV0VUyervQHhXah/Zlhl6CK
XxErwWfppSrVinO1wk9uY60XI8WIikptdfvLIlejT+Oy/Ho1w1N0y589rFYsNjmxNLO2XtsAwPu3
U0YaizzwSdrHxTt1oD430jFAVzBw7QVXfY79nE1b43GfDkWnFse6yZ/C0VG9FdmstHtjIUgXZFiF
whs3xDtVTVb7sAQrDoRONOWeTBRLV8BfWaFpGhekq6Izb7kCRUi7uErWK8NyFUjrHPLe1M61i+eJ
KunSnTkP4WOqZOGjiWm6EaEHnUwdS5oHzEtWugggE2jD5wOQV/EqBKIwBSJVzcGpOTQBuelQ/V54
caAwBNpxQxKl+rptHrS+WJGvaJzozjOhsynAhgs80cQD19ygOSxJP6GOU5mCBMSofpJtiSNEo22g
VRSweExCRYUlhXCNKUTPqMwNJJJKDWn503C9fDO0OVY1nT4/WnUHiQTAquhAGKwh4wBiESard83b
kJZQdhRNgV+EyFKyMoXZU4su+H5c9UI7Jcw0VT3MSp+uxwGEeU6XzuoBqI0Srwqy901Yjyssu9fn
MVGSPnB4927nWbJbAgtDS9cJHwp8XAtdxf+oygJbi55roOBXCk8gFmHq5mNo51Afg/AbcEYfNnt0
J78zoVbQTxEWfHrME0Hl0bUHSqFDUZZbvDv1HY14YcwPofNKAyqE1gB+SkpluQqZnFIzdpW4fFx/
XAoo0svlZWlQE83+bDQfl+fcwMcLu0DL5alWreRbczCd8+W7bCTzjoj56UD8/boBrrcmgWAP2RpS
uZQxMpDOFpEASiw1oIlBPnNJlGIAXoPuEp431c5OFezvNewtn10Qcw61BVJW7JRHs+Vt+lgDVFsM
w6wp/dzLwdEphthkPXhG0jxZzNWfS/Qr1WNZvWXx3J4crCQuNYBdCIH0dgqsuqra62CGj2GeQL1V
HMDfZUJ9FYe+Vvdd3+VHaaKIom/UTZ+DmNyqe/Q4yrTPDCdJenSVl/EMtTRugaUCGy53lm31d0O8
sSHzeqYBHcg36p2yg8DSu4wcDQ54laNiLdDLIaVFHjzBgYA3jIp/u94pdqA6Bj3vR+G4NEBY/3mp
/71wb7r7pmzuoQydzd63uq75g12mL1OrKd+8KrEPg1W1fqwn0ZuigjJIR9PYhrxjY3d+k8TGgbza
4LwMFqiEyGmvZtAuf9OBsH5w2nyp13SWdaiK7j/1crUfT4lu/0RbPXoK5h7tPl1WVr6BHnD0e4gG
hcWVo7vVG4zq6Ip2Bmp0ULwZBHc0Xk4pvcd00DeVfJqfprLhq6rLINlQFCVoA2NIRX0eciD173r3
2WGKdyZzKSxkDsfQBVFqMm5AaAJxKjIygDvREfJRiWyL22YvDebcZzJRqURBj8AcodHNktoVN5TV
N8Nq6LtNz62fhuCuXuiuFz7s2xJlB9KQsR9jXzNbocVTz6VowS9PtTjMZAwNvALNjsGSYdkhOA8/
/RQOeEbULpk0Zu/TACkmQDvYiQy3UUuC5UGRi6qSn65HlWc0PmENzC7WKlaZ1FWGVuQVB6Hkhp7y
zYlBBIlmARH6VRbP7UyiH3ULanUa2zhyfkDGOk+qpdDikTWSaB72zQwaVkAv+JCJdfreOApJMQhe
4wwg2MsZpq4hX5GxrA3gCjKQbctActAhFnlySCF5h269JTnOsdM0JvOZQqj+Vekvr8eUGpc2e/Tc
OiFaM5Yx5XNy0TW2WBUrMBFkwAMeWQHp2hXrzae+NUawUnB2VzhKeTd0uAGuauu7XRqA5QgT71R2
pzdtvA8Hy/KjeGrXteD6j0tLYOe6b4I8cN/jYVTaK2262NtPu4pWIIovIGG2H5jdrB/RDhM/85GZ
pwQJIGyLn+kw9jN42iZw7tOQiYgMERQPWNF+wo7xCkL16cKNVoMm/9yY5vWQvESVRt4U0thXwfnv
Q/I2Ai/D8RRxptzSQrcVKD3REVmP7ykbq4c5DtUXzO6CFk13b2US9sfQsDjk7jCEWkexjlu32YWt
abzZQ/NecPeSNDWzUIIx3rDwN0A+coyAohmVbT2zTSFEBLENFZ1TIUlIQ3ko7aIB29clbAQ90rCi
OMqgOArRAeGX+ZxYQmWVJEe/nYoQtDaE+xLdIqFouJMHMBZehlrRDr5ZN1pAXumQw9mE4g+ffn6V
Lm3oLB3w1hRa4IniWasaJ7RIccEBzYUKKp0N+HHfWL0zrgAHHbGGLIRUyUNj6SabJWLIsZQRtSjE
jZRLBYtkVkuDW35ij84mz8c9Uf3F6MZV4kz/3muQjo5d07lvIdGzq51i3IVgrHoo4kzzAdnqfngA
VxCpoALFKTud9O+At3l+ZqXuvTHGwNaHQha0c5RNCZWqbxCbuwfwq/gbvYTgPwT/xpPtsQLKh6qy
mUJ8TWJXvccTYHevVAMWhehN0HP1aIy97xIztfyjq96djxFQs8u7QX/v8meNHhi2RYp8D5bkzxSq
UpM6BBf1ZZlZS9uTEY4r3Aqqey/J8lXSJdM7Z70G3eOE7RLPm94hgnjAHWF+nm2H3XdxDHpFQAne
jayC4DtQLTsafhFG6TxOL2FUPIcwo5MKkRBx0aVaOP5SiR7FtKdH4Cj06pUbdr7SC8xAgDI+Ds5k
3ePfoNw582ygHxCdSWaJBQpIyFn3VZcqd/oMLoNwBTI56xn6U8WjBRapZnbMZzJlbVGtDH0sj2RL
tVTbmkDHBTLBVuNgFqQqdPDmChIBGnpJiuytHpzMZyHevq2ttMaaxp6SsTt0zbK7IU8gqIqf67WU
7chtDnaZxojBBCY+wQt5OfGOQ/xRW5XQwNwsxiVAuqB/jG168YUgGx0sHvXHCxMquP9VyMjHaQeu
ebFixWdmnlOxREUHpcBeL/NO0hyTeKPtRWw7pOCDkbE3+TF47Vc28GCbWJTjJOZI0TSOy/upmLyT
zCczDWfHKrf4Q9FODhynVU/Hqh20e9MoCj9O5+JvPun+4GbljzaxytsITE7iXZplczAVQ7LDZhbg
lQJo2DEl2bG6mgJQ0xpXQ9DtGq/Yzrt4rVK9DFsdsmw3ueQdetvbQpay5DxdQ3tJwVSwuT6EeWzs
htj+dmOXsQU6k8Gc2h5VZkBEScZprt77uSgsbXRGuVGBwpZuXBWWNTELKXy9c6f1ZT1XbJTQcqWR
6ztdjb7LZU2yS2eept9pRI83dEb7LFin13bCuTwFDam+uSDFFDQLLepouVUD3KE3IzSKoFS+zKyW
SRN5biZVcrhMr2SiFFwLx9TxwU3b4NOTWw/5nL/aWOt5S0DLuYuaIgzyWQdQGEpIftM6yZG8E9A4
c9ykL39KgiSl+ZRpUP5iQ74d7UbzFwqfjucmeuOzeJsJwh/i8Zln/uZBx+xIDD6Lfc0aywHbFyh9
prYG02Ybvi4V1LL6rWKFpxK/bCdw0hNpUFr3b3Y0mkcqBKyDui3RLbYysiQCvrFKdxoUGe6M3w+s
qXxMCsaTtKsVZNxTBzP+fPa2N3YaQkUt2RZgplrRkBKcujC1FecsCtBrawRkJLc7Ou0dDQuu/BsP
Y7q7sdMwVZnv5t7llcjXarvu1SuRdkqqocyyYdEv0zJBf/RJN8M91T73rrFGZ/dF2Z2cVm6eInOs
Tr1jQhkelH6jn+s9Wk1F3BKMJ+stlVticovb50Yx11RgsTkoExooo9cT349N99ey+fv71jDYmdUg
5RBRkPvD7VRiD1mOB9pTpmwshV/Coco4HC+yPB2rnjHv1F4Gg3UHPE2C9UoMjSEZ78uygfYzRszp
tBcb2vDapC7hWd2+V+4IuJlwpQ4ffbt24j04drQX/MJ0m9FL2jV52zj6T+kcpcPEVLEQ5WHmj7Jp
2s9PSmvqW8U1HuWjkny0kra8BTw9N4Z0SzZ6hrqJczBT3k2OtlSiJ7WYtM5knDeZ8QrN0+k2w3JH
J4i9CElgzG4YZB4UUBckgZXMpz7PzDMBCZgSdSfHDF904pj7KjhWdtB2PnG3RNOyOMx5gvZjUF1A
chzUEYH0YEH8EuMwvkP/Ooh1O2+8k/am0UG0XLtPSxFsTDN95Yod5ptSVBRKX/2aaTyHat6Hyjed
Ldz4heep2zEufxAr/hXpfq1ZYB4YC53/1CpzXk1lZfi4S+RbLuADdDCrDDw3TnPGbDB7Mi1mQ14Q
3JMNRweRimnHrsw1LJbSOJ+g6EcFNCsGY8cfkgejbDapOWcgSgcsIkyi7thop+VzTCb6MN+OCf5A
wVZ9BY8gs1UbkGq0hkf5HpptVm0nLEysbt5ces/Y3ENdE1DmDWVQiPwP4c9o46pY/pFkXqK4hycI
UZJsyz+HTtWaAYfQJNZmbIESYHnlAmGBFRVjMP/NmBaYoOz7u7eh5YElT7SJh7O3HipXOxn4CIJG
tcu2dR6aj55r1CBCs+sfJdJdkW4V+m16qrfe2q41YzV5IJ8ewEe/nbBCfKazslMSaIOAgpHOJuGl
sy+9WvOshD0e0gUUnBNEnPDgWM+rA0BjkoCM5AaHgIMmtx6cRu2AXVZzOl+ZKITSDN6CG0gAyNsB
Wj554/R+QUz5AFeiWb90CgA/BNWx50Gq5GqMdrpuG6ZmsZocaOKq4hALMl46kPcqWma7aTucoiLz
I4EnTMRhBr/TOYXIuCGQ/wC4Nvd09mmnKIqX9gL8jzSSdZoZd2thJ9M0oFMYPWCX2lBUn/zanJRA
Ti7pTM5J5xAL3+B3wW7czSxUzk8z7IWuRwCn/D9OfClYxsnLlfp4tNrS2HT8Pq+S4Q6AdE095lNn
BkAh439FuH3C+3fq8ArJF3Mn0f1kXyKGztiOxfivjL/qD4i9aUldbKUC8pjczPcNUJKQJ4XKtFiv
IPoJ0wLff6JDOZxsFIF572Hhm6gYKP3zbMgAZ8R6x6eXuCkogSJkPvSbscO9dLGPWNoIJF1eg/0F
CK0CXcfAA/FJqsdTvUnAAvTBt0dnyfRg9VZ9CEf8avlk6ig9/YzDfqTl7WLIuO0tPfE1sc9sfB5c
sVkMlQjsZQBXQSNyqmKbmoZOWmETGaSLJrD4WCWTMRQo65Fj1viLWjf1Tha4CQPBySwvdhMmY3MA
7JcLJoWZ+OmM7xjRquqYxQR1mYFia6yt5z6Nu5M6x7/wkwfGZHGA2OSuitFtFQne1jjKzNv45Axq
+TiAeo96AHvT9G5Gz3rtVW850+uTwkfMb4S5H6H7CTH3S5TTPANaJVrm5tMAUgzIW+8LPmJFq8rj
Z1NVsjUm7+6abF6c8SfP3PUGeqT8bHbR7diPaOFaVZaevmJjvXYz3OK46Rw0EJkde6jybsy5Kx4h
Bef5Sjv2bx0f/mXdYP2KlMZncYd+JsOtcIdJlJ/xiC7KMs3CVxZx8FxNqnuvjx5UPr4oiTk6pClE
SeAvZckp5tW5tGO2jsa8Xnc8aY/j3Dn3oYsWEdJ1wgsKSnUIv1eqwm8jMq6h21oDK6St/mNWebjD
5KO5p4PBLKCgk2mx1wavNlWjFQG+yv8mjorFB8hK7Gq7gvITL6fXeS5eWsHx8XtApCb91svU6XVo
s5uAZEi13R8ClMooty5gKH5l6uFLGD452SyWDnj4kvclWuLc9j5MMXLmpFvFXa0dyQkFqiiwsWIC
dnfPe3HrMYNImGavyctsbxW30exPzGuVZ7MzgYbDBu2WQ3QoPE/aT1Opyx8eH8p1P1vg68wj7d62
GSaEQibLG1S/L+zyhz7wcp20wwSmhQZiX1XG/Ri/m8agYX+0ZPkPZkzuCW1+1nPWZN0GhBHRumS2
9dwWjN1PQ3QkJ/QE8Zk3yyV+sNDynioqFncVXZ8eCrTR2VrT/oxUb/C1sca+dK8aeyWFcltcZzok
XBvgCrLQ/iViFcdrrmKhG4rZwYidkDmfU594yGfP0Z/zFQja8EKjJIRKWm42eyIlHxO92mdJn/pE
T57ovf5sryjNYg3Qn2H+XjRddIyhuENgADp0RQj16DGDHAkEsfHVFhBniVieelc5fGaQfYEYtKOL
DPMJN9xkLTm8JBdXLcjB6PCVreTavypwdptKhNmSTozGlAYwy7veZCa0OLVlQ3BSlR5gCcACadtw
0kIs/6VOhvsRtgsrG5ztujfzZVORxfHRrYbqKa9C61nUoCTdnoYTNGKgTyz2KSsgcLZUI5rV9EkH
qUt2bmf0vIsuzSlhWIf06mxPfZoKg3q3gzbPvS5WU8g7Ca8cUrDMlcGeyCWvDP7/51IjKb0Myo3n
FGK3NvgaWwsaBbHeOEFoCvZbOW5Dr37sxSECL/1a0RBDQ3Lc2Ngw1ZjboxbIW0A4JIbSRvVlPYrD
9izogLnyd2x75blPLP0Rkra/0nmYfuCu1PqNN1/sZqX8tEA6oET16wSqWCzixFCBY+X4DtXnYBZq
JUOEfkysnsZntWPjvYIv+aoTpOV1gY5ZkTlaib5zbdvdeIo6vheKG1BAVNqK7w79G5h2zEdQt4Bt
cpzedci/H3hV8CASvyslZHj8ocvs08gK7ZtegptQ2NveLQ624lQBdjBBzlVwHSskutbpfplNmJx0
/bB350p/Rq9Jrzyj2a9bRVxh59rpjTcvXKtZnryNaI+840rOsEOXYBMDAoXbpvf4JhTsJBysor8n
Ycoev6GP5ZKUFGWNZshCP/A5LYLCS/SjYdrzc55MTwTR/8KO/rPpxxd2guI3pXfn9h6WejPMvy0o
AlhdWK9oWBdp9Ago/ZZGdKhixR9jN35i+YhJeQaZbLOIhxM5M7SABlnoRrtlWLf1Fk2WWkBDKp6n
IM2jYeMaykOP4rOlAacsCtv1ED/FEDLBrlS4cvvOeQQQQLubPRXTxc5Sv6fQuPS7Jga3VNi1L7ke
HqZR075PU5hvDDctdxRm5u9xpOfvimV52H3gXkBmr5/fZVUdPeErpS+1/70qy2xl21tu8gi2zWgd
MXt4ZOGE9mmW/ucsNbuLLf88+z/Eud2w9/IavCqNHj/V/b3Jvfg5F88vUeJGYOObow0NY7NNnvTs
ngaJZX6fszrE0wO2zg3NeeeV12xpFEYgkII0z3CisxtbUrbj1sU9kex2ZePD+lUc2UThTumabayO
kIWjbXpRmM5ubFQYMrRvfOCgXUlmoEih+OdR62FeASLbkAhBP4cg6BXscym+oGDjjXXcZo3klxXq
gAm2ol3SFlA9CMA7fmaa0wTUFYwzHgASMCJBTQINlVqZZ9vQy1hQQkHK5ylItoPES839UM5nlg3G
qckb/PSDBIRoP8iUtvysgx8g9j+H5CR+DzIZ4PikER1a2zJOIonqoANyCFqvLtC/rZWWd1BIgjIS
KpaQT9hWTRsdDNFQP5BMJZ3SgUK8DFITUFhRsUGCmKvAr+rcluhbhl6XrO3XqeKxNTiNsgAP1qCj
1UHqcx+FHCAzte93ngXXWq3e0Let3ZGTDmNj5ge3zL/lcYOHYlllwFpttv6iACiHgKp0pudULPvS
oU2+4U23HlxBBl/oiX1ivY1tEPhjccDSkb11+pL5MscO0Yg3TazdSNusu796F28hZX2U1vLBemjE
+rGe6fZJG82lNPnzz9KRha3LQTPagBbNdHDCYCUUzbC0whaHc/NkWL6a4SVSgJMq0b5lrXXp3sk5
5r9hOHS7ZZkt0nxoV8TAw4if+NwFix3WFR4abeDRKsVaWwiZnpXRZjvA56q/MblBE0fN+zczwb6l
0Xb8Sc8xxcCDm31W0He7U9wuOtRRU4PiWXE2rHenByUOm6AYy+F1Bl3Zyii05K+yjx5SE8+Qq246
sc/L2FnKl8tAZ75763V2uczslZfLdLHjggC9V6ZhBQrLfaflkU/PD2ZS2wca0sMGBE//M6y1OPLp
gYGCKzGk3JKpGbCc+mvr8eIF+IjSnwD73yeQy3lJctXYhjyDzp3wYu1JvTP78gEzp/JlMUG2xkT7
zINMn5WS72l4k45nWzVwMucCOe+zqYWiER44F/S9ibarjd7NBXD8mGHp6AOCwCYHB1pb6PprGcU2
MNpiGPbGMiywwnzkSXoZckMBo19VTie1f2mMcniseKaB5RCAv7iFIglwAeoTeGi0JyPs/5nANnck
k90ykAJYzkMMqtsCqEgNVAAmNGDIS0WAqsrLeXikbAZJlZ1p4utJPooSFTXHAMxYXCRNQIeImde3
yI6aRw9Su/O6avV650I33HEbLCmGeh+QkFfE88uQBGmkVxVS3XJIXhn8x9weKluAduFJTNxEa3NT
uLlxkiDsBZ1N47B0OZ6YRsuXbjqj1E7k0/CjiMRgy3iycW/kgTIA3yvTZYi0fRSSvpuS9IpA5mUt
r17GteJHQA4/ClH65ERHdeLJHlIU3Ukbug6qUTjQWc0M99iqW53NHWgTZITGjPXQmB0aJ1QL2iwi
o4FKBtDoMkgYsyxKAce3AJ0rPQ6Cl0vF2wyvnJixmUXdSdSN8IhwqnLTXDFQMNyXGRABaWzX51zQ
+ES4N6Cl+i1hvLwzXYVhVz4z3vQwVTZGbTUbimq0ePoiCaCIbtc4HARIxrixMLU8pjW+b1sdw8ho
GrT0AVOkuUqzVSAKs9bV4skWnDCdY5zjxObvWFhTAtsqwDbP3Opk8Khdp+pYv4nQUlDNiNBUhEJu
VgnMqjBWoKD1tk0LKG3TVfm76ilPYWqF/yhJsfYiLf4Zu3PudzwzHhsl1bfqKFSF3Fi/o6ROJE1I
irJLUmk38ztrBoP/VLHeH5gl6IVc19DPX525kPv5szfTAevDZP/vnrkX6HWNjTY2AAVOph6L5rjb
a0eCUBN4O0Z/zq7TvHCBVZODD9jnBoYlXPc5A7+3BQKXVV1p1WHBb7coanRR9EDRYM2/Kkom1oB6
cNatcGWMdrsuvQTkO3oIsbFE4xujMK3lfgk6S+bbpcKW+yUYl80t2ijzIBJ33xAYqDtFjR9otNyQ
kR6GzSW9j+dLOkUwJ7mkK0P5zELb25VLj1oOmlhB5O4vYy1Mi32RdgYYj1ttMLGx0k5QZP5sDl16
R+Os6gNso+RXO4IUIzdS6EzasKKSb3Wv+MsYf9i2hk8CKwt3WyQmHmRoPLn9gGYitJ8TAW05OMlj
Fv11G0wEtmmoDwfT1H4ZhlVtcw/f0Vj2OtDyQ9sZAIN61bKGIRupKcMFP9ii7SgdtKJhV9YdSG3u
lUg3QT9VB6XmQhvTBa4lGvHrnziOfo/tUAcEUm38c8rqRw+I8FfQGFq7cuLWBr/z5rvCQCcuAjJH
g36eZTmn7DMT7IgTGp1sJyClw6kEdd48A5v1qaRISoctc2JpJ3lEGT9BglIqJuoFiCpzg4UBFRNO
l3oHqeTvF6AalPp5gavYLMV8sp7aaU06N6R4w8rmldXzeFyU3z+Hi35O8eFdhvH/cPZlzZHiTLS/
iAjEziu1b3Z5afd0vxDTyyBWsQv49fcoqTE1/jwT994XAqUyRdkuA8o8eY5Wzs6zdk4aV5sq9RvU
7Yd2Te2xi4B3BvhouqZeWJ10u7luqUcsPO+MdEqRrY6ea/SwWKtaNM1TbFbTlruJs6InqVszCD/G
Vr92/IRdNIAgHjSABbGNr3CLQmHioaUkVooGq4vLv5AJgGvrIabvTt7n4WpUzmSkBcAwE+3qrm9W
gwZwVJHVaF5QIJg4DrNAr3l0IdQLDZdZcqZZckYK7ub8WSxLwe83w3DCgT0jz7hzkc/6ozFdF62+
yG17jXCuru9YASV8uzjZRfl48xgqD6pbbvxzsEW7iSYLHZuJ3r/YKBA92nivoNGgTMhkDQH3h/rY
hUX/0lXMOjR5bwe873zQPuZsY2W8vjoiki+di7L6J8uxRAvRp62WSkUJAQG1ctdZTWCy/LdWte1j
p9XNGnDnFqkM7btGImFjAChb9VfY6b/xImW8mZGLW3rfOw85nkKHou/MfTPFt+DEc/8ZHEXNLRiv
zLaFx4Snh49RFe9J9ozEzvx6+K3bABhGoW+/mIbubksjZbNY2r/4m9x8SrnVPwk9KQKka7TfbqBN
sfcbiR8RlLprvpqJoW0KCO6ebeZlZ56a/qaVtvvaWgosLobwtx+E1ej9zhPQ7Np6Z4GXt8DXFBDT
c6gfW8Vl0hFniTo072dkoyEUWciVLOQ/mDU7A3UWrbuhYHsWet9Zjd9KbOOXm+b4TQ0Zfmc+Gj0O
JeggHjhulWs9we8W0h6/JV5//jJG9HRCoi2X2hw8jDkIkP3mFiwYfvVOjD+CBoQmaOW1+mKrbDXX
7RjSHrl7kibS2xY0+Xa2m6A7UM3qgFBcC5ltaXQXkOjOSagEeF9H3laGllP9SJkJFCfkMxOZfM9b
DRlzNeqQFd8mDTIoNBk2tXjE7JH+du/+vs68M40a5a9zpQVuDllQGfgFVBpyvBmYtZ7lYBZ7SF2z
PXKC/VOW51DH9vr2V28E6dA7vxbXLNOQHxpNtrfsttu2oRAHU+2aU9Bgg45DK7c0rJMeqjBGxE5A
hrMTpBNtoE7hZ/bAbwjb2MweZJPYjO0aE2yrd8ZlwTvjJwt66QC9zaI7VIKjhOkm+g/IOQbE6ZdZ
AJbn3SRfCny8nS4akIUZWnJdfA2QARB/HvlaXgwWRJDeBFRcSyy2gei4fp1Lc75eYTsrSgCDTPyV
KmmcdIgPzb7k8h4w1+YS5xZQ8Hpvd005b6oAx1jXyI4/0xYrqdjasQbrmbZjarTMKU+aI8/eSAOI
1maXUkHaLa44wqJUFhejeYutECh3hYOnSTqjubj4SoNlrlbRNGfbb2S2GxYH9axXbNjmiBqb2xxx
u91n0gWRW8LGeTgw7C7RGr1zvNQFD1kkvnrSeZZji7daB5kl7nV/tHYSrkE4EV/ciBXnPBy7DUTd
Z1euKjHk6kBGzCKxWt+rkYFys+acYzYoRh5vGG7MZ0vykG3p1EV9pA0+zJdt35yjNvQO1ZA+cN2x
1lyWyYNb+9WxyGO83Vhl84wcGFKhjvR+jCC1xJ8h/B26yde6c5qvnwU5SOTPQahlVhdRVHHAdV5c
rfiUy7x7pEHOGuzYxZhvwJDfrskWjkZ+pQm4lmK4ueJJClHKrtsCApysHA0EkPMD3wDp7xpNuGx+
YyBxPrIlXsc2dlM2T4utKnJQh9beFyKuLKNqPRNXFrjbeLomX0Pst7a+XldH2Q/FI/7nUTQXcftn
AV/6kjc56rTAV5UvdcUNZ6dXUfY4eWV8dnl27MFU89iqg8OE/yj0JtvELEZWX88NF3U2GPWoeDGc
mB3zIbz5vceTw2JHExbYJe0C9IyQRjz3XLu6QI7tE0umVxONLivcjPl3SCKd6NEB6Nsxzqfke5S5
kA9xx/yqWaGxpyB0xKbXXCIbFeI95Lul/hTq2aGCGn6p69T67UwaGp7H6FfsgfWVC916zcJoAF+s
X164nrfHUvBp5w8OfwpNzlbYHfXf8iq7Aq5i//UejoLWLTwM82GT6VN5aUdhbaokP5WVaJ81p6sB
EBE4pHr7TDZW99emz5LLPNLd+GKX05VG/xlkV7w5CKva6+/6mlaBbr9ZeLOesllQc7YtGpyDxqBA
1nvxGiiDCm/MqD7Rl8XpR1RKPrH1VVaBh1OVruocOqGG8plfNSlGi1Camcetmif/m36kWpPGZg2s
qZd6NhqWCusMzT3rLNSBziDU46z7PscO5d22+LmJa52ZxtB9EHfFG5dAq5ONYhe/JVZ4gFOMXbde
TB/c9KYEpQLE027XpfUWnw+fjyZ8s3wzPM/ZdVJA61KfBqv9wSFUsFt4M1o/2oELJTqYSm9rsS/D
OyKWmV+DpnrEtSruzkbRI0cjKTKpxp4NjdhkBfMhfoHSH/3hTGWD4qC/Xv7pybb40Xbig41il/UE
tOMf0auqaFEHbwqR0XSdEc2BuvMTOrm4Twj7V2OPqDjhZLa8T/nlLzy0Z5+MTtzyE5/C6+03B8Xd
QEOOdtAK44mLpHvVIJABiAcIm1kToZVJjEGqhl2OChbSj86GZuMSrR+xyT3Q/GNWreG0HntKzb4D
nhrKu8qcefFtjbYry6+OGOt1E0HCo63rbV36wx+aJn7oXt5dbd0vnzvRX8nc1EO309y03hqK9Fg2
+Q+R+t1VeEP5PJXtlcyLV4GqCHnV0dhdK+U1wIvMi1cfyfZogjZuLWr7gFqt+6ZBWmYHyg9zx0C8
+FbE/YF2uywru1VhaPmDhUTLA3pX2xVNvEc6U2fv2rYxd/jB7yKrQ9aNr3fQRQUwpSE2KSBYbkuB
mgdwqHrVQmsHqhTjw2h7GzBgOifyW2INXieH1Ki/kukDmnJZboZD0jR6FWy00Xpp0DDgs2KD22/6
2IpDZns5QEKd/daALniT5wbfDWqYVwzpUJSmQboH59GovknXaB5pUk54rUpC77XqY+NZpPaOnAwR
o0cEhGvzBdBBLA6FugDNZlnoQhrB57Nzy+x6VUJq/UhLqgt4nhw3DVSrUf9UJCnotylQNkYnwtJP
MHdT0gyT8bQBc0yi77LOKlY0nrPiJaqW8/iOyGZZDiB28A5F37MMTxynzrtzDdTJszUJJO1QCia7
aQOQXHgG+8xuaNWndutvO5WajRaPwWV9zus/XMNGlseD7iZT67/7f7gurf9Pf6NAL/f750FFXV8P
sZmi0TqVHjQG7azep6h873yDh1+BmtlSUZ9Brw7oHdZfEm/gEKABOphwAobQL1aU+Hjh+I9IG/Ka
F/ZIOy437qcuqKK0OKTWeKTNmdfEEExmmQnxPZoxS/3Y4CXpbKRJ9qvFizlutNl3YzIFqMBZ9TBZ
aXKSkZZv0W6mfwmL+Ae96aR9Nbv2pifWbVZXDyDzfoLW0PhQu09JgTKVoyCNRVjF22JstfWMX8QO
Nfba2+RQTFkwv/60miFlDzi5js5R5JXQmytewe+rXxsvf6O0MQ+FvterCdgklVxmkdutokagF0EN
/yvIzV/iwoNwuYKMoZu2ecS9CQdANTaZjNEgQcNl9n3CUtAyiqCDYaL7KG4LiIc0SbHtzLLeu8Av
QPW8A6qJb1D9TX6V6DFY1XIUeKB49h6182RfOYDm/MOVFU06u7aD/2iLJHksE605QoqpQKbea57p
0LbcWdlI++4WG1RZVnh1S65k+hCFjo/2GdtNvNOpqKKLts1c3kXpfgjkqFS/bDd98ID7/MokEIPo
q0Ehsb14ApxyNAR1R7fNyt7f0vBDEKpCNtJSd0Ga5x2mOPGPk4zQxm611iYe8wwMxOhVu8ynBvOc
IAF2akNGNzHyY1/VX+Jas47CAdtBY7bac1fGqCZYGfsZt21ApFwDj/9sp9Z8m8oo3tRQNoC6o7CP
tg+ahdK0tWe8edwFJdwVgGrWYgY0Q8rU27si+YuwyQV67vHGVGou2WZIMqGTyQ/MfH/Ntszx062G
FMzKjjTUDGOAbqn0ShXZxD2LHNUyqsw6UV0fwMevBzRHXjp08FYm+vfugkKArQwU7cYcxPw3ZE3h
M/wDjccRzUHPPDOMl86OtiCtKL/momvPQ4saLw0L7vtbkWfFPFs6WbHK+woVvqIrv0YmXs/UGkgW
Gy+MaRsKShyzPXs5YNdS4u8NEFcUoAQkA6ssi4On2f1rLKzXWg7xj0TrWND7trgCldick1GrZphS
3HA0XbXyW8srfC9yfosse+e1sQFXWiJtZG2PwIX6gR/9LEoDXOmKQhCZuPScUqKUTjP0Wc5GmoZv
JTQO3DXMSwC5erE77QepYffQtumzHroQZTPRNA5SqJU+IZutGTx9ZkP4JzV3th54Qz6xG4Dir0bl
D04itkqtSUdtwDEfUCeHMNUQV986MKWtwbiSQ/TEj75G+M2TPSu1BgSkeCY2k15+K4zw2cva/pnC
pXD7gOxLeGRWnMJxB7dOjGXVqmqMBulsH6+ACk1ntk1zScAzHVCRmqkhzVIJm2Yd5Uyz/x1bQfX1
mEKgZa0B/P2qhzoQXc3Y/86tYGQi/I3NP1Ijrci/JM5gbRITXyu7sNxT29TpNnTc9i5Ic+cgh1tp
4GR1Cxo+fFuJ79iXDvJneeOsFpbkokS/QSfd9kjEy5NdxCAHMpQ+PW5hxD068gLvncV9lAn5gyDL
5akRUY0aeeI/0oEN0QDQQLib0u5mIrsl+m7jSyisfpgAmOgtjP3iuNhpDa6jime4zAXOE4snPt60
nSq6NqMe7qiwzJC+XFdqSGVnB9ipNc1SUZpmM+7dZifl/N+x5Gxy3fiyLEUrU+yyFM2ifTrc+SDJ
vOSteP3InGFlz5km3ONCvUFn927xpFQg5IS03pCaVSC7p8YdbiGgNmFIYEbiEJbebs72qZRfqTsR
9o5Js15slBD0Pfx6Kl1z9jThsQqy0ypTGGq7spbpLWNI6cVqtA8SKLVlCTpb1h4JwfPZuuTI1Cr/
P+suF/zXtWkCTKT/z58Z2xq59TIHVbxhcq96VVcXXd27s6HTUBkV7tU06zVkgZsH8iCTVUPULI4j
KIc6oYt9D9yAj2TrSapNpFrJUoe20+s9j4HQI5flEv2U7ZnuQI+dFuiQpWSJuF2C3JD6u11i/iig
WrktTxHk41jog6DlR/q4xt+ffvkEdKZ+AlMtP7uVeYr2jwzMAsunmpfPLbGZPxZ9cpC5AvlmFGBK
pV+M5seA0+MHTkU+bIFKQKnBGvgZasxNss5YiN5GVCBWKZpez76a6css0w80pgM6tsEdM67RowoE
JbnU8aC3F5qN82RcodE/nFcQfWm0F38A70yssSgg5Wc0TUdrK0ytFfoDh3Mxoo02IDnohsSj6TTP
JJ5Uhgc9nrTo5kByp1lah87IJmvjPKKHZU8mOtwtRc7k12gDNFTQ9Lci293Sd6cc8h505Vmsmlab
tCZWsnzQQGiRq/Z7qwYGyJZNstLE2IO9rwCXnhxDse3z8qcGpoeTlYRluPqPUxJfp5hmyH/SyCGp
dmEM9qFOHcBV7JtGBElLgElhupgPZJ3lJxYHfYrGbTv5XUCuy8TsaJWsDoZysLY0cyc0cVt0EZaY
9SdoXIT2sI05Mk3h6EIfSTV1AskKXH8Syx1eUsXDsmV0XQaBg7xv0OaAQmVUlXJHsxY6Obb22IxB
0SQvvdDG0xAVR3ot94AgsYO4F9MplhlUJtr+IQnHX6MrwfxLYskQtUESO2kAzoxkMq0LA5zl81iH
GOcRDYOXwYzaddqOyKJLF7UpddYrG0fVfz4j27/6gXbhKF1fbtq4ls8Dc7pAi/LkF+/lOo9M/btw
uFzHbtZesHHW0bKMzJM2msM3rct2omTJrw4yxAHS4u3LCCrgnWDtCECf1j+nSQgxa+WCOtCnq9W1
66/1MO0Dq+iHh6mzjgSHkTJ7Gzo5vZlCMzdWCrns1MnwCq3jTsLAQvINXDWza+YUs2vReOO6tDu9
+gFgT3ycCqMIbKccrrWo450v6ibQbcgx0Ba5a+zbLDYk4sG0bQ0iG9ib00RshPI6qYklAv1JoB0f
Jqm2MLcI2oUvF/Ly8RZRiUeoBCczEz0BHSqUmrflWPIVUT+CXkavnBKU5zrYIMvS3A7g4jhVTW+5
a/LNGFioCBlh2/gKhKUWYy9uW67c2395QvQrtR274BWp2Jm9P+z0ciq+63HAUnf4jm8rW/U6JJXf
vBG1xMmR9cpv4g2wcekVOp3PwhrLi2Nn2U4LzWQ9mgJY52KEgqAO8sV3V27p/MWwzHSX9t6zo7NX
tyuQaKlFCtlrPMvb2kRP0N1jnU4/jimowrtbgNu1obS1ETo/82nc2Vp+qLRYai+gY/HzXWoN4iyH
QrHN90VyBpfYtOkU0ZAH+s6gRnXjzBWjEEoEQeck7peq8MUjE81f5MWr1NjxZrTmIGakYeD4411Q
20by2ZticYx6iG1Lu/ZPGWTaGfJQJw+vsyfz/YxsLpgSQO3L0dgILNp+HpKjrmm3EBpyzYi3ocd/
2xQxO87nEkjRMkgm48hEn+7pCnmjAaqaJGcQOfBAy8oJZ+jIL3mcrhszT/Y0BEal3BncNcAnhFlo
P0LoZoDCJg21PLuAWq06p1DHJstsRnsEpF6zZ7tx2StdwBq0cb5AoS7ABPb65Kv76KAuJ3a7QMj7
4VSpC6ROwV8ZmDsV8pyY40CtIs8tM6w1/hgA8f5zglzINjPM0bgC8EqvwEy70MzdkdAtK0B157bq
4ni3DDmm0ko2bjt+C/vaQGElqvHgyuOvzZiA5hkbLbJrvlktdtpoFfrw0X+xt9J/ApQwOX6EwGSW
B7GtJD4bhJWh6UU0zIHex7glH6janWc8DfnMM4t7g3aYPbOSWVPsAySH3MgWerqN3BuQzHG6ocqb
bYAPIAkr5GMmnu7TeHhOoWyw8fHW86Ql2OrO2bBwLtSRuzSMEjViJ9knjdMEERjh6YkyhfZ3PWlB
iPDxKRP23jyD9zmIuBthnge3244YK3kqUICEvmhrgQwPHTWW8VanYnqIuPtDpp37UE1ODDAG2mg8
bjY70DdGW/KkQF0FlrdAV8gaKTLTOd0KDlWd/WRIAM7s+XMWlh6i+KrjxU7NzMb5WCvrpKx3z2E+
OltNZHKmHAdM/RZY9RrfFJ0hDtC41FZQC6u+uiN0FaNYTL/sATw9ju+AlMoAKtc00p9tYZSBZlr8
DfIW3ToMDe3Rd4HjHCG7ewSpPz52k6Bu1EHeWhN5/NRaTrgyLHm/sDRRI3xfuDez7GetFvaQqYIG
2yi3mszCC+/FuOpVRqKzyj06QauvjVkNO9yftZ3s+PCmdclJV61XoJorV8xHwtIw+vAS4uyzyMxE
+c03gZbsnRp9Sg3QNej9eSZwH5SAQWPXCbEjGx2svF8ZIsuuNIJSZn10zf7zqCZuh0c9GUCgk7Li
YtoMtA6gTVzj5uGdXHUoNZt3kHLQ3FOfApS99p3SQIcBHk0uk3VAM3RoS88oLnS6LIR+kZg9RUn7
Z5/b3yRYFrT92BfVTmQoK2P/Aq3PSZ/y04epeWiF0Dgza8s45GAiPYGr6ldjxOgyblwPwqq+6I/U
gvw+SyMPhbM1mgo7/BhoPTXA3HnWXcs4ey56MnArD79WIEuhf0Y3q67A54PnB1WAzVC7QLYr1xb9
ZRuoRIoXp+TXxEYDNHE42Say8VwNCYJmqqGhM3EglqY0Qo1g1Px+lcTA9WdSh9AKRHq/IAHWnUPb
RNu9IuYrbac702zfGOYX25fVMeGxfdF6vEt0gAyvMzcE8NIQoE6lU7ypAYBRPnhVaUGJegKoH1Wh
m/M8Jj/BOh9aKI4MHCfEhg+Cwt6lKxtQWkSjvy0SPK81qZq1aGZ2crRw33vFcGw7w7vQBB3sHl2n
XtqY29LHe/GkR/EeAs3F43JwrarBP4uLL+k/J0TP/XXU8wJ/hb8jhFMVj1pR2tsukiCu+ecE6vz8
4NnOD7IzFzmTIDFRc63AU0O2SsXTIrLMjIf2/qJkJq+ySTeezPTzYiK7a2uvFX4dhw/2tkf+zdKc
fjdfk66iNbW5yhMJchZ1UTS2eOiD7Xm90dEmsqIFl4ORoCABOlvQ67//THQmIpsdpG+9fbBPhmjP
pe8jSap+zOUTAbDk8+yaeUm9A4+3eRzUgc7ogKqpeczBxPPvtg8uNKRYCluGny3/me1fP4Hbox0W
j/jdsubyyazeZ5vBQ0VeTNK4arZrXHuOOyuz8F5GNu7Apuk5IGQTgMSjx5oLcwd/YxnJptXacjfE
abI2UUragGIqf60yPz7jywx9TjVMgC18BWm5Kw3nhQZT25cBGDfliYY+c7VNnLEJevFwtcc8OdcV
xIrDXqkcITQV1S3U0PEut4QaEHudQ+lSuF19dmUKp4/24crQqorwJS8npLugoEThd1e2UQH45EOT
L12ZqZ95uTKF0uzfP/OHD96C4ePoDA9+hSfYTpgldFRqrgXg+kovFuh6LnQ22ByQ6mYa0JIhnWxb
9nyQUDpmOJJD65fgDAJDvZ043nF2n52SmBuHtk+OGW6V/ZG8l+vMnmScV1uuIQvI+6K9CQubQyrA
Vhy/iAK4Gj9L2LFXCFrTAR2+W41+EBGCNvT7NbQqzGtnu92LAJnCpjJ0vqUh5BMhTjtBiph8K7WU
3jj6vFSK/8ID2pt8iL/p/UvEm/axkNGBR1gSHYopu9IlZY4bkK5DxgEd1n/mpl1dTF0HRxudVjrU
GTnXT6XdVxAzxeygtUm/jhs/WqUJOPjvvK1kNHfvy5A3+nqaIVii3xccUfDrkaNK6ovDvcvcl1EK
oz9PYfxCu1ZIloEP2UTi3muz4eXd7pRu+pn9g/8gFGelj/JXUKsPq6TFF4p3qPrK85hui3c6+WVu
cf3b6yOP/OKB/cVwzkJQBoKWfjHTsK1kvZ3SLANTdTmeSOQHraSiCqBA8lOHzMZ2kQUCbW+CjceY
rxYbnf27fhBNG27/k3suUKaLzlAGkC56H0qQmp0cP0TzkQNmr6Jpnygvbhf8wO0II7s1v5RtOM9R
kvx9jrLv/xtHq5CniptQ1VqbVd3ivaXtAtkm4S/TOnQKUMiMigetEPoX5A2HTSwnkMPhheMUDW69
BYZdewESBslCKNQ+FwM3kAe4i4yYyF6gbtkHrQFAV8PqY7/okc6nQ9SlIHBGnnMeNw5fMw5W3Fkx
R9j8m+U53jntvyWKFXUcuTwOpoUgNSzBWLVyZCrPICyNvxb+N6lIUUWfrXlnKk5F8WdoTNhOjhYU
FJjLNwQOjTwHQGhhsS0BR/uZYVlhSMFBAqGZSFP9fF0J5uDa3RPwPyu0R7xop8elS4DsbsO7HUil
mmBuJiAj+bxHhJB1NANHMaxxHawLl1gBqhyzOOkJlOSD0syKE40dqytOdPjMRhOdA0LuCnTNq8V5
pGXmxZZ1pijF4mYuwtslKGAez3MgaHRZCs4kddl5kWVROrPeP9AyQbb5Yh8XB4WytzIY1DrJnX4I
Oru/6vIJG+Srj8PI3A0AHeAikBuny/1vLvqzdw0QjTvNC8fv2Etn6M36ZitzIXm8+9sb5H3+t8gR
JrJAAmYTLAAgiJ22sYlKQtWUzgbaWeP3oRnWRYEtTAJSl8OUJTe7Bfl43XXL2f6JP3rWwGbLrTBg
jjNse20Q37jXrWjf0wHbj7uYPpz9IYyvYEMzAzR6xz+KnL1ItzNeXejDHygSddU5khxssMGs87Qe
ztIO67PohtdQRNdFgtVAyW9jdm65obofTUQ2yh+jjf4SVQps0OBwgSrSTTCVAno0H24kwMXkIMCK
5xgdksWFr5/RhvvSTXWM5uOcncnkGRwdiDH+x33eAM6ijRMyqX87l+kU71FH1UH/BoqjeZaCF7/I
zeZFHXKZV/0QonxygYJHn+P3Q5xexeTo+86UbzMvmBSaODq2OC4cYB94wfy8HYNOc9vt4kJnRAI2
qvgJ0qe0uJ9CANVyoJ49i91B1KfK7vLis1UxuwIDrKbIMCtXzdytWzLT+bKNZ1ZUAnYVdqt6s8zf
ZQRuq91b1EW67QSK4oeUlMYoRV9v+hw7mQLbcNBqrIQHUJGlQAqjjpYDR1ZPdjS6r3VerMgMaFl1
6Qz8CbhCJ2iFP+6gBaJvaJbWyN/X0LGGO4IGgA2tse7abF6IIruWi0M/llNgyRxctFP6B5VD5ioH
FTxoTCUURzKU8iuPb+6mzRpyPeCCRjSQ6H9QiH4QeBqc6Dz2Eg8pClWCoZVGpwqBpBMg9dTSk59x
/8pNx0chReMHZ8xPoce8K1Oty8qBRoZ6or27G6oKbMEz8uH5PrfEqblMr+7m6DIUBzqVz65A11Nx
yyr/vN57XATElZlMyKPU2sb1oMyhE6OkZ7rg4XMn/TCPHfZn3Ln2lfQrzVZnJ+7n3xblyn+Pp4ja
9+uHJHeg4Gjyl7CsORqzINRjm/6FTPgiGftMazOoFGGSDtogHwT0Ky5TqUUv0uyNfQhSs9kDf/iX
0kLX3/s6FDMqL0950bKum365vV8NuS7XjY27d2MV4dFRYu6Wh0bKyvoaQjEODGsCwEVujn+QF3dD
/9iO7oBH8B4DECP0lr2VNvJVKi9gmmiCT5E3Jq5/GpklD2qVQnCjPqa5xVPF0RwAJV8YUH4HT3rR
hQ5ulXOkE6ZypY8etFAmu4t2iTlGF5oRtlmuek3fNLrvoEkViNbkKEYUf4gpPgIbbOX89nkHWbik
N15boMi3ie9xpAvz4gz+A2/jxZn/qjHQQVIMKIXeYzzdNV6z315piYBHnKE0G+FeSadpbern+YxV
YA7NbbnJQUpzm1W2xcWPomw7VI4L/q0usqDAXmTVxtbH00y11flxoGmOfSIWrjoqc7CcQwWUZuU4
AIgPQvJpMLKnIUlns/0eRF4Gl7egCvmtYGoyeSzspn5CHqiF9jEabtGEVj816uChqXMF6sPPbQb6
LK6lDXwHKNeMEE9BygUarv4YmlH/hdXetHccK9zak93+4UX5hhxk1aHW3ObYIalIS0XSI4+Dih9k
E90Xb9CnvWtq4TbB7mOder2+ofzynMWGZmK7igCNxLubVqTrOW89z2llnwHfxhUVQgdttXPp9O0K
jEPZmnpIBVMEmFofudV2cp5AQqhdiOGbzogIXKFP8aIaHYt30vHFzQIn+boTRbYmX5pY/Cwpy2NX
WMc71vFl4ckYH3VDjAcyARfa7TwU8Y/g0PWD2nXanZh0a9Y4Mn0+gHwYIGBiFuNAQvjhOD7ZdTi8
oua3IjPw2Qm+92C9IZYyCFXd1pjpyFpww9EaNAtFjHmNMEzqFWRl6wOEKFc0hy1acqmlas8k0SS1
EGs7a+ZGWz4M8ZoZTffQdcX4lHrVSB+GzPRh0ggtgbTG8gNxs3ZfWYWNK59ATWGHpr1uPIiBS7+6
TiRWmyWQNFPDROP+g4zwshc1j9RxTFNu5ezKoQi00kVKL4z1U5x0xZ46DGbbfJy7D8hsqgaGppP4
fgx1McvAfu5E7ugNDNA/Y+/RBJ+DnAA3t9oH6UXSo6glhyh888Uvupu1o98cPb3N16JsrQOwFuO6
clBLQql7caUVUA+5uVIkedGCvd2GEEW5W1AMaKKmm+fi9fdl6Vbrva9Fw//1ypweugYtbnOLnlEF
bbONZ5kTaEyhYzQrE7nCKCGw1N751aK0zaDm4lsK+vfDsgCFFTXu1oqTj1b6MNkLNM+6ZrcZOvAJ
29wy9lXVgWQWfBF14RgrR88V5+zfkjQzkYTq2GtGdptFx+pNyGbxo9g+4gAzK+dlIrEc0Ky5pn92
8lzuYvQkzbrNBcpCDymrnpnXIeHl+smmYEX+RArOU40WtL4qRzw2IOHMwVX/WShN4mlSPpRW9zKJ
P6mqH3WyUwTryYtZTxMyTkCg1lBhvubgewSGXCY/4UokF4trDOTw7KrHibxmTVOtcPdJfg7/s+oH
V1qVXFPn+wwrGLuthnS7XzUyYKOs932uDddWHUB92e0cxtDrV6FJDLwLvvcIjFIHfq3rchAOqBIo
lGwUX0vIBlPo4uez+BFYJXYwxx4ty4VjBhHe3eVaKnRxVoCdAkCR2wwNs7jrT63RbIgrEkT97Sof
WnNPDxyzk9qhcRM7oCEdGuOcm34FOErpr8jyWZBWANEcAwqhNUjwl8yxQP8BjmY7S6YVIBMQPEqN
EmKyi3VyQcJcEH1zlRnYqdsQ5DOV/50RVEziYfBNYz2hxdNjbEVihRMQBzfhwyht3iYwOx+yqQEz
Ok3HQ22eeNJs51ECRcRJCR1SWGXh4Sakc1tqWY9ckq6bl1vsdNa7xl/IVfQ7C7g/9ayhBxGdaXod
TgHo8EQweX02T6Ofz9WRlAMneRExwJ/fYwwSuQB6tblEw25Z5m4tE0WsxAx/0HLzSiC7/anVprtH
flGAexybOdm6DZ7IYKGmA014mgO+I8VT7YnePHhe83WZ9GWc7CeUZ/kmTuLftvloQYXhMLOsy/jN
QdX7SozsQDsMp0w03xfKds+avE2RWwYyP4qlHYCdJrB18X8Rn0FLSojEPvHS5Y8i1stAutLeQdq1
C9damFcbluT2ymKSPw65C3Sui9bcY9nkz2SjODqjQ4rHii6d4TL7gvukRZukcDbL0h8ilmvMIbSM
GGO2T4CHPtXd+EWf3Kcq0qMzUNX1U4j/XTLPo/812XoPgsyxgEgoCoEs7/4PZde1HDkOJL+IEXSg
eaVrp2617EjzwpDGAHSgAS2+/pJorVo7uxt39zAMAiiAnBZJAFVZmTFIGjWsnsAWCr67j6LCKKfQ
2Lm0qqJqZdRLE1X8z74K7owFXR8vvFuSrDeqJ20CBSXN3epZnfFs+MdZtrZSF3suaCq51SB+mB22
H2D/cX340iHD491PdWpt2opUu0ZY5hnIJx4WoBT8YWgXoiBlKhzp3VuytLFwhZvln6YXoqBhACcZ
0T5GVaaZzKzLqH/dQIesjX4u82chGjB/Qlz6ZJZ5fWMOswNZmax+G4AJEhO4h68WuUn4zW8L8qiD
u6mEYd2orR4pWY1kjJHcqF2hKnYe1HSvRdV6NdYB9vhf+vrIBIY4upJ81Bi+5AoxhfUtF9Q6XgBT
RT6BNcm3IGs1tbm3cdhTs7ZebMcZ0JPBRB6eHziRkglntgQnnBIQV6fq4FRWmXDZVcHVpl4ZEy8e
06uhcGgbLx00u0g2LAfidC/4AloJqBDgsEYa3HKYPg8sbaBpfy2rLhdLVbn2poaH3qqLGuJi8znE
oEG6xheDtS+n5nVodUB28cvdQZfpXnlnRyKqjWFnMkGsAIpWjL8yqX1Y2YLc56uylbLSM28BASBc
upnWvU7rWORvY4GCvNooK+XhXa+o5byKF6drog+/twbRNrAMKp844R8l1UZHulFtyif+WfqPfkjZ
1C5+9k/Lf+mXYhuqxlSjdMJJoB7a7hWaxWUZEv/trvCgwQe85ILk7wwMTvsLumWZoMeMyISdwAfX
BSplNsMDmwxw+4cqKVZlwao6S0jUGQ4ynK/lS8azKou1z5cydzws/KUNPkNRw6ki+LLnA3YVS95Y
3zpkt0RuhowVpQKku9o55fN45wCJiMjjtAUIzPp27aSsan2WUatRvnPdrL4ZR/nbAJ8JehqgC3D9
J98plv21ChTiclvkfhOouqXUqoutvrhPDJqmF1uwKGyYQeeHTgu7omtfkfnW75ZuzuFi85vXorfe
vcLXzotuFudZyixoVjM52QaW0122Zw0lLy0ogz57l3r30RuupUtv7HT3yAbq4MEx+CvejqlpX3V9
MHdcrmCExW1ePXf5pY++PA9eP53daf7trlY0691oYpLsPvpikmxfl7VvqiGxWfUddeOX0GoR4V0A
+S9nBCI8iFeRdZ/hdk0TMbOt9+3qPNGnKjAyJGAps8UhNPTtQr7YvGiisrBexroathSsA9tm6kEE
sZ55af5xBkDuP+r+/3bXUUCLLnYSiFDoUsvIWtOLs7omAKhaWG34vrfOIGG1JhRrrrB20PH+MGNj
8WGWawuISkZZ3Sx9Cc8kHh9dMHc/OrkRqiLVNTtaRkAzVLHX8gck7Bd3bp9ZD51R/XentjeegOnP
I+XS5ov077QlGiBMBkeXaPstR1olpI3hEFcWS5FiLVBabKeKZqX5d3r/0WEeqQk5JDMq107K4I9O
ys/erFe5dsqXHomH6HC5qtuBdMmp4L9UxoQZS9KREav38afK01SHnFYOiNmWOlFyEnNf6XcwwOwM
196azdmO9MNAFREAUwZ/jNA5XZ3Yq/1fI/xhoC6h6v4y+LdLlJ5unCdkEll9Wd55kkI3deQP6qCJ
xQ21ygKKzOD1gwZWthPS3k9XC6MHyi/tc2en6iBwD61SB/pFhgV+lnAxrLca2aM3qtWBs3tnI3vu
yyWARdr1/UzhmHb5g90a2SYjWR1B5OXjJszx0UjN7F4N0YCbJDZ6k8TK4F/u2ZMgAdFIaWxUBxNw
rus9q4uoe26YS/68Z9Wqev3Lfc9LTkOvnsWNbi96VNflhdumQD7m+bOUraXOyC9tZTdc2hTTjWr7
tKw18V5okARSLMKub+m7qQSp1JV2mHL2Ahov/+gAs3eWHZj/Voe3t5aAAb6UGolP0lpSCxRl2cE5
ei199lOWf2/7Zz/lRJ9bbHD/2e/atvaT42A9aPTHoKK2dF2c8HXhwfoRkC2Z7r80XOiaFZPzZ3MJ
xGJkKdrchkCp5kJInK6rdGIb+w9+YjdlJypMhJ5XouG6r9h2KIb+o8yo5YYt5J7jS/tnb3NG8tPl
8NcIlwErC/OfxqSF2NwauNIrD1HAvthfiqabI2nbX6NUeevHRBbFPl0jXxyYjvDDiWzoBW5oFV1r
9a46myxRhevBLyFtLxF3KvsMLs6GI+Vt8H1gX5uRgmmKlfgmyqy4DGIorTZJryOpmstwS3EZSZUo
rxxgI6eHySH2gfZj5C0UGg+d0NmpXw9D2bJTac0HjgX/XjLXmTYQBi7DrnTnWJkQaqCLOvWK0kjY
gIW8KmJXNRjIXMLeCpI80Lz/a9RLw+ew6iKDxF9Gnam+kC4qw6ow5jhtpTwUUMAZ6NAeJLCJl4NY
i/9ZV/sNxDyV9Yw1qmfP6U6VVDd1pvp+sbuO9YfNtWiAeDTkFQJpPdF0oJHnOvZ7Hz5cqNFAH5uD
qjRQp4Vk9Y3PGAHDnRczRiuyU3UVFjZlpLpXxKrjbDWE1hoqv5x+9lR9DAHqedZjiwsYUrVgle8Z
xzkXTyW+HFtVaig3j+qMq7MUomijtiO1BYTBpWrtpMwG09RBlUp/X1qhj2gvyAtAM9IYXAB7pim6
VF4M/utyFxvLhmBxZu0ut8a0It0smfucz3l2aCeRAVKGM3WAChH7s06ZtHVTI2KyGrJP69yhW9tj
UIv7l6H+tF1NjMr9a5RrF3VNVbzWXYvqzBgws4Ae9n7iwN6UK/CnXuE56gxw6WK6VOJrZCVamX3Y
qGZ1KBbOvnQxi/LD7kvnq+Gln0jNy1iq8+BN0HT+N5vrPf1xFWXcSDBEQTQIoDwr+6FBin1rGkZ+
Sxpa3KozSLPhT2pWTXxtcNdWn1Rp4i+mFVwb1NlYTuWhG9uDMruOpBqzOkcqBLRnVb2yUPVuhi83
AUpZla4HvLgfl7/aqlZ1edHCJ3g1ViYi6/zNhATBoseeEW9X9tLMbpWITnYbj3b5i1WKN2gClmfg
DdwHJERDbABWacqd3VAwEVF3zF5sTc6hoY/NQbUSD+8Bmeiz5w/d6T/HTq3hLXOm8myUuftQZ/7l
knzRyA7kKoB41927vlTmXalPPzVrIHetuQAckSJYX+P0O2R/LvVirfdGZwhzvZBwVvU/09Yhd9Kp
v9qv41zrlb0a5+/1nHFIUGZd1LRQ8bDSenxkmt3vSeuSoBqM8dG0wbrhg4JJNaqqdLESW2g+yDvZ
9JiZAxgvzB7MY6v9UtYk1qmVxqq1wsr+y2hzOurnDOxSynZw2XJ/ETTyEGR0Nn5lvkyrcInU+R4E
SRFYpuid6CbrDvjDByWOVcNpsrF9BxvN1RJI6JerlU/c7UeqUzn3t1bBQDWnuxA2ciQYyXOk6xzN
JQVJmj0DW4NkWrVRXRqw4oN57FB3iHub7vSqEGpa5T3Z3KO3qgTuh4/SGt2H1NGlpHbOn21qj72W
2r5Iw7zCwvTqrQQhCt83nXi4+COp4VSqqCxqxUSB36bag/n2IV/9mapBeTZV/dr1Otrf643+99RD
8E+zaQleWjhIlau0A9uGusZkIAwH1rivw89KgO9z6IvJZ48vd/X3uqsP1qyQQu/YU7Le8bW6wFJ4
1jTXDRdkkNLed866occ6N+jjuDD2iKTPFzks/KiqWuTyxiXtskQV60yrb0oKZoprBzAcBZMGphhV
BdnnKnSGGVkA65Adncat4xpQuFoH//v1oMDLHvW/Xa+bjCEGEwIDFUrPHrvF+Ho9M+/5WZI0khQ8
NcUE9kuVP6QO+jVL6c8y3N5aZDVwWXwxuiYizVCNABtGDkLO4jxNznhSd6YxYkX2Ir3L/93Pzfwg
BymgIYlbu/wAQPARY3hQBb3NoFreZ+1eFUW7prM42Iio/zrAAONtpqf7jk25QAi2ODO/mE7K9o9L
Obn2canLVdbfafy4lLq1lrBDheV10C1lcyFlMFYaBkWtMPM+hD6Ae7ywKkDuNIeXyKYXfoUPqgV8
m8IpEx+dL5XmIEKvg5ylImJQB97z4tIZyrogoW4zArKH/2PnotPyXeVCoe46oDpzCrAyXq+eMae4
KbHarOx8Ps2lE8KN4ZytGpAXdaB+etDdHHBcNnFkrC4ZRGBzfD8mVaZrcrvlcx3x6KrWgtmmIzjn
p/uLuRqsM56E2Zi3ajxjHRlxKSDTjNLcXS9U954eiW6p42sdKW2yTQ0TebSfdzWkw3Sa8RJ5FJoh
1/oMN2ogWHZzrbre7OXm4KHEOzlhQakuoQYAF/LXG1YN3ficGr6DYPnu6kW9uE5X7+u17g+vKQQE
jJ2sNBD//M1MdfjDSavq/rBTRZADIU7kWz+U4Jk6KCk1xys/tNMY850uuJZbT1s2szXfKztjsUgX
/GnjTKMZuROIDgnQAuXGynkoqTcfvCGX4LeyNWDJCaIvyEnX9X1hICaTsfqtRZ6ld/q0bkXazUFl
pu1RqNNrR3y8ADoBF2V0ybdVqbYq6fZL+XJqrcwbLlkQuZ/TFKGaNT/3S2run6m642J3ke5bNjBA
gzFULBry4mgg84tAY4DSA+IRGubZQdur4pcWYJRSHqh2vhp9KQNXr4HRee2l2i0xzjvZOF+q/jS5
lJX1l6aSYGYLqTfwTWXwJzVFzQ7Z15k3HqSaTNSk8Vl3ncQ+6yUvp4MqqQMo1rydC30TkxfHuiy8
PdEcLDTXQwqd5FtExAm+CK2bUB1FbUSCKjSDHR5ryHUJQUMx2oGy7Iza3mJS+fXHCIiVtGBQ04Lr
oFeLcSm3yxqmuwysGnwJZJwu7Hlj4eHVoo7D32ZCdha4LdzC5ZIVWOi2dqtDkkjdguqJ2H534xRu
rO71ehXVr29mcCV2FuI/eYjdjbl3gdm6QfJ8eaPOnGHURaDKvtlZ8SCHLgDc1RBBwbKxAMnh303x
s7RRKpwmVP3V4WJ/GYrbubHzjGLTC4PYEfw28GBaIWiM9WAhogB30xnKw/Bf+93GwLrNAxAComRR
KTUIaBhxBfDxtPIWNN/nPAA//Y1B6m8CgsV0JoBM+GejHROjY7Fe/QJLQAAsXQ7AIeOQJdS6vS22
+LbDSebsiqXa2hrZF0OXiExGXv3THLyo0XbwKUWutWyXEog56kI5lZ10Cn5l4cUz0RI4NmKxdTiE
qQgBmk9uGrPYcA0aMpX1YxqBiU/pNh/tw4SfU5D2wMd6J/I2cVtj21rgWmJgOSoS3an3zLcjUtlb
XSDuLsU2b+odHeyNtWD/m3Vbh+VbVonYaZEWMvhxGUoABSxqHqQbadA/IPKRQ+Qgn6Ax1vs7rNqO
c7lEhWbEiz7uJAcJQR3dcVcDO6+M3a5KhmJ5GMR0LNwMTHYssaHrZekTHhK0903sUjcpRhlIUL05
OSCQg4xBjrFF+mK0VDxe7wfBmJNWPNg5uUmRCtUSucOHTIJLvzHtrag9/CDODXGKBOu8bYu/GzPc
pBNuDDpaoIWgFYmFxkDypHT1eILGgNfIDae3o80DRHoBuXZ3lBchELWALzmhlS+J7iKtQoyb0Wm2
tYdQtpntKmdKGkJ30iMbYF7jcYxybwynRu56cwIUDoAJhsSDcgI/bwo1Q/gLpbGbew+BoWwnHYS8
0yOUU2JZ29GYW3HN2bZ25Ybq0DoVmGTJcqipn2j5uC1TiMchBW12h8ht4aOij2CFTXzf3xYpTfx8
jmiHB2K2kmpodymTd5hWkgJyXClm1LzGhw5MwQ5kH23qgWJqQwWPjRQMhi5BYjkeihZXTPUEOc3h
IMxNXWE+gBOtzcxklCMk+NKz8OcYqmlJITRM3B2y8x/neUmqGcn+SJWCUFjs9O1OQrCpFO+gCth4
jpNYjbHxIAYzlPHoWrFDIFogu6Tg2aafgcItzTiFCFyKX0yYVbTqvfvlBpRCid6VcWo1Gw/qr6KD
coM7xpa5RB6omkDNFg5zgk8xJgoGIFSe9B1y2UcaAVQdF5MWl5oZwSWYIEMywzvu0rhOcQ9IGOgz
kfQz20DuM64oHPvpgp82AddiOOZl0iJZREd8wSr62MZA0MWKnRy8K8Mr0yEjYEYpwzJ8SBwGDYeS
7QGwBiOlASk2LXId/Q2clhsDcs1JkwKuLrET0SuojuFJrJl4Qj7zryUlRWhxe5f25skUZRo5yFiU
fu5uGp9GYp4NPM0QdLeyTa4jbuPz7OSB5g8KM8HAwUhHCT1AmOGJZf4cCAa3CTBYZ60vfreZ/uzN
2lFfZOR75Vtvw+kPaKYNJjQIMAIbuyO+w8N76hcvJmm+i37OwForN/hCFuO7VUNJXvdtCMvXPXB1
/Lbh0wFbqZg40IOrixN08vaTZ+5s8IZjk1UB34eFp81mL3D4jbSNl8wU941lxIDfjEjon14JtG/q
vgmFBD+fVc5LaPTZi7nuPxso0XDh3rtTh0BbSn7WEmEIO0pdcwd9qYDa7BaAhk1XuGWM9UmISexE
KvFdNzURpzQLbYH5ByKEfVw48xaKo3cD6V5bVgRNXyAiP3Ynu9eDciTvnXULqi0/oXZ3J93HSQAg
qnUvDOwGgUurE2AHGwSd6sDzxWPW2UNg8ecCKo0By5CjaLoveVYe+xmYxqbf1aa/b3J2nkdSR40u
YnDflYk+Tm8AeRzsos9CkKcMAYRiAtkbNw7Rk56PEKq+BdYRYrRWAvHV2Em7o8xHJJBXqw58B/E4
B48zch/GxGvnEzGAkp7hKDMtP6ko/eXO4oBX8NsC4cRK2CcorEMLNjJpfqKSfZsn7weQkJENzqJ5
nB+hAr/6zoPBpYls+bYzrZtCZ/t5Ko4khb53OcmTTWJhzPvBkZAaogcQ4244YiegRMyTBVTyuXBP
dOGbtl6g0tC/1BB0DpC1EjV8jnrsF7R+V2DeN2dPD51+CZl5Vw/DadLxsX2jLT+Aamef1fO+MtpX
pOAFyMWD7zhI6+odnDOPo+dXAa/HnSWeWe8BwN1ijjTxt6qNY8mcxCUNIMM8KZ0SayX+rmkWxUfa
ekGQv4F8i7FxxvGVeqA9WnpIdy1dClklCL3L5bHI6THl2o470JdAru5r6vYHC5IAxgw/mD7n91yL
EXEcgCLLfjeZfGdvgySQcfQbLAS6/tngubf1p+8N/4lsYPOQad9BM+kEBryrYQPAlbUcGzO/MQ1t
O7b2brHGm3QQu1EPdh6vz2NWnae5CQT1X5bBu/UcP0I4O2Y6vSsnOHn9oCLGkQ94YgvBfoihvG0Y
aKnLSkZOA4HEHhOFvmoWQ/8av9Wpqs1Y9+g7MIQZiFUDsQxlQFy06tl3TR5baKYEqdM9OviID6Z2
lJg+6my8m9pjiiVdUBfzdsTjVtf2YcnIrvdI0sz9ZimgUZYvN9D4QOSjevUsL+6JedRJmZiLE5az
tSuG8Vn3q3cX+xD2m6K3eCkHb89I8c0mC74L7rIbzQUzBvQp3Cm2MbelvR+UgAsWDfIHpTgBlQnm
XTOYKULA2zHDI4tNQqojUwVwC2glvCHhDaycNO6bwoxl2WYhmwnmfX+/dCDUyIHFAdeceINrGWkl
P5kN0RAK3csgrSjeWRNkpQXX45Euz3B43rYasP8asc9gIj8hN7GIaDkGraYfi8H6LlKk14GCfyeK
eZ+OPkI+uCLYyYyHBgwoeYUkG/NgzM85UEhG7iMfYbh1XT/2ubd3V8LW0v610bo0trs5AS3kE5+R
wFAuN00Pxv+p30y021eLdm6LJMcj43iDFbSkPTMxPtSL9+bPzR2WB+Cmva2RGxHgq4BPkebuAFa4
dfC0CE0EnonVIhadoLqBFicHGWrQ+veuEHgHsETuzpDHuO1EFefwOSwQCUrxWrLSD8GxAunq/LlJ
x/1EzDOn+avdgNJoTpNh/b0yC98UTz5xSJTrDaQRnR85Bz+EbYiktgFSt/WQ4d+S2ptsWWZEz6st
xCgaz3yt0upN+25D0oUZ0/dWdnuj78+S6ScHwr0F1hMmwDEBn5oKDGbLQ9NjxWU6b9xrsNRkwAWC
zhmzO7CuN3klnQABczPg6XhOwUlj3vQ9jwp+7BZ4V8A/BvmwKeqMFi+L34PQgs6Jk2L92cAZJiMq
cU/zDmI+e731sXY+N6mx75wl4eW2Fo6BaUtGANOCsKPoA1AcvgMWBVJo+3cq69u03+s0vytFews9
FnCvDRm8NQWY07GRtfQ7J63O7Wg/pdZyZ/kg06fLGZNG0kp7M2CODxpmlwiLxfY8nGjvhcSGvuq0
0oWJ9Du0/b7Zy7znNQVBSwPtu2FbkvqUlu2mt9htZUOI76ibPAsQt6iOGW4/HTX+zbLx9cxMULTO
TotwbAXuVTYu2wrYE/y6K9FDJcOmotOTm5r9bZk6WxsiWVXRk9e2yaoN99MQ1AOo8sfbEdxM8BgB
MD/BOyOcN7MaoNiQsKrZGA0YfSp3ZPuq6ZO5t6HbUrnIqQF/MGvN7zNS6Kpm7DbN+FzmzbhhE75b
OkKpWSe2tdaBMgxAg3PejU1CjGoKO83KzmAh6b2gksaN72UIimpZflZ2ogak32JFBe01gh1UmqLF
bHsA80YPmhygIPKgh1gTCLsvN2os1VkdaqaB8qESYT7jQlemEJaa2NIMo7ZF/tVR2lFbje/EjRei
Qd/eNL19OdTgmvUmth1NUNX7WYONdxdamdiAb6+IG8cORW5A7LqcN3Lumj0WzgU8y6slZw4B7HfY
g8bIBenbdF9vOyBTtpSm3RBAO07eaOuhYwvHDaZmWC7ZeO+Pza/K77BXmwh06JC+PJTy7CH2dZiH
zDr6DdS5+WwhR9Fs3sxOv2+7SQ9qzXE2Bh5JrQXACJwB83NpwUuujRFJi+mlAIBmM44AGUlfigN3
Z8iN4EPrNdx+y/moQxndxlo8M39C16S55dSB+qGViz0lyD4YgPhEzLG967Qp9rP0aLC2TWiTp9j7
Gu+DpUH81t3mXZ29Ooi4BmKUG8sV/avOxW/sTuW5uDWGzN4CZNwEJZLOh/lXBZ1rzf02t0BrsfE3
7UW7N/SM3GaVhRka68WxeUWKtR5wSMSGqTMRzLZO/kqMCW+QB7CqTkDMzGZaHLrG+lEP2SMy9bQX
YiNxHcJd+mZOZfpCOkTpjakCp1nahjzj7w0SK4/6TPUjm0x5nJZ15ZN6L6ZL8B1SDf7U1Zue/+gl
z5HeZtnH2SxeJp7123ktZaD5AyfNeqohvwS7oHJ7MVurFgk1oBy8O7E2AhJR66lz5LyeQ4vOwDav
ddcGdeY5OvI/WaJMrwbqzPfMcjMOJpio4fTJiiX92YAQqM0ypNHlbiAN6Ha6kw2tF4atIbIpsmTp
9RbhF+t3W9fGnk1bwIrbpKMlqH766Z16ZhPas+mddbs1tyZUObcmMkfvimmEAorrpO+WNQUjt5pf
egdInjRm/9EAjjchImsOeOn0I+mxrB8qLdGzmt2rAyZopECZOnIvJLtPyxXkAw23sFjB3g7APyPQ
5vdgM1kVS7Dop73RAY/hpBKSw0u78fwoawGjkpBFul9ScQBwwz4K+Ojvq2w+DTLXdq1tb3tnOFp0
gnqqboDcY+jpuarYu4fkK0frukeTz8U5pfL7TKT3LZ19zDHDZMX6Us9PvjvstAKiZpmYHvFCQ38o
91Cj/4LKybjzwWbX6QX0NBbg95/AJum9mkjoSCAlBCoFlyL+jxVvPriYvEAavh1m4iRdlXbY9/N8
T2rwXg9zMCPngc33o0GRXFRF63pkGVnkrG91FuCLHWhuGrqQ5p078BEj8Ty3Q+gJbQpsxkH+Fbt6
tYfyXIQ9UTCWv7vmF+D74dJ6CON04DyNp9JMGuRb42bDqn/phvd+RNo6vE96DmIJXMG2RJBBFC0F
WqaEQzMHmaivP7YAPLpQsO6qX5NVRchYDqBNEXnkx6QXYE9HrmX/PmCVg4S3qPH0AMkgQQ9ngJPu
SPMG2dwAmewiBRt+3WA1DSay5TabfgPoCvprii3S1tFPpuUEbfFk+GHRxTb94drfRYavVosc53Pu
VCHWr1iu/gSpCBwwUzBhHHMgkET91eQGPD0IhEDXXYI/NjV+W1bi6PdjO4BlG1QH4BZk1T7nWJp4
u3XmRw7C0scaFDq0Gnr2IJGr7e8AtwSWJkPNbcMF8CMNz5zeAIwr6sAx9UBHVK5D3hcYlRznUdPu
PdqAbYdvUxcz8s6Ga6+3v1lYnBv9vT3A3Yy5zJwzsHmyYMULZg3gkliI4V6H/pU2WLm0dzaB/JzE
DhmxISwm+PSo4/cXaR0ZHY0H0NX0+J8D5B5aLRi6uZW4+D/21aaH768Q4PWBnmwJTnjcCfwsVZjC
NdNaSwjevUDDw6Mj/9KhEM2EL6J3bsF2FpigxW2mG4aw0wii0aF+G71vtW3C4fK770HaMeCTjrXw
2D1AYiuo4SgoZiyRWqiAUzBkaM8McgdWe9KMI3uGUgN23kOIOQGKb+CiaTNtV0GpehbvNj8KDbsh
it9m0uAnvW1gRMsy6eC35Zj5kC6GdQj2eb+caf0Lz2Eq4YoAEkC6yIW3wsEBT1VNw8Z8lWSKODQE
/FuaYQlfFSAkwxeoMuOhgdewtWPkv4YalrBj+5PaWOlH0I9L/BIUdsKLquns+0MkWytGYmVEUwOO
hDHU/Ru9d8DTcmPUNPaaKV7SMlzwkBke3ptWDwfzWZ+yoLeqsAG7mO0eK/1m4iKsAX7NNBvcOxX+
RH5UmRHX67jvkLmLfyALRtjwyVue0+XbAtyLrj+siAfInuHXw2qJspUcNehiYePNMoqkLx1o3pjI
Y8DydMkjD9CPliCexwDhR8pGE7Z+EeOrdRp1UP64WK2YpjF896XOoETZAELrgSFqzc0r6Hgnc+Nu
MKEeg5QYLIsJGPYWcDueoezs3QxEoARNCQuJda8csvThTCbrBqLBwyMyJvaXenjkE8YKZ6OKE4TQ
Xc/2nl27Prbknk6GnSwpqNCQDD+9VmDgDfpR87EbaGxEfskvVd8AHRWBGqbZy1TmOypSP8hSPAxz
gATm0NbhtSZUvCNYCw9KykrIwtGnqlkePN1PTCR3B8sOkh9ZArg5aL2ZcSy44Hdp+ghKAXEvqlkL
Oe1d0GrliPd2fb8zwCEX8rRZfdRdmhQF9DXh/wVwasTfCUTqwbLcgMoYj48w3pscvzSIPHK8Tg39
zZdsp7XpC9AcXGN24FF+AmTxd7tyVlh5asGX6z8Oy3NhBKZziz137PskglpA2m7s/B5qjdYzIWct
jzG3xyXWTRTbQhe7ndYEKVpRwt9abYVdrBnNK702075bOb61C0YkpTnsBsfznzTf24Eljb11wKxE
WD0vQF+xCqKD8307Dq8eo8Ubsq6LEGnb+eyDphGZEma57uHsnRxb+KDpDZypoYdMf16/If8jyNip
AYJgwN/ffnb0NBAVOLKsIuy1Z4cSpGCebauLueNjG8TDWpsBOBv2tZbFrTbPG9qUSLu/N4v5YGgZ
w8+9hANyFgs23E2aE/lwqvsZ8CAFYt2T9X2Bi5LS1w5u/Jlg1tZXBW+8o5gAsh+LN0TwApQtSPi6
s5YJZLWCBRsQurJ5lz6mtPZeq88WmAfhxIC7UwNvZoNJjsL3bwfmYsN5JV8Ld/yFEEdTnEctBxne
KsHBEZpMmm7OQ3cCYr/UbT8AbyX9VtaOG+RDauxGIIDCxpEiYqASO83Sd+As024Asqs3OevJ3uBZ
HmSTxwCKHvde6ZVPpabfukbqnLEqyKPslqTsYIFfi83S2PbVuya+4zFja/4mptE7oef0BCHC6iBL
7VnUCLT6XZr9su3dZBK2RxZ0YoALAVoqEM0Fsy6YCSR0ByRk3kuA7pvIKR7hbTCNOiogxjIXRpzO
cNe0L7ZgUd/98Bc90PQXHTzW3NTjgmOhIY0YsbZNBT86flQgZqn93CxYgSHM0c5pMI0rHRKiJiVy
8u7M0vo9ZSSAFsQrQhDpbVHX7tY267CWTEaL5ImJLSjonUcj9gR/GfLaCQgZsx14B5F61GCa6Szz
VCO+91j6LjxVZXUaV+pvNwFqcm/mVROSujKedexqs97PAPDo4HzxW+De4L4LF3CTI5AhwN/eaM81
ZuspQfYuZNzc/AaE1mCYJPh/Nvh5zIyTkBf1nVsUgd3D5VvTPFynQBCrgi0AbjgrRwpk4+zgvBY7
rSGx1PsEvjrMitP8w5nBN9aAOL0GTxRIbLEJqbpg4RXYw+rurhYdMG8gVegM/X+4Oq/dxpVtXT8R
ARYzb0mKypbl3H1DtDsw52J8+vNRCwdr7w3Mabid2i2JrDH++L5EGTqN353bMMrQsxranXttTPsU
DfOTviHtpaFPASbNyKsXnoM0J1I1j9bON6tIcJPdDg1TkBBC264snvIIIHop4MDS2hcFBwMZVAH4
ymHK4r+9lpxIcu39MRqXcLBuLfT0vmKuF4oLkBq9doBzM2h/WsR/iZ5hsprnJ2QKYHA5g0qk7bQk
CXMtIvnVE50CzWzTtCh6StCJkylwX8XmASL/XYztZxOZMHvDluigk5itOsUOc2Uemi7cI/2cmxcZ
SFWj2zp7a23QchNfp5bEXyllkbA7WbkVSif5h/2TavOLMYeqaOygzxIurRaI7PFmkGR+J1N8soRC
VU/6m/X5QNTTbSpcLoR4rkkC4A0uqPqpw/TszzXWxcfHHj8AkKZjzCA4J2KLmA9FHofpBNaK2IDw
jC2lMkqLH7ViPrNYntImZ1UVGielvbxqKf0Pec9FOjUK6XU60uV8QlA2yX4l65jECD1WEcZVLwJL
1gcGxwwQIdWuQ63LJw0urO4cf8mJfZEc6Dxz1pGI2torC9CsCMLLCCckhHa8vBuDeqrrm2OPJPtK
DHfVNCG0VcNZjddjVBdBXHHMqL1F9XGXeSvAzh7fwFYZ4ZZvonlRYYRTZmri4HzTyfIzRFHzkVX/
yC52P4s2U86DYRa+7mrFPe1ppEdQfu7t5MOluRIyS7hnnTRh2Sr1C7foLrSmePKx7/1FlDlS71Sd
W81p9nWPkF6dI67DQm8vyjpQuQyFgVoDbMYcx8jDoiMvi2s759rYM5FbV0tUHMqR/pZw7lj518J6
dreK5Ki28XTcmUaOUI0YwJ8itTwyVuMvKdbkGDuuhig9G+6LjgidXpBQGfWghXHrEWlPdRfAnVLK
ELiq5a3Jx5g91+6hzH9SQeXL2PKMuWIYu0gNJpZzNs/rEOh57n1kZ847aWDugRb640rQiV9OeREs
FkOU7DL53KiYK1uadwO9UJuTtqEwj/emjBT3enBeNG0dDwaRUYhkfj0QoQ1krupePj3AJSqxoL7h
B2I4WJL4e2Tm1aLtGnX5WG29e2vUA/Wv1sec6fOhmpn0hU3/GRePJab1pk6Ob1CMdhgUeVCE+g9Q
XflUFoPXpDHoPknGwqN1AzpVxb8i7fnborprG5s4wPCi3ZnJtAiTc0bWgjYSGdnhfD0kkd3eTCc9
5Wj5Q1kjd4mzqDz9940tyuo/f1xH/nkTXlsfBu1stKgr0kr8A0nH+9ykId2ph05WA16tirv0MrPG
LblnpzT4kvwApU4P5GmR8o9Jz8ZpIeo1TDT4O8CQX4pqn+fJvJpL1wbuqH04HV3OtStyuHR39RZ6
M65xFpOd26z50yjl33n8gbFjIalYT53808FD6CtuxnGPxuCkp9ni9XaLsHQAV2yE481DfewSuNCJ
qie/dVhf1JKFYWnV4bA0oKyumt9r8ZGr3CuSupuvo229C8ut8DJn662ga3xKO/0qjeYN/g+jzVOj
rV+kaZKU21h+Si9b9WwttTzwUJJrnju+I4n2JkhbGu3Ngg4zZwZ+8qcJJ5Gudoqbxgl06yL0rt8b
JksBL/AtGGXU97FNnOI4Z7+ywU1vK5HRXrxOHHG5leKbQCPi6nX5IpVDZMjh2HNlfK54MNli5D2b
rZwdXSSHmSDynWGhFa5odyJwqLroecGbTE+Zt7ZQtzXZN5vYr9velBlwV5PXv7iPcnabZOExlyIF
u5oj82dpE/pVZ+581lc7lGrWEKJ6m2emjNzMzWdp73AYeE2jo9uCYCMQkvs/W1MNdkO7w7NUled+
XcV+3Ny/tWbP58d7pVP8syPHIp5LJ+XddTYMnG7WRk+qEB87fXKqQ1eydnZhRfaDFomra/T1fpAj
8Fis/UgS66jEh6lGLuyo6pe2snFq9rDjOkjDnpSUHXhv70+jWM6d8ZaPFnBv0hbvFMcEZdvIXTa6
5bOtDw2dzE9luQAD5CpIm2jPZs0kTohZSnF0l3h5lz23mGOIYRysd40yq6JWPuSayBuvgJ/2mFuH
hrWFvxyQxXFW51g0f5bcoJUMW2bLlvOCVuyfIbX8c6ynfW5hhYoc2T03Ot9WO+2ziMxWhZcoozOe
N6QJWfq0lMI4sQActUdaS7XMu0c0c08BNFNBwuaPaPf2+Jg9CkKaW1hEapG/Z3u6DwmlpCNu6EAf
y9Wz7aw/NkbzVbnFqTFX5HlzD/SgNcOOYYmxKYo+IhoSbjI+0HyteQlJKhDDJSsohn5qyb+Sgj3T
x6gUMYgYuwRu1C6xMN4nlUjyGsnEHJ0UtoqoRaUw3RuKGqM4P6r0nvZ4++zfAw8pWfXIqJDCAQKg
kGj01zmpd7mcL6R6PJUkEWqaE5aqSw9As1tqmgMSUszTLFyT3xGoQ+7ST2GLvaaX+9FNQlf5Y8Xy
DCPyFOXyTPbkrf3ElWgz1GKvesMMK97kMnxNrbE8ib47m5OS3Lu2fzc0u7khPgNE5qQ7VbOLH7cb
Km6Z+Ztij5dplRHLnX2SfXrh2N6XXXIaCPBySemrcqLm025Xt/tVmfcJegWJkWGuqnFX1fhMm7mc
PTcaOFUyUdCYYy9+myzP5gKzPtkQBeZs7imhisMiT+0A21R3VVqSZEy8wqloqiAjEStYxx/sItwf
U5yok/RnAxgDlCHbnBCoZ0anf8oZ5gUYYSmfREM8SD3058efGpuJsM8KBGZzbnB0YleMJtu5SqH9
LoiKgTRpkZfxkbnsrnOy5rDu5HCvinkxUsXhzrTsTLQR4Zxp9jFBwzvduvIbZZFXa4U/kwyX8gqo
+tLX5FtGZn2tdT7EBcvFS5z8kPLW8HpxLH2XLSqbQeH17JU6vVUVWg8DTxjKZqA61hos72qb83S/
sQzKaJPioFxAfIDNmogfJ6BxyB8m14fH249dEizRVt4eFu4f6mx3VN8E1GUFTj8d0to+Gmw5qDB8
s2uILQaeQtYuBtWnUm9DRnYpHTYZOJKj6P5q5udxik75yCdltPh0EogdJ816pT/60BH8/OHw1Mbz
b1X8qp14B6kacBDy6HVThousomqGlMOeW2hlfxZp1UGx8mbiQoUAutUZpYsThCZjpzF92JUaZHa/
X4W675Cxm9kKOfZTO9SCa8hqAkozdyJJL9i7w0iIvTsM50iXB1zmzA3oulAaqePkS/5FzkZnJ+eq
f4roFHDj1xGmYyMoCbHziaXy2ui1VX8C8fBf0glPGQH4snbXNNQKdzQSaDIgb/8IpEWmBxvUbqqg
PlcPmI5bwBD09RooNpcEITyZ5pcKpWSZZNvpOOsyH6PqTnTElFjVvo9IjNIRoCHMYT3fzWxU6vaa
0F6otOiqdyqFvSRDDrK3apCnOdqlZXxOwNHslaBa1lmp1aFjZpfVmT0DKWaVa8GI9XIe1L1kkImz
JMgq/KC8RjY9YUVp4ai9JjZCg9EkWLo6aUkdaITbSeYgVcSHyIEsVqojupFd1rY7a5anUl/PrYud
nYjwDYt1eURM7nKUNIQZj0FpoMOcCkewK2Sw5EOhHgww/tCKs12rgnpYor2omL4G3JRUrpOOAWLy
3pu80AB1aOVg5WgPKP7IoIk9a6PanX4v1pMjvPY5rY/Up+WEIVXzwRqeWYiYytpOPbCGg592fXbv
iEaD5y3OVUb+HcUafdYdUFF4AsWHrAe0i1XolgBE49XSj06Htq0hvDgjUlruVthvzfioDd0blddI
AC7V7JupGag0ujkuikID9daZPHQmt6/F5qnlXr49zuUQ7XoAYFOhnbCIz6T2h9ogjhFtS3mitFwl
rBAGun0Xdi+UE0c/PXGqnzFgHR11cPeIxuxrizTQH4fhtWITX+Z+CbQ5MW7T+JCX6voJvX16kWZn
EIwtr5C9CIG0b5YNz6kUn4DpeIsNwJeJTcBxn91q8lVDJYw53V446B+tZW+bcro1Wm8EzUodLg3u
x7Jmv29ylxGMJLu/ahEqJvod9CBd0JWusze06Y/hGuJjVXXCBnIUHh3X2Zr1d0nH+RpVOK2oqLcl
SMBQ7ucV3MDqkHrGFsEQ7LYinq5RYtlfsSn9QW+Q9izmEmrWmnHwDOFkHAgakJvIi/2YfF6VJMLE
cG+WNnssuwYQjfkiLRJMTrGBIJEObII0/FYP3IKN7t30CbpDnijpSrC8icf+s14AiY52vuPeHw2h
mLzS/LXY/6zhq+xuJPnpbUxyy58VFUCmzQTdfduq5q+CoXQsvLpnUly41fqsu0u3a4wQ2UvqvsdJ
0Dmv5M2IaJdpJ2PYR92h5vaWmUtQr8+j+9lUTzO1BPzdigx5umzqn+kTMAhU2neLt2HwjvhriNdB
d7lFvUboR0oESs9tf9Lca4rcJg2H8a8F8ZAzk1XZ2RyP2XIaOSiRp5GAv4SGe5oQ1xja51w4+s1J
xJtIGu2f3f3u7cj6s7iM8NT1dO+znTRAgQ3yR9s5RZbiq/aKnk3Lg8QavUaLfeW5KVI/5dFOnUKi
JUkCW8z6uWV/Rfsv+KVRwaGn1gKhnRDWrTqqas4XuIklMCUVsF1phwu1YLym42KhF6VXzvG6Hnjl
ZwRycntcpDYc6MA693VH9EdPCm7BK1Yob4q6kF/cRz/gujmF83NMy2HaPeey0j7dlbuh6szDUc3E
dZFJflLzuGPppwEtG4HEdPFaxur81CXl3jaS6+ik4+cy6/KUOrXp60J5J7V1eDbzOd1lJV6etPwa
NYqtP8zqrXLe+2Ty5mVESHUX6nE76RPQfIfraZNi6B1HIfhjijyzfzIYy4TdohT3nDrOfcEQ4elw
vY5e93u7y7+nef5T6yq9Q8n4Vul97xvV5IS5DQWxzkZDVYkSph1mSi3O5yBDFAkQ/imqJ5WVpbMa
r80GZQ9XxTgCIaV5diLuWa9wLvaIO1WAImQH2cjQgQBjVK8IyBgP2iGbQw0RfY0OT1eMX0Zu9D5u
iV2ykWclNFXnjYQHIrYxso8lH3ZO1GXnVFqVlztDvevsug3LFiLNRIcx0g13RtHlgUCE269lDyV9
eNkpEkxXizfBmZTKd1N+qImDzKPzX1e46e6qsqLmoHcG3Is0hbdyk0Xw59fpd7KOPJf3Adby96Cm
nzrzXK2SgkURgiFYai1ThqpU6oByO+I5q+jP2pG4mTvq/OEwgyzoZ8Y2unT4je5YB/yo4tedC7ZB
s59cNIOr/nP7OPky+dlMVeEnytgfOhMopafQF/Fzcbfj+D2l+rc1emJtn7h0MW7IwZcr8pjSXFF1
6vGtNRno3XgM47LKDggq0aMnK/Bql7Q+EjIIn6yhXhCKVo/I+IVz6PtTlrm+0ywwboq/MY4ZeQdN
J1lw9UBSUr+OGBChTmkq5HUDtq2FKb6zgftW9caUCvyAxMTQL7bpoLdq1EBa5yFYhBKf7aW5NNu/
PO5IoZ1nV4TmmH2vTn6vUM/dFJdXZ7u2wKXThLoIUs7tG+EVg7C8WTds0v6T4cj92De13PYa99WE
0p7HdzeSdliOAI29Ws7vzbIclEp293nlLDAJhIUorHYj5/vJjjIulWZwj0ZONJNydbR/dFtaQdq9
CoehizoX9j00fxGn5RopLnJR/Q3hmyWz3eLEf9fRXPYdW6fbNd1JzsAh6OO8lBUADypzr59XIqXN
6hep7GxeHUWXrVTfUy55LY4NOuuVdA8LF7pT/ivF4YjAiue4XABYjD8Kk3ckk12UXNKck28ux+JF
am99nP807a++e5NaF1IAj35sREyGsHeNPQV/gOP+btuWbkrHM6x/HTLmNs5DkiMOEfwAiJPZAlpz
C/FzizNp1W9Zlv2hrREh/YYljfaHzalRxmV5SkQN1tbOd7Jb9TFnckd1rAL0873WyVrR4UYbrKNA
/B3F4h6brKj2butA35gNSwKBuWOuBpMay6PViPKtc0AYkvJSZcOt6pMsJLbf3aXq1LNLfDTTNgqT
gCL9CDkfoGyYjAHS2IBbza7iFbgOOcQ0jCzqA+W9hPhXZevZmbXZjf2xWs9Vw4w4bHW11S6yjQ8W
TUlVYPOSG9rdVbohHMTUnfrWoqfQni9lB9dlFj1t6plhc0umRUdhvIChat7WKpfPJNkA5VfqU9Sj
h1NLY/xhCEP4Ay0/Z7Owpvd6nENzI0Lj6Uvy4BXw92Ws7MhLDVBv7eCCmNlVX0OAsDZdYHSIYJ+6
6KK8aSP3BCavscGvUPwxIVh8MY/nWfAgznX3s1DdmSgqpp3CNnZpa31GEXKS0a6vbr36UZ3YRw3l
7TCW3OYcZtepN37kpHsuDfADzq8XJeHWsqqMGTiWSPZsmjPoMYodGFFo8Fq/4IdZl/tiZNArf8hw
PegWFdWyBr5l0He1ayEViOk5+rHYLv5x/WRX3ytC1hhO17r19S1XdVY3HU4Qpciarrsqjj9jO5nu
HfDkPamSnt0HAKpdyMu1o1JBmDhZd3I2keImlkQoYX7FGt2r2q5aK68v5gPa1vqcS0u9RqM89iog
dK6/6arWfhidyhU+vCj6iNB2+tY061tZEVYjMRN+V/2ZK22FAnHR4pAXh6B/UJG+bEDCfEObRSoC
iloPnac108kyIFxzC84VGHiZz7tS9gHn0A3R+K2ZmtA1nbM+/2om896sw5ve/BtX5zymFQqM6jC3
yXNhhujai4OLKtbsCRFoh9g5pcgngjRXaj/lEqb/Kq8+iUd612Pnjdbm1wpCwIqYlpFEWjZtuAP+
P1S1uhNkiYobbE3Lm9xuSSCbJWXv7vpmLyWP0HRZkUDbWfGk2Ul70juNSJBpDC3D/VeX0x8UkmO4
jCNFsyPDgDnf6Ud/rnoeFWku763W3bWs25YIoihgycXyb1abo7XZXxfjX7rOV9eislNk604HCowr
OzTrQfpu1/mKyuouSUQ18dXBg9zGUSKaM84Fl10YzWVDIOOIc1iYK5xtOx94OpQ9rjc/M6nH4XpN
4gEDu/gQQ/4+81t9xNKY9lE5MzrnE1QCAdUzEez0eO6XBIBpe4QS9sU4vpAW+kFmj2esMCORCS2s
7Umb0PeNXOfPBFa+SeRz3A3rzRFBZvYS4wFR2VM11L4EC7ii1ySrYnYsVN3zvupgtq2Evlhjof92
Sr5c0xrCaimb41gzA5pP6iaa7pTTQtzTbugdxa8nnSCLVGuOSkfuLS/pbK9Mw7RLEcOwxS7PqTM5
OJRGOjfKHeC9YI2NKchJRkt/alvWkkxhflkPajP/cuz4x1pGv2bXRcayvU66WL2kjVOjAW7roGpN
8y13EOMknOu66v7OZIL1MPuZ1hNHM6J3XrGVepUDd7ER6X9G4I3E4vBl3QznL6ZOrtaEcugnMtAC
hwPfCaplv6b7+Buowx7fUJnxwP2JLUEZHC99g9BgYMWVGrjodY6vuuUj36eq2S8tcuEY3vEeEObt
4I9NkKfShxm6YGfawugZpzXcAMij47qeXMBlKvi+Ll/r08zEktbLRdMQAXQp65AtGoYnF5pNcUwe
D5tdp4sr/dS1er+bBlLy5Gp+4fKViAnovZNS2pxxmnGNFO7a07JoXjm3y17VJswa6zB9FlmH5Pzx
x5goyfMsM3R26MrRhtBmiAsGwY05ryVPLPW4//nUWprq6fEmbqMXEKL2pJAGch/7eD0UM/4UY1Ty
u7a9QZM5n+QqvkcjWmJgJVO/1AaQyvYNjy/TVU5JrR2Wv661yHPdIl2n2wXwML5NaZnchu3N471F
b76lGUWHxyfFll37eM9KezUoRvID//uJxzfoxdIe6Tv/+j8/6PFlrXwuiNl/+u/P+c/3AIV5Q2/S
0bn9xY8vfbyn9Cjt4AEMfP3//zd6fFaRRn+i6ON/fO1/fw+LugIxls7lvx96vJcMs+qRzoQdb/uX
Pn6Jx8/lBpWFmpxKP1ttcPPHB8dumM7unMLE/K9HhO7p+uxi8T7ocHPWjWg5wdEz6865N2Pt1NVm
ofuPj/7n3dLhxE+qEVFMPz65tQ37bc4zrq1+wmw6U6Wjx/Zb2SqgNHL5kSNtR1syavvHl2lE5ldj
YX/EdforjezfGSLgs1IIK+zn4WdKSmbnoRuMzsVk45lD/Rudl+3N44P/ebN9i2VW+WHWouvjQ4+v
eHzt//jex49ulpkEESW5WvWK2aPTq1f83V+mEnW/lnJAX0df3JPtOAI+30pAZ/iEbjmfAl3E62TW
5smtQUuhX8Qt6pXxWhWa7RWLHv9IV9SedJLUZ8lj9Wk6b48Po+qYj72Zu8Hjj/0AkUMA+3Kr0rx6
iezk9fFxxP9dKFcd9WKevRolKsLZLRDGWtI4y7xGtqOL6Fctd03ciu9I4+CSVKsyTKX5TZ3dyn98
InX70OiM8WssGHQzCjaRcYBnpWbtq3Gefju02gWtUY8XMfbF86DrnMA0/rwM1vQ9lnXzo8BcYSb5
T73geSJRyw7hjF8Mq5l30LLKPQM79LRpxsDQqn04cLKTXSVvBFCS7EXWkG/xl01t8q4pMIULZSWC
rYlBxN3cOIVFzvaIqdtDGgL2koGxASnozxWe7B0q5i/MiLRXIGCicWlr6kGuklRHhc4XX6MmBhwD
iMOZutEr83trZ5RBdXLyW7X9ayS0HdTrR7ZAD/SAmb7QdN9S0sNIuQfDDXREruxFZkZI2YqwbLr3
VpiHgq7wLGacr42/OOgRf/4xFNr9utcGZRCsqj9aWjApxoWOvbCZKMjS6GuwIFnRduq9de2S4oXD
3BzSIBvBA5He0VxYhbgCWk/uWpo6g1lOIQ0G3V7N5z6YxjaYadF2umRFFtF9V0nzPFQV3qSbkbuX
UZU6iof5N9MlnkzYdbasj2Qos1PpoHCpwLz9OK+9eDJoaC8hrUrGT+arulVuKY5VFjpYs6ENB5tb
aZE8m50TmMJMfKPEaB+BQrNGYUaJuWKXpyxt4WCnhMXGVkPFEn0w9tGXPTAL5RJtHR6aDot4Nvl1
td7dBZi+WTuP7PjBRwLp27WfqwNbCO4LEjYvAxKLUMqwfWgI5EmhnmTNk9gD8KAFq532tvuUYqJp
y7VGNeu8dJhdIrXbwWGHseW+pQpc1sz6lDtzoIr11ruF57YMJ1sXobTHKYSPP8Qsr0hKpEdd6GFh
AdDJWdhM0qMzgjWDNKld6/fO9Pi/rua/rqC0SUf2DYu8LeDuvyxiq2uqkGDvlpdO8Vot4lS7v5Us
/qw48ry41r8KS089n2kJFeKov5YO+kQhcYnppxH232qTwqeTbHMA9T673B2th51i7CeuSG/9cVMd
u60/jPPBbil5NgWzarpqbHfli9a/0i991Mvlo17Q/JJwv7TTd2fZP8bFn6fD5CdIlackw4Jrl8Jr
IEX11vkctCxUqp1VIZBlVKQPaksQ78WG6iLG5cD9QIUlTrrD0PX4bJn09kGkcwUDxWeLjiVyxDm0
yyaz+CDaibBPlZ5s2vAUmPatozgBdeK3lIfHlwzoUv0Wuy7w4vbjp7MqGDMbJESXeBn1ndPGmr84
c8EDkFv8qmv+NhS6hAuvKbtc/qKlxG1Q69sFTaUhUkbqC5dqXpn8XSa37Y+tLKon3NX3/3wxR8jJ
LFjUH5/UCqcJTKsc9nXbxW902fBCctj7Hp+lI6k95PaQ4oxnnXMbkZwck6vLIPDs0Dlue0mX0caI
OUSUoRTRyd3eU3o62jvs3yTkummiP6VGhU4GeAFpP0JE8U1daMFKntKp7ebUJKmiCvHL4Oce7pYe
sWFmJiJBV19/JLH021FVX7Y8ikxVViLTJHfwxCGVcVnBnnh5rHV6bpB3NtL5HibzO960xAW1OG1X
EksS7RM1w0PTPy+kG+DC29fKcBWXZABOMVHTRdZOwfUgaMZyn5ueNIqsCjnHnumWeRZlfrBJt8ON
cVaGm8jzu+twGJc49FvH2tIsfmhMy7Sn/urEyBnCOEniAeV9g/4vtz7Q6pBPArid+zbeQWHnSKoF
M0DrI8U8Z92fWH9HY+XL6bqWycug2oelzy9dw7Xl4g+e8DN7aMT/6OuGWIr4mfK4V1rZwQ8y7WmR
c2AqL1pJZdDbrCfP9YbVqWl3tJf01dQAYintmYjOp33vU8eRrpRVoKsJm11a/hG+MwuGbjTLYLHu
R0H4oy97TON1QkG78VzqdsaZPQWzcTYH5mjuDNR2By3SW07bg5lbl1XXfrtqcSPf7QxIWyBLjzQ0
gcuPQjnoMEpUcIFmkWvs1PtY6YmbuNk6/7aozRKUj5JxCdljJxjMv4yEdt1xPXUmpi3uGq0KNaWs
y+tMyswQEZvKeRY1a2hkUzDFL5qQkTf32H23lDBCL8nCaN8MM9pZbeMNjfXpWr0fa/zUliD/+V9C
CkWWQd0o+Q4CW+Sf2bzs4+SXSjpdnt/0klqHjoUkek8yzA1NdQbtPOJY+T2nLMsloO6C1rIkYWcT
9SLURuso/+hQIy66cByruzo5u9G/NY2DcTxGnLYpOSDC/NTz5cVSjulYGcgqa9sbui2CtkcruwRp
qRJ3UMD8OMec2M/QEQjWGs4jM3+tm5iAlIRi+s7Ud8u8d7v81Ke5x93EMxTYEvDaqdEu3cpQzj1M
gB1QCqI4zbMQq5+jDxguluA1VPb6wV2v/QrzQR4SVHNeWTvO4P0sBn/lny8R5UTzZlrfzVIcUsEK
EyP8qerQtX9EacdEjOKYaVVpnaAwzylJrXX8z1V4fjWkCZwcMR6g2CxOG/RuNcS1Qt5ZBBOAjL4s
ynAYa87le5E3+Crtg0sohrvNNdHZtRwPpVJMbUjPZW6+9PE3Ow/5Wx2AC7wM04GbnTTZ3FQMCGUM
byeTYHO/DwIxd0av2XRS3HNjAR9NXP6uvyC4yJYUSytJhk3ziog/iGS1G1ygO345GgtS+CHGxIuT
Zb6yFPcOALllW9WbKawk6n05n2L9SXTzTo1umvOtLC/V+tQ7fqS9mnhI8otaEHJQzoFARK/ttpg6
eoQCFR9OGSPG0kKCuoKmw1w747N7T99b3LKFqqBtOpTJr1MZB+Sg3p33pjCCksM2GVCT0+5OKM+b
kfxt0k9TS3cVMhTnpQcAi1P6EdzL3LjneOleHKLwyIojY75Lf0b5fdUOYAqE5MOgjVv2QnwsQKoX
ww1NZNZxFAXTSgQnukV0aAuB6VFFGJ7lPC918knA4l1E4mZ0OLfbsHbEnpgQBDLuk6E+Y/reOSM+
PqsGsq5uIqUhB5ke+kUMuyt6frST5Vz8aNfmFsUdg7JyNfH5bIod+K+0ic/5lFwnLf+hIo/Uzfql
TFggok+EDn6EyapwQHBW+Cf7bhQzkRHxZbsotPaFdtsAZTKBA8nByHEECBrQvAYtSBlNp6SoTK83
7K9pKA9rvQS9oaNtxx/Ek0f9A/WwfbpnL38iedhTFY0XOIw6MpCib4DYY1qJZkQmtSrPlRR7kGLk
nJp1AO6BL1M+V0X7yLMFAfdzjtVGStjppH+x4uLHmhbnqEXo4ZoftiapNZpv4FU4l6KrtHh+xUgI
jO67rMHIwafXJdaITFG5rHMF9GX05jbj1j37mvk74U6SOcYvq0Vxq4nvHnarQ6ntNua5myM/Gfsz
JjawJecazWQBakW5U6XaYOlYnmw1PpbYXShRDdbCSnYm8lJXBbWsh3CxSJfTxVPv2hcik4mOcvjh
MU1JsKbdvhyrd5JXXlBja+P43eCYHbm7Cn5kvVlkxCQA5UvIe8uvEtKpu4szNQfD7v8tZFaUmzPL
qo8DtWPNCg2IhKALM9rxFIUsp0U81V2Vwdd8ieiCuQRbH9FGfioWn7+xycar3f5pRQLiEajdFazK
aw+NA5IPfrHro5uzaqBFkXiKfrdnyvWu7NR70mp2Cf2ek5TwPOVnjuioKyGX0/LVVIluRLTlze/A
qYF9FGPx2RdI+wf9S2JbVAkshg4pflpqRwYJbUrKb7KcTkvGdDxsxj/ouSCNnb2qZwdbFTdRwoct
iOJnjh2QOipf4Hjz7j4rqIV4EeVS5VFLjgbh0ElmKEHVc6zrQLqDti9qNjRgaMN9q/L/x9F5LceN
ZEH0ixABb14b6EZbeie+IChShDeFAgrm6+dgXjZ2dyYkqtVA3cqbefJ3ZBgMZjauJjmM0JpZPDHn
ePb4axLpz9LmpwBguH2ODkotwQBZ3uZ8uacu+JAVFTiCHprVkySJg5s0Hqc3wbVaaNVRzxjMiAcz
5p4T+GUWRdMJC+dAxVuwqqOKPMfmbWbmPm3Zr6Gn1BqDp/4+lwRawRCUXHWtbg4DJ32cWFxqWk2B
33n2UlyV7NcFToLmVMKh0Mkusncf2AlpY6TRWIsmuDMFtrqS6oCwSpJ3Qj6vSdN1aILE3A1vPhQ4
htq0foSSsyd69w0r5iMoLwi4hGPS39ZEetHRbLFgbBGTv0GFQYvEyxl3fiZfTN28RwZyDgI3eMDd
SJkpRvf6h7rfg5GMRz0h9swGMIWrnbh5nFkqMoKlRKq/CYPrCAr1o+MYV12sxEoyLbv8/x8tyT5X
mzY36xpN9cp3B+RE2cK/yB4mzH5bsqzvmcOs9lmV3nvvWUcKRKKk4oVfahvlcTeJ+RyswGytIV4p
miQj1O4FdslCDeyAsLw6XAozec6WkyfSQ4L/pe5o7dCw2CZd6Oc1/kU3eDcD7iq2WeA266bYHCxr
N3d4gbUpJxal7H2pyvd+Dug7LW32IsAtVZZTA7d88WoGqtUfsMA8dDbbkcrL36a8+cjIjOnF0N7l
/AaDlnYnU/retVGSUILW3ETFFQmEZWowSaWrZCOAoJsDHhoNi5A4TsnS34wJuOEDq3DJS2nsus1V
O/SNPezMDi0xmchRpR7oA5NLK4bn+7kzbwY0LVnlbzrtAUISe6uZZFw/rA1M4WPCU76sZg/8JD/5
nf5Du+nzkI6n0uGuUK2Hgo1VX/wzaxWOvvHYddta51Pj9QnYw50/5xw2gKfxvXL3I1ktcKY4GSNC
HtHaxpk2vfY9J13wpGfc1o2cgTm5umtyUKazm5OZ0/pk1wava/EPkHlOw3ZYrk7s+3+rVd/l7qMd
fHqJFynLu+uUf8gEbbe2Fc6b/KzKNMKV9qzPOD6nU9vAZcoUQWt9PyoytzzGQk/JzIl96X01hc0S
G5XWfl3cV6awSmngUv6Ufn3XOJ/G/L20Ew9o+zLpztEMXrs1jXrEfat8y4vHJOtCCsgPdNaGJW6e
ehE7jJnhiGq/4utmj8t12YNlwVKEFiumVkjvHcQzfWSZNKVxV3z3NyvnrKH1MjHbZxxE3AhykNHt
S1IB6FmCSy/+gtTPUdfMMO3ry1RbD+TlduWYvxop5zCM31isGHsdU4VFI1AxdNZHnvQho7JRmW7Y
6Z+lR7kjn9PAyVvxHiq0Z3cSd1PwbSFATW+1Km78bDuPStpuR/HN8G7zVwT98jItzwMAaAFVb2Y+
XXz9Fvi89Ydb48wh0IarE1zN0j8a5nGGbUBZ79v/boSlu7RdcDOG7n2gXM9K7KhFPZuq+aLnFfG1
eq9J6ozYSDr5Uaa8ZuzukFD5sRRVpDSetr1h/1kl18D0YqxVaDIdCFuSx5j+rXP3xVn3Fmjeq7nh
Y6YRV4VfgiRY1y/ZceYw7zwgWYZbf/WIhJw+acmE16nFsFpFE5MAxZ+hv2Jwc6/YHGB8GPKusIw4
W3S0RpvjRxHkIeQiud3zK+HkJjrOb+ZO/+b+YOQE3EX7zSEDhNHeT3p1zOxtgVrGqyjem2YOWc3s
DZJ64/ThcBAF2q+BFJSId1Fd1RyRcA0F3yBbexmmNqKlAsOu8WN57VlSOgigchZp5PTup5OnxINN
FowQpRbeU0leHwT5UhTNTQGaufcTrdsee5k/+cHWigP6hZX3/0vofeJvTC43Fs6RpVLc9T9LQybW
fnbNAuKR+azqh1WpXbaltno9Moez0dungDU61Qe/1pblD9AxajYnOqUrHR0b6s6ZTrLieoJgh3H3
PEynZYwV6uC0kC9j9mtYMweDt8swyI/L8NmhVuJPD8mCPizaglGAVU7Gsd1YCyij6eAyyPQFKCvy
+UX3L/VRR2V9dVL+ZShLx8HBPoa0r8WJm+zVENA+1kj3Wc7d3up/HPH6TNIGCOS+Kn6zHVEziUhT
Due+4gnp/NKNkLBSRqLpt832lSnW0BaEokYdEr3g1t9n9jHgQn0WxlPagJDLvhpe8Ma0Jxc/m869
euRPsh9dzHro7pAN5Ven3JstCo5mDJ0TJk4ikGPKNdUMWSdEw0QGgUuPb1noj+UxH/J4rn667p+a
/mighma6dOXw0uZVZBiAcU331E7TS2qj1uocqDavWBfKFg8L53QPT8+hUxWD3MdcZXdYR6VZjLtV
VHuWuTSIMkbLGugZOfWujtwWvZEAirJFZEOCMt3kn0Vegu9q2Xfv1uIQwJx3rc/QjkO2Dlq88260
EAKzvhySIw29U+hWnA7f9BYyKl5TfmiDu/HUW7tk/qNBsYfgIejs8Xe8gc6BM4Z1AliYR6yGmOB0
ROgtyLpOCLdY/PYDfuO5eeTYpPHHjreFWdoGjz378GVKT/YUxFo27DYdg6gohhXy5IG7W9xrud5P
BX9rhb0el6KMHSBLCkhEHgwPaKWPxrpifmpRannZa81Z13An4CsNYIRK/bVMFv9YGhqKWvuY4b0A
Vc3I3r753fCNv+Qw9dkDgC0zEh6YJ879x8oh5Q4BcNctki2By8tEqHcj0+LZLKKs9p8HTUv2gcPp
qzQnmpKB0KLVsrbNtw3g34a7iWY2yOrucJ+ZVBvJkcCJ2GBI8ioaClvbzIqKQcaux4swIXbPe8eu
3pZxC2eNJ59BD5fMwZnNuy3IjLsPf7C3G9z8mTfBzs+CP7ZW3encRXPPuNN6l2fwwXV+ZcU5aARH
r3nyvfXqRU7A5yLlVQ72i4sma7RTqPnl0QHjNuDaJEuE5VQLRfXlIQDAVIoDnOC6E1DVxMikk4Yf
L0X75PN8c/iHLrUaOnzEnB0DLJJTQZ1DUTGU4d1bnUNT/whOx6H561g3l09QdC9tmYZmeyshH1bN
UVTLPifYSrvoztTcv8IHaMMPYg8IRNqej2cvMQRYSXCw8L7moARFtbKXucd9jacIYA8DaM6WGlus
tN8yE2oMjtDOK8KsMA5qYkGwEN1cnzXHIt/JTo7tc5W9eDiq4ZBn8APGHJt2jcdhSF6HAs0PNtyY
ZvtafhQ9dEe2R4l+pS57p9Rbbz4YeRmPHpqkQXjMedDFCxyj5JBV0fuie3FrXEb5Vzas2dpvf6Ho
0sPgPn75zVPeYK4di7uyKg+J/U+f1kiW+dnRzNexVEcTJbHj9sfNsPDei61YtXtTwL+q9bwGARY/
MtMp59poXRxErBLb0ogTR+ZNNFmRr/ybaHzWx3VkABwkK07/ghYv2I/RJRfwcc53b/3KseQQDMJR
+HtyCqjzO8P5tZV1zZb5ycdG47MGU+vwVXMLdHgKmnc55BdiyEf4/CA/g50H5+u25MPGD6DzRIXp
iiZhpKHOX0/B1Gx5nHGzgniavNoO85RD6M6++JwOTYFZi8BIkpLJ5qTMCHMW+sh9HQVrLk/F8Aef
dJhO9Y667SeW2Fi9FiS9+uRq1MzS5JmcFdHuSl0Le4FcBRSH+uNusffFzCr6yQd3XJs7gHFRhyxW
qi8QzKS3TD4B4YZlhUcjOy2iOOiEPqSHacxidfNjc/LaNmO3fDTsmvUQqDLyFDNGNaP8tkGPL5iF
GvwPkAT6KiXI+2bAAtlihbaZbTu3g4GZWIPbOrZcNvmOfppeie+UVDqRs5W9SJA4RL6JdHS0alSG
9uB5WQ2RxP6DpecD9Jx9Bs9J6Mrl7Teg+R/wYJaP1AW6WwQvDaG4AXYBg1nzHdAUpo0KkbjRVswI
dpSb5b8ajwpXze6+NjrnZA7uiZLPOLWGx9Xu34dJJ/a6eUq1sEYvD9JvRVZmS4QhwTCr2aEinZSs
vHSMih++dR8z2zm4TX5u/OplnDSeQGufKmojNYyHPis1tiKu/1K2x8p7Ltb5sn12JRYT8FQkRbYL
Oqzn3HwunK+Vd6SLHuKXxQuDx2kkHJmRjG6z+VhP82ER1SmZi6OrvUxc7XqSYXb1qdnLeSB7w4Zs
l1VtPAU/TG5h/VLBZw/wQ7utEc46tn20VK7p5JaPqaHe6pnKcf+J70E0jCy6fKSy8gddA/uQdUs4
fSgy3WlcpCbWbl3SHHWXewVDsMv8kKxvWt2DNTPY6WasxNli1/KUiTtV5vu26o9NQClU8Kub3p8+
d3XsnLuAsnRyE6D4vIyLXXdvoGkOdnVFASDY0sbCfCDSjz3gb7pZtwiM8GyulDO0GUdutS3kw2WE
e6xYzPhsdyX7nASNii/voCyWAD+kIt9dviV+U6HMW1FffFN5FDtZCwRzI1B3dwuOAXtnATAR40fT
YVqmjw1bOs7uuQdYA2c5xYU9aT9Dv6DRsWwk0qSZ/g8dvb+dfulWijKwQCoanoLpQAlYOGyQHTjh
lobvvZyexrY71k17n82vlu/s/JGFdYkTJtTS5WfwG2pj5/R5wfLaGhpRXbA7EygByUibYTsiF5uD
rUSE9rZ8Owf/SjZ7eKJYHPedmumydc4VSg+LUX05TqSZAhF1qc1SxnotA1RrS44/K5Id3lP8hGdX
o56kICDNupkcWZarvanGh4kXGCo2+rX0wQYdq1oHM0K4q2pTCj1XkKC290TyDQCKy+WNQOStsWcY
td3BXhllFz39O/Tji+y9r2Cxn1nU5eF+KfAwb1CfJovM5RmC9lHWwW9OA2ZnqKuG2z7lie3cImIb
e9XG4KmZ5dFr2a3CLY16T/5BSTPw03cZn4kZDDfWVyePsHLrVZfNeTzP3XEouEX7DSSV7milfcRH
z7nEcGRMh1nc2YAsLOR6+vKInqmPqR9CnfRZkzsHD6eAwzgthjDb2EHaD9dkPDJ7nYK7EeSn2bYH
7H0xCR1N+61AbCmNiFNfMfixjFvNlXmNmYNUrpjpfOib+3FEvG2y9lZoPkkC1dGjx9hcezSUld6L
W+k34VbVHRF1IqNmOmGbKL1HS3xh7eBVJW3WUCYI0wbnUtksC8mpIMZwLS78Fs6zCWErQZC6GAgS
Yb2gas2FdqwmFu61a72ka1u/6MCW9HJBeVTmeck5gfEfYggUiqNff+orLY8cPFaRZizLJV/L6Vw4
f1d9rS9NXaFT5OyJar3tb4YzNCGic7OXNEbeBn2ihU17xlQieaNwEqmhiFazO0LZANRRuvs+0FmX
A3DPLZ93IboTfIEzFaxXDXSqVtjNdwJVW7rDEQt/fzF0rTww+uD7ZS6oJ/Ow2siiTp89EhS69aNv
0XSqmNXsbA8lIL30KrMOrWe9sIj6LRsx8vDXT5VlUNJA9K2US3fg7udyaelfi9S9S8fxyRfDvwFT
U2wGuhFNDq7OgLN5AWGJql7+Ll6mX0y7urDDfXVnbYodCpZq9oAgQZb0XJt1QYCteR5ZQ+PpCRCB
9HAy5+qqJWWUZ513og/qrJoC2mmdnfxingGfoaKP3HoD+5M62FfsPN/a4D0GybKzvme3+mP2HLF4
pNlKLeY7m6M97OH61hYEhDHu4W81MMeURYLbxbWmqzdw6bf8+SebvLM+6z3QgPKTpT/Q/NaKacKw
ueSbf63FS/ZNV7BvgYVLR25cdHiCEyPF19sU3NvLDz0nfiz67k+Tq+44UbV9tRq0hpwc/X5Ylv4m
J/MeVzWpNXc0P2QCcdXqxKcr1bfeuF8aSzRDkSr2mLC44FtKv5YzyyUrKNguBTlKKXkKgWEs7EbN
2WMHegAz9JrChMdAammRPxPws/LuxxNkmj2MgXo7vwcgga8VpUO7wh4L1GrPi5pV+/Stt5RO37hv
YYLVktsthCFeQLkXOul7UZPv3fXLH9f/7Nu/ufE9rT9Z/msji2PfJaxBrTmGe5fhA3otmEAIDryH
M064XKVfnlMl+4QERsgKZyVPEQ16TZaDhapRGm/OwDynsHxQJdGd6oyVzDhZtxbJoBVlBuyDzXGi
FwAJ05RULwarw2DWhKyC+S7wZyecSu5MicXPvnZ6F/Puu1lcVI7rkv64BtzrXvbnFD/VhWLKT1io
/VHkFb/8ykfZrGhYkI/aNtlSKXvZ03ho1j+DS3eG0AHHgJPpsLEbfmvEiLLZpFOGJHwPYD9erWn2
aJjxP1RJcWeSJiria4ADRy/LfeGCEOyzC3nDi1t2/8AvHIk6y30A52SvJBdJrXsaJEe8TaLUrAyb
1oyOC7jidmZYQ5gKSzCeuLHmmtrVRERsK4ZiTXhnTW/Xgya4leC1Ifdrik9zXVyYFGpnzfWjYb4D
8TK2CI1+IHzOwexNmGVFUUR16t1hEja546knt6+tG3XAE9G0EGnl1Sv44+qcIim9sXtV81oLiiA7
WyW5p7lmiRksbX70qSDdV2tbRN4qTP5ycUxYSy5P5MHCxE+XCESfiPoWakjVqd+28z6y1FnCylKU
dA4zPon0kvb5k+yTe3tJ1PENCz4NEsVLpRp/j2OfkY7PpMwHMN9LEKZz1tPtDFOvscyTZszeebUe
atMPTrX+MnZCsmDYeMIWzyPvjWw/z/AHiBnRHGp+OBkwa9mjBs8Dh7CwtadcVF5se46IctuFGTaL
p7mHa7IxaLrWuY2ikEdRAtJwIWVfSCEbHvxL2zY/q2Qlfon2zOf/yy4u7urxha3fzwjh/7xMqBZb
BDpvZm4epOFUaiFhwZ2D4uMkjz27wJDkKi76kico2YTpcezGeKoTbjuUgdg+64GagFcPV30eGDpb
jjFVyfFBa+aTbjXDfnAI22kZeUdC+mnKFG2QvAzxV+DNTLD7KGc+m5MZUeBAiJI6IW3FaWM04lax
OqQrYIqcuV9ZCut5vOrYDxsFdGQx0oO3+usldboDOiIKu1i4ZOcdYkUqJnBLn+x0kJS71mZGYu7O
3Z71WdFE/exf1h5XQc37qk2s/KiDllh1D9Ll8Grb9YvrdfJucnjquE3uudC7IRa54CC0w5xLyGd2
y2s2NZ+CutXh9Ne0ODFudW4J3b2vnxNZU40wrJ8Z/vpZA5XuZKbJChcG9czcfswkbSTMLs+pQhOz
nfI6+QZjlGXHwUpAi/mWj0aJu5xhO1pWbaSjZdutzdBGytQlcpwgCZkVf/u14KtSAAvJUyj9pcBP
KDN7upjsUg6ljfdgKDQm5gp2n0LV5rk4ZujRZ+KJwPXzMXL7lKd4hG+pk0OXpeXeZ3QRV7a3FWvI
u8pgguzz/Gh3JCaZq6LOxTeqGZSpFmN2ggMRSqVBwIAliP4fvBGfaC++uBVDgoG4RwDV4V3Mq3sE
tIx/38J7yjuFuxkJLHtxnQM+RR+S5LrT7frB0hPYGXrwWM/Y8bDpvg+dP95q700uPhAClx+TeyAz
kWPVUF2QaSQSCGUi1Ka80AswRMAuKDtQVxegNkVObCzbLBYZmXyVzfBOmkLD7Jc8TPr05VMDtclG
esiFnWmv1dtbQtc1+3W++Uxj96qz1HksiFi3vT3vq22BxhwJ+N+177JJ2Fw3Vp69NucSVc/Pc6t/
GXAgIXmwLIJH9zcweP/DMmLo9EC3I3OPsam8x5qQxUUUBssHMESh06HiLl1+7sbyaOa1H2JRpmGI
iRQOjdmtF4eyHcNgyw9kU24SuXsrSbIrrX8sx7q6X03v4uH2uXOgxlrT0B+I4sqd7VBy3Lf+I88W
AWWXvu+658PHAMg6Iy2KGNwcu92CnENFyLBKRxrB644Qr7cI0hZbINnp3v1EL7EgdQyY9ltjtWdc
oEdvdiWk5aoPp15FFiCgpV6S06ydxqy5kjDrI2kNxxxFs8cABpXBtquosdR+qNmcbcknHRNI25xG
H6Wk4v7MwdLspgILt16eJ4k4ZyaJfWgcReQRvgr8spUvVdjyYfrsd9PlfwymsZceuYfgHlYz51RW
hxKKdDMGb4Wiv6YFWEDOWNMBucpSHDQ6EHdoDCtk/bJHMNwODQwLbbzY4lxkEzZmTf6xsFwRkr9Y
/IMtN+Yj9KfD8ttq5IjboAzHwuDnri92M8f+NLYHNvdc+bSJmHx28ysC3zmzb1QI9thEsnVcfjLJ
g0itbPOaAnyF674Wq4FxY9ZfHS+7c63r/2ZTkPRsLvLspeI9uvMdgv1mdXMGK72CKgOUlH8yGjPK
2DdYmOl+0YxjVgb+na9+5l4Z52ku+H83Ynzr4kcezODf6mAUoldpZgQPgGhWBsMgSkENzA0+4BIB
7ka13HdbmYoaDUS6zMixp+JnGPUJtABmVegRD7JG1bWNZg9g+lEE9KQ6VftYwwaI0mnYS82aUSJN
0uLpWRMzQCm7+KFcVUVr0KCM2o9tqri9IVnQtkNOOavNex3FKV7Nkdsx10Z38+4FmjXsk+JFH4tL
DdHuavuML1Wh3WQbFSnyLmL/3Q+SgrproCG9+OzUWI3j6SNmHRMdcB6zpdsFnubERd3GVqme5fZR
qabPDj3WEWrk8eL4wkallD/riIExqOyPIGelmZPYoOcDRSSRt9T3yJj53DB9/SVTSJQ1rqVwKDax
b84M7MAbTDhgytQDPkU5YRceg/p6zGH2zF7DkLPaqAgTkmTt5bQdUSjDHR5wRG51VZTpI27sweKo
K6YEc3iAMQTi4FHnsd+5I1Y74dMy4dffhIrPcGeDo7Uo9qmTev//307ra+4vH45fwjit382WLixD
mFieg/VVG7kIe4W2TWGcBtapbGYX2OCm/xbtV9sClkw7lBS3IVPelDxj43Cig2c9ixGlrl77N8a1
t8Jg6S+I6Abu3odnashJIxHQw4vbVnyWiwudJFtBBAVXcUKwrbJArI2XNffhMucJOznTiuhDuEwS
X8NiaoA1siD0tqUbMTrev6l8pqYGoFNXHnArb0gLnx7F7b/F7ZzEQwpfax3ad40CHfQzLDbBLcHn
RKfF0kUqMM6Gxrnu6cF1yAZ0+gECRJC8ldb6UvWoyFlxdXNA69oVZPTmo5k+gnR9duHkcNv/405g
F1z8zonD+ygdkx8F/9vnHIxqQngEr3gHt37co7B6PfXI0ueq7pnrGHf6vEZkUAuMqZVeYUSaSqo6
kH4LhiFwMBwW1C+8eyPvt1VeMke+kJJhF5sHBOJgRrjz3dAqH9NhBv9qzh4tN7izVqeOhh6U6fgG
PpDBMTMqZhQ3crW1PTJFUSozn7JiegmoHNjPBjpFQtvJMWWZNLZuxkKs/EIa4irUTe/NoIMcEiaW
YBjzu2UNQpD905NbIxRtjZGmINppl2mcm+Z9oI5j2XlhF2oDsks58GXxZr6qmoejfmxJMoK0e0Vs
FrE52DxrHkZhDpstSsE7cI6WsYRKS1ogSCERIHO+a5b23HNQ4Esgi9o3vNT8pObjJxsOlGLKQRvW
W1eIt54Lgy/91rPhqUq/YsAPHQ/DvKGwDGV+cDdmePfYwNXcQYfPgDUP+XdeYn7DMYxZVahhhONs
My/OpH2wt1+DOoNPCDcbdFzK9DMEUS9aCjubhXwa6r5dpax9uDkxzdncdCj7RgHcg3O1iCYUzEpB
yQzF09WtXVRlNJn0OZdYykKOjWbkV9ZrwLD8ro8ldJ1EVgWOqprSX9+8GTmzSZryG6fgNrAFSTZ1
fnMee7FtmFk2SemGKIr5Q56KB4Dl/G0ogpGgv5qS7jpFjVahk/gfCDXTKoBBwzuq1UFObhHEFKsH
sxmoj5MkZl1ffdQ67eEN6YMoQ6dYm7nfW/pAteBa71fpklg34X1bZC7Y2S5/KY9C3skc+6zNA8Ut
+GF7Ll5np4iUt3E78uXR4322CwgYxYKWHzlYj6aVpHuLoFc0PJVGri6sTT5tX+29akW7nEnOb5s4
qxf1cdY/Uxc9oBj6hJcRqPcsomISvdmseT9Yj6S4m4izmAKCCdMjjH1GiasqPrSgxqzuOafU5gRM
sh5FnSi6SL+yOpoMcCRD0v11VXkH7WtHueR9qqprp00PmWX8cjfl28GmGE2IeL8nYIHn4M779eim
PZHH4LmQQrEQZauIlztMqZnfg7zCmdADdtHAT+EMAxxQawZ4TaIEriO+bUEwwPOWPRs5RQ6Vg2wk
wYnYunh7ax6q2DeJ4kwZ4BTd7i9KyDKygaCvtZU+cCixpLQoopIiv85U4gVZLq8VDXrK6ctr6cde
22C9tEA7dI5V3QfJ3TRw2yyaIu5H+GDN2q5HORIZRulhTVyA5SJQieA8gMqyBqTzIPvyR4XdNivT
Xa8wHLTdY5fQski4WoDEN39dQcCGZdCE3wEFAYxGvU4vWUoezfVPgzOyVbUQ+miJfei47h6UwDBv
ejULxww7J85/Av4e9r7U4TYoE0jSnLdLWY0nxa9PZwgaTNYl8QpaXi8CLXY8+cClU2ot38TtH9Ph
vEu9lbcWUUvNJCfgQo6uXIGqqYi9ifyuaWEXV1UZJqMFVIOkcVh5myly6IDRzJMbcXM1QxsKbaQq
LYhxOYImziubOqwsJmQrTsL3FXL0EzdLl/MIeYBwnMH4JT+4pNiRMVi0VrastGeI1jjip/EO/eDc
C9Fdur61T31TvWmJOKK4uRFPluqgb+jehhuyR3uvVuvP3K0/fYPUXuX0DTUNuvroqUug1Qt4xuSb
tw8o6hK0jpUZ894xDO6ZjvTPIw1lUKM3Wnx7bggq7iG+zztMgVdvqj4pn6PwJ/vl4sAKgeadHQjW
gzX1kT/gFF4wyUleEjcetXtb1Sj4K2xAAy1m1zXG07B4mC0K8IWTMf1zS3EqKzYKkrmYzmvvqmmM
YG0uz4lO4oHJHJ+7HkI1kJwsqHBex7nIdYMRcQbZabbqsS5KFQFh/mNtkq8xD1izMjOeiv7MGMmx
X7v/lAI5bC3Zt2ZvvWpgBOIhkJQVpfXDsFET24VIlcDWYCD9aPiK7xXpFs+1xcX926oeq6CZXhfJ
IC0oQ4SNCuK+S3Cm5Z4dVwZEzKKpn7O54hAKsABgpRr+QoqVzvw3WJa9r9GV0cO3A1htRYPXDcfB
Fg9mgVUtqMvbUEw6paws6asZ6nPAH04Nmse6OriU3uzRL9h8+F1hPfJAF+PWVaogm3C7HU3+l/03
6zMO53YaQ7dwjnnC0mixW6IuonyjhIq6u1x292WpMXdjQmwNO4h0fPvcy7wvq6hqup7BSwkkZnD+
tG/+gAh3H1bbvndHPO8diHvFFYOyTN5N/er4MfI4DVR/hS6I9OEaquoS2JI4KABanomHx6umO3z9
rCirv7YpuqfZyO5LP3NuNca5pSMI2hrW28ZAT5sCzHNB8QSbJXGQooH22r2XmlMeTA0HXcCsHiYg
nVKDP/xEtYIrF4k2O76ns3xvUmuJs4Llg9F/mlULiRtjWgiig6g5yw8SUvNpshAaEaAydugnL2cH
P5XYblLR/urV/E4CjaZP0JZ2yZLaQQVzAxQ2vUdWM2hFCooXcCTpJbR0SgZLH2HT8vSPzCcUsQzk
Y3y86DRe+BfDyLwjV8M7Ipl65GUJLqB+DVtnGKh9stydCjwjrIrkn7Q2XCO1sHN3aMZHrjLXEiRH
HCSH7VHBQ45lFsuj7DRB8ZHac40ej06K8tCxPaTeaLz6yRZGZa4dOGHsRfuqc/HWCRwABrbwYcX1
hXwDynSg1cRuBbS8NiF7N93qhBBi5bI9a405soVBC97663voJVhdedwKpi4D55lhgqQl0JZeiRPt
2hkTGrdlrmZQM0O9SbB1tdRl+t1sxmljjJhknWd5SedxAWPrWTCDW5PUELaOaiaxwOw+1duytag/
sWs9DGXe3Per8Yhr8dJUa3HXNKyDswThZyI2F7l+8VzZJHlGZ0AcnzlW6n54dVPO6nWYsEO7s3Pj
Tn2bqqmMl2D9RijWEILtLwWckiQZY5yLv3Bu5nPLniSS0vvNHIawgD60I1LIa+20bzJt9dhfsRz1
HbY1aUNFkOM5T40HmJ35MeWWRQSCv3s16zQrNRJpK4MwgRA28m26uZ135eiD7Dm/El0EHOhZ816r
/sAOYcxs6zwCmJEf3FS3DnbiP8+g5LsHOZd3ZAowR7gyLou52HtLshsFsDG6+Fwt+eCxXw9m2gHc
gVxoawE7DSje+JzZrevYlvi202TX4pcXZNB32K/z47KwhBqtNomnqffxsgV8M9YTAOA+JOLo73Vp
br/OVB7lsrTHGr+jLnBUebiB++/ErGhzmPD71RCdZns/NimNWDD0hTfJm0ZGLbPt4jgT8qZxF0f/
1DSfWdLAajHp0tNSyITEf1AHIcOMhEPVwnJcX+rYBdcqVy/FwUnYXTB75oGjgcaDF1stBQDhKStp
STWOsp+zgxMoKh1k2r9Oy2qzWZIfWUaWsyimB5c9ZTRKDjku+zQUkF+RJdrxijSuFvGNFoJxeqq+
bAfLVUIbYWRpfU2sDPeaVTl/COGhsFktTFb3YukPpUUjT93bFDz46/uieoINQMQqynDkf4yd13Lj
SrZtvwgRQMIk8ErvKYolVy8IVZUE75FwX38HuPucut1xb0Q/bO0iRUoUTWauteYcs6dvleQ0bwgx
wuhSLWyzR9c1gnlA/Lswm7Rd+fgBGAT382xO31mNbt5xx9YHrXAhZ3jn2mmNcyXtFoFJjYk7PPte
yX4CIGRCEr+No+CP0gqN4EJJlywgoSoNmQS6rfmD5o+xSooQM3r7OaWSNnNk3XMQyrGK30N71JZN
6EoK5OizQASNm+Ks6fg93YChqcvJclGL3kPvYF5FZ+X81Hgf9Y3cpxZMXOnZl67KSTcNA49GjiKs
quOp93JPP4UJG0ATsfowlVvBAEmOShPV0kjqP6at+0scvjSmJ5TvKQztRpgT9VpGRKMV4t1WiOCz
fWhG5tpGALa0nZFqO485N/AtMjUYcYc4Vgmxa9apPUQrBZwiKLs50EQ0tH0UtFFfezZiPK59EHh7
IwE/NBCPksgGSzDvK5LL20WTE+UthIAwnRJx289EkS0JCnj9+lgsbTv8yFQGslP37FXnTNcRO8YL
nxOUvjw6reGAr42DQVQEYwfNEzdUOM+qAY0SmBYuTd5eeyw2tKDnzRJLRwL4BcIMz4GWd8g0kV5O
ZoDTEa/wWq+jEPo6/scc+SYZ9IAnNY2aDZjeIlLICUmC2Hqo4WCNRhT7Zp5h+92JyTLXKuC8X7eA
3AiSi7aednMzqpOet8VGz4p7K9uCaoZ+0RRTVIDjmLkHNed6LyCcuCEKqR7lge7u+BQOaJaUNkXr
ktChHa+qpnHEmpPR27f8BdGCedTpuocmf5xpGR6mN3BUflLOfA7N2zmcgPombXZJnS+DEWGMFqhs
XYx0eLBa0+GxiuNkNvaZNe4pQEwYeRXyuERL1w4zDQ424tqF1c6vw+/RN7FD5ObPzozaOTL9F3YR
+jBsmAtf1ruWHnnR1H88oeY54oVP6DPR4dbVwsxBCWd1KNG0noIm8NVWy5RGbNaMLwiCOyAMd0Py
AqbHic+W1lY4TSil3KY7d1WF7aqlA+eM/Xn0rI6SX/yMJYpL29P2bRuXtxITNL4CXQ+jYx+F38qv
UXhm3ZuRBhlc/AnzhOQDBS4dOwU7LwM0mnBNPA9Fro5FCgC0GwhI40Bl39+sngKnAWTVGHZE2JZf
YCxAnGvkmGOtSnSr1q2fDLqBtTl4l7DKCMPV7O9Og9ITI6ezi1ytevLIPBRyFWpiaHTt2kyrg9fi
rHExtQJJ+3DL3P5t2vckNq92Hp6l3gkMuu4ugxjauuWBPyu6BLJ6wV+Hm4UBqaUjOgwIkj+ohBzU
3iN1pjQvpuJVKXXxamjKeCpq27rYJg65JEwuKOvGPcD6+lBz8N0wOfvyvYwd2HGtf75UFfQ8+H0D
NVUL6IGh6yYyqqVFXsdepipaJxrJ9d5Y31Kr1veGjYmhKy3vaAcVcTDBim7OHJdtBRh26GXMluGE
6ZNWBt4uMl/KoQDsPJFzoRg4WGbBAchfM/ArV55ILgDx5S2PkzfEPK9e5dBSdTjX8GGtwFS0c9LK
NwAm8I8YyzqZFqtBBBZWm0uduxunQOxpOV68JT2FQ3lKUFrfE8Q3ta8IMfurxWBxhXqJhS7rtrae
0SaL49emb+6QHuol+TnxypP6cNAi/QnMgQtdVjEqt2AoeACtKGVo1DLZMfs3P4U3LS2I58TmwGWF
ktkbw6dem+qtnOxyFhuRbdCTZexTsNusjzvAMuBWEtvZR/Q9zVlaL3vI04WjnmuX9GIUB8wUTBcO
1FueBk+uSsDUN+4pBZ/6lgU4xqnd1rqbfwD+P1smxXNRdDMHvnlOmrrEaOP2r5KAnVWRymeb6oZp
y2zz7WYXALV/pvDuwlSyMUALsq+BvwZzjgauRNyWCQwKAHaDz9bv07iuGZTGMkxOvGjAj2ghY5J/
zhSBRZFNzzNB1dJKoS+jLkVOnC9M02PE2A/EJ5naLgtAYCaFoda5Tf8tadDYJPTLN8jmCpg0gD0j
PoFNNNWXvvE7jOrjt9b5wYfwPRbHyTxKM+/XQWq6RycvP4MKXU6cF6cCs9Cpjqm5UoBhTglTrQb0
3k8kyR5HfdBOHbK1o2tg6Ixreij4ZjnUHbUgOoDNWARJcyYdxD11FTBoKlBMoeseRR9s+tFlIIeA
bmDkVewsI4t2tumnuL+gbTtFSUxDCtl7eiFPL7kKS34FjV4jJ+eQwwB0zzH5WxsL3odYaQLoiEiY
SkB+wjpkQ/+Z4FGnaCZQB4TzwhQzb95DYIbsBtkYNPuwSrA35+rSxqgZdZNBgRGivnR9iiJ3Ator
S6pkwmpvPmLDHDPFLorUuKjQGCc1zVpUk5cBTgxB8dvylFY+sUrY84g38HFtB8lOFQeCI1C3xIcp
aMqDBV1+TDzyhInQxKZMP8ZVCFRR+4Auh2e7ECXnp6jCkd5TbpY2qUK/0UydawJr90ZTsjQmrrVy
UoS9XYTjp0+z38Qrk82Nb3gvOH6tSi+VULIb7AnpMYjyfZyR/GV1eg3Dm/U2ujay2VcZBKo+DKo9
3B8i5IoUB5Tfvsay13ZKczcust4kK813louvgjzhXW4mFRTZ8DPO/GpJvwHooLib4g3VW3JBoRqR
z4RC29dAEZB1dVfCzjaDGF/NiAD20RizHeQCDCLasLcy/lyUFhA56CGwOW4SNZD66GZqg9ig6vFF
diiCD1KDcGZFHEBmo1btOqem6dLVJAkmaxm5aLhaF6irakaA7rToDH3b2ha4WxugfEkZ18kjHAOM
pC2Dnr7Cb2zW+Y6gPQvy69z/CXREEN0YbBTSjSwIxqVuhM6PAcP8NjFy0gPsaK96qDWoVPURmS9t
/Is/JqtS7+MrTYdoY7chAxcI9DQ+1SkNeqbwDW1xGaOEiNo3RbrONkvkVUzgKVuteaYSAT5rm7+l
w9GjRsdCU33R1lW4MbXoBbtWwytHc6WT/lZIFNyTIQjVIoJsiIsTaSbOM+ohkw4UnFfWsGotVB2/
DnqYbQiHXTs0FXj/NRtzxO/hpktd6XNG57jxA0T7sgP8g5pG4YSC+d2qXW+iC8I//tuXstxMPaac
JQfQFPK60y7pwN2bzsx2Re7IlTVix00G3z1pJtR7PwelmwQuS3BRa+s+d4wTg0akEcH0Al+zpa+X
6TdYwCF6BuYUyjEhPtmweEk/45M+wWug+1tknA60PAOSoQgCKCv81xMAcRbfPkNcTSP4Tl/Xufgi
g7MvMN9b5GA8ssuXdc3eBKUrZHJS/gQhTNJX69mgnzMiLSPMmZLJD6317KSS/idb+vAcU5dHdJ9e
g0G8kJo17aJv2zHEHf5WdXTbBJuI14Y/LN/cUPOSWigJsWqD72PCGdlyNh7e9lPh017C5gdQEouj
O2DxDnRtJ4P2SXqwqwoiVExj+BBF3+2dGeThTHCgywHQO2qVE0JeY9EaWFEF54+1BU584ZiszfA1
mxtnfiKbnHclyx9WX32ntm49FYVp74dybJfmVc8oPCiATZ6kIHhqSZHcmjUaTOaH+XpscL9FylUk
pFpxutcNjuBRZssnwwnyNeJQlqipPDUolfaRw8Ji1eoAukjDruLBZRrVTzbFnCR0xtiPL17DSzgB
GV4H3FG6lbszPNTlmoEOhGdSHpNvNPHDAUDtvhJae5is8NM3NK2l2F0MmuPvYIT0TMsLdUvdZBt1
uMD7rqGzALuVDKHR2U4eEqwuqlu6AeqXDRduIxs8q0hqp2VWIYTqcayrXqpzysrP53tTxwzevMo3
1nBH8YVH+jHRp4/OwkqTo6ibOjtjUsECjajmj8gt+JZpcQ5UJ9AKkLg5RHRgmIB3aHGp/7vQwawz
fzEFpZ8pnWY3zOlCsY+LMKVhAHz7xXKzaO/11svQpH8YSnYYL6pP4C6H1JC0SWYVNr+d0k3G/QaZ
Ff4E2awjS3zSLcbmZoxYf0dmiX2ouyAedA/kT/AuYA8wKdH2Y8m7NKSIgBEH4BKONv1PMz1Je3TP
zN/JUxyS9JTnHLbyoKYdOKZ/qDFGuCx9tmoyR1+O0TgbVAg2wSGsH8TUrgb6szePbJQfqPfaRZ4E
T4XAAKLnGT4un+y8yqb93RHjvHJ8DcSD020YCAQ/JMJY3r8YNFHfcdRLOJeOG5ds8CclKLwNfdxg
kCOAuT9rrqDwGMR3Gnr7Wp8DRWLt0GP6wlYAanxELFMkb8qRWH0HZ+lk+Ol1OF3gD9BqNcM1LzmJ
esBjjk3V76DWAR12vWCbWf1WCkdc3bLEnOy8OEZ6TDsq11YhglGJ9sdXDFptFr1tnU3fyuiQLCoX
Lz/rYtym+JIRcB50NFbLsC7mJcXJL79G+pFrzpLDupzTB0slj4bLeg8YYGII4xMHYkPLaxtxKWOW
Udit2SK1sk8Namhqxt42k6N7NXli6B0zS+o3GR56aBwSvRX9bGIMGUZr7gWi0MIeu5+DLw8VfJvA
qjD27lq2CbBO7bHU6uBCFmxyGyF2IPTn8BPabEEFnAaER8ijx0sigZrnI+fSoGl+gjlG941p5WRn
OFhQKfebIJ3QuMDxhPePwRlkjF04xsoUlCJ1YFKROXl+sWycwDLsfLraeXaTvfrupz7c0DzQqe6R
mpPWrZf+ry7WN6WqLrT89wSZMmj1zXTjjE50SWnqbzRXiXXfdtgv8pGuFo3wwMmKc1Zx3PTsfW8n
xnMd+cMpNmmJeMVL5mrlhlxHaH6kMXUaDYKKs+9aFaTrWhHAVoVDi8/IvjVET0oUZm4w7i+9UU8b
BoCQznWcy2lTOMva7Rc+feSDYa+U+3NKUohDU+HvmFgRKxASAVfa97pS0xa5YLrSWoUw0qc813vU
aPNr7DYpYtfmOpAqks4ojvQ0VBzFB01QYFDoLnU/tk6ZFK9Fme2lDq7XD23U+oKayw+s8YepMmc9
fqNBZE6t6feovQw9MMUU979VcVizUJpd1JwKF2bpT18TV1sno02L1Ss6WA44T77smg21KIEetZxx
NoxoiGbSTeLm/ABnbRlE5OGSva4zI+uHIURp5sJz7hkIV/mQI7goMBwintnOdDmmRH16BNx+S4jM
mpRTXtK+nUiXip0jSI+t7jKyG2udKZBNtWR5/Xuely47ZJmvp4qakOGKezSpDfgXBvNCEx35KRED
fwdg38g0q+esAKIsP6Kv46BrxDSGBigMAMTuQCBwU7REKNtMhvM6pmgGBMi51WHsX+a3igbvgjcr
7/JGeweCZCCxAkmmyTI7AJM/G1RYp6yzthBsw9fJRo8E0Jjwwogo9FCqS7KoC1OcyrDk4zrDAy3L
6fc5LoHCb+sLJ1jm47jiTHc6k8la3D0QTS36DdTZ6T5pYLPpkmQTzZfwtHSFuQuUoUNbXNd7yIyp
cg6iM8+eBNzcxAeSj80LbHRlDum5xwsVm+YTduj3UE76zWHoMFI8ZyE8J9P0abDLua+GoXpqPywb
+oNJeN+dfdDYx8xqFzSFaXZD4d62rdKvSLWtdeA0LcWM9YdC2thCy6dzHQwa8zHvkzy7cMN47DUa
lUkmqR4t686dPvGL31VIgDwxAODmpt69teVEP8d4CRFS772ETrrJoJWSWJL73MlrantqZUvJXofv
j792kSH/o9WJ8qTMaJigwuwSP+cMgPNWBMCKPc0gn6El8Ld0gwLiLLVTr7rXqSjoR9QORKbGwiuf
kis6JOa5UpjWbYE4JM6ZwMNhYqIju50T6pjDs7g/9+5VB9G5DFg6fyB1SHGe1g1GS3s6xiPUMhbe
eJfm1UgUEfFCaR591Z0Pc0vH7AN8PWKrWcS0SHOFrZL0MmaFFVbZvEZHLG1xDFQKD0mHPIMxFfQl
h+LOmiFaAU8OtvwkhDQwWcehHr3V5PjxurC9iZx6pvBpp4MIYqoJmbtENhh1z3FNyJRSlbjQ8wts
pagKrHTdMbfcp9DWiLz/lFQXKzuwkWLgW3aNcF3mb1b/bYYl2WJxJU+hjsWBXwV5KrwN6FMQSzsh
ppb72CAnLk2CHULc/nmayX2XUTWwrn+QnH1oxhxOjf9iDzFe1NS/gfD7lYzz8pCDHU/QqKSi+QWg
pcQ/Wl8zyLr8GAgW1BrFOYzEvtDH8TwMPYhvpwE5NPk7H1H2lUzG5m0SZnZoS8om3cnstybJtqhK
P2QmjScnmt683uzX6AYgbQO4OjQcOzWnOcWEJCK37tVhGhBR1zgQ/cDwrmDUmq2OafloMZ5ctXO/
3mQq0FACmD3khSwgfJmQPAyTFtuM1bOtkY4S06b5ny8ibK+KmL1dHaS7WoG+RwvFB1sFkik0QWzk
cwll/4gl7wDDALyr0Rp40TFtilOE0xJfd23vCkLXyEmEWqX6WxMLUmik5W+NsIKu7WF5xk1C3Zx6
B1tUO1VqOmbR8NOL9XplxtZngZS7AE2wUREirq5N6oWsBhoc4IiwuUiep85cYB8hLdx21omOb89J
Wk6VRnkajHjrApNCkIS+qnY4Ykk6S2ARh6URUT72jmZsMjSBvGHZhFx2q06wfzgYV1vizClH5Kdu
kV6WetjEOk36JLsjKMX6wjqmbjZez7U7iiMjLdJBBm1aQ+rg5Kvl2DXIfj1x1D7BlsBQkLEftGb3
XUlxc1vrG+3w14hq0Uc4PopPs4F1wZ+WbB0HIYZu9xsdSPeu9JmyDQAOJfkWRY29sg2zwxBEd6cU
zlImLd6UtP9qvfGrzyKBYMG7NKL7oZv1d9vxV2KE2wBXWogpO3CC9OnkJXwIqTtd+NYRR5u54Z8B
z2jGgUTTQm5joekMIqqWYPWwu7LNmBDQzIvV8MoHbCBAh5SYs96yZW71H5KhNMdN35m5/Qi2UDTV
CDCPIe/cRejSfhxJ4TO7N90x7KdGuuJkBd1vn04Moj19N4Y9cGY1Wht2eJa8mgCdAMJDnL0aE+uM
62Knkh5pUFjof/jI+zCYu/FiwDiwCgYQdX5H0pprUScr3vxQXedDLoVMwBvsoNqzFVCuOuhWU41O
qCQGhGDDKd/a/dmyendP/BeDJVAPPF1wqqYyDp8jF6c6lNZVr1Xlz5KxZjRU1JRpN92tRJ0JLPUs
yUoYb3NE9mDudHPRdvBboqljYdUXto7GMEf2tBZNKI5jJPx9DZNFIKu+kslK4hTZLKFA1e1m/lPD
XrjLMmag/sBIzGzmM60GzQq6NkmhxlanOwYCQ99E3YTTIDbVsrQUzvmuWRjAW9fNQKyC0Pz2JkFW
cZ/kRGQ7jB48toZuZkBRpz/SPODd8wAWAqBqnhIt++pD8yvNQSR47UvtJLPsFIqh8KpzUYAxJd9k
VTCnQ3iY75w43CEdwaMLC6XksWFPAaQl1Lkpm12NC3eR5HQJpIw2eQS0pkhDBuWV/m6m1kfjtdE6
DFsUaHwg11ZIwK1pMpXoNeOu9a6ggtORjjglk1DUAzUi50U85os2RkgS1HJcZbhlzQHGZWBY4kQX
4UfFKeOSxsZnV6LtRSTOMVJtitH6aWiYrPKqOefKumO4weY+W6oUwOnKDr9jYW6x2Nfw0jzYaqH3
GXo3tkRjpbvAiTCwzKCH9IYn/C0LwQOQ9vaBbIrGemgsu6zG6vHNsYYzkGPgnc+Db32eJ3Ji+E3m
Agl8o/mJdr8mPWYVWIREG5SBKCBhT1Qp239nyB+DE+NQwT47WN9dwMYduJ8E1OULrakRzw/UQvS4
fPRpSDDG4d5iylzEHRpEa2C941lCAZlTLabjr6HluOUovMf4DAhoYG6EUIeXh5RNzkJXRGnHLAWy
F4RiZVpkJcgU8rjQwRYQB1qvIyaSjEPNF6ZBA5Y1nfgs14aoW7jWsqmLH3nfWrydPdxJEbo1Gyao
MLyMCPpg7QvmhhUULCRFF/YjCE1t8CUn/49lfGel/uqN7R94DJ88wi3jhHtZiYQ3VXtKACG1rXbs
gvhQtdaJnTJCypDf4zi8aYlzZW72U9TNM9K8PfIIWgn3RFksYHq+L4wvk0YWLWj7HRTegNRx7NFI
7OpxRB/NGrBLK3NfWD76WSUjCgBrH4KRWbXRRNwMuXaaN33Cykcyh3K8uncGjIkyaO56RawGIxeV
5i9JYmDok2AdQpDrYAP9+YzlFqsKfQz7VweHnFZD6uv0drDTl3mesuh5+zHTXwfbffJzh2NejN1i
ClCnWSi162ATV3AJyJ/5CDLruZwZlCHz9jaW7KbFqe5xZkhA1HD44Ggw0EWS6u1jL+EVq8WALaV0
isPjXySy1Ju0AduANrUoQX+mhg0Do/IiwpKI4QiamSgj0I81HIsWVjBiWLCIbEcBtTKV4M9MvWPb
XOjKcdif41l1YuVHPxScy+J7merv6EvjtdcR3hREvVw02oRQ4VMWJmnljJ0gqXxEvcMEYGyClWL+
iPJnhixQb6EOMVwWmbYeMgyrZAgHGA2cMt3PQzNhhsQ4pvpBG8l0j4Qb4qHA6VZZn1UVSNA0kpLN
cuU+wjzip0iQbAXtgTiHL+VzwIab1I/xGUftD3FyKeDY/NnMDRzDZU96qqDDCmUtQjIdeNN1xi/l
CYOnIZTjAr4dXe/pFqcwOaMR3YiT2C98qpdRziaGbUksjRY0gZ2+4tAj/826GoWUx6bRXgCzA7Rx
GBVbGYvnNDT2VrcIYCjFW2V0BkiGWTY8TmflN5tiyOgTZpHPME4OSyQowCGZuS4ClmNkkDI+t3Zx
KZz5wIWWRqlbPHq/kaeS58hUa2piC0YLCwXpYm/9b8TKIPoifIZdYopVOM7RmzWkisQB8VxxaixA
HU5d7S6jySBuZWiOfi+0xRSgvEoYMEyl+drDyV8KL39zMc/wGpCK+vjyuJj4IVpz9hYTE8t+NOLm
xsJcY590K9BD2b+ua1PsvQZ6A97bwQzYSPZaGZ+TkVlwgWLx/Lj+8eVx3eNfZlQnexGmZ1wDCTwM
tydGNZ5/wOPblKoJSPT4n0t/7/bP7R6X9SBO9gP6q7+/4z9v9/gl802CiGYBhTLc8aHyfhDdgMfP
DTmTzhf9wkLea48lQQ/oHEzVw1ypvPCOsYwqrG913KsRnMgaAVo9mPkt7hQoZcOMkQFnyATmLxX0
iwtagSfhZzAS5qsMp91knGLORmUGt9H5pahwr48Ljy9JGj+VHYCq+em7/XOVztYeFoAI2S6C2+Mb
IidaCBxDuvl7V2OGhWmZG67+XteZhthlPmqKx90eP8CsnS29//PIIJK5YFkdieOmAW/Vn57DNKJz
Amgoj+vC7n++q/tGsw05dvKKtPazO1R70zTrNzFUDdIEApMcfJNvSen669pgpvn4rqSnxUy5zc+P
i5gJgBeG2UvblNZTNLV3Y/4ZHFHkXq/raPWvO+XwD42QqnP+kbVlf+lFE16hlORviA3mu9hjLC+F
+WUaxpo0yCVBWfHFtYb4ApfsX/96XJcDjOdwCyyJni7KysdX0YZ/zIGp4eMe/1z3uF+pdVB0y4YU
j/nHxFp/KZlmLAgNWaVWqH46lkZSpd0DEWun+F3HfvO4XosQvhvZjO9PiuRjChAKcvNiHP0NsfTW
tgSG87P+soJe/fTyuNuamp9vHzci7sFNJvGRtlFASnVqQf/nvm7/7XateMdXMAD+ncBWz1dXOG5U
7ok3MEDJHiMGDDodiZMxcjzowtYoNnUSDMd8SBioxP04QOqPKjBFASTj+TsZjrwjwV7dKp2cgbEV
QneX6dpBueS84RBlvXWE9zszX7Oga361IZoWxDcVDcfeP+pCwq6Neu990sedG2TwgDuWUrPt6nsz
wf5qY73cubJM7gHGs0Wped6Tm5YYeuzojWrXfWrqBmmuFZ/R2ObvGqPvnZPb+drw9fx9JMKATbsq
z0im/Vc7u5cMN991ZXdH9F3dsnBxceSakwBJGoqLI9I/pkqT1xhVB+iKCMPufNEW+Lc8G3XZ4+JQ
z6S3GAO0o8bkNUfyhED7JNUwwYYsl1bkOE9+WYd3nzYtIeOpQoTOxY7e1n3iHU42Fo3Cf7/F45uP
6/73FkVRiO2gcxirS3SeVCkMZ+Z//f3yuM6JqzQD9vpv33ncJpwk3/l78/+8/Li7XoKKCGjS/73d
f/yqvxedAUb343b/128e+65cDm3SnShaNUb6bo2qcghehJeM9OgCsTXJ9DTkB6v7KRDF1WNo9yJd
xA/4PXRd5p/1/JoYGV1pmDu75mqXUU2+M1nAAyayrHJWKJbPKQCmC8baH7pGRLWC43NxaFMcrEE/
9krWW98iKblVpxgWxUtoON56yiCGat3wbI9G/yKHZFfDGc4wQA+1WR3HaXKdDc1Ofw90At8YUsYc
/21apRxYoBHHFx15HMSLUqJX5eJjcD4MEw/AzSEtOgiLVv9cRoLBCRwvTr+JKjpMj9v/vdPjXy6B
vcyGLFQE6QbGnbq7g+Nep7T46rWifqdMoBjuGK+hc6zf3V5/00XiP9VVVz03Q3193AouXbhLON+t
HxcnBDiLxlTTBQXSdNDt9KbkOB18jLpIuZzwbpsqvEda91UVvTg+Lj1u4c63eFz891s87tTPP+Pv
LbyusA6pX7+KucUqEg/8wPxlcmFtN2VFGPt/XsZraE8Rs5GcuEJQir9iZ2gwMgcVgTtNealHB8h5
YWufvhSEUxnja5+VwW5otI5W6di/obpBdM09iYUUWELiCThXHl77EKzv456kHV0K6RgvA62WHcO5
YDuIqHsnz2H1uIEba9hDnJCaA+svhVVhXwIhU2L7EKllNIFQeXCdVk32xZu/mDbxijlTKgwh//aN
x00EGe7QKvxji4+XAep8D50Bz7oui4EPNxf/+c7jzpV5bVPHO//9ST3ayLX0MY93k//iq9z+1TCi
XjDknZ5l1pv7MFSkrZZ+8z6W2uZxiyiak3vRwF4TWccnt0qwR6o8+4WZ7HEDLcft2Sa6PDlxYF2y
jMreGyzrl6+VK01p3UdAz2RNDFZ7QOMubqnwGHvMv30K+6cS9+tLGmj6tpJOjiDLcn/878MDksXs
eAj1/+LhDW0Un2qn/C8e3uOX+4jVIlQj/8XDo9D418PDw+z9KCr3///stVrdvneR/8+zV5Im/s+z
9/fhEWKV/sJn8niS/l/P3r8/PAMoD8mUFT2aMPdgUpnYlnw6KMhzktjtblAuhpMOYLuyk4ZkSQe6
hyoJUQ+S8NnXi2iDMLtdyWqE5YycXE4OKKtxDz7mOaOrsMjRByxGpZE0oJozqt9shXgyx5RFUOo0
aQBTbNghMS4znAoXWws+tBRzXjCRs16E9q+4dvfOMJ1tBxIt+NA/Y12P2zGxDEam2QptI7JR0V5r
09TXg7lKFJkbnc5j1Aisp7G1NUV107GvUeNT04HdQgSH8wQKhgWJsWA2nn6oxqxWhu4/+SS5LKO+
/OU35e9CG190u6M3MrL7dRg0IphprQfCMcpw9OjBvcpIrynt5g0bKPWK5qhtmoK2izXvC8kvTYNB
3ztmuZwC9mUICx6DFlokUwgARbPxFKn2AQ9rtrIl9jVNUX6H25jB2Komx56EEia6k3dwdQ5Bo/jd
Q05dZi19PQUDl/4SvWHBWN0h/6tAH7M2qnn86EwM+4YbA2E87/FoLmsi0GtfzxZ6osxV5di/DV6+
JaLAdsVmS2CE/jvXzFsmrX/d0F0zx4joIk85yknWDg1DfhF4UPJxnSwMfyZsgEIpu3g8hDn+7Ams
CZN2KGoKnnQGTRCCyZOmMaAZgSsu4XeeKwj/y7rPv0KRIumj8i4r6yZa95KpkXmE4aKW8Z8FCv/5
aMIRMk7OwCYV+xEesW7iPwyH9kB0o+cYHwNShkWQOSPZOdSBK9k0fxjNmge/L88p1eamzEcscUHj
M4Rh5g0UD3sY6EEm1TFSaR6ObWu71sR4Rrbp3LvAM1f6b2EW8TrLP2Hr0GSZYVBu1C6BOX5M0vuq
Jh4gkgLQQG64yFGbgi0gzEXYDM6Fjh8fwu6s0QN6BWqLv4X/1ySf119pg+gmsp134eBesroh3eh2
eYuGZAVzi6dXM+KVWxFj4XkTEIKCkmvE4aE9a1btLKTPRu8mQOVTKc7Mixd2a+JdAt2w4A+nXaab
K+nPpKUGI5nopk83HL7jdmCn0oH2pwFhBrTdnMJr1/VMqmPMfO6ZrnttFyB8Nc560y+l6uI9Lc50
GbXSWEd06Wlao8APazoiHusE+NlVlLoX+KoMXSvnVRlg1N1QvFcOntsIoqw+kI4kVbxhHJav7Lh0
VmmaM12jc+c2OQHktWJ2HPmQTwwgqebL2Hh7EUPt9kc4bGV7L/WcN/vE0KTp9V90HFlzPjxr6I+F
A8OHIy2fgJZTeIJqzO++xIQmJqGxUJqJOpbVu6MPL4MX/qJTFjKGgbBUYQhRuvqY2ubV1eVPRCsx
O12yq2SoluxiJE3I6IBLhIMWia6Tw/Pu8YEjlPwS2nXKx41lxp60ce30vwmg3AQ2ji3L9d4sxWdz
VNMPRwMIFIVoBe0Irl2vWIEEiVKR06/7MAfDjc5rkXjRrgzEUjG0QgfKEKoInpU/XotGYhjixGgL
sSerjEC8ZDha9Dzp6DO80eCxxZH+7E/tTTDq2KbnxscpSgwzYdxI8PAK9ms/oLkUAyhaMvpd5Lx3
tmUH+qsrQPhNJNwIRlRF8jmkjb1TLWkAkw0AACJ7CBkFfmxovRQtfb628N8mq/12Rs6oxW/bqH5T
X9FSxIhcurfR+wj1HL8e2cv4LYgnLBvcIv0sj0gTb1Gb9rcWOS8m/GDdCbch8LCV4SLf0tuO1cf4
UcUcHiPSGZdW3oG/GXKdD432oRO+jHsPs68W0EbFu/5/ODuP5caVbU2/yokzbkTDm46+PaAXRcpL
VaUJoowE7z2evr9MqkRt7br7dHQNEEgLFgUCmWv9hoA66UosbA3+n+BzcxWZ05I7ZpgxvBvJIDtR
1pD1mWBZt9rBaCjVA8pKX6PRa/Dc5Q9UIbkKBW9lAeUBgnCRVIL/KdDAqFq8hBdWVv8o5umhUnvi
9W5/5/QmLA5rmJfWQ+7AUQGOTGrJtraRCtxktPQtFOoHvY+xCkYsLHWe42Z6YdEPowlXRKDqu0kp
SDsVCIALx7kgvOsbvCn0/MYt2idr1L6g+HZZ5uo1IgQvBSYRJcQWf/ABvXPPAq6ZNfSioY2QEi99
jHdA37jNFK5Ii2aonkV4daEKo+h8r+TGc/zQ0ZEOZ7tbDEp7CzD/WQtSlvO91qGsBBjbKYFODVeR
t0MC4+k1ULMHy2u+TIJ7IwQvIMFskpzNAjH6CDLVc133wdEqHo02XcE5xmi4B26I/n+0Hk348JPm
3ZP+TtFL91hAIybWYQ29CHreIkmlCql6FGN8x4s3HlJ6aTA+mQUWX5BFw60JmefSHeaHHhG+lenO
V1M33Q2a/9zV3L4d6bp9P2Q/One+z80CUAvOOgN2dqYKDDg3Q7Cz6MQLmguGKyD8se3QBpBsGv5q
bc0DuYbjti4jXBM8awne5hCU/q3ZKbizzMvBdA4J+3HNIhrqkPlwQUwHXT0R4C2/eHl9NPVgE3l6
eAFo9alGoX87NtNraTe/Yq0jkZZlt6S8d2qSvtQCzh1ChC9HFNM1p5l4QmWPpFkWzoAFWAuen0C7
gXq3ksEWZc+NCRX7rtBG7yVBWSZEhxhGXr+DpsUTzg0gXsTfI9txln7bTouCrZKrYRCQILKZhhWi
EbEZrhoIB2kJaJoALYZIWFn3Cf6tjYK6XWd6Wz1SBW8RcJIxxq+9BrvFqBIoQLCndgX6OGseIyOu
hCx5eUg+mCS4O1QVHqFFJftIubTZZ6wTkpyqyLuFkIyXBkLpHfgYu3df7Vzx8MmALmNhqq56LtCA
NrzU5xqTcF2/CeKH3kFkR/Hwz7Z6H9mRTHCSCdaY5pGsV7XuMclSCuLHagYsqWjjF4xciGTzAG5F
3N8FwErYHHEuw3WsdaZhYJAMfC+1PrOPaJ2dHz1MJMVWmYqjX56orw4/q1Ux4z2V9se2GGH4j0LC
GhMagLnlTZ+gVmN5q8niuaNlaM9GHTd2DP77OBjBq1Y+GhVuDNVYzUS9eY739fg0Z+NFZxHVAW/C
kg545YgTRp9rSP2O4wFqEXIy9QNs8u+GF30ftOC2TzChGgJUgFybrLvWo1tQ4UbVgy8B84S1L15w
Xj2ymx6GvdOXUDVhDMCmgzqrOuWhg5ePIBrEIkQBCbKtAqvm1aPFIIai4annVXkg4YkiK/upb7Vx
O1QIs3m4gmjgYLLCwnuigIsw1URnWcZCAbptHOPa0Xj6W5p9V6vtQfVbwrEJgNbvg6nCvNPJGSpx
2aOjiC0GeYNByb7qnnaXV9EX1MmRFtFw63PcHhs997Vzb7NaBRtImmqImlc7xS0pmtbtSLwWGTLc
HhPt1kR/D3D/GmFTeAwtFnkWkuiaWewtd8S00i2WPlg9lLOw2kKtbtqhr87tCrJ4SQJ0jU3kU9fD
c1IZH8EpXvgztAIffAtrAa0LN2WED0XT/oj0EOtyNDbGaXA3nYLuPekCF8QkOBELZy8eyEGO8DJv
aXzovGWcJXe2EaPADiV1AYmYv5Vf2yR1+m8jiHZu/vJnzN9lVPVmYSCRs+ghqmYtCuOocRM3BXTq
xWC3mvhH3bTEAJW4XzlZOxzrVdhta8hny8aMX0z8PReVRm4PLCoedSbAa54bu7DSNxWZu61rs1ia
PRLJTs+vbhiiAbmC6YtShHxjnbWrsqg/zKlyO6SgEXjl/SC/juQPMwGoRvgu+D6UcK1ZZ2DfPIj9
IfBLi+TeIu/qA8Ae1GQH61vs5cD4G4x++5LklEPMz65DZ5u2UBHGMrxEmXVveFa7msQqHvLaLz9v
qg2R4vCghI12wXe1HivkYMy8BqOGeDj7Dn8lMErxiBp/5ALis4x0nWasgQn1XiEBjqaYlr9EUf9D
Ax24CiNU1gYgebOvrHpWEEs9LSPSQOrraMz1tc8jeuHoDXlNUexd5ws4wxnBtoGYFunvpAa1rjkH
z4QJ0vQEcL1mp7DRNyIIxIPdtcti5u6Bboutcjg/aI1HYL4s0rXDW5NFV4ErOVJei8JXwcB1PlaC
nvlYNmjIJdgwmjmb0zLELjkrBBMmTzboIn/1PN1ZE7SJiEBUBE+9Fx612jZ1yPVWCM1DMXKHrVsO
rOnbvL6pZn4TOD9ae+FGjrg4VsClqe0bBRshQF9PaU3KhUQf6dm6DUlAkhU0WSYDSWOPB/uB9Xq+
jiwXHb28u/AhkrqqCIU4Rbkdwm9+nZroEur2ETv3HWDQeFdhmnTRDzZEwcYCghFOOIJ+0xLQ2W1p
3BfaCC5O0R4MB5U3o1FvnEZ5SNIo2kL4u015drFIr3L82DzBI8FuOcdKS/ObLbRBPv8snqlw693G
LpYAuJAe7mdM6tP20iBdaBXGck7Vx6gCPxKUM/8XpDiTVICO+AWB1X8khgVPV0U3JAVyYBYsyDEM
OSQBlHxwh/y64gy/iQo1iRo3USSt4EAjSmLjwxMinU9SCt8adn8wLFIWwDb8ockFKFShiWk2ub0d
Eg1PYEe5yDziZXDFtBu/fQ1VU71LguGlFCC5zCeTn+YwYYY+OrKBGeCMD0izFPEXixxdaOo2Umct
+ADmsFA+KS1zQnh/DOG6Kjzl08fYyqrlnOQ6IsfR2q2LQ1m41rcux4raN2vu2ms9m2BHuAgtgASE
8I+0xMoBo4Fsr3VpKDpGFCqrO1AKPdC4ApoOfAXcnLrwC+6y35w+ePZUlrMqEI4lr3zPTlaTiql8
qgA2Lt2rtGd31Ebpk2fOLywLt6bbEEOryl/uXLqY3hHr63mQTcgWhUHMLc8TFo2svWGgKqR083iv
wgG3gz4+uvA1hfK/0u40I/+RDBFB50TZEC261yNbKABeplYY7YsYtiSarxpJXv6qsNv4Yw/NPcoH
cK2SuIXs7cbrPCNQWpv5k9EENzZbXFwOXHUN43ufkSi6KBDHXZoqidIYH3kFswHXdReqDpggmeGZ
zvE6Fi9qzeqeaxdJpcKC111PBTtbMMdWkhyNUnvqHTS6TXhli6YH+ViOICMDnhPKbH8zTZDeEBdA
1CX8LM0qe/WnXNkZrbu16vixGfAm0vXksilbTkKej+wJ8acfjq1bsKHqiPVo+GvoeXUZxdi+GDG7
6PzHRKxgRVCUVQi5SB5pS2jBNtycXTIJBXSDJaplea8tPIdlX6tYq4IGmquwAhzp/WQzeC0c2wpM
nsJ82k09+6bUcq8dAyBZGa6BoR40MBELwrCkJzJSSQpW6Xn71R6RqFN8yIh2yJ/BhpQVqeRlUer4
SvpqiwyKmqvmUkerbgstFlUXJ/tpB8XPxHIelBZJ1BxWFbuqDfEfd9GCcHFVqLR695wE2GZpvvuL
mw5dJx0udJysJ94jdYTQX4WJ6nKO4zs/maJlN+W7WPhWgC9BUWfqEET2ipsZoa4KqYdZc0jwFACh
c3JswtaynApiUXzyIxjIYDF2RgvhjF9tWjy2rY77j9b8AFnIqrlbE9V90hVYQSHCFshpvISR8yPr
re+Zr0IENgkBcCXwfPpxggSUFd+JbkMQG9LHqEYaIfWWRTyQidUXTGWjkYlXFTwKNdAO3AlJxs/R
wNw2RegTQaVk3kTIXYaT9zUxzHCPgFS9HdJ0Zfn4RGT1fdsEX+PZ+TKhFL3pUFBbIIc0LGCr8xy1
LzAhdDbuPF8p7piCu+dtgMIhdMgkdxAT3HsdTw8Qrts+gRUFApddQuRnKJfwwk5RBvRaPGSDFuNk
nKNxNPSW9hjzmkNVK7AifHSmbUwoHfKDRRiU4E/AM3Blo5mORbI33LTRoXe9cj2mwi8uMB+cgW1J
3LBod+OvKUzU5RDprwYrENAsT76LE5XN+1u1sV+YEfkgoNB4NRrQ8U5Te6jFRccOwnYubRQuMDp6
VUyWCUYpdvO1h2PbnBWbQoHAU0Cixy0+hA6EqmCmf8Pedm+wV9rOsQotDsRE4vBduNqYHMooeIhQ
nlnxWkHCDnHMZiD2YjtIXFnLuebZrEwKjsu1TlQfGTRIQawhXe/XgPAn9IkEJiybFA174znTEOfo
EheWCQiWMnl1BoiyxVzd1EHwDDF8E7GVOLB8qJbqQAwK+PetrvG4MtLW4T7bISTOY9NCJqKHd1X7
SCKaLLnLyX5CX5nrQUuZ7fSO6AUCtrXQLwgD4sUp1B4AGrZxn5iGeQ1zuSR+cJWTqQCKPiLM4t8D
nXxtLY1MRgTInuDhMIJgQmivAYPk/8T36RA43PW2ve+S9iYsiLpOOa9TxasfMoFvY4k3L2fAmguw
gYpOGipuekK8KmJbTfU9DxFn10rv15iqz6DZUTQBhRsir9QVIO41oTjuOOVzyEbJrYUvHYu4hePO
xlLConBgMCbjV2+w5u4sE6RY+NMQUFuVBNvkiy0oMphCl/V7qrVf7D4/sLF6SH39Z+Tx38/gS0Ky
y9dVGvPu1+Cr80vrDcxp2ZMQvK6J9HdVjz+Mni+aQYQ1gvo76gVxHn83sgKZOHREiMgK8tJSG1Dk
wAFkB2DvKhuwmVBt+1dTVNMhsZUSIYvsFUlnfF/DEl8ApIMHtxNeIBqSWl7FLqw212aEknuU1vbR
ApgyYBm1UUdvqZpBu7BKIORai+9Ho5rmzjFcPGpqAhck/2HHZSCTaldHcICluAa3EaApyV03hIYa
LzvloCYzgMnJ22VO+TSTY+gq85BlIxo2cOV4cwVokGZ7q8csLoFk7PiY4qkey5xhJsSC4jrIWhd2
C3AiFsVZ8wtd6noxWvjkBmlkrYqCPyW8a8NBqCfhzRHF3TUMekxrIdCsgvwXaRpBu8OZrrAwhXTr
eyeLHGB40IUHLJLgZ08XtVbju4n3gJIRDLXYsy0659Y3QsQJBp6VnsLGVl/Zhvsap46gb6INZebZ
Q41zxOLf//qf/+d//xz/V/BS3BToGhf5v/IuuymivG3+69+AVv79L5bSov7i13/92zEhEJgG8VIA
8GCFTc2k/ed34fUluv8Pr1bYzChIS42BEtbtCuxhcNHOs3ddJ25DOAjxY63wrmWVPMsHEuDcQXzE
vzbwRL9S+Hlfnuu7AC1VMQfSyt71uV7Okbs9YfvJvrAq8wK3O+96TjrvGlenAJuZkEc+Ved6F7m9
tRVDQJR1qQOtcjFo5TNvYoIu753leJvxuewh55RjJ2dCh5uduKPipeFbF+Dae+IVHORZyLqXVGce
IMcsKjsHsca4Ffvav3YEiQnb7dNANYQ86mSYWYlpTl28oBgOsny+wGT3b7PKBrMjYRMZQUJejJUt
EvHBUZ7JAwyN+jKEjDok1cd6lCdIvJy7CAujT0PliA91Yibw75+7ZWIvSnZqjM38UOd4arJR4lQe
gqbbqGYMKalMFGiGc8hWoDA4lc2yzC6mOBheX8Pz4H6WdadW2fHcR1ZmshJYxmneU1G2yHlkb3QH
jO0/3+fcz3+7zz3uct2BSWaaqNV/us8zUrNh7LTzbVdn6Vh+Q/UzXZdzWx+NMPb2c1+uNSQ9ewQj
4xoBPg6ytSn1x8oN6h0uZtWxz1zsXM9dlDJEoBZuAUDr9xY5TvZ5n/pDq2yoKqDL2Daaj2FuVbvz
hGqjvfI5wj1c5Hzno5jGRr4psuXAvnjhOpCom1YZ75yyUUAWwPAu6ulOVqUDHLY4ipBGkyMUggtE
tb2jbA3NFKMwu36RA+DnT+QuejIfkdpvZQ/ZMNQbF/LMrayRn8HCSHUpi/Lg2dDc2CW2e9n//XOc
ezTq8PY5znUweQ5dU+NapZKWYo1sbST3PCK8xGbEuookM11Fgw/B0nq4wDUAZjqLhxsLWb+Vl6FW
K+tOw5w+2tXwdVEzS2G0jz7cr4EniRxxqhNTx03H1ILkLsfmaN8BB4+Gi9PlpgHEb5Dr/Vr2weaM
TaBqacjpWSyPa0iXwOQ99+0UdQlOVcRL96dT2QHJXmoxsleQ+dz/eeQkxsjecrQ8+zDFh2ucxqMW
aPw3U/3HYXLyScFZuWxcYP3iPyGvf/qg8vR0FflZzh9N9vzbR/k81M9LvG4+zPJ52IdvSTadPwDf
URIX9f583T9/W3+e8XPt/+M3ZRhVuPc9smFzmXv3qGa2m8qr+kv0Ee2D69TQ1vTQAPZBjhnyvf8S
6Zdlr9u/ZoXFbMV76z4jrINPLoOUObYPuUuYRs4m7IAGfR7QAQ0ItCMjsVYAErD8Q74jmNjYVezh
4Ln1N4lWuphL8xN1DKO7Roq6D8C/Dt5R0EpvI3HwHHDmHb8VeNIUHVYKty2U2lOdLMqGcz8Ywdom
0O2mCnh8jWjwacLaUAnQs6wydDEIig3ZT0+UWw1eatdhbzKHHmnnicCV7gUGSRHc58a5rI+ymBVE
sgZNqXgyqvqjLJ5bZWfZ+v85FsXfCiUXdSU/CiChBG3fcQS1ID6aLFdQ41bEsMqlLMqGU59zOZuy
t96yDrGQ3YjhThS60XWOEuWT0r2ms258KWII5pMR4qIal8YXfKqcdVkEoFhE0bS4M+QgPanFIG4C
US9HaYJD75aqspkFLiOYJlb0pl7bB6u24TWO4NnD2cy9jayUh7DT7ENESAEVHm9/GiLrQBRCSEBr
JzwNlL3HIKveptSRcdk7c7xvE7t7QPkWHLftFVubm+whclwToUTAJbIVZ+8e6dj+TjbKQ9s/sozN
78sYYlcGsgpjzIbljBgdGqW6Ug292MrW2UisHUZbwFZE61Rrb5PlLvvJ3CQqdt2gOYflSefcNPm3
ONb7ZNmzwrnI7RSdkEiN7+RBCypUpmycAFBIQGg36q1vpErmy9FU4rvf409tFSK5p/GnMrpOP7Rc
R+rSackcBtmLBHbLQxLMv4HeQDFwuZa1fzt9Hymx4uMZHf6hpxWr6PPG6TEsEVKKJ+y0dc+AJyaK
bpzo1744IIyEZm5i8P4TRdkqG/LBvyOx1u/P9a5QoohOykznWoJZ5Z7w5YPd+0hsyhnMwEH7aJwb
fFXhrsg6eVC9vkT8Wbxu3z+CbPjr5fKcVcDcF4OtwtV5adQGv5TYbhcscbIHMNjV/Zxfzjo50GVj
T69Nzt+8r8L8oWJps7ZU3BNl1/NI2RpUlRzp9xEifWKkKvy6TK0FG9mE8xbznOI44L1iXM11rZDY
qNHhwAfTY9dR+DfyDFUH9ljNqeCINhYLd0jZzcIx861nBXV/Eae1AcWbOnmYzLjAxiA1Vuo0vtWh
htTtCiwOIeP9voBeTMNBidvDeTo54PeFzz2HKr4j+qv+8cJyjIn24SV6pbiqifWt0hFSbDJ8CuXC
87RiFUtZeUZGO4DC6ATdLuqGI8qSFGWL13qk10+dkEQ5TWGBA0KHR8x7WkK/j/RcFGI019on/uxj
i+z5GBVzBqLEv9RRhagX57JsdhQ0ogbQK+f6z/0+lxMc0s9DMj+wweSc547EBVsNGM3pWrI7Knen
K8jLADZwts1U2zvuPxjkQx6Ox9SHDG+KxS2gJNS40twYjqeDaFEyixbZ/VR5OhVNLGrhK4rucqKA
NflA+hcHMDndqSUj6bY9X0PHIQ0cThUNZNO0TDsCHWjuyq5ADYF18IUsEjBgbWouDWtS0yXOm8SI
Smhap3KhQXr41NmaIaNU7MfypV8qkfP9P2ws1E8baIuIN1l0U8c3jn+u4/51A10lNSi/InHv+ryJ
iHrowPLQF2Hjh9jfcIg9NNyqZEBui9K53pPbzj/Uoc6m4txidOtzF3kWqiOKee/D5NlUWQ78pRE0
h9jFiun+1FdeNuwJztSqhSg7uvULUiP5jTyM4swxMEsINPPiXG9GRn0x6iTAznXyzKJv6UamiCjH
qGihrVh5gpw9ds21PBiF1Vzjnv3WkDiDsBgGGmULvMI0W9mV1kzzTRFjCNyk/fQsG2YMcq4aMsk3
gROiLNd70zOoVsLaZGmv+Jh/GzGIqQwxVajgVnGe6tM1cJg2l0VRE4vqxvZOUxGujrwx3PVQ2O/k
oSMjbsEakwXfsLoLayIEK4tyUFGTj+zBVfx1kA6XHKfGDPkcbbR4HiNTjMGYDU/Ds+7beq4OcE9e
EmKM97IHyuS7Ovfda1mlatVbf9mYuG51QPf5pQ6+W1PtPoVjWJE3UnGvCI3pa5drz3aa6Tf47EXI
vVq3slr2cgbnrdeUDs99M+o3Ktz0uzQxbsFdzl/Pc1lleZrLFXPBkI7uyty5ldUZasdAaBHLjBQB
xakqdaPZs3mVOr5xOmhznV4OLuZn7/UW7nEG0XxG2OEItujcWfTRJiu5NG39QqmBIaGSUF5Cg01v
nSCDL+RNX5UQbj081mAbd9H0FTuoB1yBp1vZq2gKYvvDH3uNtjndDqOd3HIPf5GDO8eEqhSgv/8+
F7L2zDWgbJ+ExOC9Avwaa+NpVecuD/he5amHP8CIyCLlaUZvZyRad2om+jYeM4HqS2zTW1e9YNIi
lOZfYgG/BMRb7J0U2WBUran7cNrJpy4q7DjR+QjViqe+HPdhCkuOFH3SWi/2tnhHYAHHbPIUZD0P
bkjXPLzj+lkAN/3oFxYUADPQCbtmVY+6BvK7G0Tyq6fUKx9kjzpR79tCaZ+MyEMUPSnHfRzn1rXZ
CmNOIoS//jwVvPMGFF5fPk1x8+AVk3oFERAs/2JScK9VzGS6GbCAWPk96UK8vMYbecj8Rt1boYr7
kwJoRtaVM5Zblo5+t+gW4luCMBhDg4GhcqZTtzQ5Dc1t9LTbasB0VGvym1AN85soiV4MO5zxpCpJ
QDozbBc/NV9k46nuvYusk0OnGv9Mw7dffCQKTxPJ+veup5Hv3eRIeXDw0Vs0M2lk8MZRpEOpzNOj
SjDxKM+sGomfqUjKbQ5U0RAlWRUWijaQ3Pvdjz0k+pd9Ma9VZSJXITt9mishoNvCJLs815+7nS+U
ciFZOjeeryPr5MX6sZthOCYq0DICdx7iwldzGqEHkY8EMQ2EhTYVkdC3StnepZhkIfol660SGbG3
Hn2xrSd2ZYUYoFZtCVBKnE4J9lfnqQzyKmgvi4FMpdUub4J8uJEbCzUlZZLZ83Rpin0G/kVIfZfz
jLgWRQs73osic7LTlmZKobCbmnbasch9SgoSL/Dd6LTL0TqC8dZcTZeysfSav81mWz43SHOQHeSE
Mb4suEn7mPAyWYkO1p3cQP1psjSw541s1bN0ukgsxKjPM71/NNmjyJEoFLOd/6OsJadtNRnW7rT0
Oi3D5OrqvOyrVf8pnexk+6leLgfPdaexcpgxbMEEeDaeoFigdpE23A72yNZ2mJ6JSLDMQjrmSGJu
vIX4/Iq06/QcgPY71b/379iyPKehWS89s2iOUeWXl42tgW/J7Bu061rNRsU+qh3rpoXSY8XCTkC0
meFGA7TwVuqddYta8G0vDr/Hmk3Z8GhFqfp3jWyWHeWMzIGCKFJ8URJvikirjVWkazb8BGDcqlMX
V5M4AKpFAHPqWYrKlh7Esbq1Iu+tp51B7sf47O8jwyksrk4TidHGsG+9mtjKQs+ybK0CV0LbuG0u
+16ZyoU8tfOWU9l0OpW1s6K8dZVFwsnNZRLrz0bfoaL0xyFyCtnxNGT0sCpA0jieLpA1Coi5Twji
O3jDyq9IfjXdH+q8kRw776Gaff7v7/M8Vn6ZcoIPdfJvliKw+Hl+ORf7fRRMdAPbdUSX2PJXygHy
43BohKWqlH06H2TdlKrdalZxvfnUcC7Ks7w8lmIiWejeZzvPO4iJNDFRYhWErVGsXkY6oObTjYV8
jLZDzhBcu/wvyHIi2uX/UP5fvW5663P+2mQ/Oc+f6uQ3KxvO81WtYl3+84rfspy/phIszfTIIdg2
atMo1yHg8tcVv1I4BGaUyb1jCZZfVo6bH3S7Lw7sZSYw8VW0soyAPIpXZcVBNsuDIornuqmKzMtU
2Vhpzt7x1E2ri3SV9SlgZTMlpywnkJWyPTDgMS3yzCv3ijoDO9fxoehKeEpW4151huHAJY3cK6/P
FawflNtRlGSVbJQHyLP3Xu6ZF+f+8gxgYbRxnQZtCDFK1p3HD3ve1MQCRJOsle2+PxZL1N+89afu
ivgEM5/g0wBZ1PTx9AnO08vhESjsjRc9g5wkAxcz711kYmOmkiZssgobUy80R6COvw9Ba2dYKmjF
Y5z45jYcIHchOErzqYV3uL7qRyzhyzaI9NNsLGhWOhT+0zzcmmawb/v0W0XKdPspFtDriTJvMnCR
67iAt/E5XYVtW25d1EO4SzFtOAUAkKIvDnPL4ugoByJMhtatCA2cD6YLdc9wsgu1L6dLeaiTGXmY
0a0elQYrHoxQU2X5oUWemkZAJzitvFLlaY1R6aUYhMwPAH5ZR27H3qUuQS/xTZz+g0n3SCx0Rq29
cpWjbMhEYlOxZ0B68qvOTRTn63F6jSds2r/+HoF9o5Kvqq57++LlVyeLxfsEbjOPrKjLCY15fISu
Na3y2GhZznDQJpTHmyIo1/XgR8sB4c2t3EPa6ZTfyC5mIr8HpNa71n7rUs0qa70o6EFx0yxHgBql
7jzNqQ9iu6c+p6LsKedprA6iC4qqb/OEiBDLi8oumlYOV67nXCowAYgCG+W2n4QVZEexsUeQuF7q
HQCf0ipercP4lFgh25+8xF/zHwdVNUiCig0X0QBsWNEbFm83TRwi8aIK9PAakoNzIetllWyUxdiG
7pljbvGpXvYQI6NGcy5kiWebuwFORYRDbHXkBkrud8Q+SG6IMu6qW82cH2R143sYkhU1Lg5ihzXE
7amX3EC995LbJjmX3HC9zyV72eP4IHdrcqOWlOjVWQ5qahInn6uQeILSVD7sCnLLF6yF8Md5tS+X
/N2srEvum6PcFMgqw6/hAAE7Ruda7CC6XEdGgaF25R1UHskeCb2AZF2NjYWCMMyiEiImaGAWVyZe
KcfIXGuzypLhryVFK/Dc8NdNi9Loqe19Bil8QijM2CVDEz8ljh13QEXmIF6WYkEz8hWzpAbH0okV
j6xDRshdFw422rJoibd12LdvdYT/WTqdy8P7ODmXHIdgCtizYa72lWfFdx3bpKWbO9HOmVPk9kRd
O2db9p/alSzZrj0eWfseZEkeMHcpt3UD91RtKqLz/3mSyS32IRjdryreSIGavCAfQk6/TNKHYnYL
9H199dI1wZ/j8KmuZ6vtHh0XeiwOr/5L3HweRGqrYD/RqNukzDYDWh2XVtShjQ4Ft1rIMhJV35sq
7k+tsir0Sx5hpE4ShacBY4bRoLsceSqLSjHQ0N1u08lW1wXHR0BhWH1rZrX8BkAdp+QAy25tjKpv
ZmC8qCOa37CAyMUhjh4MQ/UNUWdA2l1mXbRWVXw7EAqpTkORZ/NWcqb3oQN2WnsU254QxAM6hjzI
zxHJy8k0zS9pXFUbvasCwvuhenvuEeTpHvUG64uBHm5oZdpuNufvMvch0yNB1Frrac4tJKzIh8i6
CQT3Alovv3CRRpEN4GtssK63soY3TXP5381zHiPnmQtCdMhNdZbT3Zs9jAQb3UZZ6v28v0c0D9+K
2TxOsdrfm/gvbXQbmVvZiEFPeTeUD0Hfeahr1lDlosGsd7LRSUxsQJhMluSMYrJ+9MxjK6aWkxlR
haBUDOaggTy2M1Ce3yVaxHOPjNk9nFXzth4d1POGpIZuUXfQpSZrz7reuv/U2U4i87aks93lPcSK
udxFDZKQ5Yh1l5L4tzBEoWN686FPsZVYhnmOoBUqdsB6AQ/2BagFtwQrIBRSN3KErEMaK1q0GUES
2U82WEJrUkx8GtoO1ZEExeE8qONDnCaXdbJb3fgsuZBwhsX47Fr5w1AGwevMkwpzYvTF0xiqYZer
L5qjPHZZEz5jeoJSJHZwjwjN9SsrMaYbJcDXDsK9fjAHbbzA0bC+0ALVO+hOPaEK3zuAsSFLoqxQ
wXno4CqL61kz8uzh8MfrdZP32Nb22/WiogofK2QnT9cLx7hd//MKWLPtTytgPJkN8Ge6i6qmZbuO
+tcVcBjbjT5gGP8who+0R8LwosmPbDLZUs3+hHCVnh9l3anZC5Vhb+FWqE9BbV7Bs26gLGPPKvtE
NoyzYdZJsWYepgeN0fPHgCBlz/xZVqR+cR0KM+OAcvQiNtAjXmWVU1xh2afLOmsqGCbrbCFlJTsj
GQQlUMx3qoPMqSJYhhd9Hl18UJI6pQ1lBlFmGaWyVGwjwdRE6MxrXVHCfiqryw9jPuQnPwz/0FdO
1/TxaZJT9pJN/mWk6Bkcw9qBROH0e6VOhr0nDvJMHmRDFLcsuUUXfA4CFBLf+5ybz73lGbKmdDxX
nqeQdfIgp/HwCcRfRlzBdZCqB3NpNZspb3G+FCEeeZBxH3nWOY9uQzpIFs4hogl98y0inViciEHn
BllEDc1dhG1cb2SDjDWd+40dkPL6bUpZLS/nlMXHKc/9P00pZ1N9O7qY7cTfQjlRD2xp3g4TNldk
YuK9i+EnOUvRgKEMkaUBcITQRDw1n0c472MzJ5hXGdKBAJ9xhFBtVgrkJNSFLJ4PjrAAPhezMd0Z
Xpbu7bAFXhsWFuRAH7/MIyFuLvc+w3lcYebl4Z9/l55INX3ActqWozsoarmeiwEt4jWfNqY1NOQU
WYrqOTHwah6NWjs4M5gIP+z3XRRpB1nVtqZ6kEV5aESDPKvYGaGi1+9lD9kXHT+8NZy42rVqvg66
zvkFJyhY5GHjPfBLhPeV+NN+8E3vKsd+aRnDrXjutAK9BN9GqRxHa/bg7kPVtjNOVO1NjOtGja4q
KnpVTI5M3bj4j45XsmQ5gDZNUJCh+yMwg+RGbQsXjn89bmHJmV/qKMWqVPXC69ad46cqfJUr8Tgs
p4M+CE0PsTA/D5LF0yBniq6rERkzomdYYavX3TggoiIks5qqFGBTXJNlUepm0cFyhMqK6EDeEDRp
/yPB5Mlm0VWh16vG7VWqoqpANKB8nk3E1MT/2FDNH03XDY+Qk5A7A0x6id1Je9WMzVtXZNo2UZi3
e4y4+1WZ6ojxuU60rQrMq07BMRnOMpwo3jaiMkJe+j88wh3X+tu9gvAvOEgDdybN+Rsesp61IbHa
yX9uhf2LaTjhEVYZqrmecXM+jLm7S4mkHs9Vdq6ARpz9ZHuug2qWbMOQWC6SyuZp/Eh27TxlpRdv
9TrOR+cpT/ViJPDo5wG+4VWGVHytuvpjYuf6jSj1jW6cSkaUHqoB6Vcjd9WtbsDHjd3sRp0wHlKG
EmVqsa2UO7zK0JqDFboXsse5fh6F5ciIC+65YYS5Q0ynO1Rjbd2btRCCzgfuF0q6Wrir2XbwsygU
1jQ9ZuS4wP+Ab8SapndYx4FUvzYsTAVlX7P0Lt/CbqlBMKhrSQTMLKwOdoh5PD7kOaZzotzkMPRk
sx7jrbWS7Zhte/jR9OZbkxE3rraR/ZHUqLPVuUn2b2voJm+5Z4Pt6oV828l3pjyDNPQ1Swn/netb
8UKVRdbFHxrPL1A5XDRqKATuZH2co+s5KXW1xeYa/ksxtdB2NO3BUsJgq+XYmOKQqz34WZMSbQVH
r2DFihbv/2XuvJojx7E2/Vc25p699CZi54tYpZcy5W3dMKpU1fTe89fvA6RKqdJUT8/c7Q2DODhA
ypLAwWvU9tr2sp3slJcQvzevHbRbOdxXEjYX+DnIPtNmDynnlk05d6CiXi+bWo61iyXmlkPf5xY+
LGsOa+1FYVJV6xINdmTjX8pL3/gW6qiTd58rpoboPx1svmBj1wZMGqUaXUin6CIt3wcfh5ymmCzl
w+BQ67NNXWNZYlYpEnBZmxYXYTTq27F11lOHOFiAyENXXHQBq8y9i/L0tlJdzFLidod/xQYx1KLS
py9gjjBVKYuZbXmefUn1z+E2stIvUBjxOfqXbCZxVBBbUcaqS5eln8/1ItmetGBeaD3FWNn8nPOh
pnTqPw58L07JKSK8LhaRVasw2sJhLcH88pLlGN0mqnaVjf4byF/GxXnU0qzZhJ3IA7IDYca9UXMu
dIr/1RyYnwNa0IxlPjvxUxtPd/LFkszGfgZn9mwkjbv0ohF2/mzHezVzhtXEz/nX1Mac52e9rflq
Kg8zv9S+SKq2uUpLq1zA08teaytc1E46f2HFiPj3rxle7Rn8x6IDMVQWQhMgHxdWEuHU6LTOAeM3
9yDvDMVwDjP2Oat4plhx6ugpv89LMczVzXh/nEVmazXC456ZtqvgIchi3FYy/jEQUQeUrTgYYHTw
Yssq0W6n2HvuujzZy9CYqB0c5/JR9slQMoOTc5GS25jejOq9cxuys7uVfUhO9xsoxmjkp+6cLd4n
k8PHMjCoyrnQcbu1LC2l8ihG3kIjMg4uWrSifvWpkoVZvHHAE+xTWDblOObDiNA+9wp/Z/ppcxXq
Q3MFwbDBRzXd24GXX8j40DrNlbwbs5yNGKi2v4qfUt/z5Txyahn6df7TR77ny/nlPJkaYK+E0nxe
1glOPthvVoaKJL1oyksq7ppytpfomeMf9mvHqTl0CBF+6HYxmMBk7kePVssafwv+buAfOIdQXjAZ
PrerbgsL0TnI+DFFto3e1YGyUKeRybL7lKi0b2P1rvD2o5u1gAOpJnMykIMS0EIDxZD3qtMpdqpW
GSXeUTiJ+VsZkyUq9u9vsVAe/slxpxwrhqo5QSDb1UqTq9ESYWF7DYIrATYhEBMSIuFVkJg6rAs2
R1SFgE3IjiOoQtdQE0lTAyylWWo73tAcR6KA/SVs2r2vm+af2Dgs+XbDVzVAlFXPFP+upzIC4RYl
Ibey/XMe/skmaEzzZozseoFNRP1FCDA4ZkHhw9COwxV+emz7UBiKFdWAiRwA2OiUTWCX80X2CTos
IMgSRCwvqhtjsSBvw5yzOIMC/Skk46PNPiJw8H+RhcsietTHrLuSDVnnLDqkIa0Mr24Zk5ccpe2t
Gbr1ERohY5nfT1C3PgyX4RLRJmQXjBSpS/QyjSm8kaAReZEQkyOuRLaRyl9psDh2H2Iy5zSkkSiU
U1sMQa4WMcAGo6BODcHStUH4UKKXJpZA7a1TwAOOdDhQsnOKBHdvxhZCg/xzKy9JEfPmM9q9bOWe
Vm0bHlFikIzIeeRAsDT+8sOnYIl9THn/FCNH9gpvOj5FJssJvBCDzlrBhys3IXqhc3d3hJzTmrV+
ulMFeB0K+rHvCFZ/b6HK9vA+TtOQVdVGRUGkxtWsfJOZsNt27KK+6X3mr025xuoFYwYNLGiF7aCa
O85PN6m2cRPLvEsFesvNUJO3tNzeYRpn3SkQtLccxlUL2YuiTnzntuh10HfKD0oFqzOBDBs6DMqQ
oGs3MZZdW57DN2Xt8mnygz98DX0FvaWfk5tsYIEA1y6ZdqD195g1pfeR8UPvbf1BSYxENLQ6N44N
J/vTmlvWzW9pqkj72WjBLWwb5MoQoWiaG3QyrpU0LPeY49ISTAMRqtPrtx/TPFUFZtQ4xs2lgl+4
2Ac52GwbbZ3cyC1SNSTjWm3t6ahFLDOSSTvTkGs6g/wLBlwNb1uh+Kbwavuexh2MSSP72uQ4gcVd
ax0mhMP2LCSTle4bwUvCWrMotfh7SUURHX7bvfPcSt/AvXW3TRdEt34EqV6m5MxmUHv96tQ4WsvZ
el0pAD/PyYrdobpF0Qw62wosqb+MiiBD+iLRX5RovgNpCvUTWtPcpVjwqvghVbM9f9FVLBeLXHfu
0sxs4Xln6WUPtWirJ33PEa3WHxIELVaNN0d3Soutnh/r2ktQaHftiM7Lacq6bK8KMWVqgEJoh8i9
8zljkM8i0BwJCvgh+756QOV4LPeyJbeC8k4iGZSxX9jYHe6PsIhTihgFyKbcy7RTfJibadso2a4O
hut+csqX1kelLnSseJv3RvUyFNrCrrvxMUrxQC76BitHEXd1BYpjiq1y3Bje7a/DS79ItnI2A+ce
A1zwcTi+ZpsxG6ezRIA0ez1+4sfDkmOcSmzXQndRC1SnGWbHuIDm/y5+yneaudq8Qd2RTgnOXRxr
dtIO1xeYM09AyOSl7vqz0XHdS5DzhQ8pzqzg5Wv22pXnRnJcAvsGtAHjToPfx/Hlzct/X3sx/6X2
4uoevw7P9UzdowojSqYfeLRG1QRpj+TQVydWNBwbEAfBzMUE6e1O5RLZLJjaolkVwL3kXWv2oL9P
bbTjlGOPjMlxutXni08dssl58rAyVQ0TPbsbDzpLu5WNIDaqpgn8dnHxZjzflrIHeT6eoCIRt4vb
N5B1FaE1kmaWv8HnMtlCRW/v0TL62kZJ9grM62WwHOPeKiokaRX1QwK4iGrhIx/Mn/a//ynq9ids
hW2rqqZbGoUsDXEJ8zOaOqPClJaVX3+1A19v0aCOrfKVB0khbEysB3kXJKX9MItYKGLyTsb+Oq8Z
Lti0RVsMP4QxMKpTUaP2V7V4FLpt89JGHag2QXcy8A08i/EURaVTvELgKJ+ZFKgu5LsHoLGOwAJN
+fLpRFP2/m6sTJZTsTIfLzy9adjIQXL3J96kXhQpNxxM+Zz6NFT5i97byljS6f5NC+O06FtAz6IV
Z05+NfkW+rqiTwxquN2ZvYYf0vtEVuUNK8PnbSvzZAeH72+Ty9hxAiYPIvyI5EwZxZClpFxJohXj
l3ZVo8/zvkxSTJ0l0W/bUGnwqIyUnRx7SsFqvlubPXtkufSTFwOSxh4YFgpO2fgTcivWjhJ3a2hG
tGc1fhwwjRwDCjgUsFw5TmPcaVEp7+Q0HPtf5UaMQ/Q7OwEa53jwTfGCMBx32UHTeGM0YPIBrUEk
9ghoLDTRfRone4/Mh/cUP9HRohsnscyt2N1bJhAyYVkh7J5caQMCxu5cr+LVkY0tSNzyzm6Q8VwO
ea2dl1V07LXSH9pc6l/4LXSmtuSQctj0XReFCLtX1RYn6W/HE2xNG6utTjPK+XzdRkMHGzUwmUkq
zI7ZOy3Q+hT8CfGV4vDwFjx+r8dvU9IxZH4ILedIx5A/Gge4w7DEbLpYyZ7j9y2nkzOx5L3Wy8p7
5q8OTQLfS28MP6A+5ZkVQnDqMB1wJWDx+1d0A0+QESRdwXKGi2SMcBL8+1wDD+x17dVCNvTneHn3
l2NdcVA4VP72RI3Qkh6LK0nEGLrv7uBB1NcQNNxpubsBYjbxl6pa/d5C46Y7o/aD7FUF/lEG25yK
NPgykuQYioybYZpj/yC7q7LRllli8LO3UdHUYkDMnd0MLJKZUQ7+MLds6+YwYdyGjaeY+pRHqR74
3G9iv/uKPiWfPvL9i5QTszj9mwMFQ/9EbrFt29I8x1FtFzVYy9I/v9WmIYgHmOOvRYZdqqwKSfSR
vPtt5Uh2N2bK8T56wricOiCHj5ly0IdC1afpHPSLqOsNA96XXhAizyeQhbqP2GTeuOrid0BDiUCU
eb1LRcFpj5jEU1jeyctpohNO8dQrY1mmV+vCStY+hyJsLdv4e9fuEecJXt3S0hdFaYRXeGikWML7
zkothIyYml31nsvy1uxfHDfoHmw1cNaVYTuUGgfEzcRcMgNJTzkX2okYNblh9HkuZyiuTKUsFm9r
8Kxw+6Wi5fm9Gb3K19HPhnwZ+ZEqe+Sr6GdD9vxMk2N+9rxtkJpo+zZ9noX9yh26C1bBFMQC9C3P
PCw3zy2rvWl4QztnUlUD50PQnGUfrDBj9o6KHLJDjMXey744xd/HS9kNTeh5IGyGTiOw9E1b1c1V
LS7RxLGGT+lDhpI5+BCfYZ0eZEhezFD/kC9DYGVQtkVsBSC6ZR9zZZrsfY+fPu49DoXibW75ZbhF
h2FB04/+Q1Ek42XIAXFy6CIdvZfvUc6RjRFp4XNj5Ds0UtJX3YEQFKDtctObXXauhhqOG9Cln00n
2UnMSFDYT2/viKbOvIMtXDKMzIcF4IAEk015KZ9w8bJvzfd+lB2bldFx3oMfr1l9M9I2YYEVppwK
mYp75hqKtW4FwwomZnOV2HFzdeowBeHKiWoE4QPN2PVaselUU3seHcNdoco/nacQn69x1EDEVS7w
vHITu9XHDPTX3P86o4d9tsTP91minz8ArE+46DzARgndEZtD5iL4emxKxLTMOSGt5Z2M/R5qfURn
p8AIFN37MlM+WA82K4Yg7Pq7PK+G2669lA0P//K7qUB9O1XCgrcPCZE5hfs0b3/4JYwYRK2dW7ge
80EOiJouwusFoFea2W+TpfHnyfypLLbHfDEZQpM/8AL/NiI7BaPrLx7p8jFfasrWrap6d3p6nx7/
n2JKVyDnpyNi9qlDPuY/xeTHJtiaN7oNFEi+8JAC9Lfj1O8rsbqy5CLKippHzy3brSUWX7JDXgzR
lDHbLB8VkSFDpwy+O7EU+9krO46xQAfr/nbU5XYZ9g84WnAS3nfu3+i3oEb063klJxmew9bA8QCs
8+SxPkFOOLCJTAoWyEzGsMKmYjfVoIUbv8V1XFPqLZYsXzpVT8eNM2jNoW3OZR/etdGlSsVAW+Za
dKOEY7c7NmVPMcL6TuoO/3CRGBtxdGmkJori4i7T8aVPtkaHi6RrdgYH+Xq4D7LGGdaduB0jhEHl
pXWVcI+rBAsGo7uWnZqiVehLlfqqRuwhXsrBljWihqlU0/3U9t0GhiSicAnHyHYdgTTNGw5ROuvG
T8fgrsn1Xe30xtOoZNV5FEWYEYtmgUb1ctbKbvc+qPYj6ybNvOBO0zkBFHN9GmSV2CtPXdjtItXg
ZGzsH2xOEjcQJPKzMOcE4AyLOvOyFjDvITFvcfIyd7HskDGWSSZPcMRwSwc42FIGw8K+rR1qZWgN
mM6yf89JWhQIJlcxrgvs/TaRgzlILQ5uZTNvGlwwxBnvqXnqlclYufuHHOwaCmyms45svbzEFRmA
QBJWl5G4C0RM9irIiB7v/tM89K3/pgLwL1Jajo6AlmrqBvAL/kZd89NiKcjNtk+QSn+squ8xjhZX
SW47i7Zom69CWzEZe/t74INGG2ZlvG81XD0qgSUwjCa/MtXhQ+4osQQKSmcyN+srC73d8C230LK9
1yGHO7OLuGscfPWw/fiXO1dL9L/uLfA3W/qJBTdQlEkmpw/PUTZ9/QTUpci5sidHPxxBuSoHDYsi
4wR3MrNXWa2WA7waWUYx/BSSd2qPR4MYLluy3i2nsJskWsvYcUAPp5uX6EugwEZNu/wxLbDG1tlb
76iG4/TSVpi4CkkVxBWu1STMH5uiize9Nb9liCLGEbf5m4yCE9xbYBkfMoxYzT5/yq9zeAqogs52
vDNsWYJDjO3hQd6dLv6sXhaa7mEBhjD/Kf4p9z1NZtit53GIzhEBOi3aOlfj+TIf7Le7U+x3d/9B
noJY6b8vy2iaI+SxPkCLHANeK3sAVzc02/DYiP5a3uprKx5RaYkf8rbY464Vr9gtlE8AFMNlYlbO
rukQ6e+q6cGpk+baAJdFseYxjd3iSdG17NKisIPmKmMKrci3SF4mKzlGTtGnMyBWMYUXIkIspvBN
VmVd/QgJFgXyNPmWYRd05pmqeT/jobzKqWzvkxy59Yif56qlWnWvC2MT6hn+j+LMryb3hxwzZIV5
P1k9iHMxxsDkZl+wODwLgvKbEdTTc9zkXzmDmK8VJUlvvbS+wal1eg5bDODYfHeI+ZCV+OUxKyqt
5Dbs0Vcfpv6lCat82VhVfZia3Dg4FuZBOiKJr+pToijutzDp82XtBPVBQ/kWPF8Xsa5ji4rXiYCl
neBrAEitNKn2JzyaxKgZPdBtDFlAuZFR6W21jzsVxyTLa88jbxaLQayRbcc/DL7Oyvg9BrlaORhp
CRe/bfABchDi/Bx7H3tMkdkiJvPavNE3CaCew6AA+UX66b4emmgXmNO0rqohf6m9AZmtOvrGBilf
Okgd7j2li6710DHOUtFRJ9OHkWXUvI0sGTnWnsW/TYdl8pk94ZiZD9Gtw1Lme4MjlhKN5XOoJsHK
yWZlH6Nuug96tVnhKlY/idTCSZ3vvKkOQADeUnFnwdhzZCv3bX4jDaDnyyrP3qGCbP4oIuPTzTia
x8j88+a/z7FQYe4QBT8bm3AhZaSQe3/2CjV+ymzLXbqT7wAnFLbcdpZsGjZjtxm+Dnh0FvlrqChH
7anStZ8rJfs4iAMpTICzfMUBYn7fZf3BUr34qhm87D6cPX+RV1q07UQTdo2/dcOBwlc8ZvdagaRn
h/QGKqRF+eh60cYuUblKLZ81QtILKEFSY0IyoqtYDS9Z2JIh4mbrphdT/qSDdsIcRISGLsjFgTa3
U+qEZ2U2VWvZVCaTA/Kqe1XUUQMkG6KEVU8K0t6gtmQT1SsF5Qle975evfU2YjFwakpQ16exp145
tixT5AVtpdiEXoZ6pq5/z4KsC7DuCsODvLx3oGIEwhDFauRSg97m75LVaYBpwmXf1vDwFewwpqQr
bqkvKmy4VONbjBeIowTKDzviZ6Wq45McpGQ8vEYxqHSat0FlzPfDC95eHbdqYLibVZAVSvmsGN/d
MjMuzbKeVsGU99fyLqnG7vNdiOTddc5D+G/yzMb/Xo1m7FRrRUuSdWawE09nTrhGoVSFz9ujFVfa
NX9s+X1maSsZprKFmQ2W1hgqo4J1GoSfq/HEtulR9Xz1OgvdnD9cHKmLtTzl8RJU8lVQJ8dmagiJ
4cy7izqPQ/7K9c7soaxebGvuFtDm0KrgSOyB/+C1jOue+jbcFGlDZH8Yblnlc9ybF81QZa+wItat
qjjPXRFj7JCq+nk2RMa1Z7hoLYuMJDSPGcCPi9XUod87+AclSGJMsbkbgvrtDlB5vBn81D/Iu1Pv
JGIyL0LDeXf8dQ2zZj/leDlo0ex/4RSiWSIPOB8UF0xNq2bhKsa86AWzb/Z6HFwCdE7OoszX7lJd
tzdNMBlbftbFremi3y1TGstdqFrifwnQelriB6Ue9KoGT1g14apCT13OFo38mrQuc4FBOPG2tkbs
vMTz2xSPaHmx/Ag/UdFxismU04hPHWppm2u88JyaZ0Ei6N96bj9YqhtyCD2BURrMt7hKfEDY6S4d
KUXJfMX1wZX9Ej/lG4P7OV/OL+Jy/sivVDx9gnRrGePewbECYz/H2XqhHl/LB5SHEDHn+hMG0eIB
pYYpR/pj5h4fUP3slVdiaKXNyFBNnf1hqAtKEbUVeGKBZp4XhW3d2TqKI7qGmK8+aGm9gP4KBb65
s5SW03WAQ3iUW9EOkcy33FzFbEf2ygv5CXb2Z/irU5wzGozG69ltsVqqu22YRt116NftdeYk2rYu
kT2WzVMHmlo4b9f1ASZMe92JS6jr3hKosrWUubKj1WP1oE396vgRMhbkVgvww+ZzxEfICwBVbduK
zzlOJTpksvicsCqNnVva+6waw7vcLrV9FSVPHPGEdzIEyEo7yy3L2Mlm08/aXmuzJ9n6lCFHJSni
6r/J8CHeHOfIQ0+QXSccep45pqTsprrjtbwkjQPHDIm3TZO4HLr2XW2g099QxhM5qZVPx8RIfx4C
/ppjEZHhNjcAw/haspGpnC1RZnSdaufb6d4QC6VoGpoz7OGi29k09J0aRNN6gEvy9JsMts0YsiEM
tnaoHz/1afJ5jlPGJOZw+ZR2LoplUXUqB7M8KrwzKzWiBRZ54R71FZ6O2BQ1jdY+BOWgXul++yrD
YRT7fNHKuJJNlJkiFO6i6K8GUUJflUfeZ4DWksf7+ODgegn7f7yA/BMc3CoLDzJ+usjYe5qMn9Lk
KFwd8Pr4NeWU57f4Y5zJxJoXPvZv+mqgSg3UL5meYQkE2BNF1lVkDeFdl9v7zh0R0hlCbzOhLb+S
aeVkvaVViL1fAz5fsKC8KwvD/j6MAKl5tz9n4FuX0ezlh9bKOKyr3XEVAdzg9/SWOufdMbVXUNbv
Xdc5D3r+68asuakmfxbCWPq29FU4kloa4XqeooKJM+YvbS9yEL6so3kbj/yFIbcJ2bOHcnHpFFm6
1lV8z2UT7HBxKe+StkJNJLH/LFTYOoaHomUMLPZ4J2KxjIm7IGnpPeX9GvubPAsrWssbvbNT6UfW
dUarS1FF1oQUrO94q1O3qcXhfjItLKHk7TFdFI5M/Oa2zRpXmyi5rru+v6x5c11yJtNfJiEeojqO
xFv2GBhBzY2/VuJJbBvBIOpN9CTvFMwtn3JYTWef7v59XoR/GJ50eJ5/zov7auvFQa/cqaCnNizh
4oWF6+GjwTnY8U7GDBGzREzenfLkXWFqxeOnPJhG3dZFkHCTzLBwEsu9lTim6JcWeoef+rBt926P
uKafmaY6fWkbz7swGgMWaTXqa8nQkxfwSV87nDwuJPtPhrAgFivgG10QBWcPXgDkhNvAHeyYU55y
2EzCluXYzoYJs7oJ96fTeDFl3lbVxYkgGGqbWUxZ+0IbPS/HhVReiSd3Y6tQU6y59nc4rxVAgXkl
h8RDLYsfJ+zfdijGvcWTwvmQj18s57gQXUAYSfkSfG78gyz3W9WIh5WeF9sht3okRN/b8iBAlv/l
3anDReTAOovrH9RDg51bFYiXmb3+0CZTfu7/2uQBUy5kQa4by7de2ZTJb70qygElQHKMl9xwUylN
DCCv2aGCYT512B+cTyrLIF9QcEY1H5YuO8od8GPjKfXMq8JBhaxHAOSu7Wuk1wl7td2cG53vLlpf
8OxDBwUUZLlDbbbuFUPFCkcI8i7ltZhxlXHzwL73bTzGMmNM9om4tAkPsVgM8d6HyBGy2c96utXK
Md8oA6CyFIzZeddG7a2b6nB8Uht+Bq0079rbqTW8dTzMAdxgH0BiMSnR70bI5FzDqAHU6bQJRhdf
1zCoV6l4V5viFe0DP+11/VZGqOPpqzS1sRYTfXMeOyv8psdd0Cpe/5iU/LFRkFz3ho3CgYpJIXyK
hlWihhrc2Zgq2XWjqRcIY4X7Y04Yx285AQ/LHcYc35Q41/eh0WxLuCvXpc7D92wYFSzK9cFbH9sy
Z4q6Y06oWdl1pCf5dV+pu6zob0et03byayxyw9gjbSxMZQHK6dOg88ugV35DvReY+7QZHwHnYuxz
/GNNR3dtDJO6V1J0MdXOxlcGav1expAlU4X1HN0yONupto8L/DFPibIjUAZrF+C7NqJ+t5cXNCvq
PRvHep9ocbdrW+/YKUO/SzvF3gfUDXZ/lJSUZTx3SEKETd3thn7+U8+q/PoYM8vsu9862k7+xOUF
i/RjGqbB+T7KnIvO0uNbDVWM87Yz8M8QTaWPktt5joJVjz/USsaOHbr/PdDV8DiqRon4xphXMv0/
nYfVe3iOgKbQ3DaRq0CLd4si+tudAqD4Iu9mDV027oLS0bb/QZ6i5N2yaAaj+uYp5rwaYFPhohj3
myzSpgdKu/eyglW0xp+ers13pwQtL6YHwy/uE8XchnmkLdyxzTfyYTFEUb4CGJhv5INmLtzs2JS9
UIk+NmWyLcbK5E9jT70tRpXAlN19FSuUWEd1WAxBMX1plOoV02HvpvQK6rIi7ujWeIrHScnxBqfT
LfjLvSu2Rzzlhi/8jz32imnD7XObfRbY1kLRsBoLmzHcBL7qnuMB455H73d/GQtVNPiR69nIAfIi
c+VQ9I3ChR5H1Edn47bJdP3BzNXhSm3m2zhs8wvXzrBzsmrvSkm8HMCgO2zbNOTUPY5V9dJ2XzM3
4OUiQ3lRW+usxOlEBofAEFi/93EyaIi5XLVUL8Pmu4yYVuOs3p7Z4FgRs658e2c3KuULsR+bY6Ft
MqcczdDSRdEo9Mb7RuuVg2zxDsfGSI/KjWzK4WNjUs0RA7Do/DBczljp/b3vZBdtTWmiiljroYLy
gCxxfA5eOF1JVKiIQ74zb/+mTP3ZzARVR1h2jq5BAXUxJdI+HRIGFk5pvaP4FA1j3HOUtTHWya3Z
auatBZd8g1OIgrBHad7KSzBaV56LJaRsjTocdQ95tDM5wBajmrRRMfnS592IcPyZb+ndJpqQhztT
MsZdFIU3FhvkDRYZD7N1kXPyyVfp3Pd9+2yI44rRcL5CFK7ulRyHS444OSFMm98lgLbKt3KGv0jw
xAyenCH0AX+27m06qudeqs1fVaw94SQlLM1z/NzmkReQ7Oj89lswet6twZpmB9FlEk9elNEFNboa
UEWfOn4tWdbba9klL0NRzpj4dqAhcleJLvqpqDZBXzurJLOLp7yMsXwNE+9cNmHUHrxJNW6m2Hr0
u8ZeA6zpdn2SKFunaJNLvQy7lTrX9h11UA9JVXv8ApfrijD4a4ufpumakGSyZu2Ktb9q2eNZGmUw
RcXOwVL7+gZgJjASIPtb2fRFXq0kX1PI/AmnJ/iWRHN/nuBU68XYbhpD8UMd8uON8zMiuuJE9R41
JcBTCcLkn7OTW3d1FOS3kxOBxy2pLEB0wU4wvEmG60ZFlP/4tx0l7sbFFOj471KHtX1ph8kVFID8
vlaK45/z//7FnKeRZj2vaCPxCWH7qfk/29Xt6v+IEe8Zv+b/z+ZHcfk1+9H826TD3fr+c8Ivk/Kx
b1/W8mv79ZfGKmf5M910PzAE+dF0afvTXUhk/qed/+uHnOV+Kn/88x+vRZe3YrYgKvJ/vHUJMyJN
1VTbEaz2dwsj8SFvGeLb/Oc/9l9x4Pqa/n7Yj69N+89/uOofuqWrlucZtqUbpsGEww/R43h/OKru
ah4sO11zHTjRPDfb8J//MLQ/AF3ZNge3qmPATqWL80PZpf5hWY5tqqqDVoWB1eg/fv4IkDoXRkrH
X9rvDZdMMdOHkzTOukzHdDlOE/EPAPE+9B0/HB0f2nT+p+pEr2UW97sgxX4WO7uN5lTWYkidh6G0
bNiuk7dEb+KuH+PDrOUPfde/lHp3MYcx/qb7yMWDBwfdiygc7gq73ZgF/6SIZkOKfMA/MKVCdlso
6SbglNHT1VdPi7/YsXoJ8W+DBGeB2ee4zDP1FWg3smOmDkVP+ZbX8UWgl1fmVChLQ72lXHfT1cNl
T1HPRI+vttuF4kIWmp5AaV8IRqUd5gm2iwE2ge2ujLpd6ds3WtLEvNB6RHMGNsSoeePuAJLdrtuH
SMMSGK/YLit3WVOzaZ4hbbXGwuerStriInOdP02nv9C1Akdb7zFg8x/7w2K2xGZzWGPa91IGI3qY
48Lpwj/RNV/UHq6ytrqpUNE1omyHbN9VFvjnzWyvAKFddRW4T2VG2qZbjlG5wvBqlVn6XrPr5Rxm
27lMzieXMkpZtSuvofxa+9VuMp1F3D0nDdQ9+CAmzw4srvlZ+zA9eNWWyQHJWBwiQAR7+fyIqcem
suoLpYbxl43LKp3vohYUCBxt/M3S6UrJ52Wrjw+GNt9Hbf0NjWR06IptZyTnelluEdrHmVBZaFW2
y3LUh9voWnjOuXG1SiNlnbj2tXjSFPoeh9CroBvXhZFAeHbR5uf8W6vTRY/gS5JNrGxgBDbzZlRT
1Jj8u87sEZ0L1i412AHD9rHX7iYHG83Osl/CtnwdxmmF8eoPFZVPPCI3WmacD0X0MurCMzfoD31R
sdqK75DovKyd7LbuqvMm7O9Gp/o6xOPVELYPemE/znCC8IS4b0yMqSezfK47hPGRXi7C73UxP5iz
96yoUEPRMztrTFuo/ZnXVlpBdw1tYMbgYroFkK1sqi8HDcMSVRC4gUm7brM2x0vhoMn5/bnKyyGM
fBQmMZSqQnM54/sJ/u0aH4qY32XyPcy0ZZmZOTVf3OxNKsq+85I4QblQ2PynE+6tPn9/dvo1GZxz
W42+BXrzmNj1pYupddUWX+s0XOHdtrNjGx/FYTmwpAMNVHM+Nu68MN6qHOqxMf8apCYE4QQNjTB5
qIV7bqgteOtf1bgrKqoGdUrjWDV5Sa1oNU7ZxnMxZbT0ZYvLSN7Om8lSN33h30chjmBBc9Yo2our
eGcmdp5VhZKSX2/8iO233Yy4AiP7aSR+ioFv/GdShSsgPPezgm9yM9rnWWxhQe1FZ7ljndt1cd10
6p96nK3cFpRtgYElujWrOFefRk7GVKdfZGNybRjFjRuaYPCN6dxxy4ueY9UzTM20sxZL6nhU9m1Y
3NmDfW+16sFtpn3jZTcGrm9U9rBennBRWfTGsK+neBO488a2sM8ck/QadTHo8M4C0z3knJ4pAd6U
vnYRq84j8JPXsKqtpVoqX3vFWYaeYPgPnrFOQRphvIn8RteP6abEDovipS904PiZjsEzNOjyZVQm
HDGdcMLfZLih9PBDnywL1zYE+CK9hmSa+8la84o77HuMNVCVbCNa+QRL2wmHeKU2/B68udipiY/b
N6TRdRDCPA+p759xvGixTfXxS7EqNo2opmHu8lSnxUr3LX40Zg+KNJgGTtnbArBIbJ6xMtEXKAKH
m1YZw0XejZgUcFIXJN14G+fJPXJ2PwovmxfIJWA+KDSNnLlFFmjKOFzVceFGTuW5QGR7p+bZk9vj
j9l6LzwYvzZzXi6HwtbPwgiLziloWMPY2sIr2ZDWWf7SKk5GuRg5BGtO8L+qw6VpOfFScyCeDVjF
+khJbXKXd8k4RPmZ3ZTJTtG76az3SnfRF/hMGx5WtCUCmotc17/JV/Z/tbI5RK+wa4o/288Lk18W
O79b//z/uHLBbe6v1yz/tw7E+ifHWuK4DpKLHYYc1yuKZfwBzF5VXZtFi+WoBl3HBQsM/z8sx4FQ
ZWsep1ueoJW9LVlYSfzheP+PuTNZbhvZuu4T4QaARDtlT1FUa8uSJgjZrkr0XaJ/+n8Bqu/aVlhW
3Br9ExZFlUkKQCYyz9l7beBbwH4sx3dZvfx3zaLZ9n903Fn8W8/TPZue6f+yaJnFPT/EP/+3ZLGc
N5l5jZlaRCz301Hk5cqzN5F2yC19VWofbNx+FRf9eP/ZffDTkqiNq67NuAy3Yy2dtdLjmIp9xJS5
+ulw/7MI+znl8r33N9+8/0izv/TscNvErUnWEPdsIywYjn9++189az++Pqft569vx54hWTOGW70R
D2bi5VtPmjXV+RDWHV7joxY54QdCWHPewv7uXLzZ2iozNOrWJpc7Tp0h8PBJT1GAUcCz9TVh5Lp8
Khu6NqsqLHV7lWV4MPdYFlX31CSdgxue5a03NuuqEDU++IYYEMHBj2HHdLEf75ApVOlelI3qVznL
v0+FS7j3RIasuPjz4fpVyfvfw2X7vx6uMKCOMJmcjbYS27KqiJyM0r0paecaWvjdn7phy+n58udP
M+aT/JsDZs9f46eLqyldL3YzMVEvBCruaDeAOS4kZGF9zjLo3exLEbmg++G81SwmLXEeXFagf/70
3y/2mVx//XClJVrvDka4hd4zVE++y39ZnQluUo9RAyvF/uCD3hmi9vz6T39lYowVEKo63LICKQSc
wyJwVjFZdc6KgQWYz9Eydtz/7q96s4XxNZaVQ9qSt57p40bv7FnBJl1UwmO3+3cf8WbKcczR73rP
IO1hKL5JL6wuOjOBKZla/sOfP8F5byjZb6Yd1+D9J5KfjnGcUgG3Q0Wl8BAETlF5R7spnfxOGVlF
2IsZayWZ64RBTHIXADsgmd0ppqB9EXUR5PbKIkRMP4xR7vsh7B72RhGiTgQOFMoV7a3pJPHxu2xU
Gr2VBUof4oGeBrL/EnQR2YQNbR2iwQ0gw9Q42bBG0pwstuRw1461rVUUBsmhKrUUVYpNrZ47eM/8
4lx2sdLUd0+iyipWlU7PXV/lsT5wO0fNnRff+8IfyaIfMXxL9yaLZao5m87yuU52hWwl1KhWsdRI
wmGrGewTDILFSBnThpl85WZuJUCNh07wDZ2Cy9oms5tUsK8c0bNsTL2tnHFdZSopys3keZNxLkoH
MptNYqI46I6PkghpvYvAr0r0p9QYyxEwfrGh/4+CbB0nvSCgFCH4xOrncxGMgHfL8s6MPaKtPauv
k/0QFK2zK32777cx4lJ9T1xwmN1ydlRwB/TR9u94VbvKUy3vDo43ICMhxIt1pqtXAVmiTl1/d6CB
EIRZTJ04IGwy5cs0OGLKV3mla+EmT5SKd/bowD/spqotd2WFuG3TwDadJfOuMe6tKe6DK7atXr1t
W64NQhlwQI+7OMmDCU9FEhAbbgUWjMl6coLr0G7ycdg5wWixLWOkFOFG2mHrbydHIxxglQatreB6
eWSXr2sJUPIYKttFG2gPcV2qlR4kbroddS/FOzM43BQb34KwJ7QI1GagNWJM2OLgS6B858Ehu41U
5ukbR9KYuq58GSnuA8VgBT40VgcB89QmhV3SVdJjmssVDd4JzHUi3PJsu9IIbzMhveTJRkvpXZf2
vOUtWsirJxENYXPnZ3Wd3oa93mVkrNsxsRAr9lm59tx4zDvnWNPsF65kp9zJsazFkcA1p3j2yqCy
78dRT9JbzU+h25KFFzb2bZySS3TTuJOZHFEq1XRyKXx6qyopVbVV01ib5zJ2+/SQj+GUsQfW/K8B
uDe5xhwuapLcKz84Ur1KvrhSxO2KXEHS/XzN7POz46S5364aCbA825J+btbrItCGcktRMAflnpZ+
Rqy2Mfn6hi1oGHWnJhl63VinaUWNwuolo2/vmmGGQCwcRZw/T0ExAU+uRsvYRpPUnU3Tu7l1OYYe
xG3LG4LrzOiM5MXKvBJzfyOVtEwwXfDF/x7NoDNoCLLd2XUBrpwttFg/d8gHpaf7kmupkR90P0of
snByJ9zBkHwulGic4AU8RZXRWBJe/9ilrqXdl2bgVBReypJkNeWxGbS1pORqBotZbDUWh+qgeeFI
GKjbm/qunSDnrNk9tnLb9lFZbb3CaTP4AIjs8XYzFZFRxB52HYhGmCsdjxTiNm/U5XWjsGb+FblT
e5GxpEhWgT+XSgOTVAyayr6bFhd5TQX5yzCw6PfBJHeBKAnTJcXLyy4Dtl16uaMuVVne3u9zWWcr
wkgE2RAm/S3k82na6/mZfK4pTm4AmvW93BVpGCYHRzhmRROjaoj6ncvu3QBejV6S7U6kASGAgA3i
EmnWrZTO+YHUnPsAOFcZLXtwJP6QYwimgylVSXHEtL1UsrsZ3JqLDC5QfjtUgdZ6pC85TRIdtTGP
UOh5fhhQfityy/kiAtecHlUyZtEnL4rc3ma3i+syXNGxzpMrqx6Krl/1OGEiDstUDhHnLXGGvR63
pbbzA6NK/HXTUGaHyGD54UBaPQbLYYvSOibY2VQt0wKCVWC6A3qhoauqVTH5nI+9Vwqjec4CjEGb
yhrL4AX7U8/e2E+jwNgaUmb5vifWyb0t0zyihtNZYbnrdQjC35rKDaNd6jla/LkPK9ldFTTEW6TV
ra3vMpTE/lVmmKG5hq5ka9epSEIwZbkTe/G+EGmSrNMsrllv1lwR284lwuUmqMrJvnVLaXWzpF6i
LvCq3N5izxroLaMZ9dZu5domcT9BHl40lqnKg5XoALLdwqPYUKCtna6dAhr4BjUNcCa9EAXUK1Qi
dnDySs/K75gnNes5qHqrJ+N2yIO9FAJLn+8Xff1S4UEv72zPz8zL2m6zqDiE0xg5OUxG1WCJccmG
czFqlqV9SjQ5fjX0TO+OpjYMzrVeoS/auLabu5dKKDi1XlQbMw49JcRgICbefHDzDE1wocHV2KhQ
H9NdZRujc2ME5KLdG9pQyZ3eEmVfrHDCQZE6RnWq6TBiqgGdhhHV9b5Mo6a/FTphiduh0YuEkoo7
1n8j+YGbGuRaGe8HonibO5xgvbxRMukgHaQOPD+gSRkW4InVfKDMYDVNMiTCVastZPwBNKHiGtnk
TFcLuqm5RcNqexYgF1vMhR/eB6Q3WUvp0H81ktTRTvCNjOxceEp/RvOXItlVRtzIleoa0WtrapqF
991j9ECv1ZAHj/vJxX17BlJkBOQ0xQ58ib5OMyqKCa0xtWFu7drL2DUycz2h+laQEHyqGNwhZclq
w7bGT0ZQCtfeFLLiUl1ZUrejk6rGqPPWkSw0/b4Iiwg0xuiGBCivEpnOGjHHGsbevRXzckDuZOdD
S12R4g5N7Y67joOP1Y5srYNCM7SikTc2aw3Yd6jEuoawRRJodnbm1NWhkJoYZ58ijllnA+mRrjYF
HPYc8RMrKh1KF3wsYX4O6RGCnM9EnRqPSSLb/DNVzME+hDhJq8PgMDXcYg5BZLqKoREVNdW0ANrr
pTQAWH2TkY1qZ4tth3U35KQZzImQHnPaThaYUtq1mys/oTRjVqZ/yjOK8UfPcvMASjhZJXBiLKsu
KitaYXds2gQ3vO07+WfLCVwHDrZvIHNbOawMkmJdkDBEsEM4yeq7zfLEpHKcRI7+EosuEpR+p1Tr
iWbQNBNwD8uY1r7sSkMF5N8GoZlnGOsInMvwsvdTIVcl8Da/WvcCs3S+koNyoLy4gh5LurGqMEDt
QoIn/hRy6LTWfMktb2xL1CmhGlkI5lHFQTbKzGQTn8O2youVnvma/DokxgwY6nC8yG9T0lXGwDKX
wvJIO8/hU1hFhO28UEgikW0qAhaFu8FLYxSPsQ0YUu7MQS+Gz05oEeK66lvVa8NuptgAsAk4NcAY
hrL3OWDIGDXxOU1aboX0P0MQ0bWdVUhs3caqmm8j0JqagldYgHBi9gYfR/E5cbvxZE+KfLs1mlbB
/26JIJso4wkMsV8E+DnvMwqqmFuiUdN8KhDAFvC2JsvyKKvpqEvHoQPpYY6a0m+5KnxSZ1ADye7J
chrov+vMoAjE9wD51aQrg8VonQKHz43wUzmJxn4o3TjTvurSi+NvEMJ9mialZoqWVEu7zIKXosEW
W5OI1pRUGaPU9WdnB2YZ396o2qZmuEKAlVLZjz0zpMo7+YgOv0t/Mv1mM9T5pNG5GRiHrLEkMla6
Iu1gsG6xjR4MBlnUEfXDoEzteMNoUdULKUNlYK6CUjnDE9XM1r0ZVGTgw6ozqYxHMWmw7mP2UpRp
G7togqOv+XHlb1J7CAQZHsoEybkVObewI4XTgrTrWtdV99wVSTV+5ahF02en1YnEWCnH6kn9lJZK
/A6BQhaqUzWlgfkEtoXUuahLvGwTSV8akF16pyxpHUdMh6yVqVV9Qc9Si1mO5GhetPfrFPF3WY29
RiV9GoF2ZAL3q98pmG7INpxuH7E/sMCcBexsPoGyacxxZfe19G78hjgptm2aLJPnVou8uYgQAbQN
N0ri/vxCa8JvbiN2wrG9YSjqBISXvPXwzWWZb67rLBgvx2ryracauwhXaN+r4lOkNL1v1tgttPpb
0jc5Bfeq6PVxLeq6Hmok5w49yO3k5UL7q+uiOEf8HTXuraJaXZ4Jes/S716jG8CxXF9zwQNwrwCL
nOWubJrDNBnsxbaj14lJrVj6TR1Z0HhP6bN3kxiuGCaa/b118pwWRUX0j8lJr2o5rtISsExzTZPD
oqWSGX6tzkyS2vC9TP3ajlbUKPXihv5UEuAiEkkJMMImX1udBqmqvtqSMhERwRcPZZ1n6VqEk1db
z+3YWIZ2UQTcRjYfbOLfKe7MRZ+fyh6T3itiVvTp2FWP0jpNxrihx6Oof//5/d+pHNpvSnuBwxd2
8Ngcdcg5DYubFW7Ej978vULYm1IeuXR6CrRKP5baRPh7YlxYwroxnfGqAKQUJLCmauODGqUxf+Pf
lMGsN1U3nZZ+npPNetQcWNRNYV00o3wiQmYH2ZGGa4nsIWyOecw4n1S0lXH1787RQkz76RwVE4VG
veUc2UZ8SAZxKD2CXiKidaw4qf7dibLeFNrG2I3yzremY4ELxQ2aL0XhHv/VNfDW8gqjfEpGZU9H
V4WXRYolo/vIWPtO1e6tFiDKI4u7M1Wu3iLpJFgxPbGJu4XLev533/1NGa0fU62hPzkd4zmtM4uP
sdN+8NbvXL3Wm+pZGWLdDaE30xS4HoxxZXW3VXmbOjgPxssO99Of/4J3L9w3Q1wLBQ1wvZqOTosb
ZCbBOfMN7rFrx9OYqHVZJKvGvJi073EdfDBa3inbWm+GvZqQV2YNn6malyF9jvV8k/YfXE7vnfO3
ox6HGbM9xw3xcj5+D9KnoQI4/PTnw/XOu4s3wzxQcew7Md/c7opNSmZdTgIzvZq2yD44IfOl85uJ
ZFbV/DzlYrgScpB8fysyMb19s7p/1xcQb4YwlYIwJ3NpOvouieLOxSQu7eHBk85hMh9hj34wU7x3
hObXf5qOTBvNssFG6Yjik9Xb1SjZ5FtrPfl340K8KY6bBFp5kjY+16v5YEIlx+oiN5p/GY9XWpNR
zfhoTn9nBIo3g7tJqi6cQs51TM1L+XIV1Ue/eKFSszKrC4TwHxyx+QT87oy/Gele2hRs7Nr+mPVh
sNr0jpWvp5xVxZC4z4KMzw8+Z5Fn/u6D3gx19JJoiBOghDSvb2p2uSs9Vts8tveswa4ST0Ou5K5H
79x9MFreGedzw/Xna2EcyjhzEq86xED1VmE9sd8oCpJu0z78YLi89xFvhnuk0YAilqiHG1/oFxNS
BML2JJbCMh62fx7z73yE+WbM05Tt+6aIezpcyWmqUFoZlAHZpV/9+f2Nd4a8+WbIJ97cEyEnBQrN
RLGZ1LVGWw2+PXyJ69a8N+upxaJlwCvzx36Tmtkac6Z7MAeh7p1ch/EOxJO9jl1/1AZ9709+M1eM
bAxEXufh1jE17zIPrWKvcmRZeSOp6f75z37vM95MFDRQ6xICCfHhfb1l04/NWaLNKP7lWZs/9qd5
qFTDROkz7I+DkT3gqr/xmuLacduHP3/7987Zm8mhStmAd7qlHyk2AbzIySWkTth9cGzemUTNN1MC
sup0CEqtOwpqIbNWZZcEdbiKJudb743Rv/yUN/NB6bnEeRWyp4PQzzrCqdv75ehuvDSbtpnfB7t/
d6zeTAMx148VgNg9psL4hv+u2ekq0z44z+/Mnkv38afzPMTSYeuptUcrp7Y1yXUjynWcHrq+Wwnz
o5bscnv5zdxpvJkELFm5joJYf6zCsatvWkX9ICdhbESDN4S0zlgpuZFtkxGNs9s9TbJOBJAUlK4k
VbWGsPWbup/Chtxf2zeMeBdDqKqSAyZAeounln5g7JzTsBBltTIJklarcMyz6RKYD9mPVp4P18ou
dCPadPqUTSa5F0UE3j8Ip15a1DBJHPy7wB3TP1K9DdEXeF5WSCIE+gqIlb8uS2MIgnVDTUqsla/j
YLisXaQTEdNHoW5yx2vi4INrS8wT8O8O2JtJzURCyG7WktAZLVzHsfAQqFL/oAZJPoiWNvAxUrTv
PYUrcUdsMHY9b62qCLQ46QY2Qr5GH24oxT1k8yAIVXglonJDDXJrju1zHcaXlV5ci5DJmHvy96Q2
n2WIHU7SlAhJMW7ztPtgwWrMA+93f83bCbHwys5hCB7TWsariXYc9ZNqb8uS0EN3uFRpVkCpoIY2
B/kUcboJK+yPMXRON1AffIt3LnXjzYyZpUZkeLoKj0lSOetudE6absu1Yasr4RcbW077Pw/Yd//c
N5OnBe7JieIZClUikqwidYW++0tRZ+th1Oj1gMCblE3bVV73Q7ClCHvOC7GnovXBqH7vnri8/tOw
HmmuxHath0e2np/LKr+gOPS9TcxTql8Js78RVruqw2t5bWXFhq4jFb/UPVSp8/LBIXjv+n0zBYsm
yMqhszkEcbul5oNmmPSyQDtUE93UFkFrPMm9RW3S1+6Xz/yfdHu/U+T9Itl7z5Hw/6Vsjxn/fd3e
Mf9e5H+piDPzs26Pf/Mq3DMsXAOm4Xq+beuuB7f8/3R7vv0fExKc7gkXPcGrBeEf2Z79H8fThT9z
4l3DErbNP/rHaaAZ+n983bYwL4EMA4BJyeF/sBosn//TpDBL/0wTiaBhuzMy0fDe3BvyrmF+bRo0
4nKGuI9NuifKxDsX2EL/eZbRSw0oj57i2QdqiUG7oB1wt/yU1ZM4pPWUbzQr8DaUdV2ewYpbgHGa
PzinWOhX/kLdn4yXKjbtjTTH8S5pw46qqlE/Gr79NeZdv9PvXPvKy0PCIHwIKar63vrt39SF7S9G
kHxVuX6boCO6FYnUdnSqhlOnR9MpcDt/p3D73pqkxq71uHQebRk+pMjdt6NTBDUiXH04pY6RbWqY
HqeR6e4e0dvdAitJrD7bSAx+p6l39HsdIQO2dVqtDZLaHUyhLxC0i03UxHK3GIsWA9LyWlmYf/uA
mk7+GF6FhFncj6II76WRaqtSSDBfsAjDrRYLAZDGCs/LM82qo9dnP157fSZtsarKZlgDCxh3SUdu
Qh5/iy3Tf7QnOobLy8qUlxiEfedCqmEVJVZ6JncO4cv8bMQU/fpseY2YGOY8yDyXqX3jx11yr9D0
faoDo1tJfNqn5UeV6fUuaqxia/g52FPZPdAlTlagYOTz8kzrHe3pp2fJ8OA29MZIaZLzg5iTm5pK
69c6/dLt8hoB8x/Qphe2/497mOfY4BNdR8fcZdq2ydj5dWXc1DWtF10v9kM86IeyKnBkp2606fXQ
RZPDjyo1ybFztfLJr8wW5lxlzcuGFpB/kV60renvkj75Lmrk8AtEIuIc3kQGKS06EgVFGuWgDepW
jVm19sf5jplimXM0GHOydUOIYd22wq336E6O3LdOeA5ZKJ1hBvgAXpR5KwfX38TzM9YLtwjr85VO
P+MlHv5q+9F5Nlqvi9fmlDufaHGv6tIfHluaehcNJGmZZv0nY5h5Q6Ifjg5n9wvltCvdibl4CqrX
YgxezJk115MPuIsdtyH8JJJrKMT5YYH/Wh1CLzZX+1JXRAxVznaxlmrAt+h38iORCBXeBJFueteE
4OJ7t6rJbhFIEG4zP3it1u6KsohWy49EB3205PV+XY0sZxKuiMvcyBRIkv2bexT5CIJ41qDYFwXS
8m3hyYl0BTjOiT7RCGgztDiZp86SOxnXc9/QlCbx7PUZzf198fnH7388W36PafNOYN5/6EiRScBh
PJHQi9SkhfQUtEMH3iS012pOH0kD49HQgFfbWlRfYiM4GTKBVGdp2D+CbrgyYoyuVIwHUBsReHNb
v2PvJHfClOGlUcYFK6WWDVSk9Yckozk50ol6DRAwpAfqIcu05mgL+LjN6A5EKcZ4idPkAbartU0a
42XIzXSbE5V+Tg0LKb+ehwcvD+obQmCCtZkF/Xn0qsdonl0SDNjrdqrSg1URwF4tU0w4AQFdfl1k
hBxAc7kmV9FFBVg4Bw1DxGqyS+M2lUFOlDqoPGVH0VeWgKr2enyV+fhZs6JjXjT54083w5vXgfmz
qnqpM/08Xj0PY5w52+x0IQRi4l/Hq+tkZpoXibxAPFBsTD88twGCDT2LwGaKLGOyLeWO68u/FJFW
XughWSOYwzkcwW01yWlHHmOxWUb28pC26q8s0JA44Fo9Gm3v7ntdXKAPaZ6ttMtqIiU1+uap9z2a
UFjWa70lZS1voOsigyXloW6YzxNdP0QZxuU8K8UH5Zw5HfWXpTYKHI90koVDbBoGioo3a9DEtSpH
DIZ+jIcuuoimRN0NU7x1on5YUZwocWSp8LQ8mANQmNeb1GLc6dt8pL6ZxQQWReNjbpIl0NAe3Fuq
blDYq36XOln9VAzlWsyXqoMUauP6bgdr2kxuOBCEZaTSefTwt4XucOqnlaqrvF6hCecRC4F9Wh74
4gUBqcH3ZR7UobWVrZVdL9PfNGTJAS80N5nBcjO6pFPj4OYH1LrBK3wZN1bw11CFpCAQYSQCNa27
2iOpDG/jLg3Km2ZK4nVvYDbatlhUdsvPZHxbkPPVjHnIkTtGqOhObRMjSvMAYZJwMu4WDJcCJbpS
Hqb85ceyqOR+0tSwKUvf2ZS1VV3USXksh2D4ZEwhwsVaT9Aw6uWTkylqkE1gXyK7jKGIzDdxL0AP
oxtt9IKc6JVunsuxXcdOfPFq8+0Ge9rXMww7c4dil7T4i5b0kOU1300IygkSbTU5BtAq4cn70LIR
43Z1fFzu+XWoN2dX02/jscyKNTqgX35bQyCwc1xSiVZ7N6DKxguhOd5WxUZ58iLbTM4me+ttZoX5
EY+W2CMzQLqaknGOsM18eP1D4ml4DocGO2JmICpJjOxQJBaZaLUiPDTpTy7pYae+cYHFzbfk5WF5
vUjV6cdLQa4uq7LSAJJ46bDKxQiecEY6+QbiQ0hbgbVxcZXtvcn9m2IXljMDnqfRWNNF4qII68Rw
bgHV4Rtqqn3s++MjwDp3l/F0t1y6pgbU0xq942s2yhJDkqEbeb3YdUOu9bKw7zy/GVYLpNO2rkeK
R9/adL5ljgP33lJxW0y5J2ue0d5aCDjO6Nq4MYfZ9Lz8AqReeCEqa7hxTc29xK8+7gXAfa52c0CE
M7PzOo/7bKb0Hd1z+z5uHW9naZm+KecfhySTN5Fl7+t4QPuzeL4zW8xhSPFEkq6S22gI4IFYdm9f
axCYfQmlTre7uzBcTdW0kQkkhVWhaND1sAB92R7q8jCURnTfi9C+b7jdrlUZeoflYs4if9yEEc65
pFd7FbZIoREV3XeuoAEfjA6uOMB2n1Ua7DpnzHeW6wdfhDke28nJvoW6NdvszyWIvu/IqJeR2NX4
L4XWTJ/1pBjR1I3s5jPrsexHLPBtpl0EZvm8/KQnoBXiKrGRB9XaYapY8icEOj6MWnUrS41Lt8qm
k94m/pG2b7u2Id7ejpG9W+I9ozmVLMhBGev+X6XRHF6/rKh77xiQorJFOtc8tXm1TQatvpTKjIbP
pj7omx+Bk5HulNSV9OaIF1Bbu3GodrYq1e3yC9Gq5rgETqYKGVbSQWWwy/Gf0PkEx84mi4Z647dU
/huU4Q7mxOZsIIi5wOTSrA13Ss9Wl2DvizogNBSbvzT1Q8XIe8CX6Fy19l9lwV11Rs8sD/p/ny34
mVhfw64g64y/fxNDB92wiYNnXmVlfmLkrO0xeGWTm4AX2SyQVz6zSpef9FFD1QZECfugvvyuZy5Y
R8j090uK3/JgNtQSV4nfeKc42EagBDonL78QQmgfcgknIs0ha8X2afSt5yUNorac8N6YqmJVAGbJ
4gYn52StB2GqTwXBmOtpfjbMry2/lWX5d1JG/XWHpva+drAqdA541baq7s2xWtuyB5rceTfL7EVY
ebjRdbPYO2XHHmSZ7eVIvGznpXxT3WlriEPRY+aMGJV7HaFtOyTVPhjNDJSQsk8Efc5e5/wmN1R7
tqS5WabO5UHrychqENFuKwy/RzI/7n7MRcgmq5Ma3Z+mpzsL8clVK4fiKvWl2tuuka9av34xY1O9
HsbXI7gczJGV8KXLuZrYccbxfGlVx2Xkq7qLT68TDpCYdI3+T3ypfQYm0SKkZOniXreT/fKyGxjI
6ONAu6SNqV2yLCUebtKH6zEd1HbJUHRT/S+z0cTZL6dznMbp2SgJSFF9ITatgdxkDaMqpWDM7NNW
l31jVl9c93aZHdHa4ClC8bRWeL42Y9qPj2C+s3XWWdWlr8/5uppjUXaN3G2Qhiky1CQ8K1N9NYTG
3Ttyik91n+a7vtbESVb1cIke0tx6djLdxq5kutS04EaxFL3qG4jUdtdoV16Dgj/PdUIDcEJHni1P
MmSXORh2T65oMpB+yLMhDPrXZ8trcmj/+e0AfmPLtlpsfvzPy7MBCfQaZUW3qUS4Hjw9fGyG1DpE
cZFC1AW/U7f4erPW3TVubyXnDNHVdV1ul1lomQxENsjrjoTXoD3oZqWffwQIh5l7LkhR20EDMw5F
q0Mu+u+zYaqNQ1x0496tBkIY9ZOHhuv1Xxum0vDhzDf9NMyqQz5z2XGgy7NZRyCybWGtHdOJDuTY
/cWBVXdkCcjbQvue0y9FkFTm8FvHTq6nGvw3wmJvUyQaHl25Wea+H99Rcg+lPl1tWqfTDlHZONe9
dP216/jTUz0Mr4ukSpI+7ZyrKBaf2zLXroXrXAd+4OxtR3N2S+5MWZDbhbWR1cGcc7M8sK3oEVOP
CpgziH+RPqLZE6cAIf9aBXoLI2/y1sufl8zYeUzb49FhDlxeMpBnUctn4VZMRnKWNTh0XbHbSzRD
2yry3izSK1wzI2Ky8fKrCLwpqRV7ep6kZfRjec8N54R+bnxkGabtrPkOqyfivnGwcpMm6z3oDPOL
Mm4Qcy0XX2aPabjpYrRryzSwPGQ+k7I551cuM0Ngn9ga9rdo+bH1wb7hSIsVd57wkOPsXg5w5PXJ
jiQcb2WPdnplfzWtwiSAWTjMTZyhocz0E6EBL8vZq+Ys2lpRPB8ZsdzX2+asxwjn5r+zN1Pz2qKv
sFMgsPev31ATUXpePsnL6nNYefFF2EcIQyN9OMBQdi8z60JblkFQhfeOCEuIllH3yE16FTaDfyRO
VcAI4taaB/idQAE8dbWxrfIgP+qV4++sph8fUhlfI54DUAObcrPUjAJsAXqliEdoegGiwH5cEoGy
Qr0MWhpdVLD1dw0RqgsNK0bOeV/zk5q52FEYGveFi6ObjeAxQfvJete17sdY3QWhCs4LpEZWJWjA
PtIpwVh3ojUVG/yAWKBqAO65cRrtnpG/zYNYfiozks4Lgoi5njR1fL0SK+cc677a+2P0nPnjuuCe
8Mz6NNtOGGFOmlAF+Rq+iSuMB68ddXZT84/IqQGpkhEiwH0y/3X04OSQ9BsBB3zd0eJ4yo3sOsst
8TfC8HU1DuIbre5u1U1jcYvjqJoRB+veayJvPzUuUbDon7dJZ/vrOh/rHaHW6SUVw+lAaZ/E+AqX
wBJLs+TNpOyvPM86Z5VbXDlIa6VJ1lc330Kc+TJnSVVcicBiGT/YlAQRj0qirWq2zoQ07QpqjsUG
yEu97UoB96fSyq8s8uxL32IyiObNWFG7JWrpOL9Q+rSeytA4YaabyarzJIMe+JxkQbKWwrLPXU7T
bB7zrtnJi4yKQdWyMo+EG66q+VZuz7FOrByv6BdwqGI2bSuZ+SEQiMCX56azcHuMNtAiqLzjelhi
KZGnartapxrRG/qXTMvrTaFh+FuuEFsJ81BE03NbJtguzdo/LCUHTQm22P70CdG/s0Z6nkFIyNI9
dRn3bDE1vz7rCbjcvhYtB9kFa2tmJCu2CGdqpg9iwSn74v8Rdl7LcSNblP0iRMCb1yqUt3SipBeE
LLxLeHz9LGRpLrs1ET03bqBhSKoIApkn99lmutQR1GSXwj9TbROL4zhFLVSaJ1NM3c1TxNPjatAn
3dGNGjz9/hFf0FEzm7WRb80YklZPbNApMnqC5yfnLo8+zn8cIkrGYmtWw00LDV+shNymwRycQtdQ
T6JYt5MFtttQ5eTIywQEdC5alUe46lQHJ3k49XW+jXuG9WYypqsr1hkD5FVuGntmUoxCsgATTW93
j2MynA9BNuGYVdbkiyjWCcovvrPLJkxxuUBreFKm3L6n5V7Fe+0wlXbDIwtui+kI2HHQfJLnMa7E
erq2vtYk0B7h3k2vRCVfhGo9Y/XZHD6eYxmthMyMKk5BoVu56Q0hRH+YajPcI/XIn1wxC4rcof0m
hgC6zYIEz0V4j6YpbjbOT7w06n9k2oZaroJpQjrq5+1HFrDcUx3B65GY80pexRQ1OKhVE9mfS23a
jvqMcNOohxNUfReBHuYPeRGsmqA8qcZUsA4Izqlc7ioaj16ErOV7aU4j7WJ1L9/KSca/Y8JPmV+L
yn+kQv19Ke+HypcnkUYyXVZeh0THKS/IMpMVUY/GWzWhsqUIC44S6cpSCxfK1r1KHAyiubeWwSm9
fB/nGp+VeCKXJkK9nlRDf7aRxLU7i0Akz8svNeq0S65YT4pIqieolkfI7/VbPFgvD0wtGQ1y20Yx
bBEK4cuxrKUl2i33Pi58nGtq57krq+oQxZ5z0bzuONtucXSyvgOAWf49yyydi+46A4Zq9XOYtK3/
kTwcIhc7h3V6lPnFWUDqe8xi9Gwk7c0wrJ1tDzVG6IwZQQga5JgdFf/oYbw5Rc6ux1/nxgQYr1Vw
872YJm0/L/Wo0prqc1mn2jNMg2xVJpZ2lOd0BBtXtF1nedGKc++UTtYPfCbwO0GKfkBBpr2STcor
o+nqRh66jkiOrVqEa3moq05yo1F1i1JNozZN41U+sNYcLet3b+jGEU8FkmmXjQh+0ega7/Degyd3
sMJLHI9XbOKx2IFHba8w2VS3PpJHILrHeF4Fb0JXrGzrFZ56Dmw1IZg9CbbyJmRdZfpqYNWPw7Ry
+6dyTFZ/7tDc3B/vRZ7TyDHn8FvrqfVVW+LgzcH5ilrhVYwF9INVkAf1pwY3lLjT1c8YPK4e39lH
rbfRl4DfxWp7Y7lzhyMM3y8Pmc67nRWZ2G2h89kjcztFU6hc4lRtnw2BE6g9Tp8kZGm73rCdkqpb
/ePh16JPYpoFrfYlWXeZD2pLty5xIW6KjeNTHovb41mWj7XcKEq1cYXyWdOMfi+/R9Pr+TRP3W9V
cacd1IKB1U9RT2j6UzPBZ8uCIZF49aeaEaEEiF/9mfuWNMeIgeMWhoFzGFXlS+5kmoMunHMCIGjd
DbO+YX2PgCJauANnVUuaJ1GY4gkqT/GUneW+PFvlffE0HaflKwqj3QRGFp+D3GUJzP2yNfIiy4bs
KiXUlU/xmL2CxNk/kZmfE6Hi9aSGJMhTpPWqE+yNmWSytkZKVOvT11Qtw+1cF+HmMboU3oDebim9
zAUwkHt1BFgv2nDXjEFzNcs8Rcq5eMZ7se+S13fse9wP5AiL1NRFljtBdVmgvshDgetQn5xUp+l2
ntPSBltm+mXyr6x88tG/Yx3mTkzLvR4nRzvM30XPWkIZ3iuc1M5h5JWP6iAQPVbnRXXs58T/K6ld
DrYRAYLnosl8LXDEpsJBbTMuq8CuOQk0Lu+pwKrYLt1rYLdPrHZ4ffts7Lfe4FHo98YAX6aecT1S
Ytb+zMLL3Q2RW60ff9Wi6ZWj6468bA4ZdPIHALFR04beK5ixeala45dppsE+5Cbh7oNEE2xEPkoj
+OteCWvT579FUJvLahLL2AaXrGLYK6Wwf0UhKepI5B7Jkp01MyHLMkUhumAvn1FZCaVmkPtjqlpr
PbWU3QNAZsFdHIcAO9//7jHof3FCXdtDaaQ7Hm0q0/UW275/NxnGWUePw1/nOJhhNj4Rk11RchAM
27XE0S89JU+mgTrurSPUbmVU8DEqaxN2nfOzj1xtNdaYYeSWoOG2lIqIsJQ9Gvt9KQx6t/2f517F
nOMc2uq9zpqLEYWv6C+dq45e/YwQBueEhEx7vZ0t0CwwNOrAObjHbbwOl9ZN5VaALo8WhT1j7ZAF
6TmvRHoWhpqeo7GOD20QoIGN7COrrar58mhoTAbcvL72Kj9cUqsZtQhzx9Bn5UZ5t7FkhjSCQVel
TbW00toaOlLqNVBcLOsE+9M+deWM6YE3Vl+swGmvMSL6EyL0T49nxJh5AlsaTriQa6aybtxWf3Pw
oKOWTg2g18Y8jSbqZXkvQ4HCbIRjs21q0dzkxv36uPX8zHkzq4tVQhx/HnHi36Wtgt80qsO3eUiu
c09fysvGbRtZaDUlllRWHugNIOeq68hihjcYnLsluyPr8B/7G4Pv2gK+jGru05B1WSCnhmWDJlU9
ayPmdf0DlYbkng6iyn0JEXWuV23qfMRL3AWQXVK5h7QOL3VQu35TR4S2QFvEzUbWK6aeKYRH8I/Y
6Un+ZGfQHBpYMfaBKkIcRfwSmoU3GYZsW9Ww8NYz7OIRkYHh6sVUnDLdqJ7xtUrzGHM4S1wrvOUR
tqQkoChG1K3nDk0zujhMuKuBUcaxB/rCcc1YlS3Vq9xQKQQsw6lj5aEVj/UqF1mwSw2G5mbUuoOE
UiReKs9ldbsYYDtfWyjZB23UzFvgaOIIpeGVnpR5U9vQusk9rHYoVvGK9+VhECgGb8GyitdZEeN8
QO6nhO/mum93GALsBPxKseKFu3eJZe+mFrR5a7F0p6cSDr40xDbsZNjYVZ75CFjyu9qECPqcttpp
aV2Sn6nnBzctX5NyU0IzfHh/SxRWGn5j7k0JLmr7NEY4JY1jmN4VlsXXvKccBlPNjo/Xoml5p2BS
Nao++cikDv89rEj91j9bl4wknmE4HpwYlSwn++/W5ULBKVXRHClkTilQ0rq1I/1N7rmMi1dMwhOW
9Zr12jJ3+2amiJ0BCv2atdjMzYhXfbSA9mud4OQ8DdQ1KlYlr3MZ6beszS/yW4n9wJaSHGn99oAp
S9oeO7XtjgMj/ue6m+A2VjSUl41pKcMFIV62G7wyB4Fot1nvUhuH2niarS7A9tpRv+QWfi/VHFu3
ZBAaZpADQSNRpX3JsIzxWe3q28cyL3Dr/h3zxBW+QPZPxcFSxIAw92KU+Er+9+2UzIx/305YS6al
qwarQpPIm38P0kO0lBHVREZWZNyTaAI7sDT9PRQdUpHaSG7lTPfJyanXo9xq9s2SYCw3xpJbPGRh
tjLCPtkIp7sqVjpe5Gawu/FiQ2HaGZ2wDwKl6qrSbIUWVD8d7dx8LomnvOKSs3GAnqN15OQk7D5W
+O483wujG3bRrCi+XK1/HErORDM35fq/7wSJiP/qDi+cK0c1dN1iSAOxQx3971uhili0jhsOWy82
432uie0IG/HLnLrGRhijverwaTyFbfWWqs10ksCtWorMt/Ox9EWnNKeh1hmyl71qxrWEitVZywtu
YU7e2krwXpI0k77Jv+dpLD5XrzKvMBx5i7FnIbTGSpVL4RmdD8tH+zIIGwoizcYaRj5UkAFzSa+J
n2kqV5vS9J5xHdAP+BoZx8jK/+zJc0DdVPrLuRC+OoaTZuvbdR1fS7e2fFGn4n3K2/fBIvtKcerz
oRuD9EdVWKnfiXC4jF0+XYJMT3zZ33r+67Lat9ialDmcSWwaKE3cBmw/Dq+wjepNW83DK7yJeaUV
tfhew+Qkou6umNn0pXOs3Yi69hsL3GDl2ob3nKtpv20yBPtd2W0kgKikSPFxMWq28lBuKs3bwZj+
M9KktuaeZbxIDG46siaG+BwcFnPe48Rqzzed7w+IO4X6tikbs3oNkq+GV0UnJY70u5H8wOV9+BWb
2q+uSHM8UGzQCubve5UiYWFKRbOuN+oe6W/5iAmZtTZa2V5fPRUIl5nmjZ8Z7v43aqDf/VI1iiZD
9W6wzo1pvQ3lAhHoWnAsBqM/MD6xp5PBygoGEVMJlGNjFqkujAEijlC0zLF3H21zsURCIMxS8oIM
nEXuspEJj65bKsflvDyS58vqUMxO5jt9BQwQMoGeNIxGQ1rG97LO2xtZMbhLJMne6QdrIz+nGoFj
xbwTOM5k8z7IavAT2iS6WWHC6xaqLw/dkFyQvi52ogvRkdRMiRu1i/s9RUGykh8t8Zph02IssE5a
J79OsNMP2bFEO/qo9wki9qspVV/x8Z9YzuEaOAx4nYXmTCNy2WDog5/UyBLiv99pqSH9GN14pTXW
wPDRKEE1w9T+ltC2s1tqOOKP2yEnxTsP3PSY5x7uoc1wMiP7N17MhM/l9s+giL9rc6G+DaGSb1Hn
TMem2cgWnKZ5+5HI6JvkEWYNtuMzKd3Ay8WTbP4FVQD4442ouZfEeMX09Q4ljxGrme8mUbotrIbV
mT7odwnC6LHQ747nNfdWPQUuOaIezIRNOWEoRKTd3K1kimjWdac/y8JOL6/hAtQ7PyuTbs1jP8Nl
9b/vlzS3+7hfQPyOSZNFx41KNT3N8P7i8eV5FtiKp847nEacVSpynBaSOccfo3tugCCORW8uhcbo
XFpM7Ld1m9TUMvr8bHtkvtgUHF6RKAdUyyDONqD31RnCHEOulpk4dHBbccPnGmzipVT2g9P0r9Oy
EWP25lRlcpVHeXhM+n54qkFUbzhK/NYj4TwXk/1a2I11LMKetoQ7rTHJ4Mh1UEj/ew/fDvVQ5FgR
mK4gymFBC5paU1eaXRi7PM2vtCesFysJYuh09MQNy+BFrC1a/pgzrcoT0ozihtNT8/9RShr2v5n2
yy1ephdUG5DGHDq3f62KBOZ0EOATZ+dFTngdVQ/fhDh0caGkCuuzyvLrHvs1gbHCNTZ2JfEAqw5e
Q7bW9U5bqe5YHeRg2OLucwtlHz8dVAUnJcWlilE2MvFWmC7UsSHaRt5QrWVkpxkF+m7CqNwv3Q7n
fmwblpWCHqvWXjcXgxdCrLZGoRbrGssRCEVVvdfVqmO0JF48bARO38SqbMaiMraVF2vcN+7sCJ1w
q4eVtulU1s79xGwoq+Lkf+XyR+HcuHhf4eyjbgYbjxMvpLWqu6hgVgU2POd/7OZYuEHho4cpGG3D
kMI9tHDekj1EZzLXjgyb7dIrZWv5eaxoiNLQ9M6YDKUMrXHiD2GK+0LXI69bBlizCH4pkWY9J2Sj
HuMRVgQWePkfDtXUJOW+HwPA2DQ3N7IxKA+VhMME+xWsq8J6Xy8hPV022euUMXAj+daBVaXnBwhb
5Fq2C7JsvhGB9yzDUbPGJjDBK55D3ErWGa1bRCqeOAlbF3yCzPsSwBWjE8NScjS7i4ZNH/7oeXCJ
dWaDuIDyK+MemSBDst7b3V8X8X1gifi/7xqwdbJBg56yUXxiQg8AXyLs4QdVQIohhaZcUmj+uWcV
/mNQe/wO2VxpvLOxdubjsIaLewYloZfG5sHD0bqMATDpbeuM5Wu60+syOphtE77MIvnkPfo4av2S
LJ+rGpJvyCnL5xi1/3kedZW2kVffHn/IssvoSkXTeJm1rNmVsTvSYG4a7O/LP3ulmh0iqzj0iBOR
xyTjZdCDZmcse+NyrsG1erFo28rHsXDhNMxjPZ4aXNFDQINrmOIUF0ZGBeQ6sTeUK2esCwxB1NA7
KaYzwZoAkT0nrjXsY1q9Zmi9Tv2sPucBy2ZjHEijSIz0OqSu8JFxOLu8mr3dmSCNgd5BrW8MOlYf
IEzi2F+pfltKhXjTBIV3bcr5kx6p+hsrrXnrudYtr/TuiUXqXnYVsa36x1Fi192TSJ094d2rPBzC
N5S2zQmLDpWeCnzVpic1R/mKyXixz+n2R+tkau2VPJ5q/ZsywOIcDaLnutL8rQbKNhqidJW5SXkK
KhG9QGeFgFAj3k4DDed8+UdDXKWuu+UP3ywb4K96S0IuHI/lsGTE2RE7qq1yGE29ZSYvUZkk5yj6
3emWcZXDibDqafuYt9So9z0BSSNR0/lrkJA8ptW0rNLAPMjzre72DBrKsJWAoQqHMBehfpVHYefS
YPeKdl3wauxixU0uOHatHfJr9ZtV9tal1NePCoRoki1VeLfSq9LVtllpjoDc47prenRptZO+6DMI
CLbmKzhd9Mh4gsbjtLg9TUoWkuwNuJjH5G/Tk9g/GvR6XtFLVMIXdUwDf87dZCtv3Og5r482qtLj
iKiEYtyhmK0vCp2QYCqLW9mONaZsENswqSoeOV2jpqRbDzF5Y9tYr/fYaMinQYKFrRnPiKW720e7
CRcud9ML3YSb0lU7hwDslbwtstMFD/xWj/Ac+sFDMZTVGKUvhJ9Epf3QFCLcZlpT3GWdwN06xyzF
VgPj5VtfWl9Z6js/20xhMhiCL13w5YEEkmqsHuRcCXZprwytxOMKYgqGgtDu8rmHaokpzVtYj8oq
MTDJyd2XD+xLhfLnx+i8/CaptBsmXvIjyc8gNyke+v9dr8jV6Ue9Qn23tI4NcnM8E9Nsz/tLqu10
2OWGFU+HauvwQomoT2ntfWdgfuwsZ9Sha9dDXY/X/10XcfM+CoJqHgwJ/Lp6iPmgKg+YqQpGx08M
eEFtNvxql0DjXsvedOxy3qZo/CQGze6ftWl8lZlIqS3CNXlN5v9HKgcP+99SYH47kx4SYXe2bgB4
YAf+7yVp045T23VKeGhsxdpoY+29FoHnbjuWbxs1M7zX2GkgPmhWhqE0V7FXnS4hllPyIsIi+6nu
0sd3yi9oDGjnU5RvLa0LfHlqLquXCWL09fE9XkHlZmIFKS8SMTr4qeVyi5d/7uNfl1dbVmQHk5uz
7lwr288DmtAIWuszwrlp1IoXuRF22gH35c5WHmIVR8hsWO0zlUQCeUqHDL6u4G4/vqvSp/mciuDz
x88Y+ixbkQiQnwK9LV94HxKoxuW0kl8ydslFdGVxdTr7Jdbr9CK7kbBJxaFWU0Ia5qgo111lvmj2
bPswmM1Nnysa46vnnPCu0vd04Z3TuJxD5eCeVGFoe7NPDnarBfaRYjnj9WrsXdRBG8QIO3qhaUZW
euBWe02ouJzWqk5vZwlErUsyHx1F6AeJEtSa94RXN5jgAosAL6ADiZNkK1ESOEPrvimVz+bwzXKC
4Zub4KwbQhda82hPx7J2PrH4b04fnR7IZ8dcvYWmMX3V8cBcqY1rnSIdtaJdaH5uz9p7owxvMs1e
NVjBwwD9HkdhtEZAK1ZlEBlrzO0hXRhZQyOl6MuNUMhfcolk20mwPW8bMmgCLThPnr7J89D8PWfe
sUMf+lXtu2LtAJQ/hyoaLzE5yjbLC2XTu0fXiRN3J4I59puASBDTaT4VNlBXoXa+Ehb4T33sKf3w
/5z7uFosE09Ttq9TWxRvcc6XDkwHeZ+Mwda28SK0m9QvITN/zljr4mUQDvRNLSZbCkHYVWppbcQI
eyhKY22lJQOPcllk+zHFNQ/VQfc0D1FPROsAEXiRnegV1Uhm02Z38CuzFppVm7kHjL/4oxYTwcdy
msRbF69VC6hPs+pzadT1uxG+hEtor6qE35IIRmDlxtsu0TVfth5lx7F0g8/c3+AkT5nzeqIaPTQu
45OsE4dwUg5zX7c8D7rxVoyVcigg+DO1i58PMLJkobMuEZ9sQjwLbx97qIYX6o3aH9WFTmrh/rvC
6ts4Lrk61B9kO06zCnuyzrZ9ZtCJ+d85B4wFpdm3pm/gOqqO96WeNwhqmOZhSB4kQUfydZLQARTt
Qj90y+kk4mmC58Hex0YVznhQXJJc/n3eXvOCKGddRGSmNAjbHZI5LnKD56Tq05oLfdeanGtLP0Vy
jiWPK8IpzA/pa+7oClfv8P6U4n2Oo+rWluUPmWDmdUlEb18ls2ei60554vJQq9XOqnE5RllSf3Gd
MOMxGYPjTA/lPdVJ0FnOV/iabUYIKogl9Dc1eNc8p3mVB9n4HpKODtW1ustOE15qE9VpnhMWTztV
NlmNHnm0PJe2Tr9XYqXePtBPyC5IKWrAheWFH2uIaJKhkWhtviorNJyQTbNPjhc/zVqVfSF6em2R
MLG1BK/jLOrpDjl8hMUDlULMrADl0bIBqyX10At/9F1P9xMr1WLbhXROH898apk91cKkPSuF/Xs2
pvh7inp0NQWJ8pSZcXjKoyzbAAT/6U4mZCvVfd2x5IWDa/b0y7x6eq3suMEuNXiHKt9dLc5hB5Dv
0izlviUtkHoCe62Xt1FXQcWT4nVs1OqSKi+w7auVUtHaXCvidTFsfFYS1XoZUnQ2nQkapFnqQa5J
yyj+8xo8Vkqj/Z52lV9aLHXocDNRpF5wdfraPsrq0jKVbVtWzqXIYRVS6pPRaBJ4LV/LqTAhVoij
VCEoXU/VZrWebyGe3A+ZPazstLLwgIaIFppVh7aldg50G3ZpXve/l50oth87SvRnR16itevrOECK
4YfZA1WZS60gCwbsKp1D1lc4LYpcbLh9gF7QL6ZV03mMrpDM6MM4rR916XCwlsTyJI9unYjcJ1IV
gudWQC/EV6atbfcqBT9TmlfHaXFKNntHvcdluxUGKPu8cIIkP9KrA5rn8oEy4/KOOMB8wY7a2Wc0
IdZSTEG8WviSK3tRK/a6YP1y6PSE7MMytN3D2HvHQc3XtbDumoOg6DE+9lrZrGixloeWt5fIA4af
RCQLKdtszsHcfvE0nVdMXrVUHaQht836u5SCySHNFpm7703TQRqD5lNuIFyH64G1kz8647cK/4yb
bpF2Weko7+28Pj+O/nfeGyw8KJVAYKuob+UdU1M32lKziJ08pENE9BNmuXAHC3sDgJLtunnTdBXl
Hwvoa5nhNdrJw7JkOi9S25dXczyq15MGxbeEXS5/t1Evsvs4R5tgRNXmza156PWuWdlWWP5ymg08
kODXMMPfqDW7eSsK43OW4JAew+mRT6SNH9yhb1FH49iRPIP7LVQauV8snn0sF5hrrGggza3FlqYU
irZm8XhUu+6nWWTRQTZSbI85ZcyS4ESqXIngOwXH5f/C2cYsbPh4IzxRHC+M0SUnqh4RjwUQp5AM
buRColsO4bVGm6jPlFvSuzf5FfKUXGU4mfHnG+y4m8+NrGIlik17WkHiUosrOVfzfipm+oswSkia
wwVksNtHt73O1egoSl1bhYo+v+alStGVVhfhldC6dUNX97J0gC4rLmFw78ME6E8yEVLddg6V11Zn
bPUtEuem+ltmwjl0sZytnQxUpMF0oa/JsrQ0661NMvM6Rzj9V7D+sWYPPUSWxM5BzNnqrliAB1zD
tUr5SnQmqo9x6o4P4dSjU4pQ6r0pxcHUhvoJi2cAQI6MMXOxv6wtvGXL5EJED1TV1hJ+ZWThBiXC
wifx6PyAjq4q3FM2fZJpBzca7RezMT83wxh/7y3Rr3AXcu6YBw8HTYnRi9bZZhSqR3DqSF525vx0
yvyuqZ53dQLxGwZkvdVmQYurzKvX0Q0/tYvYE/bcTFtJdHeAjI48u6jatTCIuRER5t4s4SQ/u11W
dBh385ms5iB//MBiM3QSldYKgv2KkvfeO957NEEgobeBUmZpRqSJMq2LxhxOAXCjj40pU31spkRh
qP1PNczWjYPR/QqtwxEOY/Mt6CbYRnOtv1QDYeapAvpoVbPy0NxpsguPkJ8oixF7KFfR9XUUm/Y3
pyPDd8Hj5PkRR65jEcUOE7PdEvvXuAfoffYTi+9uVTPMdLQn5K8mNwrV+T2OvEuv1NopMoFgRTor
5zjTe0gFifGE0jageg5S7vJ0N72h2zSpS5pf20be0RrrNyyROTTzBiGcAjm7JMvtuW9Gw7daLXl2
sYjpHgwEjIgWzUWUJuVNBXOXUzaOEEQxRlhqP4pyM9YOhtFY6WWKePQGMwnWOWau+AEt4L8bexcJ
/kvMf2pp0ZaT0x6VUWMQwTpISsoU0S4yjDTZScFZNFXKKar0fSDaWyV7u0mxsTNF+dpoGgQPqwyY
auP7TH8ZlNULT7xs7SGs1D97szUBzgq73M1e9V0+1oWXZdc6GFdCQY0Sx156E44y30bLJONa/sYV
q4pLErYhrPXIt+JKuUIfh9acNsW2BFC+/bUH2LrObS3YLWjAyQ7IiSyLhhk5DwlmyCpdA3Oompvo
guRCsvHNC4xP8oFT9cjekhxJ3qHee29lGPiljvFBGA+/l53SjMbfYUryOv87DB2hHLUFKVIz4F/J
36czwqtLfNVaizocmBCdPbdWXRGZGTR3u7KzheeaLs29kkjATB1/tNoaH6LkZzyh2gm8pLzrwsoY
DdxpWxe6+4ZQ+FMjqOxhWLr9s5OkE4ZH2vxkF91rHRnTZ6ZWAqQ1aLtaaNJcwM3OPeguKQ01Ucta
PF3jpP2zmQdIykndXlHSFkd5Hkj2z8WJbuGx0L6J1tzJCtasjPZsNj2ZF2F9NRb+m4GTM1wNY3ju
0thdCeCDY7o8kV0zpURUwrCXhQDdq0tIeAkhUf+XXyRJRqozp+su6WCzpc03q1CNN4Ry5XXSu28s
klIFeLOEmw1bCf4iEePuKXL0H71X4IVbly6iXFomumNovuwEWvVoQOHFzXucyTVB4mW+sZp4sOdY
FaqHujKedaP78YHlRALapoObhsSZIOFADnEWqZOJc+w6dVhsB1k53HQSmE8KriObUcG0qAuDbF3N
9MQc07X2i4HkGVP6fuXpKB3UOLtizU7BvHCp8spmxCpQt9p48K81vZtviSpUEgH6fKPn0ydccEk5
hpx718SLhGmsTtfWaeb0hHvDgFEXo51Of2m9orkOeaXdu1mDEgmPXz6teV27NJQbZTOaYDihFcO7
nYyfYcqtFxPOEXG9qiK7+Dxqg36qLaJ/enLCCUCxn+C9hBtaE/1Ows4BGKv/uAdB2B87ajRfDg5y
UxUESnpNsCttdzxIcMLFbICAJwsGZ8+gESkEYy4Fbz96yLrVQN9ChzjrOUmmQ5rCjixV2JEKzcii
Y9aioIUAaN/M9LvXLbE7IaENsffs9XP5DJFqT6LPBtvSl1jzzm05PY1Ohbe13thoFubnET6x3Zee
L3JEfiXNOzJfDlAOSEFC3boxBuakbqR/P5xNxVP8KobnM1TacYSKm7UBDYHO8LbEf/q4KNQoenV7
Bad2qwV84lTlCdCJMdiYQfeCUJ4AaEPrVlN7w9Pc8Z1EpNgYN09Jqu8nyDpb3cNmpu0m84hZ+L4b
3dFX+VfOECCBtXPAU3d+USeN4ALkMeMMNzWACZYNnbWGzPYOWvmUZkXq93hcbuyhIp0lxCbIUq1t
B/MWi/w9C68EmlZCEyU2wGCmdK0WLUunaHqx0HzuvLwFKx10uoIOtEVjPFjC3tZVMaFBR/EPc4x5
A7vGFsuPdVRP4XokW2vFy/wKo3ngVW2+lx25aFiP618xtyBvO93qxbiuTOdMJlvs1wEZQiGxPyvN
1HlGAgJ7NecrPf+9k6vvy/1SeetXRUQUBNkVrLtAWywKM3JvKZIacIyDg4zEN+luWQJNrdr128ya
6KWq1cYrxQsTz48aBbZvdGdCsX7YBTP47JI9wUQBKZ20clccIz3+6pKE3TTmCsNc/tT52TKU/Jik
CsD2PHwDNltVkOlWTe4IYnuReWWTPjJThdUxnpw7aMAPrNDfCWS71zgur1ymKkPL9E2qC6LV4Rus
PHzqPKEcs8ZTLlU/HUJAEopnTV3PU/8OgbZe17NzVKv8l1Xxqg+G4Wu2+b0rqpc4Kixf67RtPgev
ypwTtOAuH8qwt1FgwVEaC1RwWfxSVNoaosUnRUPm1JdxzY2u/bwq74mla4f60tTMZck80W5KtHRN
oVkQrr52gqldIXrVsJTVAjKSxUuWjojtGNKamHVTSwZn77pi1SkBUpT4EpCdGsxY5A+a+Vb0dEVd
ATMbqWWKUwIaPofVxYqW2xdLMc2za6x1DB9W6rQEN0QB765GhHRZ70WajzRjCAzNtOioR82Lqzd4
tXf0GxmO3zH3+0LsDAQrAT4QGMrGjFPcnMpGrFx+Jpyx7quRYYATARH0sRXuDdHfNItCoG3jZ9wD
iovbJJ8DpdiqEx1zm6gHCNwLfPEj6KFdzTHZXYitdsmsfR5j84wY6heVTI/2NnwybXyzTQfsSzei
H01VEzzmGgrJDTkhRxU6w7awTqo7VRtHtMeOSARf7xcSC8m7mUNUrW6fW0SvKzzefmn1XK2pge4W
Dv3X2O6urgfCF1nlU606hGT0Sb3Khvln26o/W0Td3PY8XLnNfAiXjhYEn3Ac2vtE3o6fB5G6LTts
CNT0EwPzTZu6ae3EQB1QyV2UT2sC9b56eQMtidjeVYYBMs9yFvptWrSbQYUKPxGmNVBqqW3ynoBe
+CH5SevI2iWVuDlO9oR85otizwHLwfhTl1JClwSBkQfdOluyE8Sqn1CSlVlySuNkZ3cuJVejIB8g
sC23i7cQj5E99gVl+X8IO7PdxpUsi34RAY5B8lUkNcuWx7T9QjidaQ7BeSa/vhflQt0uNFD9cA1L
eTNtUWLEiXP2XhtspANRa7c01WtRcTZBdO9FSvQnJ8SWg+z2phbKzcvIf32DfDXUize0h/dmr6Qe
us2/xE60QSz7baYjFsM6tau6Vp6N6K0LbVIlMaBiQ8c6OFCoMWra2D2nK9SbJ6KQ2AwnBR9Gwu9h
T02gFsm927VvGRM5n8jbO0QZoSefR1NbXhwn3cT1X6Nfhp2WKBm5yO3o9eX014mMxMfFEcfWJ1e2
kVX5uizhubaEZ5tjHqgKMcKiewo7+cR72R9FDLKiiZaJ7Sb/7DSd6zTs6o7eehY/jPwAkiweysjV
HhAXHFTmSgEa0veiWrNBVOPdtGaH3LHwrYvsihzhhqWJQCy/lZlvYEy51I3rEwLP2iMXHN5RLzay
EpEP/6rcFA5dBAVZn08mEepu1TF3SWLtUUN7snS2s7aAPx9qOgpE/klUToxsxydpXpoxReMfaq8G
k1lCx8bZN5iUev2sbFUAUNs67gdUC31yL4v4BKpgMyKl8k19YRJSXyv85gHRVbaXKYhp4KDx8Wu+
Scl6WDI6iMOAjBkX4RDDWRTiItr+oZQWVN6Z/mgp3kLLRoudfmpKUQTVSP4eEjomNSb0slF5xnL/
psJ037RLykmYOZ3buNJLQxv0CmEdoxOlFATjsR+oxmfUXkM9D2eb67ZBXPkOcSVAJh1Rj1lYJbBh
k/NQPYUhWVazvk3oHWImlccQtdBZjNnfSY8eie8eAyYS5iZTB42RorH4tQCRahr1oxyZ5kpxdTiv
sADxbsn2Qek01QeUm11Qbh44v8I2ayvdH+YY9ECqfAlreYQ9eh3VSnrMyF57pciPd7RUv8rCuIY2
E62K9y9320/CSPjsmFWA/jJGi/CagOoAWxfTveAXIwRI2eA1EJfUeo/wnzc1EXvC4qw8ITziApxJ
l2I6QoZhwVlutFQ2wanaql1xp2r1Nk71ec+1ZH3lJnLb9OyU3O9VCDrVqiOSqSznvUhT289lu66K
zrOQ4YOt0rnWSoZBBgdBJrS510ZX2TMHk6m2lQ2spNDJwmDgsEaJTGSk0+wpn+x9lDQP3IMa+tEp
9Khfvu02eeoxrDDHBT87LkTauIk2eeghrlH9XpO/s0WQox3FpA6bqrFOdhYvnhlBqWmiivu0H9E9
wAvNEtTRdeYiyjIHMsD1haI6f897z8ygjZZ56zxY3bnR3qMwb5jtUiTWCJjJvcIricpipOJxOMmn
6UoxaYZ92mskZqmS+gMk7JjKjSUT+yKn9lpPhM66ev9K82rwlymlsVFEzn5uyapwdUp7qLTOZm4c
w6fnDq1mmBnLRcnGEKMb0A6UXqck2VZf203joAQOOBOwdRofbFTrHkYv+jxFuR3DDiU80fAbXEfs
BFr2u6Mlx5Rjkr5Qyo+IC6wp1bMJuoq13eo3CEqI1wrzHVJojpJGbAQS/la4uE6AROAtae0vM+ej
byy1+oyLt51FYCuxZOWKzlKvqAUq4xs3nkPfDYtETEdyYqLgj3gUMzqV1OL05S3it9uSS1gb68Dd
CB/UtD8hpmPlrdvxgHgSSs/VLJL2gLdyWzUE8gin7e4nEx3xesEr03qLscv7NmNowq4SRlOkNI3h
8jrBf43sjM1r5m4fdPExONGR1KLqjPL2L8ea6BwvZOuYLlfO7c2nMrOe3XgqPPP3RGoP4XBK6puu
e3VIJN/Qclvj7S1stAU7c5f5iSNG7OtGQrCYTlRQRIb92Pa/BqrxTFezrYa61bOdvwX7IYl1Kaog
tEOTWXM26XLKoxgQgKLTRSEFlgHlgWieiymYN0mOXptJOinNehI6ezZaGKsdy25Re2pOSZzZz41J
3I6D1GDT7G43ZpsaiZeS5OoDtbomWZ3/EpmHrPqFLM+QLlxp7cvhst4tAy+vGyAUtaqHbOMlygmh
muW25G1NsQ7Heqjt7BjRIqMGz1UmuUPLezUcph6WTrmwMJEDJIdEO6zvOD4gBzwpQ1JyXpqdzeKY
J1nlf5yUCZWetX9oYDin3vhjKWQh2lFM0lxCng0SbW80i7so9eFUGDklDTribWUiHiq0Ow7FxWZU
CTIaGXmNBskYTi8J1mTw4zc2S3y0IT3t1Jr4UVjQlbtoiv8IvLGKYTOVS9QHUAqbrlGqi5L320Wd
x80y8iYwgf/dE2NIdj2f0nD+gwX30HIrZC7aCKvkFhb6hbneU5E9shUwDKAsdI2kPIKHP6oJAB2c
QU/GyvQY+gRzCEKq2R1f4cCTgrbtxb6vtN83H7dCU53cPdMGsPist4vu1zo3K3M3+hnqtReaPxHK
5XdE39ovAlWlR6Ko39qIpnQNBJBuWT7rF5/G9UZWnfHPPOb7SuOUNnb4b0Sin220Z0oVMSDKl8LL
HmZrZ2Oi/miN+GinCwJVap7AdKNmM0Z3dVmr16FhTo5WTGcWGzSChIWo7MRB0sd6FGUUzANZowsH
q6Vgt8GYp2302aaGLbqvLjT8qg3TE5r77dyE92UE92BeGGfIuvhVR8qTW+PUNxXGhvMIuVhgreeT
PiwcSrpTHyu/ZqabG/w+oIlURPsmEY4bkgCNtZlkH4E0kNyXxO9ipAWFge7qRhCqQ2pdLPRHnHqE
N1VF7KH1f3FN570tujcoiJ5eVSWYjOQFmbbiDQavq7CiD1E5jwgJao9m3OQD4Ki2Q2meO5V+WaEs
l0oMMUUJhW9c2CmGXSafQIh7VhNnq3Q0I2V7l1dkG2TqXs4Qj0gTbDZqbAA3c4yOiUXsBk3RxsDi
OYbnBUCYbI2JIqI3QCe8AaPKYEc1iG6UZEprIcgJAoM4lrJ4uZZJsdrVb22MOYzwTebCjLP2QzGB
uEELDjRqerPrPyykbLI5C1bLyYxICbIKhDOeRxGPKw6VthXM6GmQ2WGcGpZzZ3zu+u6Kp9rc80F4
xyuDeN4Juky9yljJqYf+NMvAXJ00MLC1OZS5nJsizaentOsf5yJtjopg++wTv9TsGkxnMl3U+NXB
HbdZjIrBsNP7Zo7jx0pCexMOsqM/tpA0O7evXYVNU+V8KHOYZ7UaYK0JeodjLTsVZ0vbfaq1cjpE
DjZNYBJfADeA65HF++BMmM1C5X0iccQzzZWI1kE0RxCrXWQyDx5982mzNLlgylP8gmhOjYhGuF/3
8XwO3+1k/dCqluqrSQ8BANYEjXEA2lgJ2Qb9Si9SsNn8dn2Hy64UJgWofHChhhqWXEmjZLDZUNl1
lcpCKBgvW6PG/Vf2myHq3QM9mO6Ifvlby61j1fefUx8xNuXY6xUZRldl0bZqUwgvjWKuCULCw8qk
wPeYQphlQ2/c5ruYwy/8tJSqmnlVmzQ7MjYAywNiiRxBO3BB93nMpE3k2EoQtct8rCKbUbbbfgMf
5IDpHGJCodAbPzZKjIbQrK4Rv6eIJ7iwda1vtNIqvCSHKZNx+pg0FUCxsLYGovQtm+3vlmHa0JSw
eNI4KOj40C7+LjA8+5TxJBEv9Zera4Edi4eoZydaj8EWCshA9NqvPKEfZ0Wh6/eZdRazik/SRvXm
PIjIlpSGISVwrqAA61+mpLQ97G5vet1yS8BOt5UyO7kwXenTLg/FnJwGi7KusuR3RZP1JGxGCK6V
Uwuq7bEPE7Q+cTQF7uw2LNNZiYRBudM1EICOmD9mfcx3JaR7WzfOBfKe7QQsHCW/Gih1NO9CHZ7G
RJSTEptoJNTnYerZR/mkEy08ZYxfGRdGskK+bf1VxuKY9a+Jm7q+g7TR69A9OgoArDoSBbo3jtDo
Vrgeo/o0tLWxtSsc/PiAOnU8rv+6NeHvX6wjy72kCYUFSA4TgUVkUBYKY/uWzdbqoMwMRlADAHXU
7ymlMM1HiGX97EgG6VSsMm5AElJZ1/30txzAQyplBMMl7kn5je3mIJaYxYhut98aFJHojUzCJTMq
lHKC8xKBEIDo8YhVp9q2y2BultSka9hPL4ouvxKapnJI4c51lbFnt8CYjvudDmTaR0eOQXaQN9gp
3Sn6BJmie3oPyXMall29umXc8Z47BbcrdiEvsbTnDgnRWCg7obUveoSUSoF6sDEV84WoZgyaqfpY
pMvvmCAtT+TJrkg7lmp9ijy59mNKC8bQoPD+w3tQSBrczLESB7DvVUq1iDGX+DQ7EISVXR/t0WVQ
3aXsPK4YyUKfnkfauBxDvrAeWSS5tINvNaTutrTSXferwt3FAfyB/g5T7EjbabmY9o0AYhoaGr+4
qG3Gi3wg+T/oXumJp7Hl5SM9AaYTYL3ZmdEvnzm+R55raMyntfLEKHuhHOHGCEfjrGJ7P+VaHWRW
VJ/BA/QbMAXlZqb9ToqiX6XpHV2LxU+XZdmYszjknfXm5ss1lREMG9e4ry1aY1OT+gu+HXpvLk6o
KX5EAwB21bk38lHQOXQ/SVV5au36mrmhr4QM6WBHqp45Qv/EOraLNdbLoVS/eh1lOs3ayqNzCGS2
iD8mxQ7oBNAVXkqUbyv9gggMv1b6/VKSIJrZsRJow/BkM9MDftcbfkYtjfJJqB55wjsiK95GMZOa
q+CSwEb3mbY9YIN+ZzZD680lIcs06uia6ANsI2YCIkefQNwY2r/W83CHodenShzr6t4oOA04NHXP
9N+3odOgX1uhf4p0HxZj0TxavcnGlZzjpfsHs40/kX5AVSYJDQ6/Bqca0N++pMkSKFAS0EbF6K+K
5AWHcrx3yZ+tG4ouq6iLgMilxbe9UBLU1wjeHUgLzxpWZIbStDLU6YE5OhUGInEKgv5lqAwGFVE0
ojG0bNQxUg0m2xvSlakNO9Nf5UkLe6eb68uOc/CYFN3LYhs7rarrM95+mxZke19OzW84zSTK1sIl
tTusPJstXLNjMyC34mNolU91ciFnEm2hk1CyyZIqRALVhLyC9M+skCvs5Ma+ntI3S2Yz1Kfs3ZHW
zlpEfIeLVvpadZfog4NVIO437tDQ5hqPA+6BLQr0wjN0zqwDc3pPozLdOAU5qHVXBMbsUltr5kNn
Z+wYJA1v8zH5yJrwvbY7CIAcHJJSD+z0dZbaCLWdYmle4m3l9DDwivo8cUUUbtyAnkrhuVQ7eskM
FrEzauHeU9vkhYRNfqTFWTJvw5EwlnKXmOa2ifra1xzlb77k17ga9UNisPbpljw44UI/eY0ht9XW
3Fb5BOURqqXnluIvKJtq3yTjGxwTZGSRumpqi32csOZg2PnOHXsTUfUjh8Yj2inHNJwxrDd/LSyb
MMOa+xC40kmTqfRGxZE0wnZKSgoiij9gJ449n9jBWsvNglG25G/EkKbCmVpCh3WRYdRNUuEz3POy
uKj2Ro3mtVkTUgTVQ89L7VReGGTLJjNeW7c4WNJ5TSxOMi2h0iQlM+OXFlIiN3wrFuO95mJtBpz+
7HEvMnMsT43N1KtCzdo3nXYdl+mumAQb2mBpu6z+SxQ71qV6b/Wd8hhOGvp6sw0WGdJuAxCQRHlg
ZN10pAp4j+bJ8vII+YVDoL3R8B6SlptsKgWri8WDVnzy655EOe11/E1+7Contgk0D7Pb8VIPnR59
dEvP6ct1vtVK7Bs0nUWv/+kmZ6/DyCYz0QOeNBIFpt+L1aXjpGa61bUzuT01nzWj5SKhqRizr0Z3
+fD33AZNzjqP3dW3JfMqibGAzMPCb7r+b+9XACd2gw1UG4PiWjCJcwl2pXfGTxVJl+/O2akvwnes
hQAPsTH5S2FeTQ1pKMFZyya0p6BqGUjR2PgdCx2nQutw0qvMrXQmmHNyYEU0AVPXSsJE9xp2BtrO
KgqDBaBohItlQxId2GQ1vFhO9IvtGNLF91DgDisSWghVsZAqbmqUPCVdjnB5rCVdjL7tBbZoqnTd
QjMlXEkgMXtZ0wzmtRHhl8MYFEnIQPuEkywuVGgIIq5BQksb9SDTkdFQa8+kbqLQjL+cMR/8KI0U
Vjkyvltz/pRx1e06XtZYbWoDAYctqxc68jo9tF2CnH+H0NNC6YngeGKKvUnQrFGLn0HqvNgDeeYj
l71vFGuP7IhJ7EjlN4bFlrCxjI52jygRiGP4nDOM2sDZo+NVtLuY/apv+RT3fViiV+1+q07EWcB1
3rEZdJSb0R7gV+SVLYvlEsqrjV7rTGuB09FA9U1YsqgabjnbCMJawwifFNs07TlLLoSYG/FLJyhS
APLt+NCu96TrBkkyPKBDHbxxzg1fzOlbRWWZoIc4DpoGrqCExkuYk0yn04wgRt01Jcdyo8c6TSb9
k0i3+SSfGlMVHqQAqlqD6VjUnUU9mSTYjfvCQo9Nu5/m6iKLTT3WW9fWX60qegGom+LR2pkp/Jmc
Ha+a90M3mVsxxkwAQh1dlIZxE0maqet1gOj+sagQHgDjup/t1YIpk31F99yrbD30I9vxrLbAqriy
d0NL2ODhNNoKRn0ySDfboPPxhMa7Y3ScO4CO0FsZ233oDAxVJkSO+jjURwPZVzKzquulszed+nXW
5r/Vrzoewv1gpByypG5v9NotkKoXxSXCmLo0OJm7tSRUi7PW0sFdoow8bR3R1GLRLqtqVKgce6s5
DHrXQpWAEW/b2Uetgv5PFx7Ulcrd53xBYrEanEGpU3+ak/6FLGRb4kjYTFW1c6YccqSOy9qZrEDY
ee6jqdzpInzW2nkfdqq5jWomfbK+9As+C1zU5kbDl96o+oficvR3nDMIVpxIKPA8tbZeJHEtJ855
XxMKzYp4cGqnsTu0Zu6nkl+dcyNXJjPnAMsyjsCvlOQi3hHKe5krd0ZNS7Wwio+6izhWoD3eJlV/
WPo7THehRBqsRlta4Bx67qde1XEaT4BRSG9Rovm7rxlapW6n+rMYzqZLOWNVo7apUySYefWCaTv2
aa181CWDUvTQNEkh22Kh+FQs/UnMM/UeJlXeSWQtbvvUcCNROehUSkYGb6j/aznbbHHiF7wpXkfq
wN61519mjcqyG/hEGhPtCo3+5xC7LoEvqMuG1HyRCFLiRn9jxvBZNnVD40QJEDqYdrFbiF/vq/XA
cmmy4kW06LLd0QzQUCNPTT7KIvmSdbOjpOk8xKwLYhb6/9NUzr4uQHdYhh/nD2PB2WWE+rLV5vxk
lMTG95W5oLUQp5CelAdKYC8bZ4ekPYfBqu4GgSk/bBia06pids8yZDKw66DX1gXNR9fNZEC5uUli
bgoTIi8se16emyNIN/TT0NE81jMW4465dUILn8ZmQ7ocHE1FSZZ711g2HFriUzIqQY7dapuU8Z+W
KfHGTdclPuEikxSOeEs1AhVxjkHCyGli2BHpTHagJF404sC9HPpgVw5jUDCqU6T4zMeKM8VivikN
HyfwGLCRq4bwd5WCRxbE/+hfyqA561b9Uq4zDLR12abW63TPcfcwtUZEWI7O4I5shml037WZBmIO
Ie7qTF3pl+ueA253axvKp26Xn65ufBfmpyHpb+oj2CkOF08CmYxS8OZVIT5YVcUGyyCHzHi12pHp
/hS6an2oFTUwwnzYN9GprzJ5QCNEm1NpLDr4TslfC/+sjGRlbKNLo96RjdDvQiJukM4OvD9cCEv0
7RbAxXOnEm6QKD23VhhkufgMuSODWZqPS0ouHgXNwdGh3set82wvv8va+c20WlwAVISdGWHN6B9F
ChqzQpWvwWfYQNOoVVzixnCfYWEWoEP5fG7S3NE5LhqQIrhN6Gnq885MxM7W1fDOqVrLMykG5dJB
MLTKI43nhxo2P4oK9VXtlb/VOimtJSxajiKZF+ZMb1AS2JC/lHOD0r2ZO4N2F5HZ+tR8wJgYzqVt
QsC8izGDnAjeyzeW1opAdPRVrC6yrhA2DE+d4uLdCZOHAtHhd5maG3oe1t0P2KZlQdquRzk2u/G3
DXbJjEvtEE/GQdJavdxwTFW4RBfX4WYy6pShiC0i/DQoCikwSunL2XnTo6lGa8lJzWKw0acos5sV
vl42ctoWdScCxM7Zo9Z2PnKh8g7ZaOfJ2aiD3FaKu7TRT32b9XtbWO1jH6HHcxVKxp+HaoaaPEcT
PRayZwVQ1H1ZETfSVqp+/uc7h2hmoRK+NKz2rGJYojt6R3cqHeVVeopiInKLBjaGPl+IXdm7cYgG
wrZBagJdC4ZuvV1WLP08FSligjr6odQ7uvSEhaE+Rwu2ayqmtDWOFaohXb8oCkrGZKxQSUy6sTfn
VL3kqA57nrkUTpJAv5cmo0EiBwoCJp6kuKcpZqAvsleMRNcVO7AaILgJHBoF2khbd4rtYJjNIWOV
820dtoSqgozn3F7ezyZCsBvI+/YHusD7J/EMXKd8RgcfNs+2tLCTWsgTkCVjtL/9HBAg4gIYAfqy
1hj384K89wc3xORNP4Ek4EPt6HjGkuS5tpOfR7S5eIHr30wZ2Cipk+z7ECR56CjZ1l4FHTcDbta+
/Ov6JiSMFp3G7VMmf29mUkxsP49uIvSbJj0cstekhpYaMwn8KlJYzW1ufVSx8vrzz4zAlj9zYwl0
TVt+VykMWIMt6qlHaoHbxWnPYIiKE0LCgJypU8apidEj8R56RamF59qEO9ReiNG23gx0I7Jt8MHY
BF1CpLbPjZ4b96iiOfPiqw/qNEKYrUV/GreyH4rJTFnQ2wGrUzV/rM/30ri2EJUxarq4uQfjxRqA
PClAV38ynIyGGng05HvRa9o9lJt1C450uCv0V1Sam3tLDnLVvsvzUkEfYG7K4zysOGnewoIGazh3
tO3uhnZurna4Ah7d5AitNw4SpyoDDi/GCxL4HCc0aIyUlJFJ/1Cx+nws5qR5YTxaXl+n5ERMsC0i
N8+DamiKLXlj5tNiqjnnVf1XJcb39ibJVycCNqQbLzDrlVVKi17c0PmX7NY8FqqWnvE3t0ClLSX4
Ufg3rrtcFyqJZEmZ1xhM9XTDzl4aBLrIsRP1YqQ5pNRMJr4MneO8OlZyjjAaQSLg3OJ62znT/LbY
sggYo4o9c0Ucdmm6iwGgtEqMidJtYClFjL79VKxakYXSQimtcAvf3zjSPFXJ0SG7bZkr69XRqany
eSalyHQZTCMjd4J0CNMraS+Og+ZKWXv9bIWhBYY9JdT0ZqKmWXNSVbc76XJ0d7Io1zt4Uq4leS+e
0qL+ZCgX+SqDKprQBaNuVd03M/KwKVornWiEAVmjxaIIroLUhgRkDHbhj+7keGiHozsrruILipfW
t4iQ2jB5CQnJqQijKuNPFosSyLuYdhw40CasPDYLWOZox/ndjc52eyqfjb/QxvLNTL8JpJndPPRd
8gp2DecVXqZj1WRiq7nL8FyqaG+tUPTPP0Z+IHPNrkZTyLRLN37h+Yph+4XNLlkfoqZPN9pky50c
CQW/3ZgRrC9QIOkVZk7raTVyulhE7YM2Z8OWvBfX+1njjH8/RjXDK1YxeleLDG7Llyb08iBsTFdV
29Tnn0s/Nu500kvGbauTOlUqTimM8C+9zNjJ8+bRufkuJLz7PTb379uKYktEzrbLXYYHGsp0oZZb
E6Y1bW2ELZduHECxtQOsjplqROvNPbwhrvjSd8/h8DrgzLj/uRTAl7+ZZzLviViLsQnwXUocQONE
3b5bcWbN+qUy6RQZI5qdn+cwuvn8lu6unJh55K3b3KPZMgK7rOmjTxQw3Rr7gv7BY42fPwz1zebE
36WjuimtjrwZ88/NPCTi5Ws09PpVunMRjGmWMWxiKHMTbhuT9Q4PaLi73d49kWiWnrdk2QhOUjNZ
yhsRJulBsVhHbneo4hQPU1tljzlF9NWuSwi6r21kaFe6NsYLlhEfaaJy+Fn0xzGZH+irj7mBNtEf
S13gXyQwuGo0SE1xLDxajvnXnB3nBHa6GXXz4WZr6gpHHCuxXFnL2dlixVEOneBUiNNmObgRwPuu
SoYnPnf720fMqbABliWxfreHmYoW6wehrjjRbzfTlk+jqZ7AdLTP6BssbKKWRcA1zyd3aVV1nynG
hEDJ9PlQzgxr8NY3B2s92rtmZBydcW6ZAWpqRp9ohBs9F1fK1n99QRIHn80YR3oM2o5dC62Nls4/
ayGnu/5Rdd4NC8oP0PbqMERzRgn7XMAU+XToSJBEFk7nMXLoCFMI7W9+15uZiaT0Af0brIBYi7c3
koWCSMJGuhj82CucTjOQt6fNnUJnOQb8QwNi+CJHwT3Uc6XuEHSJh6KpJW0kK/tdxi6D8KF/GJPe
2KRmlHgV2qgzlFHxivFvkw799OtnW7AStrGV3EWvpWp3TY7ZYootmNeAJWjfFtd2GL5AWeFIuz01
c+JAUQUhw0XqErSmoz0M2NQ1u7CeblEEYWugH6gL+9gOzJ4n+v0ELnWP6hq6AdTr3KVs37dHE2dA
mCgNFq3nxYRTJevk9xyj4e8Red8Z2aARHDfQyF//QC7prjKgBJOZQojdYub7hIyi1/Vv3v6H298s
QEVe4m7cjNOUPA62crkZT5WW4PM0Z5ip1K7xq0Gj4w/4LhRcd37HmRbg6Uoh0nuklwkh1czte/NO
02G/2dRs+yXWL/3qqTIk5xw7WfWNczNc8LtbXjO74pXs5n2jZeeSteMRz2XzWGXL+bYg2k1mH8hv
yX2HdkBQ9/zucYN8kBlaeMf6rjxBaNhbVTVzHm3GvVDrAfQx1hFXYRWzmia6gIDbjHVcPNcd8/ms
zxsQsl3xnM0tcb98cLeGq+bPBVfglDACSE3ngwEjUVfaZD1VZP+Ui5wehvUROVYIaeiJmosLqmju
y7c5uqjwWN4L2Up+17EO4nGs3zVVfS/qjMxImj13SuEeb86i2gxf9KFRX6feMmC/9tvQCj/jukL8
t4IbbwjHEvQAoTWADuu2AqmS9b5elNUv17Q/c7p/3/VrYVrDt2UUzzqz7l8553pfNdzxQvKbOFlq
DhIIIfG/eMM/xdsci2ukqMldQ690laMvYPecedPb4fAbmu9uaWM8Z3NWBYkeN1+2o29BhjNnJ1QT
q5u5XcAHksDCTjVMgnAPoagXZiwl833IB4Ye94GBSGB78wxb60OYgwr9bXpfKB2io0sHA5+IOXqu
KRfCHS3dk6bFAN1NbXMvKu1820bghOetJFhz3VNuXwpJQ/Hndeg2h4Mb0sdcAZdRGab+P4Qf1VK0
I17BcZ+W0XTCK5vhvTuXK8VquQGtht5Ntj/QckMdqUhT9i1mnW/67EC0javsAjoxO9P4ew9T8TH9
2/Ztz1LujSJW0QFw6PznD3AlypY5d9VPXzVGYlQj6+o8Tqbk9BLFwdQ69z+rrpHVKM3LJQXcJUxf
cKz6VXfxL7kmBDZ4p6wJzT00BIvecl3xNoJ7MZs8e+1dbXcDm9yeh2Z2yICpB0x5rCdym5jqRbTf
blXmrbYU5q5emOkuSfk5s1p6ph4mV1lgnNSgi+7KMHO8uV8VeIvVRzujmk+CE+WzazPJHtVSPbiZ
OTy4nfjuDUEVL7AVoGAqxlNWTzE/VLGOzhIyu1sfOpWJV+EHqk5Pi87hjU5/C2hwc7P4fxCp7gpZ
+Qcy4wBhsS1DqLZQDazi2MD/E8LSaFWp9FWdH34iCEaL8PmqSJL7CLf+tvj3dw6t15/nOm4kF7Dh
S0xF4EZp+KLGcXHPAActY2zlD3OUi3Zb5uiyRic8LZykAnOZSIEU0m5+nkQtqRFhGNHydqarMtRX
lank6cfn2CPGDVTSf3z6T/1GraJiedXG61RO7v1w+5LJhYIXvVadu/e35+U8GxcRux8OP/nJLjW5
NQcVB3YZlsDIDGebakX+iMn7sZTJq2m54Ysz2zlwG75jClF4Yw5ppUNy6Usi5mojf759SVpUmlFj
w3NcnyPWWfiWmQdlyMRCWYyIBDK+3L7TY+21xvZ5GVQoPepo3Q3moL8wVPo1oshGtwxYI+ecXGmL
3XqOioXStLqHZnTz525kCCbaXyWmkq2mtZiE1y9hlph3wlF5xbZ87nv9rShbmNs2nmS0KjiwE1Uy
OmqWLNz/dwbR/2VMCuaHjqOrQkN1Y90w6P8rVr4DzwtY3bB2ZUdRhFqrv0Qt5YUxLclXxAQSy19V
MJA0J7lcEKL2lxBcFPCPWyjaLbfsRjGNu/KPOcczy9Pqcvyp4EAcnEkOUGGfGNXj7bti7utHVBwU
Let3hdp9/rRy7KaHYKUXDMRusCYj/Rvr+cRk0SgfjGw+dhrpDJk15kQlyfQtF9XJKIbwMaOjci11
44VFKXlr58jdJaCJQHPpyVsy5vMmQ7gZ/PcL56z3zT/3FfAmWwWooaE61F0hgPv8533VKXOSappE
dHOjr8Mjg4jK9XthuH8iHWG+VpbVv7hl9cRik+M2TVxyDMaDQSfH0zOVbccaSQsQUIdv3zWcFzYN
YJfj1L+hSGiebyAVJ3pTIqXe5SArvGgpsSrg8EP0nb2py1Iecia2d0qbZ2dDHy9DGPo3GIwUsxEc
YnvSfxx+FPGMRYf2aQrr6p1gvlNvtjGZvpY4rCUbUbAl+SGKgtSkNpev/yHszJakRpYt+kUyU2jW
a85zjVQBLzKgGs3zrK+/KyL7Hg4cs+6XNKWKpuhMKRTuvvfaLf72Qm73naoYNtTw3f3vHRZHVhvS
a9EtCBED44yg138qjWjdIRNCUm7LFkz9o6f/vRbdIsn1c2Du6Kf0exSR9MElqhVNKSa3ZDQu+J1Q
qKZpfZT70l1CJMLGaQTU0UwYbB2lCgqP5smtY3PVyqRxbfKaZyibqyh189coFO2/sEQVm+r3r9ew
Hc+xyOQU1OHij2UTU6OO7gg6YCza+pIX83RxHXe6HxU5ArzZJsz0P6fQrREhlIT5Og3D5lpGVXuH
8ixW+DPzTOfBCT6UXdzGI3wYjXjGHkfF7yf9cGys4Zsjg1yCgqEA+mGZ7IKcxr2qswsRuySboSIa
O7d9APjqO+k9hTXBJ/JgO08IGOxjG1bdaXZAcqHg5xD/GNQyKxDoOY1LtlAulAGGzGzxP4KUKcyc
ZfNr5MbmzuNWOjGT0m4+ju51r2nO1zi0tp2R+B9LNH+4Ru2uCgRhm8wTcNS5UPcMy55JonbODHKc
c2Ol0Jmcin1LFZXt1kULcfB0Rli/0G8e1fT9nN6hKiDAnCwiYk5HL/ocIxBCzlWVL1j4eaTjIH9A
cInGro4bgkVc60Sml/8vnDL39wekvJFN13Bt4qQtx3etP29ktm2aEdDP2pcV08IajcJDmYjymPTu
t0QG56kXdT5pt9r05nn+M15s872f6J1O3gBlQl7QJZfRqkYCp+6/eEBHT6zdux8CmA71Kd0J2e6S
55fKu2F1T09u1IgbidTi5qaGfssxQK30NGx26gfqnPqpXUzGNZufm2HRj65evbbItxExFPVmtLOK
bsy0NuamPNmgAcFEGh+F8KLvJllBq2waxVOfCGJ3qODzAOvF79XnuBSHgAnoK4JWf1/4i7dTGyiS
CEarB5bQTIxgZX3FVkNbe4UW7NTbBHPTEWMgRs+CebhCQvRDv64JM7vVrVHdmrTt1i2An3/50oRp
/M/yy8YGpKIwDM9xuUd/X34J7Bxhm6RETWcR1UFthOTwumKjDXP1rF5IwPqpkWq+RjwZrzpN/1AU
0jgsyIADPYXLxjWfSDxeIYc7hWcXdvmtkuBaGozZFn8uidbt0O3arvu21FF1S5n6s1dEPCaDmyhJ
iT7SuvrQVXA57kjOspuH3TSCB7Zcnjm97BD2aQKlVeU0NEiNgdwVj0Ehikd1ZJTS4IAYnVl+DP8L
3CvATPOLOkrm3vwS1cvOAiN7oblS3ibmVoepiT+rOz/yO+taA6gwirG5qhZ4TmcD4Kq+Yg9L9MNC
CCc+5/Sz+mFaw6x3xsFBvZp+FqNu7iATZwTDmuN1lMb1UGCBcrN4XRhhcbOGON4EwKAJlaHNZxZF
fpkCSkXi+IiJVfRjqsQbPqdX9U696NNFaPUEU8yBjJuDYiB/odwUbZm9FGOP6iRtTGcPrPepXezh
FDgAweM8cDfC9tJ3+HOfQ0jzJJZrSD5gkvi9633mucm4Gj7vAxUIDhQjrDdsJL7HXpNfAdvrPPY5
KhjW7cfyEJtDdrhTwCP9VV9M79FdAu1lZttbosJZsbqT3bcQBx4D9VyZVly9B7SOdzRa+516m+jt
AZz1lce5+73Vgk3CwOjyzzsJ909Moq0bhsUVLoib8QQX3e+Xcl91mJNoVuzywvE2TQNgR5JnEZMw
+B4Z9KA5sN7rCTKBPF8k9t/nC6Ry26q0hz0bFBzARmjew0Jyh4ZMYkbv8JVlQSJ/2ltxA/eiPVEt
LJ8nb9yrvd3IwGiF0YaXpiUUpE/0VQN36weu+o3i5k0B4DWrr7/Wfdiu4fWZ+8yfik1sJ1cxlMOj
urBw9F/N395NAXLYO2q0mOEuk2PJ7akV5bM6Ap0OVHeKhbQDls+hPIo7GpOZ706be9t/iRDrG7N9
VOVa3Bc+QTZ0mhnmHnDp1o9sLqgOCmz98kpUL3kzbQLd158GeYoyBtBOGxdnetj1vwA8nd8XIWor
ZlRYPYRr66DHhfhjDyiG1q24AouTE4zlparZ+EwWlhizax8NRRm+c67KSbjnv3lxkOMyu8+PgYsY
Ogvr7R3J0mfsfh2NrfJ8z2SMqnmbLQgbWjCAgn7pRaEYppR23xwRODAR27gxunraI0MTx6GZ5rUh
UUHqbSffRhYJMLpmY5iVKouomeNndRSKPH7mU6FVLqLHipjNvaLDeogVH3XJk/IyGC6BzJBs+sGC
qov8mDYDeCqn5Pektn+ppplva2k/8Hb7L5lb9Ye8znEpjajrQpeyvbOM6BaV/URbkoXQAa7O/948
/ste3JbU8V+bNfk9mMybBTlNhmGzH//jDnJsJJ4mcj+s/220Gqz8bTTo/1jGCaoO5ZPjEdukG+m3
iuEn74L61XPdHPMcXNXALqBsBQnYkpqyp/LwIvGPJVR+oeKqvOuc+Dm7t3KjmGmIzr8WWR4dVIaN
JbTseK94jMbWjjPreCfod5EDqh9CyJU717Cnr/J8QGdxlfmzeegIrlODuMAtTCYJ0U86qKRo//87
LUjdtVOM7QkTvXdeBlTA6hZQLyAWdzw6hvM/r0Om9eflDADN933D003H0eH1/XE593Vj5sCFzJNW
CouUg6LYWPMnt62S3R3XJ5yfmUwBUXgtK8tutBUzIurM4usscKrHEbk9MkagWtrkqYxspEDPtvvs
iggKQ9cTDN/OYjuwx3gVqbgSmfbTbWsCjLiEeA47TX22Tb/dAvoIPvvW1mnFISui8jNdOoCjZVGf
0iZ9K1qv3Kr2mWemmNZrxt+0S3HhYbs7D06wDTTW9mSCZBwlTndd6vwxTPvgx8RB4ge+OmB33yNb
wH8DhCe2DfatPfosZjIM39IRupafIsOg02mtgQ235wRBwmZOmHwFdtZsI+a7oB0JczG9VpzVJlAj
Hg5Zh/fKh9muiFoBGx379ioU/fA6RPWt03kmzo6nPbReVu8JRX1QN3ZqGbtcK/WHLkR0x6zNWxvJ
Ujy0KNBCOcqazKm4WKaLTxMp5ye2JuZqHJb+LORsdQ4A32pmD8dA5V1RjuXbxMuRM3aG+1JajbYO
T42wmv0khnRGaVUu6Hut6ssSuFyqpMbvSh1coToK08zflBg2cH77klONosvRUu+xq72bY+cQB2z3
EssBOOPXVTmLT2Vapl8nBnErmhc042x0kPTq1TPLdMOL5ZSgwQhoJHVR009p2JOdnC7NYxDXeCS0
tn03zPajW0BAhqJsD2MIxsHBzM8BBI7qZTQsf80br6pdmB04Y//7j7CAIoOr+ghtrPwCFZZrXCqe
bC1f7R2s5qFjlXO8eiLnlKnYqxvZ7xVKyBdswzBN4lm/jbilHnm6oHGerWLrlSRV2OjUD1Mm0C7I
mNY87qODixkelVhJiy9I9ZURjg6Jq3G7zi1kpmp7ZpA3vZRjwojPYy+G8WDYZl5wT8cWDfgcDzCj
kJNmxUbMmaYsYUf4exD+NcfNY+OCtTSGgNSEGGqA0zCgyDUdvBFVNdLk5B7PoTI6hlijtUec8bGW
+LsydpZV3BX+Si3tA7yRNQ4E677S56WVPxAselBiE+QZ2zZBD6Xa1gvNFl9o9rOtZ+Gzpje3XqDW
Bb/FoFkmubiMGdYMfMBPudoZ17WGkt6DAsOS6Q/HoUj6Z7UOFENERGuzOCv6aR8iIUtuI2qyXu7N
SDh1CA94bO9sn4Ay1aMNjDF/SDJCLIrU2s3Ua/ecVD8o+0NiSo1mGdWXMZjrA599fcFNEW3ZvO9S
NzBvoYMtwq2dZtcxSERq6vd4MgWDceawBU4IzA3oqnNyUvxiwWUZDeG1NkgXW+HLufizzK3RQ214
RiwlDlOvAWlOnA/V3h8ig5ZDP8xX9TlFfwWmQ2Y8Iy0+DS4LqnMDaBc53j6tcrAD09eMAfopqoF5
OajSXk00kDHV6LElO3ybTHO4qWe2NTkAtzNEKGaVoW8iqHOMfSHbxWTfDfgAW5w1RfmXekxoTuxc
5bvKCIkhIescJkR6KSS3L+rTVxwx2hsIzYcR6yCyRGHcv1ZRpXCuAEhe9bIKX1uuB3+iy6OJ3Nix
y9Uv/n9esml6xzxlXdLSJSsXDe1VH6pxY4SWexgXrtBl0ML77HSY2+9Ue9YDmu6PfPK6oy4vaGIM
sbQ0fMaR7f3wIAcfekyQ/9LftlXkyH8//Olf0tq2XV13bZAFlqzv/7uDadZVC5dkOYUxZow+Gs8l
fbG1Gm+ZTaSvs9T8HMAH2YrBMT6VJkBtyG35maGndkECSzqgERfRSaVrTuVSnYcMN6Mv0m9NXmJh
IFFemOijUuvh/hy0nHrZOG0SgQgio/vXS9cXbyZZPZFwRX5GTjnBT82nq+rug18qt44551tsFQF9
/6S/lnEcvWKdOA+zW32Zm55vQpjouAZAkfMiMbdRe/aSwX5bgOepEVoAkIGxDdGmLMsD3KN+2Tst
NJ17zgGTF5ZuBotslep13k/d8yAVaEOOXjzENHb0Mak9eMFwKgVOfR1F9vOvozDz916Di8uuyAdU
Edf38Gv1vnC43+T/Gyyl6T/z63rMSjbkVk8Xj5m26i/0PHwe59h4rpiCn5bE8Ld6GLv7FhEcKgjg
TchQMHJUt2Th6lJTxNCLO2bRUbgD9Jy/1MTDy78v9axvhaf7R/Ubg9JKToNnvakBN7XyaQC/cnL8
LN6w0VsOLA0+lOgAEqyv2xf1jIOVs+yXsMBK2TfeOWDtvqkfgPWvCqT55BjRv+lRlvJELOUmTUWo
xLjf9qHWCiyYJJEsLReEQnbLKmrVC2jckO83yZhoewUyxf0hNkBxtH3UOrc6S1Dvt/SmG/w5a0sv
qGVobj2VbfoIp5BR40Qn3HSvkxTVqF0LTDaq/NpI1lGjWVvV3lU/kLP1IHFJGoP17WjQyIqUKjEC
UGhW2T6T+eCcXmaPLukA9GFwU+dgVWPxlOUz12qjDT/8bDVgznUADD/Ugc74DWoCw83k2cSjelQT
wjzUGiYXvYZrhil1YM/vzqgXRzXCVi+tjQVlkdGfYTyUR/WAqV24K50huKKSZ73QgLVIMSRU0PZc
us4PgDPts9mkBlC12V5nyeRvs6EO9lbYMJdOh0tshAzrBUyQwPKrUyeB0S5Gl5WZa+O+j/TpcZYT
RVqELQyerVK4gZeYTrpvT5uGfnIyDc6Hp81wPkzHetEJ+yS5Cey2wSR9D6JSW+vd0u2pQ9MbUt6B
qKXOGsu91teRhF+YF7syrDc6gqi+xu8kkqVXC7/F6f4EpyuA0nKAoVZBgDmq5y4Miv54315ExLHJ
PVFsmRDm5+yr7UdPoCmQ106VTY+cBrarmW9uh5/eSx3r1QYsrr7QepwF4pcIo7zMyrRGjwlQxdK8
MuSypTZ5auPXGKDoB8MoUHGCzEzy4HyPHgU40h7v/0xhlCPbR/m4bfHT41jNm10rH3XTQMSFaWFy
o58aXsPB5dnLwF+pXesKKrZvN/NW1fRLkjs7V75lAT7QCvWviHqicwCeYKM0nAX1nYYwalsasuYD
fs1my+MGmnH1hWnwF7XfLHfenDfQZONvqU9LbzlbLZjNlT/RoZlo71d1N2/VDmhum25rdF5wjE+q
QREwONnw6IrWTBTrTcZs/mPpUmM/KDroENMUGqblrD7E1is+xe3MqGLWO8wchDkrjqUBKHid0hFc
oUn/qn5RnRmAtMFTw+OqnsikfR0Xt3xQFXSRxq9aDb5s0tud+tNqi1bgpb1nsIYe1g65sKsiUEQP
yFLIKcFG7zghOzO2rcVzDxXNa3WsgI23T4rK37m0zreUiRQR+BGYEZv9g9poJknMmjrxpeN2RAg1
E++5Y8tRnbIMr6GwR7BUjmDRjf15gkbi4yRQabBMMIDkEVG9H6s8P3nDXN56G4CF0yBvERUK7dbt
n4KoJiVaJrnNnfCvI7SgUU9ee7+ACCcDdQxAnPscrJRa8dQ/gmo0QfbsH2oS3TFf9uPGW0J9l6Kh
O2dugZS56/Xd0FRIZcDZ4fpGgWw0I0qH1h8vrdFbl4Kn7LaaBLZPJP+8GK8lcPHv5ey8lmmmvWDw
CU8LieHH0tNPoZyGGSYeamoIhPNiiC5ZssTrTAqbxbRM22lkzWjF9O0+JG0yLhyzufx6AesqOxH1
DRc+0YJz8gly//B9CueVKbNj3MTF1qVZxgZWcoiRk3AgTz0/B4q8rUd7NKHiyZAD6SBNpplqqXLq
eDvpXr0pc12XLM2fscxfduKGaq7y5sd0/Mu3Ku27EXksng0i5a7bDHJckzShvHsguBZVczbUQKyg
SKNP5FzUA65cdAoWvm8Zmionvwwf/U3S0BtL8HjTf82uhvZZbVB8E3V+iWj1XFKCenHavNYeHBl6
VNgBAjyNZDnCqc0fKhRDqXANSeYIr+5l9Afvwp5iOvmjfpopg1a+hwM1s8UV4ZWDbEIr1xHTp0qH
34HyxITkzehtfNcoJ/eeM2UrF4QFXDD7MPr42Rurczc14CzVZ3WisjwbjZTl1IwpU5uEoz7GQzfT
nz/l3FVr+g8oaAZkDpa8OfUFEf4StcVJsm3xlBv/NqelQfxHc8gXNjeB47iWsFFw+rL9+l/7wygT
JU9cyzsNLfp+D84QHswk/5E7wwtPZQAGBTTMpiKKS0M+cdCtcnjB1bKLQv14UJJMrxrtsx+/cfl1
DzBWXixaG3auPweMjF6zYEIChIfjZFhR8lDBVwm8cvyWMUDFEPGR9ISvTUttHvreVJj01wwUzj3k
BRownfq4/16iu73oxdLtBgt0GzZaaU0O6q3rJ/kZQaWSOtYpnC3HbxEDhIW5UcEETTm324B2/U69
tWtRrBvANurSum/SGm1TOnDR6/uFRv22g/k+w3dgk0ZanpzyTvBVPRnEPGUpxsk284kiNwAuWpZ3
P4rkucWksRhyLw1TSI7J5Ia7TkV6+fPPmPAReswDfwm7UiY/ssOYguG8hpFOX6D3nd3fkWaQ4RcA
H/ffSO7VqpMy1mLAm+uJyAOn6KGYbZJvFn5LMmWgZsqjMa6dLz0GusMCsu7C6ELcX0ytjzbE1xRH
L7PGfTfb7r02N9MXbUD6vrdIXCYmNQavWHRPVhfGJGK3HU0Td8C27nGXR11A76ElGvSXTtiuQX20
KDzvz2EvhB8QpZ9Mrcs/0WqGyNY7HodjZX6K/LXmR7ehhMg4BQAU3AxQYyHbC4xQP2EVWwALu8ZD
FVY3owu8L0lRjOvCdiHNiaWhNGc8hznjippmK7oB4sQyWs1FvUBF1nHcGl/VtUEvt7/OcEDDxnO2
MfK0B0gdIEzkbuOfO4P2/zYGXdeEd+N7FB8sRc7vtxCDmTAgE0g7+V6EIwOZX+sU+g95YAbG/cBO
mvzd6qtvnoVeMBLDLTOM5YiXyFpbIsoudhHQN8Y7U7MMHpMIZbxpE89n8RxWHbC5ooOM+fiv+w6I
NXtr60Pz1ISIb2ZJgMGHvEZU0byoLZFWSfBf3Lw0LrsKC7Aoot6Z1m8yfW/+/wDc8ltU65AKsKWt
1CcXypF5i4Qic8f2ok6pF7VY15y3KrLJPD8J/61P7clEr99rVU/OmJk1u9SrHP/+QQKMQw2butk5
aabd36k0LUl1DF1UsMddNB0CClv5vV2VbNGXeDdhDL9YtW+cu+hTLx9XcwRspsG1jlKg0J4it/Wu
TYxumpCeJ0ZawVOx9OIARhvqsTynXkKLlD/o9qeGNB0SCx3zDKva3tZ5ObG2NReHKA/RddWD6q26
c/K6yHcVAcssA65PdSSzLm0j8U6BkQNURy7odWZ8Sda6ouurQpeEwS/3KjGtbP0pn3WsKoVrPyE4
7A9xVdX7ImNhKOfknId5fVvwpmKb8NOvqd7xswFIqDGffgVyO9EM5DdOGDlKfWkaDhtBKsXfatPQ
TzYu4U+iOCoe+rRU27B300+L55/qDu5SttT6mrH4DM2l+tbaonjuOtwNjG8/KUFp0aUpRHD0B44G
2gUqECQwbd2ZCUepEW4adSR/aubud6+Mms/y9P0PyD9qWa21SRKzho1vIO7K+2+NSxxOkRXlE1mt
2t7txqOF6OmxHhp8eawXQ5Dj+aPGfozq/JYMef8hD5YoyfaajllrGUq+5wGqixLvkob44KG9DYLY
u7pm6eIGn/utU/w0TlrDpwPseFjH1nBN4pbdQDV0B6Kcjoj++nXguYBSUvNsL0CjsHI3wIlpSWIg
D/qNSMwzFNK/lsBuN3mZ/gSUfXRH7UdhIIrPQlDRtvt16QF1mEXvrRzhQ2k0t1mVf1viNOFW3WhG
xQamMd6MFk1RLUiRhkZvhxdoAj9C9G67YszwXDrRR59AL6iZuoph9k/cuhoPNMb0ZryLaxMt0sTf
WPnsUox435QWMunEAscNsnXNHGU7BP3etXJnCx+th/lNhs9sBzyT8nTjAmrsdhX+G77y7NPY+S8x
g4NDCgsxHkgOaxOIadkgG/20dwGbkDVginrfQV6vwhDfJUwhbeH3pSMu81TfpH1TXHpwdGAW5lUC
P2VfI3KzWIFgL8+XzA9p9rdt+ExtjcImp5qBCTXn1XNQ5OEOn8qlrQlrncLSONr2USCEubiNCc9W
OhoBfZwib5hOfVpMJ5xZr46c2WKMHKgE4fxCco+YJm2dpJgACwM2z3lIwwk+Vm37uWbvx9q6MIJE
jZ/Skqytj8WiqbvoXy3xiO8Pcke8okAsLrnbrhIIHPu5cz8YqXKlJ3138AJ/jY0R/667vGR+Aici
0g7FIKxjGc4GoARcnSi1elJ67dNc1OxMIPKJQvtohHiE174CT+c96EF/xad6dhPwczpMnnrgfoa0
TB9fgyDhhyj5+u7sazHqsCahYjL7PWoviKWNd6C2wMw5gYL1Jm+DikBfe3V7ZWDygrZlu/j5U1v8
1JlqB2QBxoPxZZlTh1yN1SDF675FilLPXu5ASHT+anayH9RHF09v3pW8QQkdZil0gPlVmo12EFXv
7kwvM97adL7RH/sRI7in6YTkvfIWHXmwPrwkxXgaY/oiZp92WyGfY3TlEtzobBndocN56HdPUVBW
TyCj3/xivGViCk/Ke6pelnopzy15aKmOYieSa/zoSZgwQ/EyvxVDXmy6Jd/zk5WUQkzm19wENZgB
5aKidYkHEu0myLjPOms9EL0S8JVNfFw54nuUIvR2QdQPL5SwqwgEO6Eyz6Xr32DLrvFmJD3+HjgA
OXFiBWuFRzpT/LXCGCDM/ph0l9at9lH1l2VCrksobx9059B6h5Bc9wFoY67vpuk4IC7Jws9LjzMY
Saz/Askhiz+ThYGfnYoQxJGBXgKgSdpufVpkUKCM+DTru7w5CQzbpkdMha6tnOWNeSpUFf29bqLv
BQvPg5c+e2U6n/uewAE8ACPbcu3Z94rwHPR08gL9MfHsECcnWGhReDu3Ny8mcDbkgJsFIc25mNhP
jVb+V9gTxOQHVvQglp4a5qs5dvUjfFssTEeIYyPkbuKMtajAWG+lw3sTdusFDMQzCsp15OX2PjT8
4ZQOXzwbXknvBa8IJPIt3Z73GepV2JY1AU/DpwGP8TXrAd3Wnnvm7tOPcaTX+0YON+al5CGhE1YB
RvMQGHZy7gXchIVlZK7a7Dg52rkraoCpMKa9Oop3YdSUV2e2HmBMBU91AbU8/VHu/Vmrt34nvrnW
3G2pEaZVxkRm12eP49wckYRax8zMv6X+exfgsfWs7kfkL9B+hsy/azRAUOw7j+dwCrADOerZMtrq
AO8YGlI9HRwnjS564H5WbSb6qThDPHgkJiPUk2MPxWFJfbZvVkmg9GgUz3lZYU5ZWp2WovDXTh/6
6AitdF3ao3mDYsE0uHTNm0l21661yERS59RPw14rN8z7iKgZzeR10saL5rMx8p2CaA5Vgrd4L7dZ
y+S8jNvxvdUB2Lu12CsB6/0/harcH4SoQYaGNk8G8rBvM7Qfv/WjA+ZupHZSEWFVuImZZgZSlbVx
qsoFkYO/ytB1/Km2o18J3gXMKKdrXavNOz/3cN1ju93wlZmMT8L2YcZLu050e9lhl28fNIL8DgEq
Kti5AYlpzhTie8mgPk3xAclZd1djMTykDJRvyxSYNkAYFE22M16tsQrOTQkDzcBsfu9l/Nu2/X9K
X9u2EUbYFghYej7+HyK5uumijpZiTWqemICWjd1Zy4WRn/UR2IArJbZ+EBPwVTbMKZJ11zsF5YcQ
n5yg347NDw8c4U85EQA1uLn7xRCLP3Zh6zyPwmNBkcNUsDKrnmC86dJID3ZfDvMn76R2OHgG3iD5
EO9JJ4LNggEmaOJBzFOAcPfAb296j+YRX7LRlE+x7hC9d6/WVP+zhHN7VK1xCzsHKGPQ0GSQcGMT
0eSgon9HcoBnP3G+GG1JLk+XvBEgDy/QS92HDia5U6YsPdFoPbctmPgqEYfZ0wExSplCXe6mCDtV
ZmHOczWjPmRkg2zxWw/nuFu8a5XG42ZoMQ1XFgulASv8bEzTfJdCCy24Jk6JHl3VzTFxWjU20Jtb
j80hLMfvSrDnStWeOp+Rynfvz1KnqfZrKmJc9rI9EwRFergr9kyMBCyTXbihPed/JZRh67aEU+GT
+xntiqDyzqqpqSbRTew8tRZTPPgmzoXY8WGLTUp/VEeJPAKL/hn6a3REzHZUkuNcRnP5ro1+A4AW
lT8RRGMsttNAEb21DPun1SCWykdIQZqcjPhdBqgOQXyy7VQ26VKJ+e4mos/W7v04tdeohQELycgP
UFcYXVPbesEgoe2mOYC/3GX4b3BObnszZjRROmR+yzZM5UA78pExVFofdEfIRHTsZTzTKPTioGkB
LjIVgIpNvFp7Y1A+uyFfiJZE06U2+XfOusOG1yDDTU7qcqAzqyyLvoKMmHZubWGDSvKfLvqQ/b3N
2hQyRm0Qzm6cGPu6eQWXyOtfYxkKfb+ZAwj8q3srF3Ohg4EXeWQdY/ks/cghTixDjW4Mh19fcByi
smoCMMKZHEM7dJzgeug1366E9nFKoIxe+17nbNTfhnp9XNe1Tz5IU8d7aNItJAqyxYdxhuueG38f
tcixWTyBU8hauKI5c5wg1pDh5TJwrlDw4xo6qiVlcIjrxFH1hRzvyxi5/WMzMuckNvDz/XNQb6do
3JMjclQN/NiGRm5jHD7j/6pe6mF8dYfmJaRZeoi0uY1ImdK/DPSfD2QkbjPTC1+QMlTPTfZeBN5L
LP23Q4UzCNBK+dK267oVwYkQoPZx0Ed/tcRoQe4WiUCbP0Qp/g5I4qmiXWw4BcWHio+ySA7adl4N
El1GXNYi5p8YpW/eZLyxs96lmtt96l8yLtfrFDqe9MsylZNv7Xz47GXjdPNchm+0TvVjFSbl20C/
UrWVlEVajbaSMjL2fi33mEqT5EN5wjct2q3ybac8UHZx0p7dwp1s6N6bu6x3dER88eUnrl6MABtZ
D3EWfrBAf0giVNYkwcZecvPS+xb2BR4CagEkKaU/3Yc5AVasVW6TmqD6dKiEHCQtGqyl0niyyw7+
TtLUB5fLfZfMg3cGsNBd9NiVqAtbex4lHpsgs+ZVS2JwNGM77jwDzlGHv32DiRb2p1x/iWP2N11t
CzpVOLmkEirIsy1KAuvsz3a0C5pR7OOiQo42V/EmEs18UWM9u7JvkdZSiwMrRLkyp/o6N9t8l/X9
gtbZqK8pfN9NXEfRhQeb8SgyxH0uNKHvQzBI5MJK03AZFPAw1IFGikmhD+aTyInoUfoCR7BXw8B6
GpmS8BFmiXZmdM8gW865YrSil0LX2EoOSYN4faCMh4+WufBTwPcnCQX9ClNvpg7+8yNyZuysJUG8
71/r0RLbCDTXkUyv8L2E+Znwv0K7H5AvrWhtD/XOuxtgi4FdXOXTBWDGp1r6+dQ5Z4BGjfXYaaj/
XLQM0RyVeLUEVExrSuCwIIJpmzIHvuFdAg1ZBT0mAGJk65gMem+DiOg4dfUDIZLRflRZt6O4Ve1o
1t8Tr/BuSi9SJaP9mBGIMBZgrlDt7pWGhclUZEKXYm2jlwU/MLef74KZfg6NnTKC95kHpS9oxV0b
O8GFXDk1EV324lPVC3KBf8kSLLZ66nlqZ8a+Ju5yncj/A7XMskdsH0CEVFuvmT41BoUmyIkH9UIj
zKOJBPrs17nEbbOrXhgwR7WheONWXNhh2vFWiT7Up3WHZvz6iZpbMK0zzmEJCR6qyL6g8Pz7KNYf
odE4JwyuI3VeGV7LgI018ICW1utLKDWsFi2ekwI9dB2cXvWWDX6xyYiV3Ikp7x/q4c1f7OkxsNL5
UR2ZTGLAGtZSI91+ioYBZhLP4ufG2qSihOW22M0IoGEaGNiHMe8Jpg20YbipP5tm2bhrHPJXJoTm
yhHheNFTJShFW2cZzr/OR8zHfp0Hi1QhTG/XJl0+EHe0PAKtxv6htqLyrY9DVtqhzE+BLqZtNz4F
nvyeO1F+Tf5Sv8rIzWIPan7al3khz2aVoB81aOYli319m2KrPVlo1P55z6g6kL86lNINY7goQF0L
RY1n+c4fapok90PbFSBzSaxD0iClhez8PQo7qGq5wMKprhrAjw1zfqJE1FttAaah2dFEP8asKLNe
1TpZoz453p0PFu0jpMRca8O07HMpbQo099yTjLmbQ13/RGTzBrAJQJXU/Jk0Gk/ZKoCCUZrjZoqh
lkNdhaAUTvOHboRrHk24sJ0wPBlHpctVk1j1kowO5E4k/HnSk5zWu5hk4FDf/H6cCWMOiDsudZ38
gaI5zeWcXnUHn+sE1JAEkG7cIQuDl6jLGOQe+RixJmwH8+UH+zv/p0jHx9mgzirR+61iLvw3VHTx
pkir8clC5bYzk3a4mnQzD27axYd//n7UtOr374cNPT1400XqyVzrD6kz1mdcdaVI9nnRp7dekqJ8
GuS7TIe2ff+oEx1tTWFKeAp2AahAP5Ce/toxgus316k5mDuzS7/EDO6vGAHHU2DFGc0xch1aip6z
K6hNEkqgJ7St3TGYq9WoY8CcxqV8pw5sN3oBiwLnT/VeddPXkanhgw3nGZJ/T/EEjOXZryFPpEXY
HdVb9TJ39f8Rdl7LbSPtFn0iVCGHW+YsKlu+QUkeGzlnPP1Z3fSM/tGp8tywSFqaISkC6N7f3muz
+st6nB0pfeyWp60/NZIpqYLztnCHo9sm0UUuGmetIpbFfJl28i59GIg6bh2n0rfBKOk9zQvtwvlC
0Z3srormcsPIjlSmiOPrKcTkziyai/QKScG9MtRrncMI+4RkxAbIzJzY8zZvPPtqM+ORRmsZQsB0
/D3Ki2w3IPVom4ZZYZNo80NS2e9kNfOLPKxLw3gXi1g/DKxv6gcCk/nu1fS86rMy4v9zxgevVP7j
YNUcMXj5/DZgfEcFtF2Lqj3N5pMyhTH+f2abtedMmcZRvFdIni/VuKgyegdLYJoVHlE1x6CKyTQ8
WW1uXiIQEZzM0JMmfH+XlF5GIO3n0CiHa5Cmr7Ke2tDicdfYBeVLQQoK3lDF7mP211aseo8MMLQF
RAj/g2jGCjCl+atQeWeMR4Wrkwz5AL31b6yJqg50EVftS2BQHOSM3vAD0FeY+BTtwmpiFotZdsSi
v4egTfAbEbKOGTcYuncnnwk8llHZIND+pXOtgvkiiy85XYDYLPPgznGBoxcFJNCoN4Fx+wMwJjHe
ke5bJaZOQoz94slLvxX8ARe47n/fK10Llb6drxq+hA2mW9AMSZTeMd1jSOfd+XEU3BnJaN6Zeo5H
qF3F3fxMM1l738LGv3eD4mWyR4xnRaWhegd0FDWOR7kicZ1tV4/O2VZT90ysZlonvpbML01Wl1CZ
M/9E98zNjZG4KHKGaUanKbBPftFjJu6wUjoZ5EzFP6r2eNMRvDbxLnM/vcglHkQkAiQDOwYsrS9z
0RzDzgk/RsUG31d68yXqO+Lxs3WSpC5bT5OTEkJyuZG7rLZ6ujldaT+vLkoxZRuqZqu7yXuaqsrc
qfgB1lVSV2+h13x0zO/ubVWJrgEdRwu+0qDooghxhnUO1ui2P5W6khwbpO5tT335Q2HFEIZCJxBq
JlsH1IREOLMGRfuljBiHHXV48jsmgn5X5Ds7VJtXP8k389A272ajcCb2rJlz0Fg+WOb406RR/R0Y
DI2JeqrdGXPwI5qzs9p6/YkqiuFECdWIrBfs1HkYThlFeaLpl1LQhfyZrtk6ltG8VZF/YEpaPDu1
yXIv4Uvsm3C5bzPrP5+qna9TU9fVsHRq7Dc4BPENfrmUBkYcmgx+uAJqw9nrNeul4A0d6srA0Uts
64UNocP4tg43jvhXOjAjdnnEgeW/ImqypgXWeY70kPp1y0z31qR/l1qAbYQAoVPvrR/p/+4pzcJh
gAYnt/Zyk+9WdFyko+Kt5cO0sjd+69J0HoheKVDyr8msETMEhiweAOKh+5M7Bj61rpzZhrHSOpC7
4awaznDZlZS6XoZDodaEa0yc7COENmD0kwvzTLdxEcbzTiXgTqbo3uSoXFTdJKgrAloCvSHcMvqk
kLgG594L5rUMbydexIwgU3/IYHeJ3WZBgaAiomqoAZUPSZXNs7xR7dm83bPwX/35r6W7It3yv+dS
vlGaqlmGht9N1QgT/ftc2kOZT2ouQKfAZ4YgB4l4635ZViHI/kDc81wL1rlXvzoVniuYmh7Ai8p8
NXubVRBSPfUwzSOohVQUxTSPA+AjxqZMj2y21Kbl/37+8yc+7yXFr9JGRruBbQyYQ+hWp1YooInZ
Dff1P/dMAuW351A830sjng9SIJvbwTjcNtpqW7zB2Sy38KK1s+vYJQWZ3LPgIAnPpp3e5xwJb3ra
HltU1p8xscCS0cp3AjnIaUyjdd8ojyRHj57cCDdC8awNRvA3ETBILKrEhA9V8AasoUtes5bVgG/3
+fqmYpElQfS2mmILPMQ4z85cwFJx9XOhC0VOVY5+4z8ouoZvuW1N9cQWpDrWPkyVMh/XDen7t25K
1oNVUA6t4l+dSqXZmmBpbtGfOTGbbWqUrIpl4oV28XBd18ljJ0OPUwbIIJlelaEc7yrLne/1qPoW
ZB7uxDHp1kE/KFw6Cip5Z5Klq2DOzF2WaaykcshOwrObYnbzY5GNU4nEV3lzoODJedBn078vJqhn
gF9ebRd83E0lQCxPb4PdT6pPERXGQ6HTHT74NlqcW1Myg+9X3isajT8ZMYdbGXscCtom8YQGKMLI
ZnGp11q/KquifZA3eEvfkxqzY2q33drLVGqVMgIkvtHl1xwHywV1wV3UHW8ZLyvqhzALtETnafDT
lzHi72mKBIVeM3B0eo3CnMeDbTcrabX2Lbx3M+9+xWbEopMEMTgkALHUswRcA0IYyh7Ht1fCeE6i
sQazaseHPGHOIcUpnSNkHZSlu5TzsQYaxLpqIxXuivZGA7pKFi5WFq0gOMwMte/bkCo8t4OTosVL
KeszxC/PqgKGeKjoIAMk9Z422rO0VtsjnUNG27Hgd5TyLVLNfgO+JsbFm0yPX+7lFD8Y2qie+Pyv
MuMCM90+ILZTxYqfJDaxSrtaxACYV3HmOowq4ToU1VKzMAFCqacd46AXw/Afkrawnp0yrdmJp8BT
Qz7MMbjX8vktDztAGiL7kVu0M0+M8nYzyDBG2v6+n4bmHIkqRod+LghUP0rdeUGs7h+6iFTQMh96
ZQdmXLLxyNRmdLQxbQ/zAkUkP2t+0Dx3VkZhC8KmV6dLTXdX8uUXdgvySbzyil0lUQE8SyEtbid5
Q7XR73v2sCkSWznd3pVUCeUNTuR5azjlTzvz6A4w4a9PMxDchaq0xfl2F1g2wMEImi4+8lWog9nd
p87V8lSuOEnb0PKAVdUo9LOehPtILLuktcaO75UKkJtE+oXM0tHCeXk0pV3jjM6vP5+4NfdL+tPx
NE7ZGJRUzyQN5OpfTtwNJctR1Sk6EHLhPINXi52tg9lJ2DJsL2ZA1Tjs12KdtYUwVkNnbqNRhNkb
RjsZf+0+yCkHxFkDjN9LTnZbJSeH5h6mRL9T9N3YTRfwgMPedif2xU5T3OMgq5fOZKlHBxg74WyG
RK04UbYgPlcdftx1jnZyLkHwSa2+Yw5LGGptpYxO86K73jZoPldwNyNeKEJm66nTiUMxMwcBbwV7
OaRxo7rbBVY2E3As7oPE0X8UQfJ5p2gc7N0FoeAwRijxiCEt5ZIiZmdGtCevN7cFR0auNAhydz/p
kf1SoVwulAklhEK0mrCeZh0gn+I8DrWMRKH7FwYipuQNQQzVSdttEDj9uaiEp14pTrQKY6ZLjXar
CmWjjUVle+23W+mhrtgR1U5R7Nqs+qmNsbnpM6/IViTGKLgdEoaPtc3q/O+bIjUjPI6tsvp8Tt5r
tQm3FoB1Q3e0TeGi/UupSFc8f0v6yaXPhvoee1bb18pwXyQizMfcaETgXIPB0XaWOdysvzElQqLR
QX1Ms+atVBzESzjw3wy8zfUwRpR2A0YfGjpjC5fBDmU49jEYsuHcsASjCIxNMBDXHS3mNFuId91Q
dXiQD+U+MGiwFWc5jJzG737iq/J/psmzZvXtX10IH79q2zewFeaNAyqZbT6x6nNu0svjTJqyQboj
gT8x99JUN34o6iJ5YEC0LMs6vsqnEL7A5FpNlazxn76nsPxfkP5/4YVMf6X2MksG8xfz3e8zCLgd
NjpjwR96PEdFPZ4TbMiZ1Ux7aI+7PO8JgIBpJthlu6D1w3JvBSzv6jTGfCHeH/3J2lY3CpBv4iHV
RNV/uOLATf175cUBDIHFU22S9BbCk/FF06hGq20V6qmPXTbZ25sZeqK7cmW5KsVBU7zL7S7CcsuZ
M7mGlgODH9fmOmdZ8jSYQTree8b4M6Z8ZKcHWsAku1Kf8BE9EVNf+IJz04zNsneacfO5QI4qLV55
SfQd2/O4+ByMOUgNJHGAmszUqjRViNJJkRHZGLF6rQqSDejWw1FexuKhxi8UNvO6Zglb9IGD5kyN
Mg79YO3KtRM0rHJtjIiVdVk4V2pGnCuteKWNTimfscfZuWpT9ar78A8/n4oj9XWiCGsZ5Ox3MzKB
5eV2bNT6icXSgSjVPveSAt8rgPPPGywKm1s6IMY4IvfDAdvsu5qrigOgXXX0j9scr7LCt6z06lMI
KOF2Q2lWsZlHO6G3CzpBJr74knfCxoqRiKEOj6CNgz2H2wJ7b0nbWQ1WsbVCwC+1zSqrS76Fqf9z
qmvlfRojUGCAe/MRGkvAKUTcmXhGGYr2kk3ORBmCDkCY5GvW0JOUiuFkUqQVbAOBjlLt7u6TTZgq
mgHeeUCE+BtXaM35fWTYxj2qEp0PvtNdal0LL7lN6rfjHPXhX8wZ0pjmdafSs+KHyozgDLK8wkI4
8O7Qf3auU6G2a++BFXNIdDPNIHamegvqkOt7x6vqE12qXLIDTbfWdXw0J3Zs49wPABFS+jJm3Xhl
UdYv/3x1M/6t8Ag91uSY8DTVZHsCaezLJpKvs6JbuNW2xnxJG6/5Pvc4rRgUDZdYigopfHyKG+bi
qhSgfs3RLM/wa8JjxYZgwxmoemy8ERaj3Rhro8IHUEv+PfOYq6rALje94KwXXsSyM9KLrZ93ZiM0
74bKKjCtuZJXm1Il8NtodnRqXVaPJqGVlXzLrdNGq3qMYZbFJWjmNj5G3tufPwNNFSeAz62Z+BDA
RKFJY98H3GZ/FT0dOPcTLq5qG5qUQ/fCAjoaRBExAH6XhtC49gVlmaq426y4alV14Q/6RA4EpbkT
NR+1Ow8bXVQiyGk9VerDzrJnxodi8NBQuLMM0NgWoxvOK8wd7UNR0AY3inv0f8yrYNSyRd7StQGd
ybkMUbhgK59fDbeo7yiqntZypGpUP6g5+yaXs4rpn/25h5Mf0WsiQ0QmfcAr3PXU/P5z1HpewfUH
lMdSpdVWyHPlGwv0ctuU3bSipJ2J3GwZF0qDmdmVinlfqd7lNlayRmIiCmMm8nje2bW5tswtPqt5
9KZN6RDXz8XNlJ9pv3iPq4qZeFMSqqmIsUh4+xh15JHFwgU8oigxt4ON2uAEsLRUW95EU31a3VZX
hlJ0SwuLVCMNsUXMLKkOdPqVUcrEo9mFWEVjCFsEQOHkmRnGXTxg47j6H2PSek9BZiWrilnAxY9r
5zBnLOFjEx6aPhfRSh5wEhhmjU32H9ca68vhBCCEz40rjYqmRmTY+4K4COrKzJ1M7w4Gn037GCsa
EOjGtY6WAOV0c79wUB/WNMrQoCNfv3yMMYLDw7AvPTprscRcvNbjwb0DZruptcY9ehIC3gcY9Pz8
IyzC4ikfwX5oBSdCLi9jqY4/YKbTpFATFmrZ2DZzBwlELftHtkdkUsQkvaHudQqz72rMPMW2cvU4
qobOlz15UKgeebb75rb+99sEBX5wC/ysakVUSSzFadiYaLJVtL01QqLEXbqTOnZI7myDQqGu5MO0
TJW76vXPB6n85P7nGOWTtV0EaA0oos4H/PUibs1Gyfq81w+3/FRSEy+niCF9Dfz+m1cEyk9yFbTz
6d33G/0pKedlUDoOfWSTff95z0SACv3olTAHX58qNZIVFM0U9f+X29fpwQp1BpYMhxYh2e01PuNl
YfeY+4MBj7e8F/IciRPq0tTCTs7dSPQwtApWq3OhfrdGMNnCt0TTTbUMKnTPtqeHATbGsk0Yqyo2
1pPlXMxs/Lsa47OBQoktUt7A1DFPKI3Oks83WKUxoYxgEMgtO33K7BxTitivk5JRz2AFztrgNg/4
ogiORem1Ujg4NGImxzEIy5OMos0uGa96cpL7ch7cHcnOcNdYcbsrmLetRsHdkjclBbAWMak9I5CC
iWxW7qSnYWwdf8mbf6lpID2Rdwpg9bcdtSh9vynaBG3Doi2ZHrIXdSyGNR4H44Xe2h292xXzFG9Y
2E4CiLbmW2NpjHFQZfxThzC5atPQe//zNwVA0r9O50wtgOvgSONsbnNFM/Qv17TAs0o3GkxjP6ex
95E89LTeN1PXXkbwn6ee4cTGoGRhQW/tNqODhrqqvlgbZuycg2ElRzmA2Jf0r8d7mSiJ6jpi2mFP
u8IbnCUBi2yvBuVZ78FTyadMi1oXzaremskjWDCk7rXvKfazGQ184Oj/S/5XKT0OgH0zkLeKDjhf
lC2lKcG2e22Tq+Z6JHt7NP2Wq9/A7FXzMxcjV8sopIIBYSZOSUdPwrncEXV97Ik0UThfqlRz5tZ8
Tfzyva9c7V6LDGggQwqSzhbGrAANYJ6ya5GjvXdd/IsBNncoQbU04mT8cnvIMVRslXxol7bwroWF
+abkdrWXVxWjYCfj0pealPSpWZ5hU24R0jrFrHSRh9n05NftE+pK+KH4DPZaM7cPfQ8bVRfMEdMJ
sBeXbCDTkn5kOeMrkDBgZfiLAl8DHmHB/8v78jq12VKpJwWrFAbrUNWfgQQ+dIo33XkVUOcqQdWO
jaRfmK5uHAIuV49tCzGimKaf7pR8ly94UEpno1Bmv2RR/H2i2vfY0touDXGG4VDZGie1SCcsGb5N
3xUIeeshU9c10+u1JV1dKDJLzUk2UlnJU/VdiUaHlGIebiOAZes5Y7vZi4Rb1szqMpffpJG2wgeX
Ruq40IpzqdTfpFWrmhpvPedshV3h3HK4sOP7DvEPiIfSv2X6SJu6kp70mGs53etAqEWGESKru/FD
On3pZHmzu4lUdmLTGNsOnrMuepWqZWEf07ZhrP+U65Gid5N71Yq2uOAwV9XmVmaz6zHMETH8H9FQ
nIw8US7sl/ivpVZuHOResci9UrxMCrPVel9p6fDqxAN94wiZJFqGegsg0l0WLn9YpW7bBzdxqYYL
kugj5eK+iBPVOdCYQ0dfbKSrEknnO2ewTYbb8KSpQJpK2hWLlaIqtLi77Z0q/uywiLh0ZCMEph7/
idc26lKGpRLN1sTQirYr0opmQbnYqFj3XgLzxE5g7cjrDWaHLdfBamc3EGYUW82fkrBtAKkY+tUV
WIsG5ZuanPx74CY05MSwt9V+mq+BTiZBh8DCpnF+kkB2zaiiyzzN1R6eEEdZNfmbRNNoD7Xyk029
HM3AAOqZgT8GHtVlSmECneekXgzUg4HOxQUqXWxhWQPs9UFiWLrz7OXTA7oK44VkSHZd7ewdZXIu
qAc4z5ycKobcxQEobibf3jb1f8G3vibDXGKqOjdcOnXVZKn77+lDFvh4b+3e2pOTevNKlw0W6MVH
SvgSNhfzQgq7DNlC9BfWS7SpaTv28gdNDewLDUI+U3RmAVvK4nUcbOpMA5jzCwTAL0UfPyxxxuin
xD2IR6XY7wpMgeKOH4oemtii6X1n4eeeSjtXAJXn0eOfz/qa/fUdeqZuUxGga7w7hLqv79AYQlI9
mW8eFHca9pBMzGMKLvcmTbhjscwoLthIVMms2Fz0IUzeHsLUUA4UXzDkx4Uatw2Bbk6uPMhqFNKM
vJHSnIHpIOV10xKwyjfH7HDgA4vXNm7obkazrR6MpIBsman3ulFnlDGFeyUZkyetKvhUPHNneL11
Ubl6rfw+HJ6hXEP0zf3hhzcQJcCf8lh07DBD3Z1Jn1LPXpg+iPyyG+8sKwT7lTfaoyHujUpe0mGM
NFUN9ktZGPZfrcp+HdTIG0NSC2fTtBzNTj1pjuvtvdwAMsoIpBM3vuq/TsJTVhdNc59Mc3Dt579S
y7LvBiQccD0GQAdJLJLOYa/TNjBWRJcnCiwlkYd0DnquUhySAIk4LsW9bvQPutHjCiuqonnT7fas
M2Jhc0HFWkcH5kQ7GSKRjMbI81Xi17Q4gVdJbNyDplh1SYlT3gSReMOhgwieUoYhflP+0u3XpSGe
8m1tkadhuBmUkE6DpD6PphI/cEYKNr7WzatE97tkabUdJdhpNu97Jd2ORjA8OiyngTziBLQwmX8j
eKRjFT7OY5YzJ1fJeWWtdc7yVsXMVTzZXmm+BaMSrctoMIgrgQJ1onFcSnqNvKEptth0Fo3En891
CcmQm5OtThB1b91K3qRtTOo/lkC8rE2ts7+VPpBxsM7DqOkXeU5rOFSJnbHK1oYEdCkgOIX2s7NC
RVOTpptqLJH9pvYnRBH7r7x21pFddv/h/zD+38jS1D2YoURJHUg2ztfdDIAwLhCeah6qPjvJlYpl
YLg2cUGu5SHS2SWWDz34/TBIWBJr6XIwWudYeC5gLKVnmPv3w4qMemDrgLIyvV7FTuucQ3Ej7yFl
O+cGAeHMREM+Dbr1F8XI6GFzmjyEJANOLNLupcYib0wq5RCTma7Jh0oZK+c/n1bsr/BU03MMndSG
bWi2wxlKDOH/xwFDh2VXBrY3igNoWsvVYIk9Y6ElXb7t2traEIgelkkaPYI+qK56UTF4p1c2aYIX
y2r1+7G0j3lvMJ0foKZ2jYuPSjzU9WzaBdnM7rpM9kXjQfhnh2EL00sOsdnoFfvNmZxhGadqfd+3
UUsLO0GT2vf930EAaf3HW7I0P6aKAxgu61VOTf55JIle/zwaq+atD4L2msWQD20ktHUAbIVmM6C5
iZb9CuiYP3IYjCzsoUfo7BqxYIUo1Rrm3MCrM1jIYI0tWBVL4B/2i6lUxUJPbC4CWX+gVWj6D36t
VF8+d36uzZ/AdC3dZDGPUOV8paD6A+psn83TJi28n5JyKm9glodneQ+/3AaDxC7KgTTQgfsc+Bpk
8ETtH/qUQcegZPFf8EVWFazg75SSYchsOUHlfaSeUqxfq0Cjq3QumLD1SkwofqQekG5zOzgOc8V4
LW1OSa5D6NRFm4owQZuJ/zIZvXNpxCPHcnDJ2M4lKbyUvhSC03CJliZlryElkMFyAMpox7SAVon2
UIkbXe9Z5cemuglSd+Y6Fb20ZM/vCd+pD21NreikTPWyEQvyP3+n+eJ+2SBZqmo4qgPWWodMAH/+
31/qjtihTSs4p5/ijvK0+dULfTFpyg+309XUFMqWnQu8UiVo9k1Xlq+G57+F7mjcFVrI9o5yN5da
WblsIArZrOWsKVODrd+mzUsPM2P/+XzYKpupY6Bb2+pj72JRDXQjOUR9PqwGfUz3jfU4cTJ57LK+
fzIQO9B+reEU6k7/lAyoaxV9n1vayUh6B1V+jtgGcQw6/hUYm0uRJAA+Ju6UVuJtWFGgnm5rckGr
oqAqI2a0fIWfv+HPXyyVtsZWaET9U19hxE4a/U7+XxW2GUscXfr+9tBGjSZmjULSjQ8OfgcSXhDw
anMfVlZxHLwyW/nim6FVbn27gWvdnLKK62eMj/gKzY+1MmSoh7EcT17FFdqd8B23phNirxfRUU5x
K+YB6U4SB8guUudRTiyk0wmpqE2sVZ76dFYZ5kw5vZ5EJ8M6Ss4OAFiGayOmv1mapcnclZHun9PI
/9GjkzyLWJ7fjc0+a5wf8jsr//2fR3FquoRjfWPb2JQxTjZ+066kqw37Pj3k2hTd4RPQ76zaY6vl
4TkOXGrEhiZPGIsNzrNCmNALS+3NthJ/Y9Zqsx0CR30buXT3Ha0SoNLvBjyiRztosQymWCM8v1IX
YaNXl2myjV3iMph3yuZqROydmUoSdGAKtpM/G1EVFllT8FDTqsPYeDr42eysYuE6HbMULmSZPbtW
9tDMhK1pVknemuFFupsLj32EP7LUVmZVPk3zTbT3VNB3tvD0VSZb6aiLpm8gpgEyIl5dYsOongD5
bTO97P9Dvvo6g8JECUAOlZ1Jt2naqvtFk+gq6hsje+r3Vm/aFz3O6EgE22RkRng1Gcnqd6Y2Jdub
vBwZUblWxvib1KKwpaordrmEnAYPeVmKqiTNEFNkB14WjCL12XEZvDmwrJEKzU6rfmjY5G4ZokBX
ylNsCcQ3U+Qa+f0wYcazejqlB1M0rVqdVqyH8qlJ4vlBGmNHJ2OEgTS+i0W4KietCLQ224ypweGe
2QWejcAW+PviEImH2pA+OM3gXu2xsv9rfe+Jk9L/XgbYvHgWYg5cYVWQmL/sYDhNxcnECGN/k2xK
3X50SeGQNdeGN5CDtGOmk3+xY+33XmwaDSL7GiXsW8c4japW3peE2M/keE8xSfNt0wY6SJRBJwtu
dJe+rsTXO52xF2iPUdRGr2pOjTIX3UWJDwigeUMn+Tyl0XFoDHIdmZHccVAQIBX/DN8fRG5A8RUR
wYki6ftuFEv8VInvwbPUKy9t0guqs72Z/f4tIu61Ckxj+t5agDKiJHruUAOnhCOA0rZwPtXTsbbs
4UlNXxkCaXf0wDMJonrxTfdEord1uoNF3GQt4xXSKD+m9UNgofcVg+Oe4lF1WHZyL/znHiWEyZIe
rwc5kfTFbKyJCSDQC1ctK9afcro+OHWzm1AQLLf767YZYBCkrOltyrkoRO426WtznXi/aEtnW+TV
NQ2eqdvgZkeLCMUoWIn9E8sJZ0tRKF2ova0/g8GZT6r37qXqT1U8AVTU2KjKfKd2ir0mmuzf7im+
5hN8suy1oZevVClmh148ChWex7CWQPp1N5+biVavglUxa1xYhhHAPsE/PSsRCHAIicqFzPndonxT
PCwyeYc0VPKDrzLsZvK6MkQAFEWe3H1CIyMv7qq0CiRZO82pJOLbeQwCDCxh53nP5Khy8IlCP9cd
90Pj2CFw6wh8rY4KLIfHUg6Kzcw4GwoRE76+0Y8p/kF7sbkYqvmX1prWfmw7Z9nrHtYWfIyYCKb0
/vYSEzhLi1Gaqaqk6jdSSVToyjjl/osyxNnTSLx60WOSX07B2O1wI093lkZ2OxiLmyHdCpvlgERz
TOrfNJhcfy/HJjmOAis8ROYuNVLMAsArZY6LuAvvXyMSGXQMpYnKf96YUTcdC90ZaUPutYMupaOR
oOVRmQblP/QK2D//73AHFs4u33Q0kgjYXL+sUXo/YJ6bhgdrcnqPhQbXe2mkU9O8W7uwG9fBlPfX
hrUMleLNUmaoJL0sC/tym/tmuZlVZ17EIgR7+yTr0E6WqZXQsp1R67WwzS4/ysc9B/NSWsuDINI2
DvNvwK6WtzEtgvOaGUSPwDbd5ZxBCM668lUKCfLGsj/KdIjuraZrMDfSrde4jNpsIzH3I8WVEzTy
ycoYWokphVWdlTY32E6l5rIkkH+oU3oPpBnCcNpikcSe+5z0zgJQaYLzDSiHSOc6ofEDcaF5tvHo
5pY+H0wBz5S5ujIy650FkR7y+HLiABemTOMQ5y6CLUrFEg7h+B7nvZjX+j+9tL/mtpI7O2YnlJKJ
lkXTEggQzuAkUQZ0NrMMoQElLA5mzEbyR2aN7iZQWt2iGoDLxFO287XWXdp9rG16YWjM8nRHO9De
Vf3+tWjVnwXfXNjqHEul6MwWvza1uAvsBKeL0wGLZg0XrWXKUppuyuxl8q3wKtOnrmq3m9nCDdSL
xneBEXTrpKEmkDyuiYlowYKV9fclz6J8ITcyg2a+ySMFGcxa2pO954zRcCrqm/uqbp9LsxuP/zx9
uwwnKlXpKQASzXwJkUE2KgzEtYX5QTpaAnEuyyvLIMQsJD7TKnzqaYEzSrnOsATXTalI6Jgh/yPD
2A4fvy893mKYyulRbpWlozWnHFPaM2O4CSOqwCU22TNzCu0p95rii181XLPGfmYy1evisKcYYRFg
lx5E+FYSiwh+Fz6xUq7u7sGV0Wk80trqdkTSP8r1qNKn7zEMiCwFoRGKDI5OECygaGVlVlZPasIL
H+eGWKpfPGdt+iR3926ll3dpHj+h7eIPE9OTvnANJgnCjgWvFB9ljGMUynffbeJ0zhdt4nwYdT4+
59i0N96sRIcs1jqg9AwMq66JGXVXWEEdyp1cC6ZvVzxkSacwF1CNj4GphqeTR46VnnbbifDL1Cnl
Pm4iGzSkAGBaZJw1tfI+NG8zz011YLhlPIv/nqkFWMqDfs98y6RJTlycM5inG9ueyz1AtQHc2DYL
TWcFHDqmX9zyPlwvK/Yy1oRZ764LsaczLsR3+HeoOqjUjdtwVvPUqgZJ2z/J0Jd8MVClRH/SXAHh
Jhw1W95hEAoYlDWFU6P9mNZ2fCrYc4I3cYikkHdHzva6HW5pbV8o7toRjz5/TEFoXVh60R8UOzau
vRcgScFZGvrwZ9HkC1gGBC/ZrS3Ghu2JvNp4oPzOEi9qO/V1gLp9yoEF64TbrnKMksyKswONw5yu
HtOPqT2YNSgjvi8x3cSdSwNwwaLBbDJaPQZKcfL4R+kq8VPdMy7VlAlXLZiBTlxHOiRUheqno9PN
WDgC6ofAtBfk40TLdxzXP6nCjsVCOsDmgBHKjy49p4IgQd2gKrfaFNWY7YfY35FeZ8sEKczYlpNl
LZuYrhuyGNPV0dppoUZq+EHod3sbcfQlzOcb1mAAMJOBXtrkts/GgUmKtDvaWcYWaeKQVFlGrzQy
vC+3341j/322qTtuckD10KaLQ9VVb0nptecmXSaaRXBE+k1z8eJoz45gvlgtfa7NBwaEfZBn3cuk
N38/LX9gMHYKtPKH248PGF/KxoNpll2k/C1vVJJcy9oHKdgYBZzr1trxHaC9qQm2Tme0a2qbBZzK
Xqcdsgnf5Qc1eJOSn1QBOT9pC44KA7Qn+xKZ4RwNXV8WTpFvbxahLiQ8AxEbE3AN6GGc9fKBkBOb
eQ8zdxlgMRemFMBnKnnfbC+HJwW4aLJQTrdujLtZG6gniK3vKIj9k67Qd27aHpl/i3KZvlWjhSA+
NH1sbYZkgBTokFE2lJyvQgPHwUjm3Y0zMaUTrYDptARmbyEBsLcIX8a4Up7jKNtGKaJq5MJAGXxq
u4O4ra8VgLI9oeNhm4cYvqWLJQj/ujk8mdeBEMqn00Q06YZHqNR63JoagtSk6qwQc2PcTQEJY6vs
2n1hmeHSUlrrcTBC6zEFZBC6vMiwJpJmFkcm8I+BP26qPmiPErQLQbIkWNqbPz29MJieb/Kxv3Pi
zt5LCDaou/FI4ehLp+ZE0QTz2okw69kmxIJPR43d9P7p9hncsj223dULz1JynzoE8xiYBD2ShO7Q
hVNgGGTk2lEScJCLa6gq/JEhO5oTJyiZnJQ3plGKEmyek45vpyOhWAJYkJ+rUyGES+dOHfjTno1Y
vBzGrtpLEIY9KfW+ZnTDrMtibK9Hb2Yc7rS6rn+JO4bG2oVSJrJqKTQK/JYgMNs5Xqtz6axu+jzL
qXBbxM+4mpVFLq4gGgV/+BvnXeYl6ouHVOBGgf1X6ZTvE9NbAhxeXtzBuq7+j7Dz2HFcS7vsu/S4
CdAcukFP5L0U3kyItPTe8+n/xaOsPyuzGnWBgkApouJGhijyM3uvvchUK13BzCie5FFW+u+QbB+5
rk9HwcB4jSM+/1SCfmnqz8VUjiChmewmg7UlpbDbOSjODxpz0e0dzjOK8mSbAcAfL6D2JwDlauWu
oNjwtKOCYnuFJXJJqKj5otRGewb5KhY2/PTlnXDbCSc71hW/+D9Mz/4zxYakCfZMmiVU09E0/S9Y
ZUvjqRpciA5DNryN2OoYYaEGYlADx4BacinBCxZ7xYek6BBDEi1+BzKU6pfQfsByb2/UmLgtehlx
SbtowDRVetFRrlvkhloeOWVkrqHEhdsectCqjsPsg0SOi94H3g/LjHZoqNzPHqfbpPkRtYFfP7gB
SMLYHT7ls6D9dAfTq9ZmkO1sIjDuycUaoUF9/E9JwKwS/yjZkdE5Qp137oZrsS1ALv9nyS5CSptm
Ynxjp623amghT8jqFiGNKj2QYZ+1+UEeydcG4TIjTbCjUBcqnvnRpUZ3kVVi3RkfnM7REVLcTv5B
gYVjAK26YSv/omWm1Ud3oALpBWiEYmossQscdstT46yh9udwtzgCrQ6By4f9kdf+v45YXx+Dqgvx
W0ByHPL2o+MOtkY7H84DwYfJdMQxN83p3GfUGZIWo3psuuajOvGnReykDxkounXRQPJSrDp/ayeL
C3brjedqyIq3MlEXVhOkL11u43bG3DG1FMuo3v1LRnV9xk9cr6akoVYwtGntO+mL2nXm1/mgRya0
m7iQbMuiv6Lk6h6LyS9uUTF9o1pTTnAsQWJyZd9ZCVm/cibmqu/52IcfET0dCvIWkH/ar71RFU+O
AGZn6OhQBtNccF136B7nqc/M/q0VO9v2FUABayiMIxXBizS0mCOeM5DHmLPn0ttEETWS+/DmQQIL
J3t4gaZcHgKo+nBbkPb8w5Ta/st3geHYwOuh6TgcIcOq5l+nU8G6OnXTOGBlVOqbAk3UFXXFi6xU
//cZGjaDVSox8Ho4rHsRNeveTsS+dMX4POa3LkwBECZWd5bfWaYIGdEX9Mt7cprS6d9tWOHnzMyv
gQCFQCfGJXVEb1Wzrg/RcT0nQ7qTI52I0vOXQ82Y6zs+m9Uq8C3lUR4ROfTrCOMiirNE3UGN3GLK
fLDi8Fto8QH15wc1K1bIbewLpPBih3GQc6/IPoFWNffxS2kVn7WWNRepf5mfmTVXjayF16jYI2pw
1XdfIUs8C/mm9u4xwQCIdCPBny6Hxd6ctQIw7KGlG971PatZLbWiVStja6TspBn7aFGVWrCT5W82
Oc7cv3K3I9JdZ6PIr9qxzFiG0YsDjuSIhdZYShqzqUAX6s1QP+psMxYmp5u3yQPqevlQU5S8qmgb
UkiMlTrGfIhSgTI0De5B8lJtEsPApCuoxb0BTAaJU6XwnwWzEaRMuov4W0xUx1by9o0Wy6bRzsNS
JrmApFH/xWMZvCSdENsim8pdbxPWc4/Gy5j+3bOIhPCjA/4STBpAX3ZdKPLVQObrou0EY99krJ5N
Qa3k1tFTTThnuIg65SK1b81MjWa3fRTkMRBP28DADvsDunR3fz/yCF5lBnZExDRtDJTA26DvmdD5
hIRF2fQCbCE7FSrcVP5k5UcVK2uTTIFNkzgxxqB/jWqMnPrrPsRt5K9A1ED/FCTqHn0vkkZccMsg
D7tb2ir9zspJu2HveFOUIN+PDfN3uDbpReldd+Pb/fY+0/2HT+TfF3hXZxDDCs7UQMCwPvp7b9ST
cqJhItYOUCKCa1xY7YahvsuF0wY7qahGfM4N5aVxleSSoBFfyj40IH59EVWtehvjfhsoYb4pSEq/
tUaOnl5pgm9e9Y3JRkd0Bls86KgjigQ3P2SV+6lVzXgz5gcWsNruboSM2PaA1j5FsEvefOqYTeHS
X5lpe455T2EHN3hhKnriyqq+E1OxcrWiOIRDkz8wmwGIDrBsRzZuv53lnQOVxcUr2DLlo8EkJGVh
k/PptJkKk2jD2iIe45CAJL/fdzN9qSjLdjvMntEkTd5EU2SbcvJ+ymgRd+CuoHKh2mlOWS8LaNcA
NJV0J3uRcRyL85S0V1JL9sVkqUTIz2u3GFq4VHfPr49wDYlm+VaRCYsIu/kO8eBSG3BmHZs/ZV1B
7yljQ8d1S27poi9ad2Vo7jUMqUWAy4VfHaQVaqAqHzal14ZIx37vkEWy9JNwOjZV6y1b13HOYTFN
+0LuE2COF3tUyajvYZnCUg+adKOq3xppdi317nteQ2b672eUUP8e6iMeUHWhMd9TwekhN/izZFBx
H1mGZVQHJZuMba63gmiySBw9N5/OXHx5BzPUSZHfhTAk8UsMk/sLSeSkhr+vRq7YqXWACvYgCwcC
ZZNLXLRf5bMuE8SwOP3XLPKekSTlH+SxIHwS0YKDuKzGb3lrv9VIsW++g6khLPxprWZ0Fb6hhQxd
q0WQ6A6Kx55gkXL4gnEzJEfUVw/SwQ2Ah96fXJquRwXUxcM+ZPa/trvocfQK+8TCaStHe7WGL62o
a2SXjlZcx3RikMQQo3Z0psCz46BpOGfQ35VMugz7wI0a3dzkraY+zx+0qM+euSqFSx3p317oUUbC
IcUmvXbzgFLAX1dd0W0jLE4s8rP6jKURiY8FmyRtHPWZkIKVKb4QKMZ2eZ6gqDiw9H7UHv2KcFbu
XJhZZi+K3gXfMOUXT7AroYbT+j0xa9U3FTkpxwJqOZEF2Mc707MOmaY/kRSZ3erRwIJNRIszX+E9
eRqJLFc2Yc+GxsxNdk52BCUqCB4K8q7XWT94CIqsCmSyT+p1XisHXRj6MtRMEhRnY0g64PCPBUa1
EDEQ9+uG60kb5OdUoDgIXXd8R+gPAY7W75yYhFrTF+ubVpmUh6xxGeGqw15PqH7Dzp5LszRQjm3X
ekfFMrxjbxHBk81/Ba6hv1J970cqUsv7TtVlQrFzSyIlUuFSaTYxxV3qfLpZXZ3VKamHhVWE1fn+
3G2yIw7tlXxJPuj3b2FuV1TiJH0gVThshxISc5SOP+f2/ohxXX2whngn3xZsm+YmR8OI3Lxn8Bog
z89VVnuDY37NOoEBNWXJcNZrrjLtQCIh9ORF0grlh1dEr4FTig+i7vFAxn6AakOLAbE3r7aY9O9K
4UC0rQj71HOCDGHIUXoH60S3uh+e7jz2zlh+KYcaVaMbdW+VohBuDbxoF5fO5xhH4dFkMEeFzBGJ
Zsc69MhJYDN1MmAKnsY5McHJbX91p42Whdtt9cT6MEkK3AXQsImIRSNF+uKc8MUMu1h0AnHEAPt/
3lrM8yXNHJbkv8H5SG2q2DDpV3J3LZ8yB+5WHZCYS2iKDznDzFsHZRl8672qUu0KBglrROjqOWyj
s22Z9aN80DMPDpAauovZ7yz3Q4zF5HjMnnZ0thHuWEaiBQ6jw+C2uDHkhU+v1U87sYyVjOtW2cgv
iiz94PbYnOQUcUQEuNI6ggVMg+mGEn4zi2J8r+2OQgxQioo85lb7xAOCyuAaY6YsBIihEkX0vevs
8sWzPOCo0eQcCMkqdyhANT6oqBn6tD8PalpsBzKFoK5EhD8gR2SEABUgrdt97vnRU18l6hqJQdDu
HT3fszGJDsxZnmWrolnXLsit3e8RQ6oEH1WIXJU8rJufdh44n0Z9kEd+y82lVRr7EljNo7CM/ipT
oTyne+xzlfgUfETHlJ0HhoQYoHgyGKdUxM6a/3LwXNgz3FvA3bnnKyB+rE6155FKMyZfw4ornjWN
5rXL0ehoU/yoWb6x9EagnNJd0sDsuT/t+0hfIeuYqQnjVCykDz1UY+5NyWQbRHi14JEj/djnKaPV
oUBy0/ZYFV3jIE/CIlOm0wU6ziyAtHx6zNm4rfsJLq2517TyLsQlMZZ39o2dUu638IMPY5ohiWB+
A2fph5yiqXUNzk/ygsFVzn/KRF+ZkWsdfE7aFknSJSbuV0oJCnYS28EEFETquHl06v5TOMsaGtT3
IiZyKB3a6sGnEN5FXHvuFn2j6ZOPMFbBT4w1Pu4YzI/0CsiHwBI6n1SWBVbbI8/IE/XaRE18NWDm
LDLy3t4t6tJitokF85WzsKzk4Pvlh68yHgsU56tcaULqzy9yw9diluX78YBHXuGvTD9zt1GqZ0tF
hBS3sPOgCY/xP6zz4AT8MRsgiUJ34AQb6hygaBim+teNvmm1BGEywOt7cAMEcMq9nMVRMITskbqe
jkwaIPM+hCE4C6ELkRwA+viHWohqZYyjuRJV82ppRnPMmGTd35U0FSclczMo1/bbb3NXkPOSN7lv
numPe0ISiL3PFG/fdu63lhvabajK8TbND6jh1zXXqXMuELD1YXjlbjSsla4KTyUwtLMVWfAJVAYv
E9rGmSEXoQtYCqVTj13tWKsowFifw7eeXUHJ66+jH3dsr6HE5RPOjE+2sQNaUrTuXtXu6wihYJjE
1BcI8CLANPs2hw2nqecpNH7KgSheCZXNpfFTjg2RY+NCAQB21APtKL0BaVmaq0hFCe8QCrLB4pez
ynA1IOPKY1TbPnkTPnPGeZNSZ8WQA7fOyUbCUGcSBY71J17IJbpU2IrSYxvZWY9RHMd7k+yddcQM
YOP4VYkRH5cJi6DhYmj9cAojXLFNk12srJz2UwDZAgkvrXNZAzX3i349GAbBYVlzjJ3hS6tO5Urz
eR8xB+7IIK0O3bzQcq1R25ozbqPl0siAH9yqA5f05DAgDFEN83Hsy6sdkxtXTtN1AmJz9tvhk6Ez
DIJUncM0eUPsjzKty+1/L0/Rlfx91hpI5Fz2zwLvP+rPvzQnld4b5HyQmVMURbSqDRbgci4aFtaq
Kwr1YFgt4LAsefYZ4qUKhBn5ua0MLUN7NkdtgSazz12BmW7OQxgshuucPclzTnoBruV1Hqn9TR7B
OaHwIO/hvm6uUNqvYDA1mD8mB/pG6J4xHxMXomb1kz32YstqH6NkAFBx0wZmt8jdyYVzM1K4cysh
x7JYq93koG2YKYfjNL3dO6OCZdna0+1wCVXJCeP2IgFuEtsmjxwlwc9c9VvhdbfGJU8OYdOjHEbM
zxpi5x7lOTk/wwm5dSJzK8fLUuahNpSOSUcknu0dnZw0rt+ReCBtF+k0IZVUjHgRKa1+urNDHaov
ZntsGkazf+dzL3ZD+CtEsxqW8GGwvKTEmPNnYsdHwaSTZ32qRPFd/mKd6N3z/AxztrPopB7KCutg
q8SRs3VJotv7VuDe7K5D/B04xGtYhOhWmk7Kkso4Vf4U+TQmZ5xwwHB6zcty3PTaTL2z62MPuIbG
qtKBFQYxBc0iCCH31ap2kT4gribNpqYBxIeILWgydGdzvwiYzRQzgGuJQQYyvk8Hob0OIt7Ins8s
GMPMd4z7QmGIGIuU4xC8JX62l2uxMCpRuE19conADuz6SCPeykBpNaSAbSWbLeq997oezadCpPaS
cKFOecKxuyBaQdsoDVnkckFeNngIsJVtPAu/pot1DOHIYO2UKg9uvqtYSxSBzgfBI+pg75s/6E3e
0BpLLNLFjdP+XbOd9OD1/lHeJ5mY1xfF6l+zVLwnDvyNvMIsE3sQXs00iaj4O38vP6v5lG2sEiVN
2hg32Rw1KWtpAlge5b7LT7SVoRshaZVFu9Oztj/5UKmWUtlX5O47e9zxEV1ff+I2KJaq7Y+fKvl1
medat1b7MsYtzXCdljs0hiULW57i2dPsRdpWVAPUD+uRRaP8gaqufi+sIPqH1tYx/vPSMUv+aFoQ
q7lCm7/+7ctjmPn1//s/2v9ViUAqDaWzuaN4fHpjwsga32ru9Oko85FXZO7FqEb/1DBpQxnMwiUO
/Jcw9NInc34d9vqv11m5vqhGFO4L1ubLerLFk1tmc/o0wqhp3jAQoTjsREoIrFcnT6KIv9QcLJmj
OJs78SJGqHziQ73rBI7MIpnSx66jEjXHMfpgcArZxqCSMYZmL5/Vevzr9cQuUHwTlwHvKYN6rZH4
05h0DvPTzFXSre4NIAFd46Zko3Er8zLYuYhHyE/htXh+KBVCSTSM5oXaEE7cTSEtiNqF7NTycTXG
E/LSKBaXQGKjpRu9wovilkgzKvtrn2lnQcLcdwd/wJ8HUzvdX8HycbaN2l6MTqis+pZ/KmjQ/KSI
ptopPgFx//32AHnhr/eYNYDgf7PhCIsEtMw/32OP+5lowkrZJmnoLUet+NLWffvkJ567b1TXYaRT
6J/T8DT5udhoTUQrhfhko5fsP4vO19DKqksbKvgr9klxmEyQixa/+Uc0ip/2GCbEwXvVEeVCi6QH
JbquepchHgZ3BYsSO2M65btx8C4KeaQ72dfKNrc32dZz0U62GXkyi0pYwVPOBvE2Oso9msCaHVth
VyA+yVUEvUpFHaTal2Sc094muJND4YZbIUNADRZ2aytmNKIXg9jhdWWZ7v/InER7c4raJHvRthYA
/DYGHe2LZuak2nQmA4aZ6cLA4sFH9rj0Q0x6ZVlqt3uDiHpgRWZsZawKSFOHuFbO9xrVCBBvxIp5
UR0HST7IsCdbV2ZDcYiuezDjV83LHvQkyk9YrCnDTZyYdVbnVxPN2L4222iXD074MKbp572slKhW
bWrfJVYi14DsOGGWsrPWjTfTUkvU0y1vYRK8tYW2UuOweUkSS5xxFS2HKerP4CTXzXxZl9f2vsTB
eyfR3f8xE5BSMqayrF61rExIo/xktZdupVu7VvX2YSgvd7N2pNSHiYC4HQOLxegr9k3aIHtRWXu1
xMaDPcz6J/6g+Z+8SNcxZtIFvmgQBVgS/jxb6y5vuyELCUKVhUmcz8vdcIoeGuxOhzkpHGMSaexD
lhj4/NKYy7z9PRVifFdpxDfqhFxWPk0T9dKLJr7AlVDXkq/is8W99TYVhz9jbcARfE1F0R9ywmNg
VzOShvSSIUuF9MOSjE6nbYKThZpUFkydFj4M7HsApVnZwzTHWM4zMdG66VNVr2s/oC1Ky24vFXdN
F1QPVn3PHde4VyxAq+qH2uiB53LyHBoMJWR45foqdkxzlw2CoZ2vtye1STE3qpXF33jIYV7NNJa8
6yzSrot81yKyWSleM5BejH9PS+J8KZUFhZqWT328SrqkWt3H9Bh8QxDcQ/rMKNYC6eAxu+zd9FkH
8nsM8B4ubCfQN7mWimUs5WphLb7AknpHC6rvKCZQn5OxVjSYQzuGcJrBOFbX+mJXtZl/Q40YrVTY
tu9BP70i+7YePSV4/203+O0+UHSvXt/LKCAyYt0QPLF0FLtf26WwbJZNxFxAUNzL+mqKy3Dh+iER
RBUJZYXwfnqZBoqFUAQsAGm6H+kMbkjPqjXBBOhrHCM/d3Zf7umTzhNa/DNhCxWpbqXir/WS2MRs
6hg+V2HZnXT9vdXZqizChnVQ2aqg8rjQaGuvTN2rCFrv0Bbxg3z2+8EySK2DGFrmVygKx6jV3EVC
GV2vGiGeTWWCT9M7Z83ywsfJnIxHXVOAGyrGW61v88ZsMCM2hGhmLYUhnoUrTa57zcoovTqMBSxB
cqo+Qdhh3460czQe3dhLHoxk0p7YGm7lWMUFi7spJt1e6U4HCkVWxNh2y1VdQLZRQuSkVpbRKGsz
xQ/FYM0UziHPF+IzXAPOjkVo2t1Tk+CGqPtq2mvNwldKEIxGGDxl5EHdMmIfskycCFFjylkAfTKH
by2pzb/2Pw4N0FatC3aBWfkpS95MTPdnUlYnv5aIF804ZYr73CkAj9EbEP2bOe8+DhjQ/Cr6HTvV
LqEG7H6eSAEWdXa25xO5UrUXKUkcXZXV8dAZdzOfVyF8lU9pOd+Bm5uPiqOwp87tF96WepeUjH40
gl3fe4ulICFjM2oZh9wPOyFGIWJXsbEdDfHIKNyl2xHSlLVKuBJOYnw6Ft2k26jrIkELNWpR/YBU
T8kUFtPj2O9kUy4fGoMo9Xj2T8n2vOVGtLxLf6NAh6Q+Lzblgz0fpU5acx1Z5BhJmsB7Y25vHAPb
7pbCHLOzhYYbZB9/dmy4CRvTqwRAJZ3D6MvUyFuLQVOmXPyZbOXWFS/2y9hGNz8bq68aoOBsVsxy
b3nGDe+8eUhnx5z1ZGFX6aHprJxs+0BbOTXySnmtU62xvt0HTmwopTxEM5uPvJ6jGWpyBhN/AJw6
lGcSOQZWOBy582vEaNqQsCiEVI+EWejj5fn3NytdFG9d7d++//c3mFb+FTGc0uyHdqWkNvPbwgU6
Ao3voXad1zwGtFw1s5UhC+xdB4Zm2ZDcdiCTdYu2L/0mIkUnrNlRbr5hdocm8pV1E5TKSe/LYDGg
Yl1ibRkvXp/gMPLBwEjwVRJmO32CXxYXabXLm/odcCtAGhrLtmqSb8CxHLLmgDZg+u/uzV04FN/H
vE53NPi2NzU/dPVr603xdy/IaBqNoH5CgoH8dfAeRFlHH2n9lsyWH5aA2qby82TXjqjCu6LdNBpp
NEsWFdtULYOL/Ps3EdbmzkuGXSH0b3bVGfvfN6gy0laeyookIjvnqsd5tK/Kut5FKkWJG/LvatqM
e5MhgpUxZ/BFVfKAonnc13kKmhww73jSDGXhpSUG4ZIs63lBTO7u2o8tHIOVcZlIHOFjJMxbrubE
8FrRRqqZzTlfx7RL5Rw3tUYatru0C/Emf4AQOtXDmNb6PtWtt0SP1/c3FCu7swTEhdFZ6Y73/ZxO
NNgiCzsihzH9HgJMMCs5f/QSJ1javdBPEAvM1ySIWAwY0VMm3Ecfscgq1DJKsfkoSyf1YURupiSt
fqgov/F8F/54VLsC14l8nqZZtLbNorr/9J8DwWrvHmnQS1POUwMXu4pH/ib6ipnU2zF7YEd7rmbR
pVon/YHpync/6ZleuuUIr9irfrgmEopoTKrL/XbV+xYQY4zn+3TOD5XDMNgn881DPIx+atWbKVV2
bAGHBWWB+gSzeNigFMiPCiijs6Il9Rop36dTJiFlZnDuLJE/mqE6PCaTcQwDq39RJHOsD7uOa2Sy
UErXeLP/hCw3o8Gy2K4w4sz82kwX7r7oq6+VKoKT8Mm19Oj01ukk3GefHLyFh9QC115YrycMOyvb
SOLDMI+iSkJnpkIlqUakxXOfpG+hnjRf8fu9IQMDP26gxlN+xpytT2NZYcMNmnbbuNnLxGrmwsDB
ZTsQp3vFd6H/q0g+sIqE72D316OV9c/+pIxXNwx+ypfHDKjjNNgDcQt8lzbZ+5ahCkuU9Bnqnn4n
MXSofgsz7N4DVyjrkUXrIaiL4CGYop+szRcOCNZ+JYrsigWwuhpDiqoXdC5C/GrYlUUMwY4ow+P9
HUkMe5XWjli7+FcXhl3FDCA1KANJQTh7qlqsq1QABo3VFE/RhEqlaIc3S/UODYZC2RRUZUqF42SL
+5z/3me4FkYZjI0re7S0l7S1h7OWpMyrA2NaCQvVrDRgi5HWtzChD/lENE2++zOlwrxZbpjvFLJI
96Fw26uTzNwvhEor16YN9w2GaIQZROdq1PPXgb/yMKccdXN2twHkbAEQvLs5mtHvGER76HZb+2rR
ai3p8rxlmOspNRBjZD1X30t0CTu6hpaZa67sfA2KoaG245aEQO/e9sinkYsvSs5yEb8zUCo2tRZY
m2TuOipBh+unQjm3gtEmXP1Dnxvf1HF0WJLq4TmzfJzl87UvjcXNKif1WBhxBXSmawln6R3Gizgt
rC1jwYG5AdmOs1gB08y4VWbSteEV6s2O/JRBbNU8jip0ZNoibXfHrsyv1bsuIfJMvpDH7IoAGziE
01ruWcnqYCVXsVyPspujWO46a3ByhllrLsrUAyBOd8q6ySFNyAC6XMVl8Rh26v2Zgkfg/ktiNN/I
et5SVfTjZqmsYpnXxnr40Ixoe6tc0Hw17VVlg3Wwc8vdmI7unMacf56TNMSVhlbyhaswM4V5PxsO
yrWoRnKsS8991ivVWWtln52ymlN7IsA2T9MUoGzIWH8+CuL611GkwcevMjBrRR58JIUyXvh/6y9N
kn74nUFY1AClYEAjEUFNeRoIp1jmzuQSWsZr/mCWvwjkxE6xtDDuwDbwqn6fs97p8w4aW8RIP8R6
PtRDsbIimDJzsJKhWJ9Khft5Itl3H9lq+kKQ5LUmcPeLNXfI2GyHddANJbf6ucAM00pd1W0IOtX3
lNcCG8zQixlVU9aPbabu+Q2VV0sduxPTHn0BJKDe6LXG3TUmUpmrPy1/yToH01lPfeL0H+Si4ZXg
nv/XdwiDfxhBPIHapZ8hBO4Soc9XdA3mMgg1QA3zQ+Oh25dfsNAR9hZId4GeeI3OQDu0bdE/GLnT
LJK8Pd0HsCIHSB56U03NHnvn0BqO3D7rx2Y0/XMTVOyuFD56oRlYW3mWyfONf0aOhrNm0ElSbFjG
9b5XB1QT4ZisPHP03pO6urZl9GUYxPCkKWHLzym056Jtx7U2Tdm55iJ4aJNq2Pbea6Jc7kvkhniQ
UnO4YXvnWamQjAqAlgXjABunXOjC9EZPdwxQe/B7ooYv3UQ54+VYooBBHae7esLPnzeThjING9Uc
grU76+HlHCFR+tfUtpEv8VYvAHYgomvTZu0jsbhldd2sw/nIn1+TR/I1v5r6q08AwIhabiGDu+Qe
y526eC9fk4VNUPa8czBcGRuAVFfKsbu5XenjnYEzjQhefWlDUsMZM31vi+RGKLcAPtToR5mV1CDw
iGK6IaAeyaom0/IwCOeRbd30Sl2dbdD1sc+oeu1q4kpccnWyv2XPLO6Im3a8aW8lY3Zr0qmBWodw
5e6Vi96CxPVebDJnI4wx5KvnPrykySO6NCTwM1DtjVVYfrtwkTectGsziOrk+Hl/8uYHm0kowcIN
npcg8pAnxCG2tcLDFWE4D8i3L6XdGdw4J644KmgRG33CWo7IkKQ/xvDfHtmUW7gvuaDLkZqS0Y51
6BzOuosP2osxLCmVobye5WOlafnNSLTnHtHVG+M6tr4QipdA561t74p0hw5oG9F0/tQ8khGr3Pw5
cZDMr8xfih1Mz4079ado1luxog1OpddrjDjZfeeaE3yFn/GQKk9GbwcPJJ06j607HmOrjt7zKkn2
lTqxtcuU8J3ZZboMbcc/uQKBUaPqyNaCvF5MbZY/AybPNkGaG0fFq8cT5CNtrSo3MvXCkwOm56Hy
+5eJXFiaLm0DMyI/19ScZ3n0+6FqnWyPRPIswvRXVGLoqOkrXKqrjV/5Ry08Qo2CCu1HVaM0uNq2
F691gIInivf8TDymvVJhM96KvDhogh5CVYZhEbJbDsCMBrsCOeXC7gLlk8iuZV5oiBvcZlh0cZ89
RgIClE2ht8U82V2UgqaJbMd3JU+Tndz0mpZlsdScCI1BVfs7j8BoFHs5FVW89TgDL4oabKZ5qT/O
mhP54AwRV02vZLtVt4/ppHtXoIbakbwzhi6zVTpIHI2TtcwufU/FRmUzG82E9dDQGYkZO1DPnZE6
d0Z8rs2nMO12hNpuwziumTOaguzqlhHUXOOWvf9vrxP396NPrGesD2Y/67S4YqNpUZOoIPC3/JEN
IFZTkFTbVrfff5tHnFBFE+WWb4y3VnqixW9ZmhZ7yPTGOh3QJtuMUTYKIuJfyaiN0f0gFIj5u40L
WRGvv2ftcuA+EMGVBu2VZbW4j+D93iwXkG2A+bVNu5fepBouOPhAL19PA+HLyyZaEfc1gitmOhyZ
nnH/Iu7UduX7bo8VJcdj6asdMvQBeJ5MmgX6op09aydHodyC4vOQ9hs5E7UTFuxFML3KfbM1L52V
oQ7Osf3Lyzdv9eXLlpp+0+LcxzmpExqUzrDljGXhttSm2xAY8SZXcHfVni0WjRmV67aBXGWFHRQM
QsjpF/VjRc7gsZgf5JF8MODXH7VxEXhP/jybGDM84LZI3EcKMWMbl1AC7r05FZO+NhlEwjetvc/K
Aro/+ypCtwTi4nRbL6FOk/Z4H/H+ku5t2ki4N+X61UocZTcoWr4zgfbuu7Ttr/1s0ijz0XsIVBcg
NSGH8oFg2HwjbKPFXjzvpeYvVFbRHO817zQq34OgfB0j+MacrFirGhpm+bSB+rHUWUZmQ6CQ2IGI
I6nbaVfIKFu6VP6rvvYcu6n7dcjAkc8H3b8O5i9BJWUub1qf///vC8LC+9AaovbwlTD6sb5Plfkw
gAV+E2VL4CwYo5OSqO6pbomKya00e9fa5NIHfKjEEMaEaikDepgoP6Sq6N6ThIhjPnUaRN5dCiyI
qnEViDZ/i9KuWDU1o/GmLYq3Pk4/CsU1mZmp1RqgcIFm+VUmgYR9aJ5ER8yufBpR1qFPJOFkBol3
sd8dLe0pnZ/8ooq7yRaTRzzMkNfoMW9XRNCG/sLR9YVEpciHVi/8g9dY3NPn/nScWueYEVnFTsum
3CL376lDXbyQNLUCiZIDUELUzk0SFQHZ6xtYlzcKr3HV0fEdPaX2L80UthRoxD/jFN1aVoUp0sag
X/pDdYyHtAb/1NMIzxINO8bU4nb6wpkxmUMHnsZps+zktqg2GrBlaFJji2kYxVljoIwJu/40ljmJ
BYH/TDZL+q2ynZ9G3DgbFqzZSlO95DjNsqGma22UbblK+lTgL10cY/tBddNHTLg5ld2V6QQOmD+P
ggaNunwtkkeMPFfFvBjhw3aU55/oaoXgjYnSZD47cRntsOd9WqVbfOE/QVHNtKe2xDW0Ypt7m7XL
2sRYZoHp7yLwzG99hcuRstM9T2RPvhmgxFHN+c9Z+5TPUg8piZyGxITDgNXbR4OIKWqFfOR/KDuv
Jbetres+EaqQwy1JMJPNzpJvUK2EnDOe/h97U8ey5a/s+i8ODwC25BYJ7LDWnGNeUJ44aB2zJThZ
oxucZjcjyT5C3G1PylGmiqZmuENqANhEZIwaZTcTjeAl/pI25QH8WIMdVbhUf50n5AWh2zH7nbY8
d0Nc3+R3FGlqtbtvbdsJGkgwHEPbGr+Lgza2JnkA2yY41xAPV3AWrVOTF8xZ4ki+LItHOaCiaSuu
Y3s/0EtoL3IuSwPIFZlluBuEXt0TarPMD2xinAYFNQh5jv33oEUQNukt8dJxuI7Vynkc6AztEKNX
B6MCiwH9z1jPKYClcdDUbWaYPxZVNf7AF/JjrPKfB3FhcCc2t3ARURglfR1Z/LWL76PVBW9Dsizn
LiSKXV72WiLvmwJZipvhshc8gU4iwOWhOz2EnorxpmYZCoXo3BhqejbrjhE7UsxhkygVSt6oZVsf
wCCXrfzsz9NgzobHuQ982XOwZnc5FQsyqVij4Zf3Bt7xfsFh7RVr2fbXQE09yzPBfE0LT/ShRfbC
OOjFc4DCH1WuNt3UyqgPFdV934wByBKWdPLEizzqzIG7JtEgQGayyuZ6ww84KY94W2LIqjm3g75L
jXATCR52bOOYNJEg35wCroXUpQK3jNfjQGJ75xjFdpD1ICWG3N5YgXaowHKtZ91zLx4wlCuGZWqj
AoCq591pyCvWJSF2YzEv4YBABURFd62ThnH/BeUbXvlo1QELNWH/kB4QOqra2oay7kc2cJRdYti4
F6O5/94karkJleHqqLqzM1NTO/16WWi31qu6wiDtIfRBbsHjwnYrOP3CEGq6mewDL7s22iTIL8Xg
yywdaQsO9bF90Lv+tajYed4/MrsMBvBbRKlTg8crgUDskgmKv2cM1TrWZU5PYyB8Ty0/b1qbWz1t
Xug0E93dLR9suhIaLJpxDQCbIApBXRgP5EZ1Q21eWyv9Yit98rSEcGnKxQYp7tKKonc30nZlhkQa
e3JNUuiljkMmA3dG6BzzyAZsDKpmlrbTWg8XytiJfbIc0/K1pMtXFLkJ2K4+3W8cLVNQjYjRPvGG
1G9qnMiqaDzIay3aaL+Eb+TLZkRDjaFToHt1Uzqcer0bTq14kUfy2kQiO5pnl9pzmO9rp3voG3Cj
f1ETetFIPrXe7mXjgk+Q1aKp13Df+TBZ1fS4GfhtNLfqLkw4O7lGV9OhIvEgmO8r+F/rdrmW92BV
nvKpPYlMcOQu7eU+yehWsoNL1EdR8VWtgm9L4jqMaNr7fRjr8EN+MYAbhIuB4HEkFNzoYwOwQzb7
XbpkezA9B28J2MH0dukDJPfnyGxeAgSkew0d2S7UbevFaoxP8kmh5fthtjN25iADJFqL1ZSiGut4
rqikNGqyh9KPhS5GlpZoZuF7QfDs0e95DfoKs4wXaPs4owqsIU1aBXqf/sHmYTsTyij//i4PSXyz
6umGKsQ5ekFi+EplxJ/FT6jz8q1w0uyJj8nblNrcH/Uobl+NeToa6Ex8u2p1kpcicKz4QoHHheNz
VYbaPpcSWWZVL8qXP0rVLbY8/IeetOHtzC77yQAhD/PVGh9+FrVpU68ArO/lbxWluUYBtZvPBFcT
eCqK4yPaOaX0qkNMDgsShn3XRCQ/hugpa7oTR7umTJ7QS8aknk618mWpx+9Dm0Vvc+w1ftuACekX
QdXIuvgg9+bJpAfsv9V5naG/8JMkRh9vpkQgozupkRAAFJDGQb2HDFzndbU1yI1dE4pgvKvEpmNz
tdi4pvPwDrJootw2C8BPZKogU3h2125ovSlKMPkTi7sXptaPVvG6x6xXP1kCItla2RclGgSH20W1
VVH/qHLvQ9JFE8CT/RxO7yM4mUEkAqNVmg4Yxw0yITIbsO3c3FfoeLTUszXgX9JhVGZjGO0QFo27
YQ6ylZRe13VnQi4ZH+V/VvIdEJPzYGioUGpzbJBSE4NgAuVzgJ1FSkaIwexMn6pS27FbxViWLfG6
slDiS/QiabHpRZ7OdR6fenx9a2aI0LcCkLgLRHWClKbqc6SXya4LDX0z5sRISCCUnZ1/LsIj6LGW
VnoPNVbUhyIu651RBBYchBHZmEGoUasiZYeT2NOagvDnOxDl6Xob2zBVLWjpLPWMhsKkEGN5SRIe
73/zZKrDpgy9P5LY1T/EQdt39wN1tBLYsyUo63KrA8l5Xfo8fxJn1tLpQKbSlVpG0S1g6gbp24Z3
D5lczsprTY/LIBlyX37RY1cGN7I81ySIBbv7HoGSuHMthxeU984VZqn3IDchgdY2+3TCtz8ZgfaQ
jd3Sfze9mq8LlAyYSsTPfm4r3srWiscQ+RImHI/EWbOkCMgu/X6klWbqJ66rrWUuWRNqxv4u/rf6
bS2icGAGeX5jtNrGWWC4ymvkAncrOyVnLzTn+Ebd5Qnft72uZSCDU0H6xFWwVjNr8kGJ9w8jWrJt
58bD/agRR2lgMmF2g/k2NdM1p2P9ytDW7+HtJDsEtmxCpXSJJt4HSWvEGcBssq3KETqeipYmKdP5
BJWXSkvt6yZshmBWwrVqFe6V/sZqcgzjBv/UvMmjZFGeomKhPySuG4tZ4kXM9fqLOpMwbtOjYE/6
JJv8iVmd2pqgSlUh/yYSvWdl4cUqO+XSIAy2bQ0hOWtOb52xAIF4gE2ly4p0VZqW+lSSzcH/xq93
uw8M3m3DSo+oih6esmQfZ0we/Pn+JDVzAb0kMDOpw7+yQrXwfv8ODGCWu19VB0ZqZzPPXbn21Jdk
caJVEhWUvCSiN6qWFmEA3SJRjEzSUvejLClu8giXRXGb3G6fjMmykoIE2hrzzqjMTNBzDAKs+lS7
yDEno2fRecRCqjOxxn/qpTonRqNgaQfUgMuu7TOWU3XTPpioh6HGKl8dAblyFdyNVvON5T1uOfKm
iYVNEzIfYfwbGs0h1x6cPTVL63m2jOCn04RSCs2VYtnpau6eIU5giix7RVk5NWEMhlp2L8bc7eQw
0uhITeWdcZdtNSZGYoNmyX2zGeRGBdF7ialGM7YWUV0Iu8nqbpIcFbo4MsYytMmyNEx33P98zDX+
GpVh4+J6jbMuRBUwtW3fc2PkO3ZBbPQY75s2XtaIzS0HtZpSHGBuvXupgP7C9/dlJ7g1Ex7/2KRO
Ieonkj3UOlp4HkhgSDpWzU3WugQZi2ITtIfr3ETWQcqre6SIh0kpfS/XP5FBhRskVcDOt8G1xF17
YeQN2bsIXQuPFt63ILtIgYvdGQExE0y0YVLMO8A7+VoSdnSLXhFqJo16scteMZmMB3k0Ktl8EJz5
VeHVPwZz0F8xeeNKgwdPszQ+3z+vtn6h6DTsgUYZjzDHHdG1s775btv9uH9uKkmyWm9/M/OB7YA6
UsagJOPBAPFt08v3MiKK3Ui+n9Btr+QpQMftvYWuQi2eAKdv7p50Frlrrdfb81R24kjocsZldkFM
9SxSWk9Zq+3yI63VSihGm/PI3h9PYQXjpVrevQn6Udok/SbNiWpk5HaOfKbdExSz6QGqkx/VnX69
dwztAvohG6J7IGaq1STqDsp0SqovSWA9FYExvBfArgBCgpegyCFqnlSv7q6fDrPZ0UT+N6LAG5sj
mhH86+1krXKey7uscBKJqm1d7mH1tWd5FFZze47EtUVcC8P5f++mXrC+d1y0xRY+Sf5NXkqc4ZDQ
Kp0JljJLs9r3oISuIy1LP6tqh3mKuKqgVezPABxezGJScZq8dOT3PCN9pEKo0Dzt9ezdyLFq3cGj
UTidNXkTEXw/kFVvs28IXOPqqnOwi7BprUyRBo8k0zxTs8RpbCMuqbOWIUXuHY5FErXneDaac/Xn
UTno6qEPwAJVT9IOtkT29BJqT62Q/LdTJ0/kO+4An9ZeynqvFEW+Mw1ODUHmiEUZICrDEamiaNEQ
y5g+2plS7KK5nnyzVvu3elBS39IiA6tsNLzFKsL6iPy1o3y3IyR1hQW4vSxF0b8lJpkxWeTegq6x
kBJ6+tqi40/QLcsFJXOnxy5If6hhbL3dqTVkoCPz1dnrET/rqyPC3qruX4psts8qczkpSVsX6hO8
pWw7qgNuK/ZQYx17NAk7LOMssZ5GnTKt09UP8qwF8LIvQ3enT/mXX0ISJaBxETfRF+AU7WNVpShQ
VL2iYhm/t2bWvoepR2ilZsXXJqhw22Q4rJYm+NCToX1KsfquMsxaXyDar5tpDL5HqbebdKQLQvqX
ayndriWvz4ZBNBJJCd/KwCIjJ2yGdS/qkIDJlrVi1IaPn1c7mFX+Tf5JmSQEOevjrl+J5xJNXlW6
eBAyEhdDm+WfTJiVL9LZN9dJtrKnIDniuNJvukXegGzIufnyYI8RkMPafmW9MB8ljqGCQNoMwVWO
l3Fe2xsr6EnAyQOdhEc+W0lEkgjbjEy6bKEi1qdm/lBOk7LxRjYJIbRg8uHT+ejQNlyRRI6Ks92Q
pJXe7GBY1q4OejBtUnBOtYb8B09FuOpthgs9wNskb/j7ja35qbpo15lBHjeLQCC4aV6tuqKbLgKB
w2Y7iYmwWWDGI276hkJi5RZheB6V2tk4Vb0QdpvToBHzTZsqtzruhkevGwk976JSTBfVKYFftZFe
kXp2HvK8SV/k9UxczxWwwhDjHT/z4oWV/xAd4ICaL0ZVPrcidbRsQhJZTOfUAWKSndA4KOmhltq9
L5oXyvOd5XTfBJU8OGdNM/pTWxRvLlMNLp7/vWRD99dT+cZc4uWxMGZvCpyTG5mYQ9ZYGaEknqsF
VeS96m6PJK4MSUKtD9ngfi68eB2jjmRmLCmE6tzSQmpwH+Ynaz2MiEXl4Cpzh8dnx1oGpkICagyz
jbaDoPLIZ19ocvdUmopVpEfunviMlvYBPnetIEdPt/XhIgePX6fyXXSqP9/V5yIDUhvR39U6qhxx
+N4HVX5tKmABWjCE7zGRQYehgtoj3x2yAkjzeLqrqaHGafuu7qXYNjQhDs/8Kl7Io9tZZ+mA16ry
x2IgmOkTxdxSwIbgI1bkv8ocqNdRQ7b6uHdrwiEoAnnww0kUwT3JphwtvTwbOdNFkUyeUc7DwPw9
1pL+LOXzqLujQ93koJHT2Tjp3pBt5IRgWtRXQ2V6ltdptZHQU6rOSbfw0qlhUT+y+38wzLh6j9tp
Po7RjOVPnIo8QT9x2o3Z2WidCl11VmM58bvzCy9G0F15guhthH2/GYiV3mWet3JEmRulb4t+iZEE
IXxzc01NXU2ZSTZ2ozQ2sJ4Zh7dcTaVGqmzrus9XNcKccWP1TCBV8QwRYzhMTmitwhoMUT73Bdw3
g3CdNHiJqzk4M75Fz5qgW5tG8WRClTq6KMSP8ijEgGxX8wNqGRrNQkyjZKW5ChgBrxr5aA8dWWar
jH/YC36wUyEeQ8BRn9syS27YbVxUVOEm5P48VVHerfvEac6GltuAWt3yPa4ndxuTZbWVXQ6lHPI1
bmq6mHqh7YskbnduZEyXFLnBSqM1vZJ7NaTHA120mha3ycwiS5W9G3cHdrcBX0gF/05UveWpfMHb
tHLeUmrjlnVJ/3xKcIxk22ZmocG++aOsFJU1e2UevZKJRekmY3WfmYLUza4QOOtTCsuUJxPlYs7i
2PLiixp3R9syv+ZiKjFavNFN3FYbM5k+tSLHjo3+h6VQo7vf6j+XMA0Fw0Dsa6S61nTqYk980LBK
e+vrvxtt/g/ngmdaEMV0HSQUW6DfbJgorBTqdtRW2uIZGF+5+9UijlsxDTnJTZbWTQUWjIl2eB2o
DUUYNrSybyA7CL/1EgyvWLaJE4aY7yKXtaUZ0F4bW2hITfmjEtRoqTaT1++6syk5NzRvjtVS8pwv
S3hqJxZyA8X465iyqs7Tl7Lh7oJdMB0jkTFAD9X1K4fBuRfRBlUczkfs4+wLxbtdV9+UycL4Y4+X
Wl+mI9usndxhuIXh0naFA44aEY/RZkJ1uJZzQGvSNqiGfk2HQdsnHoN7I2kFpLS9FlgQndZtd940
8RQh9r1O2KuDbR0s6PADlozEF+DWEbg4u9FInw2H8T+cs5rEM/+V1g6sHbSLalse6HuDHezfzSZ6
U822WrXZqcN/jaWEAB/X7exNOgCOIvEt+hkOaiVN/s79u28H8LtNp36GFkDLxpuX7ch8fBm9cZNR
RHke1O65WBxlb1l2vZZV6d4d0WqOUfLZaq1NnwzF21RpF1m6q43ymxY9yT4HRCZj7QmClUdX7EST
OUVaRVsRF0PwnOtIq6sK8/LUetbeSfvjPespVEsSWkzlpZu0DcJo4yOyqnC10Mt4MYjA2jpKQuAR
u+MVIdkoIdrC29vCWKUGzrwJHe/ruLA7MbJheZ5ULSa7x1mex3yD1qp+VxzGwjF30kvUm8b7UhIs
UePAiof2NhM2IhM7szpJ1ung8vkMxWM6OerWYpbZjMIeM2LVvBrLpa2nHUYPSlN0EDDBLjM5yMVO
J6HsIjFWTVZ/KGMPXVeUBasFFZ6H+HrDkrSG+tZ0lz7s2EsNbosvI+5Pcxy5G7mLRUdTOcwwmap8
DRMSMClhociKzrLl7/Zh+uD0r6CS2ut9A0KxrLtAISoepjk+yWWYS0vhKbeGQwfJ9utctzlry8l8
yrLSv+8U/33AQPjymzPPs2EQ2jYYQijiluX+hhtICsOczdLKTmHb16+qpeRrVUvDN3lEZJtyvyaP
aHKRKht9SLBcX0ftyWlccyVPkb+3ELFRUkWze74nRrOUhpsZjkwnUa3vZB9FdlT6qUuPuRE/66KT
JsncspGGSyrAIgjvyxiWbEePH+PVvFBGx4CBx6ScfGllkKYGsqo0t7+ynnGP0ew0Wyo1zWszu19D
xKcuWMMCKd7nKZ6JYLSc6Bq00fykVe2LvK6GSuEnQ9wf6Pi6r4L7l8bejoDy6XnAB/DIAPckNVWz
sySHPtYedcIuV/I5ASOOlQrO00WMPv69i3J3OxnxCwzjfbiAepdBYNM4sl1NFMFcK66No2G0HJX+
rWie7ThF167q9jkuB3PFrLK9l7LudanRtZqdnWresa6TK9SAn8Ffc1a2O61u002ua6R+Q4xZqTlq
by2l8SqIxFKAMhSDs6l5rlZei2o9EGLuUpVpAPhPGiEXM0MDVAiVnqKOGiRG9FwkfWtw53drMYt1
h0o+vWSq84fj9OWtdKf23BYaNh+xXI4TssJnTIdK3N0MBZgM0lsQvEYbfVHBcZZGbLxXFjXioUFZ
EXvVtbHZU7AK6RO1v9wnyCnmyUWZCZTaGDrM4PW01wPHw9FcuQ+mTf1SN+iG/UdilfF/3PoOxAJV
U13o+eY/cjJAESoqkTKnLnenr0vFHp2WOYsPjsxo5Pu2UeQT9Pzmam76Wog1ur0gtiTk1Fnfv+2x
1KxzZaobd/Zs7jiOqhaUhDy6XxPvFvLa338ujGnksMku/LxgCyC37wn703PaDg///pib/4j8o1RG
EIjq8ZxQZf49nyxCmWSXhjucVNdxDrkzs7kWlZ68Vb21gZgD+mO6L00cjNiZtlXqGi8WvIWzWk7K
tbfcA8F8yfmXLietneXYj/1zHVs/pTpxWN547nkYmV4us0m0kx4S76ENmIPgVmHFUIxbgAbVb+fE
Pg9OOp7rMa180rVUiCTOzSUfezQDIkH4lAs3LX7MFFMLu4hf/v0DkUjMv826DiGPLJVwJ1i6Tbbf
32ddzbJRm83mdIJMzb7Ga+aVEc7518CZDlMxKe+N56IYGBGyVcYrWet7dNhPsv+ZWI12dCrvhyPW
BEZhxYdpaLapaPz+KiLLI3whBcNpF+NHcOzax9IR7o3ZQbs4YuwJFmu6KWY631x9UHfd4jkreW3u
6+XUFKp1mOpKf+W+ZH8mD/dh0bBd8Uqmlc5hSyciBcN+PsRtjIdDNKnh8xFDFMbLcbScsy2qxerS
PrM7St5zZxp9OGI//v3jdAVh9LeP0/E8HaKMY6u6+nsuPOJ2xYgwaxzvHmKzUwM4NAJmTDr2XtpI
tMT4FGdKeVtqtln3YrhtEug0K6O7aReXkoybVc+RpikPEa2diKDJ50S8QJNkQLff0dVXFEzTY9k0
pkvmVKJsaFd4G6lNCYrlmNGevYQYEo6to3e4Q/Dz8fPBMqnvaRGH216fjrI21AyEysQoq5R011Te
9CmO2icsLcGj1aLJrMt0y3RgoZeCv9b1KfV/cdSII+JESAsCVLTCbU8YhODSNJbC92s6bGUCErAg
/jd+oHlvnjdl517Nuiezc0JIifGpJrGDBEMWIY6hDWu5O3IKPBsaDO9dLjZLtVnOdJTa8BJkXUEr
2SVSD9Wc2hC3GYZZ+CzOpDeRryS8tqFnA47u400miOZFr7mn++D671+0ZogH4+/fNAF2qlBYGrrh
/GO5OkHwHBW9j078UHlgIFyehg61gJN6Wxgw7RY1mHQ5Nd4IOm8p3hGfQCMfZiTE3deqnM+5QaFd
uhzAfeW+lyHeVVzm+3nUSCIX93Ctq9EmJ+hwdd9JmbBmsVoQUybgD7alPTA+5y/A1MqTQAhWavAs
lRfyRS55gyYj6lsauLtOL3feGCs0D5P0Hl4ygYq8YcI73Y0XYK8SgjHmdi1VZZW3rBQvbs5NBFdK
Pui9S4BzR/MnqJeUzkf1AXIrO0o1JaBfwKehjvqnNYl6N7XDnWaiFmP8KJeSYIBuRjBStp2sL51h
Bn7sdsFasQQIPTZsDDxFtpVPP2vcW2+b03mKg2+ZSr6IjOusQKY+dhjxZVhnqdnH+xSku0t7lGFC
Sxkrp8VQV4GF4nGjDuR7poqm+AUZPiHIXZqvIme9uJYdrU4n8qITrKlpE1dG8F5WTHbk8P7RqDAK
Qn0himde4nPhFKT/eCUMOnEby5egiNknWPapoAVX1Ea1U0oDx2vot4VaPabxfJ07TXlbcvTcNoUm
wlqpE2mKmuxCiJo+5MPoKUEdV2IOiEyR7QQwctOVMea+QH3rogIk4ohiBotRslYQSfjyzigaDOuy
Tx0WiA8Zxd8XUe9ZaCb8fwPMPUJmPcNzLM/SHBYKf58k9Dx2e9NtkLAhA36J8dDEfdWGqKbqC3Ay
/Y+p41+m9XX6XCZoNOqJAddtwQOMk+v4dyt7N7TDdsqXz3dNrIJIzR0epF5WdjypZCKGVrOIeLHy
KKWbnQQV2R6hSXJDWozYxtPwRUE99VUe0Kgb2jp7ApNnkVmjJTdDj6y9mTb6vhMoGsGdGaBt7cy2
ah+jGdTav48E/8j7JHMIZItnMwjw//bvQz5rAuD/jUOchwaNs+o+kb9I2tS0oD3Xxn6mASvOi5aG
ldJDmGS5M54RWb+h2u1PaRybKzmAhbHZnboagZ08bcS78lRzad3a2h9ksZCzY3veTTWq7jz1Yv4w
E/XD6r0twZDNO8mXyo4UrRreHt1DBHKWuVfcwl5NNU16T0sIfRDibdcKh5t5G0haxbFvhVQDC/rI
lJU/5WXWwydzjCu0PuuQNJa+7g3t66Cb6qMyEOFYjYnykaEhqUQbIOUPRlXgncipTbfUhWVdGp6s
fa7dzlzRTjHeDQAM2yXKm52HV+HfvwFNFxyKv47Flkahx7VYvZKTRz3wt/tzUNyhnzs72d3R+Ig3
hrNUv6TVvAuibPxUmDoSvZkosDJrqNl5FA6rWml8+sYrwUd/NuHfrcoh9b5Z1bEXtw4CRsKUliJ5
IDro66SAipitwPuoSI6fiQ//PsYT9J6y/NS3XkcroHicMZE+hMn85T54FtZ7hBPwpbfwpFmuhcTH
dDFZDoPI41nWlkXDUgINNMiySIqJO6dr6z0oMfTXVT5a44qQGHc35xPTQFQVlzILrixKa/QZGlLe
1MDrKWhGSRQ+lLHlz1CgL7PTDi+gTml6RVAu5GnUTjSJ6Lj48nRSgV4sdcgAV1AXure/lAhCwTjW
AHDi74UIwhxESEYNMiaLRpfER0P1aw+l4raLtORa5VSNdEK+Vx22/K2tB+ndntH0GWgTr3N86dZw
LSJTzKoh1cD7KNQMKO7/Doo6/qIks7pVTZUUGwm9aOJs8tshfU7Bod6LwksOuXos61cN29Q+s8FR
TXG3fKrJu9TyMKUgOqdnmw64v/RxfGSu9V71AAGCqN+OOltvz/KeIJ95Z/h+NpVZDOt0ztvXYUSr
Y+hqh5J/WYWsTL8OXYXF2GqmR8LHs33flPGhzYPR/48b95+RZY5DT1ikQrg660ZZlPgL8qlJNLWh
uFxQRyJaA+BGa9lftRJikax/VbSqccSk3KZLkrH3iNKXeRmh8JfspUZy+p6teFGQ7PFUah3Lh6IZ
tAeDb416rTF/giDg+lOKOatewrd81Op931tf7opaGX8mr3mx+8WplB93n9r9wShm4s2CBMcVXsjf
lhQkRKxoBTlPfVB/MidHRA8PmJGiDnuqDPKLrBcDt/Ve/jOyTokIlHANvy/cYKtFlbPrqJMDgRp6
ogjVR5mTihjiym2Uf4o07AyhknobpU1xmQsOBn7WxdcQwKG80aonD7R9FeCv79sHlJrdZTSCN0+p
sv2St+ZR743Nr33IXPXFz7Gwt/fclXyUQaB8sZ2x2aTBTBiSKoL/itkfXJpVFNyXn1YB6sTJ9p6R
GQWxvSNyFocYGSu4T/58icba56ONERXaWbBaauXDmDSbqZ4VXGg7yjmbwo1cmcQyEp4g8nHdsuIQ
yG1reKpL1bsVwxf0rdqj7E00ASysrnOPA7aWa1q33jaqbOydFpMhwLCDrFrAT2qPaku+XCWKGI0C
JQfocbhpwih+bFmgQoBPkrO1JK+jKdIb7h35VgvfhnJodrpG01ZW4+WLBF2QjEANjH2SbZHxJ9Ie
5XuT+PllDr2VBpftEoNQ+PVmNPV0HKPkLH+U6cj9jyWI8TtXEQwRueGGy1zrsVX9nQZa0L+wjUnt
Dh468rWN+mI9lrNHjBxRWkeZfICfdSed4hNi1McqE9mo9vK67I1uiXYh0Z8vYZTkd79GwAqXRsjy
2DPTbJWSAAiBoNmnrFdv9KHCTRDW7SezbsioM6FrJq94iB7iMjjI50ZK1OWRPS7+7OlkuqQ6EDPN
qT4H6WNd1P/xEei68ds0x8ZSU6H/4y322Fz+XqdJKq0ou0YJz7PJ855BT9kMjpud01kdb1OaQT0X
KHeWEW+KW1UbgmFCX8pF2Zx3x9pUv8szuUsMuYnR9KsnudgwVftAX7Z4bGCWHZMY5eII6jen8fWj
8NJzpdcnKzDLj0q5kNcgWtuzcSZzs/oY4QKuENH3LwOVCp86mXLGLch2v6LVX+vx584TggCKCouH
oMdVKjb7Si8M9tgzoXAqm1mD7SFbnq2gYxgC/y0yGXwyVY+2jjor6aCprIMpVpBsj9o+Mli9u5V6
gHjXPipj6G67pAKNJmoRy0QAkVFHj1hFsZUa0yN6OX115+78T7W75tPMthUK6VenbD8kmSZZdLa3
KE91V2eFgI/M9Ctbz04BYRgZD9/TCLLG15AAr6N+zA5kECl32IVi4V50UhMcenXPNmTjuEunznyU
pRNS5ajoooZv+pU+GtWTo8403eg4+dLdc9CMuP18dyXNiePupditsjJqphTiV6mDDdszif3L0uk6
tCN7HfzBd4sdGVkAuGoqnCQreau2awKSnNgiN25/mKB8iO0wNJhZKw7O3JMDoGvBk80gglmOP+DR
84Kdp6M6MybP3bmFGx7qoApusyOElWLKwa+i39zpNAp40DSC15I/kLpPCdSrmXkqmAD0luamj72n
jG/qHkMly7VehFZxYZm0rzQ13CyOhSUwB/6DyOiHZRsH2O/ph9e26TqinPPU2MU+npbKT5OeyNHI
6p6riSCW3mRFiQRNMAvGW2OBmZlUkZtbRN6uil3oScAurkbR1Jt+iG92AWJ31KAXemzFfm02ipkd
Nh0H9aIafboN1RiQwJ9Hrts8eXpzbQvgnYOjIn8Zg/4w9I25xQC6wrjn93PBBJanBvyg8Ju9pPMD
aI7h1QWQahkZOnjzKBvwIltsp41F6mvgP6ucSRod3VFKkfXBwguSF+RVCUVcYWFZIRCwQKdnbRnP
oGaJF1w/tt/YiC1/XZNHZtPXJ3NIDpqilJfEJUukKzL7dF/O/ftq5R9DMMOPq9Kj89hLgSL0xPD0
l8VK5dotlYfFO01qW/gSx0Cp1zgauQq2QHSX5DWn01aec2izPn2QT7N86Wj37lOV7Cb5cNOSfgFL
BhTbQdp3isNIO2dCHDdZr27l6vcrVed86oO2P8oWGZPgOVwACAPAZhU7pTWmNuAlVax2TErooCQ5
b65adEsK5LmBCO894WgUOf9jy+H9znHks2Ar7LlETdgOH8ZvO46UNMKezIXgxGr9kVBZe6Ni0TjI
wrHmLJu41rrXIFdMRks6NvL6pMMAhvMA6q+ED+B1Lutoq3YP6JaXPaXginB0PAeTra8axaw+OQ3j
mEN220q1MYrjeZkeElBJWw04ykMbRIITxLUwJ3iCfCmmRad9LRh25rbIn90g955EpFDbV9W75nJf
0JQggpHJlHAoEX+V5mV3UiyUqdGi+4naKUSo5AWqzAwTg/tDrmBMUVptEpbizYgivoDfQ0iSnVwJ
dllTLo9u8pJ8Mbuy8h0LKdKva/JHslg7JMlSnuV1tQICM3r9RULKSXSd/khJdl91glQumeVBQO8A
zwVmy5RqtE7sg4huUVsyLjq0UGpj2WvZqZQvdO4I1dTzT547qQc96bMDZ3+khumom9j5PrRIQ4B7
68NuAmu6qlgv+lbdKBclro///qDoUFt/m6ltTUVfbSI80y1aDeZvmM+ldRQTm0mw09mMHHDkJKuk
Lkj2HEL2yeLFJdea+L8/z7EN8Ht2H0zjXySyTRHyC1TqX+AROQ8a9qbPqWumezYvXwp9Dp8g1itn
y4A8aLZmea3dDGK9W2unhV3spmOdfyLacHjuVWDiYhdUG2AsGrKKSiUOzvAC4TZYmKw04UUz4uA2
huC/8lhZ/z/CzmvJcSVLtl8EM2jxSi1T6xdYyYAOaPX1sxCs6eo+Y7fvCw/BzDqZSQKI2Hu7L1e7
BKFXCHjJZJxyyHyeY2NuTnsJBlAHj+S+2YjFbqKiIp66jbkcqhuecJsOvFl4n2q5ebTYFG9thguv
kvyLFZ3G8Nf0PU/5HXWjMR9rwMSGZdbfnFZgzE+C7NFxu+jgBDXgvMnbKJSFwlvYJnD8wbH6nXqt
GvA6D5qNFiz0NvQijCfVAfvXkfptliNXT40nZRn819eUGorm3aqAcAGwzDGB7i3tgYmATGa7JPtw
Y3oCZDasI98O77C6iOtsCjUkITvhtpNuuwCImmrD2aXpwmlsT32Yuz+7yH5zraI/dabnbMwiWzq4
lvsTtdImc+r+G//yYwD8vJqSDDuARiJlUfTZBbXVb+mE/qMLz3eMpnRdLrYI9ZDr0oR42Bf7GbsA
6zInNbR2cxUbkYc1NnGWDQnBxLJpHr3KIxvylmMQdCg7UaqcmDc1LE8IDnJTkialmoodSRcib6Fh
LBG8njDEOaIwi7mOr2rv4lnJnU8aI83QZjiiIategKVsFUvRmRp5jixKTFoYH7cmspY/NlU+XDTf
viMoB+TD6NqfVTQaDxhNim1njdoxyvP4zcsiKtJs2t3+oYgnfa8SYfxZ08jCFodg8OG3l99vPV6C
11oa0i2Xce9Nr4ZXvJStpu1Gqo9NVhOGs2Iy059rtFSI0+GTcSUsH5G/lyudFgiOidWIWmz5b+EX
vxs3C2iwS+2P8zeYgnDfjw1WgGUnCVrt9oMJd55PepT2aLVKUtoa4T67RZlACLRwxGIhb2pjONmZ
N+y8qPiN0BhS7pTjdPnTnZbduJqmbHxIS+2Nwhnvvh8y4I17pmJCq/dRg2DcQ29D846OBnwWPAth
lzxqSbVJJJ+PDjRxf+um2vOJek7cJX4aUSlWJLxXoiK2wE5pl2P5XX5B0owBF9msIvpiMkJKGB51
F70jfURrSeEx/vVQV8ZLIYAlmZGsjz3SbDYRhMDPQRS/kJPBuz4Z3eMtTWvoPxEt5Y8AvauTk9rx
biibaDuH0qVM1egpOWP+Tk6Su6KJFJzDxvxU8SIaDvKds8ivHVc4zY7BVbTuJyxzQzDad8pboHDy
6qE0h+OiYOqS5ixF2v7bdsJ3+nNfFoRl9rTzsCHRQGp9466AK5xiw5WsX4H4pWobcm/JKPZycx9U
WvGuWaGL1auoNn/b+Ho2/2TWWJ0Z3NTrMcS/5trQknm9uSgZViVKc0NDPt+rQ690vEMhPfB/Tumt
684u9qrjWH3d3iIwI69+peeXlKB3krAdbZs60nqpvEKSOir9P0gG2Qm0Gu+KgpzPCOy7QWxLgRPe
FoS5MVAzJqI+1P2/BvShLgejcWYUdyNukeXqKGnm7W+oUpDlVrMbyzrZwiApuXV1iwSUbTKOGMg2
QwQJKoGHQxP4lrg9QlBdUc1258yX/rrNR2vrF3WEhse3LmxmhW6Ja9eW59sfNk04OhZ9RFbV68gx
itsRuPLNKBL49121J83BPjVVBOfRspFGhAt2Uz34y7M2N/TTH+kP4EcVSJg8A2Ccftqkya1cqw22
ET2h5tMmmnFTZ6TzSqKFu1gP9x66QTowS/MnTdndN0zhdhagG0Xjj7yRMBDh/qJKmg8Op+Qx1jkx
ZBABOZ264a1vw98VAeDXm++1Z/yo3mdwxpgQZ+9FTCKlPzitxwYJQDFP7YFRkf6REeikmC5u3f66
ZQ2nklO8FtzcVe4vK+kz7fL7TET2vYuFmAxsxvpZChKrVwQIYR1Vr0sr9XddVvWbY99HXtustWXg
FGrFm1FXr3ZMtGaxiBDSonnvgyp95MbNeIoFcx1EHG/7LieLYdbdg+4ushL0gq+kX0CzDfFqYYlC
YNK/6xUlJcX/hUjt6Jlp1I80XVRjpr1Xpiyv9FAyQeY5DvyKTUcoTKtH7hJq9gVSiyHX8oD6zVp3
0uF/xg16leXGH8axCccXW9XtVqXXNX0o2XUklkfRFRYDXpU6da4NwQRHdaIy4OZUwrV/GfPH1mzy
ayTZGjXLskPxml/JYIVvXddilWUWAx1G4BDR5eJMwQSQuQYUEM4Dy3RVdyO6qthb9YCb7bvdFQ3A
wARhHSwhnKlww9SDT+E1ptE+q139FlrmFF55n2QFwwxw084yHDIpHyEgLKddP0D87HyM4wuf0dbM
/git197YGAY3ZqyVh1lLEUxa7HSCoSheMBLHd21sPKfkZ7/Inos89+3pFLAcKCMhvLPyknsx4bCe
KN/10Hd3VBGYMS3vwgaMpCcHYIAURDWpZ/Thc9IWuMGG6Iw2WUmaJ0w+51mPyLAgJ+BXQV84Hbv8
zbAbFI8E2V9SsDKkHlTBTr3fRObA9InMeqfW1LIkHokpHWafPnrU60pu/z7TSSA53JaqGTIfrQz3
JTHi6Jp7trg9kMHyoSdZfe306aB85L4xI053u29lBk1YTuOwj5M8PnlcwnfwW+ZNiNyZOhpoQsQK
bUTh8BAvHmO7m4Kdi8h8U6AIlmuxhOQF0/BgoNh4xo9MHNs0fRmDYTxE7UhYV1GVN6RSmFt77JHz
xtOsfk+YrX1nsvdBamAixG7cak+0KKPHyKS70dugP0QuTxP8Ftb4znokPDwQNROU7lO1C9VBXH85
s/4TeKB5UUQ5qhP34jJ6c7PKvN52e7PxG6ZTiUqeuAJnkaFVVNy3O281k6xixF28VduroNWqK0qQ
H5XRjD+q+V6FuQwWdVw0Ts6fzGnDaMpzMBCpgvvuUXFjAF5NO8+wRnIfuGa7fvQA3y5U08Fe/RWA
qg2EOxyXPvobrOUOQzYTAUzi9pgxwHFr98mxq3d1w5o6izUq8stLbyXeU97K2+tB4Xv8zuOHaXTT
DTFZkeA2mG7xKmXk0NEovpM2ycpBi+yhE/2X3iTum68bYhs2OuRWvUtP8XAcR0/beaHnPTErQXef
Z+MPtLhghWX34sZuvpqceLhnKyjXTj75X7iYV6hut4OfyxdMDfqDJdM31dXGD8IGy7VfQ3ZxO9oh
1S2DKw7I7mLKh2VEIwvKQNd9UJICNEue1lLTToQUmWN2VfHnhXCXHW1n79RhHCTdOmynmj0auQCx
AESnx8beDixvP2bCeuswPY09ySr6SAat8kxTN/lbKcd64yixbO2F63pqCYVakA8jwS2gYUWzGRuv
OxMkwH2mXRAQ6tietKvIO1yC/rCEL4mVOrfV6S9M0iymcnBOePWiZ9PKxrO1fIv6aimy7oG76FbL
61ecrM0Dvc3gtRzfm5GgaLc1sruJYe0qiyLwfI7zq0M/vndzd95Vy9zH88UndOTggdwk95Gp7rNS
a7IG/fO77EkPr8mMwmO0XWKwU8e7n//1TA5QMtVrf5+JKGJ1LkCdqu+TYVperYgPxbKKvVeOzamH
xnw3G9Q9JXFT747Rv3c0ASjnrejqV213Iv4624i2KT5u3shCKx8NiLm2nst33edkHHtqx3H6wasd
PlSknDT73sXguYcbZAyuPj3mKhQ7ZTyNM/Y4TeE20BsD8gOWuzpBEcZKL1+TKvDPfsr8cZzyF3VF
VGEbb+gx0GkrCW9D2hGTMUSRLJyugGZQLpc8SAAM2yhxStQmCVD6x7FnwKieqdei5bV5eU09S3yx
ExAlVlqLOtvB8LYRI5E36rA1qxOiG2vjjqLeKP6QQhLheot3oMMIu0iBdsDKO4VKh48zGTEliHvC
/DD4LlmDXcbd6XaPnoDghF7UP+e52z+jFEWt4k6XKOr6Z93uXIwArrtWX5ysHNidNuHHHNhdiShP
6FciBwv776U9wcuTeDzbpu/Ofdcb21oG9jorDWMPZbbBOac3D3lWZfsQSjsnMm3rtEghDYVjdt97
KeAE32xe9MCoWbYD0mDN+NHyBvOMUMDa9E7MiDf7gKkWf7rFvdKhIySbdmI2+RNTx140ecHZzfQ3
3UaSwBj69FdAaEa9sRk7sllmpyYfWJ+Xcr1eJ3FqPWqO+bteIHET2O4dt/NqZdqVdZl7QdKS7X6r
JOmQS0FeI6QGJaXbe+htlClJk2yzqh1uvFp1y++c8h7kNAHKOCJudWtZQtO+vePkGQLV9uIvn8Xu
9Bc9OmCC2czERagw1AhszVZ685L5sKDGk+U4AW+1kj5rlMpmMuOJn+/47xOOgj0u6upg+7ShBBjM
lRACbnUiazIcQIAJ5CWvUDpWWdWJjWWM+ZnQzeh9QCatWIQOhdFhhhUBYkQX65sT2HLc/lhrzYMS
0ydt5jzXM4hMDTFVbXxTcmxaGRWhqEIcVJdPvZbZdb4aLbO4t8akJIOiaZfbi7v7k1iCJmDNj0k3
SZY5Z1Kz+ueW9tLA+PENIv09V9UTS+D0ARmj3APOGXZO6ifbMcWK4yBXcUbN+0CKb+2GwgYKOfnR
a5Hbj2HLpzMXJhUDmrA7mWhsopatDXftXWjKBumir2EeS1meNE7g6sqmrGTJbCWnULVVMuzZ1gIs
yEl2NSe/uS9xjOHUd5gFC4e92KzhuNfz9J4rM35i6Xr1hrL6pOthIDegF6SVKSqRZcvXReASoqB+
KZcBD2FrSJcHgjoWhRU9Z3m/HLWOSdRgE+hbZwJuOdet+BbGzWPiD+bvLsay27kubJjU3mjmFP4k
Upqxhdl98haidRtc+YBV93YvgB3ok1iLGgcXNyMfw+7h8jn6DuQBNdhCaSZLAo6UV0WX1Ey8Vy0v
t/SIYtA0hrkzeqq9vO61x3qyxH7OyCfVfIKwNMwxsL8iufURyu4pfC59GU9fHnryTZY25ilmWH3i
PMvQc7FkS1IGoPL7bFSsvntHq9KE9A3SwYOnOHfZhcAMuiwLc66ynash2YDU1kQyQ6wRUhi51F8V
bbJsHKxLk49EpjQLz+QonNb89Z9Posi7hANJ2QTHUk0aebsk42pcBEl8ypwYcJztnHN0r09hi2ew
LIqj5VeExFrsBhnIN6fS5O+zSq35IFf2wNYi+5Ej2YI3xk0ND+g2YcHZj1HXXcWgd/t5eRYtr6ln
6jVs8ThbiNxlZhTA+6+XO9XknbxFM4x5rtJC/sSyfeiIlnpKM/kQNUZ/hZaRE7fEcmNY+h15WsD3
LH9+yJ13N5E9Oj3hPPvVEKIiksMX4Od7P8iYnVbVCis4slkKz2daDuHGzwLtGGR1zjw7zLf1stEf
Uunf0TmlheDsxo4b+4Sr81zX0KgVXc+0Qo1bQi0gulhPgQV9VbUc+MSDLfF+/svg4gAJzbg8FhaC
hMxvZhqZw79VRo3U5M61UfpbdYYmqmt+qBHbom9yOvuz7dzgDcHGr84xprVfjNMtDcoo8uS+MujW
ZdlKqaHivvg+ktD4FsxtytS07a42M5kbtYEgWBgJ3nyMJSxudRm1/jQfa8Ama6vsXxyuumcRzAk2
syZ/ovh1T7k/kbNZmOLLdN4tLjxhpp/LIPPgTcTkqJKZl7HFZp8VAPyDpAJZM7uOj+5PBbjIMjO7
WCj0FeSd8UV/b+UB4uBayz6Ri9wNZdpdG4Yhm0HXf/exMaDZ1M3VLOhPc7PpDqOb0pRdns3qmYjr
/a13UVjIYKKu1UGaNIzJxzY+S0fIJ693taNqnIKxLnGST8XJS6Pi4GQljUshgx3h0POt9PRbE+Rr
2sVw20Vzb0wMhG4LTmT41oFigdkq3TXcJFXHfmPVMN3YetzWngPij9VbKYOGCzEtfykKkJr+jjUy
EJNq5jVMvhq/Ni52WDsHWflP0NmY95iC08/LyrWMh+goxrw7q2fozdpD68xbFS6tQ+rl6n/BzehP
cO88uqdFnUbO6k97J0vak2jEuEaPbJO11IhdM4TxLteHYJW4IPuHNvLP4DEgZYQlsb4QWjLN+G7X
xGZ0oTVcgmaU9wHJvH++sACgbbs6R01nbMimFNdUr8ttGcM0UmVtUgRvQBbmkwlE+MqO7UOMzQEo
lPwNI/IfT8asPiSBFl7sLg9A0RDkateVuc19NyXXSUd1nLOsXPva3buFWBtmMV9vcKKFNmOEVnmu
E+csbL9Y+7OY96rmwGM1oKJ25o06zCxfPAuCpcFiQfwJq/LzZmDC7zDSNi/QeC5rh5XYqGuWQ2pl
42QMkAPVawmz5ZXqYJlF1J4rcs8R1bMlfNQn3cOl96VOj5sewO9tsrTZrlMAr5SrDoMeSh4v5kPH
NQdA2acvNTvWnXoIsVfdNSX8Uop+ht3JuLEa8hG9qf2zTek5aU63SxVaqEWAMgFFS+GPhuRPl8UJ
R9SnttEdvWSaty46D9qP9D7q2B7OsduW9OOW5gfbPQJ4vIu2HbUweNYLQ7yknMf4v1v6flMUvcTS
lft56Z6or7p9Ht9nqXbxsObci6iBkmEYx6qZi4N05xhxS4nmXyK1nAoiy4XU7nAUTuu8yD7MRg+e
5yqZj1OkpbucOvLLMYBjtmW5l47t7wVV/amiD7v62xGqYnAf7sKVIkSnX6NcGd4tDwwTK+XbDQRT
GRBT41Ke1e3NL6aTmaXZF28I6HEjmo6UBffqTCmN3NlaZjbdrmGlePBEcql6x7wMrj/s2SrPhzBK
jcNND19q1p1JQs86jL36MTbHXdzn3Y3i1ctGXyU49cjjQj48ti29lHosNtx6yq8W8FtuCn9z+7Ru
Xm0Ysf0qAGbEgpsP7/NwjSXG0NuGqoRSuVIcjJpM2i3eKBj6dUeaQHSTR/qFWWyJKtAwN03R2/J6
PzdrU2reO5qKYuv0LTc0U7t9TQHT2BTGe4ebBW8s0N5lhIzUwiXkY6AUjO0H1xrs32HnrsLITH5O
WdsAYNC8l7oJzc3tt6ZXDf2MMaSSmhqTSScxI5k2KFNydDLtJfbZVkiTbryWsQGyRxctfFy+GpXW
XUpmDutQOqDeRfCkifFVSxz7ezE0/3xSybOEfBjPrvercEC0kRKMm51tWcL+56c2Ft9JmbM+ICRK
xmtT+2ybxBdagd2di1A7wNomGCIlDgLfDgGJ/NVXLVmiEpdnYnktXr76z+/LB2XufU3Yee1CLwkf
yjhskOIM0atbMCaB7qF/Sr38jPTK+pl7xhbxJCChsEFslfnYamxxSXKt32HTGg9jABcTuXD26MV1
e2B34Rwi5lIPA5ygtQuK/luR2NScSfeLXfhXRW4JxWsy7tkrw4Otiw88MjQfzQEYH1SEjTokKbYj
m6ta050cnxqLkXBYjckPaIVrpaHXtPJjObCwJV3bJbCuChmLNk7pHsxkpKSWoDTclFIpighoFIb5
DaINIG88AmWUPuL5cD4rKas1MTz1U5u65S6jqinFS2V0r4oBOrsEIMSyiO4nFvQ7b4kKqpeYiyac
7vtOxmsvXwKrqPtvZq8CopTDW/gDPVJ6N+TFH7NtJTOaAFA6z45VJ5t+QpCnjTYRT34R4n31q8eb
gxgm57O+tIiZCgSwPoyzOlLBJ2wDr1mlnQlSR7tPg/W1730IJ7q/4KIBjojcWek2sgQpot8g36Fg
pHG6VtlYhZOQBtdon5ZFQgbzm/ZshfIls2MGq0Gl3yTNhWG86uRNvHhdUh37Ygo3tHTuqqEvKd5Z
3uu4MM/+MqZVh1bfrL3GsdeKXvKXY5I0JmVNIYPthCKmaJvlXVngRuoLKX1JZqXZxzj3w53WEBPZ
uCQqUt5Z73o7TmtBn+Ns9McyHIIXZ6AM8Dpfu6jhOYHBGdfNE50KkDLL3b3vrGHb2Fa8U4eZ32F+
dqJ6NbvFtWZ/8JCQSHZ28SivxWJSt+Dmbd2CegqDqUI4gWWoSKTxo+ToTN0R/6x7Nlrd2hZ5Tz+G
K/SsHjKvdm/P+PjBYhW5vtVQ81WrubeMc9U3//tU57JZoeblDw2LU56b/dVjRdtGcai9TFHDb0dk
zU9Dwmzr+p8Dquw3rxNPkxdhR3HTZl3Bgn3Cdjbust7A3+nn/XFqq36rdE25lRtnrzQZmC8yp872
zdVUdf1RnTB0stdtmpEus8TjRAWIwDJk/qah41EygzhngTSlxaFD2GnsZcN5LLoKRnm0Zh/T4n9O
wiPJEv42jTvry5JPQ8x711raJ4T2o+ooqwcXD/66N4tgf+syO7m4r3sCIsi0MkQhn0ry5J+agIzF
BfeCDlhHOqBt1KeJyTff1bkO3kzrH1Wdbo2I0ypEjbvCZcdBuoh+LWKDSXVmSvQJlLWFm5QfGgnq
yBBj62BkgbMN6ARb0D9/JwjOPPZ/q87In2I3mz7NkWkWNBLjaPaztvWJl1/62PbSv0oD974V41HJ
N9SDrslhnZcihmxrHf7MMGdkLj3NwmPdiOUOOgbXtNfN7ZSn4ZNDMtja6VrnI4qrr8kcxC8MVtD7
4JeN9Ai2Rt3dcyMjnGtxrDqWKzelabVrSE3TrjccjWoMViYCYCrOUj4WfCiXKaEroNDf/zqkgAoP
ZJ1Na4wM7iXqi2FTmaP2KsPh6mOP1sYogVaHI3U5GoI2efEz9JXuwLpeZN5nT6fyKOM6IP6c5M56
Zg8EpsdYQUEM0INT1frZlJ8hKP5S2DgnTdxrnzN6H5ACSFaA7S0xw5PhLpMUGpk1xTv1veqBD+M4
1El559Q0FQukDnQi/fGhAZto02y8qKPUKaaHpoHDAxAZEEZa3dXLXVzP3ekuqoaHGzxrKJKd9F3r
wHr644aa85eBXd3R4GpFR6IScabLb61+NjSAdinEEgqcerje7qkEnRGLZxj52vYCVOrLjxEYh/Zo
WBZNWBk/C8XMxkjz1dvRvToLbuE1Ldnq1XjJPERDi+QsXuTz8XjRTOoiOC8EwKPU6RI/f+hbPT/3
nosstmZnaAqr+GTARxNz8e30nD5eU12tkv0tHxs4SK8eNkquriTucYQi1BzSetNQwt4w5LQWaFia
459DppHmsRzkitCJHjyCbOhcA30TKX9Mxpr8ACMUY1TTJM8BLhgv8JKtibYZLTnoyVjX46t0jQ/a
wSgULcFuc5hN7bYPY4QXnSigp1Uh7f5BS4Zx+/fZ1CTDg8BFtV3i9gJUuHcKb1Wk0R3qJP2cZBIz
YVZhzaSLeHOZunFdrVxiEx6ozPs7WnIg16oqAgEU63JXwWvdF0tIS5q3xqbSu/xL4GMKBL00zaZz
i4fKe5pz8pZrol4Ozdw897EWnn12nWsYry2t8eqS5YJdnfBo3vvaRzZYPxzJZtjJbwSu0mKCnA3B
zKmSAKEhFG0oAgEjyWiPsLvEWbNZUURalBt1qL6gvmXq2/bIDio6D8uzv19d2pq3/8Ht+7r5zUB1
SZ8A4TfabtCsSRQdJU29tRPzUSRDv0DYfBAxTiiZAdJzONCPRBedQwa0idPW41k8CV0Oz38amyMj
58B7cMa5u/u3JZSXtPLJrFPMQaJiH9MMH3bvVgx8AiRhCxteC4lqRSf/rG7IhT87j7qFtjiqduqq
jwcpjkZAnn3fy+FgpX2yUcbrrNefb7rrvKX3MWBGH5eui909IFGffxqBTXxL2/7pvbaTfE8hSd/L
pZ8Gxa15d9rkm+PwgQC1sCcBqNZAi5KCndkOud+hvQDENdic6zH92qvictEJoKzI522TePPe7XQo
DkvLrofa90p835sCrkSz/2MY3OnaW3AXF3QUw9x61zEPW9fmkmulXtSLYms0xnCjSwX0o7ns85gk
hv4chHH+S+TjmSs8/9WELeEWxBQqPRqe0U3tRfYxXiIfqrp66zWAsTbtn7cqf1S/91iOb15PZGpv
iCf1wfm50O+HOXxkimtuXKaDp6R0CrLzWCDaic5kFDv51glIliCh5NgvfeKMS42NWn7Wkqh81mw6
g8UyYy9Sws80qH7vxRWaf7FpvL4/qp+sJ7SofeZgGJ/HN4tkPHLtn+iy/tIHXbLPpmeMGz0B+SeT
q/CL7qUajKMxl8Yjl/sL+R0RgXKSCmpZg8sqik+kbzRrtQjHmfs49BqTPiWMM8x+8YkP5lGRlXDp
VPuk5696DrvAfMct7F59xF+kfPG75h1qxjqKFyOAfhCoGZ6lM/5Wu85li5m33viKhqbfT0xoVk5I
+q1aeSP4+ee5mdIV4xZj48RjAedKrx8jOzuqNUwduaxfHfmsVy/stdXsTWLjOGwUUz/9roPD+e1n
V5CbrPcBCIua/K07GwMHiryg2TgB20a/1eM7a2DeHI3Ej7j+rqzN5ntMn+j2DWNOtF1cMXj+v9+A
04uB9mgf//FNmrFLMxIx/5//l//9BvV7NLBHr60fnSm3k8tAp3gFT0D7HG1zQFISQWDV9fnZ7lB7
Lq8nrpFtc6uwjkkJhgYu8e37vYTpDOZiuWco3K5HaRp4J43gccSir87IOIb7ebu5SwYuA7I3Ssel
ThzhZVVLiO6sE/7gI5a4pF4dsQYRNWXHMdtuIA8XGrPqY9ccULWaJsTtcNaZmDl+t3GrMb9PMwRg
9YKZGfEkRIVnvfbSpult9ZfJEOFtc4d1bNoXJVmS6jTLs2Da1237bYpDb+VicECj4ou16Y79p+4H
73EXjb+A/QDRplW6yhnqpBWbqXgav6xOs86AI0oMryySlSH96+THIdUwutDCyYP3XneIKgG8bHTe
O/lVwWvQGs0OmSFtEi7G+5QUmHXqoLcZMwyZ1YiNviJX7AmP+UA8kZdeIoSK5yhsmj1vhvPQpeml
LiQaJjVbqHnvvfnLiHqyKNqL2hLcaj7P5Xr2ioZsdlxDpd2+WUQ+n6pEyg1VcEPGDkWWGilZlUW6
UgB3Db1hulUZxL4HFxBf9IyRcNsX3njtLP5HadBR7sdEgBZ+Q8YanMc39YxSX/x5RsXN7l9i4qF6
12ZkvBES31kVujPm9Na0m59mjwQ3qGTxhlVzPU/ll67Yyyiu+ytW9gTgssonnhhGVg3uwK7yH9QD
2csQYtg/+ND6ySWbT2Is2hUw2/qk1hcPYhI1kf9dBypChbV81aVY0Jy7FG/GtQpS63auzLRRtVaz
3+M53MIpDzcUSM0p9vPs3gbbBW6jK7/l7bhRZJSQDd/Kw0z+IqzU3qHLJ8NPkKnooKxFU8Jfkmk9
JHDK2V1epXSvF9VWizn/qA4h5PprrbPmfT6Wz0q1ry8kIJ0Nx2byBfV3PcWn0PHq243Qdcv4NHfW
n0PHq5BXgZ9YxbqGPzhNH3WHX5jUeOZXpI6tOoumP1oyF0GsvKqlY5ZaeEqSolurO7dsmJGmTnz7
AVFg/vAZ311V1QWt4lPOG5c51yPMV+NqT1OBVoqMtlJP4xUq1m4FEtw5lhRZx3jW650+0q29/VIh
YhPMXNZts6jnUX+O//MwI5N4Bd4H9ngUfxUCwQMhhNGfZzK4sgr1j0w4qw0ZnP29EyTGYXBKmOeF
SaN26YvZKAiSSoseUrPU6BXMH8Fsktu5qPCkk7gg7hPEwngFrN77/7iR/cWU8O8u+sC2LQsWkG2g
ljR99x8oIOwDbQPZKzhlhIptS7K1vWSUv2oH3mEVNt6LkdX1rrC19IxqgGxU3TA20vHHD2h8d8Hy
vW7bXMmjozYr+2kTx0V053lwD8g4rU6WhRWrIgwCY9z4AKB2rYSCbm9RbooaroWO0hS1CRpbg3S6
TRljN7AFaT7HxEmQY6YZXx66rcTm8CBGANZlTmpXXR3NzstY8Lv68vfBMGobja+PQcKrsntZowDm
Dk8iBTjUe0GNRNolFfLZbvhny2tYuvKjb/XcOb2pvp8045dadifYuHuo4+aWjZz9zrVNwZlQ100l
eodwUXv4KPkJhcVx9x//sqhyGzojxevsxcU+J1l1A0ois1YoQWSQ13dlBL/b69mBK4m/WdGbA6bc
w6sm/kC9FqFG3BSOFdEGHOzDf3erGOY/zSqQMq2AW75Jg9iy9X8CLAbURAPw5uDEtpPLb6S/e9Fa
76fn297ViNpgo6WGvYumSePCquu90ihFhnGpnQYpqjuLTU/Pdl9PYbl1Ch0xZxD/OVQK7MkqqNSK
jLpYFyTtjjbkJzUPyXTXONganyRAoMcqIaYZVRj7hj5GYXgFCCm/oWn3VlnomveNpvn0fRepoBTT
Uz62cEkzkR6RmuovDZlnSl8xuyF8706O93P4MmnoD5TYVWL33sMPhqKaV5+aFafnbkkfqXPXo88f
xuvR7nSIuDXtcoV7M52MeSz1ZheP2KBH0e+mEBnZPIBrwro539LiMLNUpzxtfwthVvehDvLV8bpn
wJ9YlAzp7dVhP8XTpc/dr9tRWCDbiaa3jsV+lQ2R3NtzDv0zx7g74R6BsMYhHHx5qJ08XKuvItwP
18pMUg7sKwy3XRoqlnesyjHbR7UID40OtaKz3B5eDW05tRnogENfyBkEKL0MocrWOrCznk5K2lkO
cbMqnVHucuCEJzfXUOhjEPGrzr5SA9zHsTuTfrbw0Q2DzpRBq90LfHpO3DuZutFrYiZ/8jTz+N9P
Tfv/uOwcHN9QyRwPca1tOQv3498chwQl63HiWQN2lNUoi/CMLMN/9+udUrPp9PgO6YSjUEmN1c1E
ok2CZX7xgj5AUIWehrg6uYF+kj7P+kROCZRecplRjahnkggM6Re0Lh1I5hiKgp3h1fKuMKhfBwrx
24Cmrczo5HWg2xwMB481qsVtPEPdUk4bGk3oG5v02axs7aAHoXjsDQ2KObre72PifVbeRP6g5dpH
jPViV77+9/fJsP/pjoc4ZrouxniPoQQ++X/cui2h96ZF5OvJmOj8pL010dTGcLrMf+s+GQ6OU5xD
s8XIpZvTW9I6zaFK8426EkQZfzLd+BwnKb4vT5S2rc7M+sYsKNq82Gi5hEAyWsa+HjsCB5ZZtRyQ
E2lB9aSFeXMe29S/Nw2SvAj01LZ9pXt7q0AMqneBeCIstDzQbJkPbbcEwbKMrOFd/Q9hb7bcNrJF
234RItA3r+x7UpQsWXpByE2h79vE15+BpHfJe8e95zwUAgmyZJkmEplrzTnmOjBBHkU62Tw5fMhF
wZ+1hVZXvpXdoOK9de1TOoPAcBqs8gAG+zSQAaWWtOM9y3stlN/xrDeaWD8WSTnSHsE3QUZA/7D5
NxZK14CKtS/LiSIFyUOFC29b9D1JSQVSyvKEWAqOgAhhaI7xB57ecW8AztiQFcCtTCMNQUvR3qXF
1Bs/eW5Ye0LarJeR6G/4cli7ED/j3OfGU+74FJGeaep3HanjTiXTyRPfHhZpjBj6IrYGOqN1d6dv
pd1RroyrTlXR9TUY7h+LjYnmwZpZbLqpSvAZsIX4HtKgX1i5di/0Knh1SveJRlv2cxxeUGT/jv1J
vUWWnV7AaLFZmO9M0aNO0Qtt6ZVddGUVDqVfHpo8htZgNydZ3XsU+mo1nNZAfikpkfN8U4T1rsyY
zN5zC/qWbblWxynfjvQyl7bM85P5ftnMwFCrH8QCWntpy1b6YZ1jfN2g2k8u9KP/PhumPp0VTKgy
55sMVmlBSB188//7/QDx6H+XMrpj4FGGqOJiV+a++O+Jw0YF7GVuOhwix4gOoCs2YSUuQTQ8BSKO
flr2Qaoge4P2u93SQaPG7e0xdlloCDufr5KyJbwdPn8cTe/yrIhU8TgL/70mXx2xkf/1PmpbPyer
oV/gFeI06la1rOeNYDdQLKqtvDgPiuqCfQI3D3lyLfPYUwRkZ0MBdiKHfeFNO1tjQSiHtFy8lRpF
v9o6ptUwF7EgSjUEEuqwSudleC+HPbUDbfqVoq32STenQqHyRN1Gc0VYHpIGSyBSBeAOxqyinFFD
Ej8koUNVQ6R5kkT1Rr7ggbUirEXXCBpAyUoLD2Tj3O1zzSEAC1W0KBcYItV512pqbE95hd2icuuT
j4fiJM/c+axWLUBASjQopF6NB32W9CowDAKyDAeiLdae3bGCn9NrNAWHy1Rm04qCU4Lof1YE6oHm
4jpB51qFyAH1GldoMAtd+6Bpn0DlLmIVIuLSN4Zn2yPCbmqC+PHzJH6IulGxfJB4NRfpRV6RpUGg
c3IMSUW5+INTrhwv7bZ9HurrJmv8dVel1cN5akpumJf+uRYB+FigsGOrS4X1Yc//MuW3obFFp1bg
2cC2HxMVxLTmqvsQR/C2w2MJALAr3wDNWkvqleVhmFOlKlSTatZtG6gSykjegR369VFBX/Tq0XaV
4r80sotdbivKulNKd5FVg7qWwVI4A+JjPLgvigL4Y401YUE9Mb2qbuQCRqyalWIbPDn7jnjJ+UzP
QuWIT3U6IhYJLNjjD2MXa3rkLkX62rK3R275HySnlnvD2rW1clVMmLF0phQo7rw6dSWUNxHtH+w+
DKn6ia/wzSY2fprGzxAxOHQft8Uj2Rh3x6//SZpUP0Utasqx8Z8qe2i+F7QqV5U7OZeMXLq9rgzQ
jkTzvUnB1EtnkFE3GcWONN04TTJuvdBotk2BG9VqvfyieGryZhJS4fTGm0nEwILUHkhdRWScUyOZ
VqYRV+89e82ezI8NFWaT4G2zPoHGak7yTB5UbQwWox0Tr9Mwm7dDDSInXgECr95HmyQ1RTjZJmwa
7YBSUF2loUO1I2jf6mQkhXqY6m1KiOh3s4lWEsrWdeq0IqhFPQq2jc1oJCtT5g2mA4Gjj1aXGLLs
pIdsgJw+m/gsiLIdK5YuRpq/Jt6c/KH+m1xe+PnKbxTtORoaeANMCjvpAtGL6VmkrnsS0ibyEK8g
EAwObtzk1FiBgM7rXLnYzfKMumQMeVCa+PwxIaqpbsa1HdbhPp2Tq75eGKtspJTsmNcYAAhk6+Tq
qna9aCY0C5EAZe50pXvAODG8aRgnkk732OZbc5q6Fz+ZSXpQ5yWIsKAdUwLtFq3aOPBKyW9al3Ow
U096L9Pg0p4hcW6dN8vQVxu+o3A1CGpYtb1fnWpWx0uWB9GKzbvxoRo2ngTf/sUO7pTEDSxTc6eb
QX10yDW9EE1FelDa14T60M14PFEbzZ6O7gxseKzsC2XCPTF29tEh4GgXOKSnDhTbdh4rF7PXv3mO
2I56YrHWKw2aheOWfvcJuQmqM3pgIcS0ZxjP5cqotJFito0dMVNpfnSOuYZ52q91LVXfG6Yq+YjH
PNdtcLdB4ctbD7a/QMtR48J8bsOsvIYVX7CSaYrFSvtCT0qGSrdoVBbgEtWz19h/MIrhgGMOXAY7
45AqmNuLRTX/imA83aNhgUvNXDLtg6Z2oT0VZ7kBCzxNOfqq/trg035k2tL0ya6CaltWNpTli/KZ
7av+zSCux4jc4lkvC3a0Vkfwrwx1DxtBjnEXfvSNbnwzzPb7YHOLFcqzUhvKawX1Bl1J/RyU7vQ8
xNz5ahK8eVjgz1XnQfFiGfhsD+nSVlP37JfFeAwcnfvLcc5FHfSs1PMmPNbSNQqK6C3VSMiSTBBi
37kR2MgtA4rRKy9ysHLOTWWq1GAQxXhiF3Kh29b9iqvscYLAbNN6PgpnPb1JXV3U2Bc1rtMbKbTR
klYpYhLS3FHIdE74w7AT/A2a/gbGptoijsvIigpi+nrmuExZi1Ed9UI8o6I4pU3YrTNqekie9Vkh
igF/XsZKhIeEecDjgXThDe0i9Qi+jPSUnVQ3nsGHtUdbMaG6zdtKeSigdhw1dwKOWyjkQwptEZVN
tZQ+lTDTVr2vq78LDLelwz3mKLc0sKnt4/5+njJxn79s7/BM22WV+9FdqQi0KBs3OHmqiI+DeNN1
wqIklLGqM2WRtmZ5ksP5Zkdt2y/73qivpqYUCzdr63d5piG/eJzJawNJ1TxmP3im9U/9pLVn9m3V
UhJLVcf8x0FBSmRXUO8xaLmYBhBLuJleviMdw8pm1MWBVv14eWBM88wBSZeyydT0lDKm61y7Ib+V
iPf2fgkVvaSPdDYGQEzGDDw3EQxeJ+67dUuh5jZAtFsPo0XSnquIldyT9bqv3ywaWVQhDqYV/Arm
lM1A1YZ1jJBt3UyO+UwFDoCJZOFWMVGLUQc065EiCZ6UXEVyypZyT6fF4meQZvpyUEk9UCqEeM2s
B324/rJePbm2o+EtTsiTCPRWPZb1BBj2P+lCgZNvgEgdcid1fhG/BuTc+wkihq4R9koQEK66EiG7
FlGb7+QDsIWZYpIVhmYrJgNMUmCJpfydkZu39ybgGwqxPPbLaYViMUNBHFbX0SrF6tGAGKfsI/Sd
V3229P+12MdRxcTk8Wi7sZk2SLoT4pT6Tr5WGjpKSt7cKpgUI/lWMJYj89LN2SRawHKBWOUNEe3e
yRuGdR8Jk1s+OBl65vyid/5iVX21e9QFUJlamKimH76AP2AB93gcQGclJ3nNNUZE+F6O0reafvq+
6+7kPMumlsZYy4p5U3TGbci89f/vz6gjYArCEpcKg/OjSxD05ql2irti5uJb3sSfIsn0z/mEbDNt
OfLN3kt1QVOsHNItbhUksLUSlDieyVxT4CoysRyVQgeYIYUb8EmytW0zFYt68N/J2Ls9hGxth+Et
D/9phftDV6rhoNd1SZ2fFCM1CJWNS3T8Ug4JbvD4a/LCgI6ZSh8LbiOry4vjjzgzMu/80L6M2FOY
fHBcmcanXBj2Y5DtAxddrFTmJbahrTpM5jsztqARWL51QTf9nd1sddMKivWkYj6kXLr/h+FJA6A6
BqVOKymcNojWBP2mThzl2dcBXrG+Ipr2/wFAhwj1P2VkKj+eqWoWKHmV/yD2/ffey2CZEJBTa5/x
iWz4CsWgkaLywIKqPPTzQQ6/DvKay/J2iR2qXgaCSKpFjO72oOWBs+ipZf190ewIS5840tmcT/96
vxzLQ1VY184axEb+nK/rk2Pkh4lK9YR9jD9BvjLVzX/+xMcPyzs7Zs5m96yX1YEyGL2l+dBGIQIQ
EjUhrMzjfh7Li3KIx8PYOQhs8tTND5GY8kP679mIxHOpV21JYPN/XpVvGUyyARdf7/6f//l/hvJ9
8trXjwnsrt02ouQbbVcHpRJ/DqNFMHWum9G6aqL8MFpWdpj6Gj6GPCUGzyaBSKlQzMnTv96Ahwqf
nB9vO1cL+azmN1lqok7rZP5rTdob9d59hhuRdVK99EP3N1+HdGH1ZFM5xcXInL1Zp1drVqVg1r2m
1BsWbVj+Fi7P09IS24xsWSt6sVz2FXl0zXRLXcBbcJZGEJ1IOP+tQl6Nco/Cc+yesqpbm7Z/bFo3
20Br4cZjRbWo4wFhV8OsmogX30nIbCFyzGhRQIxOzsLRpA4Fzlidim2VE3jo6NyPorAW7kRQeKqv
koKsXBo3aTm9umNpLArqiMsy056LtH3zQgXWNRyLtV7pKyMIT6NCBp9bQDMu6vjUaOKYOj/CAHaE
r2frFNdW3uYfdZ3gEk+fAirDu2HyDnpMwcbrn0BXgXcZ4Vyjua3G4AO9XrQ2CZPy1D5Z+D0eQ+hw
L1kOCNQ+mp1VrETt14t6773ZFlS70K/OTdHvfc/YZu6yJkkyaYvfjoeRyzk5DvdF1Oov1C5JLIP2
QXjkQoR5vuqHmDlDO+FeHGeP3zHWlli2fptBtjS80Fr1GV689Emf6c84RawB8slzYhb1IWnNZzJj
2AIEgFIn67ddiTvytIPWBTeTuF1HRQbmIDRBGrStKKYsTbNYtxhpPB+MHh+rkqqELFvLOLQvrtMM
+yE1NvnArhgD9aIx+7sZEnhYTNNHtLS08r2LqlMeqEuvRnELA24XO+Mm8+uPtqAxrmbT1uqK01Br
1bKd/J2oCCiz26BfmRqSlkpxTr1HU7T2btyXKt9MB15Izp4gZvPWDP24UFtt6+nxRf8kng6tVHHr
UH8lAQloY5r+MP2YnMjY2WS48FikYUfqwHaH7TJpWdipQ/VzogVr98ndj6NnNwzWYMKfaBKMPE1f
AMX/MkvtatafeuLtkgTvBTRfv8U+Tzpanlf7DrrJMvXMfDHp2qtTqOjz+gYHQ/nKRvZHP03TwjSo
aWIjy+yXaOgXGisRZNHFxuhxDHFfr4qoMZah0UFnw2y3jJNoH/UoUpzodza8WHyteeq80+PV15UI
nmtrvMe59hlU+nseKzeldZf5oL6bPn5Fo9VdFNWJWPm9eHWzoloQf5ugVyILN9eXfeFoKyrQ70Vu
5Ms+M1bCC8m+xqrliXxVldEFEjhUxPa9iPCsdgSnxPyKNH4XbeP9zpX6lzl6HTUWQQqb8Mphl1OF
cMoAVxgS7vJgCb84uMG0U0ZFQDFKqwMRF+VBlCNMn6+x10dPAovoRs5N8iDnRjk/ybOvF+R8KYcG
saIrgHHFopinRDkvUlxiSpTzoLwoD3IupL1CApMc/3UaU0PzM9XYRbYnBEYeaB8HeQhnkgNRqmiw
LNNL2Odm+QGTA4f5TL7nf4f/vuXx6r/vyx4/oRVw/1o/W8lf/+svkuMt4Ck5z8vy8HgufF3MmtD/
83oVKPwt5Ofy9VY5bE2C+7IxCNYUN/kMjPlPR+aRPZ4V8uzrmhw6/Aos7P99j3z58X9/vb3LrR+m
lnbrEqFWc7Tnx/SAEuTPqXwIs6fBEEeHGHu7qe8sEoYfT0uStHu/XII99Jn+saMiiwHmND+tQ0hR
LXMiP06OgzZ5C2HvL0bPIi+0MfYmGafmk6aWgKGyNlzpZNusJD0gKQrnTwuythV3YWp7+C7TuZxT
+7rAaRdeFjHTiYDpr27LXT0xp7MSGDdT2UyEugnQX7AYnn3EXndP3E2LTHF5JQ8zEEptmrDv4Jpd
fahuUV+syEMmF01nCVCUJusIH8Yi9Au2j4iZTwRqrrHMOXtsBaJZzIT7rRLG/oI6GSGvQTCtEpTA
B8MEES6LBVFb0bASotrbEuLWsznSQu3ZtrCrTrPK4uGtPALOHb+lYLS+4c0Ln+Mc2+Si+FYEmnXx
6REvbDf1jzKvQyZ3yIO85qGupL/Kx1UZDRPORGXD0bPiYs0H4H4m22125zNoysp3VcmSVXIGILH4
B68zSnzUJFwtXRwVVUhhb4yNFLlFTIK33lAqRwbB48E7xGrUrPmUkk+ejg41gB+KEzcrF530SY28
7lpOhL/UVbQw8sR7ybpGvZSm9yxHqpJFzwM1Cjl6HHxS7nrFe1IdrAxuEn+yrLdPsXlVLWG9pPQy
llFDObZtFOulDVBBTj6K3X4ealpp7NjWQGqah4QmaKewAwtBYNbGhen3ZLAve0IMsTH7NuuXkWEt
PDM27/Kn2W79TsHeOss/iijqX3UYqui9wifF1PnHhekFM3w+FErUoatJg00R9R/B2Fif88mUOtbn
ODYfeBjtz4mTMajG91zAjswMAkfjyL5WMbpT6h8Esvee+DBNoDbyhWZ+weyMHdGXh9Z25shgOGdt
FGmPwp/sbYdFfxSG2t6K+DYAwXuNSCi96ZP2Os6F6F4gghOqEq8A6S+6aeyvssbsuONEJTeoYB/F
5k1e6/XSOUS2/ypH3dwi1ILipaj6iwaa5YnlhnM3xvag+HF+j6pmRwmO3WUf6od+REns+MZFXnJy
V+yGkBXEiGkJY9n4FvFYX/WoTa952iB0dMJi7/CEPyD1OVVpEm+HDlWwr5sTOSMInFI7956z+atq
Vig3+bu9ePiQtRU5BTZCRv7VkAKHF9uqMpXZJA35TexoE7jUYuTQ663wMnTGwUIIeg79TllXGrXi
h8G3K7U3s+nmhGBP2Q5t6t6KPEN2m/T152RErEcLM3jqHEs9VZNGu35+odSiY9aV3jfHzPNdTbIe
KRUafRvLetGVLjiKmJAaclKtF5hIfN+z4VIMjfWSt472Iigv8UqTefm+F0W3RGpz1ViSXjBQdS+l
p7ewEJxkL5UCgBL8zQi0dSVG6ESZnuP/xYfxX4GwXoS8hQf0fJ3aOLHvuf1k9aF9Hj0nffQNCx+M
GCuh8MmeavtsU3lfjg633qOSOrrENs4qnm7ykv3gEwvOJDluPJgguNSD4iwPwLHfa6fytg2Yqccl
eb2Jc2LCgx6PO2zqdtElhrNmvVcvxFyU720QQ1SXdnZONwBWeKudo+EtiDGwmm21bxq3e+69MFwO
xDme+7Gf7o3lvSiNQSQ9rqMVmJgAUGMoYM6YC6ZP552ic7vl+0iBOkBHhVZ1YY1t+Yxcv9+i0+v3
bu2YhwfSLaALQwTzXKg1A6tfDQ7t3TYft42WV+evM0Pt/r6Gf51EIpnKS/OP/XuZB8esRQUlnSkI
u8+tnUxXNcIK2BIGhht67nfXoLZMPVVWKDT/RlB/wagLssFWRkbpr/aqYNWF6niTB+hh7dk1po00
NfdBYu+GyDZYUWZ8cnqXv0QAW9d165vnxEnFngexuptcQ7mgV7dWBA0uaOFPe51b48WFD7VqEhKV
5bCq22Tv0rxZkqHVv3gJFONH4czzhXh8rlbsvndghZ/Kxq4uVU8Epvy8w8wOl5nqi3NmRPrdDxvW
rvw7xHalLU1LgVsXWidBDQXLedrQVCFT1VRMGtx+Vh4Nj8iwaXTpm6juc4H25iwbC9MYVe92oGNW
7CK8V1X6rIsoA/SVRN/zeqgWQzlWF7sXwWvLHqdUx+i7ETXVkbbLsFS7sroryvSJfPcuWxCer5+x
T1bfp15XVnbL1iZpWMXHDeHzvZf/NO1m2NYzXob5cDzLYWQVD+KMvD757rh7MIzihmYyvyh6U/tA
oECKw4qBIdDeWBEUpnnkRUyNoeeKrQqrCICx/rN08bgUc9jKkKxKNQOnYoQMfmPiHkg8S71TPMvk
kV6tKKFWL2bS2uwsi7NrF8XdyGyz+uG6XbkPkOHZNmEF3qgvUemPPxV2WuRIeQ37wOJHqwwxJUoC
/qLhNxVgEtuqonsRkIp4kpvOEUQam1zcC7SoKutggUoZlLjcV9lrqBZ2cu6GGfQk+8skzHWUf9kb
xbO9KMKnSPewXfd1/zLMnks3Uoy1qqViJykrCTxfLy6rt3Ecdo0Vs8cN8d5aSXJzi6q81e7tLz0C
Vhl766uW2v1OfFK7gylCcJt1sP25egw640fXQG3QZz0eYg5lWbNIOsh+WD2h1emnbVKK8ED5trlK
9uhoTNE11iicj2BWLdTAoe70L8KddMT/OHxlvnKUjO7OnVpBegevDnVjrknsYu1ELAOUxrH4bGua
inMR1A7wFuTBCHARCOxGZ210CDORXAOcWBTq3Y09OzD6tGtXtLzyvTkPvTj7pBM5XpOkUy+h7b3H
iIvARdfnYM4ycGbu7HzJ0er6HHa03R8hgYbiiSVBK9ppSl31JObGYNhQ3qHT/pmVzP7DzQ4z8zbZ
tnGjO2Te9CF/19p4OnxdrwyvWykCIcGjI+/n1pPMPlBAyQQYn9+dqu9XRHIhoQ7sdh/3fr0Uqer/
EMU/FGqd7yzL1xIabozcV6ZJgKAcpjyldTPMD3IkDxlPCfw5QqwFWSulryImpp6hb8eW4oX8XouB
yk9m29aJ53XxNvdnhVqnL3qQYx6AQEfrvxNr9gUGcnfMcSwV6k3gUNyIHTS7+ojfUC81+i0lNOC0
79HshO6umb1ntQYtRDHmnvrYbmpNyd4wGWC+KGz1rvbRcCgKFRvUmKevSq3sZQ/MIqf7pI0GmTBz
Zy3TjRPEVuTRjZWDsinLWVqGg2/UJnoiGeDOAFLxIpzPpvna11kwNADd/30fJQ7Kj/Huf95Q2AO9
5zE/eIOpIbyvsLSpGZQwp3XO4EGdszwjBpBemfKBf1Y9RqQNLivV8Nid96wC+VfmYyyLntwE8Yms
NTpLHEOMCHtd9aO6kcPRSDMiubpqb8WDeZUH5ptP1TTUvy5pFO6u8C+N+U3OyPM28Et3C1E+W/Ya
kZ3abJzGl9zeY/tgx0qwDz3gS01g1AenhmgllFq/2Oj517ZfOsSjBiFolsF+p1/6UgER/8fTvxFn
TEynnTz1sVffCkU7y+3LvyOJxXUa0JcBHFm0B6jJiKADIeI44yqNNbHhn3M2lmoR0mprIXdFcqdU
jvqfd8hr8h05KKVGSeulY+fJXu4ZSjU46eyBb3LPoBs2drKypcsx7zhAwbjgUZ2Zn8yOIq3HeFMF
AMLZkjZbSAOqR/Fzwhpni+EU1KrGAk9TXpsSmEhpmiS6zsMszeuVTbT5Xi1b92yhj1t0EeDr3Mvf
aZwSjhQP3akg4fmsegNLg97zPkxwqoUduWyFeFirSYoVd2iLu5dllJkVYW9Z4GjP3TB32ho/+uU1
EWy8CFacz1IADCPQX1sYd+404MOY1s/64BDNSD9xF1MxunCtWHe02tZKFHtrIHjK2Umqax10wDQ0
mBJbDwrMimRvGpPzq236T9X4BX8FQRcGJMaFloS3SAlB20xpVFHv67zxkk9eveHeZBPSVtEew9Rm
6ktxBHD452AYAaa1PDZGIu6sa0QGxjHwQhdBxnByJGtRDvOkPU2GWPVVoC0bVs9LSPIdZbFWd86P
UyW9qIt60dVRe6pbIOMLlL3FWR5Y7BTnZkoHhAqWuozQnIvQVK5Sz0dpS1tbUxKupbLPaFV7adcs
YuqpNp/6XNtKo3CQGeaTmHMTtE/TcYhmTByM7GFxwSpub1rQj5teD+9Kmk5X2dNSzfieNShnJ8qG
FzPxXwdVeZKvV3OPfeTd3vzuOFRg8nXWi62cG1NRX01lmi5sTFMWZpP+ZJm9tWaT89YVZrGTAqnJ
zqxhhWtMO4DU0BBHtfk1xf39xS4oRtvaOB3sA3nN9+yVpxBY2aX+r8zsnHNtpyX2szECq9eHFJwr
4/Wh/Y6UYGOG5rmeRWWCNFs2imDyHGVX+Z76BI43JbA62VsAZd6iHNj9aCvvcPy+KfSpkfx9YLDj
C4jpY4bVtnf5G2h8RbK0bElj0YyjU7S/dc9X1oZt1xspSM5K8WcY1h+JWuZPam6Kp6B5EBnkD6mq
ASWdFJy7mbdCnsAiLShGBFduWi1kX1Z2aOFQIrhqiu+wmFr8gmeVhxS91Ryp+Ki9uKUzgA2s1pPF
InBZOfVaXsLOq700SkZPGbU69f4USkqhKtt6aCgPJqWF6IwokDUQrbtZwnwUdZWdLEu4Z/AExUxn
qT6rPF8qs6fWDfBPdA2Rf0EW6Xg42ZFbQqXkpeOmlD5ZuxY3CG1n9DXBXwcVc/06dyvqslV7ZaZJ
fv3XCQWB9HFlIAXPV4MeaRJfJL0ylJ38ONldodSvFGUXp310KvLqH3u+YeWhUz39aNvtRpX3q7zW
Gq64lHWDPrxQrho2oHU3g5LsQRO3gLLH0bcaXDPzpT7J949+7UNRl+aP/W0PvUk3j6E7Jd9Nnkwh
GNKWuK0jG354Oaw/N32YVtsxCsnvmqIcI1SJo5GeUjdYBVn0laA0pliARMJ+XYyRvXzYvSbLi5Bl
Zh2N/Nw4WWDyV65jRj/MzFsW7hC8G7oISCOY3Qu0XXel5aNymeOPVOK89nJYiby4NDo7g5nXNmVu
vXba2n5o/L6uuZqBGyx5Mt2CcEWScTUNeCiTCyFJToz9qIiPWKIo4s0TQA2JkdtnlrHCVCLeQ9N/
RroadPukG8VemjeAHdoXRxk3X36OKcdgrYUopQHWoKUmShonAhafsRQ/XMUaHqOEcNpNxipvJSUR
Zu6qB72cygWgnQzWUt0DFEVF4rOxPoZjeRfzL/ynyDlWLO+12FaOlUvU0qzXkweZsk1tgAR7dzo2
Ub/LLHhxK23UAOPkXrGqGjB+0l2VBMF7iuzpmmfe+Er0gMe0sBOa4i/k4z/sqt9RUedHOepTiHCI
EDfKvXfb6bPWW32VCoxSZh3H9x5X7EK+UDRQl2C+maBCsKCbcVuv09yA4TmDyYb5IIfeZLBBZVe+
MZyyOnZWvRswhLznM7hh1uwIRS1WOiyLU9TX6aXphgUfCo0EQLgvZm/+Ofu6NpRkE7XChijvhHc0
X9OmnsrghGUjOeqDUWybNlBuGeGbWDiy6VCqtbIyHWVZzHgJHYTPOu6ScK9BCHwKU3NHbEWyqEXs
3OxiwmlWzOgHUGgfWaE/Ax3KF65ppispvbPlOk3NPBopMJV3k1kBvPW171ECHK30s+LM1gIPGVnc
ay8zYVl5UfuCL58npRX1vwlP40lMZpBlNKtp8q1jVGl/Dl/Dyun6A08ORQzAL4eNaYrqEzvDT3ni
9sFfJxVxvjPLWmuRiGOakZSoPG9GixqN+/Ko+BidF548KgCboU/Uva2T5vm4960oDy4U6Ab07MWw
Nhy7vIADOUsLI22kg1ll9VXSaxBCKsj3htdUt8c/xugh8Nb1TO+Xs1Y+D8MAY6udnh2L+pFm1MRj
Y4kXbbAT2eR/uLYygQnFlWyqzi1QSAlLdCvf6yC+rp3iYgxq0ogNeYKzQDHyhZhLqPJMCczxnS1p
juubMyIf88VcQ1omkYbXyMvRaVrtuGS+Fd/troS3Nw3VUXr446esDoa71wuSI2Z/UxSW0M56XTsp
ppqca5/to+pl907DLgzGMyCh0yjTB/okbCKLBsdEEk99pVgJxkOzcLGZRcTyK3aVp0BfSkhK0s1f
SF27ZlFp/KFGPG7PjOC2sEMkJ5F+hqKZx5GoSQzzMN3mNZPaev0pi0m3Xshx1irtOlXYWo1B/ufl
MnBeCMTu9xIPBGwRC8eGClp5VdJSrKE9OPtEwSg6Yy+DCmZtOOFyQPRHbYybS/rEp2rwNunApumP
Kd8g73wgFA9h2DKLeBrp+hQYC2fWYqagW1e6yYbZY/ULg+IXKSjmtXPicK8MGtq5iYdg23CrTpUn
1pbSjWv5PJTo+TokaVKziC+Qkq3OMhcT65pPw6fCioknuKqpORw8xfhgFaUvGzVML4MgY/T/66wA
BvnXq8VnaHaQzaUrZqyG6BDSk5VJZAWmAkxDEyK3LHUuclNID/ObakTpNY1q7lawDmtSd4iy61L9
2kZutKcQ3ux4Xmu3Iuh+uLV+D5wo+eaWObbz+Sy36oGEhGk6T317jubN/uBEfHyZmJZy2y8LAPKa
TsZAHUFYRSFaaWlzRHgeLoysZ/KJm3I1eaCup7Ce9qYepPBIzW7ZVKxKWpIJEEP7lJGUpYzvNecg
mTGFvvAo4O3k406qomo2gju3LbHRDaJ+Ks0KctJIUhV6QRRFoxX9w584bqV40dW1cqeWhrYfZuOA
CdV9adaNSgjZnFYsL6roHoQ/HLJWzYFHUMeqayGgOOIDyecaV9qVpEm2Nr0gfit5CNMWYFJGpBJ+
5VNbufaMb8nXfJur7/Y5Nb3gbMbPbRAlJ5loT62jIQeLIGl8czTPsF9tlai2nysVw2gP/mPniqze
dcjxFlYaz+xHp3/trWGhdpTO/OybV0w2+VT8364TZSjTTPuZNsSqL40XNwrsXxOZk2wE8x+WZsIZ
xBILI3ACGVHwnMwLo3qTZ+j/6rehZ75UYkNf8qghcXN+2Hr8v5ce34SLI4fnZQOh85G2xLfJ3aEC
a1dpQ1onftxF7Hva+2CP9cav8KpAwlubFDXhELShvR5q427kdDrGipAdRYegjEHwYMOr/aWFxk83
qoJv2mQ6G7dKlH1nR/mtm837HUTqnw7yxBKMnmFo05p+0bAItbT9Ls8GkiGSVuQXudSxkogQTSpF
SzEl2QnSPlx9fiT6rTSh6leO5wIF+1FNprvawfuPzLR7rVT7WhrQay1yHDb/h7EzW45bubLorzju
O9yYh46+fgBQM1mcSYkvCIoiMQOJITF9fS8U1ZbtcDj6QQyiBqpYLCBPnrP32qZFdjFQZ6Y1JiJp
ez1MmuxQtAguFBdrJN239ruUtxePUjuV1pYcs3h/uVmz/u3No7x1aRrdVWr9OBRtep+rCMkTrqPw
NVAQ2DSVbKKwpkVJ7rwhy2idYbBoLKk8txqYShBfye5yKCqqrkE2w8mKKxSIXnILUoPCJAIRDmEp
zBGHvZnIMwN60fnN4Db9sepGY5s5rvr4+7E6wlwW6/rNK0AvqvRqTxeSf2VF3Za+kv4r1yJl6ONh
rET3h23DQwW6QZeG5LbHbXFhGiRzNp1T63RxIVxMCc3XZGTBWgEk9XwpHBNTN46VBqPrK/ornhpQ
0SXGBxqf3skcPWLa/NHxBIgdhSatLNs1LGg4xTNrZoMOBwZDy/mInYKPH3oL4nqoXRX7Nbea+1px
vScgAIKMlNHZF3osmKcx/pysiRzYhVQd4tPlLa0N/1LXXr4srCEH8HU02wE83VuW5dBDj9XtF7YW
GRe4/IweUI5l5nuSiCsaEtODGFEFDY6K7aEvku9FpYuQ9CWu5Eltf3NuvcwqjgDSXBLO9PHegnWv
2Eo1BN6KOSPu9m5ZB7qmDrbBWxbnqltHttD1dbQy0gicOvu8vLeXL5e32vJ4KElK51/YQNd7bQxd
oXwgHz0vleM/rFqrpyDDD+FbGB32zL6GR5rL/Y6yHWnPeggUU4OL435ejuLJDNrJJOekNOKw1Wxn
83XWN0bTHPWye8UnBSi2RBPViNpBhBo5t1HgTJZ5C3Lowh1ybnvbehKOnZ5+31Ti0ln98Lmh5j9b
rutrhFy1dDpBRPaw6aeY7VKawBUpiZLptfVMEGDDQmmsc+11q6PYpX6SnfwOaJ8mI+CJ60u51bkR
cMZCGb7wCJR7v+79/bjLQ7pCjF8PudxBqEaNohW4qGvQl3EHCTJv1eIj+c/vKoQQl6NaLNUW7qgG
rh6KwC6zXqa675mmA4Fc5qz9TNvydhaMvDNRszV3WvWlR/IPf3OyH+apsMKkEt2tW2ULKlJsc1BE
zL1LatyvZWzq1XxTry2WUDjzdYeL8zg5uCQNG5AYY0ANhY6OYWmF8JTKLLa0xbluWOVDG6GtXm10
hTVVDzogWaWzKC5XcFuP3ZWsFEffXAAX9JmJVLlsLVf0kNlAmbrcQayffYQEEH/9JEcZfx1GWH8f
ZAu56+83XZ5wecTv58eAAn2oYeBOV+IhE/5yx+flKavLmm3sepuOLW6H/B2nE3SNe2rupwtTpmGE
vxn7Vt9fsKgFg01jGiH19PJNyXk3I8/JH2Lg0/ser96+bh3joRA6Yh8Qre9iaE+dGSffSNkxN5OR
FSfyk3cD3s6drQv1doHu8CWvdlW57UCTf0ti5iAphpmtfaFwsjxJVidiOS7SkDiSrt8Pxvd6nLq7
zh6Pl1fWdBkxH10eHWHn9C+pQvG9glw9NCBMKLNhXyhOCRHV/+ooZEcEWsNDbKiEd/RrKoAJpBJm
wwHX7rr5qWDq26gFvtocUlRhwWr0lUIZr4fpYO5qejIba5XH9JB0z3nifbFTLjcZMYUSjpx6+7WF
MWwQym6hiRfHmkOTQQ6lz8IC3dAJwIH3oa19BIOQPebQLgSoZD5Zxvzj0sr8t03Nyz1W4py11gl4
09dhM6e4sX4hkpHCD5jE5abf1wI2N6EtNXG+3KT2UR40S47yb8zcXRpr6pohGp0bPtphbAAhg6h6
KKdP0xiVZ6OZhqNZg2S5HDZKKbYSROX2ckjBRpAD1fweLTekps4JlDFCn7+qeRKchr6lZRhNV65f
nYvHIc4mklKhjmh6q1077Y7kQRRAapUcL1h6pWj0fT56fRDNSXQVOyNphlxoAKiAv85je59cmDHp
emwaIOxUN4Z0N8/kAALHvljHL18unOQyGv/hdlNXrg0rTRB4IdGoh87ck6P1/FuhwVSh+D8BR7+j
izBcX4Qdl0eAlSJ92mFy0ngDw6M87QioNQgz9xRwFXanHlMyFm4V4rJve4lFIzfMz8KZZFBrsn5C
YioD8Mi/vrvc1mfdAX0oiQc9MWzmhBJg4fc72iYN9bgr5s1gudqj7RKRmGPNfNcxoF5iraVj3DjY
u7+jElwCJXewUeqVEWQm5ldUXij7VoOMLfD7paPVnjR1tJ67GUra1tPxBiMiKQvEkZCWLx0gw8Vg
FkNJ9oaFCr2hTORaMeOpUQUWpDnCVVwvx8ttly9dBGAkSnE4mO3WIE0Cy71NNZpT5J2jPsOBYkxk
BFUgquJkOpLi8D4vdvrQk+R8ZOppbGKN/dbYkd07JH6qJMrOcD2L6weGBhJzmMVejmU/lttYaQzS
sPToXOZdxJUBad5QQ0y/HP6+I7XomvGHeE+6Zcb6N1e3lwL08kVIlMg6FVmBgfFS7mO1j6/bSYqT
0IwgRjd4OxqxvBo77XA58nqWwSKTDWUcH8S4iQ5m6jFOvXwOcafSDoYEqfRY46e0wrDze4t5+c6V
FX0vXZjB5TBBaN4rZXRsEVdEi9ZdXRrLX93lUZLurACqjVGgBV7epD8Yf1xVuVM909Ir9hiCuh28
BRFAby6mux6AVYsQkbVHo9tneH2zB7sUnQsCPL++dGVebEm9wmB3ccJ0ZNl0STrcj6u/5999VzeE
1CvpBE880gVBcamn7vqmeqJRsfa50wTtzG3suWh5+CYzsI77mnrbTTGD39h2DrOpZPdkdICYgwt/
OXIqpCXpQtdkvW9y9A9PEkaWpo155eYkBUZrSOHsOK+d04p7o40x3zC2QM9Pv+Vrj96UTrTV+mFA
UCkU59hqhCmsyp7CSg5eX0wPOVrxrVF3zt7Rcvel8zqSDdaO2Xq7tt4+qtdaYZnnyxtOakYXCmw/
oIbo5yc2eONfk4/Gbg6XN7Exox/tpNi/3ufLu4tzFKKw2vZBXE+fsavrN2NmZQdXp7a/LMgGf66v
wyazow3GFX2n0YXbQEopdpcl5nJYTOChLI/8JJFFwzdzHGhktRQuFSK1As3sFX4857YbkDORumS9
DdL4abF03VudYRyVijfn8gRLW3fx6VNJ0hUopWI7ek1zgC+aPYlkguML7frCvb4QsAVj1xvXXrD6
WYy4UxzCZ2DU12NpGz/XbxSCji7fzOsto5leV6owf858o8SAynIv/55IrQ+0OItPF/qjlyfXKEWd
u8WW9WM2kwu1ztybKHKuoFYjDVkVCnpZ0gkVzDouT0qTqae+hVM48HUn+bMe7MJMDj2h1NcEnTc0
Bsniscu+CEf6e09DxdYRCUz0Wtf63QwR6rNndyJQGKH6UzCPOAi1wD2esniabyUwM78qSZrJ2/bG
y3T3aVKKaGc2jbUrUL1b6tI9WZZ6o+tGfacPavmUu5JLhF68EBwYn203r74Oh+x8gUn81/v03/FH
ffsFwOr+9j8cv9di5tFJ/y+Hf7tO31twMJ/9/6xP+/vD/vlJf9t91Oc3UJb/8UHXD9vH//iA/eZ+
868P+Kf/lRf368WHb/3bPx1sKqYE8538aOf7j04W/eUV8muuj/z/3vmXj8tPeZzFx59/vNey6tef
FoNe/+PXXYeff/7hwOr5r3/88b/uW9+BP/8Ilo/35C/3H0L+KNL3f33ex1vX//mH5v7VtVUgHVhT
TJeMdCAd48flHv2voOE08B34xzTXXXE3Vd32yZ9/WNpfVct1Ge+4GkuqucKqulqud5nuXy1T9zRP
s3iaZZnOH//3+v7pr/z7r/4XNsG3dQrP9c8/DNVa6UK/eWgO/kDP5UU4rgtc2NAtnfv/gT601BMv
LSP1o0loKznAI7W+qk5jN7VBL9wDFhv2FKU6hIqa3dXdS9nl+MLp8m+EgTuDUVjnxzW7C6hrh7g0
19lD9KxrZX7oSbhFevvQK1YULgkG3RklhYqzwFKrbzlb3vEdfwsJIZNyxxNOapkdnB4/nNXMZZC7
+inuUVlAssCV4SJ8ULjSG6r+2LZzqGl5FKSAkWSWkGOuvuGWA4hBDBX00U2a0BaTGkDSurEGv2Ww
5EsjvRnaxLqvVC2IdVH5iYL8Q4kQS8xTtWW8ELhCDDcIYUYEPemRasL0pzy/X2SM7s0pT0UOOMux
u2RHADwp2BGJ1aPozo7oJ79ACYu4yIfcfZJGwdy8iF2fWKAoVKMho3+Q0M7zgJb2k7HGT4GmcI62
a33qzSJBDBQvkVb/tL2xpAOSfHZd+a2npKArsdhY2pFuV14Y6+WNM3gIdyzvGlEP8WvusInYKoWQ
xQrVgbxoodloEJ0SNurtGm35QdLEi1F2wE7cNZF6OnbqvCFqgbopHr+1hbWPyJCsPpJsNHeZZkPF
jI0wATPBYk60nhsL7NzsPWrtQMF+TD1DJZlEPlEM78mfewUXNHv2Gx81yx+SfEvAbXEqJzRJFXJ3
D5/ppieTQ1KH4XByv7smtVZNuPEettddNPbbsS1fc6Pt/fquyAFApHnBSBqBS1RUPyQtTJ/R+j0i
kgHiTwfYpRSoRdFAVgv6Si+aaN8Z+saGkLSmX5B3Unc3ZaaU235IoTik/NKTd2fheeAyOivhYmRQ
N89pNj+1HfvMqsTbqrHFyOvs2GsTHSWLeOOSKCqQZnE4lqa3G5uIvLqG4W8ak3qMy842lY/azlxf
P7Y9Ml6dHTgNOkD4y6udEqjezWR4eMM1kpsfVZVcLejuD3KcD0nEHl1J4Hg6U/xdFNKmbkbmhA19
nbxMZzNFwtRM17Fen72Y7gwjo2AUQvMB+F0ndve5GPGZZIb96G5zNY4O9GcxlJIZOtU4zjLxTSy2
GWQF/S02sgEyjwDtOy0KPHW+pyF4LRc6UEoRH2s0VFATX+dKQxsdkZFqKGZNBlK6b/hHn4tAC8a+
TZ95V7KB/SpXmRXqgYlxqW9m+nM8R1dDbF2tQ5xycp1tMTNlNwmPq2euDPmC06QamNdkc0MUXu68
KI7UAh3C2yLaUzyy1LooepqO7UVegjmpUNLqhYtdLuUCAACAE94Cdq5r2EqsBBU/08I9YhMdfQ/p
pKQyAQciq+GAp54SiI9Tm+fXZK31EBWRrXWQsUW6MC42+7s5glqSHPGLanTzEgGVx7uqqqHapA6F
snJlT6VyjmEvqEK7zjIgI7rs9h0uGNuYyo2irihaWFhIsx+i0cQvlT72XPNQqthISrX8Ow2VjRlL
lSwkqw9m6aLs9uSOrHqSTxizwqKqxG7UsYVlrTymYzfsLQtd4rB4JGxUuyqOspNWSTNYKEihVcAb
mdG46m3hhpEz35Ql89SGXB5PJVnNnBSfeCcGVOM+mkApYLuu1khxWcebbEK9k1WkCkfuwZhIbSJe
GGS4ubKHUNOFaWnTO09NXJqdfF7Q+wcFSn2HCtMp3fdBFSMc5P4hUhf4zMO+FxLOLH8Ux41oMZjF
e2bMTygm7zWHpkAe48XUFeIcZtlPR/PcEgBFvNKtsLyzYUzvRpqBqtTh/CRapjyqseWTkwb7CErP
EA+3CGrIvLfykzXo5ylpAQga8mdZEkU0DF5+muciRcdf2XR9SHVsu8oOvInr1DCMT2BQwyyGf+vk
LUYHwy2xqypZYDpoa5zHuos6zndVCbjqhIrryJusts/RYl8NkrEdg7k7nQZpC0qDd9sEw0J2BTkg
N+qsfCPLkSwres/Qde2FXKLipxyH5bAsTRDH2rD1MrAmDmxwJo2seiuTxBT9oam9lEg8Uwu00aEZ
w9etKOhS96Ot7L3FhfUmegxE5ErrpT0Hy3c+Fwh2SLm7Yc+4jxPD3SuduGmniLADo7l3Bw1RomNs
MpvxZJYvWehATWDvGnUmKXVt9JRyTYRSFMGNJ4el54o2Se04KVax5ocgXh5fIQJtLYX4zpEOr480
NvHnVJg75C00ceWIJqybgyqtOI9byM9ZSnt9Nfs73vKpduMbYNIi0HH6a2V8jyv5RnFLcwsw+xD1
CazVxnkrPYt0iIG/4lwIFBXyio1BzmD6xNBg2SkD2H/r3DhFtkupfT0jOZTm8JopnxMdjcKEGDKl
Y7XpatxgyHarwpN+1llHiWfMJ73smaQ/ZMyFhqU+iXDjoIAQY7WVJZ91RcOISWfBrOmYjuiUfbIo
8qt0mfe2Ho8PjrAea0DxEBVaSApZZO4RQ9KGXjA7lnOL8LANjF5btos7GH5L546Ys3qnIVkM3aYr
afv0401kcSpkhKZlNJPfUsfZ2Jl03mZb2blativ6Sr7pvXIsFhpgeu6yRQFNBESgCRfmXT6N4GpT
Gc2MIwtndLxU6qbEBEsEq74fDV7DNGbVJuJr6DWvUw9dGJWkwvKHFx4QYnEQakr+CPBoiWoMhgKE
PxzM23ExbBrLBASprD6DqiRYyrnA4wfoplE7MNx6K0k1PSiFpdPF7pjmdURyCVltjXTaO8u40rid
HlEjGHwBzp90EaLSpyzaishC/TW4b4IB8l7LewJpsPCwWSLkfpawZWa3OS2cAmrseYeU4PgFesuh
07vNnPLfNVbOwm7LQGWLB1+xTanicAQBTsSjDCCCq2w/bHEuqL6bGMRFJioSw/7TnOLiLDzj1V2w
qwxQt7dTi2+JRVXd6/3ViBhi6xlIUjKysLZtQmY16BEAOE320rKP85PabDbQkjqgXlZD/1wLhght
Y1WpgG1L7Tp2gF3o5iZfckb8CE1Ct5gYiSUOGqds2gomXT5wbWxsgPq+/otSmmACEK6mkz3uTRoj
9zWJWyhikr0djUjrnIKiw8l6H2RLWM5PqH8R7anHoqxAfwxjcW+2ZerHVSKPxA14JEuZ3d4bgaLm
Rhp4A+aaCD8ssqvlwZ4jnIz4xvZC4WyltXNiDD/umW7SY2p+2nXjBYtNwwkrw1Vt1daOLtGh1pbh
CKG0gylaY66Dodr2Fe57O79F5Bc4hGCjTl226ko/ylYybC/7OBjzhsAJkTSAg6Y3dhfLtTdq1w3K
+ByECP14NhDOLPCLqwd1EPdqlBNQrbSHwrazU2kVdRh2USNPFhKDLettjLiua26UNIZ7Xfbbukgx
09pFjE0Vfoo0GR2riG18QJLWNh9i3pN2Mw/CI8y0wN8ulb1snYNF6+G4qPpHoWXuxqvIsjfF3J0y
k6AQzbArqFypsos0+d6NaR8yy8jDoXD31YhFSc3x71yaOb1AilaPLa4IvDq47W/wzGbnBcCqEVuh
HJ1jntcf6rIDS/MyelDZ3Kq/KqGf+hMBPVDNjGCaqbNI+n0WHWC8blm3EZO7G5KGeCraeUho2pNl
z4dJjxjy0oQYR/W1hm7gZ4M1bA0yyKZyskK7rIENxNPObD0ahAqX4cGmWmIYBtv0SivqFG4QTeAC
5T/e2ZkJ+94y0ShHWoyqH9JHa1E+AClLAYnSVGVGMCv1kXbVsjXaXY+fJdS7FE+kQq7Wwj6mhlDu
c2H4kAhLlaH5oB4ttgW/XwIWxB/N/NjYjM2JgtwPCtYiJU3JrCY6CD8We4TiuRYALMgB/ZHi6Qub
loAlJg/9vlZkFGTd2rWXTY7CQjVCvc/mt+ImI8WuEfDyVFBVoeTqhFgsJG5NCV3cTuEcc+JlSOlQ
ineUp5H7g0TnOhit+Q4R/g02exlIZXyO8FciVZ+fvE6Ym4jU3FCZUCToLrDkOrcP5qzcerivc4Us
SBBZjubhI4Lz3PZcCET74FS3uIWOeFKQZAuZbQSSoCBdlpvZclF52ujJDcyuDhbzS0459KbAaDwn
TFo7C+1+enfQmRD3INgPVeZRyj25ImSwzdFjmTGPYhN5kpEW1HTeQk8gGNGBUlAltxoDMlQVUDoS
P+5IB9dmimpSCl6FzuiVrtQ6MOu3eRSd5tJ4gDibn1FAA4HEg/xkUiOGowB8OI6KtUsEeTCAx6M8
I2xRZcC8KzPsr2aVPZGRkAVe4ph+01J7QvoM1lcwLfQQm4pMuoI08sCYvR2qBiB//AE2sMYD2Sxs
0icbjn3vx4Or4DhY+cKj+RF9z4bncSpyvxv5HWTelAHYlAAo6xBgAWgO5qLu4sb57g1KgL9e4Y8Z
PcOo/1FY1E3LuvVPPojCgF4Ol6k2hrsFTbrvxK04EQd4E+OtPjhTd1RZWQ0LpGucGgQ/lHezzaUY
r2ptkCeFVv7NUszXtsD91UQ7Mis2zDgYPSCLThKXrOlhfu9m41OR9QmmPcqeaWClUe1QtztBSTuQ
RutwCpU5cZ6xwov6QZulCDpEPEg09WcXdeTS0HLu4gWPR24FeTzewFU0Dl7FNjQFj7spRsEEt1HC
2vGOeeSJgzuBDiYdGzkL5KSBZjvN3HcBYhAgDRB5u6XGcvJxG0vd9AsXS29OMQV2IXRc8joMJM8b
L8puJhIWcqiaK91hPyQ0JNSUQCoUbyJH7lp6b16jfAeJM3E1yn8OlmIH5JNcJ+66i9C7q4iJWKS4
e8NSz10vhr10IhOJUb/RlHanpXJndfGbYzbtwTXzb9Piya2BvLCJYnZyqC+URbx1eEEJbUO/VetK
dmpZ9zBgPmFN/hl7qwwk1nooM+ifYxLIOVvrx0TkEd4/2jMNKaGI9dEM6uw4i1k0nH9DH06trLdK
aWGLy9WNiaR3axX0UHA24chtwWuQ/vkytavHJ1E3Lha72SEtVm/fCONjPFDinS8LZDmpTThWjzNQ
c99yu9D3riGhW2s71ZIAS2ZZbAywPkUdI1nob4lwlJStSBwZCQU9/oCEbXVgdgOhGSPAJrt8rtNS
3Q3opEMgcZ85EtmOBlReZuq2FQ8kbRmcmDb63J5Lneagj6Ky3jk0mpQYVmBnDT8nTXTHjpo1sPLk
Nc9h8TV6dSC/0dnbskgC4FLRMpIIaMzYmKkCFoGaD8EpBM/qO/TFG8fqPHSs5obJDwoSEm0oXPwS
LdWG6GTNXzLbONYqdV+ElpaZxaEyDRsD/EC8UIyQ09HTAY9jCVYoqghkk0dXuROpGEJbnx/ajgDj
ZpslvBgENQ9Tbv9oVYmnZCXDu7pCWkOHOSIOTaM4DVX802D0SyoWbY7Fec3p0tCG+9RVy9jGFrNZ
PEbVxutYLIXbnoaufrYaMiUnB9NMHt+PLs2btbPuoCMMzY4Zeuk5pL432rATS7Jp49TaXB6hdzXi
8piQs5gZBZn3vmLbSJpFGjAN3SRj229hjTaY5ziBRGQ/uZIOy8CaT7XdiSNF/3Wz1DNjou5+6Rb5
VEiUx0jSmw2Odhx2Tv9oaJtFz8jv7pDuDLVkutGuAzp2m1JFozLr7o3dZ+R4mvFra1rbMWufnTx/
zxf9DKAkEMNbUaR5KAsU4QXDXHQPZyoKriD2QCQaPbS+sjBVWTl7FfM1yXFtjlV2ds2+xOYkUEPV
1o9G0X9EC+d/4Yxhxy2MOb93zWve1AfG2UUI3zS0PTcK8YbTCissRpIkU0dyds7WVO7QVe2cGm+K
ZTePcUGPyG7i297MFIqCrOS3HHyccFvEZx1rPPZHoSMHsv3eLvPneGTwMw/pfa3RjHGTZLpKTLhy
rZk4YZ/GG3sZ0t0M0zKYMHAP3A4ZZQ77HFy/rZ07yPq+CwwDWogwtoqZvXChRYlmxdeLptxarp6c
Rtm526liCDMv0+eUKicyXcYDrHLEuK270QeubV0EaInmjd9ASSfzkqAbPhe30+wEER0/Hwc1w99M
PNjSi9acleRA3UE7RX3PV9iHzoByuwp3/chA6khEZ2ja9GdMKq15ZeHoHQP2pbF3TSHKY6ccSDJD
IM/IPCBXKQ9arvPIgZi1ChIXexQVxowDGaHctNPcNuyJ9oFMXbxILWFia+4z1aSyml4MF7y8E49q
kEmDvZtZn4jU3CcNVZ1tGdq2sGzm6yUbqyHDlDRxYeUH8z+zQLQ9aOAVWiH7+Ypp/Iu5QAGT6YgH
OKYOQhGJ9EXxSbjMwpbUt8A2u5csb8vrSsdLaGVih2fxyiPr/cRuFx2sMkGVql6rZk4IfY2fx6H/
QMnHsIxVpkiuIwd5p+JF1+MKiQJySA9e2zS6A9nTVd5qQFlYfinEMoxQJkTBoulIlho+O3Oiwd7n
54yuD4TS9tWqkUUtHSUuSLRNPpFqbNNKxsAC5FHMeYAx3QuXPKr9xuH3jkQVFB19JZeGQmAb5P30
/LWyefoclXy61dHoc906skicCRoftwCN0UNAU0iQeYejRnvLKeujWosMX1S2TVSrDYd0YnFexC39
7QdNIvSBYADqylL0wPGwikXqROesqI/OXA5P7Eb2seEyCtdBbSPx+uz57Mf5fC+7kbJWzT75iIhA
79ol0KJxy/UHSzUbFkYgqe+qGRdkQCR+kttBz/KGYhfOS0KLLBQVYH64v3UopyQNGJneAjYl/2c9
Qqn7qir1VeIKHPXOBGVGKkGXKz8JoL0tHRbLWKPz4S4oH9EkTLq4dkEM+k6NCJ+08olcg8DUs2Iz
W6caN+O5sJg84NcPqwelkjTYsd2vi6MxpM+6DdiC5h80IWVb5jO+Gyfudy5o9jgZ8Vsueh7GK2lC
hT+mtjMJNcObQ9wEIdjTlujrE2dfvVEdA4t6hje5vMvrHGhdM73pkrINpsPOwQ++n8h3IZdQwQi8
1H7KeVnGdnHMM1rmqUDn12n873w82LFADO7Rnvl9VV6rwJKvM8kIFQlLS5TWHETkoG1n+oN1O1Cl
ZP1ME44BbCxzsWMuG+B61LZa2l8Lwxh27aTfpFr0iJUNzrLCR9eM340koz+iwiYcavzajlI8IhEa
aaCu6LQpu+8jQFfRiM4hnXCOlfyne8VuB/jDANqa3kTDQ+6N7GJOfRpKfeVRpCeg6RXoOHTKdRS6
SdjZy6Ea0oVe1aIfQL7e2xqRTN0wbvU0K3dtPtJsH6+oB2SgafRgZU0sXaZF97zDLbQ0HUUTxmhW
APKz14CSBm4su7DXWE+rrUuGB6b+sI8U7ehYz+wtri1yaFnwqBFJGIbI5/ouhOQdV27Ln9zipSJ4
FTsQYno9fcdhYJICOq6ATeMG4nASSrfnEzrQVMckeybsC6ITvF4TaVBfnuhLzExR8jroEX3d6QXi
O4iuZb11elwUQyPKQ+6Nr7odMwlvpk3SvmgeiT+MxNDddTxbF3dzbL+kkhZbITQCtBz33KXUobbK
NoNaHkqRA3WY6aFaFF4g+u6h6LwsqHUKgaaH4aAnMt2oo3dv6eh5C8YmmsKTlyqHsR1ztXU5B/KJ
3Uriss3KXFB3MQG2fALwazDVv09+qGZMVwYiF33wGIaRBOIA4IihiP6j0cDOV85myPmMjE2zdbGJ
+Q0xi3uml9t6qZ5gZuW0z4atYFCvpUNzOgwFqC6c6H5ckj8OYQbV+pUm1J9dT3dp6RhS2pIPl6J0
FAPRxlZYRBb8B9tBxhvJ355lLt2lFSOPSTeey/7GsBh9RsKPs/llQHRAb02Ng0J37sd+sNkee3nA
HCCMysy77enmq+Wj1zPCImVXnrTYJL8eSSUwxOpV1fExLm5/TAmDBv2GJYDpSxmiSHxyp/4Rab4d
4B6mLybAvaoR+GEF6jAXEl9pR+O8DHQF2YknpLdKNTBoz5BbwsCpZLNBn6rytfZFWC7BAERNUaId
BRU62YK+Csp7O/JZxL72lqXmO/KWirY7p1vi2K+u0Dq/Ujp0llwy8UPbfiuYT/V2ZYSjY7nskfI6
BH+FT5JBEoW7eHCSqdlM8XhLf/7KifVrDWAl8A00QlFEHzSxkl1LWHQl0tdEEdd5/WORu7wZqm3Z
Oi9J2Z9VHDc73cxfl8T45DfXgmbSH+KKvV9kDPczQ839EHufmONPekTLqnK+GcwvMQ/foRe98gw6
fLkc7/GtXinazEoLyaiQCAEhYpQRFozKGtkIe6QFxB16z4idmdWKoF6Xq7VvW9WAJCuncXzdnBCM
NSrhdIl+TrRZgwWjMWo3bbGDkw5bfpmCVFnsMM1j9lsthokRsqHtbTGPYnxttWAWWuiWcthVLjnF
0hjy0Fama1MwqxCdV6zI5xf8NOygVOMljS2WYZXKY8luCiNivzUn8Zkf4AsMIieI0rf9jLEJ92Jg
6AzNGBS+zCpUy1YapC03YKpdUbz3S3ccSU0Ju0l+Fr0CRn+kKEGq+6Q6jX6ooocKfxpL7kdpebBp
9fRlKfxy2OeoooIRuiZOTZfOBVLLZIvuCyx1dGP0eR425MtsytT8NtSmtrG1jt4tF43B+wkv+zCu
oYrFbL23fYvUMFm+iSQ3SfQgiAdNzup1zIBkGepdrDaAS1Al+zn5VH7WEi+42M1bVpO6aheP6wJH
U1ywPtmmueOiEDa+dPrvldl4G5AcbE51dIHJ+GC06bzLsc0Ix7miJbeGpaVHLjDvXYXFJWm9nW67
9P9Ld9fZCET1am4CxaRA18bntiBgkS3ijUiqO1PKF9Om9BZ6M+5MLOmB7PRjEUdUQqZy7a5hVCNn
Y48xt62Tg5061OEAEBkD1UG7WA/TpJVh3FZhW+cUTVo6HvSufK4kvYXc01+IF/3EwXMSi3xOS5LP
JTYYAxg/vy3acoqsOm82LYTHFd2a+VM1u7QMfqpVrtLBP2SzfK8cet/NT2uk5LFadpo2BAytKU+Z
Iup9SqqZcPqr3sNOPjt4JGbLATY3s4tKVwYoBTp2wF5FDx5Jsuyim8p1nxPKKnws39rIWzb/y9yZ
dLeNrGn6F+EeRACIALacQFKUZGuWNzi2ZGOeZ/z6fuC8Xe0hO31uLerUxplpp0USBCLie8cMlcrW
abu3IifZyAk9n34AAInyiF8eUPWkatJ1qRLJdy5j9bab6CfQ8a3GkoD0Pzk3MkQPQpBmlRpn0c6H
rsJW7bka+xYDhDdmu2kYo11QthDip96ku4/NHaBmV0eG4AfSziGAl3qyYrqFgG2bXNG80N90zl5u
LQj4jTz7UE32bsyrDsOG5taDxoBlDjcoTvNE8gTaHGYnHIFT5L7pXpE3CTs3em60T5n095YJF9+H
fX0lxoG4VWDbMnch3RzzSgfhaQ4FA4nF5xhIUMV6EbMnplcdcU0IYWDNhZG8j9pwdmJREQRw9zJx
7xykzXW2vbxCC1P1O20un9MKT1IRFRkUMuOeQsm3U5SPg5OsJ06X5IpmQ7VCuWF1PRAmDE2+NjxV
no3u3HmrsLwQVilT7GqaLjzqmH2jT59bywywlkbFfoqrD30xsO+w+Owls/TBLohrRYi6i7OgOnHu
mXFijL5r2LyzCsWk1XCEzb40hkZsE7rgmbDBoMcS0sGpnuSEvmfsiy0RIyaf3yInUqX3VM1MW3oJ
Rhipjm2dygxfusGrPGS6ep47YCCv4xA2cfXF3MnLFFp3iylM0I4Cd6AZotZfl+eQDXxf0hdfJe59
Whf2bkJPAEnImQxFKbVhtQMsertmX2yD1tw3dO/tyghjNk4rb1egC9olC+IWQaAj1Aw35Swwc4vO
Re3kIrIOQcptHdwrKEssMcUOOPA5/26VwwHaN3ejvQahRBHHnaL7hgH8tlCdBtlaeiDF5Zg09A7P
Ogkv9IwVMlxwloFZrkZZAU+NPU7ciEk+xc2az58Hh9kY3vhmfdszTDjr9bph1hn6z0EGMjHsKYQg
ctC2N64urW2bfKqFuClmCiIMj2gdKPmMIGW/yckMgkHrkPrsvd5+gdq5QzNQHOpe3I/BA0hbup29
dyFP+lpFxsmcLeOeL/qIPPypqMb3he5O2a+9JUyTsoZ2rzvERMi/8r1OqDrj1rNdriN3BocjPNzT
ZF1aEqI2EuaVkGQ61G2k2LXV0LrRpx8oh7w2Knw2C22DBu0qZguxWXoFershuKaksUPhzFRXM6PY
j1htFTr51d3VZszp+3GMAe9QVu8kiqmNqOhrLC0bOZp4N1gbkWMUz+WS7QsbhmGZUO0QKsNtyRAc
Le+0ke+cPEcgJ3jrzWJeEmxzk2E9dkFYH+isuU7d9mvNKrxbOs3IGde0PvTGxyCOviWL8rNUu+ci
6A7J0D0wSTkkZ7DSyTtFlnQHXWO0a1UY0CYZNtYDiUUcfCJoMUk0OJagoG4/i6HBnk3HsRrs/Koi
jnzKVXLIBk0SSnWIMNkafLItmhu8YLagblV7IYF0QKpUiENmWTNcnhTMoV6Ls3fSvQ8fFyFFP2BT
abdu531KRfieWPppRFQlvPLZQcqz+kVTVNiDRDcnDWrJM3VyyurRCoM3hCLT1bAQsONZ9pth2ffI
Bc9BVcN+LsVdNjhkpcc2h5+IbGluOpYT1hhHPqG+TTddlUTA8bLdLjBrdLeSye1N7+Cphm/Y1jVW
RaBq5b7PJU5HSi6wUFUDdSnDdE7CPPQNzMjIaUsfqPmabLEZkW9Fb/3QZr7bT3KjqFbyZYkoLEXZ
GK+LUEP8yN50u/JolBxKq+GuN9B0wLeHvMOExHbche6gvPNEr7hcQPERP3J8QmoIveW3qyzDlOty
74RI5Xi+y2xxNiJsTy6JvptqXB6sZfTDZjzFPD08ySrdzcmwroRAisLu3sdXkhQ9AnuCbG+IgKhw
7qqN5nhR1ZwzbuZpMakOAfPGnpFvhEMrK0fGjxp7A1WO+ZswBUdGwsf8BksSBHz36I3kAy0qHTdu
2k6oMx2ynAtjl8VJhHMt3TcNKVJl1d7JhF66aK314URNMkKoT2BpdNYOJCXY4VVWrV4RyUvlI3b3
jiEs0HQjLddZPbxMErqkQA22QcQhNlmfjZzZU3fT5KyKVQpNWHhvjo2QMC2W2zxbbAb2sduILDe3
qnw1BwQgyJ59S5fxoQq7rdkXuNM4cADaevTf2MVFmVwQyc/dMVmrjFR7sKxtdjC3xOVFx0pVb0qT
dmng+N7gaMQ2q8UExGzfQF0eKGMDcihRjuSBtdzQQ0Te4FRfp8nyqJvyhCyeq9PeD4iqE04Cigqm
CyqUXe71Cqc8xxfLYWCym+gdYc5zruXNGDekigYK14/Mrrn4DUmQSCZdL/CLzmOX8cRJs2CgqFfF
bk2p53k8T/GziGhbIaT/VGhCDEjCP7jlkKP6pwS6IpwwHprHYFxoEoqOqQaMy6fyGLFfHaY5wp4T
uFQNwPtzZ8d7XXq0MNbel2weaWMHJayl3ADdP5J2Ss2Npu1VLuVLRNEWjQP0OdaM/AWAsa0JO8/G
6ZmWgBJ/yUYJ+Cl6YuyP3WySifxQzc/BGL0ggEA7AM4qJpRuTlf7Rt7u4TSjyxi/Bq6uTtUMGoGk
LDG8uxquMlr1DD33HZbY9hSWQKcEuAGvzvoQd8ayH/qCZKYg3iMfzNd8wgLz2DWS9Q+VqYbNjCYG
PQsHh8nur5IA9qSumKf1lO5R0YZXkhn27Ir6YRB15Ft9i7oq0vvKXrUmWPTCLt+h0uWEFaDeTS0w
oQVWF8dusIEEXnfK7lwbvQtCFh7qrNCMkWPJzRp8xTpIcvzEmb5tT4KVKSucu2xBfIcAiUNeUBSb
nDLrsfyYe48AedD5swkBw/ZhBI68BSnkMDdhAEWx97WR0VszopxFFrFRIwgzpT79drIA1tvkPTRg
nLUDPYTeYTPy2+CdI+Vkjvw0i5GRwX62zfRblk1PmHZyqsd7YmEkEgai3sIzetj7xTIYwrnaDr0J
xmSjdQ7XJHrBQFaaDTF9tDwFAlx7ynd2NOLPLvORz5UYe01IOKlFyqfkitstkwdzFITUKgf+eyQZ
plN6K2JkH82SIf2Nix3ipJNMveFizhm2yofRNDsyUfrljsPvckcCxiYiCWcDZ0Lrlp77Tb9+JxG4
RxiM9Bo6I0G5VrBVScYPMHDdFSUTLmjttDNaxsu+H06xW33Jm4CnBCnfOHrozDq5Bc9Azt2gmQxp
l8/dvvQnI8m28YvXtxct8J4HVvQ8VmhT25xoFdVcwTE+ZTbakiKdv+hBX3Vl5oeEXjRsb0Q7EiQ8
+WyHp4A4JfxXnzIN04hVhC5n6hLBIplNYuU9dgmFt8UMq9mCvvSZeicTg5Y5K4LHdj/V44DyMK+g
9AAwRxTrVZMQ608LYG/Tlxonh6XrLnaqDzbwQuD2KehQnvp5N16zVE4MUCck3Oix4WhYUNvoiJpx
5yUx7nKDaTBOHACCpfxiOIQXtAiaa9t90E54t+Bn2QUTVd3s8i+ToaNLYXiHWjYdpdHWuhGtlEeD
5NZ57+hU3gdVgribPmk/MiRV33wsclHEwcKvV8XtB9lL5VPcTNZQxdRMTgaURfsmCfJS6I0Q5SE8
SKU+4/zEPGsqnjOOq8wFxc4SQOIhXWBZBiTR0xTXEKqxrcfw2ShXignqZozsVwqHyORb/fGhUrtU
NNO5W8pvQWIFx6AA+UkqslUXuM6tpUR2lVDRth/mfld1LFnoxHxgozNP/EcaiaENctadGnYtqgxQ
RtehXi7RrNKS8iPbcnygVKZbigu+ujYlg5TuViAh/EJiQMAYGz13o31mzbjtTcvaQH59tbP4UxAT
zNgM9jmQwwmvmdxGykYyy5QDfA9qZbdn7zTm8UJmFmHo1oC4i2iMiLsxLUDsZg8PgKlH1hKeqc2A
ghKkNdXbRK25DsGAl49AkSnJ853sY9efNayas2yHymWXzNEMtJRDQDCY106AMKwHzoBqIVrdYlPy
vXSKnrMZjaqdrJ/oO5maIcWLGWmnzCYaVOj7fGSHrqr0btYcvoq549KEhHlFLRjUcI6dHjEXan3X
1i7s6Iql7ueJpHHTJvu9Oc0WSl+XMAFmAjPZB0a+pl9GVKUVu7wxLuEadZ9Q7iUSskNKDAFwsOHJ
GUYcnqte6Hpqu89UyBAh2Jonco72hEXw2lEzkShCKauOOLGCV4NlzKQy1+59VebdMWzuJy/2V6x0
H9mrABqGfia5ehNOoY3ig4lloqStrOIbZQTRLvGiN+kKqC+f0o4cH6O1pw7uq1woYa3dCJAx+2ya
NiDRwCgVz1vHCNVOFNgNLNnKGzkpem5C77xa2GobBrq0cj9f9F3bp/QlesMmKGkcIYyUaID0W+xx
li8Eq5S3SnykfKjJVj1lod+E2854CgTKh0AGkvSYzDwHMaxLxqY013wlsNWYjzMjYlyAVzPlbU6M
CpIbSS1c1XPCMEFSKHKYAhKy6AlAizicEe2F+8XK411VadDzVF6nHoBcvDxJK9/oHOjCRS4oFDUk
HLs37qwvOnbym6y0XzidsUZxCDxzWhoJxkUkXwXTEdqROhN3yHxm5j0i6fe2yoRvQBiSj3edRfEj
ikk61bTD4EvHrImElEFpqSmVnc+RdvxBkhFb5SDK3C/fzJCFwa2tuwQ1CtPxezSy9ZA66mzNkhGX
Qsa31jDZ0siw2C2BukTLWtfngljP7AxBH/e7hcj9jRZEOqPf7jrrnc7YU0O75JhiNSEZ0i87uhyk
qn09GK8dvdik+p8IJiDIfoVJ8CodW1ksG6UzYgPIsKMHVOxCg2rUbjL2UqJBwvk9bUvTVyK1IVhi
Ojk4poed8zLSSrtfvG9TSbqNRONqNmg50igXfqUuXfTU59G5Zt8NJzff9cbyReniPlLRe7XC63mf
gbZvxRAE56Vun/B3gJKWB8/xPlWum5//cyff37nrfrL0/bdNfP8LPXrwv/9k0rv/2nyJP/9ozvv+
F/5y50nrXyYiTOUqS5uUaCt+1L/defj2bCxMCF9tB0WAa/+XO89W/xKeCWBk8nf4xeUv/V93nvyX
tIRwUI+ZKFr4s//EnecpXuQHc57B62qmcynW9rkfTHmJXrKmIGlz66Yd/i6LeGwG/3Q4Vpz4v8ki
IQiS4OePJB6IF4p9xJlTJQiuiboncIipnZeGNbqns8hgNrgwrKk3STLNPs5Hhv4pEXTY9uHofgAi
xNRam4LB35m7cyhm88ZK8/JWzbUD/ZS2y3vA+nkeYyy+WW6gmYlFeax7gG2u7nR2Z7Wg0LOfA0pZ
H5UgvsGi/h2ccWmc5zk1moMLiHaivinzg5hHK63mfM/OnRB56zXHKTN7zLr5cMXH9Y6Wq5qLEoaz
J3c1AZRYvCuRNx1+kwaHSkBEDF2jpHBPHivbkDBIxmnkPLuZKynvcJB0rIvO+ILbALN1k7GjT3Jt
zHbj5Ehn8GpRHGkPKNzui3ap2G5S4frhUC/fJpaurYtT2i9NcmzqtTan82BoxjR/mOdK7cthaY5x
mzePoiHkD+YuIpo4CVFtB3V2sVxm6KkrQDLHuVv2JH2HH0ZTGDtOMwWRuoPxre7K5UI7QPeUNeXw
xZNVusszj2BAGo0eMlPFlGQNGJh7gN1DYxjOE7NDFu8iL2/KzRh0IPR1CtFK2LS0+0NIzTaDSEbS
t7S85muQEAbTGJwXpqh+clORXkRoFp9NPTQPpCygoIkt3IddZBcfyjKPMJgBLqL3HeFxWjY0jihT
0vlGkodQRUXJadWI2mBXZXb8bdR9d02+ZXmi6a16hMVgSzRJ77lAGFByEzvW81wX+nPvJVTchmF7
TqyhBXysHCCrwPLnUQC3e571mkFtXVBqLk9dE6f3sBvJsOtIbq+ZjlX3mcSY5DbuJRJde+id8ySH
rqRnxkXtwq7Rv3iNnC6CvNSnsLNSoIlqMBG/o0o2Odht2kZ294nJFuKYFF5su7UiSJK69hZnKJKz
qfOYkwZ10CADG57z5a6STnrpuHwQ+aCyRKsB8dgFSUR2RWc4qYh+S8SETQuR624qu5nh1xb3ir4v
vV9GsHXuBhhlkvO3QzSbQJRRhpwWQfwweSkkPVmgoq8YOAzTMY6qMYKrhiPTK2Wv3Yclnyx8ABzc
KYl3cpJ/wiI8xX070OyX3/ZoBBOgeERYpVl94lhkXFF/OD7nnEBOA60TNVVRKEBRzTjBCwkr4DCE
PnrFsYuytN1PREpcq5FIUziNJHnBV5ejoSkhZSu0i81WzJxCr9RAb3n2/aUJ9XhLPItDkrZQCJOB
1L3HY6YSuJTIu2husDd7nKqnwUqHfleIMLf3mBQtYnW9kvqLaLydG8eGGPPAn5ulCR8ot/wepJ2D
xoVhZ94AtDVfQDbwJtbIdBizMQCeM8OsJrjoKHhMFuF9angC3K0KrZnN2c0GVMhO5H22ho7jBHo+
1JE50j6T02QjHDJl8U7gtqpIepOyuadAiORTPc6Xou6hq004IY14EoFkBoJUAyGIWjIQUnd+nyQW
tGKfOz5Cz+Z+KbFc1KzYl2RGNilQLx+WqWk/lxCW4ZamRtOBtvbE4stGG4+cHhnl7ZAWRQfbAh/L
igJCoBKDxCKyN49Dm8xn0/Cms1dYvJtQtwNx3zoGmODGuCEFJr0OHHpNt+2qeNgsJt04tpqzj32Q
YqYK+uBoNW7Do4/S2+dQaT62lbPKA73lOYUjWj2oXnxXCSYAO8p1SUtQE94TMIU1mN/9WDZifmX6
xwBBtQmn8ZqFmaw1cHrH+jzMKdhGMLVv6RiGtCPaxgmZS+vXUY4ye67a5opdI9u6VgXsIfmLd9ZY
Dv7C+A2BEpdPyCPlEX4zxH9WEkU71QElim2KG8sxomfDnqFSk4Cw7i0SjPwgEM75fCOjBTEL7Q+D
NCtrbzlNRJmTtvENB/KqYVF+SEtSNocsoy9r0YSiLaCyG09Vxj7CpbIp2dcfRxSuqFGW2v4GaBwt
O2Kv0VN1OghORmerj9YU57eVLonZ4k/QfQoDn4HNc5J6Ti02YTxM0U5FaVkd8rxFJ9i2rAObpR+k
tx/t9qpUdbwt8FIiYerGcBcONExtx6Z0T5M1zN9So3aBpcPylpC64m5o6u/4UXfCENfPBIyW3MWI
+QZE9HTm7BBaxjvMk9W8lSSlbZRTD+eubrFuIT3wmNvLuIZ799azcVLFlF2POTlxDlp3uIoke23w
L33g3FK+aMfoDnmXk49SmMu9ofD7YyxO7XxH2G5zrBzJJzKlR0doVAM/mg7o/qCmaNxnqULRJwx7
3Fu1rdBkOuANdTdOyykfEy/dFJF2AaNri4TTOJ+Qsax5jDXSWMzjclVnLMp8oFORFl62RXRVbdKP
N45pwHFZdFsxxnv2kxfjJU1JjMEq1DgP2gzhd1XSDh/xv3swsTaQVCegg/KmcfbChtPWZhrvknwc
rhNpmfcY22sEZEnjs3YqmBxDhx/lHKNxzUfIKWlSIbjUxmWoAzoMOj2uWL93HaZj/Zx2Ha9dcZ5x
tvyPySmqrOBSu3inprxyzxNLwpMVL9YHY1yfwgI8A4AyWA5pZJRXicVwHrXSvjWWQDwPRTW8JX2s
X7y4jL4txST3JQ2Pn6rCqXdBPMYwMolCrp2FX6cOnWAdm19YPII7qiHlnhB1vdNOrI8U9j2XQpbv
rYpRXknH/mokproYSoOxqz4fKXclI7eEX3hJa4P5Jx3Tu1WVj3/UNfJ7t1mQ+Id5tWbCEV9GGr2R
OBtkP2tuYpVTztY39TFxapdikXl67OkwP8alzdWsmqwCHrKBclcuZT5RqZLEx6aJewC/BHaPXJ3w
m+rQvAsnsoyDBXGe7CwwPJzA2pa7pm77WzmYHYUxFR32hBFAgDfLckklMu8o7dxzk7fyvnbBDNoh
6T87S535vZLups2G6nMQESPAWKYLm3rksOKAGGMVJnz6ndY76HlqmD0OZ6DpO5G76pq1n6j7KKGJ
YEERRQR//CGb7PqecO8Ajsearic1zy+ijLUPw46rLy+C54Tq9o+ckqtPQ9xXX4XCNOwAs7ASAThl
RjfxBM9PQlL7ujM7hBzuiKg2TyJ8i4GrblGnwmD1M1886K2wD6RG2VvTC1KyKZaY2jfEHMWdY9Tt
VwQqlDtHXYEOGDPNVUQoEt2V7JIecFLa3HHLyNcFn+i4j2qDmACHSPnSTUG8rGQtlAnKJ2+tRTCg
kXiQcdBWtUQbU0Gn2guZiZloX3PKPbZLR7LDrHJiiSxUFy2L59ZqDO86Y2r9YPd5f5wjXLZBQ1Ia
9gxjOrMluH6ZW87eIYziWKJd2cRkYyJnKZjUw1F8NHneIQP0cp3U5bwnVrM811ZYPyqu/CWOVInc
CbFca3rLF/IOPUrXg3qHB7c/8rTPRDyUVB3lCs23WzlrwlVpXo9k6IHqKHM8lsizH2u+7AspSwAa
hKT0+y4b+tsux+/UjXo4wa6Vh6I1rRujHiRC/hnkFR0HObtiSPiRuIEVe4wvCNW8KRuSxx1Sx51N
NIcRsUumdQ2QXm/HsFJnjFL1KwKGxDeTDFEK2MrWHsL5zCNprkW/vfUpibzmqlDJcFhbLj7FrI++
kxgjEGEdfwxk4ZkbPFNE+bRxXSMRzbMWjR/3cpwHC6qJyj2GZTUdLS9NbqI+jE6Vh6HNiD3VYUqn
iJ7ltv6c28ZMylHEF1JWREVh4eiNb8Ni6XNRuu1bGYz5ruFuOTtlzlYUlFP3pTO78j1i7URuWI8I
HR33pMJl+SBj0qYH3GewQ31n2zvA4ICok9VybiGBqXGsIi4GNS4h8ybdnccObftg6wms0BBkgzEh
eihmq00u6EfEAu4Yhz628JQQ7in2KbEER6tMIp9zRUR1qV3s+9JFZR3VzhXe73IfNKv1PKwETqmk
RVlC73BA2HHwNY9IE9Nh+6muak4UQxP6NSecC8eA8npJxBdbLzlWg8a7NlXN/jyY8SuWFtJliBrZ
9U30tW1nNm960D2negU/om8PEWBZm3fNQKEckDs3WX1rCiq7Gz51oZxVjPwik9VXFINOWmYlj45o
42sP9cYLNzXt8u083dEZ1RxLVGkvqmZW41woOBvldIG85kmoXhOn9D62KPKPyVzQpcFwm6oNYtsZ
FMzAZgRZZJnnwhzGj5Rq27u5lzXuViw9tjOva2jGw4m6ic2y58rsU2wOL3zi8K4mCNQrTUAsVwXZ
capU/0J3jqAvse1PS5+nNEyG1XPRCXnt1GF5ZeRj1HNeKtUzofyE+RLGe2MNGYNLbyAQHilj/NBj
pk63Q+PiqU5bbJ92Vqzyc2NgIeinGzi3/nO59qDIjAzETRdX8uBlkbhaaCO6roJ0vkpTc37kOYFs
VGtlY0WM5Ms09AMSveJr0sXDK1wrW0HddkdaB5MXKw+4u9rJja7tJSRWvmpF/VW5gx3uzXKqMIgv
CGQ2jjaxE6SyMxySexXcY9n314iw6FUaeyxJbi4yQrJm7ybg+HpHKF7o4wBGPGD10Q4GmZl0nPRH
tE7xMQ4K4300CM5ux7F6TMbJKTcJgZEH+jzmelePMqGqg6SvQIBce8Uw7mB+pW8REtTuZej23q40
rPg5a+zyfhatgdWD+Lg2IyfSKkzzMbMg8ukit1IaHXss7yQtxbfYVNWtZ7hMskFs+ZzlCj9pLLQT
IVnxV23oBL5j98XH0Qy7z1qM0ASw7P0LiDbaoRq7qCNMG7rGpmUn1F5zS1bUeFoIUB2PsrGG2zhJ
St8JSd8UuDrOA4fGZw440Qev771XbBFRDfQh1xCYLlwIRsHvY8yBcQkS27vgCrEf+2pNI6iD8n5g
hr4qrRA2msLNG4dcnxP1CM1NEtbqA+by+gthj8N+zkik3jbjEN3DccR4rxOwlKZEOQjbgECZLxgE
mQfmqUJjcxc2s8F4HTTjmXy98IFCiv6RFNyK1s9SDtY+sEzSy6Th7mcSPF+RT2DUqULpZ9Tu3BP5
45GXkYp3QmECJvSx9SPdGW+U/RFnbhCDvIHndXFWZkStYBFpQYqkq96ilKqeuQb5Hy2PLLGqzddZ
LX6oyDhe2y1YVEOSexGesNMHJisCQf3Wc0moxYnUCjgjLmZLsgM7rxWpxm/YmZ9X4duLbZksIv+D
qO3/SlD2nzDZ6/lzkX9ufgZl+a+/EtNM8S+hFUHjGvTQtZz/Skzz5L+E60mtlc0/nO/A678T0+Qa
i4Yu1FVKeQCmLmFq/8ZkvX8pUwOmg6RawiZLTfwnmKzzS16a6/DTgItNi9wcWypl/gzNZrZiRmsm
rDw6ijhKG0S7N5bxFAeWwFMaSm47LGkEJ3l7qR3r/P9+aSuNz2GqT2UAnUhIDWxj082HBJiPsqB8
eOCppdhLVdHVHbJZ+uC7Md4iOM4eDdM2kI49oL6Re3q51DFBeGZaRLVsHQ/nT+0EgR96vbiyUltQ
M8a/lZlCZS5tv8mD8HbwelLttXlfpGlNqPNITqhE6oN6FX4lNXwUQ/SsOEF0oFHxzE5cUSG42KyL
VfROxBfIY1faj+E8qV0RUHkt2sg5NhzSfrgZ/p1S92MqnSBl7wfYW6/XmNA8obVwTU9wJ/x8jXt6
QeIBZ9ZxFOGLge39Rs0P+HfM2wThzcYze7LEKNCiurGnp9dEJJ6C9tw546nGEAJIUzl7IlDav55S
qJG/j8tbYfcfsvL+el/Mwg63E3JhucL1P8Dy5uiMo+zS4sh5vb+eUlMcVF0BR9XDBWyxuP/Ddfib
e40Xc00bulLyMPAk/Ph6dp7NQeFa2RFCbfC7pU5RLhhnt2lfVQ5sotd2CTy7G1IEdsv8WXS9e4Gz
PvcURBRTc5QQm8SXFbfWKM3tP7+73y6G5yhhWZiiHQvSw4YF+fHNCU1aNpG/RFnIBgPU6GrS3AIX
2W9I58zCoe+fX0+sP/Cnq09PDYCqpZUDXSPketf8cPWtynO0LLlPI6yGPiV70xmkGqsd/YgDqYG7
zirUyXMJwbIdzbEvHI/N3CxXf3gfv92dnqIvG3ZIKHQN8tcVwHOdGszJFaSe1TvYFEWU91JjB7p1
hjk7hvFH3UXRdeVwfkdfU7OJDFcqmt4B3qN7nQ1f89mqv/3zu/rtVvG0JCjSUWQ+OKyQv1ycjNbU
ABh19pNc9kh55OOcOSWBSoJFZE0+6rT/z6/4nYT68ftQDFCmdACHXGkpwiN//j4EvUgCP+DkMzUi
c8Viajf3Vcu6l7rpA8mJz1XXL0eimDLnJde9uXNTC50NyrZhzqsLlPGux6Dzh/tErq/76/siJkBp
BhAoPfMX8szutCmnUU++K51mPTJN+MbbrzgcjesFKflprmkB6JzewlXGDP7dZjoP5TOncF9pEyc0
XcydO96QT9/tIwOBQimUe1NITvVFTyIgob8PqGmuFoC24z9fVjaqn9+9kNoTaxinrSlN++2Zj43R
xeNWUk5hEjIk6snC/Rkh6ApL+o4ryrYiqlGRNYRc0f/0tdlUlZK2sC2cvM4vVy4I5zIsYzelUqCZ
blAgfTEIuQCQ3LaE/B4cqw2utHL/sJD8/olZ4kxUJxCxuLztX25dsrrshcNtekwNYpeYA3A0Tcyp
wiLvREsz29Gdmp0USaV/uoX/7qVt9nHEQJzaWBp+voXXPgmd44A/Dkn0NUfFQYEXPSmM1jsqiUkh
qa5m+KUb8kGczYgR817bWFbhsUDVbDd56vIwXcGW2eeLmTZCxIuERcv/sOb89j6lBekJs2xqtkYu
18/vs84z5vy8T46hjZyN+IdjneBdgdFCOqmW6kQ9Cyh69oeXFesG89OjBGKPqtphXdGWMs1fvhrL
sDieBUZ8jPL4VIOePTbjNKChyoDXRnRhKEdLHeeX0uzXMm7PvFrODiEX2dBhwYsm9MhLSdyDW5NN
0LQgZk78EpvTn04Mvz3zkj1SskOuu5HFzvTLBbJZeetihrVtSdQvgDIOMGE10djIQDNRDhc+ZXY2
JAjhlDO4mJ69a50m8SGjQLv6+umfH6XfdiueIvZG6SkOqtzW3i+rY1UmNO0BAxzJJbsqAIIGWtlR
gA3dpY+abUGGiNEobMKJKB7CHjPlmP4lBfn/Hles378+7m1LSmZOT1n2rzuVM7ZzP8C+HUOaewmR
yIqrsnDzv375/p9ohuGEvv9mv2BM0A4GvJIh088Cx8BeKFpCBfNxX4/J8KFdVtQWa9Fxqlfjb+e6
vqXma05g7W3bpacsF94FKqiCFWiA/wCThsAwto49pwidq/CjE0DAeVToHbQbcXJaf+/7H0jglRNr
NTUg6//y/feMOGr/sNiIv7lTbI5SwnRwBK+ny5/vlLSaFtt2m/CoNGl69Ek85yklgLmOT3pZkqfE
7ToawjGg0NiFUwu71jYjiRkhVhJh0m4e//lG+f07UsJZ34zJYOP9dowilafWqmu0H4xAgejYm9s0
l2DnUTKQPS5HmgtUtUsCy7rGT/SnI+33z/vzI87rs4MTKK15I/qX6xF7LnhRolYJcHWjCjCHwE7E
wyoiGeq6JauWVEN3eNUgCAecRV+JlYxuvEyQaBRFh1kUJpa0jE5MOT8ZUXn9z5dH/nrqU1IJFx2M
gw6GW/nXezh2YhmUoeX5du9SWN1T057WBNlFGFaO8eB+QURHZjQHLmIPTYI4NjaExKzH6dDGC2E3
Mx76pgpjaC/yEnYiGoMPM9nDV3M2XhkwYX84f4h1Mf7likphMcHwsCjJtvbzHeaM9oSZKPF8mg+u
JvxojFmY+GxIipOVhjlXUXsHggGzE8/AC1E22R/mlL+7aFJbHgZC1+V07vyy+BTc1nU3rd6pUl3L
zJ1O/4ew81iOG9m26BchAh6JaTmUIYveThAkJcGbhE98/VvgnXST/cQJQ2q1xCJM5slz9l470fOT
kKZ9EbYfs+bnl66pT+tSopcc0TpvEIHYtMLydyTbJEH4s8BgZnsXCGNIxRb0SwDCkfRdNPef4TZ5
W9z9/U6zmX2/cGxz0Ew86h4XCNG/L1yod05tVktrLGS+7gLUe+Wkf1KjHP44PgFJdhG+caaNSEXE
laL19oWZGfLWwgNuOUXxQofHZDRlk4bgZhOjc77Mjjv+74tWj+nejfrnmHBnYJQyvCj0qrlMFfYo
+nhnUNrhHShpMMNZmRwzbKOwAQ2F1tGUJ7fA6GXpI+vYYgKwOlttXDRLLNwJTsl2Lq8tGCyboSqG
IHbR6drQeI5YmXyw01hSx6nEZacteWXRZWap6BJowGtB5ljWA9/o6SceZj3ckZkEmQngx1FZNrLj
SU8vWJBSJMVELLSOtUmTbd5H9vUMbNRP3BffZhTGGFmcFfkMFInaEOSwQy+a2JxRM3EWCo1DarT5
OsumJKgHtLx5DOox8QrFZCi+hefr3troVT6XcjguF+YAFTCv26vPLwbp8QfPolMASB2WcTlcpGku
LjkoQ7H2YaAolxzfUn5YzlTvJ1Y6gJYjjoyYDiDDAjMIvdG7Zu7gkb7RM8Z1/WLTYew4UGgKZBGl
ccQMf+n38Ira9Id1/z+WWcv+FObRBSLbefnzfxwe6c3azaBXIsisZjebuHetvL9s5pZqgZBemAsF
VHvyPkNc3D+UmUuV9GVBoJinHLBoPbL5fGkbDGQPOJWyROD0fcywKjXWdd+GAfa3/8U4/L87/ucx
7+u34tBDueazo3ie+e8fE4L33Kqx8AOg9LJ/J7Z+3IG4TQ6YY+Asj6p8Zczw3gtLvMMXWyT2B9fA
7NlYvn3SmshAVB9hrbWTIAvn8OTUfniKNPWIUsgC6BipbdTPirmkNI9wsk6RJDD6syzFyawCfTD6
M+NZ96S7gNm0qr/HMbyPUru/aMOsv4BxjnVLJ1jJNxABhoMoHkZnK5aQIE9WDci8JN8mVqgFw0ye
pjnAAjOnGHGc0aK99zB9AEFZeISds2ae95vckOkAilEEMtPxitfxfV9BcmcRFGBhqupFU7jjyDes
11NZGJDyaw/vKnOLzjM/9Crsf1h/lz3z613wCXBgW/c9koG+Lr+6VRqsZB4nf1u7IERkHeGnx29h
TnjqjQzSbFzv/r58Lovjt+8pTOF4nN44/X55wL1qMGJTaW6g6hGGdU3gn2kvc1zkLyYtoB9qy//4
drbOAZpSitPBt7LFtDtBqOEA1cDs9DVTdk7GohBYvQrsy6b3Q4H/X9/OMKinbZtGGIrcfz/XCQkv
iSKmIvCtMr8ebUp4ulM2eLDi1C9lyt8v5n/cQBYLmo+8Q7STv+5EbdhIs3A7EdiMgXTpLzLPUmzK
TORQeK5H2f1QNFj/Vvpy6jZdm5PoUgPqtLgWTfE/1yeRMPdiC/MDjNXOycNzYGO/u+BYMx5yR+4U
M1gX0qDV2uahLphXJOgqVoyp/ePnPpNJqBdhPoJJEdO06JN0a0+SPCjA0LsaocecChH5V59ftGH+
iFxPXcdyOLM8/NKN2L0fMyYpvPAbbbbDk0YUSJlZ002F8g9VQRP/0G34r9LTpsVrOESHUaWYX0+1
fsZUt6vCYNTC9oiH39+MHlvJooJdARTQIUJCmNXiOMeB6zx5zHjfvVlZhwUk3c53JmPdW7rTN7qV
a9Ahk/mHl+p7L4kOv81q6vBeuUhWvrxVfT+GUeP7TtBHunUom+zZbeqzthQWco6GzaSxnkBDN2gJ
Y7EyTLM/KpVC5C3nE5Pd+RhnhVy7g3GHf1KuEechekp6sWvDsFzs/Qcn27MltkYVHf7+EH82RL8s
Ca4D1do0fOpA6uh/P1NWbBl9PMROMGvKuuWMj2K2e4mlQRBjLR4Z9TXHqsS7GrUh1X6PzUHmBE0M
/a4CVGfPFRle+Gb12rlUc5EfJe2G2ck1iM837oRytQOpvC5z9DyzaT315U/X3/iP14Kgtc/630QN
bH157x1UGsSfe15Qa7LZj2hYgCZa9jZvOnAGPeNaipEhNo2jAwQPCo6t7YYOoTx4s2Y9y6o7R639
w+rw2dr+cmF9TmwcmPAHMG9aVqt/FBP55NpEAoQufnKKCCE1+8buFo6wHPGOxLnL2ptSI84KNB0R
NcPWarJHYxb07mTnXqcJDj9P9vVTpd22Q+mvlwNrIFxY36JJMQjLvljJEhOXknocxI7hnTmVF3uN
Mz0O7ppMlxiVB2wwf5/Dk1tjIK7XIW6evUVf0sH0eT2NAHGgLlNykIUpe9InZGxmr/nQXHZl1r3+
/XH7j44HfgjU/R4z+uU8u5RB/7gqToqprxPLJLVrxaFwi+guyZ38tTOS01RY7WH025TeEfAU1Ae7
emq6WyqCH4otY3kk/n1zljVFp1nFY2N/K4GQ8/fjQGx3IFKQeXZVXKI9yS/nql5rk5c2UJLEjuOb
EdCxgzznpc5l5Wc5bmRz//dL4n+v/Pgspm4ZlkejTHhfHhS/qpF2AVwMtJKg8RS3z4PujvUuQtlK
wghQhRLvFfIQGiYsfRvfyrJ9MXQf9BzglBOLmMvqohH1FtaC2A+2FR5rrZuDsakfEIAl14vDIVO5
t8fTRQan600XoGzVhSN7MLhVQ1o3GLQ1kc7lBYpDkII9X+j1gYqIk+l6NrcySa2HzH0qphcPR4b0
5HQ05ubY0fs92r35Imk063qIoZTOyZGp14OKTXn2/a7bzH3SQKm0262l4Yu2++HG1egEUaE8x7P5
ZNtYIoFUpoHmZ9UJ6zHzqGk82I42XuadHPZIwkFtWqZBingmJEGXNYY+0552tlHir42nd8fHlEzA
VXmaJxykTsOORhCkRT5FVV2EXmHAPq6PovYwszU2rEvWZ60a7wSn/X0bOvllU8QkkKdw6UsgQux5
GKOn7tEmL/ym77z6nM7tWYSFf8eWTwAS8LiAbOafHs7vR1weCGZHBu1UnznEl/0EiQsciGFwA0JA
rLVseEdA/nXQ3lDVebZekypHB6ML3V8FybeeBsvk78/kt1aypbMhUGLYtL/o+XypTbPSsf93yBaQ
ZYao/W32MH5w/80cfZxio7d6chrLH9o438bmTMwJLWOc7xmWyRv2Za+3tBwQcMj5q+1sZ12Y+UiO
pe/s+7B/EmPrX9pprnYxxW0A9d6lCWg8w/un95AArnDIbDymowED5fOXn1/i3vzwOEwfHJ+s2coI
YSBpY3nwsDnRfNjgqX82B9d8sMxwQmYt9E0dttolo6ybCEvDsNIm3QF3NahD5t06wHVEaT84VWJc
fn6RaWMfZg7Hc6/GYLbaetMNvUv/tnzFd4PSru+Dsc/Da443w6aV3QydlSOeK2bnlpEk1KblWDWa
/WPqpNM2d634LTcihhyohf9+X78NzZcrzJnDsSimOD993So1UyqmxWCCaFssjmfCLQuqyhvEyUr5
h04v/gx1RdjiBJCXy9+sJom7f+IROdd6OqyqrsDM6fo/nUy+r8h8MtYyRjsu954S998bQz/QcJks
WpyF0Thg3ePLSh2jEcMuQS3FjrG72vhTxnIA+JcZbvNLWTyNmbr++yWyvr59SEDohTO4XXZvNqgv
z75bGGma1OxQrmrUNiE5rI00/5m9Vw+Ab1xVUnt09Pnxc0Ucm64+Q2N6DjHX3KleDneyj++hyn8M
lhboZZEHGbL+fVITfKuI00GY5YH+HoENNEWnX0w8bqvJyYz950MiCbZYVbYO1SB3/WuPRtMPTY5v
V3rRuNAodR3GFwjCvlbU2oSlQXidgxUk3nS5vNGTMn4ZjeR3ZqjnMIZu0EbNWnrxTdKUw7HMq3kt
4Rj+/UKbX/fg5XNgFGdQ7+sUz1+FErNjt5E3xlbQmGl7jbtwglQ5EmTejsCiNc88SM3Ldxzo/UPZ
RbBEhhCttt5dR733a0b1x5B4lBFAVA/Ob8aa2HL03dR2Cqw2PnohAs2JSumHY9jnMeufxQMfnJMI
w1yWqqWD+uVRTZSvuTETpkD4o7YtzKiCeewDFe6mlFaejWsmnTFKl7nYjnHTgx1W9m0FlXs2Yfk1
TiK2Uz1U55CI8vPw+SvXPQ8queXYF95U+dhvuYPDVZFoGRE+S0Fiaj6T6Kk4xMxwmN136Qnss79t
qlQib8Aw0KTNszHX4588vCPSqLmqx3jGxN+AGBht9zqz4uyonILgcsaHj/HkX3WOSMBYGD0S08Sj
+VjkZ1M6yBb16d5YCrR4aoOOFXsT+eSsELGCsRs0QBWp4a1rpLfJ0y47ed57DST3KDpV7mDSjius
ou4BpIbFQa0yH5j7hOACVfo8znwbD0NE1g2nGcT0zp+HV1zdj95cdjt+HDh+nig3GbLGI4dsI4Ag
frJqjpdZp71YxLDtGr16++FpXDbVLzeVM7xD7B6nIIFJ5d/rz0wKjGe70ggsS2p7Lcnss+MRY8N+
O2+VWV80FpmuimCu9UD0KMRdtkAznF9zTp4oXH1xhjdCqo1/NdZJjOvDr87QDMQOq95znMYRwXbx
clqtMVsa0cn15uxCLF8+f7XQNhWur5NqEAv9/Yf7dojmiUUZioiMwtsizuXLmlYnyaCprDaDwrGC
NKsBgcje3rkQgS/LxiMV0G2tCygLZHnoTXzUReReO1QG17yQsKwmDTtIkS6vVvvoV2G26z2r++mo
/x8rL0M9T1hMmjzO+19uAWBMTaRTZwQ9JtUNgT808SLADTzseGLrqr8oIg2jR45VlEn9e2t6409X
arkSXx8D36f5i5jK9R39y2dILLK/VCKgPBNiuJ30ydhGc+5vc71MTpaMzK1JOs8usbvo1MdpEkBc
1AOHFD6Uwzy5/RT+sGd/fzCXFiFKFS4MU66vB3RN8dabnMk4oBPF8tnSzyJCVJfjOIfhvdW24Q4U
g7GalPPTIv21EGR/IKbEoLHhsROitfz3W5GVHmSsZjaDPv9fw6cY1IlcjbNNCtOVYsjrerX5001Y
FtB/3wTOZkyi2X5pSnza6v95SLTazqxmpfTAm8KZcAHjQxtNwpHA9vDYubeJ6bi3XWVtwFy+Djou
4GKZdIT6FDiJVVyOWnEPV3O8TqLmFu919UPT5D8/HxeDtZ8nRf86brRFVeA1EvSR5TRel1JYd/1g
kzOrRqRmvZkd5GR3+7+/xN/mddwLboTLt6TjuMwJ/n0vdCVHvlNiEC+TNYB4CRwzpLEATFsO+Wrm
CK831qEOrWNv39R1aZ9p1hWXxljca6XG9EWLpkdyfLEM9sq9FInX0JKI1nQOioucofIJegXc2B8+
9/dXihrDZJBOZScs65Nf8I8j/zAWUH+GyUBfT1QrySUPRU6OFmAD6Da9955JnQad3b360UQGLBr9
ja5mZ6faNkZgrm0KR9xGifoFBSi76ib4faOXhSfLo68SSVPHSa/973ed9/T3D29/7SkvBRIrp+Ww
x1m691UzYmshsyCXkcHUuXKllxOUScZy+IOE22xhzX40zMjwty5E99qtHsgv6y8H0fwuJlSnc2ae
Mm0yGMtxrClCcmxxCW1FYsmDckbznNj2qYjz+WyPLY0O90wszrVVTGTOkhewtcr5iSC5fk1QNWQp
In/2dAcBuoDW3UVjeatm+luNJevLecpzdisD2pGbZFdNYr/YZTFdYk7XvYKUSfwkNj4d81DVTbmn
cW3c/v1ifWvEeZwpEIW5jqAJyp7zpZMRma7XNXo7w4satM1EON/WGTv4lCMJJ/y9+ZST+7rmZK72
g+6AB+sPqnLzu7b2z8Rvq0vMFjc/fKhvZSYfSti6u4iT+GjfXhsR6wJsmAo0XT4SCUCchN/TEGDD
5RwBURDHIeDfvHjFfU7mr0s4LL0K86Yw3n/4KN82OLZMmtiWjYoMwfLnG/6PN2FURMV8Xp/IhaWa
yiHfuKAzVqqt4m081PJEMXE9ktRIa+B6dpXzw8L1bS/hA9iL2AidGBPOr3LcEuddV4hsDpSqsAEP
s7iwCvvc4rPaZAkd7JDogQ2pkoCyJv+HaZD9/U4YbKoGezyVA/fjy+Mxd6EqswL+D6rQ8OxnHTkN
C1Y5QwYE51dfgsT65ljGUQUmnYl817cbm1hwLIwKIr5tgTvMsz/+sLCLB6s/2JmYbrlMVIQR4N8R
aHOf09FYmXRN8NLBzTUaPOdeOurIACzI3bogxsIug8g2yXMblH47T842esax3kAr7def1RjpPdhG
5bzu+k7fet1cbwaKua2J5WfBQXg/1D4+jZ2vmx7dUGZJSNRQ5qILW/78Hw9H5EG1sEFC4uHsndvJ
sVIkFZ5xY7atHxBOMhz0LB2uDDB1K791LuzZKB5xfKtdfU8+L+rqOK0eUmWKAKEf9v7lt1i2UINb
ak+gNtrMkSz2jJwkmY+kvRrG3oOguLLi6raN0uY6npIlucjW1xzBAHSikt1js5LXbYn3n5TDiZm+
82t0bOPWzWmTaQ4QvUIhWYiTvsd21ydEmsV3ZJMaa0FTfD2H+YejIIRHeZNvdK+1gtzwFUFAr6Q5
EGxgrPopzaBQ8yCYc0aItrXpMWLtGrs/ji2KdBsOYuqN71bSfNSF3mBeS2FmT+0T7drmYhDgfc32
VzWHv4dE/oqy/KkqqyDuTktyKCA0gqV9yOcg8x0ou2a9N1pj19OhjEi4TUGhrynrySYwjC1gBcL8
wBDUyYLCm1YSHfeq60kJo5VPMPlgGxcoI/aumytkeU6yG+Z6G9kZeQXeHl3IVioYUrCTp76+y3qy
2uuQf6Ez4i2wrjn27lIPhCnBMXZvBdNEQHbziCs0oAVAZJlNvOmIxYwgYnjesCIhIk4Ey3r8i6Qp
0s2c4SPEKRN2ke3asRzXTlv+mZDFgPr6g3ryXsTIf7O8gIViNJsK+gDYOKiAvdZoRLVYoLkjxGIK
eofZQCIghiQH14ZWlShSCaQfQ+m2EeV5GJ0mcNwscOv8kv/enUzyl4n4WOjBziqNfplRtyhjdBAl
T3EKFVwMmrFqte6dnhZ0XTbUFQkciwi1O9gd+thYK18JLSAYY/xtjlGGjFY4u7ac39wMCy8hHcAB
CAxdkVGCpzrV8m03idsRYYldIb4gLAelz9an6NtHojlkpsfxJN4bTR4S4TO+R9P0hwyLw6ANG93X
QiTBttwYRnVF6fFuwdoSbQzvuGr0zVSOT13jaxBUMLeQc8pOJV9YDHGdt+kha3tA63qzEfDw1yHp
IgT9tXBLy5MN4zjoQnGRYF5eh00IGI9KxRADsSI0GddxpyWbbNDmDUXZKkHAElvypQUGP/D/bL2+
PNBS/KOhUYdsUoHW7QDYh2MI6VKVT1bvcwnw+bRuxYmnpt9GV5CDNU+koaszCP4nl0idlYPNZ6Uy
Qt2mfC5WZStaGpzkJtXauHHCK1cWoM9KpqYGoc0suTmKzGNSw+cfzboioYqxZYPX0hlwZGDAtwK3
cjdTN93p1iBpSln3zRD0rZFcNHbymMbeyhUGrZrIgzlPMPZqsssdApAbRBQ2zVlsb3Gm71PP/pMW
rrUziyZdY3IG12rYoPRDeo3AS9TCcZu49mL2CFCE7p5GHKwgYoARzsKe8sHZcPYhfEuUVzoW/zVu
v/XozQNkbhLpaUo5Gcb5HFJiqPG3fDM8ZQsnmi69hB7FLqbpRL2ZGlTfWL/wat0KqtiAOwmRhzzq
be2PT70uIO3xUm1mkHswID/oX8zbfopey2uEY81qnNTVNLJFGTUYCo7pnFyhZU5QDtFg1QN3ylcn
q2cUzWQF7rvwASvbze9UZ/7BZFUhH9h0MGk2eXMwIA2zuhi3E13+bV7PdLGnY03/c23rPG+zxxQY
qxappoYDJSivzGIrCxITYZQ8xtpRxxM/s1grAsq30ZJHhTCeHECgEzIz87OTt2tdxJdOQoqprZuP
NLP4Z2vQkqX3HifO5UzO+effNlmJNqPevEb+7G+Ic2JOO5o0VYffWtuw6veP1fKd00msUbi/54Uk
VSAEqN8bilVDKy4TRCrbEswHHtZNZKO0LPV+1Zk+HO10m5MgF4yoi3H/yrM3ALKd9BBlywCLEl4w
0WiK50degGVABe64m9iur10T15kzlQ4YVzJbli3387N1efIm8vnj8ze6W0Xruh4eJ8HrRkwped+D
H6Ru/NsbrNu+6250o37rYzeA9LybG5AVGFHWnuKFqeLkw4qs9edHyyzQ0TqXDmZfTQw80Yt+O/3R
JqBPYGAbmuJbU4DOkkyhtwa4lWDa1EkEwbcBUNWHw7MMw9tuNmMKmOHOi23QYozDMumWEJ28aBeB
s8mz5sOFtO722v3YXc0t08RZhO6aY9ieWch6yOYSVID7q46In8Y6Cx4XUmnhNfPKEGApq8p5lAMR
kgb8qxWCrDOv85vt46YlFOFWlDlogzkp17Cv18Zc7CN478QBoctsmVTBGDwLIyGJfNNGGOAMpDtE
FwhyEEvs1KXZHUpTHvXOgnemxm2m1U86eYkewIoLNAuMJoFfcfKFD1SBO7UcqPlx+5Q5EF7DpLhM
NSJZEFoxUHUfC+U24EiqN80vi62YoSdVwzPP+83kkUCt0T1kAAgQZ00//EHvcc2I4i5OynYjSvmE
KREhBMGfFtk1CCifbbN97ybwNrlTPkc+5otqJCpxECQniyZ/peV+C6mp3Da5/EWwMflQKcHAjXqw
CcoEvCTWQ/sMhYPYX4AE2xB20FyrOz01arDI5i/XqD5qLbtKSv/OKZwhKIjbCjv1MsOEWQHWgKuu
N7eqUg9mXt8KQANbrNLXcerDXNPtYUfESnPQhwESkP/LjtPHSUVvfh3Be7TPxsgg1OrTedc1wy8Q
Kxzd4PqQnXCFvP15ssk9MrRwMzgdMz8FPIRst2PmaxGDMG6SA2y8tlId0nn6CJfU4RVeFWbxUaIW
JpBcvplZdO2m5Cl05e2S9hNhF6Qx+QkPuu6htdoVyeN+DSuFAManeTJRrhZaTkK4vk2q2cbg4m18
vyI4PGRbDafBWI3qXvdMFzaDXgToFvfUD9G28chRNOqZP1/GFz15D0yKI/4Z5VkAfdqTZFMmxTaB
IZd3T8OT5xHD6tfVBov3U+OU0dZLBnBbFSEsBTct1gSRTjY0aHdMWHIB5vvxmKFTgms1TxZcrPFl
tvOHxIEMHLoaH9LKmxUzuiWuGz/ONH0oP3Yx2kYXatBIREQy3XgEnTk5WyL9cmA8YKAVyR5gtfm+
vNJNTNqrDTuGhXAaNeJBYpdU9HK+ISVwXruhdNllfHsFEwXTLczkQtXAFQCYx/ewkN4/f8S26GfW
POPgzxGhQFGOk6+9VsuSXA/ocUuVQISCCcUroQwSNCbntmu08VgU3sFAgbgdJhOevzw0wvqtx0iU
8LAc+EkJEIF5VWkdFpS5WZtkPYErO5FMkQMrsd8ZH/6Cmf5QI2VZE43Btrmn/LuCOFtuYXLMkFIY
HtT5a1+bp8Sa8YmZ1KN+O340zvCC+v2DKOR5Z5qvaBztXdWZL0OxZBCNfFinkR/JOJTrOS7UVveA
ufrUw607Tnjx/X1TM80sp/hgyem9RlI9txbQVlJBw8XjD2kV9jFTz2lGPqmVJArnM66Fwr0WXRHM
mbiixvB3HH1dwIjlro9UfZwJDaFHz82z5f1SdJVhfoNw+XlwYmrucuCL6g6dm5wl04WZPBMC3ekS
20QesduvVJq9TL8GchKOrNVpW5Mo1kC2FcSUdVlNKgQM4i073DbVf3mo5yCTUURYqjhbZnXXu+Qt
tzRz/SS6K8VwaCbz3ajlL9fr2ZcTkrx9RKlJku0Y1/Ce1skLqOt4ZcniLQIzwwsFsl/ezFjDNglW
QOI8p6D11F23J7SYbGsHFHc9MAH0wz95RMahGTo1vg7/weXCrHvdzuCwTFf4NQdyEKg5FZHKvdGQ
loi3blulHkN4RDs6xHWR2mQOJ5hntEJAzZ4p9Ex83oQJw0v2oEkLp35tmMzMKQjsYnT3AHb93UiO
B/gZnlqyMmkJ4rRMRp03wN56uWhIs/EBgbTQTyzU4RxHXsmLITiYOFdqi6NHdnNc+X8cUDEbbYjf
E1uyVkl4UZREgetzSDYSifoyubeQ21rA4bjGI6e10r9sGox6Te29Svs6douDmpi89wU5nL6TbNvE
JXxrqF/KqWt5iQmHTKgDk9e2zF9H6T6AhnPXY4F2SSbVbymT38MIviwGmj7aPGdm2N5r0UvVKIOx
kQo8p39IJap4didS5b1taTSknGTmfeX0z5oZBxSn4a6dnXHnlR/SIWIJ7v1bLORvDybWbqiLa7PW
X3O/37vj6EBCJ5FM71mMwADeNtpLBH2Ig7X2yPy29o55Frlr0fQ+p8fHyOE5SR2WwJCA353mBP5I
9GrSTHcpD7rMadzjaLK3cQ7MmfnSyhTWczwO5rJokHgG+9FxzVcLmeWq7j06uLTtN73bgduuWyh4
pnPR6d2NyqKPOc13FTlOlLhkltmkZnNO5ErpQ4W6xfFZuGV+6GPG2Ex+Qi19co1oDApBlAqOp7BW
QDWVvMkShjAhfrRoa+httBuT+a3sPLkrk+pqSs3fml/cO3X20egZL107MsNNkUoB9uNlyaLuvhxk
sRpMuFVSE6+CEyHYpF9WA6ea92vjNz4Rf3G4Gu3uSg6S/MCwfwh7G2Z4uwUxPm0sId8IAv1T9Q6j
s66UO0facpX4t3gdNxTi+BydXQSEtLSA1ftTdAojEj+FsDKiFEIqkMneg0YpoO4QNCjJfq2r4Vep
EzqHyNFaRQ4kdbkmp89ex3UaHurRf9Li5pbUATKMiNCO0qPmNaBBS/EgRh2Ug7LKgK5RtzYp5CKv
vKFl8zyp4X4eoqvKrf/0HMMCYCTDLI0rvzNv5nF+yGrtxOabbmtneCPll6yFrLgJhfnk+FgtJJAR
qmhxwculQRQkzm+2CGZogfwU2S5R3MIEPlZWSTKROJoi3PUgkG4bFUlWagscTOuA62Sl35BuBsLL
816LdgTsmVdnUvgupIkRFXQcVBR+fFPjSDbydLV5C/h/armJVnNqfeZJPbI4tOlQjMiK3rVt9SIJ
NKd+GfD4DNwBJ6u3o2rnbWr7cKuleAh3rvQoqYuCyxZfVVNr7yit1Wp0vSetNamKBrNikWwTaGQx
D0bIqTsq6lsX39k6ivV2PQiQnq5n5IewWIjmDWo1wf8PwQcSvPtKTwBgv6V9xLQX1mStY5YMKdNS
TdurE0mCSIGgEm/zdj6E1tK+a9orOWbmttNhNxWmWlWDBepIlbd9j3O46G67CAt1jyLnwgrJNAVY
UYjnJFkmkC0YfbiNvM/ti61Zw2p0LA7pBa6d4jqxY2yP+Dc3jdDEHhrwvVk2V1oFXa0c/C0Q+WnT
JBxu02Ya0NgXT7HbG0uUJ8nnLdtAWJLRMM7pS+Gx5lcNP39uUiGEw64ztfY8+yZ44PzAv3TycrDj
nuIHGHSSg8JhWkuTFA9/flC698dvOdWkOt5ZXvATI9x2Dadp2GYyv9YmZ9O1QDItbU+ULdsjbJwk
IS1aLMGOUbzHIp8evaI8g7x9j2rrQtcXXLG85lTEJZlYe2PSl8O2O1OXrJpUJPtOANutC2/a2gsf
DZc/ppDkfeL2e60xrRJJwlVjQl1c8k4qG0bqRKvXVjvACH8SQcElcvR7TTVcD4YzHw1nJIyM7CT6
WOjVm+ZqduaSLNwS7d0Sfqyb8ALGt9Blh2yEKPf4p444DNzLDJ9pm9MNIUy52831cegoDVuNMwnp
SBXUVNVX1VYYaJBHhNdtEhrcXYcAReKhwM5XqxYsGKITtiu/0INWzkfaIzGrJwkpxMXRi7XGvbTM
HK2D9btRxYtVkZLiFNryoWv8hqaYt+CpmNCmGydCCC3EafRy76zNRDtUqOz3NAEn8mZAndK8o58q
8mBYhH2qRx2QZDn+StFuEZPTaHJxZ8l9RhjvpjKo4zQPKV5fOVtpG+kxyXSOC5tKOjq0uGGjRc6l
N5jTQcW0sGnNsKk4nPsSJ8bhZr9HgrJNZ3cv/OjsGjzTvBns5WLZ3keiSY2iPU2WcweZ7lIGfUmf
rIW2hAMGnL0nafpIDiFF5z/rQ36qp+RtljxfeDKvBgVFXGQ3vSM1xmTNmc7I3fy54zUNGQBuc/Sz
7JLMtIpxB6FNQzxzDGFHJJc0WrldtO1AQMPWRJ2cqiRg2s28GfGlVIZLWGN0aYYctPX4Ll62PoTV
Yj93xzZ3FXTn+A1k07iOB5K3WESgabnvBmX8Jc7EV6O54nCChmiKdqQGUIh0ck+pcNloRQo+NL9X
DRRYvTAu3AIWY1bnu6GtAEQP8qzqEamZ2/yunIGsJSKAdtyJg4gdMsc4dEgumbFQybS7rhuGQIUx
SVzjn9miE1B7bDVS3RPvSSMozUjNG9+Ye15kjrWXy3UvJN6MZtJPgiZXF0fkt/Vdtup77w8ahGIt
1NyxXFr6qmd9SCzNP5iCSKyM8pzOgTzExfBiA/va1Yl17IoYHEG6SfUnUj/mDY7/fCulMZ7K0Lmf
Zqpc32qTrTFg5qrqo1abMYVc4R5lZzwA4dsYWZfemzT7CmPqN2mT32eqpOs1bR2MB6tWWDy8r+HU
sXQLjobSd97hnFymcwBu74K84ZvSvklzMCcEHZFXkrzJCL2lCSZy00cEkea2Ok3IyUjN4gmXziG9
DcvpyUhjBmHGtdIp7aWnXdiq38NKxcFpP9QnEjTKjZTer/+j6TyW20a2MPxEqEIOWyIwiJSoLHmD
kmQZOTQaaISnvx+n6m48VTNjW6KA7nP+mDs8PGOL+8/wn1vy0kLRUDCTIbwxxl2Bqie0u/Xilflj
RY7cUBDb2LSvZaAD1bTmT9YRYgeK3EW2E/xCOlScajBH7uNK95pJBciOwEkC4aa72VpjHLFUYqAR
l8K/+uzvByvdBz7GYQR9bzZRkrvKl28Zq1C9viw6sYW4I5i9eyaKkdrOpftgW+TE17KfZjIvLqH0
pGda94yaMd2jn8pMqdjc6H9sKYJ1FppigKAearWuRwo2Hg0SlAIReUZDDVxTvJEq2RC8vSRZkFMo
JozdINarWOjjlpDKRBhAIGixVuVUdXSrIqmxeiyEMzPEMHwP1nJ20WxhKR2TtrHYlQVIJgl131rn
Y9ALQGrnVjwPuvGQUx9Wmt5BdWVsNSAKoj+lEoiZtb+LMlE/br4+hku1HKaye6MbKzIpk01q/yeY
7sW4RjOKaQDz8pWd7DP4j5RQ3glc5Ng2qLdRTfID3s6517goxBUz4T0CY14Fh6ZaWofInMQQXZUv
EFnP+iAP5fRvTD390GFAXXgX7FeXIPGALgPWGI4LM7YHAU9Y1ZBPNZpuHGA8pfTvZdny2drru6VN
3LSmfWpvmxBhL89C/OoqZUUapmPRLmFZD3G/OnFV482FJ6ZGOttmFh0rppPnq6/I0tiADGgCu5ln
wzZII2KEv4rl/0uvvhaRIS86Iy6P/vJnAWLlYb1VqUoefAA9WpOWklLdrC9/KOi7cIV9bLMeq6En
9oLOmo3yEWpnDkHTXZd0Jp/aoOT4IEyI/xH+Uch3koUjfCN3jpaeh9Q5Wbdeu6H9DJqGhtF8sAjR
CA4VByNAxkG3P8n+fzAnRmoCHr4p/WV6p3nOW7w/AX99hVwmQuh0zCml2UHQh+4UXAhXKeFGho6Y
lfN4LpXK+Nqs69RSDYPL8+CCaQtyQLPmlMkhGXxJRAW9o0B5lBK7xUh9kQF8PC7vpomKOm3Q0mm2
x0fWf1qVnrgbHKHdlG9CsrWtRNXuqJUg1dF55Rx8xb3O3cFOCoWyDXRAA8f7PfeBmb6M1Kbxs+CL
605rZx3lWjzy/ym9fqpz/YudKiHQP56a4pJqyzsJ8D+dWR3QWgGMFH3SLXrUMQXlqfFCS3bcltNB
74mKLuYvW2MH9kC+ZeP+S1PnUitwjaH9O5nJhB2e8XdO1tU8KCw4hf/G2rej2ThC6+hE+Tidqrp7
tca7WlsehdZ+m0JdMnt4EUSnM6yOV8ugwsf17lYxJHLxXuE3jnNH7GyQrRFZnY9BkV49Ub+OdkbJ
qzHT6Y4Q7/ZlTP0WLh5ecJOyZWd7mwv9WOIhX6fpTuhrGlf9oscU172aa/uykX3MR+Y9GKr4yJwF
Uk54uHZPfd/bFLCTAa3pzh6N17iD3GMorMdPyy+SW3tiw3wqB0MDJqOECBnKdS3nax24a0xK/T6j
ymKnO+6n1zZPxTBcbFvCIOr9ZTaJv3T4YXn0ReQkLO6ckTLE1HQ4P2Yjmen3qQlB5j3+mHXatd3x
BFmbDMRLBOp77W5TlTbSvnzDNvq++TuUwW816EFY++zdmkXSRjf9Ghz39jhEN9ipycbvJpvo/si6
90anSZLA2N1/wAy0873qeuowMLfrt3sqyFwg3Vkhxec9lH0eVfhSgQs6OlvVRSPhAmx6l9XlAzAS
jRUp8t4s/VSkaoN53nqB7ddaAa3p/QtdvXct8m6PjVD3ym9Z6Gf09QYdYBqVY2p8sDMTWEHw6Wrd
vdt1T12rOIItfC4I3S1CXVraThKRGQTwSUqOKnH91TOSKDIEPYwE9i9FabtpbQC7V5C1NAPN5bN0
JwuECQjUSW0KMXKyT2vzwW1+fLN88wi0BDctrYQ86l53H9qhTlJDUFrndy/BDZfXHLDM/COg3o+w
gmI6WutzZ6cq3Ah1Rp8nd95KQVuX0uGeBdZVZbCU0zj9kxtdvbNI/7AShfVkrglOwUvhIw31iV7j
GscZSjPAjwuW2GXiJVXTbzAvJyS4hNhCUQkZ8xRjgGQnnTqAH7VCJvo5Qt/RpAPRUTMVMTyVEyPM
4jgHrR1BZP0NZdFOq+QfApFXQtyGHXnI373cHnCPuLt0HJ2d5Yw0t+ZJyzQf4/Ui9l39U9L+zLhA
OSGRlY2HJS3+rB3nd+mSKl18rmMvE9WKv8ZQhcUi9uwyxIV6rXooeyN0Rj5l8vvuVx/kzsqLKvZR
AQJTNWPslA4uPHMFMa7+OFueR5L1NlwoGiBcZEbAkNavJZmlYW/BnvuAcarbcjCCmeyGT9N+zyEW
wrnLXobcp9TyWBaUzg2qIrxUjf8wonVgPRLzfKVAjCw/fyw3UIOs8a9mGfzV6hJDDqg3FVIP/krh
e9mI+2J10iTFAu90JWnN/QmHNMBfxZfdzPoDCVULogsJyuTck9D0agu5Gw35r17Ed1ulz5bSL7eM
WI0bYdf3jp70VXodkXvrFIHzzrwH5jjFOmlJuIzTf956l2caNP20slzkJNTYrGLhaFH9UWn3q1H8
LXg84n4AHqEBgcm221VVQEOuwXa4yeXdAQ23Z/e1GkyZzCYl4zXUaDNORy7WYS9MnBVmFaUUrrwr
F+Kqrx6UcIHS6SJd3fu+IB48naoHmpkhK/38wdJpyavEURRDhJjznWTzg2l1eznhbOkAyxa9Ppkz
Q3haaRztsyQ3oJ0eofuegiZ48mq6ZDynjskrHA83QnH2QXtnGIlwq4xnPL1YNjkg/dyje9EBWJSp
uZxI5ETMgvZSbOzfTnute4h5O/vXb+lOVaMboi52QspR7iyjO6kCRgrLHP2d4nFI2z6s1YzEJHAP
5KoBVAUD0hHIsGr8lq2zxaR5UQahHoJbZFZmtmgIFtBV25ieU5fuzJQpUOC/bceOoWqkodIr7Aa5
Tkb9nl3FYvMaQFVAJmMaPliM2SgR+mAVVek91ZLw1vSBstYmrT3+1GJ6aftijs3VoO6I8gY7/1S9
TJnIiaS2iuBENQeHiEz84reZ+cHlZk/Pcdc9NwqgyFjepppD6r/E/u4WPknDAexzCRuoQFryiYnL
pbzHzgKc6QpTxe2TkxW7gs3DsXAjTvrK2dyrvcqoZLfzg9NRxpK7PQnVdOkZq4nRWDaXh0Gc1gKC
jkBEBuO8+pfpJlWFnv0Bf5QC6GxjZA4bUh69CFmV/AjLFFfp+reVUxZJhzViKYNQZM4cl1bcrM6d
8umpxjzTn7JDtkKibNYCuFVcVGHde6SOS4oF40mff5VH6cvMOdQF1FnkxkY5AOV8GlYyfqDa2+AO
beIGFa0p5HZ2NuHQW75M8dB/zS1nTsUghLCcdnmTFNWJJYWexc2o8rOX1t956aexsaGIw974UN76
N5sZJfy8lA+uC5ExUZKErqYo+D3eA81yR9RKL0WWaDqYPcGxRlwOFoUnrXxZmvafM3s44/wglrnq
6HWN0mqQcNZ9AFhFOI5rTCGc9pMqeXIEtTmGl/307opKSjsiN+T4sG/1M67xbxrPhAStoSo45jer
q8OUvqHKSNOzP8PvrC5LqVv8tVortIplPNZt92dA5NQGIk+WpeMaGIInqXmfBSUgJM9Qb5bPdWKO
5OUW5alxb70AkvemUfUfb22AqNFuZLojdyx77CiZep9HRB5AeNiFiMPWi+6Fw+mhEIlrlQSQ0oGK
iEkLLUd7VKD20ahve537X3rBclHpcHNgK/TSWV1QFUOhlZJsR97EMC2P0NVTsk1s97pGEyCZAzu1
KP47poXd6q/PRVaLsyC5mpEQQWnPofpY1E1F02h6bWD1O+Kx+0m8GzQWgYyLCqLbfqqq5qmxqCYa
hxUVglvT0DTMJAVXwbMv7YOzapcqva1UVKLuxyo/9HI4CXfgzJfuT0CkamQP7nFp/dub44ad1007
o20SOmZ5tV2b2PeKFbM7BMS6EUaUkhjmLjvHk1j4xwCDCm0PWzOdiB5oomwgdn0piOlxuISAVrkB
qvR105YPRPsYoanVZOYNey21D2lJzHGVwquDggVloMjV5Dt284lKg7EkuFzND26a5zHl6fmOJmbO
JlJt+YrIAKJqpGdrpcxZNtzHHgk0iV2rU6rnZuzOnBVWDdyr5whXCdCt0yXpUiCYQnZpbG8k/7aV
uyf+m74leqwqyrl3Yzk8ZTevkFVuJWLz29RIHUxYcbG3M0cjfXJyb2biYGf0mAggRwLy9k1pDkwX
fDNV5h0Mz/tl6dV3zkQpyZhWz4YD8srxN+xN9He2vO3e81feLNsBssYYNJcGZLQxaTdS0ISriIah
etgXnntIEUyuzkYAR7s+5GuNmFL1eoTDu9iVFB4l01zRYm3Zv6iIhljrDMhmbwuLkR6mXkSbAd9e
0wHFHJ3fp1I8kNdxtX3xQSbVBrCBMKQ37JCTp4yL7GJVwRmbeHGHw1O/UxiUTC0dI2/yiAFun0yT
ebQtC7I/UCl6A6lNVAQxpNe39xffopfhODdRvPJcOFlYO+pJURQbyt6g0BXNhoV42qOAvS/rWOcq
CAER3qeAR6YfBB4yCjP/Qzgouf07T5hHrdxBoDpdDaQF1KlbF7jvPzwKbmK0f1pkvPti0b8ooNpX
pKiGKHmfytRbImr5Hg0CVhK4D0qtCzsZGyduhEUrzeZBNyz4hCud3MCbdKAi3C07aNbfrXbVpdA+
JsmF68NyEF9nHiZjjAr0rEfXbF7m7VaRVplBZOXAyh2VVZHulOZ+to+EuI6oe1Lyr0CJC9G6J28c
39MRxGOVX9nIWmNtaqBqpdoNyFS0jEdea/NuN+lutcOwEexESSluR234hG0aWQIsUkqBdqra3ULt
LIFStN0Xqovo/71QPUkCnY9p2CpRpy5tf8jNZ18rMBYbOpCZNlyCLZ93YzDox3qGd6qbkM8iR1Yh
DV4cuDveJSQYzmqijVz3XVbDVU0EjhgVCwtx/8HwTiMwqcNSGUQo8QIzE+fDnB4oPlnREnptyC4c
kmFuv/hgZtGie48ceO86in+6c6hFK1YUmOqpGMc9LGlzZHGCN5NPZQPSRoABgjx534z5lIyeeVjp
f00rrnCUoOuOyiCy2XBPDt7W79Xoiyg3M+jT7m7WJa2ytU6lHTH+wE9dYtb5Gjlzo0eoEKRW/zFV
RrNezOqxRhlVMaHqnB7OCGmfW1ZHpOXwhKz1PsrGZFwQQs/ZR7ltTtR22UWMNNpPzv020nSyMWLD
xZKeXvaUxrpOdcHrfmqQTZxrg56dijJnzqtq51HJm6DGZK7SIzurY4DohJfhlKc+GkpnlGcbq7Tj
qxg7Q7FzWRgAJMdv11a/Rg/U7LRJ1Vhqb/LeYBfsIBYJBXw3itZno6e+A7JIrh61xsuiJZ49nB1r
ye9zBQUip+ZotH7LmZree8ZgH3M0hCgn2rijKdhHYOBLOqPzrtqTMfHRoBSZVuOh0imGZAs2Ip1Y
WM4Y1V+0XOcd+YOLv+IhseSZVItk7jm7sjnfb9YEv2aIa11/+sOCWi/gXzhUxkWb9wMZj8nMQKYs
yD9nQGm2hN7rPCLh+MWdkUenXcFvSbvQX7o10sdbcfzq/wb9LSReWOdbUOytnyv06bamc3djhCgL
GmrEfLfNxrdnnJ28fEEzpVDQqv0ohrtpmg99SetEanV3ukMTxO0t4EVCprF3ScZnwX4y0UfEZTq8
2fJ3aTp0gKyXvQZgWPo/rlfECICmS+uuX8ASv446BPaycDqN4CrIokEJy3PQU1cORRiRQ8B50ppJ
Y/R+4mpyShqcVTsa214QV+nUiIztTYTah4Fp/ua86DC9bPgrSfr6mn84I62NBvnVIR5ymQTKpw0w
6bcgi/NFZRF8+ACG0JigzLOjz3emeUvZK38dJ/9nKzeLS/i3zWY8aRwZOqs7Raum2AcDpe0b83av
a0uUA6PgMrr4rfbq1z3JO9yE5RjEqe0wUBlB5FAdP/uLijKfSkm+CZru18eMdDH6OWCNibLgsd2q
KVlvE4Fnf3oqm1DoQ6jp+iAiR9lnbo7qeZjqpLcJvqim4KyJZyI/cDjb3mUqLigGtUi45G1KLYib
Dehvqz423AM43qUCoQU9cKuuPloI5CpysZhWt7RZo3XJp0MpxsTwNpuuZbeFdaa+BTFoa9kW0lCL
+svpwNfaP23QHOjZOOcce3oMbPfbmVwjci3WR8+L6XwZDoKQEYr54G6pRkGVXqZhRle4W7OFmmkr
9qZGJexI6g+n08N467zrl6SczV9/asQhVRVSWZKUDzk9Lyjmpy7Cy7BvRx2B9bwMUQp3SERIfhix
LAn6Uo/lavA8Zx8OAYsh4fRcdebJ8LUHT+TPme24R9tHxUNsJnJ2Bd+Q9vstd93Ed+/ybaHNp2lP
+eAQRl9DjXT2DJy1WCe3hEEkbmLOm6Pfja8y059L7UQM5FO6Oh/oOAuDGr4l/bZz+zkzR3DfQTtv
TUseXrCc25yvVtSJ3RqszlzHvBHskBG5Yj/1LaQc+e6nY+ki9Nrpo2ZibpV7Tmt+9C3pP8haticl
imcN/LyDNFjMmklAs466cB/MAl8ba6c3rh8IOa+1WZ3n1d5PSr1I8pTqtY5JkYTV+bPofWy605ff
mVctLfaT5pwcp3ytXfN+UkxBUta/qlnqUOjds1b+1YCN5d+az6wLEs8v39Wa/p1JeVH2tVwrExne
CFaQT8gX51fp4G/3NoRGpklmoS747sGFggBZ+/iYg/HoTRWvBXuc5nFT3Fh8dDhSyYKMmOVuNQtj
p9PLBkFnRYOrWQfC8XdqMMxQ3+BbIZwiaXg4wZ0JZGP1I2Nraechzr4CIdZuJ5qfX9Ma6iEouFYs
CH6UcRxYIIZ4hrXrJmYEDrNzQj3yRZq2RlUY4yHdqJdBMLBqxLuyhfKWO8iQduLNy/mH5tpI/yxe
+3kz9ps9g/YiwLUnoQHafqmKALSeCNCHtoYTWfWP2/HcaDgpSFJwhuKt10Gjlci/68F6lDWmGXLj
oMc9tevb5Rfltkv1kE70gx1tS/ovX0fYeqM7ehpgpjxhwH7TgdbjRYLEBt1RrCjbi7k5t8q5NzKF
ng9MjJxIKHvJSUr/bzBzYRm6UScZ6b9Vm/UP+kao/0KftNDfBhudgpiZjlrN+vVM51hgp96ziPQL
UPTaUkG4pW8Zx36zzLEUHB+2AIp00KnqREZQ9H6sHEcPxwIAshEsbdpIf1Q+32NNEvfqpxek0AdZ
a5NNdiDU7DrJtjwN1XCdZmMCKFVvXpDdorX84GBwYgalddRksW/W9GtsWQbqYaGkaCyeOG7vs5m9
acqWDk4LT4ztboeGD883J/AbU33Omh32sxsNAtsUyCCdld76RABf7OEwCysNjYqZuUefMxlzA53w
vnxCgPix5W1O6AplefXsnUj5f2qymyaoRmQoBMLvsnKfoU15KM3sh65eNNqgHqTDGRrGCzzGfvm7
sTDnk0LTNdg3XDX9QyLQZ5sibJrn7nFw7cSfLCJe6+jWiQtF5+9XvbR21VCWkUbDHJWxWSx9MMLV
zE4SBVXYV2P2SOr9qSLPe4fDYF+As4S5iddMbhalgw02VF0kzNrYkCDBwJfIeE5yYVE5maUGSl+V
tOTvwbZ8aa2owbK6c1M1QDn48RiskOR0bnPuZ/NIZecmFIe0csqI1BfrxdlA2YmfkAgSDUQV2XLN
EMEk6eTReZxupOmaBBHaNFdsYOFT9srhFDs2a1tprwO2Ec7NFoBqp0OZVQb9U23TaEkpLTphav97
up3z3CRHMOc+qno+d3Tg/EBT5qTVVc+AH9puyVj6as2pQ6N1MzrFzfahX95tveh3Kxb8dJaXtkSw
Xq/rrYnMOc6u+JNLDSrNXvckqpShWRdgfmnlHEpcGKQbmXeBzGPojPs2N6ifUCZJwjuj9PgTmvY6
qO6P0XvfhDsaWFzyJ9teHYKAid/JwMfoAHvBo+JjK1jAugm+3ndWYzIMOXDHy+35Lot/9ko0rpY2
lxxMs8YI1QADkz7ko2agj7ZMlcE8Z19oAadRM52WvTm/DmLi7BoL95rXvAyGfKTBOKbL76yQaixm
sURZ0cKUtsHftSXbpsOAMZpE51dWd9VLxJ1bA3za9AWlpHhUNhYdP3dDrT7LDk222X72iyf2xEbT
iNaxKVTNuTTV33padpnZfDFyvQ6uYClbu4RhiX0JY8lkPLvlwqwwgBROlRvZRXtaahPNSnvNaoBm
rdPe54wQvwEYtbfT42w4+Z3hLLHX6mQjNydO6/ncNYdmYt0FEeQwvAKGvZVIDvDWBS+yKKgm4MBO
2hmh/5IF17zBQUW95nCco84ytFiCcXVtybigX5bCujiKyE9dynI3NbYRKuG9kKQAvlK7iMnpPEG4
TIKrsqAirLQ48K+/nayoot52tF2ut4hg9I+trdm+uMi7trps43iyVgtxSWolmmXErj1cSfJJjDWX
Uc+qj5YocWGyUOklxoj3rEdukZleF9OJzY22LqFkqsGgwwMFhnEJMkR33cbnaW2f6NtvFTz65ldY
0Ka/Andtojt5hXfhvWuHU41EA9FcK46qoSZQbzswjrX5NZz0qbhlQ7ayyl7G7KLxTmNXf0fIhhCr
3SvAk3gglimsy2ILh9V8cqV/ya7ZgBnLB/mOrRmjVe0sh7nN5Y5pAiFKMbyWrXdvVdgyFoRphybg
gtSKfVCDHcMU+pmuJXo9mgi8vJgx0UcO4ZPeBoDACsibiWmINdNRNC8XQx2WA6rCNM2ftxxhouhs
AvJddLdmvWcRE5EsyxORi27i2gVHjzsdxnR7GYIIvBcVdIZg1xj6KBv9P8h+IGn9vxrTk1DFd9Zs
Z8v8MogLCB1ToWfRnOmmvKRVo6Dlk1k33DTnF5vKLXzPmYgyQrGu35qIyA2d96rzT3RyP8rUczmM
IKdFe2daAzRWax6J/o5BOz6QHm+sEojSOej9PL9DCrXHG6aSwdrQXPfElqVL+ybwHEGExtLTqKv0
1iPRCIkOlpqtdEObvtYliwKSh3xGtu5ePNm8ly2TSE1j5i3Y6nWVYBU68TpoOpEPrtw1KVfVWvK3
10PWMuksDSbU7Cqa6t0leeiA+zVv3jgDbkct5i5UGiaoqzF4bH4t+Ucasp4cxkquimWoRrdFPfLt
hBc7twh+RH4D9wtGB3wWW46zZtycMdIE4A4qukKXIOhVbNP4p00g8QXO9GWA13NsuA1IWui+baIW
Iw2VC/9FWO5TXQGB4p8gljyuPQGTAnu/tWAqi/ng90CcKNIUeZlqz/l2KY3cjrwcPiTT5yffFVfN
RT0y2tNP3d9ksaTpBjxVmVG2KOzgVby+4ttkhklSoRRcj3mY0TWwIav9oij42haoSd9WbVTY8uC4
HRWkzITI338ayXTWgiSHTetfl2It0ZLDy1ZD9kfLxiMNE7AM5hQpzpZdT5aQDHr4KPyl7bjccVQz
iyDncIfsFj+0vm1qOnc9IfEosfaVS2cBfcutFgunHm84ZbWrZV9GTUcalEniwUq2ofyZBwBjHF3I
LGExqoqSynK1fiXX2EiCqEzXr1EbD6nRbpGe5neuOw4HKlNdaO/Nw9HAg+SVhsm2gsVFu123rc55
WBhJjdmhpKLvoGpBZW7u/5Ri42siB/xUZNVd2Tof2OHyuEbuzRX+vRTlL6PKhKKcNtQqL52k9Wbo
SRruTNpxOBfhJUsEwH6NtT9QielkbLUjeGSLxyzvRx8jCn2QueY8ZmtFm7LCmaj1xUfZBHdTWnjc
g3juxgITzzgixXIaULONoIfGdjC4NCNoNctfVzkA5TVDaabwVSKDucMPgmnJyXEfEpwKPsHtB7KE
iUaY18Wd3gqfNEHdIxLJt7SdnsE5iAq3SqDd13r1jeFiCBu7e+/X+m1Zz+zFEazFY08ExVqCci34
No0VAVGpN1p40+U0lSV3yEkHXBbVe4dSFvGUgtIaHHr1RvOm+Lnkqdru3rVU/RvVsC81736tqjuB
aTb0biqutVkhSOaUAYyNEeaZmSZrD0pm824wwPpyl8vpv19MVKs8FYzHqyYA0BoS/rz6SuFTDGaE
L2IMgnNRPAn6MdxUe59875F+ztdF1++VcwIYuDj9+KbN6CMNzSePYMIuA8+lAAxuKX24jDLCPIeF
ZQinWNleKQUlN3CbyXXN3C+905NxasvYzeTfqjRt3DvYPlS/nOtm22cF0IHma/bOLIExsb7tZjMY
IwrmTQrFf0kRRfwvWfWxmb1wkZ8ICoqB1zT+nPwvBEwBJSaAZ2f7YozzX2wLWDZndmwR+C5Y8RQR
JpB27qthjY+AY0kdDB+ddN90wNCiA8c1UVKFnf2ywd7vBnO0j7ylmJG76WLr5Wmaue0HXyCSmS4s
rgt4KnIqGm13Hp9aEKCUw09Fve2yXk0B/MPV9aGm9bnKlH2qmvSn95gaBQJ5K0V2UjD3orhHGJNL
PyLDw0UgbMTD8Ljl6jxP+ldRjt/4N3+trER33vzTRrd7cVRzrwxxyZpgb+Y3YB4lAkkFyANpJFtB
H1IwrV1TB/yoZFOEC5uOYbP/ECSuRXKmpEqby6fRuXUmjmI3WcBakGxgnIgIJseuY/DnaKokSEXg
eRBi076ijBb1rHPts+FTKufLUwyXFWMQrK65W3v93tnOm6P/mPilbq6vndNnadRL+2XRplc7R47Y
4uNFViy8o6JducvTm/O4JqJjzSEB8zuz4xH2qqkMCQp8Ku3X/Ja/K4Kv/+h3YxyxChjW86Y0csFq
uDl4wrAg2TWvIC2rdUpoTaKFYlU+DR01EgzSyS17AeEdmGP7rP6r2cCbZNRnO1NVL0oazzw/B5Iq
8iTPul2f/hDqGW2MQ1PuPSHAGloWCia9x2XFscuGt8sHlD+kFxWkdUyPqCE4NtwRcHfVIrCaqxiM
P37VX4ZMrmHfOhfDGbITRCNK3baKNJsHBYuDEyFualHulWiuDXb+rlqfXA35FNmmnIFkvssk99FK
4QGs4EniUZvd2E5JTVmc9diktR6zQPz6ZKM03bZFJYEAvMmJ1WOSLyb7qHT7ATSA6zfn+cbBO+2R
SXEt5cvZ2+oHPFN3ukubWa3kU6sahsX6yci9dwvX4FhCAgZDZ8dlY6EpfQOmClDBRZnq+EW+thU1
frL57uqKqQyjpoZ+/kmp4lpO7W00RNObTbi6jJme6rV+bhH/163p7dOgQVyjb2c+BS5xCVuAupk3
gjGLp+nEnSgiv+u+glXQB0g+ZtmjNLeeWpl9Dc7QIERDfJgSTbRzMERbFBnswER+KjJcc9+5cwvp
7b1Ofy/dItSr/qywCSD/oS1GZ9OZqjKWtyFsKyjCcCtKt2x3ok2lOvr+djAJRYy1hRVx62Swk92r
13D4Z2lwh5QbdYGwiYhr/xEph5cZjc8ZizimgWnCudaR1FA9deU+a02ISeq/T/VQ/vppetg8jhPa
7FViLfI5JwlrpwsWs9RqHrMlQCRuaM/4SOMlE7cIc9r89Nr6drThX2miESuqFkvD1IdWB2GwTfld
1awyRFv1aun50UTyvlOit5PCt3dOskxbsZ91okK07Vz40A4IwFEoGAZDORLCDNmfbHD29w6pz7p4
X4fCSfquPetktTCGcdjSbU90gXWnt/Pb0FvJ5uESr+Ubgjd7LwJ7b8/UiZa1ERXuQjkYZPXQ9O9s
mLedconogGRs9Bmxmw4SbjCb5EbAirYHl4awnFnCcrxIxPJZUYM8buee5GY6ZJvnITH+t0In/+ag
YWLRhWOHKqC126N60FiC7DiiZylnrb7LZ8IJzRJr02Kb0EubwBo2tfdGwOxja912mDwCEuD3UNUg
zS0owKbz/RH9tAF+suvMMtung/ZS4tGtDJ840gZx4kBmzYDpY67EE7IRt14epqpzya4JINoozrUW
lBxuwHBEoMSjINrLV7niNFVI2DDejd4lK75WFAM+/nUrm8WFKH24weZh7vDhl2V6sBvtcVrNzxFF
cnjjpBCBoDPwLX0leVOchFy6cMPJzS+SW3JnZR0Knm7+cUXdHt1mejB6G/xMF/FcjAe6MPIX1EkS
7DadYoInc2vTwkYjr85dcZevKjZvJurbbjEsUo9qX+cPRG0Xlg+1LOjF7l+ycUkP1bqdPdfGLksK
cAjIEAJ36SGZJQWjRhGu1ogNWtOe9K64MFHe6dqSnswpR6q3JpTNv3gpgvfAMpIRRXJQcpGBt3VH
f9PROGHT1g09Jn3DwvX8VJAFJPjCI3NBABa05V2+8Knb/yPpPJYbV7Ig+kWIAFAFU1uCoKdEiWq5
DUKtluC9x9fPwZvNTMSY1y2KQN26mXkSO78/QFYN2rbm2wdSEwfsnyHWiUa5zIzTzPIrqw4tpsdW
IfDYTZleYlzu2zQ0mSC7ab8SUtxggh81S68XYcjhMX92DSNjfx2hxi6sAfWyReqnQL3CKeWVM22G
+UhAGiFS7wHOLdDa46jofYfNUWTDMmK627kpQyPogWdZoj/G2BbEeDJ41/gJg5bnZO8U9h5xU20L
lxWOaLv3PJ0/dL3oN5FDxj/qvhhdjG2Y1o+IwpgR3G8RyEsqinQXMhkaVEcpODWmVb3NNe2AQoMz
EqrMr/LIp+f9pmfVGTeZey5Cza8C419VAlqpgprwo2UErKmtfcplfacF5aFJOFQw3Qx++B+gZ03i
L7aZPhZtiTcgsHZ82bSH9ovQNHE1MKB+yGaMW4yNSXb+6AdmToIklD6lOta3tj/ZThawU1+oTQVu
soUmQdMyG2CL8ARnDl6ZtV4i1r4Foc+TJkL9LPCl8kwj800USkz41jZdOixADGrTn8y28mN2NnAf
QhbYy95Rsc/WFQ4+8CFndqtdklXHYSL+UzIpklcz8VTJGuPSoBJQVKtnH8jGauSq11RGi8zJhkFj
soOW4tb71NWfa3fa9aXzLxBywSpYtyddi9pTk7HIQ8T2SNLxTczta0JO6yQy+TeFDHUlPRfxQ8YD
NsXiGQ/8lb8vBNEOfIFTCi9pHVxyHcvrYTQwb4Mo2rC9jncVB6g/oT2uD9K+souPuWzjo94LoMvs
j1SZiV2kJflmTJpoL3Sc6xMlHPpXqq56XTxPbjb5mL4xtbaGditAjJ8T07yKqo8Q4ggq4gE/Qjdq
biux0sdnB8mX9doGY8kRNxDO+fiPHHF14L3iw5nFScBh8ozOdbexmSqIBKDqJBUne7LbCGzzQ0WG
bNNWbHdyGmjnjoqJIHS+onn5aTJkTdf+U1cZO6CIu+lUMxqzpb5ni9hlGvQ9ObG+oseGNEBr4LOd
vjWYDz4OGAIXYfKopuQoa1Zo+TD0fgWJBYW0v7fuXHv9dM7wD25Bc3zoGndqvfiYGlQzOWaIcHjU
LFRyG4i0nRN7WBi6KKGaLo2d9KekTF+j0Uk8wxbWseZWlT4NmXg2Jp42JeW3rYr+MjaJPETTTQ3I
ktHEMgnTHE51/E7+YKsbCTLWqHqd+EuRfhcGWlKBOzMKgmyP++4UFeqjq5CUtQAp2Sq5yc/IOPjD
/coJf0er3CGc/ZkXnWC5+aDNd1Mf8Q7Ggu/eIOrtoMF+d6pHkXTiaOQFRdHzO1QKT+jseGd+6m0e
WSeXcecBFOWV6hIMBfG8eJHLnimnXH5Zhm/ejLZH28bOgb2YZtgVqzwvNo2dQWAjR7Lo/NrUPSOd
z9JppkLLjrxUEgNIFupqbI5dT1OjF/M+42tnQ+lGVylGNjY0y7Ui7L3Rsj/NdVHTLYZvaFxkyoFj
spDNrhqnPTaYLl47evI/g2YbfqGPCTK2cZWVca4dNotVl6KgC3fbDPozF9gImVz6rqZ3V/rDrlax
3txLlJDF6jdw2ake5fkpug6gWi1fkGGjbWGaZASlfre57B9sQ8NFKLOznpefszE2vokNpB7chZ3H
eBFDuCKvyJ7LXsYbAwwi2mb0XKW6n8AF2GBVsvgbnxMZu9shC7/xhG+jgpV6iJgYBy9JyBlXasZr
GA53Tgi2b1H8UQzxZ+FuZIVkLoK+Y/xcSKDZ6VcDRAwUnLD8CGhcyzTSTazMA2KLRpCkN3e0q4dV
fwik4W7RNNCQ0//Wox5zMN4N3BUaYm2w5GQf2vVZnBtfac18+FYx2/g4fs9FnOyoZTafGv7nvANJ
qMkMkHoRXnAtEVZuzQtojcabFoITSCHYKavkwgU0uYBySS6Wq+GK06r7f50J//3LrLnTyRkYD1uL
GWdUzjm1NU57OglJqFTfzpT95ZFIl98s/aT0GQ+Y3YBfoKOPoILPNrzJ0yuWfOU1NDd7Qj2SKj3L
eYLrt+g3jCwv5TgrVpZcd/CK4wZPm47fjNUerQz2uDYSwnE/bW0pboVt3lwHL4RkZDGW+kN1+rPR
FA/gxDCzJ3cacg4zIvguia1i6/bzIYrK0bcMzNlLH5w09MbUWu7hsvIgl04C6QsshJOFNpNZewAm
e28WZ9mzAUFFMXyXtsONimr6X5XJz1YytUqgYzC/i4MEb+KpZSQesLwaoWsSNqt+i7SdzmOaUEQU
QPDrss8I7J9K++oR0ouB3sJ3bpLqlNfWtBuH5j0k8Olg45TBG5IIqPU6I01lHBdOii19TQX4x/6l
aXhlSkUsOArxalZlbb5oc/ynX7Tej+VMQfDK8q0MrSQziOb9ZmhJAKO5j+8SoRqdD4iO9dhUa3Qp
waTJcL/r8/e6tTSPwd3CiI8zlEXqLWZZrtvYp430g9gsFLzwohFh2MwW9l9ZgaNfDdmr6BQ0cEEa
8c9RiTwpBB3b6n/ExFrNDbrymZHk07IC9wPI4cJKXrwtYaVTBImHZUxhAaJ8UKfN0r00iY0F+leR
UspkiQb2A+ozF2b80awHFHoYlQgpRcBwbnm9rKGj8do3N0Kl+KeJEPPaCrOIFNpgPyY4fjcNPeEb
5RTnxJlOqVhtrPZrrbMFxMeI4ykKuRRnCyuSrmm2XcLqYC6XTSIqSc9A+z2kybsk8jgp4q5hpry+
Gyb+qdyJYm6UMgx2lc3II+Noj46PM6KpD1Q25IhBr0K31WWmt3OUWFxJn+GMMUPj1A8klk09erak
eWM//jhV6nkM2h5DJneXWILk5aO7FNYgrty4sTzRABk0CW6cxMi3Lr7dowqoEJMPqTOVX26tXcIs
x7M88+n3pJT7kKCC1N6CAaHJGFBssM+anmWMf+r1J7BhVxycPHqcM1xj0RDfu9EYgdnQZNBosddr
trulr5yZqdCeO3zPyjHmUznyj42lXe1HphUnZTKEu10eW5Pqu5YcBUvrddLODq4o3F0bGu+9nT9W
AfvA0uGmFlk/ck0e6MmbRSfoYXBxIQyluU/CHJ6UUajNkKFYRZ3EBLEc4R90D5RUbvAEPiytY25p
wMUzGBZfQZjvzfVjz4LwmoXNq121sUee2+EYDPF8k8isWfXBE6wus2M+xkn/1GPF9+WofaUdn9/Q
YZhVLC6WLKyY5mIyrhFxOGaxl76dkYBwo6LtlSCe4+qpqitn49jd+1T03W6yf0y6qfbLENzDmUWp
qbPDMOgjikEYcf2rttEUzlwp7HssdrCFgMbPPFY95ioviNtXp86fs7y1fG2+qBG7OZ5ZDrhS/tIx
Z0Ca1C0voUzPs1T9A+4SqbGE9yTn7GEmusCsRhInKHVKUcfzXEb5hc32DeOnfp4ICbQiUgC9Yl6U
GVDCHqv+njSCn6iIIYij0M51hVlAviWKZHYc4yfJVEFjINY7PCTzUGB9Y/lGiEPbNUwd/Qr5aMLH
JSAzwepqZhJGP4cpjqvlR3cacweoWvFvY9P01CLYpUfTzEtgUerFySAVcnoYLhrfv/C5i3IXvJFu
b+Kp7w4QWLYmBXJ8cx4DV9sOufHABpNnr9TY9YwmOyOsebwToj1ITJyETfLVGsuuGebomA3Za+aG
r5CTfyeH5y+o6I8xKK8Cwl5s7RHzH6CaP/ZYfpssOweTMidhxpBv2uazbzhsQMsNXhzWJ0eg2dkj
+0e340RJW7bHynqASuKg3c3V2an6c8iJDUQleeql424IcWJR94aCHLSVRFCnzPlsLVRXhIquiwKz
PXQHj3OA5M04xVfMgDm/O66WRG2z82KTJO/6S93M+ymg38awihGLQHqvna7atWsdRh2wMSbV/u1a
y7wzare51GIfujjA0n/2kFRH12aST/XwXZ9bUuqrKwzOTAYDkwWMZMSBEhkX3Q1pgGSKhpWP3yw6
IDtOe2J/QyO3kZfhKdR1rP41c2QYmJeYn+2MQSK6VflLipthZxcmRGWnpoQ1B9kccg0PKyfwepU9
5x3suXDghVeMdQE5D3BqnoxPrOTGc9LXp4kebYh5rPYbcg0brlyye4kGjGOJ3Hc5gW0K0BpvNEN9
63TBi4MNZBsh1eOZNt/RheKrEWDugKzK2WngaEmt38Kpw1MzAEkoCVIzPrFRwGk9AE7fpQH9J53N
ZrphMRmmIvCD3PxV5ggQakFmzccWhMXIjMOGvsPWOaJrw1lJQvOWFdU+h8O7DPG87dtO33STSs5l
oFoviemoUwGVJiPMK5+WiPccAxlTjc6sQZc3MFXkHSPaJUymeH4Nzj9SBG6wVhPSU7rjT8gfdEop
12da6Y4k9gxaJ0LBrT/bjGS1DbHRyczoEIMI6u+zqU84BlFKeiL8MDDYpApX486+Vm/n1VeAl/Js
oJvuhMLNS+2d5pdYFn0Wn4qbyz7Jig6TpFqpZ0PmTXGrOPxcSHYQvboiNoijZTyqeJ8D9rS8FcqN
1Q4v89RZGKCn+laJjOVXVbVeltn0MCfFdCgT8idjgsYfV5gWKyIAm8xcrnm+fJqyY13h1hjJauNi
YjfDwUSDRqPQCRJNK/zJagUCNNzYtHavk0Mmi3iVQZXWEZ+RNSasIrF1Q+YZt3qce5mOXhXSHeen
ZcCaogMfqgsu8/j3uIELDvEFSTtDU/e7XizPGPY50kbycTlI2Zaa6V2tyq8mb3Mq4YZdvvDT0AAJ
PbsmF9bJ/KXAe/5i0AgIOpFDmNyerbRf8pVcX7V8WzVTtbUdBsHe7c+NkNHWHTgn7AmqiWDBsZnK
zDm32V+z/ZxyHaC4SWqXHe/C4TxATMgw8zIhnIzwtQvCFOJCzNsNGzcGBp4ZffWmZZKlp8r4LwM2
WMPcf3Q2Bpf4VNaIbEXEJoZiTl/QncyLNjwNQ/ZdZUa0n941G15oH3L7m+6WtHHuOwSpsEqA8fTs
to4uReJC+K0obCXlyno06J+XFEuAFc1IFKTzgzkXMKd789xOmXbg9Cu3mNQJ1aj5vbYNdQDWD05J
gb3RoG3J6WmIw3uuldQNxFQw/bhOMt0omoEmVz/y+kQINJi6CY4XQM/8Pn3NMXupxLIPTQNQcmjz
c8V+2Sub0dpZCV46e7EmBDUACqn8oAlvIJCSP83ERY7dqJ+dzq0esnG+CCO5DVgw6pVEqYXO1sVt
ijHSni9kLXnUEXtYg3YiOJghbyfmHGLwfFGm4cRAhQcvPHVChB+CcLoy0tab2zg8gDwhwK2D6WEI
2hDAJDWYcIF2J0BRri09a0r/YMW2t5kJDCGT4hCm1cHR5G2Q6UsZ44zQmgWviSB+68aK0GtD8A5X
LOrwpmtnGl2yl2nUlxNFm6A8nOVUGcNbyIzztEz8DXBZYMPoucTFJWewnncrk344rC+XuSr/mDI2
b5XWmbdFgjQLCyb9fqCelbwzUUfuPRWjjOrBBIcl2J+uQzlQiBqT/TwukLby5soPFpGVMkyM/eNd
LExSZviTi/mr6kEDNmV3tq1Cnave+IJH9UiYbbgGBXRJKij2E09cIHh71X3ml8oA2/tUF3XtzX1q
7SgaGdZIXl+MvICwVTkdLnVHe6u+HGIVh77O2YKiPmXM3zvSgmQYXBLE0hkPjlEWXp+Lccftk/Mz
Yvk/LM5L3BIJp2W83TqBfhBr9XwxCGJhZec5E6R0Flcb1436dzsZXzsZ3TKhnvJ0+OOCDzTL5g0l
iSZa/VWUAt+AMGw/SuxbUqf7QgGJLNeks84Dkqbab+/OlzxSurcI3tysh3ZrwOwKZtEz05U7z26t
abcE9lhXZqt3nBWAz58GGqb44LrvkwXHJR1iWHWNAJWeTo+6SKmabP8sRkzUrCsfktLi4hKV75ES
XAPDEwthbWcF6bPZ8TCVvfEiAmphaaNBg7Ni/Zwbwdmk3CCYEttz6q7aNr28AZTSNqNm/7AS+je5
ZHxih2qvprE+hYCVO5VlSYhNi46T9g/MHcHbQPJAOLPws06YXmwQrItDx+/cVd9dM6K24KYcVMO8
zRGtOMUYKIsh0k+Ib7hhHLI/JZkaq9X1Q9Ont0Hp7H2UBVg/VxiIIC2TIUsx+GlE0xBEATsIcl6Z
Bu85GzcEgTFVOxFNpySx3SI/cbe6SSVJ6unWbzPJ0cvV9ACr8pHkkMCykNq7KBUvLhYxbl04UjBn
3FWr8TrDi5t2hfmGKwzBZe64vCToo+X8MSV8gcpMBg+NkfsyCcb123WzU1v32diiWdfotcNCqZsT
zR6q5ic0yruIFwenhHEvICWw9ov/BiIxt0NnmbvlquNgwLgZo9zYaA7Z8qzJ2dkWufYvSNhngAZW
x67Jz3EcX/p0QIGYh2Ub9O/EczA32FHnNbmDBIG9b+MA7NpGjn0U1UIwKPty8+lf0i2kxJZh2TcE
D2rx3LmDQY4NW40x8R9UYF9GYguY3m3qX1T2sNTui4ynMwQdrK2QYjdqEccmsblhhat/tg4nDMZI
XrAWsNm69qulIeSdDD1mnk3UKUZUxesZ50T+Kz6eZoH76nZbC9qXt2DK3JF08tp5YvkW/7VywXPL
qxtOeosk2KmjnoE3I6Qyx4jbaVbFt4IsPF8WzEJm8keuz9gEZYoLFwwVo79mTq+ophFs4wxjZ6oZ
7CJiv5rbc5Wag2d25Y40WOTZbyaaDv/h9Kr3VXZs4tCvOhP9CXzgvmtIsaXTj02qn1xwP57zDo2V
rCxWLz4sTT9peRjDqBov4bckmLml+XrEb8Sht+4PWND3ZKcsGRIb7b+SAjRFTAJHmxgO9DXNy4rX
G0Z5BsfIejiD4rdASQzINTHjEwIZmSeIgYXeRHSOeS4+mhabFanB5q7DhehLC3eccBmVFL2Poxg2
d5GjPzmUzvbGZ8aN+TkdxZM+6icXO2MCOL+yNQIPicGtibWJU4vsarrqXBb1cAphnu7K3P2Orw1f
iUtcYkrriq7f2nYh9kP9ttDxV0trPY+vYRmFe6lWi3lRfvWmyPaxUBjR5CVU86V10ZlWp06T3Ik3
PZgxrInSmvRdCcz+ZDisKmr1qiZREV8swqNBAyLnOguo7smAlbB0OM8CTuM2TCPfstrdbLTdPnTc
hZBdmq+3EK4cM9FgIhUM1z9aoxMiD6Z/05w/j9Fa02PE11hf+GR5HoguAt1CEfH0LODqTaCJT+ef
mBhF4wygKWZ0zgj5SPFJynw49gfXZjqq0S02has99PM7ng/7ZuQ6kEDumBQGIL9MfQKmlBAGNHsU
3FzZDF1dT1B43Pcz+8iZqDeZ58rPKgGcMyvGbdHBV+m16CSn8O80ESmC/AiYRRk3Lmu/EPqIdUfj
PQ0es3KCHxwmCWpPBVfXmMlwz34KDmMV7hF8bOPcjpHp2aAUcImhSHXEsXCizEJ8GQ2PbIq0p6Il
pOyRjQ9+plt4sdtk3tYLi02q2VK+4+VxHskc9GyXyzWD2tW2vslTttirmANRQH5Q5fExsoBNBPJS
fLJAT/r4gWovBq7l4xvhJYSw74TxrZM6g1qMVbMYBlDktiBaDQSCvPBmcCgNmcqYuHxyV9loMF5w
iFvsY/txtn1Sz5DnNXPvsq7LCyPAtGy+KhlGj4XbYKDhIMmaxfLbiU9jrB11AMWsDD6eIiBX25TW
08w6A5mO5EzBINzQVuPUVFfMcvxHFQwNks2CH3VmR5HqbfQa5eN7BF59iOoEvZhOFDghROdFRdlP
G4BzepSBOe56YHcvWGq3oBB/c4QA0NoKAAjaId7Sf6JN3MPklog+Tc55GUQCxcvSt2Lh0YXdf2tz
eOpdzbXI5U+BRb1ruvCtj4c1JYweU5RQe5NU8wzKCQ+VMgFDFFaFyt75hjlEO80IKDRMy2tpOn9H
RPQH0HinqmnPjtBZR04ZeZ/pkcRsvE8mXHIktahv6fDEBa27IZUw2DW5S+uZhTQtLhmSkySWvNVR
ajeBYUoGWs3dSZjInprZxS2z3npFi71gotL1oWrxkTZL3RzR9eArIQxIPAIAW7nUcauxFdVJgWn6
Yds/OOQ+aDsoiX5CDzvPS+JbOnYyOSb93mFHD0rFeS5Nw8uPDoFXljwrjsAYzvCw211V0H+52gsz
Yf0sIXvGDHtntzQrCYgIVqnzdYIHTzeHPmbnOuN7G0X6T9gZxIgNyYCfJX/p/gC7MqAmKIvYq8WI
BUvkg+F8upacmYD2X9tO/ujDyOszn+5M5dEpd94soW6NhdoaO23hj9TlBOoroiJoG4pF7XU5/dT5
8NRpbbWnezXEAD/fomD+q0pnOHSdw05b55MVkXO0gJsRoHtZ/12HsFgJiO0qoaXFzQEz0ZfAD9Fh
YzRwsNG/SHwXH3xCMqdZgvelC3fSpDmh1gt7K6xwG1mTw/duAvEfUOfCb3GqMm5PdFNtXA4tvEa/
TaknnhiK75I4X6fMXZC47SWabXxJIyT4pUk7/ongldzwOcdXS78edUcg4L22ytnQihS/Qx68Ovpn
s5Z1iM5YV+qN8mdzvZ+ChuLgwStHkeZGdxZ25La5b+BPcOMEZRSUjwrtPrVcEi15ete7BcdWe5hC
LdmLlknSYv5GTMGwASA+L6/8BQGP/z8V/q47+NbxVbpeOkSnoMd1pxqAHUvLxi+gq4DCjuuoiyfT
ttZSJo3XsZ1+xEV/01zoRcAU5g2cbe1gFJdk5BaR8TLGdaP9nbG2opXP0IZcHjRjioIdbNirKjXF
Kk1HChvboxBNcYl1HLRlXtuEDwZ+DW7W8Xfn11WQJtiV4T5v2EBLoRvf0FO2RvZbVepxFvKzLyEK
Q0KcHO1cJ8AF694Kjl01Ftc6g8o6ymo/VTh+nRYz+Ejv0cGlQyp1XJKzqfFrgWrcGVO7sh4195o2
BFWhau+E1V5nYcqduXQI80ScOPgxzjAWBspauyqs/tT31R3HDD9uQCWTjUH3rTVuXcKlnyTRWdgY
rvle76zI0f9oI67OghTSPLrVYZxH/h9Voj2r5rWMrUtOi5xfaAt1tllGsqX9JGr7GOokDkPFQbSg
ppA9s48tyZwGv4ET07mkx/GXlhEaH6wQg+HQYYXiGnEw5U/XsLjB7ZTci077KdSK4HaMdNu15x6E
ph/EMAZNhwzOejpr4bnDAujkivPEHt0dm/5/ma2aHRwcfVs3fAqh3Z1pqBrOyfinKzFMqOGZGF/p
azUpMiT/nR0BN9WTiz002olH+8BhDpbTxrVEeKkpwAoMTjxxW2gf00SMe9nzBpAJSS0cq7QMNWCk
V57HzDqucYnNYrsu9ihBr0Fp/uVukd7wzuE/FOeBWxJINKQ9UriHzlqIwdj9GaS0tQkrbQTVg8FI
a5lcJOvXbWG3e5kiy8Vp/tD17F1ck3gAFe+c4hF/BpzwtM2ZxOpwx70E43wKOYqOT+tENITD7wxY
Od8B3iMyluGnSVuOxErXTw2SpCHNYE8qzzzLN/bL4cZQ7JOdWb9PSE6nqc1u9YJ8CeCLcpuRST9K
NFrSy+IeofTy5cbKk7d8bblfnZPSaI7TwG9Qhyp6SZVBCGd0vnWDK8noEqhY4OBtcgb825RFbN7N
6g2kJ6CDdCHRDyHoaCRjxbcapGUWNRoNnfGpNpqceICl0M4FS6baCfe9aEFyRliDK5UwlbPpo7gN
E/EI4zEtLS/WHNq55vKl0RR4WVGRt5fOCzNyJg3nXGnzgToCPp2TlKazixQZXyhciB594e5LSbI4
jppmV693CLJbXmIY1W0sP+KBTSTpg+kwUeBVunSCR4p3Ex1z+Z4ar+hWaPfG3FtZGL7T70cgP5tf
qY2MDkk5P2sFiapsRjnpJzIBzZz9Z5vCJMfydOsSkyR24fzGvUWJCFRqT/K/p/Mn2xIywNHMSjWF
UnZRpb5VVfqEknXtgrsZhcZdn2j0oxjp2IdGuRWVGTw6y2cy1Y+44f/I2S19vjBfIlQO3x6GFfFa
kfe8CVSWtSx367SJsa+rfCT/vRw1C2A1n1y1cWSOsXxItkPgOFtgdDBkUdLihfxNiJO3eaXqwt2Y
VnKTAzVIJoAgd3A0tl+Vdorf6czAjY910TdKwPjhaewYvBbGKIJiELtMoPZ2RT6fJyjH1MDiaJ6x
izkkeUw01E0nXK4Dqp4eTLYkplW8uNZrxXB9DHR78AoNX2W0SDqJcqAFVIGzyQAWEWPOCAL2SzZ+
P4HvuckxY3W5TTyeSnWyniNTDLk3pkucKbGJ2gqYFEa5uYY3DiN/tJu6vMyWmZdBUYCXqBccR35Z
Tc+FiJ8tjLAeS2I8I021h8/3RgjuCyojJmp92siIxTBkxztGTNLF4fyPZ2ihoetYFWJrYP32CFWA
QmYNz9esYGPbXyw8V5g0L0k20YxgmYnHt+hx7sOPVjZPVhkc9VR+ZYMqGf1Z3lCRxmHWpSflKY6s
uoTMNoVsc0pLu0w0T1EfFB8rpYhaCoWPL3zTzERe6kmc7cn5QmOpt3bj7uOhYL+EDGfItzLBfGmW
JRA3E1xqkdSsWtzEuk5sx4pIL/e5A/ZaOlglFRuYJaDZ8dppzu9QETGAQ9ht22V5igTOo6b5Z8IJ
6yxcbr01wlggPrfBC0xWumDhF/9TAudio2g8rHXEYp0CJz3+yhS0MGolsXH3cKCgVvSQUHZNn/yI
LHhUSYHpk0wJC595PJnYiL3JyM/B3F6gh751CfY0fTAGxO94Hy3Bk2to9bXtHrN5kNvK4J/B7fzA
X4IfwGnvAW6RXRDX78UCe9Fs2ZW7pnq26podBcVDHDI+Fwd1Gsq3IW8d/AURfA2hkdbB2zpr3XmI
1V8AHho4ajq1xvacrd/3dkFnJEn6KzKNSWHU7W0S4CqxrKX0C4ttKiv5pui/Ua7XlVPGMWUUrzbf
T0disMq7Ha2j+7Lny+CUI2pqEz5J+H44TEjcrC8pvuMmvZXGT5JbDOBkwgO/JQGOBdc5Lql4i2sd
jhjggaXtGKU63noJdFVomdV50RaD0CjbGd21WD7Nqie/to4KLgy86Lfo06fOVY8wmOtjEecvTdEI
H685L+EmwbMF5qaYky/HHh6GcUj3iFw/Ylnzd/U7NevmrlU16QaoG3YdPMWVtjPK6iWrtWYXNZiP
GttmEo4+68IFaoV6xNuazUjNMObabui1QfeAFJMdyXhs8rhN94FlPVQTRBkauh/qpfkKo882ltm2
mSzJjrLaJxa74NBA1BmbF3anyIaQC+mfdP/ZJXthh1c2DzKbbp4W4Ld8L1W8UsOqofG5zBCxgLeA
Gn6D/G/sx0XDbMklnDZkBrgdXeaGh2YILq3eNnX3Smo0O5GQHWPcynUS3mlwO5kTSmVRARgD4lFs
zD63UYp6uqHs00jObU7I5GUO0QqCf7DKtY+p5fOY0JA3VQcscs4giZky+5HG8pyy30MK8ydBDpWZ
43FOP4ZOfpXt+Aq4gQkevNJiXZqiuta8WfBzR89ZHf5hvc/NIjD37VKGPrtF2IluASqLvakznEND
UcpIkp8uFpElnJW+nGX5V4TXasr9DE3T7iM0ElxC2DxfjDAvkZH4NTlGd8kt+TDbWMVsGXla+TNn
CR1Ruk1vYMREMy5Hm8P8ORmNAxPYAS+LgWQFztCeZeFLSLLyOq9i4JKWNHfk6UdRTdtu7pKdg52f
gxFcVapOYxCf0oI5P56e8snlwidJ8YUt0TYp5Xhsw7s1LK9kiz3DpayHScjiHdYfZEt2nKcYx6gx
70qJDc/Uu3tcijsb3x8kukfWb3/5NP7Z5g/jCq22Ngtz7WCzFcsV8IERr3hpVDHnPJ74QUFNm+N2
H8cW+ZkU3yDWywfbzP4o+u4QO0uArwWhJXjykialKMOkzFngKD557HMgJevyqVsLR2vLZM8XkzA1
jfidLwmMGBKS/bulw8qLUH3RDfOdmHVuHOdkSl/lYOAShMBoD+ZTiUSmmUC/46Z+mufCN0jpZSYR
FKdJGSGaS9Vj3xrG5t2paK8kaD+0T32LsOs+47c2/XyaHmoyEXakLsmSVVuY5L+LxQu3m/9QUxdu
RsUjyD6LbErUPMQ6/D6GqH1cQJOWQXPO9WAPc/BB6wXwIBV+D6b5HGIqNunI4V2Kpmvn4DhrB/pL
ER+mEg9KscgSzEKos78VNHrmBNhUW+1IZj7O8fA9NXB6W72DjWKZVMh0lIxgVuTtPz8yPuhPejj6
LpPBplpoJQihujaKZ3NmtV2MnBtg6Ly40L5bu3qS9F4ihGyaHvHWUPK8zM17NSaZV0igzaXsON3a
76Yr1lGT3WHMw7M+dbOenoa+ewt5mjY9KsBEDUOTyqd+yc9didt4sM3Lspjx3obysMXkfBaiEvu2
xqH4gZ0AFJvzrDXtE92WRH7ks+nkZzVeoYdROSKNmWu5/jHEjMK18QHM5dwbpICaYj648/RAbj30
Eou+Sp3bjFOrf62JItzr1muHIznQ6z9lC1bexU5Hq5LLsMDifyFB4mtXvQeXpckQL4T1P77OYzd2
YLuiv2J4TriYScN4A3XO3crShLgKl5msYia/3ov9DBv2wBNC3bpBgaw6dc7ea0+fJH892OV8jk7N
H8PKX8AppvQcGUr+0qWaEa8NemmeUcqOFxwFKQ5ewwY+QfZAfXX0CNVk8IsW94J0CD5VKuU6IAsM
UiDB6z7BUgw+j8L1vjov4MkvY+pilX0TMmxxX7KqijktS2F9wH4ErY+WJOz27r0po09cUsewH0j/
ckE/JBpiSI9zWGTQn8GFTvIbUtqormb8CUA1UnZgVFXxB0XFQ2yK76RBX9Xqxi7PtCtKrpNIBLQd
l50/jj9b1nLXjrSl5wseGDRjeA/L1F1rcwyBkWD6KUp+P9oXGBpkTyx1INhJofUj3VwmOgGfVRzp
D4HIxd4ykmtqQQeSXneqBvYMgkIuBj0OTJ2AJAp/XdW2uxUpUXdj9DaMgNR6p/1MI8pqn8dG6zv6
kAx7OQ4Kf97lDP858tBB+HG0B69eL/IrmshyqUTwt2/gSUkoqzmOoJ3fja+lI16VyBBQVeB04cf1
iiFsaiffpRVunLbRVnlCn9Y0WCFERH3XAAHFq/RJQBX2Z3OWZhQVjdxOP4ziNwilhwI1PUUe5Mhq
+khn6KfvkqnnC7AwjOuWfWTuJCzYRdzNpu08ekXWzewHS1tnmpgKZfnp1/nfeKKsaKlqcSAQgKu/
mwN7A6sqZx5V/CRTcJFheFFmZG6tSWwnAxUC4XBiiSTOWxSBQHHYoYtccjJl9B95p6hOfoFy8MX0
S0/GGDKq1mN5UtkB1FuTt3+6BAZuH4mPeHorCWhapAELl4nw42EsBuS2ZQKERqDKz/xfPSxRrbCA
qo7fRxJVqOE1/NVG8NXYOl08b9APSDxXI5rDJTIAnIhCdtwGG2k5Ly4xOkZHl014zCtR33NIw7MU
j6T/GcIj3imIL573qTmxOvcglHRGtoYIKpwJtcbc/xqUifPQmwSz5Oon6nWO5MN8MkaKNVLLdZa2
yabSJyrTFdzzFo5hoooWmRrKpdETFglY+V16zbdvRw0bOwXf1JJxWU7PHs7HRa2Tmkg7eg7SY/DJ
nP9NJIPJV80uqosGn37SHXpTQU9OCNehdIa5Fup/c7PcFqUpycTViFdo423uYMmHpIawfwQgOYaw
xAbbP7qZbVyrEdqaM2FYTfCmaLVz7BGg7LwqJTU9u46mXl+LDCtPiShHGEy3GmiYXZOofeUCt4ZQ
UggfKk6JxTUIwgPo/WmPo+Nb4Y+p45SsY620TwKimVvRMSiBQNFC4sSk6QRQERhUwyQgQolSE0zr
qp5Zt4NQ5no0GDfr9A/WbqotpUZeS9KhCnSF8+NiB16S3Gzyu018FDCUdq0eHUo8F0qbXqhfyuPo
/Uag6Rlf9u99EpDrK1CXxmOxiZFcW1SXWDqoMohoZ5OL5v6BxKJle+0rKYlncIu7pLGfOCAL5vq0
IIP4YLtWubIsifb7t28nljKZwGHFHBOB/l5ZHlaEvnZeCok1D73atQM5xFpvPsWpg62kaIIVExkA
ZX1wawe6iIyE+PvTk2zsXzDm4cp5jwsLEKiWHiOTPTxFdr7MNRb6KolBcZJlwH8DLkMn9juLtV8P
70HoBHjpCUDLCD4bqr818OKlEf3M6QMsduSHW4/CarGbqiTeQiMHgIQ+08qrrzJnuoWho39ICr/F
uGDDKlHTL88gRA3Wd9pf3JCziy7ySmvTId61BEF9ed/8bf0xPCax/yZSm5OhvwB48KBByr24hbug
aWM8apAuvAGRUxI5j5lkENaSIdTEL8rn900z5jnQcZmnQ77JvIzo7Cw+0TcIILeRqGQxnJ90d8FI
5jONh/Hg5xExVu18aN2mBv7mlMfMNAWKcld3V6UbbHWvOjgS26GZs5BpNJf7qPyxQzGHnWE0LnhW
L8WvbDrz2ou3mZByQPR0kLn5OqVYRUPHxDzr7dHGfTC2HzdEKImj1l3MXq/PWhMF276EIV9HDvVp
Z/cHCwPX6+D76Pc+6qKrXiYyPR9UjTw8Yh5V6IV28QY7foSf+1SXk7+nQe/EvryKGA2TqY/pAQ7Y
0fSLX8uaoo+URVTiBflFt3QmSRHGn6u/ZGnsLpuwBCqFeuaQq8RZOaaTv7pR/VFpoJMhpRz9VAsf
DZ8QWE2oTZcOl0lkwzcQ7H0Q38NbmKbAvmImnmN6y3Pb2ReObfBtpjvX6cefKp2YlUjnTxiqnzC4
hakDfROc8e1+qW1OQjYk0J0LBx64fPw6J4mZuRwZ68Vsda3/7pq1SdnMmL6anZJZ9OrBWaZRp5yz
5ddMAwfgPa7S/YNDB4NnsXFWU+S6Z2G75jq2hn05fhcS1yjB6P4J9GB7o174JQ5PfqICMrHTky03
KJd+nt1qr7oPsSS1bDLAxlM9dcmabpG6+pD/MIYQi2XTRKXH7sxPLH5brbPekSmVF1lD6ehDzVpT
zaHxdo4qc8vnDDXTiQzHP57NEDSR3SHvmIYZU35NiPy5NHVboFwSzyXw450dWx+OVbonFHDuqZov
lsEUXTaWfkZnUY88WELjZ90QsfecORhqKc7MHeeowAvGTxLVKGEM6D561G3jATd/MvXjp4+6umyH
bCPGEY1Q74WnBIfNCUQSpR3RbEvgCQE70VQBkLYfsX/Fj8wCo8fUnZjv5giE0t6IHvP5AriNI1dC
o1fTHA0ydcr6xP6+Dik1V1Hq5s+dGrCRJvbWCoCSALeokVhn9Q7N9ngzMQvcsCBxJtl1QB5e6slH
vsmgaHX/auf3e1X+1/vp/P6IMe4xZWZK9dwHV1tkxb4Uxc/QZsH1foFlhc+NmaoEMIrF2O42oVmJ
i9Uof99ogHtq3R8ROAMN1CJtvIgov/VdJr9H9h1oiusJqiEpF0P+7LjEgrtDhPKD2cdzhDd7A1g+
Wd5fUpk7h8xNgbW4LTnqY15tWdV8YsedVTLE8gUNcnYyFXmlImBAJ3OcvW2g/cVUHJMA5Gcvdk0M
HEGV4S6wZf5CKwchtaiSzf2zKi9f6Lxa56mI+1vvI9zUaMxrQXWWhtc9+a1/Yvz2WBt5Zy3QN2lD
C6qgVeMicnGJtCrRDnUb65usc5dWPR0qy/jWGBEvRitRJ+xm1aEo6Sz4Ps+GlQfuptdHxGg93zzL
6MKbfH1W75WcvnMbLyFKqWA08qvW5RjQS9KmhdUd6yp4Hhxkv3KAOZiYgfwijeXU0GLRqwjDMnbv
9IZj0ln6TtVe0waJfeOWxgn5U7mlr5scMKiBZTdT6nkFE4rDGP4GYCALu2o+8qSOPluze0uRTv8h
GDSfu8Lqljtoim3He/ccTrT3i7Rm6Xw44BeXoMYa3xHI6ecWeuOGz33Xigsii0XJXCpofaxE00xt
mz/qO0YKmP9AMFnax6i5EeKhrDmV5H50skAZMhFEN2ay2+d48B681kEo0k7eHuzNWmhjv0YApa5V
iiwHJ5T3FVPxoctzfsaYzk1hh/IJi0+/Qb1AmlIUJjtXRvRXhN3erCyxrqG2TdKsuwEf6W5pNk0X
UVkP98/f37eA053lSHHj50gmfPmG2jt/akGSW12GNFX2bFNS/BV+G7z59pRvxgh+lEjmwS75mjmp
HIvBr5yV6bvNcWzsbc98YWHA8d4lGXGaQKhh2//x2gjsPsPjnSQI90VvKubgSv2RuGwWLsJoqOK0
/WQ4HROnRFDaUdMo0we/OkwXcJXQH75MP1NPXkw/ufGMnhrQAuWIUXKjv93fsMxA7fiHUkjFhNXo
ItxOeeqeG7ir+YiCqAhUu0FLn6INgFo3NMGn2bvEuWi1+Ei7fNmU5viqWSI8jGzIUBOD6QMlG6WY
Rq62YQEDggDOcHT+RGxWOQcLFR8oGiQ6IQsGkvLRY7Z0uodpVjQ06DyDKbrMPQQy+sojsRekutzf
SpNxN6QlLNq0WmLfh9Kte9atnr77FClsJ/XyJcqhe5uNoa5Ng0AwTjx3XzVYN+PcMWjnFOa7Riiz
Uffa8zBHJGk4sgi+5eChK638ozT13IaF/9RkU78HUL6cyqLZpwoOWziF9gdH/8+k81FsZyb7GZvT
NbaTL2cseqQxec4sS9sYpbJfQyvsT0YPg6VrhnMFFYsO7pz/R38GcZBb//ETqFpUNeqKSScExWbn
W3fy6RWizQJJ4DRXmD1LOhcAPp11LB0PoaL9ZiMUPyLGD64TNhSGvAh6bM2/oqUj+dlpPYSdjXdo
cEtvCKV9xuXM6Wy+NPNFlTqWoTj46Lt9rziZOqF5EPRkTtAzaXXU9Rv+kvyKIoakFgvZddWk2lX2
HBudFstEanbalbi5Fm8LEiEacl9ZouFcUpy4fVX3AONNLBlFGi4KYEZyMgGfF+O4GmsGiBNNzy26
l7eu6byNKnMQ9o73t5JG/aWPyV+CEMjqq2s4qi1JCaoS/attvBe4GjdTYL37EwlNXSHMxZCzbtAV
tPb3j0rtxjeAOtcBHzjGJM7YRCXqYdN85w7PqIg780U5CbZ44c3+IwP6QN5ou8jgvJ0HE2oOu4V4
Yof7mY+MXRaUp/wqw3ButlrhqSVo9SBjjAa+Cm9O02snZ+LWGztjU3SMp0vDfvZtb9jqJGhtgLu9
9P0+tLzk1apPk42TsQgNChbVnd1iIgRRafB7U+BPirPH4X4B+0UNGXdyFdnlxhZddcMBo1ah3eOe
A+95K5xzDq75WkEtcHGOHtt2WlqBnJ6I5kBhOhTlHkdq/la5wzOaHewLHHtHXPL3f42JgUbvB1+t
7uWHslMLA3gd7NePDM/bYwB/ZC/TkuMy48t1oWkjx4oESuZ8KfgnVnWODhg9SLqDKLS6Dy4I3KCp
ibTgwfRt64QO3N8MEQFKxNTVZ6TWHMgMa59Hqj7GPlzOzoglnX9RXSvNwixkzARA00V84WtPioyc
pZ1iGAoU+WFl/+WBwdr21GabcGyJ7zCjl3RCli6MWm1yJ0RMGEjn0MIuyXVD7GpHY4BhRKM69BaT
zbTHJKpX/PABwmFSygJrHdZBue6tGUdtG95R782THbcjOFFUJ02jApYNmdxQY6wM8CwmLWct21Jt
osDK0JLnRvYO+gOX2uT9Qn/dq2KajkySb6Zr1IeiZVnNAHCtMzHu6sAqF7poLdSgob+grL/yzOHb
qyQexLC0bnGNlGwKMONpmtYDlY8CLGKRviO/08QmZVvvPRMZwrQlSTPpNaxdjF1liI8Li6t+JFux
g6Cbkd1tMEq1iBVdJsoBsl6x0QzY44D2KNQ/onM4Gcp8nVNSPNLSoRNr58cOwURkVcE6ZDd9j6qX
aErFYVINKiABpCkBrfacmMYSdaD2GfZNsfKVSdBWO3xYUgMmVflbYh21TaSRiaArUlSt0r/2ErK8
lYP/thj9sCOWPwJ56a4PslPNUrV12BB29YQrLM3nwqDpgSHWcCMrYVmbSTlq7XNEQLroySPZ9W/S
wkNi6JJgrMD8HLyW1Fi3y3fGZHRPXuP2N8PF5dCq7qkUZnp0x/5aGrG1b8UQIFPG0oee2QBVrMb2
mMwXZDsEL1Md9H5LQqAXMkNNI6SV9tQfAYsAHpCIWzhJcjhVsU+6Ez3Fe6VMhjPQrBAKWuD17WMv
rA8RaiFnHBJiGoNGbFHKZsWtiQuqUtS4lgG0jSn6AxJ6AobgsD81LOVXxnBAC8sNE6P0nVQLJBQm
MVihemWASuxl3DoPDUB/hDfcocX4lJc9R0DAhju70lE3tcGfXk3iw2zJZGJ9tW9aFM9lDl4kVXuv
AM4RhHtm/T52XUr0iGqYnDjfuVeCL9fGAwmRxVmz/YuXusZuQvl2hknVYcubXBTWrr5MNYjsNc8J
59zCeRaVC9IzqFMiIJAMJJ4FT9qxMYMFvnOZxT8s+snFyGvGVLW4oScWt4FsEBCjn0W0S5yphcGo
Qu+czhdsOyBmimbTFibxOSE5tk3T4BvxQiRj3i/6LP/Rj8PzBPXmPR2slkaG06xHfDXPMeyKaNRu
tmbL57i01T73xCyaMI8q6T8Jm3ee3SKZHgdMz9h4nWd61tFN71w2IsNhazKAO5jIoxArma8DXeeM
dNsi0Z79jgFeGseMitl6XoyA9dHS9YwlV4YXq/L3lt9YG9rc/rIurAwIAz0F3OpzjIn7C3C5QNbi
mAfXyn44w/Yf0Wj9Lcrx7FVW/R5Y/bHp5fjjGvEb87zi1ZZ6sk7tMDm4bLrnKeO2hIy+Zn9f4R7V
H1lmv0Jhac8iqvtzGxcv91debMibmW6dEuC66/ffmdV8J9L3NiHew2VQBewQosFQ4lCXuKh59k7p
7gK2F3RNSOGC9AeofGKkxZWsuhDpG5YJhzHAyZovNj6PVeDoqKB6NM+RgUEEsUy4JbwKJ03URaex
eMfuk5/ZCEmc8uMTDQIddTEdtIJkDNZs0nJEHvYQySuFOx5NCQjQ6bMyo0XRi5ckLIJvFCBrDub9
h+d1AxhSTdsAQOYsUHaHWgrn6GcmdyZik6WMOe9Ib9QuBQf1LJHtOcauEGLr2JJ+MtCHss/exseo
9RX6w24SGjKAoPirYSX5O9sXE+SmmesNt6BDkCf0wv3sqnxXZWSH5uQSyMLrdlQ0CJDdcF9WwjlU
NMYioJa3SdcxlAJLAztZooibLyRuGvDZBkRqdTZF1zKMVimxrgyBPgqHrFpdZu1WRlg6dBloa3Ki
UP2L7omh6zwO8V7LvlGHbDLUIZkv/QD7pKiTdjX4eX0KmfMPKFXRrzJD04N6ZOuL7EPnVWuITcRh
1jAxm3rce5o7vI20uPe1TWaeW5Gek6JXRkZhXGmANisv4U6LagphutXtwaacPqj5IzOvtN2AOqIk
f31JOiBBNep7Sovi6mRjcb1/NBiCETY2g91k8UOhCmdDJ7VO5mGyN3xrfJRsTKjqM+PJsHzsGxbv
91H900Irc/rW/aPKmXoSd+1H7JM6kE9l+hbUoIlqlutnq0VsTYP3R2dQsdGLKnppsSVxvi6Do4QI
+6IqSJ4cJAP8btQFcdnaS2yV9aaFXDHSbn9TXbytYUn+4q9+UhUtJGkOxhXZyVhb3rc2UAMUquT7
cnxqKsNX6zZ9U6nvLsuE4KHU19IzMoP0DPgWe/4I/8+j3F6xgMU1oaF9M13IPu5pFY3bIZVAq5GH
M9xmW0VTykwNlalpOvYjv3O1jvO458zEttVUnXka58lVHcbGDis/I6y0eCtgE3MTzxyQTOVvmR22
K98Sz0HFl0NNET/FloieKscHD6Tw5Cuj3dap9WYaXoFD3rCPg8mtrAggq2T+F3rD8DY0eP7gKtNk
IoYOKS5dyMKXxXNv2o9mnRWkiMZqdXdj+8xJzqj58aJVk7dJJ2ZbRQuSxOvFkzVn+vSlXxyHIaUn
4XCqtkmin7JEp7tMw9fGgZp3g0EIfOkdRUXKGdlmDBBjkqown9UXGZc0H5ss+uhLYsEruAo74Qlx
9FqcrRoniKJhYO3aqMt5Kulih6KkuWs14QHuTpm8jY7/XU+DpCunSLsC7nglLk2uyjaDtuO9j6Uo
b16x0qrQYi2DmHJ/p8LXhg0XdoBPoRa9hrA8towMo02e6+WhdeWjMPP8rMN73TfOuEtrybxtIyiy
HtuYifbQaDoKMZms/WZSi7yytg4H/BeaeGpvk6O2oN/noXHwtK3ZBd3eVIqgKx0aT6M56mjQMjhS
HajjQATw2jU5tf7Pe9w0bzGs+SdthGJd0VyC5DCcSDFCQg3MmtOjHWyQ0psHw0te4FM4p/slUz69
egMTO5EFzmnA804csD0+3D+LG9CBWCiKjUaS0wOsCsDNVpPdFNTd21BOUDBmO0+Qy5+SLsfhfy5q
fhm3/oYRrHFW2UiSL7teI+hNdu5PyQz5UmNBurhplh5rI6GJ6vrriBDyg6YZFMnWEypqfgIABqYu
1I9T0v/zMNL3SXHscvObJ7m8Kl2ix9bN8Esna5iQk/2QhOk3eA+chTJY9L4md4BO0oTCFfoDqTv+
tOyUXr9gzEANyMAOD5+IPqycrghJO68QJGFERMhEMADLfaFFahOZOPaK2VgRBnl+CiVqHQ8H2Pv9
o7CQO10zBHANOCN2kU7rrBlIxp5Z9qIM7CPO+t8wT7ZNSGaYLz+0NiYxRRpoPjxHXws1IMqcB3sR
sSudm05s8miRzfpGmnl+hLD4juRyWtMCtFaOYNKRhx1cCNFe0kLpR4D4q/urIdHay/0jRp3tIc/U
4f6qnv8oB9UlynF35Y3ZPOoy+S8KnwE7vsSGPg0uDTbg0KpmfENeakunKNw5pGajxymEAjVG27rL
42XL9/+hgYF8KBkGXkI4vsueAfdKlR3mUxq1hyQtSE+oBdO6CXC2HGj79yPPenPX5uj265jnePP7
DH11X0E8wq/94DUBMWhDYp3gTz3KydC2USzdo9W/hdzlB9qBiGoSPMrEaQn8VoN80AmbOeal6kgX
5cKqPC0NMy4WeFBANVOcsTSj7yMwduEaUAOUh245qNDKUtacQydLn6O8ZqobpbBD7PhEO48zmpFc
cn9saC8U760D8FV3EdJXgZCw7fKLNvlLoBAkmfJFr0za+5ew7f25032E4JUxPhb2ylKIcHOtfqIm
Sq5jxeAyQnC9vL/MfLIoS4KilsM8cxtskhriUEuXkBpSxI65fcAU/ZDRblrQf1mNWZqcwHXw/eBC
zUl7gBZP8kmNiLWOhLa6n+r+ecDrrUKuqw5ZJoossNbN/LRBxyd7I4vwutnFCsWceUJZcVXgv/YC
kvFjLQm28pNtGMTlZZSYhlAASCryxn+U7PecNjmrsg4+RuUQbnqSV5fS9r6nuggvaVe6K0svOFAb
Vf+ed3/1riURCVXvPgBkAKha+/IMSuBgvnQQ5PnlzYlUVXccIYse+dIZfpdVgKIW6yNjKyU0Z98J
01y5OVN/JjjewslNB1Ox0xzvlyxqxWJUZbW2SuFcszHdCj1ynlOcY6imij+d2+f7Ri83g20UDEno
L4aAiN957KkqUX+dsglQrQTtLjIfUHHWwc2stfYgS+LqU+sX5ZAkds22MUQVBr/s8icqdPM6n7Up
y7wjFNd0jTcdT37OCHQan4Up+otmf5iebx+i1nzNpsoCgN+oDQB1SBMF0R89TpcFhqL0aFQtlH5X
t06dUajzOKfpEhc/osfH3jE5nJpR3waX3u9NKiW87PeXUdr4GL4L1C8FbejJGXa6TgeRQaS3oCML
+Bw1lE1l8dIPQ7eSmjVXbmn3xDk/eTAGeDI4NPEoc2Ky3IhmuuPRBZ8my99QODDl6i0IsbV4Ha1x
B1luIAMU4HQepMYu0YZf0XFL0Rq3NoLZwdlFNU+V7d6KVg2wtC3U2URZkhdyGqPG3I3a3CCn97sr
wVeh7kUHwORrWvuzDMH2rDkEFhNznBvvVe5v86IuMCoRER0T6beDOK49eUlLtjMknTyW+6nQEwYu
XLpAf/nnyV6LUrCBjQs9bKSzJcNkeLXdfzosxKnEDUwEvUzOXkCcQVx/uPNqDN0Qkf38crTlB+Ti
4VayGl2S2GXeO4xIh7kDF4Hbu9dgxLIM4Mrr9QPo1eJpnJqR38GFcS85HQXuXcBZ8lTpJVpGkm+Y
0/CSVjr3U5B+D2VXnO08O5D35C+EJEsCg3hwADlT7PCDga/iVWbsosyyDsiq3xzNKDe+XqJyIYQh
JG6UiTQiMqm6T8Os3GObN+FTBd2vteWNlba6hVMAjMWDzYzszLqg/eLEqUK6FB5kn9YyKTmJNiHQ
zFjqKVN33/AxrSE2jxQ+84aGpoYBjLjGlkzKsH+a0YjYbm8EdudIAjTHPPa6H4KHK+QXPskr2QTQ
9ejxbrI+g4ZRKwwNzKoAzKXxwcmbDhEKxhKPQqTpLO/Ym6X9oOJ3IQlaFqkrnqCgmdcy0ZYVMVyQ
3nuk7KNnnmGg+XsB4e6hdFGWZAlT/7qkjYz0ht/nyQizZDva9TsePMncbdJ2I7Lq5XzOlmNs3HqU
o2pwbk6fNU+c/PRtJXSbwLtQvtGQ0A3UnR0KHDJ3uAdtk44n1Ngf4qXYCTpQV06Qh+8Gw9UHox/L
i9NxZ1W+LR4sWzM3BAL/aQWddBM+74Ol/OiJo492dG3nWVmAGPJajswf7Pwqse9dJXnzobTtE1aP
hnMvSfdN6h+0UMPejt0DYGLbNxuGOYLkabt+k2b7bkh0ekhwjY1BLN9DapgWrVEH+Vfq0R9Jn2nl
YHso1PRqhWgPPYOAGPQvLh4BH60YvXCNtNNNp+dqLUcMe82QqoUUU3Ihkjjf+Jb5pJnmGrvghGw9
eQvNwN6YY3CehnHfqj7dg36cm54FHVuwy8tAQBs36R0fi6n962uQPfu+VDtpWN8Gh1l+Oql3rlK8
wnPz26fyWw4tjyLdp3hzvzCXU5vAQWOluQ1NzWZXGGP/iHinQl2RfhIXxv8fn7pyglH/35dME+FG
Irs+mkU+nGgAXGylkXxWeP0pbXEcjEWbE47e5Lc2QXxkdobaRXZS3O7vAcClt8jqvxUclKVX/qGL
gk7cYKabWsZ7LcPxoET0angWCgfCYi/3i1IxuX8+J0KyDvuL39EMdaYAUXFvjudRj8dz0tMjaSx4
r0kznmnerTwT62UcZU+564R7KuwRrTkvi7TJqNqDx6rGL1GzUWHMq8cTLr+FaSEstSfSuchHJh/y
Pro2yrp6LHX31fObDCIcBfoYNk/dCPqFlAgkw0lUHx0vnQPCQpr4xcitVzNRtocfJllLJ7XHvwFM
O1SYzJzIFVkMRhkTxQpDytSm7jEM646xKcaKMWRwJrFLnBhDuaQTJXN2Qga4xAJdUfbXIQ2rZdxV
3Vsh6m/UutlH5HfI0FSFp85oNvS7bq2ZtrtkKJJzBTuuVvg+wc50R0/4qFqzcMAV7sptBj/tIca3
c9Oaod4nYAFWdjyVH21Exjp6z69UKklsNsNDF+fNKooTf2umAcSPeUOzTNZVbZLHoHjPxRRf7iUW
DgQs9K0O4x5y+TJ1YIJIjdVDSwxxqB1w4xli4t1ck5mK7QhaFMBe4bkvHoNp5J/BIUUNcEjZCBk5
My/TXOy4YOsRDKfTnlx5ePO+T+Aw1r79/T0ZudWSs8C2Cj2Kkd6rn4sx/WOgRP5WsfcedYX13FrM
/RO7O0x5PF7HyByuFgW+JcWnsnp7aZO6eaAfJB8JO/nbGHhYiqkTGzPI6osphuSkyfrNM1u+rDp0
nlpkaFucPQ723wT4X6O/4So7lmHr/swfkGPTnVHeTA8uY4QDaNN06bo5Gng1Zsu+G+sTolH6ajlL
JhpYb18UcwzgAPKsbc2bJIEmjFpkDG7UPZGwLhejY1nb+0uzH8nCBDY2D736uEj6h/uHdYHQDTx8
v6P3Huynaojo9U/xCoLG8BpHP+YYw79MjZgEn6A7TgMH/mQ6Kbxbx4KwT1Lt6+YUzxdVJtROFp2f
xDeaE/MDgrSGimAbfciOk8AC3Q9BC04D7Z5L82nXG1AxsurlPtoSSTaeSaAk96+tzYteW852sNz2
TCFJGhs4a3CLmAwrvmTqtBZNe6evO31rq0o7dX37gwu2X4SJ+q55aHThJY8l9PhHVMfhToXEfdzf
u19wnhZL1aqv1Crrh7GPvkYbim46KudI/gWn1Cnb2CnpT53f58tsiL8mrDFUFyOHX8Klhea9FepH
1Wa8cqwpfQUhS5ROuu10rXmIbK2+Vggut7hDohUT+5IpRkIpaEdHa0DHNQIRsdCB1IS0xX3svCRG
B8E0zf3nzgQEbEzhtaxDj+BrMu3vY7ymDNYt/woEqkBcs5KzST/J6jRPeA6WOTBrEvGn6UziZhrC
PReMq7DJqTPLwp+sh2v4AOaPFJXQCRd4raEHBImGlSv57iKUxoY9Jw8MByLgvqewRk+YRrvY0SfC
k8mzP7VgqLugoDQN+Sj0vVcvAVOkQ2xFK4T0B7hu/fCnIgiUL98o1oTEmjc058Gyntiv+lgCe8ui
YlzVDdXSOEdX2sYF5zStmJokLj0KXYBK4krbcniOLR+OgcZPtHTWpsWkH6ixkJ9anZWnMOXJYEDx
YfKZiz5f7N5PF8JOaRzNLzWjfc46r9+AFasZcTMvdsiQ3Imope5E+nBzM3+nUomY3G0gN+PPPdBx
JhsCEBfdj1nRH+snd77cP9LxQ7IwtoyXEeixeldP+nwhteJFgPLDapL9MZhC7+paexpmwVzrqR22
wn53H0nVY4n+kV6iXunxOq+C8tDrbXLui4GADrKI8sYmOyOr8yecNIDBw3HYJPjQyE7DExHPl7l5
eEgawJiw7MAHReiBB7I4ijjILzHAoUsc2E9Mbuzz0DKQghQFuGIQxuvYlHtTbAmqkbK0XwVF17/+
y7/94z/+7Xv49/CXaO5sJDC+/sd/8PqbVhF4nqj5Py//cXpaP9//xn//if/95//xFqex/P2J//y/
f2q7elz93z/wn4ydyXLjyrJlf+VYjgvXEOgxuBMSYCtREtXnBKYu0XcBBLqvfwv5blXZs5rURMfy
SMmkCCDCw33vtdf38X9elX/3P+8r+Og//scfQrqI/fygfuR8/elU0f99B/wG60/+/37zn5+/r/I0
Nz///vUFEa9fXy2mg/nrP986fv/7l2HZfz+i//6E1tf/zzcvHyV/D9dKnlYf/+w+uvr/+Ws/H13P
K/wLtZGl67rpuhATdMP/9c/4s35Hs/9lC4+gb+j19I6EZzq//qlq2Sf//iXsf+meYfNd5O+uzUb8
65+uxrP8718+LygEym6mRaZlu7r563///v/jCv7fK/oPZdZ9Dbun+/cvS/d4qea/L/X6G9pAa11a
cz7HYN0wTM91+f7XxzWtYn5e/K/MKAYtz5l92P7XlGpEBFTws5wSn3WPSWNnogQm/ALkTFzrN2Aq
cyXEs0cFBqCNwZsZEaxeMVfBb+EcdM4YvpNitJ0sbn4KTWag08awum8rh0dlcnLJPEnD0zWqLUNX
GHjDar1B63x25d9XPylpfhLx5R4RlRBz1RkEbtjq1cohNNaCHTaKHDRmfqzdEz/ybFY9ph8d9wYE
oe85w+Zmm+6hlC1zpzVlzbAfG2M5uy4enSgj7LBeM3crkT5BukZkAI1/48gJYWJFkjVW8F3eIKXB
txThdjrjfSFY4YkBEOstCoHZGglmj5A3wF/AjFtAHa38T2ZmuMx7H1PPZE+kQEH4db1du4w+diSa
KMmrNaxAWkrdLCpeUoffEtdnnRp8wGZ3l3SCqLBqPLVT1NwaVXQljocwWWlf0lV1iHekODr5CxQW
tAapeB6w52yMol3Pd7A7aBf5VNTamWWfQjOSqAB4yreqMC9qnEaEqnSf9NmB4KQAHs/vnWj3Meaj
fb4ejjgb7BHH4pHGE04n0ds7nQza2Lx1ksH5piuktIhRLqG6uemS7zDdph4673KkHbbQtRBO5RIW
TQ9bjcMeXA4wP7f6KUtU+5Nnegcd9DhkucY5jPEfx5v1nesAr9CTJ6QwZdXPELP4MFLNSy7EKL2O
qzVFdgd6lrRlowlVB9EhvmN8+o647S0NU6vaxC1DXsHtsI3xr0YZw4E0s7+nrr7pBWF0rms+qZk0
KRz5aAz1+YCdAbcnoQJBqw33ubZwGOwLCyf6Sl6B6LupLQC/2ej/iRoDup4J84ewgUXnDpodtqal
IuWR2aUftNJ4XxAIVh1pJEn0NK8wWLE0zk4Sl4RnFh5NZ2EEF8zF3hzyVinuMLRPWLiL6sU1SuJ1
DnUaTRT9Q0LTY7kF7BnOkjDYnAVg4/TyjUYn2c9l8d6UzKXrxPvyIdFxQpieVcaUhmyE10zXbsQw
A8uy6HtbyOntqvqoMBYdc7M8mWQIEKSQtncJAdCub/0x7AEoxEq9oQvsb5uuhbDhXvlV011MQQzw
zQpI7qt2tU+mq++hIYrNDG4zlk7bTALLLK6jgVPBFuKJ/lPg2lLum3GEQrTG9azsQtXqp3hNbY/s
+t3O2vexLJiiVcnzkgG8ocJ2NoNNL6qYike27XlD7PmriJDHNPkP6IQ1L7T7iDqeBDWctOXcm21y
ciSY5dlClKYR1d2N9Mc73DcbL+12cZXLQ7kQIlG6HU7IuthVbIug9u40n657Y8v7iUTe/TBF5FgV
yuJRiiXweHerE9AekjDNVDNL+n1fq4sGkKYzbHvH3Pe1ShE0SmzcbjSEfgfFpjBOf790tqOFyure
+86nmelGYUX4Bt5w7NCuzsnGiAZOoi0SE9eXK7kBC3lF+q81xg9LaeunAegBN1oB7LGfD25bPbUs
2sGaeDeP6kNFNYkCyn9dUx1Fnrjw6vQ9LdMxxKoNO2i+V32b3Sg4Twf4y1TWYjxZtxEpwyfTwDrd
rf3lv/+3j9zbPslWWDHIvWS+UWxHJ9MePdDB5OeUyFspt4NlNBeslv1w7hVoz348dZ3rkTYG/T1X
xZrnqtYJ2gpT0sq3XiZgztBWhkJ2oJUYjmybuOkR6yeEo9sJx+g+w90vX6FoZMepTffKIzvJGlcb
g+ncayJX99ITVYDfNw1olwRGh4ZxopeykT1DaNE8NYXPx7LSGnxj/BxrGx+Zzhs0Jtxe+sfi6S+V
293Z3Uwml9W0kNVxQgEGZqLivSYp1DQ5Dnboe+5Xp5FMa2rcrlOuLLrBjtijYvjNtjaEqhlaotGx
rgBbkYFTZj8VlL4dj9byoHvsIrNqII10iERLIkTj/gabvY7mIftT+fjKe0uqUw3k/lRbVU+mXvSc
uHF2I+xyCCOrv+kh7E0m8eS5+9Qk5GzWJtFzrqO7R2O2MW2TKBfTFp67cT769OYD8rpGemD9GPZd
9eOsSu5xWJjc22qvO+9CjJAshLI3Tde0YZbRo5BdS3RH6R2azCH/PYc8bUCZwOZJ020yCaB1CPky
i7t5Edm2sMBizF7EwRDxK7FJuBbyn9ywH7BbGCdaGhyJ89OitacKM+s+JtNlk3VIvAe0DfuqM/dk
v7Nklt7rOpfZEsmbCjlxE1DfyzuFdBC6JN6COuZhTYo+tDH9Q0AjNMhre/J0eyyHjonnYsF+V+Ku
HaA/kUHWexiH7DPM8TC3CZ1QxnSMuuk3cfG42yozpMx5KqP6N3HNVt6s7tIFBLZ545ARuKUDfhw7
hiQEfRMMLvsbz9WPpqdPhMsu59xYN/CCnrYXmgXlSa95B82fL0RJ7x2uK6Y4CzyJmstz2fRfix6R
nNSOuGhAGSxmXm/HrGXJl/GmlykkRhsmDCD7lBMxjZ+xJLkH+kdJrAbeOzOkGXg/gKY+2I51S434
u60hk+C7DRbunBYKq55475hWMJ5DIQA2gtLQSatg4jF2Z7prBs86IWIzwSEabbBWLnv0PF+MOEmW
cZNkN5EUmcgTgAUIqfXbBIYCKxZxiv3MWNqLdsTxPTh1UYZWhS90hUljbkWbkw/uTZFXlwYSiqOb
+2jV4cVSvWuVeClpQaOso1PTC46pkWVdSgdzrEY8KU5KjXZs+cGdAznEuyEg4n4kI0Iq+TzqDEgS
gyMxxLsx9XrAxKgE1WNp229EGxHOC2dUbz2o/Q2comEWFw2jPR3LNTFqOlkcvCGJcnMl9Yw1F2JT
Krvv1p7gq6/xzO4jRjRiwHs2qPpmGve5j3WttfdjDR5pniGfxja42EYgXermq9eW8t7PWepmPkGj
TYsAaxDa4ypP9lb6ZMzQUyNd+DtbWfArB3SVroldWZfdo0syb6DDMVgkqmsa7Oa6IxPcOIGiysAe
75E3Z4CrJXI+o4J/T2+hb6YveiloS73yU4kRcCZJ48uquNILNn6iDdCHW+OwE8MEiBfxsOSIH2Yd
jBkK9Du70N/FDPTQkeXVAhZ70BZAPBKtBNvCtB1MUi9bgzq3W0OfHX1YIWj2l91H9Y0HihcUaXYb
bWcfTYzRtMcIinvNWOby90tKleSa1XBYBhaLfI7IHJGI5St40joqu8DL4rPRzstJm5Ka0AuT8MYi
ro4KAq1mPdUqfTHTSdxnhEngDnTFaoMcPBTe7xqQYS6YeQ9R/bmfLXFoPY4XzOi7UEQx43g/mW4n
NvMcI6q5yKtZmP2FU8U5cVLvwoL9BvxI3yM+Z/qYbetR0Ti0TDf0ewcyV4zvneFLe0fRtIP1jkMs
B/TDyiDgl55UPWLATCCgxdHihrnLLHLGJIpAE4cnMwq0RAmU2dorezB/GqXHg6EZy6FlHQAsY3Sb
KO5p2pTRyamWaVs3kJiGFMGIsa1naLhjRgyEb3kgMsHOmmah7m3fwrLgBtKiztAGcaeVfjA2ZBMg
xSYM0a+NbxhIFNLYLLA3bQFsEmYMk3OruhFA4rBnnnozqAhVfvdKE2sIK0NwciIrPdGMo1h4DDAb
fFFwlIiBIrlPagq/6eD7xSlPaI0Qf5Js0f/9jryOsBjeBME12sb2+ENW/V5haTROqDUrcwhGeAOW
r5M76rUi0MBSJRPmY/K++SUtq+cUNL613YwvFrrFPGffjm09TlEaWBOHjiGhimbCg8/QuJK7/hhF
Vb1llo9W0GYRzzWT+TutNxVDdesRh8iUD9HlyjhYCJ2Vv9S7j/T9QIkWRhC79dUqebqBRxioyL59
AsxGUiJLCakqo/bbDdKp1ggVRqLxOdUmIneFOM1tCUU8aiEzEGm3pPozqfXZbl7cI/1PgxgX95zw
KZBc8FijAgAh+5CvzXioUXitWyAtPirCrCo+8zTCloXNiJK8vINtGCZOeZUIdUPmC48gq35j8ofp
Ubsw61kJqVXXD6w66CUXaVru0wHpw4gyC5zKYeI5ceBTIXn2wKVp/kPUxTdJZL/KaZ1A+vfZQqkD
vH5K8wtLGKNx9o9N28Y8ykxa8P0Edla/zogy6PSTAEf1Dhx/PA1sdqUB0caHtoaKzYfYBd3dq64G
MFG6s/MWoRhRN5JIOU7hG0QJV0WVYhCFE5W4p4d+/J2afCQzt1VMTwB8qjw388Q6KnhK2Du7rjgo
9PmznJ/bqoDrHL0lY/zju5G2JUu6TZGaG3m0ZX8Yz7hyh2H61DL6Bnocams6NMqUB9aoq8bZiI2r
3S7FcJFrBzFXZkgBcDPAF92ikpa8IBRT64cOLQMNxAPZ/KnlZRt0EAQ2C+qFjUPLUI/W8FG6wnbL
XMPKX7TmHV3DvNymrgBcH7XBPNSfoJysavnMXfPR8c1yz6gvXgdzIn1laLcHT0Z96k87Mod1Gt2h
VnVraDfqOIZCF1bDxx6+QU4kjMCmqzgL+uKZqeM34ZRMByFuMWzt8JMwM/UGxJ++HfRpcVom8sj1
ifbHYj2TuokeH44j7P/QH5xQCeuRrFx0Z9afeUqZSOqHrDe/kiZ7nji7EDRPYvqM9czMGBkSDiOA
tyx3vrYYN3rx6Ng+aTNuuTcXMikqWZIpDGFCp/FF7gIaQgYHTbG1bJTh0rqKJVFhOTZlYJe/yfi4
oH06DT/FBNYFQ42F8BehJ/O56X7Qlt+s1Czbnv2YCuSn5A5jFmC7d7Xp7NScR2XRX5OJ3bwvD1NR
t4xGF23TyuY2LzOA1QMuxWRJH1axZGzVt8zZUByAF++0OcxG3igohS2OPmCBxnBNIx+LXX6i6/TO
kusexiS6QZKG25jMVvLEap7L6FEiNt9ErbfgRRnONs7yejrRN/vC032bJm1JA9n47ffiagHB9mNx
Bg9K+QtsiinLeNQX9Sq1iPupoLmjGJ1L57dhRQDG1KHS5j9TnD4DuDrSzmXx4TS/8cAurO/Qsed6
H7XoF5zpmjiR2poe+LtMmucIiS95xqxn5WXS4C4NIJiG+HGu9BRn4fIh6okcu9a8myeoOZF5wzkT
qMsf7ujm3EPCtdV76Q6npc/nQ+6NjO0cNgmRQ7M12T6lbT3jcedYNw23taJ9X8Vo54ZxLF5hFNUz
yMUZUdaOxD/Y4E0K487L3kYCQS+ZbHhWQKQ4RWo9a1ZbbrFyKET89tvY+CW4ygzwqlDFDsbIvWWx
2Rl+JQmGA5YEEuIWIcC9L9KHhDhZJsTjwTIerHpwLmqa5C7GNE9csrrrY5plkcZJfuFKAd261l0G
65SVuzXcl7z6EgNBEom7V3iigHvfRkUrNtacmTugPAcm6ehVYZWu4Z0jtboFq8T8WfoJY41FArWw
f4aRtAAi1hcG3qS2MOKOkgsDzLN0GfqMKPEC+ho4ZWJCgwVdBg7IZV6H3dQ+tlJ99gvTKsqLP1Ij
UKZxwTPBfG2c9HWxSAHy5usQO/e9kAznjT8G59ay4tRkIEjfa6PGRDsO3Xz8quLx2UI7KNT6TNjg
0Bnm0bmfQaBl29TQf4y5fnFAhfaRvEGJv2Lx60fhUO0Otnn19Le6sq1dE/uBochqqFuos2bV3lWV
pDgqgLKmHBeslaDvFN3JNIU8yHlsQnvgaIr5Pz9bdR3f6eR0kUGJz0CvryClqHWnrjpXGukXiFxc
Woi+fb+kcXcSfVHs+tg3uGfkWUI8vTSDBg2YCHQyOuLsqS0BGHEihYbdAc9Ww7ebueT4JsOwJcYw
YAB4rAS21Rr6gisnZu85F67qaNXFMCCUV187sm6OiBiXvUrJruuSHxqMN6IHtVZ95gA1etWlsCud
a6bcB8u5NL3/Z2FIxQz6lJD9sFGJf1/7+s5h0BuilqIH89jnpMxiLbvx4/lUNGQQcwCHAE2yjvyD
KQwUv4S0HSksaa74Jrbgzp9rOEogQRgNARbz0SnjxA8V9k1kKUD4RfSlchdrEisdMsJDnWjsNMb4
UBRjfmy0q+ecq0h84uqi9teHQ577SEHHHLSO6wG7dYDjLr5OniMpXCSrYMHrj7apOpLtwp6ELrxp
GR0C0EIeI7xKb/RtV5qosYrpvRbZcmlz/NIejqedMsbmwO3JlGqbtHl50iNsVDA7m2HYZbUpMYvE
R94FTsAB6k09oIzTo+LQF5RvBsZNG9k7TTb2AaAI1hppLo5FDEWmcQsP9Dmct2mm2wX1JUjTlWbk
k6QDwjk6oA2nfqFztTTjdDXS/LWbYY5OCz13u6N7OJrPCk8DfCdC55qFR2aRe0HGbZsiOYjImHMr
v99z7mD0Wo6gOZxEbpwRewgG5rXZ1+wX/egkwOxQ+LIjmhTx5EMTPCEGPsoRSSQxEdso57iUNjlT
Vu2Plbj3jm6z6WfjXU7sDN2LuzbtSiRHsAzN0pp2mtd3t04MJpTA36nkZUT5HquO6I4M424OWFqP
b40FEJlnrfJAYASZSWRcrjBdIVw+iIieThy5sPPWrtkyN8c4xxy/oCTZLDYjTa7HRh+BvxdKu859
lO01wqDO/qCgUUcl9U8rfR5o83OpicH1NXEn4DrwIamdPYJE4fkB1AighJ5S/VR5xccAa+XOw6wX
tIxJb/FzJmevILnbNu0veunW1aRZ0sLP3PC9+IXB4LtKSSTbkRTQXF1CaTd2Av1jweS81QHLIaqw
YN2XjX3I/0Yn0i3/1GEXBFr+MA32/OD27nGwi4+oiN96w19ewPa1phaOKXG5niezYJT+6ifw/liy
S8Ji5k729OKIWgLvao0i0DDZlsripy4mxPWWZQQ2ARye8vYyU+mPZ6izivT8XUkQWDxoDfAEunmy
fYwWjSuQQGjoPac50oIjt3dpvA0T4js1zBr8quXB1tVM526GFShNzvaV/ZNiNjppMzbKXO/48SpC
YWnJt0xrIVt0aXWK8HdCuCz2xD+BIKqrBNfcQqnqzlF9sozSPUQ0ahwDGIdrCmIHilJQnFWCJ1cX
LAYDWOEu7Ta0qWQ4w43aDJC5SQokIIZTe2S1+s5rH7XGIUrZ4rA4xMw3YgJA+W7B3YkcCc6QY9AD
AGz921B4Lz39IauIjq6chqYV0wfXHY+ePe+VVd5lOtHEfipHLltRopmLD5nsXmzfPzMBbkTOJIKo
8kJQuk/6HIjYJSVCIRygz3J1HOs7caa3TssCt4qpCxNSIFuaj4VerbDrkUgFeJpT4YJDLp/KzipC
5AQJsgPbvra6+sD7wFy3wbaOl8lw6CYk7oTAKtUpB+nCDjY7pJtHLvAi/c7TyYGz95TzIigsYK3M
C1gEGFBDken0oC91dJoWLRh6RQevkB6RvzzOdVwgRp2ioIZbsanMaQwLjfUzjWv50A3vllrmd2Dy
Eyf5w7A0F7IeclqZjMIhF92NLc1KwfCpsK2brnf+IGHBYDXSQK+rmnkJLDDD9bbClc0R5cmDoKnH
lK8+yAaxZYVsaHCjJcyRmgQjfD1avQrnJuoToKSXpKreEp6Ag+XbzxGs+1vITD9+AX6B2SpSIccC
VJ6DeCXQvloSD/V1tUdGTA5K1L0Tn8gKwBm7TJ2tZ0HFcuw/PdmLhwGo9kO99r5JLQ7T2SI6NMOO
Dd/3lr0IOL3MSbwnfAwpO+NRIOwPo6nccIwk87q0O484+TRXO9LCAJ7oD7sEB/optWc8nGSbgX2y
OFFT76x7CQHiDp7rBtJZ5rUnvTA/MdxHxNWuyeUwu8yE+eESxxesivLB7LGaLhNtKbMQeHLdN3Ax
pHu11A7JeFIDKnKnfISKBo5qgtVgkzSy9B1hK514jrsUpmjWXTB5YvbIbOSgM9lsHBq/5oZL0GDe
X0oQzdncB5GrAc4ix2+XCzgzA+YclGBKZHIf1ai+UpAU8wQiipNkZq2H3DWKqEY8b/b2DiINh8/V
YVMLKtyRwVxuPwHPb3inBEjZLblRPvCRPu0ANmRKhnFOpWjHCbsk/4XkDl7E+iFHgilSTVokA5zh
KxLdDZalKmDk9YUaozhzzv+xk1XSCc8l8CuMtygvzHDQS9TSZnwPeD0nYKq+RTQPt3VhW5pHmj8J
xd6GQuUr6TGnJuiezinNqmaieospbWmQJ+CttJqcHPVN9cUkQZIahPLj1GstOAMfvrHWAUJYWvOx
hyTDtHzp6GSpZ+F54qZGLD5kS36JdHlbEnVe4+QL88j8XkzenJMj0x3p1ThZQL8cLJGZ1sHQ//DZ
JowNp3hXMtI6FIP+lcjyXoH8R57eyaNuDzuDgVebm93nVFYsmO7QPzHdemrQI2wck90ABOh63/IZ
W6bdglGwH2EM8nuXsADwc6+ngxzIMMFvY3qam6TbygjZu8vacQE1zqK6oDgmQwNv2EyfW/GEhx4Q
ljGCYYlgBmdxOY50Ly0Cj9Yvqk2jnedH3xNwodygBgKEgD/GlJ+O0D9yrE2FjAlRHjhu2SAkKk4g
9eRYePi9g2k0+sUqXntxb8xooOymo7TTZRwgcnd3XUeMtY0sPGRtmrfd8DvNaTVSUvJltQP5iuqy
d4HXDglnyrwAU5ixdBgwj7eN4xxs1/O3bhJ9NCmeWEfZxEXTf0T3bT8sDZk0mO5Jp3LBaNDqQ2ve
J/VO+Obn0Nry1GUjJR3WXoY0P2O+vPXg1Mic1P40U+TQTXKMbQuyT5UalAwPB5ye72dzMI8+waEo
B6vhxs7018GdIdLqJrVoNbxK20x32tZyyJUcuq7ccxmMLn9ScHRC3X6wZvXHzE0dRljHA+0y65x4
ni3ZbGH+pLcjGR9XYsbqndYyUTXH9JaIugxlJsu8N8FsXgAKJXn9VXPn3/T16sia7HeDCUmjGkae
+KIpoJm5uSNFY5QMxZvtGbfj0vgh5CYud2wECxijbUxdcMnZa2Ld5ECP6FVLhX6MmtogFKF87XWS
o2b2ujAxI5SH/aVazCIsxvRLNtV0GliXcN1VpzZSO0dM1cFl3rhPJqBGOum2hDY4/Wn+NsgXOBGY
kxzwpO5EahZIBr1NUydMYj33SPwjBD6wmCBy1mVCJ74HNFZ+V/n5n4poqW7RFSDv/DXOQdxnnce0
EYXtAYWEPkbl3lVw+EzoRhu/I2w0W8fno6ePoekyHzeQKaj1gN4N9GGzFOXdNBoIQPUWmn+3dK9M
ELg7zXdQqd1hQVkeJB1Friz7Q1+50Ac1ojBHSt+56Yc7clcZT+nsG9iGISJ3UJ9tJJdbE0oJkVxP
whULst74EPl8LqC0EZLirQWyB6wYcR7w/6+2m5JbwpWbxLuxHNe/aT37tVJk+eQmjVYbwUuAhBwq
TzdDAscPEzCtj0PLRC+jESXYx3Th05ukHexTlh7XCvakCnQYgzO0oSiN6hD3zqOeaGuTlI2iA5Q3
NT33plc2mD2YXJTu78U2pp1V0D+pWpXsmvp+cPPs8e8X2ZKSaTAXtlEsAsXObvSyJwdtBMC/Upri
pfiGnUXPlM95k4xT/2AUtrOz9VHSrxX7yhphqg/dBfDYCXlkvR8sJrYM2tAjjgQYKsa8JI5357SN
9iojINgobX9nuG3xQK7aAODZD+yhzQE6Jcdk4S+3mTXuS9vNj8iFh43/uxEukfOeh0mbZuvD3y9w
GQLqYnNJYJUuDj0qHGS2QK3sCu1sVOOw1bW0JTUDG1+RgpR0xog2bznc19I3j6hEmpAgDbFP/Hlf
4KtnPO+jd9eyx9QsW86vsdpWscKlCf/vGqOIz3gwH2JnfCKRga0UL9u2nGT+aA36dcREtTOBlvu5
+SIWgQZn7aZhfvIvTlrceFRiTs+u4xaDekY4E0Isek9JrzkXE3EW3gDFBWLABtHFxSG5ZE/EAYHU
3AsSMXeYNQvxkVUP86fBBO3TcNTNdER+zWjXwt3AIVoh5tGGC77w+EEbsxxvi5buDTHouMlvcHmk
dIj8r1xLu5ONPYTmS8uMyuJaEeCidnmpI7+aJ1oCgojhQvVfqVd5LMAaoGq42namnEu2SHOLswcn
I2rZK9MMd9uZLodvwMjCwvY1IYlZGDpslc5Le4Q3izU6rMjM0LDiz4Y3tCJ6rNukMK4DCJA7V6sR
o8dmYKTC2tkm1B2IiVtipTgt5OZ8neSoHUlTRI893k9icu5aIANLo+Mei1GD5gBUO4s8MGIwIBpn
Ew0CQoMoE9kfM7+kPTA5UxA7oc1no1RyDz9g71di17kCtLvtzGv1kDMSpevUxO0jTFD5DI2hHeQp
dSYifGrxPomO2CqZOkHKQPnopjjYcsbqQ8VEfa5iUA62dnBzx2M5j+ut6edXC/9igFnNCbv21Nde
fsvKtsFvHm9rhSbWGfSXxmGKUmvFmsDCLR9T+wJaJ6qjk4yrIEKhCEBEpepuF8Vjf6sx1Aw6Tiub
kjP8UPhnujnbGYkCSRjcQxK7Sd0MNyJ1ExpYHFYqy2z3lBUoi0bxRozeR03kcWCRrEjqTuedPZ/Q
y4hztZ61kmDfYrwwkkQAy5y8m7PXkp5ukC+kd+lkGXhWH6GB156UjlGVBYxUxTl76x0ldiOzTcZf
W92UbDUF51pHmY+Y4pDQ2J+4QF6wpXhhIhjmGO7Uby3DAWlN3wiIbgpiy/1Tpu07lm/eUBFVASeq
rQVF9BhlNWGV1bRbjKWGflSdIU5mu9qdy43AD4cKIgF/ol0Fbovt6vwP5gim24IPoa6XY9nWrITJ
nVUClxQV94fk1FPbeH7w4u/cXDfDcmEG4hUJQRAZQj0ctWsbU/coPEV58pYf0zO6I/AxkjBG0Le5
DIU50vrwDJ/mEY0Eqr+NWcDlBmEDvKEnzlWg9DR6ed9l0tjmU/0mZtvfY7sCUYL63InbrdasZmLd
bc+CKnfO8zzUGp9puIzpX0eTCgnvOE9gTHad4EFX26lsEhzVxUXU+UsUwUizI8yRrUnkJfTHhStG
eVscFVrH21Q9FgWT2Eai5hllirFLcZNYTepuYf8+wACiLkzuq8zmgi3Zq4CVaZf1Z+oYtO7sXSEo
mVwz+iyIJj2MiCsOKFY5vcvWOOhZ9kEJ/0y8JYz8eLhtKhF4BLlulQNZVNfFC3OIEJwROvkWhoX/
UpIIGrgone5rgFI7Der+hikxA4vMgL4tK8ZhDlLH4kgKVkw7i+Z7E+MnNHRB54+Pj9pRaW38jmYM
Em85D7vKYP45ri83+95R6l15LXjofF4wq7xwWBKSrKVathNyha1Lct+maWOsRTl9uoizUFiVY33X
sov4yYBuT5nBOI5d2Du0AHtl7XuB4j7u6i3jziqg6YSEh5yRLM0uZg8UevU7HGJX8o8TqZ3KaxJZ
L50kLWypWWET1iPqFnwovlFey3g+DJbd7kwB7yJuiWEgn4DnOHN2elwhU1vRooylyVq9UgeaqGAy
EDwE5ZA6S7odtJqPrQ9R/+jVxoUf4Chmi+nopT4tnP6tjPqEQI9CMcH9jCveWp6nAADdFy8FFpXR
DN1WOV/M3P6gDucI0xXH3Oh2/mh9p51fH0Qa8ciWBJLFkNmc3AnGde+Ux7lmfgv3E5pXmYm9kQST
rz3TV/hw03YI/NL5mayZ8ou3nyAasyifejJF9rHDxUeKsZ8IU4+mBunAUAd+p7IDD9WrN3TY0ElA
DIApZk++Cx6D+9yLhqeq4J0RPvpRm95TnY1QuzqeQDZU5vkoOVkaCbTFybiFxS8GegYoNNWGxOKV
9m6dEz9+kGqQZ1IolqDM4U/70TKR1Lwmg5kvOXZezzcYLMySEN2c56flMM8DfQd/M3+cDAbp2ruX
wiKl/eWftKz4vTQ4IpuGZn46ovstXRIDQc9VW+F7E1aNCupRYoXeZA1f4wCFq7LSQJcRKq/3pI3f
umypdoqgWSAOFe2irORmZV8py5QftnvIDUV5RkAXNGVKEokxkH1l8QRa8FstHwZeGxfc1qKjjxXh
ElqAN4NX1cCqTg4hzXldBYrRflgvxqOfDkezMuqDl5fRhhCQbD0wY3/whkOsPG1LcTSyL7U7vcTl
NS1QQKVFwlKK+7Ji7A0qgU6C4Tyn4P1oagWDsshCcK0ojJZlZ3fY2IF6O3T86dQVZXXWmjScXLDQ
AHbIUHaekt5+63Wy0fvBCMimxwtfV5+Fw3CRJ3MoT+irnrp8OuuJpIk/sjjK2qWyJi+GGUS79vub
Zet4xcuE4o84tBbtGHY6ACV7w3Z/12V8bh29Qq9SGGwqZCeD40P/4VtAjpPhMHsEuHrrOIhEat9/
jEam0ioD1mdNzBdwtK3sK2+NnGnx3JjynC4TkfUdIhJiE0EfI+bTfV5SjV9dTPnJpChCfrEGi6Xt
PU7552Yp+f2BeVDX0K6qaysQz12DdlMmSA3MCqmE8hTDN00rzgtP6qbhIFcYPjV83B4K87o00aVJ
SReobIHAOUZhBevgx/KxvKY6oYNySiElZjq9yL9h472+72Pk51DUaVdg5MGoaA9GHJQdWJrBKOP9
wvM8u+XfBm6ASDfeapNtbIexzUNE5lffI5/Db8ihEHaD+sQdt6bzX8yd2W7sSJZlv4gJGgcz40s/
+Owu1+iSXLovhEbO88yvr8XoRFdmoKob9dZAIoCI1NXVwOHY2XuvHTK+90W4a8eye8zzeZu1M7K0
ywZYuiVaFXcrm5ZfwprghNF8c9ztOA/jXT/kAJ0+eyuWJ4fSwrAI6bb2aR0qhbEU/KHyCXttNO13
Qr8d5Q2bLOjAiRYNVNx8uHeQ7slAp0egST7PNDzUbscsrlRBwUVa7/MPy56BpLixs6lkesqGCOuf
5jKs0AVXjDUwDePwnfbIr1LGw9Ybqmlj4b1iQ9aCFRmOuXnbZEwQQAQ3nBWz+mXs/U1t269WHU47
Vw53UK+nA7PdphM12OUW3n5a3PtSJtvGoSjJtP3TNJJuyDVOZIVO76NEdenCOPQ4K1MZjJzP0W/q
CGdE7pmGiO8lnrzKY6taiccxQE6EFjbv8SuvnW6EkxnnDscQjviItCxYPcoWIfDMcdaCY3f25HAv
dZURciMJP9UyYPwu/7BVJlVWiGMVmRutGLwZYPTi9DgWbdvvzBxi/pShUUchXqhQnvAYPvlm9uIy
/YspuiettouSD5oJrl2IzCpkdGH1snBlYr3q++XtOOkboi8N/dcEe03qbMmKXbtUPM1efjEz4xDY
dK5qOT1gIdtImzvXcC2cHhiI+tLHHJ28TEMy7hKmzo8Bv0boDA95x5M8KnhpDTVCRC7lJr8LLOsh
F+5AXTWO016l1ZqHdkcWxODe9IybgFWKBjC/9tx8P/EgsLLs26/qw9gjlnO2NkLQho1McfSKDzxj
JAHod5fpVZbTCYz/uimwnozmIyPxHhoolUxGffQ0mJowVCvPnG/9iCmoKZq1xorfo99rwt8JW1yX
vK/LG8B2qu2kmcG6lrJnRRPcru2q32S2fiY45yVrJWSdgADF5P1wo9Efa/AUmKPLTPMUq5GWylho
KEzIgPC+pnF+ZI56DYPyzEmKJqfgbZ650XU/r8Mi+k1d96gl+yMeHR2moqqgcy2EaK+613rkcll4
2i9mmD4Kf5Um1pm9/ZMl3U9vEJhUYoL0RvUc1SxcEBZkkHwrRb/HsuV3wuy28KlZKU35Gsls386I
hZa3Fi4SyExvok7uqaG5GQ26CmQH9CGjqdqMjoUlz1FKoYXhgkoYfzgU09RDoyUDeLiF2oF4Jyu4
B1WwTr5DcIysHblKeObKmJ1IEFITbGVHXLs0jZHkw2GT0RVKYecddSFvGEkRfjxn01W491yATYVl
nIfShUYf6QesD2KrpukHsew5GvLgXPXkXCEFLcu1iztQWV8ZNW/1/qdPOC/UYnyVxnT0RfUA4Sra
aZwKCf2Tgef0O/qzb6p+3Hi6ee1zVpk9gubO55MMBbHBXE7bIuUuTq1ol4bOccxs2gmdW9cOnljd
LG5S60QMuUyHB9urplXssh1fyNFsQXLe5tuGJQXEv+0whbyno4C+5TG90bjFvJrVPeIanVcZ1WYz
aZRNNPKdNyi4vqJ6YcwV7RFUoMis0gcXaMPNNAqQb7xPdWxdZd2Z+0ixHKCWj9BItE0i0pmDJRTd
6fQSOPjDHkQGsGKiOi9zo73d0oaZB86d5SPLjZOgSETBNPThxsE5wk3qdOyZ0bdimZQn6ar9aDzM
pu09I/Ol2JLrb98y01WZhw9mFXtk6uv6vqRwloMex6o2pEumbXBUsf9wB5cMXORcq7JYQPxut3ai
PqUaHj9grP80Y9cyAxJsNUMBhstwnrrQ+UP99k3uqgtDRnvoAYXp5FlM8q4fKQDJxdvAAnNTu4Ta
DPjZW7DcCeAVYb7EBdYOi3a9oJx3DH9Lh1t+i3v0ngtpRw9auC878zJ2M2vRlqIKSU2wne6HXFNX
xc+5AmFmxKAQHFnd0vSAYcUazM17U6nPAWkGCGK6qynAW7WdfQ4L8ipLYRoNXDWiycJHof4kqJsr
GbGBTYGd3fz1D3JOEs0KHljRcpqJY8YsM6DXLJ2YYK4UTh8swfzijacydv+0I5RcwLvPVNJsa3jl
HAOa27qYrglocrJqWFcR2FCJGJKQm3Ei22dA0vW9k3Pso4krYA0xb+uImsthMm/javhT5yZONhdV
LKR+JBrslbDK0yiTDPtt9+3b417W+56WgFXmsWGIWDOvMaetddHdcNjFUJ+737B/t8QD6JuMvodo
cVcnqAsW8eDKsk5GH9V7GQSXvnfJOHvDt+2k7KI51/Aw/i4s9V4O2c6L5jvm9h0LC5Ri1HAoC08e
IkIdux8o4xvmkYMBoUbX4pKS9lgHFHauOWifUgBVUUDqYur8SwlijoTOotrNh3juGu7fissS07XP
wS8HRsLrA3kLCv3aw8e2LxuShkPKcX8J0lk1cjvcZzTCuYC9Z384U/rU/xXILvgdGcFEU508a7C9
RdityjrYTe4M7HtMVo2iOkqClFg1LgtXC7ujT7srazPSCD7ta+IOf+K5xTuoJSTfjrd996Tb8qwL
NOagDK6+rN4MHb1y7C0Nc6+t8dGem2cAe8ci7J8H0znUbFaoiId4hQ7L8xpUcjbUMBkoAc8dY8BI
hK5SuQw99QkGF8V8qfuiYs6g4rPHt07Am2Ba9GWa6k+LYoDV0DhwetzbKTtSWsKMjT0B3m6suzqN
P6JoindGMvTMHwlHY8tmo4qC4FaTc++H2ZdhAFqe5utcYf2ozPkpCzFWkgX3TRDXgcXPfRTpOUnY
guN45wFIc6rCuYaVgkxCFONQbLzbyGoggto0LsWwA4uCZ1CX1W9tT5tSSZVwCvwVxyC1unXNMSRp
yUv01ARzE0M6t4dPrp+DZXUvXe9du14nzLDGrpt7/2Q6bzU6qAUOmxgRnQ4ZaQRXT3gL1HRrAvRt
vPoc1Bzs+yTHC5176G94ERxRPkZYm9NsYj2js36F0vcqwxunnM5hIG+cmr63muu8mAU6Vk5+DKdp
79fIQ6j0vPiBXod4DOKLVxRvbVnduvRFEPlDGimL79iGidzK++VS97sYpnbHM5Xz/JXXo+8ZH7rH
vI4rfgV06CGKoodQWx+MNLd+mZorU0T3EV9sG0uK0ev2LfYG/siQw+k7V7xcsIYa0YbiQyqdaLBZ
ZPzcp/Ft6nl8+TyLQNKgPyWf1Q3MO2pog/nAifNrlMM7nuOww5k+Vl6w8UvzNqlhT3RAAjYJTgdy
aEi/NRJV9Z4j8yYe3usm4tlZFDv8Eg+6sS5hPL7U2OvYOtzB11oLGtvuFd6VYLwZiMlwUbC5DEo2
fJvS5YlvG3QaONn86g6ct4PxMkd2hD+UnEaKJ3sTOPN2wLJbOA0Ho2mEk6zbJ+X13NJ1Sik3S7es
7HqOTxSiRgDBspB3aRPcOWa8lUZtHSS5CiaZ7wCSFqMBI2JmxEc7Cx5dWjNHVmKG7F/6EtcaEfeX
tqxPeTN+LHnPIiG+VY42hMn0004bGPg1FbDlnNLNOs1vBgVngNAJXpheuqUooNi0Uq99koRNtmSE
R5wq8Y+ES7cuMUhgJtlnpJ2apEzWPMndBYS4jQmUEO3M1tMccC6VB66QY81YALC03TaCmq+ZQYHJ
Gn/Vo0Ncz7C8YCUVliUXy2W0BL9oyeTvvgpQCsCAx3cIXlufOVkylDHTr1RTz4ekSMCRVZcc2qOq
CGIFOXiKKgyBX7A/MwQb1OTkju21k+jINXXTffnkWP2prDFrcpgeBz4s2cb4hDfONKe8aowP31bv
PluxjWXa76RDD6PbASE2+3M62x8i7P/IkAwPkt3H7AW3Hkhh0iJIl9qcVg4sWeLe0XNm19lZO4js
IMX3qs5foZNXvf6VHhBPV+d7ZxnbQ9OmgXM6251J9AEn4VS/xuNy/gheWzkfygGwoL20sY9Yd3wv
vAOih1EbAcPtL8Btzizkj3bY/5o9zYC8OrHdksEfwoMa4zs6JhniIIPDY8MATjo8DoO7SkUHH/w4
28ZbKxUX5rEfzyieM3yxbsxCRvrtgZADzhO+1hDUB4rOTxUkF6N1MFlZr67ZUz5BJ2hWVntlwo42
w9s6MdfkmBCI655KQoHjlYNdbLEPN1z3olgUI3KJtSPEzV/J0SiofkODIhYM7k+sKX55VsusN7cI
NF9kRSjhDLp4a1hlQqsQyEULilK3XNrMV98Bd0bJ37nKczLnoJeX7SKeb9ESCJ5QijICMcuyvvDt
TzHqnOIu1tvQQPQ6rIcR4uQn8dizoeAotrZ1VYz7kIOol6ONSSfh1vQG69y62DsaKIR5QMwyY/EK
dmVlwfVe9SbVg3mOT8dLvT8Q48Ed/+mXfmrbSU52MG2ipvsMkvTXseyj1WFzJrG99otNNo7bOfgJ
rEi+k1cJN5QdPHET37o8qk5JSlmJhjPFSnXghYL40lqMdFPz7tS4lqg1IyyPORqNZd3WnOyjCNxV
gXcUmMFa1iU8GW+6csXXK5rR3wxFkXyd/NDn8tEHFq6tBvd+wPOo3zVZabN46JHKrOnkRtRUdt3B
cednJ6DFOP/2h+gmia9xe9+n/D71UH7yiHrB6XrV7PI6eMxBNvwWlLFgdq4ZH7DQBoFK9zKiP6mr
04dZU1XhdXtV+tlRONV7GGG2GEoE7xw8LzHkeDlqyLWa1Ec4Xv05+UFtioDSgYVmIwgJ6sZW2cj3
B3/Nwa+4bQ3C+vYH1YfE5odnEcYPhdH7ayq8qjOvKm9ngBeb8LSqIu23Rc3ZmxcCBqJA8BNO2e5R
9byJMLmNtLCsbFm91ss1Iy2MvnGE69oHZzUNx2TYBuPQrER1olPjVmXR0WxAPLTzfDC7P/M4natQ
n/wQaHJXJtthSL6NRu0KJ9haS4y586j04wkerxwvAY8UK4JWAJTJ1mcbTYBzHUPZY9HIvqgomTg8
hrE17K/ffm6KTTGOFnX05E/jkZCfI9py3WBEFrM17OiyDG8sM8ND7TNcE3PtYgxEuizVEfJCvFp4
NvroJmG1jgEj8OaD4N1StmtKzVw7uPvNKG1nbVQNem8Yf5OuCs7D4N13KrqvKKuEp/TTx6SJFMUw
bOlIOKI9rbsGWI2TOJR1c9yfAyZqb5Rf7cD1DQqaah2LRU8Gep7f0QLnxvAG7qPfBg5r6sT2UFsx
Q63ZrJOQ8idk0baGo4AXVjPWOqL2N1mFK3VigxinBZdyHGaHySLXGqfpKq0bxdatx6jXhQcqYRPm
NyA6xoA7tdY1lTHBo8XtScAlTE7snXaWPexK5FFmM94ysXMyiA3RCW22xPbthzo9OBXPSL//jRL3
aviQD/NfN3Ypdn4tCQPTIwmqiX4JLgDgUAxYoEMGHNBSteuYslyOce06aCODpbl+kzYivs8yE0/e
nyBLPipp4U/T/X5y32mrYHNoUgsZ4YEuKC2x0/RSutVrVSdia1X5S1MEuCaUxs8NyJRT/rC3awAM
Pat3m4RNLXGjZTNP5+KjY05LbV5UAPUw2FhPjm94QOmNE7yJpyFv+63Bc4uyxBJIPG/VIdQHmXOn
8mzeZ51pQcgEeNF6cAR5BGYgw0AV2F+SStkNi6/vAlwyQ2ayH1gVrNySjWhKTGFnl5DQLCRavsP3
2gqQm6fE2xfx9NKy0DzS6Hc3zvq+bJuvytPPc0ECLIFsts4LcgT9jGOw69wrmq/FUXp+CUmtPWFx
6PI3vTAeU98iiTEDKoswWdtPglUivFBRvRQJXwkGMuLvVGqR4xDJvqe8b8d5iawbk1btZ5yg2sQ8
Du1Q7uk9PWkfR5/OlLvjPb0yHDqkmhIpT3ex2A40aT9GCS82G+1YoKaNRp9T51tdHZWzWZ3CL0x/
W91W179IQf8jmNJ/RUH6VwjS/9r/FAtpqPk7KunfPui/QjL9f8hSEhqyELip/4al9PBTd//KUPrr
w/83Q8mQ+h9SKUtJKQSauLCgMv0ToqTFP2yhHdf0LDAu5Hz5v/4JUTLMf5jC8jTwJYhJrmcL03b+
D0fJEPoftuMpsAi28qTNIfZ/BFJaMEn/iVHiiakdzyYA67qucCDGm/+OUdKh5Rt9Z1fbajAFsZk2
23DjXI1WxpiEqyv+MZOxiiOHYAvI64eUKY7rbV0avI81BsuYAEPSnfOSU07afBkBwTZItk+mYZ/U
3D506suqs8/RDHZJ0F1yq/sFALSLGJn8MtoHhfU243JZ4bZrietID68uW4IY13bWIpnl3is18kiS
ShIze80m8JRkitGqcBJ4b6QyajBGPE42//J7/Cdz6l8ZU9bffzSS/imb34Tnug49Qbb97z+a3BPB
aICw33oj/hGilZi+biIcD73dHEkQg8sPS+fGRfHn5bqq6YOkZOgnyJUk+jlPCCL+iiDpbZ90sLkH
cO5p91U7pjpB7w+a0t4xL3WbohT+iUkT8ny994zc+H98I8L62+9Ysq/WGiwX/wO/Jf/2O3YtpJpQ
leY2yNk8ilI+QAHKNnU0PWqJu7/PLJ7USRycmmcTDWufxKwPTC0O//efKODfv38pyrWFI7kT2IgL
R2jx7z/TyKbKNo14uyZediIDYLoQ2kFTEwVBvmzUIXQInXsFq/6S1cZ+jnt7hU042Y4Sv5e78GVj
Y5cRoQSSkONmNO2Q3vEQ8HVQe1eVYuTS4rlzeAL3u4Hpf1P3FWZYh6boEWdnXn96Iy9oakvwKuYe
Bxnm1ordRD6Z9/HMREbwA0hlwtTq4aEDxd7R22muXDp9OTllJei80IQQmz/OBTQIO/kgc7Md7ey1
n81TDvfw7ZbEXfShLOYXH2qDwHL4zAIUmy+H17QrxAuBta+qrDWSWhMfsTKLtUjSTRX60BqSECC8
4qaoe9Vu2uMMzWrnc5WuI+XUx07X1i6RRbLDHPMSkIrddCarf89wfRYj8yaVGOb1BLNXzSzaSEd+
jJVDC5Z7aYU5POf3oY84mqXdx1iqCPDr1JBzyNHk53eGg/xgu3JL8wAtFR5+szIc36qoW+MxIEPZ
ABnjPCd3uh7v/TFmLw5mGYtHidtGQFwbzITCIxZZ2rfnPSQnCIae++ZZtJ6bMr/JnO6jpn9qXZiD
2kFI+cbB9xTYg97nJb8JUFXN2WhTf8vgly3kidvSQ98IXRO1A35KVRLaRPs+Eq6FdpOi1U0pSBE2
ybASwWrSbP5RD6QqbEoMzwoE21Z3zrQ2reiGKb0ie+DP4MOqcZeXyU3b7TszDp5NDCGLzXs/4I/F
XFy+Yuttt/OCYQrYL+6Cuv0mQ9luVXfhAZeve/B55Gd7TjglpctEEIw4KG+IRHLDQ6mi8GpNqOk+
pKCM/AMPTGVWNcdiNvlz0PdH07kru2be8D7Yq6r3KAhoLtMgn3Xm31WQ5K6RbgDX6BjAFBbhbkkx
xyFgeccSt9R2ecfhq538zzC3IbNPbMU0fUkras2emkxh4iqzdmd77e9YsBSDj3NODeK+Mz+LmtR6
lu+sfKQGMhO/3D1/wphvuD/7dejvDIw2eLnSBlZmxRpirzj6jnHNXi0OMIXnU7tbbhiiF8FOSAIz
0JTRe9KHoMNFYxaVvxrp9LmXEzoHjEo8PXm1GUT01ipwPyiB+zkZwdbMPr3XRQufyHJuQQ6IMzVH
H1oGEOy+i9YzN3ZnsG10je8+5Ew7e8m2QmEYc+ut9NobQvwQ7TiUbM2Gc0WeY8IA6EMzcvrcuLAu
BvxmQOa8T8+Ib8bGPhVuCNopZCfoSuGvY3qNVzNF43Yev9lxk+0ooH6sOT5iZ+cbykxnk5qR/vF8
j9mQY34yzvlDU1GF1FM77tbTM6Z+1NgKNL/RuY+WyfU2iXiPW37t0FBzL4C9T1OSbak5WSnOUjt6
f37j4S1ZiuEyelmx3bs83fJuF0zkn51Gvdhw/fC3cxtUfNYVwUGcF+gu0MLI5boNrmzDwrwz10uq
hVt1wiSaWc+tmT06s31rVr7FOWsJdsWEwMfpbZQTOxrc9NvIZmFrz6wJSLuHTfYBJGubJl6z7ebu
atn6i/aB4KUL8+TUJv61svW9Qt8pa/HhJ2OEDRMPiF//pBZN7jx9Pk2Tcoa54S5IugvcMHHSUxWi
uKRwB0gYK5rr14xDWN3tYH6Mub65FLM3DZjrZEeE0D0IalEJhnbQJbRx9izsvCaSH91BjKzxc3O4
EuhtNqU0fCik34ROzVfpF8VDPuonGZbsLJNmqUFBuPcnG2933OMxRgaNrQBoLVzkVTuCEEBq3oTt
Datc45Sa0jqUSXszx2q5+mNI9WUhPrRnHGsjoF2AmKo/SmtrlrzW4+aSxTqBi15uc/04Zb33BbgI
spMx2TADDIcgd7PXwVJQBQuf4WDDLvw+CLVeR1VZsvm4z8cvtzQ/dcJellzEIwmorTa8u2Cyb2b3
EfrPfWjpYTcY3rz30/p1RlZZUcH1p+hbH/IEN0JAiQXeZH9lsZ8h9hTshSzUXS8t2tbkawoseFeO
hsDcZgV7q7QvnM1GkqAx0lEzXmdbgOgxczy7dzrNgl1fZB9GZZY8rAhlcm2JFSsh3g5afzXhsHxf
1G5bjfU+ObRUabLN9uSkD4lozWMCpQMW07oiMhx6ieXDsHIVn3OCdNazQZHlcK9DM3lKmmw+O0H5
JFhtPtnLP7r0LrTpRIFLkG/Ykf7zPw8tuoCNLHb86w+avQGvr+ALJKW3qulWefjrY+e8D84kr18n
onyVo17bsUmxl3jRS01/e5yYwxuDNokhKlc3JOMLZATfRtlknckFXu3midhSMOlT7UeI0x4wQnPc
oMiGj+4QvSiwHeuhaYZjNapX4vD39J+QFA57ePvx/Daa0Quld3I3hphXJnyXm7a9+hbPg2SM3ynm
Q/7qY3Yt9R9LJc+FKsSGyBaRQiplZJBtwqQrIBFhJyDycmidb2ieV10pcHE2jY52cImblmwFBu0y
r0/zgGThSdPkerN4UyZUgdMAQBEWnZERRS3k6B5abIhYb5U6pUV7me3+PuTgvOrc+KePXG8jGuL1
00+HRXftxTVfjDQ/eZeuRqV/e4UDxO5fuZoAv+dATVWlqn2cmgiljf1rMhL0LM23MF+LFRmgdOPz
n1KhDoHEfzLUqX0K6j89TfGcA8ZPr2+yByjnvwFWdlb2sGK6ai+aYMAeD7YqLg4eWgOr2aF7tAaN
dgEpfqoN8+wY5n2ds/awvajc5zPfJC5urru0PBON7J56nb4EtZjZtja/buMGO/VZY/hCCo+BjBbG
JatGwff11feKF2BqOLdVkuDDDeXam9KfWVJaZowJWoO5QNPI8bAlxJg5xigHyqwfbEwba7sB4dL2
d7Iwnoaw/MTQOmxi8CG8u9LvLpjzO2sorxjz4tuR+p90kBEWO3QoMy3vbOjFqz7gj6goYzQAxByQ
ISIrwoybRPMeAuM9q1GQpqO4hC0+BD20jy1kaHaUoDO5QOetQcmbgZZ/Ih84Fb7AsH+fhVm9x4ms
V3LMsnWfsFWzwM3HMIY4hkR6E0eeuh2gLO5rmX5S8beLUvehl6RMo9xfznQsYtuBZARrMgYmvHck
YM2PsGB7Kelotxux4DDrE13x28YSsHla88fw0x0PXGMjZJnf0fhxquvGvtVynjFf59cZx0ZXdApz
PbAIx/MvDZoLI87edXICniU0HNcqFFi9woFZFkAssjCcorcRTMGeD9+yJIaMclhmTnUIUtdfS68i
3ehElKqCd3dkQbZqkkcFyJyfc/pUlzjIqQsiqpGdOlll98mItkkSRO8ajddbBv5bGnTWKZFIizMS
RQ38Y21M4Xke0PO0kZF0YNVZ+cnTFC19nxGLUfY0eKsPvsB7gISZb2eYYycvFl/Co4C3LbBGKVLx
qo2e6iqs71CN7sLGoFWbAujCTjCKGflPqKb2bkxw5dnIawnegU8RtTd86a84GVnIztCARZo/JYvp
zBlyqDrDSzFqOjlsJdYVfrJd7lENnnYEmArrYc599A4ovqSnMIYnxk0JP3lTEMHbeFRLrgp/XMKm
udibzOyMqa15IEuGTu7QcJV6Zs5G88azUvSnFvKFbXvr7sUI2JWbpdU8Kgb70SarF0YdyPu44Smc
/9GTl2DClAdKWve2Qpwi1LUvFKZyVYKdakZQTbmO3lAr1RM8osOUp4+AH9dB5BEEb/mphs3wFTMS
MKBz2CNCxDmVTD5BbB8il9OFJyztCeww+wE/458UDskouEbUtHOALvUDlTzKWkqxqT5MHUoP+TwK
4zSvkw3PMDJH6t5sxiO6XMx22v5peuNPE2c31pzeNX0IwjZjWLMKDXhy8H99agssdBud2SWxfQD3
1cj618yWBHF0jPlcqyICaLCsJZhjbhvT/WBfd5+UvFD6DpNxUvyI5pL6z6OLGgSmbSt0vJ2lezQr
1uwU3H54nLh5UON1EyxHXQMxlulh39nla0QngltaR4cvDboLD725ZNsft68gSIJ7ze2VF+TwoaC4
5hY4Gb8ziye+A/TKCgRxY3Ejli4zjGSLmryZZ9LE0Jvu0qx/j7DnssGW5q6q2HEb6jHE8eg18iNv
gntRqYudJLdsVJ9dl/py17tD09jEYXXsyBXRIdCtLfGeJlg8Bk9SOZ9cp4UuPxL9dQl1dOAUuzhi
0Imn45wHHE6dpT4if2anRTWEl+2NzHmmCA7HoOC7Iwpxy6HdjkhZwBy9L5z0GbDYo2WbO19X5sI9
4cyB/yWVd0BuD2MRffhudYkM7KgmcI+g5gNG2T7CAwGsx1RqLzdYS9SNKrtQy33jpl8WlETR9FvT
+DET16PMI34E/+asEzvCYlraG58wmBjLp2x+cES1alPcPk33AKE6PsaWhbDWns1wOsYSyRHbJG0N
jJKrThzmfczz2I4VNCkF9NZxj4E37UpaKfdGwvdg5Jg6EGkPZjmqNR59cuXnqiqsTZwbt9hFdBCe
MnLMPAcxedgBLDIc8uDSCES4gYMvWBTgXTEPlw2D4iAPgoD5SmiwBeQFMtq33pOkoHmqXCWEkZMG
/XWucBCl8aPLRQednXXEV9I6tHF5iqmV5hC3FQTGU+UBfgRsYo3RVgsXg05E9je2JeeYnghSU+KO
zI92y42YGgYmlHLXtNEXTdDnYZwVroTybvnNmprQftnJXZpUHOuNvcyH/QAIaTUQYZNlvCcqqEEz
OETSxYmGxHzjEJRau+FEz0rQbC3q2WBp4joAfFJ349cwV/QW10fVVlio2VwQHnLwrvtHksQfJE6o
E4Dss0UesigkYbD1vo1+OBoDGWZNAm8zlEtLrp6oHcdJ2sJRrHtvWieFfAuhShMusF6atjp4ZoFC
DZw5IfYfZOoV38rvHI/XgpR8wJlsF/bGl6bKORzFuUtNIhzop2OQdIAW2BGAH99ns75CnH2sROBs
TGX+yUuqZ8ucvmaJb6mSJGZz8mlA6J4sF8POiAc+mOh9FeOfXqY/fssup3As3NLmydfmQ0tGlAKj
rzQjBoUfa1rLEf+xnQPrdoqLrL4x+kIOGmbCowW4LlsmOzNZCr3nC5ElWGHuu48z4Z7qmyS3iUNA
2aYIFz5A8R632AxcA/90HqQLyXxFIi/Y1Rndguzk6Bg7xihBk2rsPeWMxIvjTd/kCJIFoRssj7i0
g+xYI0c7iyhZLOjwwljg6lxQZs8Ap8VvhDvoFtkKcIkbX1Dp1Yuv4JYQqrjEXGcvornKjuhSPRnt
nmar5sXh7+atOT1lia5fTEedElWLhzksl3muDE+p7b1ndeHdxl4SvvDLkwT1W0K9y7+KKcfk6ero
8Ne/NmTZdli4j3SSekSz9fxSKehVdtNZYEMULwx7IACDwwhnc4vJaWuzb1xjrveeOLGd7cLjPusi
5zALleE061a68CgQLinciSdsvMDXs/cFUGIo4lLTZJUsNpAgfempF1wNNzUl1o+1F72R6mju2pgN
d5cW7/BbqFmdjAxXv52/l4l8ALYrn8ZC7WMYrDdDjqY/Ln8roXcICXCFTphO56snPoO5zN9h/dWw
j2C7E3wYMe9o2qxx5lqtNJ9mYCV3TrX0i0FIe3YyrEKZ163rvm/PUe/qZ6ydh2zEER220HiUZS5R
7uhJjO7F0B1jx+S8+aBYhN3ryyBpUsKwdhg6Xu0uAK3IkM2lohxljVs23AqA2ThnuuBsQUJYSahg
8MKT5byYH1rQcduOgf19MJsXOLneIw93hmBLf0I3XvIbfKjfxGCLesCpVjSfQiMcX9q/wtJF8yfG
iLnGf/AA+WRLunbaJvCrtoOijqmqDGyU0noV9gz3qrdmXoV+9K7BCq3nzOCkp3Czwgort5WiFY45
3OXUewOQhmWrSMXNPEdAihu32oTlF9Ec7lPbJ5bmFa9dNEEXKdSHgwDNyct6JkUXLlfI7UwN4TYe
k5NCzD43xqx38FTYKrOkCTHyJfTQgrTpxm0K8zqCq0cumfaHpPoVPnZnT5G3jSkJCFV2sSA77/Mc
Wmod/OazUZKYbHYu0vU9kq055o8OYPDF5RSQzQ3UKshycHyMEqwI+wW2NMGYL8qS8ioSUqxintn+
1rcjdACqYRA9R13cpE1zB/H800Bt2jZvRQHrmIyVZF8rD7rssCQxNAdB/eQU+mAQhIcv2f/p44xy
77iPbkfs8S2o0J2YgFC0mMo7MCVHLzR+SHh7kSB3QYfCNsePWDgRPnwQTyvPMDcmgg95bGVvpw77
aEDGAGy8vo4hXHWH9igajkxu4OnYT9kz4dpwU894MIWKkHyVoOomZWVKuq/gBK2emlq+0pFyZ9iD
sZbchdvMKu+74D+IOo/luJF2iT5RRcCjsG3vyKZriuwNQhQpuIIpeODp74HmRvybCY1GI1FsoEx+
mSdNqsmCNtyrKblzDsbDMg9vfd5fF+4p5hp57BKXkzHjYKxlJEo4kTEgj09tSwRjDl7VcmqKKmfv
LllolKNhp5UxHEvgZZxBQypsuW8VI6OEKIIPYQ0M19OqKs+NTwA5tajQUNLCcVKCc5hR4tzaz49u
TQOYy+PJzod6XnHUTBYOC/2xEMxFXtDSHKjo2BC2dRHKuay4H36QTJu2FmzUUfZgFxC84F8D43dr
GnRgfqY7J+jehP+3c85F4gWHf39MmVEvptCno65wD8z7MaMCYClPLWgf7Amds7RMtldrsPnWh9mh
hMV2IiGFI7mlDCQnbIquk7kMAHF5zs20RQFmXgRYEWFMHzkJWSfmb/ZJLP9oC5ZZG0qtMBlp2cvX
Biq1PJXLn/nfvwrmB8pTzqZXnjzAY92IVsd7b5iufttf2oHMUFQTyITIC5TH5HU5SE7r4xTvaqOs
HjkmdoyInpn+f+fD75xnACqAlW27unksCU02RtIeDIPS3/Q7K7hiSEU7ahji/ckL4IxT1H31anZB
zLjvYT68Eq+kOslsGSWBolgZLjpCYOS0QXXNZ/Ha4+vY+cx619OA4853qx2A0L1E3D6lbUVegKDf
yrWnI7OddoXn5FeUSrnKI9Nf5WN3TZpvy/RuLrJkBEAvZmlz6rHecg6+BRldI9LmID5Pv9sAt2pq
6udOJuR2i+aEwsPlgUwyrggXIbvAwVInvlrxbisMrTSZeSPH1kEMl2AOznX6Sa3ovMrD9Fcb5vRp
WuZfImoPPfIw3U3qx8nag5Y0cGcRVJtIcC8O+/7g9njhq4X5xi0r2NihfFNFU6+KST5knQUTtraO
TGbsdUNx64GwHBHv0aQJT9NLyJMBHyBuePWmfN8AYpwNJ73MkwB0Ikek0NZc5Yu9V9sj/Rh9dGY3
wtgR7LWb5M+Vn/0uyaVaRnF2Zss6u3z/0s5OrzZ8zgAFtDXCXTO2gjNDSDbf9ZgfRZW7VlkOc7sl
v9FJEuJGDzGxEy6VFdAmukl7K7pq5vB5ZM4402sEKBjUaL2cjp3G49icCZv4EbSFRAANCemkG4Oy
WjF1PMpUwjKtSmBQJsacdrJfPPY5JgHc1TtnV0vHIs3t/RTgXweR7wFi1DvMlcz19c7T9S1mddnR
Px/49smadnnu9OdwosmhjZYWQPJ6Qum3OYmfjQb2KA1ykC4Qu1vfYU/twPJTmL6aNVYiHyqorZYx
vRULBravmaGpJvFegizyVqOtnh1G9e7dCR/6GF56XaJ/TBO9Q5kqfvHsB3n+YWojpAClVOshKqdH
Wz66i8UF21kyhCk2Vqfbu/XwV0VGQPAJU9lMqWSUVe5JIytlSott3lMCO5DKlkFcEP6q8gP2yzsI
xYa4AtqQWxUh6EWt3uqiJagkrdfPtKjCjZUxUHGYOat03hVFCdKhIIfVm7AkUBS80tQbG/4UF630
RnYuWTcFs5aw5R+11XPcxMM3B83FSyoWvSzcW0Vt7KdiZC3793NtH5WnrJnHY21dqzngQPrvp+rl
5//9KGnIbfOXfYKyVZz+/bygWPf0v39lU2OiigazCkFinqrcDzF5Lj/89wu1KTQKujNsMBkTVv33
X/77YaH6syepaMlKxWccpyGG5gG+wb8fsVz/dpr06paRsS+t+SEWojhMM9apvmjzh1YNiNJQpg2E
np1HB+oK8+G6yrW5wy8GJgxiqunA3fVCyAhFLb7AU3Lmd/Belq167r2c5JPnvnSiBMoXPuVSTrs6
4nCCMPlT5YDjujbjVQINFLXwP93C5kuJ/fVg+NOrTJ6ka3pbYZOfTSj94QmzGZsgKxUmrwre3+7q
aZUcO21+KMwNFys0fioOgKuo9ZKtCMwf+vagPdTYwn3RHCvOlDyAT/bgN5fB4yV1aCIcdT/uepO/
0azFMU+JXCnbQJee9F5m463pgWMPAI91zmk8Qz9h/pqsutD+8YouJG3sY4zOVQCEvEpuFs4pEerf
ge8cuOpREI3AFMCixBIaPVldDCAEPd6fKbEvVX0OYjIwgQ4v3KIlRw8gPzy2aCdu15PL4UzDqY2p
HmdHTO6kQOOmhQPnxt/g5cEnTpeSY9MZBt8fDEHLEbD4CgoeWxwxLwSpRtYLjP51RXTIPLWVze/a
hwQ1ZB7s8di8BU2B2SWZ5SbDNL6qR4B7MQGaZCCWMWwd8OrbcIgRipbHtrLG/392+X+9Y0OGZ3n8
/3vUl4f4f084Xm8C3QaSxfJIW03D8//vwf73D2FjPR0Q0jiqzQEmCHN6zkF2m6lRbZtKHdA5iiW3
Fm4tOpQYgSSbJK9bQCS8e1PINckSg36IbPsYd/N86VVBy0H4GxSmOPkdu1JPoBG7mjFTO5QeTJ/F
yysH3gqEnUeZtQhYCBRbJ54lScnp28zd/gF8LcOhXv9t9HdekFbPofnilwBHHXGrnyhatFlUM1tw
rwWCxUDTfqfjFuJ+YUnqacw/+EKNbeHrP2OM7Q6IJZUcRngY6HIiuTw9EHcWYKmal7ZzQECpjtNa
TqGUqIf33MILPCq+3dPglBjqDDTTqkEpEGUFJGJ+Er6Jl93AC9kk7YvbP3XpF2Kf2lmC8h2nPzjY
Ehlk9N2DU3dHxWIMh6uir+EeBwQR0irwAc8o+rYhsJnNQL3X4+TjkyXNPZ5G5+DnnHp4o14HOQpw
oPxN+46UZ6Did9+e8YEOOHOcul+cMYxrg8C+iYK67Ios0payWN6OKC2P+K/WrchJcZhmfuD29M/w
weCr3ro663Y6Hi7VZIZwQo6k+r3aW5XB6ONH5YDNHDChgqs3TGwW6JEG35GYSzKaIFe0oPhR7B4r
tul31mZ5akqmvf7IntgrmGBjuiuQe3e2zl3IPf2VoWyxWoo21vM8irURl1+Esn2mN4nF0KbjHGYx
HSslOzbbZR773nE8WrRaR5LGeKevIGi4/VHMiBJpn47AZGnFwAoOJdnstzoE8pkAneEWYB38hITc
OBUXVtVv/L1MdqP0IxGAiWfvzr2v5mPYyMENmF2E70gbmgpgtCCSZFA+eRAwica3dKMWkYDmBdVm
6c6O6+JAgN3mctvtzPzDyqI3x40G2I/DRXSVdwqg5kICpP+bospylxqs4KWdHHpwm9uspcvdlN16
SqbvUHXmj087aGcOxBplfUyL+O/M3SAxU5amMHuvpF+cJ+6eZGfbfRKG2aZ3gpIuBurg65rZ9ezM
n8wy1FNB9CWvJJjl2IZdUbXnqo2Ho0LHyPvwx5XUJvRQ5CvrbYwnplcoNa1nBjDRZgaDfL6SclLM
c/Ob76PFqhyHP6eDPFQvQNnmPe43tSGWtS8bDZ2NxRNKtLFRSWTjxfXonS1MUEIltaMJZ7aVKMNn
tTyrhofmTTcemyIXpXSMtqCU4Myr6yAsoG0ucPocvJM1kQgQQfAucUTYA+9k7c/PpGbOFXCNoQA7
HAY63yz1F5HfZkDMadkgGLz1Mc2sODDBFSxNIDWvqWPikKWODuUXwV+XfN8s+4eDwVlwr1oNVMqQ
oQhXhBCwFLRxwCT/MrOpWTqFNRkqkFVB9iE9azi4E469aMFAqbF0D/SrrEajHV9myHx9M+LicIBs
GRjkzdnjhWyAy3Be/lsaHylVHs+cgbcjnOEVnFmPazPvg4ppcxdt12xjwZF1TqDfYaWQNa9Iramv
8B27pz0AlnaSkPaxPWMiONrT4xjMdLIn42fgKJ9HYKG1jzS6j+04Uz4FUsOtljRmVZ9TxRgLQ+mq
yshRaqxJraW/qAtJtPHbUDQOZNUtiDzkfwn4pERJiXONrB3LhW8yvU5udKxggpMB9+oDC6G9gz3H
3oD3qc2SpXctLjeKtUS6DayuINxME051hs/yGNgSNkqcnI1wNg8jVdx09QCVEiGzPY9E8Ri2H3Ig
AMT4ni69uaLBt04OnnS/8ZIzP3uQfvgnrf1iqwysojL4aYDKbw0La1ZYn12aOzdIXXCDXH3OiJ5U
MRa8qQ6CLalLg/kUM7qKy1ALx2udGFxkFeJmLIezZjTBh8h93oHuNmcUMAv6ym0T6N4iV8z1p4Mj
x+qCrwgke5goY8+YyMTypgBFLHeJMKGyTBrrSZBpIgbO4IpM2owFKfLTxbsaoxmE1b5pjQ3viVpr
x/V5oyxBSG6pmWZn0IOPkj54v+tstM7QMviMJQoFq6PNvo6kdskJvR37IN43ejZRhRY+akXKPcMU
49V2twtgDvLBj6zjbPEtwzyT6zIIkIAdEoVIcGYMq8KnQZsOR4x4DD3S/thKqhOX88joAp9mn+/N
RwmPfmUyTt47y6/nOTxNobHB80BWdujvppMQshUb30tuLW8bmISGGk3S+FvHw2WWGrgngANGa1M7
BIYn2MZYLcK165iUl6KX8QDuCJw+zy3urtouyJbXhdzztr7lI+UDLkyViGrSdVac4zr5a1fwbRj2
klxnPVpbmoJJmfVwvbGxMvhLt2wob7YOBKmKCF4z9xpGRAyox/hlosYnmyncBIzNglsaB3LaxU7L
HBOea77HlvlrrHnnYyOVl9EjKDwN6GdR/tEZiXnBkHbtzCjc8RsBrlbhrR4KLCr5pkrm6IL0rrai
S7BNYKLsPCbVQwPH0K+4EiIHrXFx8KOaaswu+TVWJdZBKR4Qs+jJKugSAFpgRPQJ9dx4NwaF1EYD
05WhIn7nllAPA/htDC3zmUQRVSx4Q2ZjPhJLXWw/Fz1l9JS6bCACUoCd38ZKb3xTfbkOqpDQJbpW
9KuzwLc6fgd4x3FYm0iAc5hJX/qstcjIwo+oZShXlhTvjUk4Dv6Juc39ISGR/CvzxbnOGppq2eiq
5K1Os2FFqxTtZ+nb0HGkLVgkbr1DAZOLY41nR+p9YeiHkD/LYwttCodtlRcug2lD0qp/igPnllNT
xAEM0GqU71TntsAUFUqKSQMCm+ar7bcfpfcGZvQrzwh21bbYRNCuBjShFrnqRPzZInc+xXB5kHId
EEW10Z9tKzxOvsboMFjcN6dxxWu+jdXMyLYkdOe4ZPztFhRNk+B3c+OAydIEForRHJrLt+F0GzXo
8VoOlrUjACURKEGzeCXcHJdqgVlWJF6gItde+1jNHMiIZH9MTI7Wqbae8n4w1onES0RjzQNM4ADi
1RxlkutItbeA5+wwmfKq9ZJSKBZDnF7qkozmsGFF5BYt/FdusDvGB89VLgk9jkwiDcZSRv4TFmN4
wjm47IQ4I5pM4mkQgYVQTYjPT7W/hkVPZIhWCzvhIlq8eVaZbv2Aeic/EFeB7IweHrl87+uDGc/P
oWqZiovnvvNxOQ5IcA4VB9m4KWS1h/KHyTGhbAItGLdtjjOaIJG/FPlE9ikbHPo7hw56+hzDNsae
bJYUGrKGr+YWmhDVA8dZlOQ9k5syGP63xXOfdq9R57/zOzqbpXnGoVlorT3yTmju+XEcubp26fxW
5+I1kcuQYVeGqtjXLTErexFjBpRszI/btm6sdVO1tC63lLpoBYtT0sXsfDh+eBrT4G8QZfeWtoGF
1s56cPeD7OpWbFSIwG9tF31nFDCs4BDzFtIEFgfAQglN4y27aJFfKhsX/7T0iLRMILHE7Ciwe+Rw
WFKhjixDx3Cgxgcr1YdxOs+K1IThcbPheHqoelBuqfPXqJcPSbn9gX4pHnc8LLtYVxwWLZ7a8Mi4
q8L4hKvcxroT6L9gwdg6Bv1lxuOXp4N9ZkwQS434c8Sex5vuwaTAb1Cjk64ElpItv93B89UbnBTz
EXPcmRnjUrXGqpqEDHSaLRkmRn6BDWY3XdbveiPC4TVu6i3tNJ0T/m5HjJBc1IBvNPEbIApxDsqI
4D5VOrHTpQ/Can4jRK+ZOQGfCs1jI9F53pjq7djc/8hw2EBTeeMmN7JLluvCHk8Wt81dEbd3vK78
BZME9bWiyYM1fxsa8TczrcdhYeAZPUpodYjs8Dd8/ZigfBytvUazfU0lrmz6HD34OS7zDPAF4Wrm
GAob5KQmiW9dM7Eg4kVW1AYMyR9F0C7A99CH7Um7ZrV2vQoZTh+yKrnztBjHotLAhgSmjpCW4TmD
1saDIpKJoL+Cfhyjq1kLVg+Q/NTfhsjB7MZ8f57Ddy/HFRqCwu78Rz1onLGZejMqZhvEVokSllBZ
0sWzjKbaoMDaMT8xVkRipMWQMmfEof9NR9J7zAh43VBmx0l3PyYcwlqfrwfD2U84X+x2/CwNJmc2
zYb0LpAJIG0egADi4MGZku34bw6xY93SY4gRwr7gcT8YkqvBbKsThjeovjOVIGgKNFi9TEF7mJr4
uPzHpJe7WkCWo+KqC3PIxv5fexLPmY71BhGbplRDz5vMWYbI0GJ0M+3rkY3RIcXosDkGfXnU0MXA
TZCFhemIHPxjBAnWpVg/TRpm6OQ8pVH81XXK52NPMYeraRdZab9uHVo8Cqabvo5eMufDjZBMw/E1
V+EfyMlylcQo0MMU3QrcURSqfxQVgfokzvb5SGDYqkFpz/0PnS0feUuFnW4iueeUh9MR6TLSzJ3r
Nt5K60xbTru3+vwux4ZGRJLGTVgdaauBlYidltM6DofKf5d2P69Yw3+SMXyk6/JrWbLmHJaHqvZ5
iltaxPOrTSBGV8wFFzVp6sRP2o74qI3nlpHWWgnrECqPw0MRLEGex8H3JFp2RuYYKllSfssGKroz
ICTlHYHeqf9TFWprdeOVF+7R6l+4BfDh1qaDrO78iWT1VJuy3jZR/ggOjeAmJ688JvRHRP2PvRyE
pcUZpWZhnP6kowOQ1O1e24BECrV4qyBlQ/YJ/XsL3zQOkCcUV+uh/GXOc3awOglhC7RHFnChXY6W
on8qwvEx5uJOmReTgpjdwKdei6U8fRmSYWeGzR7/Sxs613oCLpOrEa9AhFGuCO8Aue/oOPglq8V6
UQ07yyMAMdXde0j5h9HlTKLN+OQ734WgCaZs2O1h8TlX5JeNn9Z/AmP6yOKMZ8QLX5fnxOmYnHO7
2Qxx4mLzgBYfS2zgpn0dGDfG9Les2i7pd37BkckeqC+hXxC0qYIX5xVi79sek3Bnu7wgJJVBkDnm
87QQeUZk3xWFQJMVfgMs4W7WERKA4Y+nFZiTXG7Yj9wNLkns7G2aVzERUHgu59ewlvmWOeymwyOW
yF2XZZdYTayZXsG0NXQ2WTvS2VJLLGesySi0BKnpUEx8+zXtgrOgmDIV8VuB07AZyyOmBBRuvm66
ZPaxIR4YadInYpY3M0fHKQmlRxG2OXqNlncfXTAvv2OrPeYKfD97euL5lLjqh2Dyr6wqWyTKlevR
4OqbNTB91R7NhJesZzrtJvOTbROrbmuu/wDoby7XZ7vPXnJG0uXcnGLX5Hg51vAriyOsvgsUrDPe
w8dkQoBuzBLchgl+J+M8lRbNflk8TSv/9e+bWBtAq0EAX+bK2abhcK4GTr1F2QL9BYE9hQcZ6cdM
zzRb289hOrwOxUL/gV0tYn7j3OQaGvPHeNm9CMo73/xDC7bYLwe+qNLFJRyFfwj3nqRTb2apTsDY
up3vmg8RK50XUGoW+4cGZM1cTHd89Ms87Qla6AVjH0AxTEjlNonkI+myP8J/yJX9iKUzXPt5dVCq
PlUzi0wygWkaIwPBvDovn4hFv01Ut2yry9AlGcpthXsMPHgLr1ptvGZ4D6bim9fu6EOHJ+T1HuTT
TxryxJraWxfKfShm7xNAH49cr96jNMUZrcPHGVXBHsXn5NmLqcS4ljK4prSR7oCTUIKev1RqfKcF
Y1hr16Ffm4Hc3ISwHsLgqZXgdjG+nxzXOQRd8N6V4CiYm3IdRBdhT+HiwnsyYmljFl6AA7GWzcpL
SrJKqIWBVb0yEv4qVLpNQA5wv1RXlwqPWZk3Unsxue3hxTUDKEv48LFjZNQY5no9LB1+8+z/tjuO
hZZ1p/DcpHd1+PAlkXzGWhDE2oUtfOEq+MuEGJbqH0cIb0vZ48xYPQIfph+dsjrYa/AC8Fk5P2bB
lTKqVdCCs41p4cBEQWzDSXS5NXyqVe3Ef0pM7CG+f5Sg59a9hQ21/VXO048x6v3iueYdRe3ltcgc
fIZl6D53JGjyRkT7drBePU50yUCbclMeVeRtdGC/UTK7MayTa2hiULQ4UOwTz9VfPCQ3z+ndtUVX
H9rPyAi3FT+9I5510X7jrM1Y972NU5W/XQsjx8SOZsb32g6drV7LJr9PptZYoB7aCcgH8aHjZMAg
HivAGN6uEpy7mmY6py6NpLoMNzBMxIYCtvcaXuVqTFAXwJ4kUjXr5AMGBFuzio8Z+VJafJ/iNvrO
/eg4YcMNaDbB55tepwFdp1zQU+TAm7Dgmu0ZnFPiLyd1j9VI/nBeKhdKWZy7Ac0ppKiqBVYmAn1n
QnxqQpNTvPHRpgwgnSl7R+3AOJuxLFg9GbEWUN928B4tq38sUoS1cOBAbzFyNk4cHOgMxI11mKhN
A55yq3VfU9FFO6rRHbuhuDsmZm4AEzgVfOtdyBFAAaWnqy4zCXB03q1nWBVEBk/phFvRNLoLzSg7
Rb03cmDxy4sJNBoi3Q1Fek18cZMB8mOpW1S8v37Kq2wCnRkN9wGe0FPuLWJExFdVKMmgQr3hSXoq
vJgjYIjLNdlR2/YZRxeHVOyjmvtrwZariPZWQfTVZ95ba5vvM+V1I2gZt+1MAG38SGKv4pBqP6Zk
soLEOtNE7q59KPhdgsBDcrDcefg2S9gyK2UmA2xeY61ITmXZ2dD+1u4e4wTTbo0wSeUPNw3kTln4
9brifhVYNQ2luniJfL4/aJp3o23JubndB7edAy3SgGU6LiKzJjKHHZwb9ugVx5bhRGbecyY5Wzdo
X0233U49yNmeu3DvW0QDvXfcGUerhYcYz8O9nMryDDW4rJqPiPswm9I26q0XOy2e4deyR84UYifT
zS7yz650XoH+tFQEvXMeKBkadu85D8sqjilmTa4tZNgyMS4hZuyRb6Th2BDSmg+3TzPGWsxn9bfy
rI/lBFMnLZ65sW929Ln+WrIc4fI9dnAu4SB0Ps3CffeG+F7ZwSbrq3PlzgKmSX7s0vZS9cOvZMr5
sCk9WNUVDXFu9Fu6DwyWWFSI+PgmnY5V8iFjMe00SlBSIVNx/9sLx7+i9nENDzSTX/M1kuXGFFw/
aYs5g2zDXU16D1a9cc/j6UpwEXd/L5p9D/kXUwwvLBWTOHzWdqVe7XKgGy/EFYLC6bsDqmiUYkP3
j/Y4nIc6v+f5trXEQ8180E8Zuqp73UXYVs0XN+uHfZ0zNJ4VlYW2t0269tso53ev856k1z7lqr7L
vn3yS67enk//eDFg6LUmCuDI5UMLSrFhRPpWKIB2oyke+Hg5vxnpxkAn3DMoJjaN3KBkwbtrkqXH
hMMIQn+hPVLGYbwjv4J3xO1CRrIj8kEWa30PBlpknGz6LH3h7cIyvZIEReAJHBAjVUHICLnZwG5e
+bkDopWsK0KJVq8Z55aEtvVeZWgw/FEiRZFxgcCgjfZPnFnZLs2PcKACzvNdtCVAYo0udpSHkn4m
9Wi6D/Zc3lzaB9CQkptouVnoesKiiraZ83i4YgaUowLc2ESPSqQyKbInxgLfDfIOTitCCnEASJz4
N1Y+LimqezSex6mqyBzWhGrx9+ksuiUyfPEaYZ0NhMmV6Gk3K5rHGPGx0i0GKkFkjLMYVIfg1LNT
V9l7B/naIbICsxzPeFbklz52KWYrNUoHvxZBDySX4pyQeNOxns23MSmeVRye4oTgbKSpOikLEp4l
rSkjI7plx0kdyuq84t22ZyBgBsdRcOGPEcy0lfMe0DR9CAf7DY4T5tq8vmtusFSR6WPQ9nu4Yb98
o716tvvoSK5pcUNiMO1tCKaZoqeO86ljZczVy006Vweza+9Z1WHP9Hgp4zZn/wUvufbb8bdkxhpl
QbV2YEx5Zv6XrXcfDuZDzRj9wa7GJ1TYx6xnLSJmeK9n/NN2I47BSEnTvCCePXrjSVNaSY11d/xg
dkxubp7eB3MPoQ0LmG6woOsevNLM8YC7IqoAdq0VjDsQ/K5l0LilD4UtPnmjWZZxxlc1BT1IqWnR
B+twIo6+VCSLZNfU7us8mTcaBjZJBgzeofORXBKJzjTlqfQgjuZecMNh82AU9cuQYW511sslupfi
V98yqHSX/Qh7OwqlBdrdixg1O/aZStQdMYAr51T2rl9BZ4+HROTHAgmKFwE6TnZtYvudtZ2LWJet
8DCdfQo4IcKj1zYXWyQMcjNQ6p7/ri3BlGOaLuOMn4andxLdNuiYteA/A1tsD9fWV3gjE3209LiR
iqB84ZwcP6INqSKiV1fD91T03zExGZdp9EpC3zqV3sxoHmez7C0fkC2ByzjtTgP5+xLLcl0hudNi
ytsfTzxTkwU3cPqZU02roaNOfu4SMZyTnyAnvw9LWqD+uQzuij91w6c4E7etOtGfRcv0UFg2oddB
3zw9vHc6BsUHYZHBPGOWhogBB/T6ZgY4ySi/Yn+CDY396zc4+ScbSADsYfEAD7875AZQJYPQqzKJ
1f5uPHhmsr7i6rpmJd08mYeDLIqIPEcG0x0Ux/fQr86eqW4WsGm8jj22iGRfYwOJJpOKk+zmO/ND
nXBqyHuRbHMT7wkNER67NIi8dgurfc1M6ApJiH4Uvuo4HW5V1p2FmJ4sjMGEfb/aqjiIyre2Stm/
srS+oKuttD/fZjQ9LnQMcnwseJ6WsHti+Rh6/Uc/dwfXcB+nKv0OXCta+xiiQWSHh34Q6qBnGoPa
Z1+WBzwGe4PqYTzjTBzG8BfwMeJkQIMnc2XnCkpZ0/6iZ7Jdtcxl8DrMVyz4VD9nWC4lor+Ik799
3d4bx0DfIu0VOOOw8KM4WwNIbEK6pwvlvXbQm5ogfogS7kHGPOxy33+M/exqqn7nheSBpcV7qyqY
giGZG0EgaClHzki6LCliwdmynrig4OhB47Ef5sKnhpwy4dXA3beXVFLgm+YKdPFa3izwzys/6jc8
chQzspbtPC6GMlJHuyPQPRKsJujjhv5TlwWfKUe5VUpKf8L+PgGNLQWWmpFShzE0Vr3TVJti8p6M
rPy0ZlCczGORaryyOfglQGYiEYuaYX6pQopN6S86IdfVnTTiF4eu0L05lmrXI04rEh8H3Ek7+kNO
6psX7SU3eEJqvLNrK0xv6C/G0Uq/Jd4mpE+XzzifKMTgU+zmPjrGVXQmy8GxNlMfmE2ClS9r6hiG
1DyYAJNNVUYrBlmUC3QFju3+7xhgRLZwuuGc+4xj4V8K95j2Y38YElVsCE7Ta4AJWNNOwD6Wusxy
SVegYftoB+6sql3ojmeR8IQltovPq5/PaiqJclKrtS+uBpGJesjRVqgjWSs6JLchbo61OVkfTl/Q
Ucr9drSW3a2Nd3NqUgwtbNYbj8WVs72Z4u2vyls1FCdqp/2y6rbUAWFhbKaD8GjPotAKqdKHY5YI
xCMhCZx7mNch2xEMo2dh/hO3lvmEk/ANk1dMnyxRXbha9Edbh2AYHmqemELYn8I2nlKvhQME0iOh
wBj6WUBfrQdGX6gvD2L2Vmnf3xAVd8tzULAmcvEP9riKP5VF3GbQm97gtkiCC1Ul9B8gdhFQ5IZo
wdRUA2jQEg4heF3ooxgTdyHTm924BhpJ7spKvmPIX1wteUkib1xXttzZBgoV7dnEvmR2HyW2B7KI
m6jM9YUaCcqv6rcYU0ofvAW5CajZKRq+j2D8nQSWKlExl/pEJj/bmUM+3hp9Z951USaannTZl+uZ
4YAm37nuzfEltBlA5K39NUZefBqDt4LGrl1ohuAZpgrP13CecLahmXFlM+qAOzWnr0Wz7qHmAFii
3dvKAMxDLe81/0bwHm5DkcZPU1096c4wXiE+dgAyamNddSq9O/aMdYfx/QMp521l2+V1sZmuRG6I
z3YmVG6nqnio/US+SB2/cUhgtc2d+FrP+GkcByJ11vTWLTOumW1tJNxDjl5Zf6GMeF9P0NFDnnuw
lF/FYHXEGkwI3q5vnIZ3+oK6TzrEqmOWR3RqdWiodpnf7aJ78INJvxH1cM7RgB2VVid1p9L9C7Q0
LbbF2BwnNdSPMS1IgGVH+cm9KALZ7FgPPeO4PZYLUkqe+2GIeLgPQUqisBTFZaYI5+xZfboCUPqm
nL684ybpN7I1xYnu0eoWBsYRnvMu7azyvSWeQOyCL3FSMawGvos5ViKJRefu+zLdM0Mhwr98JzPj
7liwbugsTY+5kU/rZJAn7VXhJ42i57H16KjLbXHODTQefxyq9wjQvpu0eoWna36cvIYR76jtjW2P
jzpgtIo/AnOl+KwNyk1bHT5TMJtgxeX+PI1HOT3DUwhIg4P6xYaHQC8Yd3VY2yzLfHaMZJMPV08x
j3ezjlhrh3vEST66xksP4xzB+sTu5gag7EfvoVhc3a0fvwA91CcEPgRF7aBFNzCgGY3UGN3WEL0+
wOAfAYWfdZ3e+yifGD+Pd85SxxpLQcrrkRKvJEzLRQ+inRPbtymwKW82zec0y1cuh6pTWMyPSPNi
cmvEguATKM9OkxHlbMM8EIg22SH+nswDYp741ShnXhrcpEb8rDp2QBmZyApD+QTUGDxMRRmiwPYZ
eL/71HvlcOaxkvETpOIVoQp3yZr1R1BgPvc4fDR4KjDBgNy1xz9jAjZZu32yLuf5af4/ks5suVFk
i6JfRAQkZAKvmiVLtmTZLtsvhIcq5jGZv/4u+r50REd3V9sSZJ5h77U1JejExgWlAC754MCo8h0S
bX3yvOBqdTlqOtN68pxB73qkp5Nlg4vJ6mtRIzQj3LliMhuvliVpG0N6Mv8khJrPFVdaxORf4BBx
fJMqghUnw8jMwjKXqpuvFJR1+znBIc87Sa6Dtx8TYxsbfCuiQV8niZkCyftPMhLSyILWdT38xvjj
SxkL0uB6OPY2g1tVyS2oQDKxAXViRlFcw0BbRjEwYPBzZ6Na8uZ1iDC8I2kIsHi9URPzyWaiQGGK
ternqSeulDU1+x2aKWLOUg/joKwYUsZUoFaRHETxrYqxPyHNHFfkL7BX6OlznOpSG+Mjez+25fbf
TgXYW4s3y6BrzGJr2qnOPtiFfg801UY+mltRmQj0PBNF/uigl74hGHNIAZJiX9NsIqvEHIfUJSMo
1QGhhiAY+7jb7kwBy2EAtT+Q1gW0/ZeZa8xZj2BKls0xTbB8EHaEdEgnbwxL3oN6uuK1YNHNG9wO
L7ZkWGePd6NdtBLFIfectxEVI/DrYqusNwIQ/84z2eh22+343cqArKRcyItoRvym6QNCw4StXEm2
iL8zy/a7wXN0qCz3hk7cPlrnQlsvfcqhjhroDfldFta3At7DNe1JwBtq9BJM+OvwXxeIHy/mkxS9
xmQ7XDNsuiF19BYSAg0zlC4w9VuBeiiCJsHIYzFemGRaMDRC1jkCs7VbRGDuUCjapuCYa30ofNpH
FSOx0zE+DDrQMsWuxHV+4O3/WzDothnPsg16LPz6JWP3y66q0iQ8OAjnk/YZ8SLfQNsEqDP13dA+
/BxUAO1/VCSCP3SiQK02EbnltdzMHVhNqsZcJ69p7+HUgZF2XKLJR1k+MltzyDUheVvdjJIKzov0
R2ZYB6fRv4WT3CVy70W0y9ChSr4h75x7Yrvs38ElPaDoTB8xnbwFoeOumJhxtWcfPRZtkmI4/0CR
RBXMtEVpqQxoOnbau5jg/w0Z47i2Mcl5w6EVoOB2JsqnNKYt6hv/p8P8EY4Egcee+2v7cl3qoF2Z
LK8JZ483yc3jfljZvNNe5upFZ0kLlhmsw5JwD/r5c37tLfml7fqhQgSxijJURQY5pmOEarA4Rn0Y
APcjQIj9LSkQLarZupZrJDXFuhDVm6OcN9J+Me+Hfxl3vSlzvDNJxQE3W2erx5mDxpijve5W2saI
zpwzY5i+0o3JMvLfJABSxQHWFtZaFUQ71mTFb8t8RRINA/6ZwLOYTM2uvYN3oG60GaEkYnxS/9Fq
L+hJE7Rny7a29FhCICGRxLNOSInIUfyIc6/Ze0nwQibXaRyC98mzb4OwXuQ8nGI9jryqPICJ/mM1
ErdvUv+yk6V91CSTVVsiUJjAsDo6NETjGkbIHq76IbdqHfTTdm6itR5xYXrtclf59Rqn2V9kfpwI
znxPJpS9qTAfbIgx6IEMTGzgcEqCkuYmf4/GkCWLnH+cvlPo34EUKvfL/SQ07OSQ3nZBZ//jRY+5
Yj/J9zOseB7q9x5G8Ibsn7+dWR9yw8ci6TNm6EdK6b5E0cfi1Z31I5DjS6EXoHuJ8ahGezd3OHJZ
YTF6DjbmcBnrxVHrwaYaUwwI9qKeTAf+7WZAutHMxafuL/j3/xnO+EGwJLCNE//oFPn1XsgGkpYk
3ikZxht4a3BA4aev6B2TLZA+/h8wpMBjpHcgvO7BmqJ37rALxc4hSQrCtXoUpCRX1sL+GkLARmaC
u8urUI74pC2uE0halY1IMAmQXTJ2Jpxhao7w2M7sFs84uLegPTb4EiGGx4gE6jh7RwxhbfiBXS5O
8gvVC7G0KzOwn0vGlGuESgeGtX8ZznvSnnjn0viQ2ncDMCPj7gQva95enNRge4SLX88I6KfS3xTl
H4LE1rlRDDsncm92y+IPhgbjB4DEI3u8/SDbO5BzNqpLXLOWm1xS+0xp7G6ykeWj9P1XaCl/dNU0
J/yv3JxIw8Oe5rx3GAtRIG6HpHxNo/E5mfMXtitre8j3dNlkmTbvxURx1QouUy9o0I/bfyGq4YUr
YUNYUNJmgxjKxhgQJOBGb47EKR3bPt97JjthHQ0bc4me4ZklY0yaR2TaR4oRlCzXdKZF8RISKnkf
UyhKbAwfOzX26/Frcs23Pta4FSD6PTaTfpC9Oz9hGIOVX3yZbvOdCg74wKqMI1e/sRl2TeM/Bfl0
brkTsXONj3y6B9V299gi16KNsN7RM9uOeNMZbo3sx292Ek+Z7iB5zBafCvBtBtrVUxkVakPaX7AZ
ZuztY+PSzmo+GK0Z2+vjGGSfZHizktGHMGXRpMhQncYM0Uv0OsfqRkmzeEhhCr37RK5C2hyJTgC4
NAaWTepafEp6YKqzPjaMXxwP3+pc0eCi9GgRZexz8GaxHOgX9Km2oLGrEA1mzWqz895aSQSdN1yr
CNPdYnnZmjE8ZqaxCTTzT1BKDJQ7ihQ179yMjEppTYeCyKSmR7kNo9vYYCFdApzlWwP1u/cb/OXo
TBJWety0hFk4xa9Vendw4HAEMGdM1FBrVFUtJcMaF/BDiK6zap03pH6v7jKPKbT4sZDJiiz+1ZQA
rddebS95QpC9L1VOkYzAk9XyGf/QvcSC2HnRURLtrGwkVqbgqicu9QKJ75Fkwh1RjmIfTO5eWZSg
/gQ2EOvo1vUejJlY7168ezn/Vu9ckfa5qzIbjr3AVIzOdINt7XkSw3fttHc466tBM8/wM958G2Bc
OAYvUMuoV3g6NEKniVpOG8HWMGZq9ZkYJ0voUxyoHwg+TyQrlUDkEHDAfKicnru+2s5zjc6kvPku
9qhBUGstZUpvM54llYDeWyZPcH/PIMWwilgeL7x8Nf3mStLgUUz+a1gYJZ7t6iFtmm/K41Vate9N
klNVYksjHxezKvmvM3eT7XtrtmbXfiDnMVX436I8xt8fGId5wMssgLM6fKSBdUEqJdZyVucwMW5D
XCDoCLJ1FLqPdphxJhCZw0m0G5B82IK9gquM9zm7uVP2VsdojOpyZNaoCpxJlIKDc5XmSZj/fGx9
7FB5wXDvuVTE5kDoVpQ914beaY0WSqXhGurrM+tvgCcR/WTRk4yYQ5Eqn3oX0hGaAqgAYVutxAwJ
aKISC7R3ge5WrnMUH6UFlq0vf30r+/Qt66+16pDccHkkTxkq6AHr2MpjhA35ngxHLybKFSl2YaTf
IdNENA1gaXFAoNQZjLQ9tj4SEdQKkAZgEe5V7/xzQ1+Dlm3eaz/6M1rtucy6u3Z4dJvSJoDsn5qZ
W5KU2rLNwlVqbAAjTusSk4FO4t+0ih5dZFqzXz9HDXqDMikOKqP6Z9P8QI7SuWLozJqGeYqBMoA/
MurdHAFH85nbIfknAaTQKCPNJEUT13tYBaSvT4gdf+Oe7bsRoo4y4KF7eLCFa3w4or0I6D2ksnHM
TZ8IDl9y6jS8AM6uxNG+hsNvT2a8GyLjFhPeip/0Ffr+gPiLzsITbyJyB/5M+6+dYJ6cyX+AefWD
x2heOR1Vho7AmYdNiCzUyM5JK+MdWfdfsnyP7Pi5aL3HyqsZ940h0Wjd2ipxUYORfSg1P3Cbzn8M
VNb7bqKsNrMPRX0TLiSd+tUzinTLwobObBS3WVikD3vdu6deI6P9YwqwZj2qik0bhQfBl7GX2RKo
/SUi+VrmdCH8zo0gb0VFT2558kLOQgNF4LqzqtcxmS59plB0JvZWROa1IZoeVs8HXsASe8RAp+Ns
hWB76Izht9PMSOggA7Gnu+OPOavIfFdze+5cwFg1voUUnVYABhfPWL9vJD8Aa7NdU/U/mFWW1zbO
uU1zB8RXauufnpgTwD4Vb/ra5xQK6+mhTuR7YjR7p+aqyOZk2pIJ4Q0/MuAWTJnTM6kwTj1Mlo0v
7ZuDIkFOpCa05ZMVLjt8ICTsrjtzi72RobQ7NRvplE9Dz2s3oJ1XYElXylPONiTtAcYDAh7z3ijZ
bAcgrSuntogpVv+I1DhQZB46lwUDFqa159V82DETwalXp0ZUDxlZeKueQVgytxcjSH8ia6xxm+kX
3LOwBemItztZWuek4UqK4uIYjsO0SuUmdLt3n+kI4zqm+6jp44EtaTChtvXYddAHs9rpyCF30CWV
dvZPTv4nEmDs3qyV6UQobKN62Pb9OrE4lN325nfowPq89JewkN00Fh9laLxgXuHMYn4xWMYVDcap
FovuBTs4aZnqbSmpdIMjEbm5sVWTg/EnZfNiiOfSmobFPcVBQ86kQQRXFvLxCDv/TRx5yqL+By/S
/T/6hBYpzMtlO0JGLlankkMpRpqM4weh2MWIcOCqvL37I2OFnHkji2BUSwMzaamR1gdgLDTs3J2o
L0vKr5Nx/NUF7n896d3yeyizOS678LYVR79gREOn/NNE+etEji2SPv2AvvviROVJSvk34MmosYqt
lBoeAAihrjLaM0v1ZTdXLvIY9l959hQM8g/Gpn1WufPasqunpJmRINe3WAXHPpQ/XjIfHcPZj3n8
7tcxIn+DBTN5Tgn7pZQnYwpCcrxQNLhea5+wiEdqafGS/uQ1SMAcww4oAkm991xj2k7aufjLsD0I
P1Osn+cBD4ir1aUhs2VlUv3GsQi45tkXmYhbe+u7c6cvh/TpTTvVC0qm3zbN/wnCzGld40/gOoKQ
r7euWpyTcO83lcO+mLpQ9Efi7YbzRHjebOFm6EzWvWXj3GgCXieX1BfB5h7xUvzatcyyJyiyrF/i
7RTyHHR44FdpJv75JNIXBjMODYnZk8TuVo9jjn0+ElAQWJ1fAdJc7abY+yWUUMMQ1yCvrq7TvocV
ikyThtwyLyliowz5hTHGT/w4DO7HB7NSf1qStZZxADzJAvQEoleF7Jgc4/epyLHHedEubLWmZqNd
V4iceiKmmHLMxNHXew6UNYPFHjw6v0pvBzcGYXwJ8gca58OQQ2/z4F2a89ZaYrzmunh3UU6PTUvQ
b3UmdjgBbGL+jA7dUwG0e1mFf5oBziTIvEA0/B7KpfEI/bUO6Z2NxS5gWcZzkBQ/ySY86CVpTqfL
riXmsfexBzSD9wnEi3owne5YVs7YWghfQoTJjbSK6+IjK8gh84rxbYgg+5gOD2hJlaNS8hHZwmwy
195kMv9u4XluQhO9BeE0ZZowugfdn5CHzDR+ZcUoQHoI3bNn3UI0i8AG6CX0eAwcE0a9GycbDqQ3
oj/h0hA1F7f+OlNsBcuSGa5sUJmxD5msONlGYXsVVXsn/+4rZc1OenwAtg/u2aLel0nZsgMhwbma
qo8pMD7IMTxNDS/opINoTUooxmjJB6Y76yMv9KvnFDc1tHfQsotOhtUB/vr3wduWI2eXXaprjv5m
M5O+7AsGw8pO32XMDCNk2YazlF1XjRPWfYsNVF0RsFLHpvCJ6ZKdDP+ENycHu3bJA4sIzx3FtnsF
PvUN23bZlyVPXu1uAm2RrVRLwMfhR2QuZ7WUBVCMN8UEn31rvc01t4rtQd+3u6s/QhCJAYOuSHWc
NjmuhZzhjVNRuRd31RLMQwgp6WHp4yyK+sBRigbDMGBqwPAMFi3F7OCfu5FF/JGhoKwMu8I62E27
QuebtiUgXLPfIqSWzvqXwQXAzhlGzcwEq0YLSswibgrtBw9CM9Zj441hcdlPUaKY2Inpo5lp2gIp
GGHTKn1lzvMdK3pep3gqQ/3mJ9HnlKIVMysuBUOZkByjB1xt6QZkxqHW8DcJkp9a1qPs5iEYXgLW
AGiYkr0Ro0fAEJcehxrvg8JaNCZDQ+VrnJpykSfSPbV+8xs6/k0Q9dZH1k8XFL+sLGrInARJBn9D
hVosmpCYtFfHjs5UNX9z0rlXblDlWMoLvFptf60m/+YM94x/skm68JT6zrnCjmo6aKdbFlhxOP1S
y+2URJilMEGjzy6mvTtiVw084ziVX2LU6XfvXLoQEbQfsoB0vI5fC4lcpEIeaEzLDOzIBrLUtW4Z
jY2AakeHFUB18rT7x2Qg8AiNdK/84XkiTp6Zo8Zas1AxY2fX5rpERMr95/YLHyy5Rxb4/pBbVhnk
ri02jqBH+ZG4MRPH9kLXTCgQEVPIK8kxtqHdBICMsfiw8uv6BCqEPku35+vr31zU7FVBbNU0VO9J
RFHWD4gDIFsGU4uz2T/rRTc1COfHDyLuIk7Wtpm+koKbNm3+kJThb6vE/4q86LVnctF00bfIWDV4
ajdl9D2N8ZSbpM8D5PyTMK5qsE2sYKzz3GVHnfIg9YjDnP6fbzhfFuETMiUSd4Zih+nZoveqWvjq
ihFlGmEz8Rz6a2VPb1O61McUQTMhDiZADMloNND8eZNjQ190ir8aTSL1CWuYdroaIaI8WZtPneF6
K4dmqMhR8rJz42Pz9TVKGSVggm405D/fhRkSMfAVmms9Jle5XAz5Sfcd1fW17fEr4IM3cn9DqfYK
+uYDycdbzu7xmDsmjE2qaW+u9mj6OIvm7jcyUNYZ+tOgxVrHYblXtv3Fu3SW4XTrQSEum+S7E1DI
0y3dSS34GWS5D6p+3PNE3prc2XZufScnFwcs6b4r3N9r6VU/OAcOQ19P5AKG5roDh6vEqoJlugFh
6AzVYtXg6/QhOy4GS4XiMSbBPBMR15cn1UZ3/gsam62r2aCYVEpByW3plcm+a22g1Loh1KvO2cOE
1/K1W76JbhH3uP1nO3U/BFr+NbCvJ9DSDahATbm3G2S/iYZmQu3r8aLwNkU12EyQA1gmowxqGHNn
xetk5ayX6iOO/p3fYoogqkBi+JEPeYpMUBjZ3YBhSOGaPxqQUxNh+C91yLYZSHZXs9rwgW17lodE
3XkA+UebafePWdKGhGVzwnvwFgQ/Rx/ZO3TAG+6jsgKnpwuWqCF+z7AIX5l9HWuNkFAmr9KxL7qD
luKQZ6xN4+7ZZYiXn1wo23kqRfAaxQzBKflI907tn8m1LgWopjEKzmNfXqq22bUqhbTFS5ZcRqNK
0Kw6tOHZBTfFPpXmU0xd8jI19Z1FYW+B/hLNuvVjxMiJw5SfiW/BIQQlON211laVYCFTD4f2lYMh
JwJ4eKqijn4In1EOPxXMNCOflM2tyVBPAtLI9IhrGfuYGExFnJCLg2c0XshevSMKIdAFveCSuxnD
dGMcFkr7HqT9PXVgt2ahLLc6ZSmp/QeYcjhxc4OYmwJTekvZyI4Uby384pG8AZCovXGfkYIRS5h5
sADEzkmbH4u9O88dQwEBAR1gRHBGRb33xfgWm3yDFVHyncCaQvD62si6CpE+1t4SVdXywCYzcXHL
M4ZV9CtTJBUWj+DNvzxDP9GhxlvH0d99Hb9Ms2HuqtpOHkom/Li9zXsejh84tFDF+1O+HSG3nNz0
JlyPnWg4CWIDqHJUQxCYFzrtNo7GN4fh8aOMOWdp05nZTUtaYhpRKyAYKoJIL45s7sGuQHmIMrMi
zZ1UN1J7J6yIQKpZIrRkCEB6GajtKhZ4Zuq/EmXPSLbr8612fE7ZrYX9vO+LYqPF0iuN+ac1xcyY
/ccmip9N5mH4bg2LW7PcUWtjkIupTyB2rBnQKreEyucjqgh6sZ9AKTXMhHG4r7NgwX83Hy3G4BFM
rOA2qnvrZDNxWYEOuCY1W0PL8Y95N70XNodynRd7j6lAyA/T99VPVYEqBSyCsr3lz2I24+6WSz1i
pDZxiIZF8CFHRm/FUq4bcvYOpUXfySpo6oOPjHIcYuB3IflAwkSaK92mj5bhRmRy43mJ8r1NOqsj
qSZUWr7ObdezSjR/BJrVorIxURUBUhQel76PjhSwdLiivyQamY292KmKMmMGgRp9OVApoUCqR8Gj
WQX7MeBzVV9BT80ZVdQ1UwKAK22G74Wv4cwmQZ1Dfe8S9a/P5+eOwrBri32mXrDOnNOpaPdEJP+1
gnTeRpra3F5WzC003lOaBK9KTyxeuuBFlQV1n2M+Y6jP1p1fkPGCYN4pjtqEaCc82CbaS6ZHExFv
gD2HlFInYwFYxycSw/4MdmyiTO1/MwtgFEyOpZzrnlO0rVgQ9gELrWMVnKolsdQ32gv+mEeV8EL3
k3PJdcgUQhFXYU7qHbDzup5ocWb9ZhRxfnbMH7eQ2ypw4BV31p3gvicJRGtROxFq1/WHliayMs1m
45XWR8+QiInMJ7kp5N0PbXcaM9BQc/kSl4zKnPQX2KebB+bWY81hVv7NYo4SmM06JD4ZYJTzMyIB
7xbZT49FANvdx8g8YqkDZgZwYLjMq8N2cCeAswI9G7cjJFCbvL4RqTxj/i205SejHoEgoJSxcbOO
CjywzNlDiHVrw4GY8f5sJxWegSic29T7l/ABhS5rCcXwhZt9WC/dJYiZM/Xh1XEy4D+W3KXZ4OES
fEVeEzFun33ijFjpmADYVrL0/2gBKnlpWdx83tam+5fAeg77zljil/42DXSG0nIvLjDtKB0OA2GZ
IavaShnoTpDTyzTklmMh0cT1uZipw60JTBBXX1ME76Uvvk1vOa0qiodIv81V9Dk2xkMyAn1ySI+N
ooi9s5PupJFjlGSFHqlF9hZv+vHGAQU1wMOSCCiBsR8dfuAt9P0Bhr9JeV6GVE9ZvCiLFqUeBnZh
uz/MSujFREqMAwuEVl8rn0KiH+r8JEM2Qe3DWPFSjqN/QSiO5sNPPrte/bHi4jSaiN3H5J9MxUbX
vD+tySWjm2pv1DwnrelfAIty+4mLKUnJ6LziqZM+SJ4FxHPLSALayNJ2jwEhmV1ZBQcjMd4naXMI
GtjZLbZNRUNuqOOe3NiE7wgDiqUty3S3IrCCpSosrf4pq/FWVsU7MiOHmZNDi6Dt5whTVOJ391kO
566t7ilLy6JS6PayA9XxvUL1GEz5rek8rP0VI1ACr93hEWz7E1cvhDy/eQ8W0Zc/ocjgKKXApvIN
07fEDD9lBh7GZPuLpXU7OdbEwnCYd5H1PcrhMsdV8WOOJKG5D71qb45rcMcSl7XAOpKzhxltm1Uj
mUL5/ClGgULO8nLwbROudHQeZPyJ8XHKs80owXbxuj/WXIUPwkaqlY4sqp0mRPySeu61TboZ6wcX
aaNzfydUAUzpN69cKtN80FfEKQx1JyJ1VbuNoiy++oMzXeWIOj1LvJYIb7bUAsO5iClryKhNrjVb
biiEWOl9S7nnIcmOltvNV2jR89WiLD0BQHtH1P8pUaO10em//xNLQFJhwHLwfrkEIdfEFLxm0UJk
SJo7BglnNTXZts2ylzBO2KX602n2E3/L573CEkygYT8cQ9O5DNLi0QTl3pcQaHqQSDPcQlahFsL6
/G+cJPJNNvI2u9ODZyTvVVL6Vy8VOTa6sTnT7OlLkXZY3psfMxvCz5ZX1v6XJGzIPPQvD1kfUryH
t2KaiF+3M7UDiFmA/cJ/nGp6Q+qHCaRQlfy00QVktXhWhERhDvfcVZoiLs/TwNumUMDFoKzjQEbV
PpayekmxwDAu8vpfhIVbdsgBPK1TPXj2pkqPTAeGTZDThzHmJoo8NatLpNnJi1nkn0ErttXy2BNK
0Gwnzx/WcvlBExwEa9Z76Es772SWbrFH1X3pBMm+esy7K611BvUAsZ0Vj1fkW3QeSJIcJx7JRogW
pj7wmtwgalfFY35YXtBNMpW/mCgQrMVSHYVyoYGHrLOA6XBbZvW3n7JeqjGi5l2qHs9dVyIGsoZf
kyzYLYphXGC+A1QvbG5Olpu/yFquQkfTH59uks8lwn+VtmTAlV384JiEjzRgRFrSo65GU3KF1w9W
HTe/vuq+bBC0r2O25Oq5/ktudvEOKVL/lFThbjYjeLcd2tO0Vf5NMobECezUfkJkT1k++kVCshlh
Qs9pJZID5cZ8mLGWXkpZP1oVDjpyc9dD783fQXMMFUQiZILzpumDZsfjmSEUGzzs86ZJ3Lb8ckeG
e4bVX2jVl5EQ7BXj4JqddfM1sifJgVZolvUaHEygZiRhFTV0g5F6VSeJdbN7UjoL3tf9f38LVJCZ
um+R02EvnhwFQRRBJhTZIq+PiAoWOGFosqaDykVs0eW/v4tKyfLXB32dBH8YQ5dboZJpw3BRO/nN
s2b2boTk1XbKmIPGmxGYN0zY2z1/usmwpo+2JXQon0iXvKmeOA9INrfna45g5KmAFj1gOxdxmzz6
LewYvGpvXteX/ClG8NTyjRR46FJiuje5P4CVJZ4JM7xho2MFL4TUpWlEfwMWOtzwKehHfsEdtkrm
RaM1sdFMcOY2mhAPYOIXfwxP4gmtF+M2rBczOs0bWBmNYt44/vd3Fhc0xMH4LCcXwLOWjzMw5I6g
wQ1NdbDFPxbfCt+Rjy6BERUS77McxvW8cOrcur+1MmuRPcLaAKwWIm7ciKI3D6Ff8gUGPu1VJc4y
npIbqLPemBkhFAzRfbZ8cZ4/j9AuCAvo5jVS5ReiyfSj6YekreGEQi5BzFudXZsxYqJisS4pc+a0
lX6wB44uR+v+d8p2y/dhV5P5mA4MyFDIvHakQtFAJekZZiqhpEZ/7viSB4y1whHBR1/iZp/qi6j6
5jJFOK4AAK1dTs/KWQbMszGR5458Ix4p95mZZTNSG8dS5kYTrXeSmP/U7+ylnCxziR9FjFfsk9sA
IkrM7G/jgOxeeb76EfM9TkGOjXsfFc5Drpac7hi7qQnkKbf5McG5w7NxkRb7pQ9wk1lHXSCetGL5
bFVAkwLl7q0QRVk8xd4Zsyu6OsHd6LJu8SEPowdqRgDN3iEJ4+e06T6DoPgMuvyxgZy0ynn4N7nL
stmYU4B32LNQgM0JAO5xMSUIuS8ErmiC6ayL4aJjgqwImsX0pk2iu+PQg9d3a3C6XN2PY58wSHXR
feRmHKxDbGlFh9516oJ9GkigTvgMcfJjivfpwg3w5+jTmoPDwNuLHgzUWKtBdVekjuBeOWJN5473
h0WuxFJhTCFaHiNDbtPh2xiMr7CJvyW6uBUnLWBS/gss08M2Caev1M4uzKjQA5ahfRB5jMuqHTcd
P7MmuGMNG2Nde+ALhiYLd7o8O5CxNpPgT64LsY0SDraqoDFmLAychTCoRrGv9zsO+XQ4mjnLlIQR
YQklkdiUea3rnH8eSn357y81UX9uFC0S8mYLPBWfNr3xVKCNkroFTNvMV7zyLN08VjOQXy9YKU6W
GBY0tW2tuwgeijfLM+EZKKspShl2kgNSDd/IUeO1Ew7Tpp++apJ1LySh4slz2+NY2m+hgAwFMJrl
L/ocDE1O28cLhvy7lJmFg/KfCyxcI8lRnhFeBIEMRp0fy8XJxClCXg6yqNWYc6cSxq7NnH2hhoA/
zQC5KI1uIfDG3dhil4hbJSH3sZNQxBQiA6RANGBtbAsk5rhIUg+xj3+PcyTIVWj5B4fZHl1Cz4+3
n6LuE9Q5CTVzSdc/VPZrkL5GPm2hbcv50MUMlZYcq9rlP6EDO7JDpeFvqe1A8q/zxHSPCSVvPHpH
ljp8RZZHKzGIS4yvbLmy1oqk17Ot7j0t+mFJkpdj91uSEbtmafUnSPzPis9VVkzXKtB1LuOF1WQ6
xCjTsZLMuiMAit+opaBKFA725S/VwHfUDAbsc5Y6664boAYvj0Hl7tD9LlZhMoZYfz3V3PG8PfgX
PKh8LbmgZjHTF0dqjxkLk31ibMyyocjFZrw3MwQyRGxYNJIs67LSQeEQ/hqm2qi+hGDsmayEkFWv
QZKDwc8oWjJNTJjrwcUZmuILdyM4ydmDmDehhywFRQiTNRcUY3YFqs+ywOH7jaqcwJRFMQSCoWNg
iDHeIDHdtPW+MoN31+XmSSNCGov+NaCFCP0ZbQ4wnXVbyb8QQoqtC5FCFX1xW9CNoBN3fskOtpyv
YcTrF77aOi5Pri73Ttt8xybTlbyDrDviVZp8ej0L+rOKv3xdXT2QjWivtNhFdjQ8GiLZ5zg88qkf
yD/CiSkb82whWuFayJ9KiwNnmgaxau0AoQokhVrNmN6xiXhlH+46m93LYHAWlBS9G1+b41otjo5w
xKWRjJaCsWRDYuIcQrpGYb1vevRhgaSkh6O/9iuuYa8f0KiJ+dfI5hO9W7kp+bWZyyE1HnP0dSNL
Iis94WWtOFAiNB44CsB1byVGnTydz2IYCSvLmdR2LITLF4YgVxgTZOYpuCvaZcgqCa13rYBlImKI
JWfhKBrFQ1spvD7Efa7Tiaxv0VbvmBiXuhLlgs1vOA+vc986uzw230ziYSCBIwF1SbQDfB0dMtvd
KkVU4Oy/6DIBYWR1Vwscmhe5/jGdfXTOg/mTmxJMVc46vs3RGPc4/MAMYD1HprTH70VXR/LxgODY
9I2rmQjuQRk9+dYX8X/ZDtTum035lAhECIWHWxK2k3blvGVcTn3ELhdPck2MVIBxffCeCL6MNzg1
91kkVxyZuwXuz6H6Y3XdMmEqqdoT/Wg38c1vnPpiLH/RnbgQwIsINisfocXMG4Pd0xrDfXcSzHpi
35Jk4hFE0IV/4CmJE1sysQ7LEJWXRXQht523zdW1B/2wHm0JlS0jD8F3yY9yzOZzMmrUusGFhJpt
1tg3+GH4FmKGhC/JMKeEDbdP3OrMbWbjvamcj7YHOcR0tz6mGbiUwdvAgkZ6UORHuAJs04rEWTJo
D9BnLbv/bkscbqWPlC9BF9In4cKcEEdJlpK0mw3x10tStMYshXCH8CLoIsr8xTgNz3yO+kVB+SoN
luaBn7zykWn6DNhzn6VOP3NDbsxIkCFSUXwROYyHHoyEjTmuo6sN22HDnPUfoTffg2jvOiGpl/6e
/QIXELktRwdIQxdwd6oM+IJjwf7JjCsIID4rxBNRiAnBmMZyA8WUU0qdE6u32LGGbAHtlLZF/Apz
+MXOMVkDKjKLSXvksiqThFtU1d7mscM2/j/GzmM5diTN0q9SlutBNRwaY521YGgd1GIDI3l5oaU7
5NPPh8jqLqses7HJBY1BMnmDERDu/znnO0ONlhqlW1NDbU8HPNK2csiOOPWmn3ImlKze0qn8QX4G
Di2IZjSUsS/8QJvuRq15L+H3VHE/vU40X8S2oEVvmtUUr0d4XEIls1a+IvfGKop0KGx9ihURzgN2
cGhnfnd1tIHQoEEKoo+7BXBwYulhsi8D7ZXGZm3Az8dyUPSUuxIGJmbR/thhtOxBCx1paSRkAnqJ
jTA2a8XzRhWUZOyQ3aj6a36U+qzMnfNL6XVy50vCHr5NFbXe1kBfWYdFcfTMQvxLdf2jk+sGa2Mu
96yi76Y42Xa23FF83XxqvLs45w46CbVZMLwHukvAPWPDD6l4p5T5pOP1IgSasKisIBCN4MrsumYF
R4aTw2V8y8vwoUX2nO71hqlENCzNLMEfdC9gjhSB8YLSnYDQJA0RP7N++QhEcSgRzm61A/Zulnoi
K9hyF74a+rBvLa6hk5sE22bKgPvmHDflk5kHO4Jbq4SgO7ls9ynOXOMu1sgzJ7TxpdyUUi4Yd5MB
8YSOrtW82gF09eKV5F0FHbKO1tETgCs+Z47HO44EQrMCseLDFE/QKOJd2OovVdn1q8khETK7E6TG
xMyL819mxjvbTeSt7SnH7z391vVEX49KPWoD60rcbVhMGJaXLd6AY5gX3ykD4WUFxqlS6b7POefo
oFuajftT2/nWc/MXvQxPbZTeK/w1pDHXTU31sSmvePAg5bC8OU7UylE7lGGt3PeStejUR8+Wm5D/
074ZfuAozh6FxtKkV7p+ZxAEAb22zfOEbG4Yy4PTAmsSQuIsJL/qhPfhMH2VaLHuyF0oc4vfSves
O6Qh0420B5+tNvQE7YA7/kUKOPCI2itfLy+WctpFDix12mbcqXBxQkd0UHVGr9ukE/Bqt9sU9UAj
Zzts1ED9DoXXi4o02QD+n137XdmRmO0WJGHfQvxL9Hp/1Z4Dem4gjGTe+W71Mpq83mmJyh8Fycv3
yM74Illme+QoYBJlBu0VTMkF7gDeIh1FXH8fCYwqO4+PArnJrDcpol6QhA8USDIoqMdjE8xn8QCI
PUtY9hKtmaHzgxUDtTbDVZoAgeeOwc0cD6lWDq9OQmS9L4hYhKSiMPUjiXGJ1gm/gLEDCrRilpTs
Yv5VLG3+0cvEW2dyD1DQ6xyEeEo9qzt9nkEzzUICm2ic1LyfiQUHRJFjFHV4/23+tAJhotKh8KFm
DUDsY9YB8GHipZZd6IwHKObK31DhN/6lccWXA8F7YTSRWFi46bkbeuR/NoFFxCpPIITmriiPEHp+
2WN0qcmcaa37GjZ5z7Q8JOlWBhiqFDvwQS21odmDuJkhiIwHuqS773PDXIUPlYZNLO/Z3BteQ8u8
SUZ0gEyKhufcdTI6eEb3WOSEcvFjwYOsy5yRuTo6YwSZMTe3UzL9xt6FgN0BX2+Ff9FGNjIw2OPo
NDKTkmX11RagbwrqPfyu/4xrgtShzVLGi6sI8cJgslBwLQiL+GyMiLO+DwpNT/dZWxNLmN3VeG1D
n0/Qs3miebOwpWDrh09l0umYaSaLBTbtRzmifq17S1v6T0Fg44iOHpTLbG6YuWtdzRIi4DCAaxme
IXW+NVryYBognVLjAzxcjhLuFJy/rP6a4EWPMOsbjbpPAvyaQdgxOKo4o8NZsZmOGIzNnZV/s93H
Z86tIcqnjVOWsMgS6wVyAuJ1UoLhUKXLkCQ5a9UFBhpUW3tyl1XB/jxhGeHVvb6ws4vrtWpJvf0H
M6D7eUXIhR6gKLCIyAXwN9RCbjVlYS40dCZTQ4dZZ9j2yYBgp69KHaYnfUaroC5+SSVpqwZ6h1nC
4thpqfRzgi+2Ws9BbWp38aRdc5S+cQ5FCMa0Q5UDF+IOG+oEjdjKwLCkJYVfEhfxkhI/DEaZ/sK8
JDypmuvNaFjuhnBrvrK5lJ+wv+4KpP/7LB/DPZVPCP9RwwpUb8d9iC1p3+PwHLTQYNCdRg9x0etX
SJC3B5GTHydE70cGXanZfsBnbDcAOjk+uNyETA0PYdO8UNnjnAK5L42xWsEfIiFjltFjBJoPxbTy
VyjArwURj7NRuxqFxeibYdF497aBlMnuZ9mZVn/qhGsfMrPi6Bd9csx50qScLFZs4AJorSIIF2gf
dHMGe4Et9KH2AeB4eOlzEiBrDi7jufLeEC6Ie7Lnfs3gwII9hmJ+e9jJCsOWoXnI+dWuSRled4CB
FsbIiHRMYeOrGsclq5FFZxr9mZnXhsRm8uCYQ0tcTCRrvd2EUck8lk/6WCOQpLfNvR+TH9cYD7Ze
YB0CIB45nbArB1rZkbqDEeY0kyiZxu2hDfGkFqKpD1oxkpIbQ1b3TXZmSSCwBpQ4njXmBF3UYudl
vq311bicmqA6NRNcnx7w4cIxbKioGkx82bRy4aZLy9bYMFUWFmWJdpCneYcCE5nM+dvvgKIEIuKF
/eikwd4nwMJYuukqBoZJgD14jD5KX1fHMUkvTtBpJy0tSalKeR/iEkd2Hqp3BVMBJ9YAtxRHk8OC
eBHV/QZI6rDVFR5vL3YbjJLVVynL6ELbYHKqPQU8ehL6cxIFS01DiwrHCRlcWMkOtB8N0r6sT6Ml
H9miY9anCfCz0+l3Tou4RKIZZ1oPy+B2knInTV3f+dLi+taY4aaTfYBBLXCXHgLUstMDjiHu4xcJ
7OhOVyTCE1BCa3Y60OITtYvYyTGPBFoH0ZDshOH+8iiG/2ncNw9X5Ua0HpJSqqSgGncS3daLCgPp
Va40aqYOSaV7tNX4bJwBHnAwNt5VI6O7Khxis4VHAZpnAL5qOXA+wbyvB5ayP2loXKnhYTig42CY
2AWd6ITCtYcv5gUmssc1emR01HSrkKH5hT2FPOBqYG9QxeMHibirxvjtqaYfYaGmlIgfLbKLCaLT
2yRGbJeFkjurm+gvq+YqdvxMR1Bz4sDC6PagMWqxktJzseOTS7lrq/akQk9db2eLwzbr9sjIcYWH
UdAsCjaVO62Cft4rob3kutJxcZcf1Nj9bor+0EnNftLt0X4aCIVrU/HEpE7bh4RI7gbfInNlRTQR
9HKnN8Zj2FvJt9tbj1GPwBGGbneav+yJ4SR8WwdYrY27rsW6bQGCYGUbu+s+GdnGj23/ksVy2reU
upydytg2uR3c3z4Y2nvc4ibt89Z6mnu7MTY61T2u7F1tkiQdcZC996rzFqz5MTcYdn7IJgPxZl6o
mbSLzc8fjeqq40plto77Pq0ZzJvdO5iy8CfNJAf+ZOVrPYQPSByC/okqBWA2DWAmEdAUJE9IZfH4
5uSYp7uxsS4ogtaOwR4p9eiXqdCf5u9TF+Fv2jCiKSdxVm5XcklPbBtTePyWSq9+vH1JaOVvo8FS
3dDqsmqQ8J6CwZVr7HpwNgoRPk11ap0q9xjV5mPqCudNYZBeW3VnbpqI3l40l70+pM6jVtnDOTBi
ftf8dbRVyhdktyTBSEtfXKbPnj0YlDLMGEHpAoGp4Vc1Nen723cbAzSORNyAMdBg4Qoc701v2U9n
qvCODbu/Z6OclrevUyLyylAIMBs38E1jFQbks+xeqEh8RTk+jjbJu3sHS9NdYw/TcmSICAM3qT6y
hPrVqhdfiVM4i2GKnJMx1SwhgKNgNVIBkXkn3wW0FWKa5Z1HOqtWndVDra8tmANeZG6yeogehdQ/
MihRq0bgPTZju34nuUrIbuiIGRb1Zax58Xvdrx9/Q3lMFh1y9XseYhJqIMMcRQmUJJbh9vZ1wlYs
9aeMYVo/fvRSPArVtI+BTn+qljM9TrCyNi4kJUzSxhGqn+AWWJDtGm91F6yQU0LNgVZYzzFeIr3q
uzdymPU228Mbkhe/k93Bdt09p+5oM2dtsFsUU7qOR7M5uintMgUpmIBz867D/bfxuR6fW1AgC+LD
YlvzHeqAMtAnjuUe/ByafRu1wxpcrrPRGOGP5ox84KV5Fsgjcdd0r1aXmEfKrhaewhqYIXy81KFm
blBL5MpvhDhxY0m5l1ZyY4XJcAoH7dIHfvOEae8p1DxqxthF1GLeC1OBfJdrTX6alCDyDb94zRoR
Dh43fiLyPKS1mxobmV5bu7Seq4ilFL1qzWdJbMlza+udTfLRMSP8hWb36s5YBD/z4KNFaniddHdt
e439WdArt2iz6Jk7crVtbEOcbQsX2+3ocoJgSRI/fo8QW3AZpCfRd+7BVDVjtkpEX9KpTrj3tWcr
r2Crd1RZSoaifQnwLrUYEgRq0r+MxF6O1SR/M2vHT0rTQ9h05p6UjNqEw0jwqJn611y06wQUvzF4
waWuKZFONP+B4bFxKudHnkt7XxDlNr6LCstR5ji7iM3+7a4bYB4cNX06TIATl6Rn62cyAi4b2LB6
N9PiOw+n8budxEzeYZ/Jdh3bT/fANL38TCUu+0p66asz8fYZYSsf+4E2K3U/hEV/nOYPt8905XfH
yunimfCYrWQhoxdFRL0qmVn3OvQSMNx4yUGYv0kSAZbt8hKD36N3RmuOyooMtv3WIlLBx+3Y5xKL
3toG/lmgEF9UBR5ReU3wZIX1wctxLjWAlY9j27AxDHTvorfUEJm1dRXduI/tYgTE2RlksAYWq6Tk
1xqCLgpibBNqCIwPlclr5sfsC8A6g4/uXpH1kTMbcU/KJt6IuIZwxP4i6XjXC+ZC4BlxK1k1pQWi
cwx8eY3HuCTS2NtHKcQd36SQoYTh5lbEhV336Xabs1RVoHXTKQO511t1TEuYb3ke7gGxt0FV3w9Y
EHHk2PamtIirDFFO4LCjHKw24x07o3HtTiSdwQazO5iG8U0Nuree0lBb6WO5lblhPFsW+XbgxPoh
JZBnZV3e3OW2W+0j3RuuvgWxAniKtqE5jnUNF5exby4mvwhadV2tVBEbjCBpg0LeeoElUW9grT7E
EWBclv7jG4xUCGXCtfYMcca3qT/VPtTPIbMEED1K7I6iCtS6jcs+oQs+pBynhGsx2GODFJDTRJ8Z
5oFWpnZeLp1v+ojN6XLsOjZ2SaK4sGVjI1YhjTfbQM5TODy1DzQ2fcncRPKRuUd8+hlmLxRGPumZ
Bdw+0QBcvEemfMYv+9D5znBWedc9WR0DEUOPdZre2vt86pAt3PIrIsx8F/v++Nb5lMDk6aPhScqI
b8/AD7xdHKPcmMJ86zEgkZjJlpXZFVdk0PgQ6uJnbK0d5kvr0fPah3Bo0rXWx9UuTrTscPtM6whD
xsjS2AjC02hDO4P8HG2jQumnOPd/a1MYbdsa/THjIFQ0X4d3UXvh5ND3rVPpG+EZr9IkDmpPZXvJ
IEODGWm4s8QhGD+Nfk7OIwg1bZJsp4m7iM9MQyM1hsHujljTTAojeIRwVu9bSTkMnOlqc7tCdsWX
yIYAhK38RrHnMBxTRx4ax3gtyA+VpvOrI/gwFApkFtAA7Kvl6fYh1zx4Cz5IOoHR6L6qtM3kd8U5
6HuX7gIjuXqEH4XCbk+V0Lqli6vBmBQE27+ORsAP/dbTK2ztjTOsbIXe3NJQXdPf/Sj8Yp4VDfHa
hmxNfHFyr874UCZPGYLnIwbD7rGbEMesMJXbeGifo8ltH3Q/u6fGe3yyyinYZQX34bTyk/PABuWu
U/o68IriCZ6Hc/FkSnTdDF/0qiFSaHegnDmQYXDQ4aGH8U61gVxaMyuOe5NDnsZs9rcDCWBgx0xB
8T478Cs8JTZFMIZLrWRJrJWaDtG2c+l76c1+i61vT6Wm/dikApv3kJKZNp8nm9wLW018nsrI1reH
LgDq0gG9SJv97b3rfYuBTBhq2yLVaPEBwFek8txbCpZx32ClaBuL+2hkHW+f4fKvl0PYx69TkyQX
W7MB3AwpyH8q+FpD+VsXYwQTjDslIK85LjO0eTfWtM1PqRHDhqgHEwNH0LlBnYN4CqkKhbgbVL8R
RgUyCE3vXGoMjQayoWQupf2YlYtKF+O2DKZ6GQzUTBUyvWeOHC54g9ZFXH2SyqWRlTCkE1bRg+HS
kKDGIvy2W+csOnIeU+xeUsypVyAM7y2p3zess9NKR3k2salyVe288ABYlecY2BvUf/cxs9ASg6b/
tKdGXCtLPLPkIX/u4/6/HdlWZjprVtvOapYpX52xgnJlwubwkoyJm+3E+8ggM1+mQ7uNUiGedNL9
ayp+EUuZrQIjghrgTr6/7mmEgrZmtHvMmWSNbOtwWwfRUV2emT8TAdcQmDTwpnYdY43IKv/XkFPZ
NV94bh/o6z30hOY2lT9AnR0zcKayrR8CpjmLkmzGFSLaI5sTtPnBD6/SKspDpNJ2RbwHWHpyDuj+
Ocdm4i+sjrgVSZzgMHlX3fPSw5DVOBBN9p4GpnX2qH762Lrte1hwvYa9Djar9hdGh9oSwvcGELZu
wqja17OCUOY2nrJQLzee9HhluO8f2mB66khFrqO+N3daWzJp1oW9D52TIun+UPDH3e4zVT6+0gVi
bLTZBawNlf4RRtFKFE7zKyKIiRjQVA9+9CsY4Hapsq2eC2cGTjYhtfUZPX9iNoJHFHI/tjGrNTbe
5p4zNz2owUkWMTfRvnJLUl6qxmrPmbpqBer3ACjsMDJ9PRhkdg+3h0Ck8b6N8mmKJvNY6o89ebZT
0pKlqCsdnMrtcf2rqHvMjjBpFm1MtOAurx19F+vFK90V5TYscAncRi2tjgnNbvFcmyygnh06xxeD
ZlnbMTGivT5PMYa4f+9dw9tp46QfI4WfWAbAK2qDsXY0bl0r1xlyVMlauliQzbzbxbMpuOGKdEwd
yLeDm+s4cYWzjGgdHowFYw9g653wSRrbvwiDdOhs3puHyYRBNZ4W+SLjEC59jGkr58rz4Pn10cZz
+YqPf1eUEiwZp/JyIuUjWVlaMRUc8w21tHKxVqUq52FZuhZdMS6HoW83pcnF2w3ilyIqWPJI/VjL
1DmWBgu1PnT19wEDGPCMJxV36eOU81cMGt6hkMErcqF9aObVdiyIRzhF6K07w0IqlsN9YCjWAxjR
n0KO+3XMbundsz8SZTSfDLL6VYsAvda06KJpw3jUSrh5hRUMf31GdGI89uSuixo+1u0nRnNMtuyW
/vmzMX+gV/X2IcJxCBGPLc3tA04BedEzD69zAEIUutdeMdF8NeG0rCCh2wu/hJdm0jbw3kRbOapy
FYS2fuh7npQIMm89Byif59a8WqUrf5DuJqxM/UXLCRv0Oj3ot4ceXVRFEpzbqZRn4Yfmcy2Hj9sj
Mmy4QYU+HOlqr7Ju/ChVa6xbxJ0tWI7s3fMQ4x06friPHAgq0pWR5SAx+bfe68heZhUhEubEj4Yd
eLCHY4gwjcwwSKQYVdOu29hplx7D2vJZ1jEMKor2xcUCcsdVgFnW/HASzjlha3e9PfIIRsbclQkC
mR96SK+ljHRwXYG58uvQfOiN+tiAVHnT+yLaEfJ1wUEFzxWh3GfLPsVa4H15FTSm1k4mrCh1cFUx
C9PY81/7NLqgEdYX2gDCnWmjZSaut7vdvwtWOOfICAkq5Onmr0Vi7ZouIxfopkXg5nt6bfJ9oWc7
tzDLZT009mMRgFAJ0ujZrUq1bOZXcIr03UDAx9fN6qSbmnww46hEviz0ZWEzkpbD1N9X3rBV0rGw
v5GAu70rLYaY7Vi7O4NLBpTSsbnXKvUZ6UF8bkDJOzimv4i4wQA1JvdMgBjBMKTTF1/ruLgdr5lh
XWjtcQl42Naurc0Hoxh4Ko0s3vzBISbCf5Sp1OGLSzuxNn/dJj6Ct3RyNwoGfTYOl3Zyw+vtAz33
5rr3rHyhUvORl08/3l4sXhdWQlMW7lnvR48BXP0Zjv4OXJ3+aVIIIu7emF9bHy0CWV0yAcyH0oHc
02nbWBnJCm2NJbkVnnsvEEQlB3cfNoIBYpu098Lv310mpMivkXcQVIIdgO2/uxghCMAw0Z2Ud5mA
UC37BE/eOJbiScS0esuEpZaWcKOUMqGjIPu5LUINnRKysGwuIXt2olA4ciPIKEEqIBSRRzlnXV+e
8I2ins4EhnuR2+ux2Nkqi961SXd2rluaYGvN8D3p2VZl2vRhCYvNhHTLl9h/H5LKfG3tlj1FkQJb
jPufkfqfF5h0RilmwoivX7BRas8GbT8TnTonnfhLAsrTY5CrdVviGiXrsTLPt44D/ZkSFiaiZPls
rYAtqcXJnvP0K4CHdO3rlEpO23c2TYg6IkHgHkIupa91Ge3ybNIe0lCKM0USXNkMNdlyzWY/PIV6
VFzzVyx4e9OTUD48wSzkwAg53FaUADw4U8Z+hJfZUvWP41TxHiaJ8cza8ZFFcnMxbGU+67V/sKdk
GYCc3mWEZc63D8Qr3TXEKcjAbgtQzunOYdR2jzna6TqQWYVIEDDSaeW31u2q2m5+FYI8fywjhtdk
7Xd5Orw1KU7YKBd3eWBEz2NM6MYtBvNCWm5CpEmf6w6AMaHM6JSYY8ibxoalHMb7QY9HsLnUcf3r
KZVgvEmNVMd/fd2uC3/T9CCajE5QyhWrjjz0f/1fVl+/xi6yr02t9O1Pd0vuJvVg/XWKZoXE91WO
v7IudtYa97jtYEn1Ptjn2w5V1lzh/dhdWdNIgeS8AfLLAQdkenTJr5zx+NYcBt+l34SAgCsM2Qnk
ChWHYA3HWlwbBczC6WX9JYGQJNKjG0nYI4hbxjSUqohzPo/pIuZQdPTsh9pVeP45JDAdG6futpUt
0IyQKp373Emd71bFH44k+6xjfNgwyQPWFJhX6cnskIGrXhZUQb/pHoNPW4shTOGp7BDsB028+5Dj
/Tik2HA+OAxq2IljDcfUtq+VnhpH6LjBvYz6dDsOHjwm25sgoH7cDjMry8tDZ8/OTSO/ZkIW19vX
nQJLGLY6enbsGoC3K7unnk3OztbZK+HDGrbwh/1NDKPFszPnW4vwlDSGdO5DkN47csz1Wo6/bvd8
FZKYC23W4vG4oxEC1CGpkj6tYD3n4cfELv+cmR6rABbUm5GxHJMlPujzB3zLVwsA/qxe74I6eu/b
1ID+F6cP+FYH0kk2fFXTDLe34xg+cnOUjf4VZ2woufhoR1xX0y7JSuCzVPuy/CEEg7ssx9JwKUxG
IsnEdiXtfAajqujvlhZwr/OkJWDX5ioTf4Zg+1nrfynoa0mFFEQVw0fa0nwlajFuIuLb57E3xzNJ
LhZwuN97j9yybQ9fmVU+2AY3HJ2Tkv5SUuiDhXxXQYO/SUM+azthBM6Lafch7q930PjOw5SNe93x
vHti69AfFb5QqJLL25YGdsm4yGyfIl0/3kOfDI/UZderWCn/evuswEFz1G3nrc/h5Vq56mEuz3HR
LnSPY5E2T5my9iLXuvcoA6EWDtSxaYGFfFyk/hP8NXq9dHdY3R72A7jfvJzHrOhRd7LWY/oouR2l
mtBPfifSa+LzgnZNVnwGJTeZLCS4OuVGvIm6CDbSaKQfeq0dGcGf//jbf/zjP//je/jf4U95LbMx
LAv5j//k8XeJsTsOI/U/Hv5ju3pY3f6P//6Jf//5f2x+yvNn/iP/nz90elw//c8fmJ/Gf/9S/tl/
Pq3lp/r8twerQsVqvG9/mvHhB3ifuj0B/oD5J/9/v/k3hFh+y9NY/fz5x3fZFmAKHn5CGrv++Oe3
dr/+/EO43u0V+usFmn//P785/4V//nH+qT6z/+vnfz6l+vMPz/u7wMOIjArCzjAtk9/U/9y+o/+d
o8HABSssHZ31j78VlB5Ef/5h6n+3TNPEue+Yju8Q6vjjb7Js528Zzt9N23F14O+OI4RpeH/811/9
b2/bv97GvxVtfi1jBAB+sWnxr0DKm9/f+e+CvqPblikEThtdt3zbEnz/+xNhPuTnxf+SFhXQ1OI1
lAKz2h5MvDETNTLDxNbG85Zod+qoTahQOPYogMA4G4gHG2EJkaL/SoVU3JjzeYDcraVQxob4eYT1
HVMV6h+EOofU2RTTA9XZeCuH33R45Hvd3GWNFayH+IUtBlQAswPGYbF4Qabcxl1Q30U2aq05ed9t
ZGtLgfS9xFrvbSrN21YuNLe6e2MgZoEfc7+bkayCdMSlDQkE5Tqu3L5vzJVQ+rOySaNlhX0sjOIh
SpNh3cftJUmin2gQr7nV2IRK1Mm0d6b4NeFg2eANObn2uABQaB6407WwoGTJGGGtfOoyPMDasbOw
DPxALSxn6JnFR9eNx7hFcur98QWA2qqU2VuZ1K9CG34HY5qvkNCvUO027AqIr/iyPVmaTfEgJMiQ
0mtfG9mn8L07cijlnWIvsckn4qIi1DdWQ72PnwTvEJq3vI9iITMrRDlWKIF+eJ8IRtkodAs9glaj
2qI+KBF/uVV7KSbEUr0cAxgZwckyR0w5bXvVyl6wktmLuOkOcR95q6mtLvpYQULi5hSlbv7E0gnL
4K16ZhT7JMSmoqR88TFwhw3pbJ/F0TKdQoDZxCUjgDV1R6wvZ5bEVGL+Z1vnAcs/7TJtztYb5W6b
x4SXom7ajWl17sUJuYTOhi5DWgwW3UBoJ1U2nHj7IWaNRVCbTs3cjNe6GzUnflW7RoomaGEYOHbA
YoV6rRMgzBDdyoXocC0I0b2TUDjJlB63xM+gxsoJYkJjLTKEaUIqzcIZCP2Q2viwParQR/D2Ng6Y
YybjZxpZa/qPQ30pGpOIqqvt3foykQ/dg9eBIeHGbLG7+8qdC+nlnT8MJql0+r8y6p4udTvcA1rU
GSjEJRkalMnKmuMEqfvWCcjNpoqvju+xzUqaQ2uax5iIyFLKwSf9DcdVo0otR2NEmjPurPA3+LVm
X2XAJfiDmIBmO9CNOCYKLLp+RdXKqC4aS+rIo5W11TCuNdgrKqt5chsJUsAfiH4kz30xUJhA52AH
ZYICMCpPLNvZe5M8+oJAbDtFlwZVeJW3A91zvio4xAjuiIIes/jbAJJICMza9ITsN0HkXeEG6cuU
e23s+CHWMrhEpvMJ4im+qzp6enwdj36dW8N6aLqYotHhiMVw3RTkA5MqW7MM+V0n2l4EDl0fET57
N6WJwsLxs0YUSohh4ZzXEuMQ5dGldOtx6Zo4vEhdEdGqFWFYVe16LxVHT5QbEgnDmi7EfqtI1tcu
M/ghwknlMglgFQ3kGzQCVg7tLulHHFQ9rlk5udPas6yaLEF3Z8EQYBiVGwuPMYDVCiqXsEx4brUD
GcxcdHB//IJ+NZWgX3QdcSstQtlvAEqbcjTWeSZ3quHkptMYWBD9bZVL5QUchgJRx0GMwxvtOl/0
Ls0hNfCCsq9eNLUdWk5akklccVpS6FzCWH8Z+g+OyEPTqzfBwbnDdhKHtB9SHo8zQUju/JwfCe9h
WqA7DjMOZ0bhs/bMUfpRSSV5RB8qEMs6x12wHF2zg3qj6y5a1wMwcbfw2Ywp0GmC+RymJ3/upjc1
DMyJdi2U8cbZ85JSAHl/m6qM3VMXOAfKrYKXMXepSJMLBeg+Zke/zLxpOmASNaKaDRSplruUxvWL
PjQvjj0sx2BoTzN+yeDlP9IDUnlgDGvA3yo/UX4KkWiwAez5cF0tZspWyIIRskZMVNOudlrC/iqK
ALjmmBuL8qXOS069qMFnpmDP92GrP1uC+DqHkUntRVM4+j1Vv/DG8KEYwO6eAuooMTnDpIktuShw
0CNOwTskbRQvfXyq+EWWrrTTlcBMsyhGK1xzwbKBd2zMHk9nNN92NItylCnCGpfQDjmkKZXY/SeN
C5K8b3t28zRc1SpHdA5OsSMcoH/4FWNWy4wE2f7jQgH8Gx37HqNTp1FXZBpPoMSfM2rXXOUh0XCv
42CkLihnlO1noGcFpRYUeMYHN8AeLCqz3Tgt7V8K88Iyz7VdMDXlIXN9KLAN7e2JsraFwt8+pdmL
LKEpdjZNiB3xjVBpG69mpGf6OwsGi2Nit+SZ3Uu72CRFy83Aehj0HCKlPz0NBXG3qD3jbyTbuIH/
mp4Cn40vmHnyLXgXnRrMHJbPxfzZ2gjzx7LokCEy8rtVmSzd6Zr0FiKw2hNV/wgixcmXa0zQGMZC
+lp3CR66eNeNtbfiXErXQVARXxy0mQ9goTOyd2tGrgdmPEl8O3BgRkBhuMD1O1saFytxMP2Drt+M
xkTZqBdx+Ro55LCJpOY5lQERWXvcaVZ5aDBs7sb5BtSTHVGiFSvoCZgAfMde9inhzZIzSJU1NQOC
Hrmss3Hd68lZ4lQjzJUjFVs433sHvmskN27AwKmNUOLBJoJYANN2hwWDDDi0NdoP9Q3dYs8oxOpS
6OxxdMhoJ0NaPhOslE5IVM8QXTrS62RTjSnxCZzq0K1qED3+Q2KPzr4ubX3ZAWRkiwUhSP6EURds
s4Yhh9Jte6vXoDO0GvJL5N1xm2U2M0/UGh8ybpJr6Tazw7WdZO5mcuj/UZiI5+MTJKf2q5L9yZKS
Luy0AcADEM33r2YWPRQ2pgVcyzj2dH0ONcC4X0S920Fc4sAUen+iWaEr42qNdMEOFPvB3QR1SlDw
QmXP5B09p/OWaTZXx6cEe1LOAuwUP2PMiGGsPupuMPf/h70zWXJcuZLoF0GGOYAtSZDgnPO0gdWQ
iRkIBGZ8fR+o1dZayaz3vXkmmV6pqpIg4oZf9+MQeIMpkrSRAxS6Gnhvy7Grj1OFpCBnBh3MdGA0
MrGPaSqZBgPurkEbrU0awGg43dRbb2AOm7LpsYhLXrXmUO2niN3VRBK18UnE427bEVdiH5Zoodmk
dGZKpwoKnRCNbXtxMKegQJrPKDbFnlULhFVT/qknsnio9mdZkGzhjGEWRlE0MsyaefGbmFUGwJUU
B57uueBhmeknKigio7yHd7tiLdNq6YESFz3UeC87vGULnRdv1XXQepNQTl59cxqLsQsmAIlHDoM5
LVllUC7hVriJM+1VQJHajQ3wd1lQnTayWGdjfMTlQ0VWtJ6x5Ln0PuEDxmm0VhhTE1eP7rGqvHoz
OjiGXLOrt4jYbJjbJ2NQ93Rym19GKkFBnPyu5QgvaBbIqiQ68yYayJozUoIfVPl44t5wHgdF4VmX
fsMR4PNxGcqR63jk8pz1pDLuCaWIZ5b+EnLhHMbTsWDU2vsRYMU2db+7jKzHiN0piTWqOXuyWtKk
qtosrzWNLjvTbaPfxL7KfOeAnSHUB/nSzl8wuFMob0Ff9cZ9YjYB5WJUSpfeZ9FZYG8jF4aF8H9X
fBOOjcLKbpgZO5jGFcfKNt/0seNGrGYcLCICINTGxjla/4RVUl5mJZN70kT7oWU9aNeGToR7HXsq
4gNOzVgp0i1d1slWxYXY5sj0m97w+NrOINy0ula8DHpzEw3OjfUFCGTeQocytR4zU7ePWurDLsnn
kJOpMByPmJeJw8vys0u8FBdO1GhXCZ4n09YgZJl6qJs1reRJBSGLU6Fsf4ZafiX2Nlv7E0ursI9G
V37CtaBg3e+ZTKOOfcccmnbsPDfjAO21BBSWZ3551/kbPmfjEMjiUwyMr/z1HjWRFYfKWD4RJtWR
jutfqV3U+6yrvuJcW855kp3yJJzZ2YYFmIQ9cALKO/RNT0X3WSdnu6GDcp/bXX6gPOh7tL1jDS9k
SwYENyC06QwBctPZPUapCVpNY5sXYf9ifHL2WU2ATLl4+dIB1v6MGJnPVHtROrLVtPugYaulw/Oc
asjU/RBjueHjOpRFlMOU4S9XWdMPwidKqCwCp9S+0nyioKV4Ikz0U+NoDJYxdXb+zKiWyEfK2B9g
eu4m4O4Y9BgS5EIvDdAPpkfx4EjrdzyqF89oriLypyN8BaQdV7yYRKLvyIdPdLt/eItVvNul9iYg
p7yA0CzAhGKvpz1m4b2KuM6+g9HU95yTmSJN+gs1OwMpW90VoS9IHJX2szDmFvO+6e5E4UBvayhd
bb0yA9wcmgQ48J26LkYhO9/WgOl31FOoW9FmWL5GhstJffsWS5CsyU8aFYVskpeDg3wReNwke7AG
FKp1PGU+Kp1jHA08471e6adB8OxaJeughxqU8yYVpnstxjwmrViX5zE5DT5O6CFt3liRU5ZInlvK
kWqMqeZeif+8ihyKfmaRHdIZRqJHGSdahn/s3NOC9ZlUPkMzVV7cbWo13xx0sH1KNVhrz3vNSy4T
csjVmluGqwjIi9mo+mGaqoOl05nWz4UbZphAN22bG/tE/LVjLQLcCXoj7anJMs1aD6LB538bmYL7
SZBpbsv9LGecmj1Fo6CIyYks7x6VAfjcV146cdGWZ8k0sLjBWMwovPRcZvpMZ7Ekra3sAKYj7sNK
Ms2fKS8siDYxnWpMZn3mcVb5TrfJ/Tw9Z7ifAFjRFr5Wh+PFobHcV1wRl4jBCXNFmEwgQexqmLa0
CmIGrwhiR1obVLL6yldKHaWU3m4mtLHp5Az20nu1pvgoAUhu+tqLb60LwRyOik2ntL1P3poEPgsv
2QIJ4auYuCuK8a+mm0SqW44G16yqq6EIA0b4RZkm03MzQumnYzE6LB1TKuddxumr33Rcm/DDIT1g
K3R3vUsWzFFnJwOI6SzRGS+F9Ygrrjt7GIq3uNFzm5W6keO0ZP3PueKWh/WUB/IpLl5dYaFa5Dkz
63E7srTfx0vlXGPbJQaVUmIam1B5V8N09tWNUtvDOdv2auRRk1+L61bcLO1jzp4IBCyZ226fxRHI
nmJe236gLOnFeyPT14F9LlV7UDPPPmW17nKy2/oVFoRHmlJ9Eq7aY7z5VTpNB8SeHUDretm+aNGO
GNYZNa0Fqu5XUragWV1eThHS395hA8lQcxzAeezaulw43lxi5idQ7NirDDwkhCvbjc0XOaAy1tgZ
w3KCEEgMKpZuUOBDNXAlj7Z4V+k4HGmVfUgi4ldGesRNDHA1RmGa2E4w8dJBSqHd3QQqu4impRPt
mrYqPQKAwoRk5yTnRrKsGq90zGA5VrnsVi8aJ19ucI0GnXhL/JkqiD67iGXFd2iAIYS/XC0Zf7dW
9mYOLlnhAiZjjtVR5CRJdbEuYiJQ1rgMYvg+uHHLaPxK6RpvZqQSQr3I+ATkyii9T55rPjV+/bvl
fROt0wU0upAg3YcH8G31MuCRSxmLTVvRIhzn41k18otveb3r0+Xdcpxhl5gTLU2UHWy1HOexPTHX
m7m8ZNFs7HPLOaQKEK7tL6S6+mHiXbi8ViBwtwDXyHywsWCZDvFVcTnBRqs2U44ajmEDGc+bA0mE
a1PNf2ZwsI/Ukz76RXVp7cjbVJFhhXV8qMb8d5kU5qWKMEQ6/pmFzmFUkRmAcuTrGDqrc9Tqje9l
VDjG86FmvCzxoLCyjGrQ2567aPt0EecKq/2Qj4DcuDSyhoJzRkMSDukhjEpBc8HaTT5mg/da9N5K
HF5C3LxNoBUZn3I2niqbXlJW1F7g6ERHbL65cJnOtkt3sFs99PgQueTn9Dy4iPtKP4ihvYFMvDsQ
Ec7KXlgsSUq7WssfTn4LB6OdoP3woGErX+u6jTz0q8THXVl+4bIEI7FgCtRRWkdbc8NvGAcDjGca
m8fK3zJRUgtGJ+zW1qYTqU9nR9UdAH+rfrFpitkWS1ncmiSHgzmeJf7YWzr2fLUVUHfmm9hmVJ49
SHz4RyIKVEc5NqSn7oQB+O6XfyCRmw/4Q465izAIsoDXVvlY5Y7Jzcr9VXospaU+0fRA3gf4EFfY
MjXi81I+mo45H2o0OxeNjtsNRlaRrZODQ7g7r1hu+TZzYFrkeytzEOCSGDBMkZS4EQ6eNqWkhmDA
mcYTjZBWAIfjjU4qLHSTeM4GIQPcgfYWqIgTOCDRt416zW18yfQqzm5hXAZiiHigrSacfhN6KPeN
TnJYNb181PM2sCOW2qNFmxQrHOUa42l2S34plSp3n2thX9QgAKLQoJDzGCWVfzrEIzgJuK4B/tXk
2UmZZ0hQypZ93FDo7zaEIEDGd0/i3ONBq1kVYou3YUhw9HR8X3ZNS1RRmr+aUWgPxSIwOihtjcFm
p8bHTNB0ZPlaOY0ba6BheIBHv+u4m554kzzEUrBHj4lHGMqkkDDSJbkaLrCJrwdwnUkRKQ2WhiDJ
SiZ6o0DuhFMiDmxY/Z1l12mASoc9o0TUagyo13K687E2m5GWdYIP5VWNDHHL7ImncuF+2iff1mJE
Z8dyP6yZRb/v+g9YuznxnmWSen98FohNNphHvKrMqOPjMnhlWE4Y0mUNUWuE2RY1LOe7gY6+gXxE
Go0IHD1BRhVl7Q7kFACtrnIPIoP7JdpDYVMDkw9BZuvGIUkcHQ81bFTFvJGNFFIWbfNj5f1L1Ctm
qA6+0JKVSNm8Ekso8bH0MU5Fw0bOOojR1tgN8qQnzXyUv/mbQ8iRkv60CJNt5c1MeUMRpM70jtQO
ZiVGtqb2m3rZYtwX+MfYJ5bAbuJ1nbl8RB5aZAqHgathtSW80mzKPpZhYv5SyGIhwSJQkr3xlvA2
O8nElQ+V7+4abc1yIRfFMy2dhLt5DjL0divyISgAhotgDgYSm0uAPwEoghXjaUmW+uj1lAeNOgld
EDqXodAubR3jCrCcLBTKNnDelo/5Al+JUq90n1raeO90YzjXqXnv5/5FWq46VHayYdPBndNtQ5f0
t2mnx6qvLqRQC4hsxHrAT+CdsAveedD+cYudl3jd1lBfSkZ8LV5Ypv1gcXrVhhaffdwipCctbrnF
6wRk9EbJ3MZW8YNT9fmJtcMHAKULp4oWFjm3IXvyv1NXToex7fxL4xMK8+UhbTDjKL/JLlM/HJfK
NS7//Ifj1XXYVMZrOcVcxYbFIWM9ZqiaON5bW0uOpuURO7HJXnmf9ZQ4R8pXr05TM+YJKhD8efGD
pGvwAacPUuhfmYWuoj4Sf3FD7LpbBOYqUDLudrVmhl0EuJ/Zeb9AwiODQJtJW/Rw/TTRgy+NdwoV
556VuDfYTslDbJ5FzsqrID7YtYqmoNz/gYRyWioqOnXL+zXla6Asaf86siXV5yv/2DP6QS7tblaS
7waKATepa30NXmLvC99quBfhe4z7kuBYGReBrpN61huM4L4ODTnCllovcVjEegeKRjxPKnnEMX3y
SSAeRxcPJSimjzql6sVTzY3XVB1WGhVHSf/HHPSn1krKe8+WTKcCnM/126PBDPdXavN8d5/AfRRf
C+ExDf76p3SbJKgcnmyaUBhwjFXlEXzOqLvS06raG+7447TWG4tIPZSoWnYaAf3IJsEs9Tuj3ct1
4ui7RwBlHahmix5dECnSt10MDVyLI7t9yiw+Kx5CSshNmkX44/YhnISHkoaLHf1xKmhSSgA7lbpB
MomnqEXCLAWmlFGzdhoQ8Z1fas3JytcCkwzLkOqYlfaYpZ/hE1wROadQusnByOvhpEXZs65xQ6rY
kkI0rvwz2V8kj6jda0P/x9PmOdAMyQiBD+eacKbAlq+JGiixUqCNzcxYTwUy66UhlreUBN38kPTi
qrQuComjG97UcSvoaCI9is6AwDSaWYi7CQsnCDZqpHjEgZsJx93nWB+2/FxI3MLWLbF3BUDwrP2y
6M9Qj0Bfp8e6ozi4j+OrQWXWTjZIP4tOjNBanF9qzfwhDvfdQ2bVby6HwM0UcCyiJGEIg5W3wxGx
rxzjh/75cKLZir4ocuYNjcoV3eebMtMWhCuusySGRxVr93whP7TYNKWYF9+WLBlNBHRvRq8jXxDI
yhmeqFDDzoYT38toLMpwucLxWSi7Ey95O9qsYYxwUIvaTrn3nnQFimBHi4CR979J1Bd0faeo7c4I
049w19Zrzb/gIt2NThqu4ArN5TrGidcurDUSeiybWX8CNszwAFhoYy9V0EjgaR0EBYc2FUQwbpy+
ehoymDJRL2hZmlkJgWBhymjT9N657VtJqZLWj89gs9RO2jGqDCRTv+vCYuqfQNbwF7EYoOefxGnM
netn8FkNhuAVfDHpfXQb6ZJUk/mU8eNbeUfk5qqBYqzpXGKgMZRxwPSsJuOn3SVG95gqLkgt5UWS
J6ZbQYCguJYMiLMT9+BvnRHpg/yYWSI4dSI9RkZLAQhk4FlnhqpLhdeFp5SYWrFZovpS+5TZlol6
wiilj6DtzGplTtbIassZ88njkg0/tqb9HYsKf7yB3F7IRy1rXgCjQ1vD8UX3kHMti1clLZBySvzA
UrjAH1tCMaPp6vm+nTjJde/qud05y/tPjQvOBvn1XQ0gtGLqo8ujvrBUy01MsUlT0JY1fMFBPFs1
0A2/WS5WRQOiXHdgNfVV3bzqqPjmzeaPlNz5otKNzhCTduhDa1HDpYfmRz6Ks8KEvCVZwHfzBe0U
3ot3Y/S+ipRFuZW3pzKyw5bo1L72DDza+TEujD/NgEAwRdhmhri7dAOFLH75ZvX+M62vsFD69F1V
HV9S/g+BRXez751AC9CNDOlw00/+eVjKPx48o3hoAGhnrFpYi5IMHA4WFQFRVf7VeFohI8HBIsuY
pRa6fUpQ1G/5aKTvg0rX2t/GgNuYh0fAQsmLoIjVGLjdQqwEcQIJE4HCVaGeaPSPF+9dWYSxtL4p
Fx52tsrPgjl1q8FfYxGMcbTv3stqxhoB1IW7Mx4HynE26dBtS7yOQL2Utp/av7Nxw2Ddoy5aD4XZ
i41R0DxIP89Dqi1PsFEvOI/AYUTVrhbJHb3zBeFnb/tZfyAIaeXeg9eSjjYAGi6x+VZ44jZY1gsf
DvMIBj+LxzbQRXxJxu5egg/Ga73PWN0FC6HYOSHO2xyY82l+xfhpwxTQ7eZx7OhkgHLiRrDX7Zhu
39HkCa8W58UCO5tBDYN319hvXRe/az1CEAIV0agYjk1X5djhlyvQAUrpINk10AeGEbGGSPWVKqj0
QohoOIhK9FtdmQWrbvdTT6xQ+GlyWMaF9gSnYHSfN01Uy9e6rX7JEZ8k+f8A//8QWhErVUk116/S
L/70VlQ/etHjkpjlRZ/bf/2jdDr8AmZBcGmyyRM3v73R/jSiEvxtkSPWm23B6x1HRJufBofpU+9z
7VhLUmBRH9snTrrmopsM4yzBCPx27qVzsIVq5M6tItf3oKt409LgchpnLvZzSS9Tl89QxPP3FKJs
HHlP3phFgKq8LBAelxciKcPeM1ygALVGrLJTrKIy/wOdFdBJKU9GlgeiIP2V6Abf8bl7Z8tOVDeZ
D8gcJsI9HuQY3aZsCm6UsptOyjMD28uO3QgScrK8LwCJBR9+zjKKrpNdI4xQdf2I7/0TvOnZbAZ7
l9Ddeu4rfJDsszNBBH/y2nDp6zNfXcVpSgFoLZydcgZ/n3dc/7s8+jYd46P3+f7U3IPYr/ENjDnY
4EbHYgvYbUt9VXyu9OUpcpisNPHV2qCUFrNwL42mpXvS9nKbSBpj+RiNZV5g7U/3LEXdqC0S2M1Y
B92c3+20yg9WZu5plKr3Q4VfJ9n0NPRSm+f+zGl7jZLxu1Ddg8UfRIzeO5jWR8sb6Jkx8r9m33+7
yj8zcvNtdzEoqXfUs0sqDdbS5p++mJ4tXsJ0vZOyLXAJrQ2ZXC253fYqZ5Gu3yyJbFRXKqQd9Tbn
8z1OqdHLrgmEpjbWRWBG4CQmq9yhltMOszYAFkmA84bFYs0SrAc3vJmxq3GKdaSM5FkV3aFs1Ivs
9Ed3YM9sWvhze+me3dF9r+vuwxOvRBlAtmP9yeSPYVx9WJIFcL01VrrNCGLGxqICvTP2xnSIyUF2
gr4JuTmD4Co2fUl1XYcdPPXAPxRCY5jgCtHsK6angQOqc42jneF0cn8rt4/pwIjA3rv6QY+6D5vQ
Abe6D7zNR0cpcu/et6trfxuj/ySAPW9M04e8z2PK8TItlCJGpf6S2NXb+jRVowfockoxcZKDHWf7
ZUoll3jvSt3zWuNH3yU4ZIpeyvg+iv7V6NcaamAdOLHxdxcnrt+4HPi5EGZivXhI8vjQaQ7bvzZL
gghu7sZuJnDgrYDDZ9gE72DfqfwSYSlz2dspMy4O0td3Tl599k7o1AnGY7ah2zqCZuqwAjYLiCwC
dn1FBS71bs0OsYzS0zKg2Je63jR/YW38q7Opg0uq4YFNwU739b1fYnRlBHCb5Gw4rAcyWNhJmn+7
kzyIniq+ZmCT0T71ojjHmEaBEyG3Yr/DHdOz2Kn/5NF8th0G6wqwNaWJ+m9F7EuD9d5rd6OaaZny
aYqML5lVYE7Vnvi5PzkLcG6vvlegRhPbDLy2P/QYlJxCXsdaZqwCvVNvQIMht5MrQmhzAwrZH1L2
auu+c6HFrqKjk6WGfR6r4gKsj6lzrg9Dy0V6aDCvja7c4yzZViUuCA2Jcktp70vpev6W29Km1uSy
iU01s+nkbIv0Vty9KU/2Dp2gi+Cg1LkDicJ8a6p0oQxDR4MwOpa1WIVi4DtzPjU7sBrdVm9669g5
2LDGdSxIgmFOmLbVlL3qOUJts25yExjpSqP+qe/tzznFadW3ZRL4S/VqyaG42ejTpzSB8tIm6y5u
uTIiPMf8O2GR4WF4iQgqn2ONTV4JR4Bpm4Ubv+FFpCnXrgwUilc9wh2DHMjUSOeIF4gsvWlak4fr
+QMtmFMd6jNrOm94bFrc3FDXHsj6PBW66j5S0bBXBNEbKurttpM0mh27CBpmrHfccfO9yusH8Fja
UYIf3kBlao6YOkMU4O6SCx2MsctLWC3wRYRB/UKTLTd/bKNT5mr1ful1/dUw519eLtsnt8r/Sqa2
IF5fkbiTgccJWCo2guBk3DSk8bKxotWjUxzL8UcDwHEobW5mZUQRigAZbcx8ACB5sYJqALxcYOB8
oyoB54u9zW8LnxCA+YjsnkGpDgwtM830czThPx8m7bEyx2XniWI4KfKauMTqJ3uc2xXHSH1JJ5BP
TyYN1TeH+NjOZzof4kY9S8XXQon+R43Ncym4l3j8ZbHrt/yII5CoeVGELT6srVGpozCS6qC1jbfF
nA/bWCefTL/0oktodN5shLjo6F+SJBOIPRgmLwmu/vFJCvez6UbjY+50tdft5cVTGtpvuWgX4Ze0
S5cvmRHVT5I9luRxfDTnJ7eciIobRXRvV1jngoZ+znzT3PL1RdG3DOsCz+NhwiPAiia9uhC1PKyk
wTjpYDcknPYGNwaCzuOgQeARqjCCQYK8gsdGJXKSYtziPVxWVbWl+gnshDDUnZ6qPUwOecr0hyrH
7hQZpRlMLD6gUYuGpCEsA46PFwaT+JoOkPmQeKN9BWq2ZlRGhvFeJg3vVlzxgaoVQ8R3GPzuEbc0
KLTiqvf+TvRy2SoJAYY5lZWWs5dWeW3m4d1VC6wMqk9m0rXG2mPTMwtqYPPxIOSbkagHZ0fPu8+b
nymP/MQywP1dc/EszB3LBurYff8nMuK3MpHkfz1+FMmkPkwLbG8861evRXXoNHHiQ39Xi7GahHJo
Ie3dK9Jh1w9gniVoc8LqCTvTg0U7o2NZ99r9YaFzzDuiswXvdSqPPoiJO8fUtMNeGRjp8t+6oqFD
t/CZNhMhOcipfRmrc7REcuuWYHUz8kcAN5z+JEBklfSpbgjTkwAecDpFqht22OXW/JtjTu9p6kLf
J6qJLGL6B3iRDFBmh7uON/BeOMMfgHWsdsFemx0l5DDaQcC7XDFKe2gCEUsm3TzMScqEWZ3726qg
rruTZnKV/vfkW93BTThveq+e9xgAfYognWiuA5EsuOGivLzx94CJMFMFXuPcwKEIOcEY5No0P/HV
XHgT0/Y1K/dRMzTsKnGkDr0HG8T2x5tpdo986YnuesmL66OxNc4FJx2LoOJGdUq0YR3DX8n1TxBT
TOYbWouRCJ7JFYIw68c/vfrjsREtRsH6f3jV++U7quxQVwgCA0CkrB7ZK3P1Gmjtxcxi0kHQCvgZ
VK5SO5Z/99XgHihZ2RkZF3pT4y1NcxEYGNolnUADEWmZIgopO3c2vK2vk/BOA6z1OPnlexkLB80E
PULyOVwT7zSDr+VQiBYjrqTPyY3qUzYwlC7NEIez6zwwutLxklCJLNtXlRIp1FwzMPrMfjCz3tqp
DPq5lrjec5lxtpfFhA7QcA/XtXZ4bRoiorICNQZ36WJrWfU8qD6lCOdPVyoqmehA5Sya9m0MSkUv
PSZ6QFW+yvbZ6MlLbraUPw1A82n/YRvu79iRBIZIkl29TP6WByiwJpcVM36wQLntvuCxK4z16ld2
QdPaOfUULgufmluFXJnbWdQHo043LLtCEOtzT+6nxbjQIT5sogWhMRGPAw5MqCEQkRxb7gElbAFT
NKxTR7Do8QG0Q/XILED7pj+fRT9+MqiHHb+1QGw8IGXSVgjkf+t7AnMWqZpri++Hc9kD69s3A9O3
ijE7mt0d2QZl3YZ53TqsKZz5lAOz2LasuOfZdilYmVl5VSjgY36EyDxb3QfrDrFT5cwQllT4IGGn
zBia8sHErJ37ziYducoDAHopS1gA3UxReKtD2szyOtRF+ooOuNfxRbJwlg81d8YiMW967Y5Bp/jO
aAamhk6wlFl9HSWi0L7G8amTw9hYcWlvqxx1qXUpZo6ie07v+m7w3gZAAYHV1qB9/CaEYJRd8PoL
H/VDrxSUFas4Rc6cHZ2cUGpLvK4u/6IGULMMtRQQt3bAl9CfjMi7RsUc3TSsgmzptx19SmV/oyaL
ioZoebCT/kHDSROaKFnChKkNU14jgW87l37kyC4LowqcgTp3O9WulqCOkXsl6+pkOEGAhxTZluPN
qp8oGvI3cTwk13502vM0MyDPsgRERIlCULMeCiZf4z/QDzoJ+TOA89ullfO6ZFAJCt9sUKe6p2Sw
N9nkssJJGCCp7cGc9Jzl7O/I/yKvtnhn1xWroDY6xchN+c6rxG4NbBYaakrFykT8tDQeIKhe/LZj
LRKR/MWwpPn6Y6HkYzbpz+nqj+1854P8IeB+Bu28/9IJ9KW0s5E6WMt7RvHaT8Z+sams1jziHNb4
gSSSnQl0aU9OaT2rJkLQazo8h7Jrnnp3F/kcDb5jsfaih4Pw7wXjM+U1eb/utJNdq3zMUmTui+gz
k/Wltbo1FtKT+lUfYJt0jLLGQ+snw05OmAV0rNsHIZmJCouZdKaGeDtkrLFBCMRPk1W9Duj1GDuy
u+kXDwVsbJq+z11azcEspxulfoyrCo+pBv5r4zAiL2ztt5E0BeMUyRhKKnso75q7kojZQm9RiJ4M
0EDFOL1yBrUHtNehzvMTKDe7thnwhuvUYtnKSjx02LGHcJi+unKtMl+6o9tTfuk6/d+ItsqwSNRj
m0ZBMcU3o6ebzaxJRCDlfmbp1yS5+mRRq3GNdYiM9hcTHB6Li+QQ5bTfLHrM4VUOXK54jZMMbk+y
Tt0j1YGQlV7Z+oXDYPJ9Yt2o1b+N3AoUJrbAHmn/+tV7IRSX7jSWnB5jJHAvdCD9u6YHBDpmT+lQ
oIh5Ol8+CpmVSi6lZbknRxTRzulNdK6JccEcyuOiDxf49cWpcB0ueWJEVXTxvTaUhRz6pHGYXdB7
Y8k9X+UVQGwJ6oClDb8tundSjHfGYL6rXUWNusCsUQI96wYRrpEjbNMoeSM34tRcLIqSWzoFHA7m
+S/YAcI3zQTXkbAItBl/C5Lp2zLempZyJHib9O4Mz3haKJNO6VxILZP9rJzODnQau8BBpCEApgxd
m7h23q02+hLaCv6WSeBV1AoMTb0HnfvVC/qdtVFfEPzVi07XLf6lZV/Z6+KziW3eYOrkF5F1sZI3
FKIuHl7aXjzNDs1Wpe88eNgKKh+MYI+7JnTHh0ZnoU72s9yRzXq2qllwZ7Pe1NBG+4WOrVqp/OBY
FZ+NNXlnqq/ug5gcRvboa+JOjy+eLDFyDC54CziNdm6y+SGOBZafrNP2WPdSGjs1A5cBKXUSMPd1
m0UxCz8lauNp/tbHk6Ijwmvgfnj4CWFOorzVzwo0L155sUnJ56PF7Lws/hTAPukjUK+1ipq9zHqW
THpQJUCUbGVSwKDxoy2H+tOEWLU2dkP8Y4W2sfuLC1W0sPgBDDn9jEb0XpOppkJP2xh6DJ98oI+m
x+40R7REiXgKbRsxeFqNoLm4rXHOAJ4EfDmyq2aOrFkRp5Y6PnkugUk/IrOk7q+kIP8i0qahqwMX
fowcx5k5p8Ss1kBnX2cP6P0ouGBazDQ/SoLJe4WH5rXtpx/VDNUBYvbOIUDjSscLG/wEKBUrMtn2
mj0UJV72TVeEhY2QTVH2hnjpDXHcepBk12RnUcyhqn5vSiypUmABy9mj2F2lI8JkdDAgPKWe/qtR
sqeq+Y+F1e0UN5gUlJH4WyaZb7wrP22cAZsZaJdtBjM+UIUswwqd4je7xPhJgcFteOEmdBtufd62
B5FD1MvwnEyiTF9kU80nWuKhsDfPHnGXgzt0J+1FumUdpBnpY6rI8Wt4gdVQo5qN6WdflDcYbVD5
yhtOJ4mDp9LOs8Nk3nAIywk2B802d2yV2Z7hSD31WOTJuMQ3CkTjkOF15J5dLAeksU/PR49n0akz
+RknoTpuIQy/WANHHp9KD0bWNXrxYhSGHRB0aqlpoFm0cPHElVaU7Nxp/bjY3u88S/pQwqAMVB1d
EzML8JmivwfaKc+LxqCeRlPANREPJLW4G4ZU7lhyHE+t533Ghq9O1YRNxv1oVqpWrBs17VGJvpnT
Y0pacyvjxdol1UUSBbjgedt5TWwczYrlr1g7c5KF/jKTBASN7fR51nPylJjq0uikD22nO3UNbV+G
zsi/UL7Z+kvgRll/SWLDCKlof9FGQW17Vlkb7JefHpHKwIhpWzeszDs7VvcSoSWF1pBfeY26CAOJ
E1IRxBTnEzOXq09vAILDBuJUQpLjg0/Wbtz0bBU+AL0WqH6Z/06dNPBgZZ5tIyVBId57CisFuRIi
ZvEnmzEoW6VzMbQcWhxOLWqkyN05dTgt/rzD69px6tIg4FIodR3tOsLUxK3JhmO81aJvoERy9/+x
5f8YW/bt/5RaPnyr8lc1/3tuef0F/x1bNpx/6Bajuy98zwMD5/5Patn5h+eSWvZdASTZNhydX/Kv
3LLDryGVzL/PHOI4nvO/uWVb/MMUjgAN7FiOwa93/i+5ZZPf/d9Ty7qhmy5aFEFXV/D7WPwZ/j21
DOuolBZ2pm1vd2QNaC3HeC2Atsh+2LWLh6fTwkdU9ORZF79fDpBtKETIK0ALhn60SmvfZCYjv1+4
V6uJ0tAmbMeziu1JJ1UZ/PO/0vyRH/Cx/iXj2t6XhqO4G+nZ1P6LsDPrjdtYt+gvIlAsFqfX7mZP
as2j/ULIksx5LM6//i76XuAmTuC8GM45SNRqksVv2HvtxTr95Yv/P2P234zY8p+/kCvQ52LZsXF9
q/X//4sN2x11lhoYLbeMZN9ZtodX/vqHzUEE1v3Nk+iultnNrmZp6J3fhcMljKrxQjMnENilyDty
tMqoaHCTDk+iquZbJFaXbtXyIBBWh9pEzt0t6MJlFXsXK2q9i6OEd2k+ivpI9mfFizUCYpFUiP5k
cYhZ9939+dd0//lrWuC8LAFywHSU54q//5oVzRUvMXTa/gp9aurGoPmgQ2qBcBwYl+GSQQjPMtO4
SgpLHeyG3ux/AUCh2952tDtWWUAOn+KjWfvzTaJE/Ig85pLaCxI7aR77woCUj15459Sk0TBHIlEn
Z5hD/AVriYYgCcjqBKMkIv5RE0unTo4Mo9uhsI1jVqF48ufWhssjvuohMr91KTEHTIjL40gljmCq
vNE3qeus02afcUVurFp+awoG2Q1XOi+v6rHNqGB5d6oeifQUsqm18yh604MD0k6nJjNu/nEqGaXX
ISV2nJTelTcWih1uzwKnNk4gzcGZrXQz2YXWicfxBkcxINyOljucVXaxV3jUrz+oeQ5/vlBgBH5/
wCzpKEZkPj2jL6zfLlTHukLXDgXBZGFmbJkRX/Be8OPX6hzxu+g5+dGKyOvWcfMAY9RyhYqG/jxJ
rSMzuPdiFi64FBI8iVYF1TOg2BAwvK7R/l6D4vw/8FfCqoLXaIX0TDI0YbePFyHRJlIqljjMTfPd
f/xqK9HgL8QDzg6L+1pJNEW2shz526NGQNy4DIamtRVWe1RWVANxc4qbkQyuQ9yY9pU7te5hUtB7
GGnPq4eMeYEZ04QYusMDUocgxlXS+EHlV7sJz/DB8eRbMa/Z46NtXTDA5BcM/Zc/f3TzXz66i3nB
wUSEuNJbURJ/PSUGUeUNsBMi4vxiZzSTc8J4lL+McD6hMOBWQ8lAl8tkyJvr6MomWKQuCN7688fg
rP7HN+hywCtfora0bPe301dP49T1Is0QDDf+ASUqtJM5h0M1que0i8oLuSsFMD3+NouyOeiyfo0T
MkoZ1zz69n1sDP658hTYs/Vvkx0TF7n+LXJQ1gHjJW7Q6NuL2eJvGRyuT6/H5VAwjf6vX+XfvlHl
EMoKiQNKh7X+qn85d3XpuLOsTSKqjXoOuikbrjrrQeeJef71D/36UP/624Lr69hWej4m6z3y/38s
C2fGnIICaJLE2/96V+RtFBhje1WqGsW6zv7jHP23G4Ennvee6So+t/3bjVD3neXNmcWKYEAibSD+
KGwy1MC9Z0E0mGKXR+knYwACMUJDHRz1UxjZf7yzzPUM+O1BojqQ60HOPaB+P8ynBbxDbjWAHZBN
7MmO/LBxSu5k6ayltxIXP2J2pBMsoWGT3LlxM/zH5TP/eUwpIWySWzyPU0r944HAMtlPGUNWlj5A
BM0O/Z/Oq2umdaheRIhZXROwQ8T87CNQTUCmYgO5V/BJNiySH6cynq4dm1ScJhquxFhl9LY+/O8/
PzH/8lUpAfdN2K5D6eO4v1FWcA9LT9YT9myj5w43LNSBgOrOUq/3SN9cGnfwCR/s1QXzXluZ8fnP
n+DXN/H3i8V9wo+2bSUo0X4/0NnnZ2WDqWq7tEdTRawsY0QTSrxkhEB8c9KS0D0EbCjk9PPsxJKc
BpQhtk1qiFeYF1dn5Z6VU4Uq2ReXDtQokiYZB0gtqgCGDSFdto02pnMeBNrXQLm+OkkiSve2vXdq
v3pzB2S9OG0IaVw5iwWE/B00+leZqYW5zaJuZIu2ACRkFvw6hhk26qs/fw3yn/esS/HhCYmY0/JY
H/79ec9w3FUgJautl55jkgoZmvqjIMbURZzhdtcMcoeT3efnftA6mB3xZLal9Wya8xV5f/mZGSF4
xgLYDS+B6Fp01jlLJvfUdbnYJkns/8eLmIr5t2fMFewFfU585buAgv7+eZdZKJAwQHp/FUwdu++D
A9zh0lrwwTxEPiOZhv8Ls22Hn3/+stx/+9krm8jjnFfWWs3/9Wxk9aXSFAU30ILeRzgzrjtNa4U0
Wn3xxEfmYVq5ZH/+qea//MomhYfjmyY3Kniiv//YDuQhOCPUKWTiWFv9XjKu2EcrnGGCCcYcrhW4
GmElq9kP8t6ad5Fy0qskFxsPAwuMVl2cMyiCu0lbx7UfedRXQ962//E2lv98d7gmj7Sim+BtrOzf
3h1dqaNuqvl+YleKH9hGQc+3m0b2znOKrHpf2fFDNhX6PjUQ9Y6WIC3YGA6kL6TgctrKZoZq491M
lh+102TXU9+ixc4Yu+ow7B7FwhZvivP/+H7/5aq6Uinp8gKBkvz7UdSYXuSU4ZrvAsB6HyVDitAS
Wk5HhlorUTssOVmUf76m/6wYHEG171NzcVxL/vr3a9oTaZAufIXr2ozD2vy2TnjOmZzu/TjaJZ6L
PdetGICFCPjziBCipDiHrKA2locMtfTyu06kj0h4ya0HOQUra7cU4ZuFA2LTNcahD5Ntm2ZQR0IG
LYZt/8dz6HDT//44ONIUvkXRaCtOD/e3xyHl8nQ4HLxNqqgbZ0/dtzCRD15i7Hs0vKwiYlATzMhz
KwE3CL9iZhn4MOwVy+JdtKAg7lQgLFJvlb3kO7b/GSJeP2LFH3u7Zg7JkLOdbWwWJBeW+R2TPaQV
jtfsEEGhrY/ae8gKarOq56zK9K+pq0+DWeZ7zA9fNsFFJfhHwzHUdqmyq8zvHkppew8awhxnISos
D+Neeaqg7mQEf590yMSpY6sWyByzyDK8tEYRNOUCQNpG+OUIHR94cZAPld7gHNRXZv82OCGfuEI1
lAw+ioh6lUgDrR5Vx843xu7nj8+QO8AG1/EXaqB9pQnrJrD4VxhlE3RG/9MZqUrctLxl1Km0P7P+
N3CZGReCAIiU14/3tHIwtEb8GDz1ZFURU7xDRLITkMlOliTIxVsdprn/HgkEDZQbzm4Qjn0WBMvH
bBqIM2KApkfnTSa5EeiOuy91g8JMy1POj22zaLoiA+UOInT9iMr8erSs9B7CiruNLIKpDKlfLYHl
vp8dHWRoa+Op2PdVclel6DdJSGHji+kaVyeoB23W56EqgOb29xh7e0x4ChZqG6KpLU2G6VL0AbE6
2EfqGiq4X9A1wtc0/Ok1LeYfUzyxpGUntjPKdOTScsq67zgBghZTZoA7smQIuZxJkoJmNtnWXp/B
hDe4m42bKQfDGw3TxrFQ+s5lJYO5ND6ycbqEXTXd4u2crz0yT9tm/qFLCefeZHSaE+ns9gihHGym
dHebrgCB36cGzMLyvQMySmrqEu5YcwWTDOOTnpLb3hMofTIqc2pChi2UNRvdau/McHlpBcncTcl9
HcdXJC+kaFjesthi+W34n73TFLdT3QFuLuoMWU7W71JiYra9PLeReYZpQVasb335ufdQzKC7crY2
/ZXXZeAssvm+agfzOvL5D0BcvUc+Ua0C7R9xja15CsfzIr4cey534BbybZ4Bk4kmbvEiV69NVNqb
lq3CVuGQlNx7p9EmcKaAoJ1j3SrhwNpLAeLCstdmVR/J1oREsQo9LVp5GOAfUcp37/MkoytEXFF6
jrNJhY+Ng28bg5C17djSBAprCAZGkubniQl1NJHKMjdHP0oZaiPNOdisuGvJUy7pS/YG0178wAOu
i25NSi5JRwJoQXh4V8DC6+9HJq+a7S98A7MI+sDWsTxinzs0i7kcajd77ItFBHFcWDu0WnLdGGW1
c+ingmA6UiHnVd8M+KPaESBUsQe3kgAvDfK1fqi2GrvqYo6fBT7MDeN7MqYCk+afvAk3gHdr7ScZ
v+R9SHKvU5E8atvFmcN+3uXCxl5HUBVMLY1tZTCQJ6ANmX3BYknYFCisgRZTVjvmv+bBKEaEnR8h
9rxN63wyKzRRD4gn+GQGaE0oabBFnaOHJNNITFRkOVcmrNrHjAPmkCJxO3nLN2FODt7Q8ofDryax
bRBNqEiyZNubtiHpcUqHRGM5TzDFSQ8jtcRJ0Gro1syCcD6RJRheEDzvfUY5SJuteT8KVNtSpXWQ
qNW8J9gGhGb36TOBqAucwrr0yMQu71o/O0O5f5LVKYmjb6wN0DgPbsVtZmy8UohdaxhQS+tdDF5j
l9LyBqkPdich72XLpvIlhO2UxrX11pLAyYPG7oGkHeF7yRGp7ke3nhQVjyc+u1M2tSi1pjHbUYXY
QTLX7zMJEJukHtFsdc53W/cFeITlexz/JHe4AVQCyKLRqyAHXd7drIl/bBFXgoVFWe+TfwJXiU1J
c/SqWt05dd9s05wXiPTFfGljeQIol55p7qcN2MSe90LyoKGjEH5NAkxrv3Xp7N5yfTkHl2kHqXDY
uHb2Bm/cRM0Cm0U793Ch8h1iNX9vVArlC+LdHnzObhzE6yJnF1wOobos/fAWG8Mmzx8MJw4Pacy8
BbLGo+jaFXqafwdpMqMcHJ4aaC1PVKNfqAv0/aTtSxe2R20n5rqwkYHs0YySDcztlONDj4qqwDhH
ToXJDIiOwo82eeXi4MHOsIkmkN1EVy07rfLXwb63/OlQ2KLYKUz5Y+xiVal6no1fTACSj5PMo3Kz
s8epyp2t2ySob8NMQsqLPmILFo8BJfxQud9to9x6MSpP27kUPWvGWMr2rCs7DKL0VtjlrXIyyVQw
/1R+bd0z32OoaDhAupP3er01GjZ4vNGrjd0L+1vMkrKxMEn4Zn8hHKbdWzZ5pr5xanGqArNAFDBG
b7HZpru8ssYAS+etrRDgO6N98V3vnXYFiHWftRDZxzOB5c5F2+KGY6p4IPSQYpXP1dbl1mS/VBfG
a+yFTzTbIKhRQXW9uwcUtusysviyyTxmSYsEUEHlz0ZjZ6FKwo9GzVsN8MZqrGlMDHGlwWlw3LIk
JM65ZKg8Diay8N1SuQcrEh9lW4A4pF6bLNAFReKy8KrS125ujG3r8b9zVryblbiVpj8F8aAPMQvY
pS3fSzUPpw6PwxboFGpN7GkskdKyDsikGwNCitt9wXIUwnSS7iTRX6Y76VtCNgGo5LM8qMYYAuXI
D3KmUCZNvtwWs+uiseG4Kwf5bBP4cVQ8SpcEesbGXe9RMctj1Vfv0viZr5qRQmNNyefBCkYj93ZT
m2tmv94DBeo1Bjveqx3Ge0LoNjifyk3e28U98PQA1GOdSOsbbzys/QNb4bRBIemSSM3KiwIRb15X
FcQqlvy7TPqC2hqJZzKKPd2He/U0pkX5ox2qx5JuZiNwAbPgwE7BmYWJ+FzV+VtpmY9ZhtytIiMi
2lOOsGo8toNzInr0K1HyaOfGe6SfJwEWDHsMOBWOt9kz0eDBfswjb2tzam+kfZck4Y7cWDb/GVlk
DWNiFHYc8yK7cgACIXepOO6mrR254YMpxMzWGzmX0x2biTt4Lv34TjbZE3TCMGjwxQWlPR46DUap
pybx4wwMjCkxiLcEBcdm9NFZjrmz0uIYRc0tvCeCG73wQp32PSWCOHB0fW1FQJXb3mS2lJ+itiF+
qqI2bRFSTvgLgfmNewF2SnNjFM3y2qv5ONbr7nPqfvZq+eGnMZwFqk17tPC6vIdFRqJBBsNpgp7M
a8wJemu8K8lLvhioMabaxfgPq84e48e2F0cAPawsRbgr7NqAvOZbr3SJT3JG191PFtJ5ks5nAYti
CVI3/1b4iPOLEhapMabXFq7qQrj9tavDb8RBuYecJDoOU4JPcGdtajuS9EUdTiXkQ7p1Hko/8h4I
c31WiWxOJXWHlOJuXIWNve3t2tZD2FIv1El48ii0xzoB3oCiluSRGcEQo4oZsuUOk3nhaf+USove
Sdnh2VVUn1V8SEk/LpDcEXoO9DMxNJm6NqJlhH+BlRrfsmwSt5V5dHqSTiLs+qSmOiEGFE45ppBb
CF8/e/r1KYcSRwNZNURWgFTFDjRvaKGrRwDnh6qr9y1yFFwZXWIgjTI77AHdfhJtsXON5WlU6sdk
GrdWWm8cs71quv4UWii39VhQ33HMm7r7GRE9J9IvEnSU0DcgJ2hrqAdlrw45yLBKiktmjke6kjuF
NblunmyCEjaOGmEEJMQwhRtA3ldjYaK4MdcK7d03Vb/JXqzBvZ8zap+hPEnJOKfvoO/mlvEAUe/a
cthmiBYlgIMMujKXm9pG3uuXqLcUCLKwdO6pdJL7hroKApNJqnj3SlMCd4RIMVopHDdQAaG/nAfL
x51ZmAhoU/o1wAkU9NUB7+H3Ficp99HswlBZebbO02ifczu3oOVgLbF0ajxpklNDbXNXhUBS5hBx
0vpJK4zgJ59nepDAavqMVBoiyCFvVq8JNg5nlqgIzEuZHkSZ3OVK4vBhu1Z14jOuLBIyzWiXeR54
PRNHOW5oZNXEw4f2N5ataotSDvSEHT+PA+5ShE3AccJd37gVTMwvkdk/BLBPaIkIGMjImsBZTRtk
d9d0PiXh1z4IN5LMCqKYUpEMwaI8jebzNc/CZ56MHFy0+Ja43g/Vw8CU8k3xzRZUYnFh6G0Wps9O
hILD6JJAJHea0p/5d0UKmxoPKAai6NVtAEg2hLfM35IaCliHHqFvW3AQqjlnHsJKGqPklMHzAITx
kvvqtcgk9gQX1IxsEw5SOwqUhXikMa/nEK7GokBqIba0alA9haAnLk2teVveJonLyy83YoabSXtY
mgzoZVkjzpH9hkJBnAGNSFSm6PV74wXIMYL5ZGkjHP/iCT007h0Mu04EU1LIGJk6IBCjWl4AvCFr
LdID5vcHFPaH2Yxw3McENdDdnXnn7mH5yRtZYjR1jMghSGjeOtWyFYOPDq3O34lg/WYuYUp4g/pK
Ud0UFvcO51xYqdfMjz9cg++V9/XN7DYUvnCBGDLSeoS0AqSIbfMJg06P8CrAZXpAUIlhUR9pwR8t
5HJ9seZGE7K26UlwQTiVTFuRY2IsFwqdQotTnCQPs+7ek+F6xSMRILJVYQj7qpq+y9RkDJSmzRbz
3LlsiVHCsA8B6bthFA3QDAfNJVGbNHyYo3rdnirlPDREtfN2Io6SxFzXC+g6+fKy8Yj+JIzR0tdR
vK/giW4XuATbvEwevIyBElTHx5md8tFJ2D7MLprfRifZ1uaQKWYUvmE2xa9KtTEmOvyu6ygGNQ3C
IDtfrr1e1dtmzsiykxYMMeY2/PdhY8Ahn0lBBDcIVgeuyD3RM+NRZpkL+A9fUCzXnCdvwVlj09Pm
ROGw6V1n5sZwB1YotmOxm4pkuQpPiav02VqR53oIXIvXY+x7MGPlcNKDOhuMl9kXJ98b2X2FLdWS
CsVtPypu0/i1nQDCUPGjFvX4w4cBtLNzl2gX8EQPC1PdQx3KdNMw1eixxq86avRQmOo6v+423oiM
bsr7+5WEQMBvf2gAcI7ESGc2lgLlmPmVaDAJZjW3kVFGMKxSKzwSkPQTi/Z0jh1nF3m0C7OOXaIu
1TeVsgVe4Blg/XlpGMFvXUSMwZhVKYrLa2VyoziRKnfUcMdOOAplYt7vPRw/53DWe7cY/ZPVj9dZ
rz8mNHZpnTp0ESb0m146hybRd7CeVwoHNhAuziYx5GuC5A2iTUrEEinQgfMJ7QL33KjiPdhsg24j
7YB1GfvZcOMLK8U3Y2p9fMkJuBibCK5GeU8NlgMgYyts7MdsrwCqpEq3YZoUgdZAJQaXlxu4b04V
ZM/4ept1hlR24zXxxMwzvD7b2ExZxpYUqBQqGSjrQRkPmnSjhpP9nI8EneZr2+m3n37EsK93w+8W
2bVDDjNxyJ3PUqNZGEt+rT6N7ps0esnX+BCh1sNs4kVVuJkI9NR/N0JIrNI8zc58WKY1Tyx8iZfu
mrC3g4d1kl3WD2qaaJvU2Uu9EuGLnKsDDI7MwVfPZDOJM/0yfmehTPtrl9UhNqqgbrN4EztASfOG
1M6JQ8rFWIO/0TulXv2DmcEp6gD+sh+fduhMeIkayP5BFmVB23go3W2+kHDs94nNhgBkFvUeh+IM
NHWD9zpdNQ80ejVKuGhBTpNnz3opAqgfw8WuSwC9a+8A2hG5ZL0nL8OFvw+RzbH1dhkBA2SLlvuG
nsMXLlBLDqx4IqI1VjWFb7iQsNTuCovpH8TF4ggMDz8uFekQ4hxcIu79zG6xDva4sy2SXUugR1ha
zol0SranfbuFssJWc1heRjf+2TnqlfnIobPld1+OPS4ZVPDWwOMzoIBkOerzPik+82g4eA6DO3cE
90KYNWzDkXGojD+qXn1xppLoPnPRUOtIws3WJkKsjhZJy9O89GN1X5bsa7k9fB91cLH0isLRfkA0
ymAVWGMZDocmVoQ3hF/GPOIqyUuif2W0b40eQK/szuUMehYaDIYm5ha5hYQZswO6ktaNQN8w7Vqv
B5lv7EkxC0xwLkaziQ++2TxZRlKeafWiqwH4WFvb6zS9C7ez6q8GMIg7RtjZ1syxaieJcetM14l0
GSLleNTTMAnGnvQnJMBLYM8UMOPsgom1uDEJcDlVmBk2I2Gmm5YxD4HHU7nsmrl6+AVYn5JvbRnH
l6jU8BGag5wKEpkhUXCSzOciM1797NVpnmDO8/MWde+awPyY9MM1rLAnTq8IfMpt2M7VqcLx1k7W
KbGgMYVR+0ZPmcJLjMEIQANrWgvrCMQFbJPXS2j8sHRUbtoxDZZOgOkhNWtDBmAFlNht9+VUHXGs
VVBHjszEG/rx7rmhG6vtUZ/daig4Foa9W2YceFIwP2lIuh1efQTaZzSzfhRV+NuY/KW9OBWdT1Pp
h4dc4FaRCj0Dnkn4BTjhqphnCtj1TVd3r1Ybf0obHK9jGasvzXJOSW7v7Am/qQXaYTFjnCP6EQfy
FvjCKU+XZ8uu0HNCVkENvtyQZ9dsIyBI+5GgB/xzN9o1p8AqyGZIR8ff2C6KhcqpPzBqxEf85HuX
cOktmimU/htzwMpni6bb5I0qLz2hlxS1hKKaEMVym2UBKYv7XCz6YA4oreW3STViO5sLeSBcoH2O
cLcr14mkb3x01ApNgSBvKSpQvz38BDICKJgInAKrmfMuboY3gSMGVC+AIIjdGVMB4XOr1FO/pZa5
gkh825GqhryXg4imnAW/LzYWRLANbemDkTHqsRsgBSHuXL8ggFaR0sG6iMecSgFqRj5t0FA/M8si
owgX0kEIE3E4qA8j5kc1ZXdvKNZvlSRbsALnv3EyhUPjlkeROgknksX9640dJHQnLQKlTX+b/JiL
5bPiCpBojlup8ZjUJioB4mVPJ7mMh2pcntyKBNt46E4qJP4OUBCIlghr4SJTWjj6gq4L00MFZAkg
BjNBM+RxSq8YY1IjlbyAawy9Bqmr295i3jrVw0NUz3uBwfo4ZIAH58qvmcCauD9jCEWkqx6ynGmi
Oy75IXW6eGuwcUeAo68ZW1QHV4w/DF+TfRTD65fcU7Ormu1UKSMwHe+TxorTWlnXZFIYuAynT9bU
xeNMQHwU867SNVRaRFAZixRbvoAymaHBjF2OKDpDHs001zvNZv3Qk7/IQZWfW995JFLpg5cIk4Qh
xlQmo09/bJ8Hz1sdmcYZZeCGWVrBVunL8VzGktWr8qiL4/BFt+mnNozv1jxq9MEhIbr6ap7c/hDx
a/BFonpSnb3sYw85DO+5hqOZ1rvGkLyrbCvahCaDrmheqUT7dGDJ2Edltq9EzkZNFVfmEm8nqJYB
AhDi4ukSZHQNICnajlhXw6RST9YMm82di5sek3bikeY2qgeHXmRbc6cO3dOSErkaZ/6ZU+1gJPHP
aIwfwNWyzC5pA71QAmfz9FdrmOABomY/GtZz0nQkuQo8hFygXDbj1kMGFcbLZz7fuC1BPFjVePUV
JiHHAqaAU7/yIFEP5F8Ej2d86oa6IOLFFyM73JGzxdtrn9s1UHKXlUXrzw7MaPXcTT1VZsmJxKu6
G8JrnCFfi067bdg7nzPTiLBO12Godb302V1ttfXeigkvXjz0NClDx9Zi3NdV9qXG0CjayL8okD07
s+Gjl9Pr0DUsEDsA7LJHHwZvASFur/dicIN27j5zo34pwhoTTRo94Ww6W7dCnib/023w807hE6Od
Rxb+FQhZ8yHs1VsP4S2o+Q6YNp7hC7g21yvF0kkIpgA/NFo3YvqOZN3aOqahSC7BJz4ExCbwyaf3
csXLthhGyRVmutoRkzd/qLmjH2Z2X3vqpZP2jQwX58wi4xTyNGzTCqFjlh4nN40uSVvozbyWqi2o
lcLpODAKfZvF40/P4pDC6KJ34dg92FaQr2mERTq8di3PN36CYIzjp9jreTj4c1uanbdbZpMhjUfL
5KYaZxanYkGMxI6zxSfVYGwx7bYR1CMRTA6jTpLIfKch9cEjaSE0x72pctJFbK12Teo91k7LoMUf
g9glDjQ183yXhCCVcHiK3RhZD2Lu5GXkfVbHvC+b1QlhF/oVDr6Ov2ssFDDaOuq/jHCWNAE/DraC
UD9QunD6xHak1zMncASOXb9YpAJtfafgFQC+YdMYMF6yH7L1KYpqDhtjRn+RkwJCqzhvkgZeTZOy
zEf5xP3p9FiaJjMImV1R0LR3pdRl0FkChpZTvDJxVQfpArkrbZcQDhrwbVh95syMj5qh8WakQdvI
ut4vHUsWSDfwBNp9WnHrdcZw6zqGuwNXbQDEKnPaBsHtX8p3l5Jup4qWF65PucLh1jAMGd7skTMf
PjoWFyP9dBa2BzYmjo2uiytmQZSKrccLmeZ4idiWspY7OZ28qqGbbmDm81HANw8rFFEJkKM5lBp2
1R7hyc3KmPTUmYsOwDY/oeQmvjKlFeoJI4jSaIMJI7AJldlUC8PibkR6kZd3bKMbuEA22yetfo5K
yiDPG/4t5ygrUIHT2AZtzNQq3c2adranp93IczGCW4YAy7825iwxwo2Nmw3UpmaBQ6xLkxlnLN7M
LkAzzXl6hhXE4tfKbjkOIEzAhhHVUvDdcVdqpAEu+cWMAo6pYg4cEQlpG69KdwR+Y1RtQvwmqjfe
ItqSwvNeeiO89cqwRwMl9sSyYPdJWJe10jeDZoqcbV737IsAY20qt7vEvG4To8aji/0rKdUNw8SZ
tL8RmyJjfqdOd8ncf0xsk0tmWOP8aXacIq2kcZgmPD4lrW1rWesu+1rm0bjB1UMW4dK8VUv/EqbW
ldcmP+EuvLrzzCxOVi+O34ynpsrMrdGUu3EyiVda7McxxB3sEt+xsRNAyeSDigFwCttIahT3hHD7
elJ2uZWOOPPQJfBKUx6XKtf7KNWvjKDvrVbe4ucCVDe+hCoi+oPDGAIVOsJmok4oQh+TLqhMT49s
CasPnIpnBAE86q57SVH3MHiaD73XPQ4UnmXOW3wZMj9g8PHtnQil7UzXd/CyotoIMCWA4NKnpArv
Z2IcEgglrKIgzjn4OFAf9aj1lLxndedACvXom8pp4m8ZWJB4ebPnglap8j6GkmbcjobTNPifzdDt
bFO/tjo0A0LK34h6ywPZcSaFTXjbwFxKaaMj8z7PW2830IinJgboHGYW+/ckfw019B6v+tnS+2+X
5kkUC9LBtHwWWMYgP9gXYTpPpm+8IZM714P08ZxzMJeaAfswOZSfxXQ/V/patsI5Eq3Y7YZ8giOV
4T16GnKqE3a8aOczzAp8nduKcXqm7hlyOecwKmAcRND9vKHdQe2JGdksm8zrv7p5RMqQ+g8yZWpm
5cXJ7CHrkVd3WCKe8NEgKUG2X160xn1BaWxddYhLhg5ak6RZZKuljHEverejr532EE02GRNFyita
Lht/We7deeCuJdc2kGTZZxgohVFdYTIjniijPq3m9FuVdfdDWJGWw7Xak/h4hHidb/X8q7WJdlYV
zhw7K3+UkDJWcYgG5vbRFA9Nln+3wUV1unzWRbaj67A4jiG4o5fe+sRY4Jml9mgrpjrrTmrTm65/
qovhxWUnwKioICyrHDkOaQcmJIsb2DMnfDDJUyUANBUzMsjyPtSsnEyzeSeAhul2iUDNttutnWAO
Lytz3oxy+ZDx58Cq45ix5lwN8nFfP6bOAB4PmUdBIxDSARjmQxtCrmDWS6XhUPZNrAs9cRnc+mTP
vDV6I/nMSgmIu8KbguKE4eCc3y36vp7ogBz32i6LO3RwqHpAuqh23tADHOLePfixaIK+c46LYFcy
U3CBfntLa03HyNzKV4R1jK5LvIt1Khv3e2/Sn7Xm8m6T7RKCpfCZVNVmR45UNl+Qx0zwpSlWzJR5
dm7Mz1E7i33G4rAZ/EsfdkT9rJpXZRQ32QTPMKoeU80+32fosOnC7NpmXHKEpnYmKoB2oQbxUbG1
JSEMMVR7SC0+GtwuUPUZyh5+Hh7SKzVEmF6Zr9m6eYE91gaxwetMbLOFF4SNg3OIBves689EzbuK
Covdhf1CVbjidcRMFJR9mvqcAUMtvDXeZU/cMDRfuITQRvUIR3FAyaHbQ4aMf1+F7b2jJkEQqoSE
yybCcUHUQIp3eqZ2unqfu9Rk68M5lqfxc+8MBn5rDoAWc4zJIG1g8t3qwiJKjOfMZjIC4Axdv/ck
kw8CHB7Mseo4WshzUDDL4mqyDmyPv+KY4DTDGd+6kms98G7X9JN7p0zfH4oC3uvgWg/1bAAFtFom
Y/ptEP3zQl7GZnxBX1oVPk3EgN/GgOWQJ0ANyjIAbnYi0foiQ2ZmsNLc1lPH3J+pcSxjmzTahZAJ
KyMB2rUU/ffCqkvULBQoTdcR/YEcCVkYt+unOzASajtX3Sy0O4lOL/AgzxTiwGxkZwdxnrxkKWQl
/3+4Oq/lWJVoy34REbjEvJY3KiMv7RdC2gYPiUkS+Po70OmO29EvFVWSzj5SFWSuXGvOMeGHC8P6
q3M4H0Lb43oO4n+kFM94XxDEuRgjg5LtNJsIN/bH+mOysr+mQhXj9/CnmwqNYtH+o9fjDcVTA9o7
H6n/cPhyH5verg4QKcxhRYOF6efKVLDG/OrRtYbdwknZKtzsaV5wOwo32g7W60w6p9c46uzJYg8H
gq5XHDKusZHgKU7qdqkLHBT2XzOa+g+CHbxp24HXpXHqPqcT6w/pwJtBqDeVFR9NTvnA3OBF5rOB
BgmFNBSALf0YOraUF4nnk7eTfTr+VOwCL//lj0hKUjp69BjezADoF+uWubF9ls0SenmXVcAAhNXy
b9BWqJnEU2xh95R2cWid9Leo7n9r1Jsqw3HbC6RwysneB0Ih7gpr7jCeo96C2ZD42WYIG6g/5APQ
3i42oJHQEyIksEtnkR85G8kxarlF/mG4/7ByTFNzpu7xQJfez+d93gzPY6OtzQixZ4OOqFtVRsfn
2D2ao9xN5bKAGXmxCWr1NwrhuHkIeqCXO3sz7VghkZJt7Gn6DGfzTCAZEYuzuIxpaWNk9j+VY8u9
kkQHB2JvjX8CGB1nVEbfzeyqfRXWzcacnWtckvakBz9YGR11/dCWTzZonnU//Q6x+9BT54MbaEqO
+I9X7Mo7nxp+PSaNu9YSoEXtwSAflQECgLBzK4mWicf0pU3PW8/IK0kGDnfsm+Td29RX2F22RtYN
92l4rM223zqRH8FVbn5bffNmFt+pN3ZrxxsUK96EhEH39G+YS5U1GrsMyUBtIZ0iYDpdJng04tKz
5UfFHkcOMuzGgX3Hh5qJuloG6N42dOQxDu1vw+rzE8BY8q69yrwPTvJYW9ZbYBIKMxW6eh7F/EJS
WbEkE7moNvUJSp5xtEK8CYnOblYoOjrBKHTijDFPWXanpqVjO0bOTSX6GXgqGFZyQuBmP9YFfE8B
69GZ4UwsbqdIJM11ztuH1Gb/HkT4GUReguFPIsvjULPD9n4024awLNSpZSPU0ab/RF8XZbHw6ZEG
oJ6qdlis85C2Rl16t9F14BJYjwCTAFnEE8E9suneaj5YbIfdw5xNV/TK+SMo9h0D6zNAbZeoaHhe
AF+oX+d3o6FlZiYT6eYTEq3Ioy8bjfNfWGqbMTOekzoHZ5FQrwd0dYPUOZkiQ9Tj+5dq1sYaxEa4
zYV4KsYMlAJi50nRzR8AMR9nv5OI5uZyTePGY/MeaFS54230iZJR1mW0MSwq0nI6HTZgkOi96xi8
Z2p/k6K6keRmHLzAONeAlempFc4aC9OXMLHJ+Qjb1o2OnxRN4dbQWy585IDVQzPXoDPNNDm7+e9h
YIGH5Hzz8emwBsMhoRTrNy0NX/uO8jPa0iA8zk5OqNZtpCQ+WUHan4QEq87YmUBeho9pnDqbTNDj
FPyFGSupjm6WkaEDb4KePsjCRCrUpRr7C0pv9C4u6VB+uK+TqUZwX2HlW3jAw8UMqvwG7fkgtP/Y
K7lgyJz8ZLbtzurnW2u05hk+Ko57OvLUldGplKO/iVLm6rLZOrS9aCh4LBKiDJ8z2BdT3p9IMWhb
UOfxS9OHTw5b0qruySgKGHu0aj40c4xaYBJ3Es7P0u6PFvqrKZtuAenjUdRNezx5zTE06Jv1uXgv
af6vcq9Gc2cU+aEJl7EDe18ZqG0pU+fVshtUKn6V/MvljjyRD9qW5JphSTjrkVJt0OU/TQz9xsww
TtroTlZuCY+/6pt7Ozb2wQKQWvmoSQGHokuhtNqULie+hB6tNETMvAxhciii3+M8n9RUJvc6GXNu
i8Q7qGnv887+DVrrKSBGIY3m7sli6PuknD7jArOd089Lhz1+PZZIxUVUG2c7NhF71zEfdY47VJaR
eXd9r7tIM4H1L627Wh7++7rj36WvpnPrBNhy3EEwdJbqIauzA+jfitbwSKxGEybPYW/gOfUIOG98
XxyooBJoVHZZX2XN0YfstHAnlpf+aMbgZun+sQAZIK84YY5BmF9Yt53rz0Pv0ywK3Ji2N4OgB6le
Kx1R9sZJdxvTdEQr6MgnNOjS1XglxiA+AzKd37CifdV2BbhpeVUg3iNQNwZubK77xRYDb/LGBu5e
0yVBmZjZnHVbefufb6ZuXB0zcbHht1DUtuK59+b6WRG/sbyIJVtz2eTXPEs3Fb7SJ8chbduUxRl6
SH01rYQUnw4cXFJ27h6OPfBvU4z39hkYvbXT6QR/CBoXLqbqkzb4y6Abf6NkFO6UwdySaWuytln+
j+z7tLd/XO7I1bIdbDFATg2EGmDa/+ch1xPTTbjqx6yzIbfhyDS12z5My8PPy5+HUrkX058ZeZmK
3mBWrb1ShIQL4mVe/ZjHmsZgDO1Hv6We2kf70/NE/khgSPsogjDcZxrbl/052eZtJq1Qouf/GKVr
sF41BOgkefqRmlSOAZBcWkbJfaJy3PJ3dztP6OIMrKZCbyq/deXm1wZnx2tntd9qeeUT+bCBVTes
Cdnh1OwnbyVzhfNQA3eu28B7RK+9fOfnoek691wU6h117h/ya+qXSdGksQLPeWuKlNQVRn/3QuqF
7WW+RqT5rYcAuR3uIhiMNAWWpsUb4V5ozDDREUM5NADWtnqeYXfQULjRPXBv7s236vCGWa7fcgiq
6GWYzhl3l3P2ktY5j576EyQOLWRB48K3m5d0Suqr5bf1tVNEEYcqBCd17LsYdSZcpp3PcPTp56HL
a/Ajkh61WfRPYxfh6gnSbRn1Ag+X4X4W1R4n4PQLk6Cxq/Cy/vdlsLjCRzEmDPOxtQr7nk40o8Jx
rggkRO42h9xT6LP6tdO4XDAYMdYGTcfXoAb9Aw29f5N5gnghRy5DSCfq8fihIaX6I4xOAU6yo1k3
xVsmoXIOGGeIFEjPmAQ1jW2DgQr42mPh6V0TiuzJIHNilyhnZEQI/KtmSMqegJQGTahe50n3bokq
/EefttUYmLRZsgVY/nBeyoIV5qGZNpGnb3nj/aVZ4W5Cck5X2qoMlATcadRb4pnmSeFa6tnPSnkD
0bOjfrbOBnIgmFHL058HJ3cxo08FpocsD/dj9G4kgU1kRJ282mOAzduMbnVtVURGELpYBLiXtW6d
o1vdkkT/cRs7PgfDqLZ+15eAsvrfpsmsJ++oDsEMOPbDpF7K0FOLR4VS3u+bnd3W08nVInuwx35f
+u69Y0e956Pn7Pn3uoOrtHpGGQhs1iaSJowvPw/5VCX/Patq/ac2sR14nZWREtak33iz0JWytj6V
Tmadhn7sKM6d+E4ADnVS9AVx3P9jhhVLKW2dZw9Z4t6zzGGPIzY7/KzDth+UJ/ISSTUwC3cJesHC
ksbXuB3EE27P+I6C/++IeOWqE8BocZjsDAR8Z79jhQZJ6HGe8PdUquXemDi/peOA4rU2o/3P4qCX
VQFcO/IfP9ktBHph0mDHndE++qLN18MYdidwAehLs/bNrgQippCCvq7T9CMyF0Rq0ui94Q3ph58G
n6KoSY3rQOgLOXXnuJTd2VmeJU26i/AE3MFuL7Nq+en7CVxDnbu70Ed72JEKQGXCHFH12kSv6JRP
Pw+O774bqGPPP6/wEXE7x8kmY+n77wdwMcxkVf3uIrJbkKCrqyH3uve7mxsV3c1LjeAQ5e5fmEkn
o6x/lyD1GFun6WufjAsDYXhqjZgIJ/6Ts4EFfxO02Uh1QGNIS9P5Nl0mCn5h/RExAvoqzRGxN+54
d3M5X4eJyYwZ1r9EMsHNLcZh22TuvwIO3SYZGCiuxYi6I+oLKl0fvjpesOTSyogOO0O7Xcf+Ti/X
uUpzMC/V8gBtjsnmz2sCxpIdFj04fMt3QvCFO+aaYDsXRsowg60KOKSdBrGYrnz5hCktQ4PTRHvD
4XRbtYSY/FA7CDhMnm2E0KvACRm/LabkYbLT88+PDDBzH1IPlQqXQ+290zt9rwO7+66D+qW2zgRK
GxfPUcmz4zbWwfGJ6wt9GJcOQqPtLOjq/KxyaCbQUwCmlOiYZfJk9xXoI+Q0h7QNF1wDQY1+d9dJ
MZ1plGsSBTrdPfz3VAPWz63RwROZoD9TufVW+kCD56QbN1ZNTW5FRLhUJZpiUHkW9UDASsu6mTuU
WJWZ78POf2IwkeECY3ZYlbRLu9BnVlQwOk5FtqXe854n2jRX1H+XMGrlnvXaXcd2ru5izE7aZEcY
enJZB1Fv8xocqmN+mlmrrveeG+PqsedsAtl+Z71t7I0ZFGETBPCgNJ45QRwKAyJ19MPxzQmb6pAX
GKwtu3hFEGJo454ZJA5U1TTTilWo/Thwbp0Km3bI7XdXynozOkF/t2eCPfkKiUyXENuzRJeSVH6q
tf3Xxby8TTzHPKOGN88F447OcsvrYIzlKgPXq/OsPdojejvP8Kx9Hav04efBNqrzkKTjPmOJYbhD
6A7MxA+raNnl0MLRvaXvT/1okdJHY91kVmkk7rbA+rRmafrb4qwh3yG9ZSJnAxHiNjsN02fbOMvB
JFW5KKJta6JOtyGSPE7BEkCqL9SrIwBFvc3QJl9y3+WjY51zUOdqZWWvbd4fNLL4TwBfeg29HB0e
Y15/RIuowVtusYDLCx4B81iPcsFnye7aDFoy1pnyl0QvrTSyf6+VQmdrGON7RWvkm2Ti/54sXyHY
AyVNjFUDYx88SzSAB9Rd4UuRjE8K+xlidbSS/awL4Cg48/whiFdEDdivocffQAbGMyL53fTRCik/
ZFpZ547T9NqTcvoYXfM4YBdNUCHNmDoDfWkzIF0xrQFOAeOF+nbcz2mrVlmTA4qwlpu4L8TzaI3s
kNbJFZ3xlHf+m4ttjBOk/+x45JCqjFlEaTXyjk3vs8vofaZD/NJ7gF5ljw+Oq/D55wG3yqPODfcM
rylAXxgjyP7/isefCvLna0gm4Vm7f5vBko+4OXEjpnn5m2jhg5en+a5vdb9zRs6tnkjfkkVZHFq8
y2wiETBPy3d2iQ10wlsOAAPLxTU3+2/bqvlYF2TBz0M0MWefwnHtDI6+jSCQd5nLISicGnE3IPBs
w9o+W8B3z+3kD4fYIweyoq/HfKnsD9OyZFlGpS6sfwIDwykx+wetBs4hzNGuEIgJV0CjE8GNIfO+
OyQAs6stM5fuUHQVATcI0H81lnX0CEB7LbtsPlYq/a5EfSFeC0zxMFg3OzAYXic0MDJI4XhgiUwf
Z8ZflW1uCzD76yhI2QH9Jj7+VJbSSMZbBvSAm03zP4YljuLd7O5AHvprAPt3FVtUgiWyo2Nv0mq1
1dRzEMLkM7WSEmyBIeVcf4OVuIfSQDnb1WZ96dumJkCt2ZluM51+Xlm5InusyC9T80yLxr9nyo4e
Dd94BsP8bachoR3WzCBRZNa9LZN4G+YAWJvl5c/XwoEtQw+LKXlaeFuFbKwz6Eieclz5gj1a7V0G
Wg8/D4SE1yfNb5AkQfPQ9TcjIXAeYaZ7nlRvoXoSFlrWYDyHkgFsAztrE0TKOaIZ4tqX0ditpJqq
d94e5uH19CvNErIhi6I6RoNmGAobf6W9xR3m1QIRbO+/ZJ5+qOno/eLgA1M7GOitFEiFAH8BUDcX
yH/QJ8mFDELsQKAMqxZ3hWlViDXNct9bOjiQXtU9SxO0KjZXeyMkAiEysUryQtzTiOeOmWTw0M9e
DgF1dpJd2o2YaSpd3ubuHOGcfHMarN3FMP3qHMxdsfSmYyJG99GT4WuKbRXywBxiZlbe9b0kxHkX
WYLB4yw8faFnfJ36FLu68nRxyCP/L4rEaqccYuowtH0gREKyUQzZDhEbx9UhpfnVzVAK3ag5dgqr
eBsUOFktx/Z2pbiGKp7/uoVg+j3G6ZV3pWc83pgHLLD3ynfJI2uiajdHcIlrdBm7xCv8MzmzCa2a
cKb7z5vv9Ezrw8lRt5yJ1M0fsidXK/VVy+hqTbn8JayBjTwI3KfRLUCOFBPBTxGtiSgQ9j6eELAk
vTT3MdySXa1Ddft5Bp1nuJHj94INTZ/qhnan74EXb5d1r5tt/VC2H4R9uNeGFuBBeMO/OOPVTy/g
5+uDNgXJkh6e5wkMvlMjZzJr5tJcQ5A+UPlUHUa9//stQw/h1gSZgrPdt08uQrwfMoqxrDA/z5zU
GfaQGN46GU/n/32YB/n/vuzIvV0PCnrPfz+Soo6SYdMR5Eyv4udX+/lNvWVMkiSIbX6+oVKKQcua
srNuonNTzyRuOaxTOQYrhj15uo+9OTlDp58elNcy4sfNgwJqegRxPD6Wc7OpG5Xcon6QEH2/6qZv
HmOb74+O4K00yvXPD4pEC65gG46Lb+enAAgdQQT3hkH9Q708pJWPKO5/X5coAEOvuBmY4b+swMe7
QFbYYx/S3RyHTqLMRYE1J4Qw5NUf03JfkhT77cA2ukttfQxcApX6ALO+izYlME1/nblY4x0SENOE
VToURPrYabqjeXA0POc5Gx9FHD8qOxleOmP8Bfme3SJCJdjsYja0iy/CD8btxp4IvF767iWEOUlQ
nB+syRdTjKvX0s2NA2B362WyCSvvGSCTiooybiy8nQYIzflmKcUyjmV5NR8tzTsfuPUvXY1wozh3
HMi1RlDutRbhAP13HRX6qcqUIDi4OJp2EWzXpYGgGuVOio/HUGezploMA8TQZjpHDw5csYdwJP8B
MTnkP14hpDpguH2LfKQm8EPEhrSIQ6q1POWkasoOq7i0EmNj0/dLGjWfyW4NSzPdkR0jV+YIhaH1
k27ryuDWeDO0m9pYhf78HgjGgcJhPpi1J9ps/xyTgbZb9IQJ9PGbhC7Omj9upl6hofT7fOPEY8Pg
vx05Ung7gtRDDDi+swGhtO7px60xvtrrAi0OSU/GiBQ9wVtuMNDOADQnaU0LDDNXUtV3ZZXnpKNL
Wdplt5V2c6ji/NtX3b3EJW1k4S12mvcUh/Cj2ZWXPhwugWj89eDRs2ILww9h1MeG5gMgAbRK5Iy0
E459ZOkDqi1Tv6plhOJ2yIBs6qhNV2iSqWdxYnpK6AwCweWwvjabSb9wcLzHkPWW7hkddVM/uzVz
lNZKMfOAJu8PI9VHPD6IDBUTFtTgnM7sWMKgldYW/XZuiXfVqnAuefre1uVbMxN0QMlprxtTbLvU
fKi8OH5qGga7FdMb2kln+tA3FeEXqK1Aw51mO8clA91xcrcs3cvVSdhPQrRE5PXlgVMMmYe19bcR
e08gJRu73gEtXx3nBrC5hHe19U1570ok0UbcX6Ku/V136ZeBvXGtYk0cdiIIFqNlgGB5JHeh9b7H
LMWsMLTtdph0i/8sszd5ukMB3HCwIeSE2AslUxT96CJRQ0bYGki9ApbP1TjbwSEI/nnD9JcNnpaB
Lf7Kr6YMPka6ZHih6L23k3cpTJ1u8iV7HPMru5E7Y9ZqMo7EHr+l+RnH0DNwCtwVAxO08+Uv0J8L
AVZvR2umyI+JckFQFB0RrGyNRv1plCkfGZ7yD07TGeXHmjIpwAxA3HrTzN1puYIqIzsZTesfVYF6
sxrEueX2R20Lhhnr71SSNxYkeLcV4xKrgaSZWxOacUQhi1P5NdD245jDep7S5nOopmztWEBH3D5S
GzS69SZSu8oOgivsRGaPysPTZZMDLM3fYU9Lg9Ew5ytdQNXMhwPW+5IsvXxL5sg14YPcGmWSrcmU
2eG2gKegRPeVN+AIkbGjeZnfWyJGO4LIdfk2VKI4oDMMERlJdxuq6llo0R3LLL7mQwNRZZDjpnMZ
kfs5o0D6qRtZuKyLwzNIfBLatbepo/HD7dU5HEhmaomm7kq2f9KG0IAMpK9nGFMjNARZiPrLDPQE
j8AwHuOj2yflPjUyFt1hJIFPJP8i7FInJFPVRnUYhgNdbYfEdI65ibyDQ9uWBp2zi3UPT6LH1ls4
L8k4G8xHvZ1dtyhoElttvXHA/GpyyE/FTrrhZRiMvUdI68bsSYNOx+hOclC0uH4EsjcmJpxWCX98
MSKq4mdIGzjWQ4IY4vBt0qokuxWvV6C9tReqX6HJ8awLz67n9oe4wwBcMwPnzmYTTw2o9aG3lkU8
n6w4ORYaaYFlwZ0YfcqPsSVwoqgJ4KgmFN4iFOcg0l+IZnLUu+6jdOQ61nHIrKnHhWAzs8NVEq2i
PrgVrZFui7Lj5IotQCG/mkYbmZTTZIfCdgqcZyyIqLwQAOJbzpANsIyxYlBdEsq3KUouCJ8zCTfJ
hH9givtz34vLBMT1Yqthl03WNrbV2xA69AMN/lpXgolo6muUa3dj+WLc2RXpik6Z4nhcWvpDzWyo
IGR802kmuV7Rc0JmcLdmucDjQT2BthKvHFkInRfnp2SQzQPDu49+Gs5TFRk7o5dfAbOYpmKtW/ZE
Ah/4hXGbMsduYyR+msPzZ5lnj3mCD03NgUFN8N27pOmUMqg3vlTfkUZ5XU7Vman5ftLdsxOkJ9cg
W2YQbrOb+hNOUxSlE51nGCEhgdLqJS/9DwjYoESHF9k1CVIXgZKo8BkT9fKRnAN7OxtMo4ZS/iNn
YUvia7TNrYHk0GHTGBNuwxajBS0hUrwhDjAspqabluEIx5w69W+99gnlHRpzR64qOorMA+pgW9Zd
II9duRhV5nTJjsnGnS9sXAxutg9rgkxtlmUO9wa7Ek7POOYwUDVbu4mKs5X+mRyUOAaOjqEygifL
t5nAY/uoZ5NX3r1k5d0QweGcQyjGS4pdu8KXuZtIqr3YFMxVyBmnRdRa9oxUXRT1yPNbZyu9+L1I
0NDGwWtqUJWO9M64TaLxWMV8KJRj3ci0lIDfX21BOZkRnnt0c+dvKug7XWUyRpfsTKnrrc0kQfwN
9Zbt76lrWk60KZ6JUmyBhyECg9Vq0pBhEIDePA2A3OsyUdvUao55rWPuRYvGOAnYytDvtWja986u
XgrlPifKYJw9APitDAfPaHxLSmtmJ5uIiETBLDJm6MQ/XSq3lBfqUYGPMeyOBnYqA9siWt1lWPrt
6IySA8IO4A4VUfLX3+SWycfGwqDXZwPMj5g4SF3RyCyqcjss52Mn6uEreMG2t9DHE8v0HabWU973
10F01jF2xl8trGOVhySEJtYv79kGi3b3xxDVgwfLiDMpO4/1OCM33/iNeDQIihnLWTCWBVGRPthy
zk9NzDXVtenWoXW2LiKxOOqxVybKvMNmORD557XGjc0Y96WABZDMKyZ6HAtk6+1RnaN8u4N0tTfI
llkpojfZ6/PU+O4JTnRDllj3m1vpz5B/5EHfbgsDwHGsASjAvL4WiDixysHgHxQ3Q4cD2KbZW9Yt
U+t8O4d+sbHQNm/cQJnchaPAtVYxnAj/2ZXxXnZ4/1u3m9ajC+VeZYyDBkGLFq9juFG2wk7TdYRk
pmrTemrALDf8G1gNzgVaJukMAARMpu86Rs9udCislHOqe3s/V+azFixTXhQFCwzI36aY4vHzU685
AamNrbXE4RTAm5SzNxDmhd6IIhnCGIq0alfnlXuWbvZFoNKOZXk7k6Ywu+ZHTzJbnbk3cubecERn
O7HAeUyXdOUuP7D0IyTzGAq5S9yAwOg17dwyBCdZByeamBbGQJJbSeHdpZNHiqCRnKaQfbXHGLHm
8PtbzgHSi5YJcxrYX8gFrdVQqZs5JT4GLFiHHgTwQm+DjFmkYaINHocnXXBneuVEAnciAtgFafga
ijU7laQ4RhSYfA2FQMqcDW8Ejxyqsh6PRT38Crp+3ULzjRnprDleNfwiaM5Jkz0i/SEEYgSOh0z8
U6pPkJaLcZK/2Sf4+aQH+1x18IlaWyJMQ9wJNm1mHa6dfTnM0XFI52f0L4ju0vAjC4x/fTXXuywN
wM9AvY4yBB8yCz4nL+fIVT55UbKoaFPMX3lxbB1SP8LuH81dcpR6qFhzFO2acytr46HxQE8U8hNY
9mEQ8yEcQvgdgrzIUlJ5mOPTIOd+15X1qUhL0namdA9L2tphASix7yEUydED+Yn3laIy3BAGR+Nj
eFUzeFIZO2SbUTdRtSbiYUbEGhP5xydH+iWytK+CQNYVQXbvGgaKJFZAvs7I8qsJYeJknILqaDSB
tXf9msjfqX6ffOuxwTMyoK0893P+AXvP4uTBIDOc5nZlN4KPkoiGgFMCdNOI6IVfM+Q+9kJEyUHO
Z5QEl26obo1B+BbnD6JIvF1k9Eze/IDblk9uW42vkLP0wuv7QhlgP7np8B0bOHhNYqzc1GEBZ4U8
FoPXAkyIuo251MS2kM6jXwWfRGagTOxuadnTvid9fl8bhP5AQfnljX9M+sqZ5b1nFvZXJwy+21pu
wO7+sK1edKMWrWz8Eli6P+I2ZHhAdM40e8ut0G27gSOqUTrHwJyeASisgN3eI/badbaoDnXvrFMv
fhY4iJFzARK0ckTUnFRkj0Rxispsox0tdjVFc+FDPXFjdK7tQGpcwQ04T/gdkJ7iKcxwkvQYl4aY
VPah9/9Zc3CaVPGspI2VpRNXhbrAoquIBToGEwfkG/CO9+Cdeb92imnTKmOTA4HB6dAQ1PghSl+7
Vljna3c3WBxiVF4TVyzkFi/5sxHgsMNexvQdRV9Lb5bKzYRPYCFhsh2oJXWKBIveoZcNJMqUSP4x
/JYh1BEjwsqqxzPWlQ2f/mcawp8ZVfZlqGYfxdAFfQxpDBZeGQpu/ZID3ZCioJbzNyfcfhVFM/99
W5w8Gr1qE/OBrMl6Mw3ctyL90j2+kzw9JV37q284r/hGhyi1yH9D+AlWEuKcbJJr2D9wc+8Jivm0
Fc4tpqj3NCi+wsLirNijllXzbm4RuTOr+C7H5hTn6qFziUgZu+ECBYMa2W6eZ8PdukaNdtwa3mPc
KKspi/6l80hAKGtTYHOx4DOGLr7yffmuQ/cS2RTsieWyUI4PaiD+zNXdsjb/9pN0O8iH2XgmHbHZ
2HZFUY+ofMyfpA4fCic6zQOwTqHql074b2WH2GceKV2X37op+lcPIEJJOyn9TXvcQ5pkQ30y6jc5
cqxp3FdD9XgOa9oltqn3VjgQ3TYPe9AhjIzivkYAs+pH5h+BXT0l06Q37A/kDYfbxj2G1Ekxn+7G
RMRwmPr5zSqXuDf2Sbx7Tvk4Ma/jzt/KZihX07KAQIbJKBXcldOaFew+NAwSZz1MOxhspNdxfBCv
RoLzkxbaKuwJmmpYsR8UWEungmvom1RpU0Nnslw8YQXWzotr9P2K0rZd97Gk8ezLO1lqULsa9SUT
452uQLOLamJBxej88fwXFPsABxSfEsYLa7usFoSk4MtK43at8M4tNqoKlW7idgfaqTf0RH8WvU0M
UWJXOQI0HjmWkT/EW+oNG/EERsZ29N5mpV7QdwBM86sX3yofiiS6xQ37kW9+O8k/P+6yjWppnidl
cs0ZAwMh+WB6rYmKuWpbPcCxeHVMYzXr0VvbPrcThqOlPxP+NlpMnFmL363FXQy31mZAGUCfYybn
Wx6XvZU+OniA6C3ofTCZ367Xv4y4HWbOJhk9Y8Otn5IYdkqeJKh2KwgbZlt+B0YXHnQliDkQ1reR
MprJmStvBBnSBMa4f2jDyFXk4CKKsnalSg6OPnMaLqWQt4EkSYm3hLbKU1KxCaLRqbcOx4GVZc2g
vFPMiMO67I0UjXD0YZs4FOIWw4z0xTZCbn2jbjwV1XAZGpd0OlIvCOcKfHrnUn+WrXmzkUlukEte
wVncHTUt4UAvbogzLoUjwnG52koxYHX0DGpDCw6gHZSsfaBD1p3HkNKrkGr1jr37Y8Ni3AYOVBji
kXFqTKLZU2baM/IT32qvqQdSzI/VYSqo3qkhJ7zMMlxb068FMeN49Ka9ESUjxePLHFd/MKrQHM0G
zGeFRYHDfL8H0OXC+qIYK/6KWXxZRf/CoQ4Wg842cEsfopaEvdLAyeNx+MOr20II4ao3aNOuypLb
zAS3NHURyW8cimrmFwDWpOXw7vsGPTN/jzsvxNtxL0zj31w95RAs99pFXBzolH5qzylPGtljhoRg
CnqaBN6wasTkbrrKufuy+s2wQG7EkDzHyBdjwOQsQum2n5N4FQaxc+zgrGSd/96q/JdEvzcx0NyU
vk3oN8NmhcpGX1Isu1oDEoKvRLJzDfomQKZkjuiBU+zYIOYgQk4youJJXrpQuGuz4kasB59qxnuy
bbLYWgWlIQnStzSqcpLdhdyFKXxQU/t0E5tbGkbDkgY5bfOZC7IgzkNHODomACRVY/xmAir55w8G
CUpV2CeXRpR8JBH7cRppEoYjJjZTsXZ1tB1n7jkKhuMcxsyTjICZYa7ezbKOH1BTgbCieoE0aC28
HzHa7qphVN76xt1DeXBCZr2gKTtWcUWSmhO+pXSktuBMqlW98Hqa8DNpkd1ycKCVPYq/qPjnlc/u
uuFu36EwWpuzKXeGlN3am2l2Er5It5lpEsAJix9twy/XRB2R1nfY683/cHZmzXUjZ7b9K456hzsT
ibGjyw8888SZFMUXBClRmOcZv74XZN+2dCxSN+rB5agieXAAJBKZ37f32pjFUUwDt4VoiX1vxRwP
LwfRaeKlIRw03vX4sLa67LYlLqRFbBN374nj5Oi3GdCEC99yiVtnCw3xrEdTpLo5juAig84AQYJF
M2Ifpj7LMU5m3X9KFQv5NkXzjhkEU3ZMLWAMKW2VjvsV0RNYmLI6sBvN9mk+3lP4K6iJ6kfQu5+L
bKS9Xe0KOXbXeaXte3kqeXaS2iFbcxKw7ebHtW7dYS9acshky/umDR59sfeM5qEfGP0VqeaM3stA
Tx/NAExaU9sVcmQBuzIOnRMen+5C4kxasfh6zJtewKEd16Y1PfkG2aST5a271ry1pY+2j/SLLgUF
6ohuP2nioDnVZaZ15oUr6B9HI1suQZU67LFkjCyxR6zNBPQE16klXr2OPTXT1Z5HAC2o0Z5km9/q
Qs+PKdFn7M1TYsKcK1lGL6Yq6YxpzYzFucGeUMzftqHQuY+RKqwa1xcMVnuZ05C7hH8cYG7WXquM
tY3rrBAjubxww4uhkoCxYJma40NvO80OP4KHSm0RQYNZ1jqLvDbxmaityCCI0SS+eq7BDjl1ZOu+
eiD4dvbzEMgZZulRtCiBtLZjqPnDqnJNursDyHPfBnySxsk2Spr1/L+qji+j0tFPMSb95RTHaI+R
qWBu128QhzkI3YdnYhJM+o9rEGBE/xkDS0mebd2kUTlQtKRkwnwaE6/bNxUlFw1yV1mzOfHiNXu3
DXraa3PSvmVRvsp1kJ68bCL8d/bcRAgOqfO5ybRwV9Ugv0D5XOiaDx3URmGvAveEGj6gscydpiS6
1i18EsLKsHymgivniOxmMrpgIRxnYgWLn7sIKEbYfsmmu0XPjqFCrTvylbypuRzxSZmZKECL1Z9y
2PIrL5ylRdq+IfJcH4aVX3GSQmBBiKQ27ctaoS/VNw6hvDeOw3axDFliRbzrXwxTXQ1+yya3uwFH
Xe0C5Ry0edULGH1ad1jML7Smv3aHMFlNtbHFi9RehgytqJwjoRtI3r4IdtKQ38YJeY00yYbWRMNb
tTgS80uRyIIm7FJp0JtFnPtfrZo82tECmWLwvC/zpnpFDkJxLqKBNR0MwzH3LVZqx8+upas+zUBp
Ap4MyVtHGeTSNZcBEVMLk39spkZuuzp+rB1fPLEC9PFgeNeVpbeXbOP7Y+ayMk+q+JGmrjjFzuDs
3RkgZPR3yixe0h7751B9hVRDRHVTX8EQptshwF6GfuAfjfZJT6R2NILyBDDa2kR1QFehKJi89Xgl
YqZgd8SFYU9YxuIQ6UwEd318yjuaN0FNPFOEsncpC7rsmcpP2a1omniXkWze0NNhZwt2CNXstBlG
PV8JgrqYVxaBT/BOPQBlgOJ5yJPqTWVdhq2kD2aWEo5JiH4rR7j3IayTukx5BxlatRUOzglUJSuX
3PRFZxh3pK1vQsN21+UQblzKjsWYm1cJpI47ni3AsfVTpaFkTiiYypWOUtLN3wamfV1QujClpBPY
sz9otRZhZDYwv3q0kUvfpBMKagDk7mvclo9F555U92oX4rLG7OyPZfpkgW5jO9azfzXyjj53Ob0o
n8qCEa5BKo0LvekGyiHdXochfIjNx6Cxor3p59aiBLuyaPCXDREVEfCu5GvCilyOMKJGrDHkhHZO
IVdhXa2GkWlEjL69lEFwY0bRHRhya1NZCD0HDBFJQ0HT9vFWl1X1yerrYMnlZN0ZFwetnLWtxaGO
AuOu9+EizM4aQ0QrQs6+aazlLDZ1K3061nSHNrluX+WVe9n7FIRlN6pD2BnTDqAJ9WHQNlAXfFBl
TXU/NAbrzyaONv2VO6ls1+U5mYZiJWWvX2Jh1pdkGm5z+nGNIpYTbIa7ZLoCBYunaVPUOEv8tLyO
3TZ/hFL57C+lApzJNggBLEVmv5h4M7QPge1iM2REsc9+tXy4U828uQ6YKgNJmo6lBycJ4HzR2P1C
35OHxeaCUEhUUDa/ikyql+FVaLJwMCvpL3h5v8WW/eyV0XUs82w90oyAo1reSypviBySBdyDnS/o
sbEGYNujdPAu7kpjxU5dZtjTILGqe9uboQIjNgUIANBlaiT549JsRgPXOmALTY/Xg1HdW8mbU/bG
FXW1FpllOCW8BxEAnnrhXCOcPZoqLNd19rUQZMnX7SylYSpJWeZh5GM2M/OcbkpSUAf2rqO+eR58
+ZCZFiVItr5JbB81/Gg+QNOypl86+JSqWQ+BiKRHwdy4NOtnJCs4xFHjL/u++9oC81npafKI0HYA
+8PjpXfxw0QKFJS8hZfg8hyKZFvmPcnLHStmf0y2TZtcRRa52VUxS62QlYB4bmMmFFVzhUJ0K6yO
i7XIol0PXio1aw93jHVf9O2S/v4zG5EvfssSdqqtZi30cVPVJeibAd6Eom9hN+blUIfgJIZPxqxv
rEv3i2flb8YstrAN6LUVNRBRiY7SDmwK1j/f8qm666YMYzrllSKBPw0Ph+hi9xs6fayCrTNdSN6O
ttDWOR1HyzCuiUzLRRluTIMlulM8p2irFpCcCh6aMS1e0Ml/QbK6rkZQpIKTFZV0LvSsRyOpOfeD
IT+nnfZVlsY+dM3m1A2brPBvbXvY8ttXGruOZeZFMND0cFih0z0V8N8ZNaYGN4LGhS+1e5Az7mLS
hrVTYVLpO7LcCrHGonNEg4LRmQYXGveUUhhE5g4lgmqyb2k/l30apAKO+uZ16msnHip4cx3Nj7VV
gfYOatcglxuzd6XJr26MgFY4aPNLNQ3LZBL9LkIM4L5F6S2+hOdYJTXlnUPe06R1kjHalhgFqSKB
AhvYHBis8QZhnQDfdohdy2raQ7IQtHnI4cjiJy+xKDUxZV8AyPk2aEh4VdqTyl3393YongxaLwge
jCsriXh50yWPAlCm2FIC8iPGYQMS5iL3F+hnrgIVL8riW25v4WKHa1nFX8hrpKVctkgpJrtauY1Z
0gBkg+1A0ac4HizGWgFFj9kDt4BCNIvsZZacDyIWhw4N80RhfhO4WNJ0oCw+8m5EdeFXml4H7KFY
5DWhLXrN+VKSTwVAE5+Z3/BfWGqCfbmTcDqKAfpQ1c4lXcNeR2nP+jT4VFnOLfEQ62l0gp3eFFcZ
CpOO31vYHl1SH2CBlZc8gVHwzHt/YBBOyEPYo0MD7JkMIsBojvsIRLg+egEzuKykt/Zc41qWLDL0
qjvoLiEMTlheTVhF1iGZyxCzl66lFUvRBUy/JNKoxH4R5g2q1n1qD5/GEDlfjvXiIqS1Qt+8rEBk
o/3YBHa59H3SodlFY4SjEzMEMaS/uRHW2rM3jrRE3YkOWI6bLPrGdNrRDl6ZDWMganu1CQysplkI
XKtO2Ngr3M9tMC3NHnK1x0YIGv+sg+tea8C1GQ4ZXuPec5zhsbDRCOtEIe07f8n23101DV/R6rDC
eOpbInyyAMrxUWu5iCXScQBDD64c8LfmVUYPKOcDnXHb9PG1nbBs7FCcDP2IJNGnaYuie+ljSzmO
Q7K1220hXRKh2UPVRfw9wp447BGyQ6jLz2hIsRCGTbOMExKTAqJ4DrlnXFsohcIeV1Cj1FevoMKF
n/ekpKdt+wn/mbJTsbTHrL+hjDXHWDtoCK1I/xrTx219f0vVZriwqUDuRgW5kP7O3vWluVA22cBt
knNO8s6Lksu2QDFb8N0zOSImatWzMsqbse31VYan9Hoi9g9mxi7I1LRPJlOsjBHqHO7rRor7wvNb
lutBvx6H8qX063QbIi+0SsY5y+pX5ZFTIGatfp1d0bIt91OYv7iAjHGnZxsncN+wzT9N4E6jSH0Z
hRq39ghLSTIO+i52aAFMS2mNN5XegQ6jRMA7PD7UZrrzLmuRODd6Px36yvRPJtauFUbXZFkVSXso
CvMWPnR9a8yQn9GueB1OHWXy3pq3zIgLWHQec9OF9SMNY+3ITF8JKTIi58la0zAOZhkzCd6DdJOb
hrkZWKYUqbaYfDQsEzi4dRHMXnkWT5uhxPHtOv207OuOlG9dc9lP1wdTzwhsx8W80hjuF0qbV0zG
fkbakeugHwD5ApvA7LhoQjT5jSg2QPXdC4TH2WVf4wOs91w3d6FpOj+nFrZgUYfEXnXbNDXvmPXp
wNPjMI1K7DLUyxeOJaHngfOKPfpUeRbuS8UWTCD4ujBggLaB/lzxJVedoIiryVAepIbOSp9i87JA
y+yFRbecWDdyTy6DuPYOVhg/RvWwj9KYglMKEhawA9Ea4X3i0DgcovQVktl66LpNPKa3IZJ1J9C2
bkItojWH/MopoSu5waK3eLRhTOGkdvtxDWQNLPBADTsz4LtYpJonximq4Gx3yAYrLws3npfc9DkI
O8FzsJSh8yb94tgbgYJJnexMlb/k4MEXDpVq3Hk0v23UD3ojv9ie3oPMiimHNOtQFjbS8E5fDa0N
vrHwvzlxdpdMdMmquamuWOqYg/voBuGrZxKFoyTqOnfgqchERL5PG6J0Yb4hvgFgWcTdhLhOT5yp
MdYkBkr2Khr6GoyEWwILgE11kclEIU61YmpjsQ3SpRIUpS1CnXBgHnt/vOuNEJdQ8OL6aHanOIWp
GawCApM2Ngt4UtKspYfqtrEkYvzRsfZ9jGu8lsNJ5OUBUiLqHPSpLS3jj0PAjP8IdiOi0bYdS81B
hISAzaHOP2RtUpXptO+N8ozV1L3LOB4Nd3oZUVpfYIs/5CQdXYrIcg/0qqqVnKwXlgndduThv2Eb
ctcUMn9qNJRKse7QlJ5lViTfHAz4MrxNMKNoDeV7rRA85eGdWWniFiytxZxc5SclDIBURIlg9s+Q
kaaUjcfYuM586rVZDjEIesujGamcTg7S7AIB40WQDVea0WaLXMhyS0ervirs1T+zYcMGU5SvE459
YYzxTe+hiCvd0T55eCNXH1889R+xbbZgzWuD+Fa6YanzgGjFwEaNo6GdM0prDtaxV17eukTO06wH
9QPuX0DMmarlWNRIHgrlrjOktCwwx30VgyhRNPTQwvnrWAvYiRHqt9DLcFtVMYEZPkQjERq7qCCc
IxoomqoaodqizYtiWQJMujHbEsO0HDZuahgHlSeEAPc2fdXUd++dUVui6XVuynYo1w6A7N/kr0n3
PyK/bQooQihdn4MsLeNs9KBZBNGikOqS5oWjJrfkde4Fh6jRgk8mbW/qhT59vZSefIFl5qlKgre+
HhAHhWzXRRKWlK4ytkkaYOQVauqRuSkbL2PQLbiAfFxVrYk2ldrh9wjpCb4YStV9QOTMFqN8fRNY
/EOvwb8ZOYiRmHSbIyuLF1Vlr3XVPwFlnsGAtb4cqr7Eu0snp9Wjh96VaPoactzSxlq6om4305jL
+0aT1nqWJ658NOwXhuLlqgo9v0si/45dO5s/ijxHFQiAUkx9F6Fd+HvYVgl7GGD8GkTFS6u/sEtC
OuT8h20Py6yIErFD9D8n2GDiKeIa5h14mrQBcjR6jbiinjzths5kMZJn/aJknzxHM3d0HyAHTq1P
jbpg8Zc6+ivcX/fKRObqkolw8oJxnxL+sC0l+d2mGlyUwP5zbgTf9K5z1oMDLatOENn5M+E908kv
/x7ImsRGDHG5A/WiaRLbnZSXlWAtVkFogq8y+5W233MmSwUgdbSJIPDaNgT471wPHjAfkAf5ZWDS
wAHm+joSCTaurZlBH8DAwW8gj9//MWSWPKauuB0TO/jMlwNR3jKrqv7Bqwtr2SewgL4HrJd55x3y
5oVInksdBdSW0K9wQxvHfQG2ypJ8RK5aVMgRpnqtFzycK9/WxWsLumRhlPZJEdN6SRcIPbxeX9Eh
d5Z9YO6R05kHWUwosq06uw46HY1Pa7zaeW+zsKcXM84NPcrqX9U4yE3TiWHZQSe7maovEFOPjM+U
0IJsOum6X6zcErEAOEFQb3kZ3KSd+BTmYQzbBbxRMIsWqnnpTH8PuiWkzJNjoXsTAw3MWlX38VTO
0Mmipg4JfRxsSPlZMIXE0XBZzl7oaUQKHWuEKFJyudADoT9YNcz5Ec31cgpgLppqqncQzbLrugMa
XeAoXlZ2JNjkdibKfQyDntHTWvH7GD9AGa+/T37/9WX4b/8tv/5nTG39j//h37/kxVixTmrO/vUf
29Xt6n/mv/i/3/j59/+xecsvX9K3+sNfOt2t789/4acP5bD/+lrLl+blp3+Z4yma8aZ9q8bbt7pN
mu9fgBOYf/P/94d/e/v+Kfdj8fbnH1/yNmvmT/PDPPvjXz/aff3zD6nz7vyvHz//Xz+cz/DPPw5v
2fjyH7//9lI3f/5hyL+7gqBNAY6X0WgL9cff+rf5J0r93ZXie5i7bUlbOoQp825qAv7o7xYbAXQj
0rBNRwnBj+q8nX+k8TNHJzFXWGSlu9IUxh//74v9dOf+fSf/lrXpNRGtTf3nHz+vAZCnGbbhSCHP
Qtcbnyqmw1SNRMS8H4oBtrDpf855eS16PTsJw3xFQgcAZsKV/8O1+ddX+PGQzlmY/b8Pepa6TGPR
rn0rgLKZ2kkPTaeEquYOaY5H11df4mYIdjHAEqBfgblM6im7ccNcRwpJzktdkL3Yml5/BDdB2FcE
nxhIs1rCiEPV1vMmKYOxI4Ip85HHIPCZkiIg2nAwOM3ONsO7SBTlqR3HjlQMO7wJqjielWDtTdI4
2bNDj+0lN6gaPKajjgwv0rt8N5m8x9fke8kA3WbRDrsAGfwuC/K+pwo1FtaTZwRxcJykgarQCjTA
uX7QVzCZktz3N01SYswqnLroHuxwQAE2Kr0ccSiYsPvgLRi0EeM8fa5RC50oDMNU4cUb3VQouK6Y
TtpjEjFK+LMAQ2HvCHWL/sbcdZC8t37EIkEH6LFu8tJGG8B+ZFH0QJKHQLZg/6N8P7Gfv0iQClMC
jX3cdbah07WwCcPTZFRbCzMwjKsqBMCiXJBRgG4Wicqu6nk/QSaIos6DWOqVIi3F1eBT4JePhmGu
hqyZgWx7zce57zabytRWVA7Y91okZUD4dp1kN7KMHhvrSALComGpFqPnbjyccm6GeMS8m4O/fMuh
W0u118xWVJlWZj/S9wkF5WkLMzd1OFsdCls+mEV5kH5yjGOX3TwhCJMZHpIMZ8GgbcRIC703Zmfg
uhDpVkFjoZ5/j9GXUn+NlwBVW8RrhS2UjKJkiSl0Z1rZkoCLVeSb0IST7t4oEXyyVZmgoCkVPrgR
ie6WCFeouVE5TPVXGQ0HckAXhvFUEydZJSR11+XS9NVG79krkcQZmNaqZp1rDhRhULZcRPQTgzkE
fcBqOv+xRvRs7HtrkLR7Y4gvNQBvcxfKt4koGex9NwWrML0lNJg/IaKKJmKAbE+zpv041HcJKYmq
8JcBJGuBn0Fg1DHK4KHp9a3XBLgtuGUashIQ1TUxJ6kjn/sRiSulrQq9ZJfS/khM0Mpib5fqacqb
dUmkjsMiIQ2Gr2Hn5ss4L7ZVitwOup5VR2uPNFfHNT/R4Ul8/EWmxruyZ9NAxTDixmiEGFTWZQKN
00I0PCT1DqYWUFB/H9f5Xd0lq7jtbtWg1qLFie27p9pur2u2VDIZts5oXka5u44whu8gniQvcdEC
7wkmDPTg69d1hUwzYXOks04Z/WkDYXjZ61x+qhu1ELcDZp3CKe6kb5u0IfBTQkGEeTITEcSe+s0t
wkucuLW6qXy5pkSGgI+1SJ2G+0jjkrmzdoUW45xlpFETq66TIdgMVMtynIdIlkhwQthtBZ9xUcZX
vcPaxaY5BgdpZaBp4vLtKu7gMMWruHROXQtbDzKnkdOdIZvC5JFzRHzEdr41wm/chU2X3VdhdHTR
pKUeQNFouKbTdgppgJIYJ+lsDo8gyDc4Xk7KxbcbjYD5/F08FUDGYjobsH8s8NuBra6slmoZA7cn
09jTpheUTCuYftRukqUfEjkEoEQ6xFax8a1A7DLxH4gPXhffS/IRjDV5SqS/xRh+yUgXnf/FKrQl
O7kbKXMaOYz3wZgJ+lB6yAZAW+hv4zF6HcgiYG/iKcQZfXVIW/84zBgLirbhjBDS7ahFmecWdwpw
0mPuE39pBtTIctXfJhJ+XFBT6Wz0/NTSY2DMlvREo5DdgjQ3UUv2lvBbfVP1iE0FsIHn2oNUBCEZ
HcMQaqfOZ/JBbaSfSG/5Uvq0kwFy9jghSqL1gDhncJmj1rlk3e6isXNGsusIPqVNZ0NwzXgn5FbX
kAgzurwzKPk8j0Vofhqd3PkcRYDoLLw+SzrPBMkNRXAvNIPEsQaBTDNSskMuQ6IjMkfb+5zPIOnR
91FeD+Vr5AmgQgQTGgMqFCPojmGt494vNkkZfBKNv6M4dkD1duvRyXVpeiFa3tI4vk997c31R+Zr
84noml041Q+1T/Co29yNQ3yN/P1bYrRrW6+R6Mvk1piqUznB+0xJJFlqEriX7TjjPWCyW8AyW991
0Tagg9cnuYsyTE9S/0Qs2BKiW7KmmHFqkVH7FTqPQjUYl0NkqZN7jELtroIDq9xu44Ximnn9CdDI
tezcbGcN4S0gu1UJ0QqzkbcNANNcGBbn5Y97CaRJDRLlw/Qap+SH2Fa8t6bkPg7KxwkejKbI9qTi
d4OL8uDWAavZuVbf8ELK1c5S8oo2Fi6bHNlsyWRSWA92O0+zor/kHYtTqYQlUVlUwjsR3dqdPIB4
YhILEQO1J5vtzdbXPcrkbjIjcz43I7W2tLnuUYuvLV0jpMQ4DqE7kSjYcV9CMGexeRiL6TP+iBPl
5E0VDduRmxb61JW9oLubPDDmVbalLB4savY5i8QqKIJMn/zcpn1tNrQ21c4d5O0UUsqnCPwM3OBq
ssxPplsBb2SsXcS41lRZfiNSZINicEkf7yZN9cve8OaxeVmFPJ01coiMKLS+AQDPuuJuXjOukVch
jbGIVS2hM39BE6RvkMPDLFGq+2zaJS3moifMkC0qHT2WXBrYQoroqbNpJzK8NNH3VITbcdu29leC
trU1g8Daloam7yZIY0cP29+Skmm/FBJVhA3obl3YjY1Fxr9segrwbhfpaz0YZ/q5GD9lcKc+Qbvd
JTEvXkBn9qYkOggdSdfvXQ9eqQGg5LIodWcT5ElxW5Ph8DB4iHUzElKWnZXJI+w9EHLk3VC99Zq7
IYrr5yAChLos9R4tpEHfd0EBHxGTJ9jgTgDECdLyxElLxbgJgQegbZtGmupd4anTYHrtvoJZhfMk
jDY1soOFaWLPQfjElelm9PDY4aT1Y3s4FpFnbXD3dSuaOiw/ZE3iSzSkKP1tyCmF00Js4s/1XeEY
1QG1qXY/oti/puWH1ziG3dTBmUQO78ACzZS18XMcc0FQRgvZcgMsNSIaxE7RPiEu7y9VhbcUwTWt
YGuI5F7odrnVWnLNlWFZm7QsKzy7YqAykPqK1No8+TL3AK9ZS2vPUm/1Xe1LuQhCXA0Ltq/FCqgx
l78eCzpXkU56KJVfi8YyjSqQDZ9Ld0bYeAghzapoVpmuBVs61nLjF2G8hQ4or4PMgSakJcS+TE1N
PxeJ4ZiUFMcHwgW7pi4utWmm7oupov0z9q59pXy3pJrRhd1eCm9AluUoeaeVNv3DwplO6FxA2fRu
lWzsSSEyJroWR22k0z1dVubUmNuBm70uOp5cKhO+LcP+TrYBGu6T7YZp5FGHNwHp3tOZkahlbGpc
zdcywgcNzd4Z2/xpoqqhuA1WBeyfSrQYzDU5aCMPuGvDttimE4YTXGTJvKZraqLBQDIQjtJDlUMY
hZZWO2jJpCvoUi3hYjU2KMrNEZkXtz6vsDnK3Eyz7tm0grB8ltoorX4nxqGhWxOaulMTsDk1BLos
JzysEx7UOjcflcjN6C4w0rRY+0WmK1LEBwMPXRW0tbMy65bsrxYwU3ekKVvm68kFvXrBFyTcmnvL
suGbZTekzyrSrxti4EmzNpibW4d3C4ZgbbqJZGtZ9jHpgr647xPYHzyt8M8picK4lUZzYO2V2Jd5
WNId9ONOg8iIo00t47FP+31YJpScO5X7zmkarVn3QMKLzcKeOCk4SWR/Y3epKLrwVjb6KwYPRXUD
WZS8yB1NN65cLK2IwNqo6NdGjYBxhXk6UowaxXraIPcGSljCLsvYEdtD9IsyR7wgTdcScYP9mXaE
MPUEmWVMJCRLdTf0oExEdroPevpbV76QLHN1LHfNRdh0qr23FS66YyRLFQYX/hRp0+NUamxuJqey
hyUGJJHu08Bswm1vBdBJbHsy4JLK3nFvSEwHkGzDnPS2rt+PxT0eKGKLC8Pz5SlITDc95YPJPg63
ASk1vqh6dT3kVlncj1PndgRQZXLRxWoskAo1FoIsM0T4Rji3+mZUQyNPxATs0GUyv5i9Hk87Yhxw
i2XF7I7r7YGNaxmKrEOnoOr4NXFa2zlY7uz/gaATIwiEkeSSWtMincNSUpYA902KAsYa3DNrnGlK
FA3vifKt9iDpDTc5JfAyaVkI1r3SMqdb2lOADbTUojbklV57Xng10T031zEV2prC0QQR3qKUna7y
InD9rTSbindkVfpEzyDGHCY2hlOGimD3cSXg5xr6/9UBqGD81HhwI8pyqWRqaK104aH30gnki1GB
iwbftPz68VHeKXHMhZcf2xt2h/s5JXKIctmjwz4ocmnooHAgE2vpxQU9mUPCi/Hjg30vnPyzYDYX
iv59TmcFlaRSkUh7ZJtC9ER1uXGvyHNtp7RbIQZKLmMcuCx6u16rF24/uzfJVIsUgTnJFFMOH8xX
LVbF6eOvY3KO//FthPu9eP9DaycKJipRxAp+5xtUSBbSGmdwFP7mbOcb9auPnw/7w8eTkSZrGyDg
BVRx/yIpavC+/fbjry7natCvPvxsdESRFM6A8439Aq6wfVXlrCedntodLxU/fCSvhY1yTkxYhFYf
8SuKNJm/BBSIqL13dvrp4y/yy2tIiUz8fJJhSAmjq7iGVS0vDOO+Vy6xQc9/6cPFPGh/uIJaqiUa
AnRs1PYTwhjApAg+Cmvx8af/3KP592CkfPjjpxuTU7bzC+yij+xjUU+gmVBLD/WlQYfj40O8c3XE
/Gz/cAKGCBsq3DDiiOgpCEAIwlPnUMNRKq9/cxbvHeKsw4R3MlBTCInDyRDGBhiNqxEbW2XWy792
DmfDOLGSsRngkQDyGkNKZEaNSF7qRcxLl4ZW+5un5ZcTkWD2/vlS1XjotaBmIBkwNEpYfJahsTTe
GdW8H8yPpjbu2+b+43P65dzKwc5mPd8gJTSbR+18kF44S7YdWB4OrkQyVPzmjH45vphezg4SITvv
I245F25QS1WI8BTE5BypKUCyNBb2b6axd66cezapFqh7sImCDWtwgzgga0kPWIWs8Nn9whhc5dNB
T54+vnDz3fjVtHNWnM5QUrKY4ViIMUDIk26bp5uPP/r7lPGrzz6bSoa0clB68tkSgDMhtFmgs4wi
koxN2FS+lkrucNOQHOH/ZhL95aPDKDibXqKoaLxwZg2yd7xAV3HRosoXxKd8fELv3P+5c/Hjw19N
na5cxUdaDXyzVqpj4YrnxCIFCJ/0756b945yNsUQoYEJKGQoF7IiOaNf5Xm8Knsbt3CiHT8+k/cu
1Nkcg+ItT8N5kWAlxRqzxGNP3jicpt/c+XcGlXM2w4RlLadiXrC7lr5p42o3uurh42/+y6sjkY//
fA9g1Y6VKniD5EgelXObe5BRwhNpGB9//i+fPT7/bMzKrGTJKrn6pL+VJ9NgUpxS80H4QLu8MF1n
OEdY7AzEkibd5cfHfOduuGfDFg+BQ4+WczLspjuUY4qDsMiznW3H4e6vHeJs6BL1k1boUwKgB+Cm
w7nN9DXzv3384b+8ZsyLZyNWc91SWilSYRO/tuibt8xvn0ItBGojd07L0tpKr8Y6/c3h5o/9xbTi
nE+PQasbZcxrPowKY1OS08iBEwEvJNpT5sOChsLm4zN75844Z6NNVQ7GbsGdmQTpSPgmCiPbjsPj
x5/+znVzzsbaFA191yS8iGE2xXeaqw4mG9YRwUDlIqb3iptcMx5bzwp/82L55cMjXPtsoBVtzlwS
YINFyHw1Wka2brqS9seckmVBd/r4tN65aPbZWKuIhcEuzyNUwV6mcuOTYeHw1Hz86fKdycU+G21j
aAETi5nksxAeIv0CZKSLNElvfTIi/TB+SwPrmxlT7kbSvA3nGCNbWLe2R9ySdK8//hbvjEF7vsI/
rANJ+e2gUTMGoawdGhUv+xLpOd1Ts/4iwXt9fJT3ruT83384yhg0hgt0hwfLTV+6PnlojGKPT/03
N+q9Kzn/9x8+nh6SIGiM0a2Mrx1SkywYf3OT3rs8ZyulfsgI9dBxxWAytZF8Fe6pnQN8A8QfW/h7
wXUdDtZv7sV7p3E2H6DBGyeCoSgw9h0uElayXrvBqY/88uPb8N7ZnM0C+JsjQ5PcBsug2QmHzFHr
AUCtBTrBtzcfH+S9Z/NsMmjdjNgUsokuInsreVrC6jl2vwRD/ptb8s5Vss6efWKpuzCfN0eC/z/4
gYm2eYqq1cff/p1LZJ0981YhvG6M5zc+dpRB9lu9g4eLCSdv6fqK9cdHkfP4+cXUb82H/2HEIg4z
zLneg9zKoYMKO47sB53uIGEOmXOUozi2qnpQwE/10bupBRbnoEULZrt3H3+Fd26Tdfbg26z8fZxY
WEDAkcxNPvrqC1PmK739zUm+d4Szh34miRQgQZjfkqK5EBkNQq1EElW70ZObFcuPz+OdqcU6e/Zd
CcCoHRnTyDcuMJ7RukK3npl/8ePPJoCpdUrk3fSW63S0V/Toq43Tx8MSW0r51x4Y6+yxN1yzCKmo
MRawEiOrGFG9DM6llqS/eWLmsfurwXb22Hc5mAc9ZLnfNeoG2Qqp49Gjcop7NNpXhA6uQbqUvznW
ezf97OlPAdFCX2IpkKVGs+9sUtzy/gb+7s3oQtv7S/fcPJsCnDH2woQezYVSk9LgpU8E/IwO4CrA
SP/L3Jk0x25kafYXIQ1wAA5g2TFPDDI4kxs3Pg6Y58mBX18nlN1W+VRZktWmrGWmhUTpBRGBcLjf
e79zGi/4m2v5b9YC909rgciC2Yk6HiuRnSwyG5x7+86MyTIPn6QV/M2aLK7vzL/5dNw/LQUt9Ge6
26xneR4wt0JdP2YOgrHsS5Fab03lPIpevYUTfi2Rb6EEkZTsz3AdNmpK7mtvJEfSJYKGobGhKbH0
MzLetbj88Vb/78wM/n84Esjy8d8PBP6f+bv59REnH79NEfK//HMm0DX/YXtIJUzB6LgZ2B4/+edM
oOP8w4PSxsyBzfSf88dP/t9M4HWQ0GVYn9HAf/7g/04E2v4/7ADYDaM3JiY+m5L0/2Ag0P79NvIE
AgqL0XvciC40aH6/358sBBs0AwVDvvZTUiJUETa2Pd05dQ662El8Ws8p6bKBbgeSGAVMaTzabnIL
0qfaT2MoV8YUZ6vM1Dk6C8rsSUUmqDvh1CWb41T3dU1JHPzBrqOJtsomzGq9sSQ7kNyZWHEOKqMj
Spr2IEJgnf/yKdz988vwr6OHf9oqXy9OMO3oW5bn0BJhjPL3i5sBHaZNybCGb3hvXj2deWgC4fXO
nS8/hNM/BH7yrMo8WojG+/Rr62TraintHtVk8P3Xv4zNp/wvX1jPdi0GQwXLM/YEvFriT0+eBB9U
FaQpzJA6gYfdvrV+eaFhf2p7F3U8ClV4HYLK5LrVY3SIaJmVycBOX8JoYWsdeeqXaUdMlrWSWbu5
ArDVIDtKIsyIEsx+xygLHRYz9r+syH+xfT9Z95LJfHgRJSNKpSn6lWzAR8RudzFmssyMemxHmb38
9aX+/uDgSoXJ7cy1mlyrYGz197c9J09qGjAF1hZ9rCMIH2frmM8See0aKCrpgVTZR2bH//pV/8v7
e33VwOV75NiupIL/+6smqNVBThfmurX8SxIRSU5kzl6Pnvpfv9Dv6/sfl8d3VkoQ0tc4zXVa9183
Y16Zidh1O5xEw7Azhrwmjh3rw0CK12QS6Tj7Wq3/xy/pkrxgCJgJYosr/P0lJbmKDgIJAZo5aY8G
nUyoSt4lyGPN/sgdybJ5f7dh/lP58o/rdAM4o47F6sSben1m/8um06psXBpkONY245+HTB1KIZ8G
+LFjlR1nW9+Wct6GeJlWZQ+i5K+v+N/cQ0w8E/i+Rm54p/+0LnkZqbhRFXptImMkJctIzhWUwjNu
QbLwqZTAkb3ibzYI/+5FHZZdsPeOZZF0+f2KDaWxMkhG7lw8UaF4dF0uFmxdMThveiAzPjsoKf/6
Qv/UQvzjbZbcrp6k3c177fzpdgrwA9spQmzC4/X7VebVhIK+PdOBSgZoCfLx0+mjk29lZMMWg4Qu
RJ30b+7pf/PloRhgMoVO+djk+/P7lVcC41srMz7rWO+KBH6Tn3F/lfH3X1/t9R38z13LHxfr8UK+
zQh8YLM8/P46UPASc55qEJ4wmKsMsBMAGIfsI3dzBc3XgoFei4+/flEmcv78sg5/sQILFgbb5sb6
/WXDPsHy6jDTwhx8v/HL6BIaRn5MrdsOSurCct1yMVje3mLMM9XFF3ckk16ASwAUd7+MnL0VTsqQ
iNpWF8kOLtUT8GiUdkzp5EPxhT70SeTRTZHS9fdN2De9cYom5ZE+J68Lf+hJfkBbRcECoWDSwReB
oTsF1TtOja1OH8eo+MSG9mbH+Utpza9jHr4zIHPruyvijY8h1dmFx4koIqEE2lqvdIoXIkNIRBC2
ubqOPrzSu3GwtqGUu4Y7f8oYsHhT5qB3hpWffkIEXmqGbwM/fhVGdhuk8aXW6lyNzW5kAMDKCXii
TB1NCEruozIxzmAwLZnuMcJkXbvN2Ynnswn2yOPPWM6iffhjNkOZO6eeNll06v1wbwkO8VZ4dprg
irBqbipIYRA3JjLBMhaPtHkjyM2Bt5F5A0XPqX8ByHUZi2a4qktg58IO1nXkfzFVH25802+OvIfM
SVtHAnMWyfpZIQpwgcIo8i919cT0WX8q/OyiZV4eY9snDW6AzCEcvnVQAfEhILyqTTPeojL8Ge2z
zKsUz071PrYhTBy2B8tWhfsyGrKHynmGsO4zwhGOp07axySw2xs+zJ9U434ObGgRQVmurFldnc5U
5AW9Q47HDDdAoFuW02wfG2PVeZEDRWZ0V6ZNeqi8iWblncNk8FdAfJ7ScQ9TsF11pkBQaRoPTocm
pVTlKhkiqMIJcmTDMRWKXuMVLN3W7YLsYDoQLOjQbWHvVUdAU+EmyhgBjd12kYaNYujzFvpneZxT
Sn9mPJ2Mrpx3QqpFzE6Mabahv5vhLHPJoJGUSYsy00dkofGLrerXQIaXtCY4rSHe9FG7nrVT7tuE
eacyva+C8cEWT1ob3YMhu52IvkL4kEs7MNXaEPrNmZ3p4Ba2ucVjSDLLRkeGe4KhsvPQl/6qoI20
qgf5UxfecjJDtRiYA/usoFZcT85UNYLhNrY2gSkUI9P9GXXbc2+Q658DVzK4apPiU95WhAIsV1w9
FcH0BfnkOW3wwuUAEjP6+HxR2QjxXc2Yq162V65dS4th1/NGdR7jicInqKdsN9smpvUB9yHcmEAB
tizvtxyPqsS++GTXYBUirIyku62rtthk7HQ2dKlRO7fmvCtRfS+YEKzXVtDQ2JvyLVucZNHZ4USo
/oxWD9+3bU43kAGWZDL1W1GJewW0hMJNylRK2RBBDhhrRA/G/LnpsF/LuUe9utrF0ukPlZ/IzTTF
F1BJ8lio9G6qBmc7mKOztEfT5s6tipPlVkRp5+6micFEEkNnOCq03qpyyS5zLzAxmi2ZuaZsxNZw
mrepwBxUOpdsMExmsGax7W6A7sSHYRi+ifiplWzbd4shLBQQVb9rMbus5ySoKf4N2cqNrPsg1eFC
stEMdPkBCPkWzrDNb7xortEHOGVvZx9CJ+hb42YOO2KzLkP8hFIYrjI/IyM6xoy2rcuguG87g0kw
0Z37JKM9E0TzMu39Za30j1AMKQ0txm3ZRFuUcmHHsmx2GXn6pGjhRzCQnYTlVhLhY8bMXbamoC02
GO9eld1ReFELAc+WF81BAzbdHhgRIMRXnWc3U0GVSb0WETiqRHmSxlrPkQX6VGVBDps7/9C2AZy7
+LZrHb7JhjURAe8VdF+GxDrN1Gbl+NvYwiunk5+hrZK7hhy1mJlhfXeEuIThmfsOH3BaPXYJYmXN
CSs4EoBu1p0PocaUDQwbxtax2DivkQM+EDWGuglZte5lbhabkDU/LLJ26ZmV3tfojZaM4r3zCxX7
FPcPmRNZL6WJNSJiugGc8nX4zI4IS3JMWKJDLW+nyHUResx6M4ykpmadgaOUYhcra5umUQYKczbu
A8HodAIGNezxOw1dHB7FxAENIflQt9FmBKUCGBCVgBND1Xsp6miANGGF6x615Y6ezrTIoL2RpfCf
iWxsRt96UZZfQ2th9fEykyHOphnWqfC++6txUhVPNMeAvdqkf8l8MXxbFGiUCu4AEDv2tEDiA/v4
6rBmoWKcK4jtoxDMKBtl4SwA5HWffdwyxf1FAKw7XxHbonI/PZAoG+Qt0I7zuxAX3krl8z0qw5dx
UFvLiB7SzPgie0ESwMjOxfhQY27FJEOWi0laAu1MQvrojCitRTuiuC9gDOZFmcijJe0PIsAOn2n5
0hRpsIIfhlUCbOK+BgPG1LFzJzxGvm0kfJE+6ZoxDLwmJNo8NUHhYf0G1FAum/EaKUX11PJfh077
zhDl0eraJ9uyKm4TjCIyehgTeRmK9EY0BPMQQn5VPuJWsZ1qwvW5Em8enChZesmtA2/+4iqeslSF
1zKjrMNQMx4nKJh8ocdD3aU/sTfsHLuFMxD8SjMcUKecQeplHye/JEK0AzXefRHHS3IXNdoeyS1j
Tt/RmPfLvocYCRkUVkoqHg0Ruru/3qXZ/2X37YLVY9+NtpzjhvfncxVtu5iVI+p4+PQl7fPgkkks
HsxeOqtQMZDKSGvOgBj7C8AM+mBU7IPqhpHkPptO42R+lAWnoIx7DjvgVXw0dLuu6qe9lzAjrczi
5Bvo5kX7OvdF+9Dn0S/Qw+tAVfddVqzqCDtDMk3fV8rroS/UKfS8j7nP7U2WTeHSu2YnFPbu2GuM
c/36N5fv/jEZ9Nvm2OUI4AcYhIQtA9JFv+9S+w5qbdr4FWmHbys2CEpwoqWz4H2UefLLsBO9nwU6
9aTMd95Q7wu4SbbDQRrAprUdU5B4IYfyZTXQ0Era4S1UtPFpQJ1CKJPLhjSAqvwf7U39tve7W3+E
i1t2mGd9W4+3XmodeLuA8gVzsWnLNjppp/AWYy7MlaXL4RgXDSuqKxD9aZge5Dj8xS2OGw8dDYkg
eDDX7A0qWNHG9cPoTWuSZtZuFP5hdlI8I4kmgU7OAg8zKvWkqJjb3visdMuGQthidgiVBJ64RVNl
7xMDEmN1azCgeilj0qCtzO+pV71Vc+lfDXT5oglbwLVONC57mBRrbecE0RwEpmZJUaQX6bFukhpc
FhttyRanKEJseLO5aIdxPjDJUEJACq/T1m9VypYCG3K8BFWpH8zv0jQHnmtWv21SoLWJ0RCRy5N1
Pl/3Lo15yidMAbV2jv3YPteVqNYCuhCP1o5Reuh8GxO6Ec1R9nFUfk6+/nAiMWzCInHWiQjqbWJh
GapwRDGdzu80sn08zrFR7+E7AT7gM61yNuxs7rNtU5qL2Dj3utK7Mhrfyz7MqPmzWzCD9CadOWWo
WIIZ8AQUXvI3WzMO3pu1q9p+V4wpyNSQ0zThGgYGMr5kJN7BpE3hvrD77KlJPmtmyKNZpHsQKXci
avtVbSZfhQFEDSMTqTKMNVjsb9UAXjEmzEMJInrvR4eCjpN925XDGYrqgEgje2uN4KALt3olOwa3
YogBCOd8TMQehtWQN+kqHshmkPpMF2Gmmw1Z2aOhDu1s+bfIrywiiD6OnnZyNyoNfhUidg744nnE
A3FdqpEnMZT3CeRZlPAIyj3CZ6BR1yMe62UNrescsxcf14KG3LYL+72fzDuvU+EB+caHVbjFyawc
DVbRjZedaegTfaH3jMAy/FDSR9IWhxp8+UYgvVmURaif/Kzd+EUxHCA2HMeI/SGV1fhc2v68qqrg
UDHt+zxG8WoI0uxGZpI3LgP8lmowA0kRPKv+HSHTivRCdywF4FntR9uyhMpZZsShmL6B+efrEdZV
EV4ap+6OlY1LMuTsGaWWuZedZy3ZOXV72yBNV+deDlvNubSy6fl8GW8OcpKTvu18gg6PF3ajxmOR
qQ60zaSORsMT3hqvUWLrrpFpRAS3traFaVzsKkX3A8MGSyW9gRIPh4mJeWdMQ01R8tYGSXtHN5gI
FX7XxhtuizGg3mU0C9/02m2igP55uSXPUx58qZJMZSnyfg/zRrWlf7Qj55jIuN+nibhlPU36fN/k
2ImgZd9X2RzdYMIZNjD5ANWGFqOGlXUTTumNm4AY0+OPpdPiTtk5u1/Fg8gBsKHQSWwqnTNQp74C
+q1Z1xq7yvdYM000Z7C+9TpObKIRrE6rmAfgQuTAwCzxXA8kh9vxW5CX5ME/iWXed9+IoYZtqONq
X4Zq1Vab1g7T59QdgWSUUKy67spbF8E+5ui2bJJqF2bRY8zfnM2cFTMmPTt+xHSd19/kdqUAcFmI
DmSzQs39ZpiTtwmEfs2mwcckC7k1lQhEcJ9Zq7zm9OIkxbvRBU8qsXkl3J80lmswrjGJO1MPA4Fx
vnehx2ruyww8rFMiP91nAl6ljQANkM74ZfrzdxtynaNb9xCd+RAQRWZtdpuGtA0J7H7klvE0Wjkk
sDalczwSn1S9tcsSONM4L9b1hMUnmVr8eS2Zy0yR66qXTAVB423Sx86fb6V063P6nIOugVxQ3ETc
BgRNtL/12DAR00s2TU3sesbyimyMNa41yq0ZAa4Rjt7hO+epDgmU2AiBK6/MuZtIkCwdMMguFWSw
wIS1qwornTJMsZtdf9+YytykORjxP8xWxZXkHYWmv2GQiBu2KFycPZzDU0y265hoMnCBuMSKyg7z
u0jVMe572NuevoTTu2pC+yaBSTjMg7Hrk/TbhSSIk3DbNiSW4in99tlGrCob+RECMtpmnIkdI38t
Mkoa9txcVJp+dRlB0dpr5p3M6rMcmmBf++6ljNiAEWUm3+nE5Z0IR8KQyHP3iF+uQyL3fetlt6P+
tFS8jUYzfZP+Yx1wTgMTUmwsVca470KYkFHhrF24iVX2rEd3ZlNC7STNs9cksk51i1aBt7LjfDJ+
0n0y11pzSIK7ugee6S+riAht1gNUDDPhLkUDxzAormzpwWbcql82LAMcJJxDZ2WE1OMLTZUHtNS4
VMDE+oz5zmpUW7dobw0mf9ZVBxexTUINSe3Bkc15Rq5J3gdG8SzLd7Ju3oKQDwykeBg2lOnxZJie
3siEZB61k2GGaT1jgwFf0h31UMSb4Dqq3Icgr+rmirlnGRzduDv4ya0G2bZmhElz+7DrbtVULA0h
PXi2ct5UBHUh92TIhEbaGjNmtxMgWAJcapM67GRwXnvLDLLgeEXfeiQH2D21+XrM+rUb87MB9409
uyeqAunOLDeekxL7nYvD0Fl8Hev0W5Og2yBZoFw1feYBFaC0ex172WycqybJLa0brezHUSh7TRjs
WpALEtDbjrv1cg754ZDt57Zl1oiXM2c4a5lSNHPyRYnyaE1BqtgM1XRH4CyGZqF/fChCK0gyh1kD
FcVIhIqWZobFVwHlmNlwLZl5Q2oe/FhrEJ4bImtRSD4EF0g3IZuUyDQE2Jzm4tKLAd1S7P7qe0ro
Mw+0M+qHhpZ7z/Qdc6omMCm6NccsqX/AjZfbNEgB+3vW1p19bOMM+R4dguUrvi4gUGvTPoV4ca+V
6SrYjJnF29Ww9oE9+s7K3QD3cMe7ni6pOYTrJq8wiDQcTKWflhtMTe5NeeUnqqgY957F7hSR4Aaz
ASKB2DYBMzT3Sg3Ro+OXGyPNL0aN0drSZr+cgLhtK1TZHEOzASl1ly7xg7q7q10obO7ylGj+NHvA
9DIpV0U4rpVmbXA1pLixiH8JM6+Pijj3bR2X59zx7mSs8otNj3CRuqHcmNE4nGTAl2OMS0D/xKQX
alJQB+Y0uoHND7WJZw+0kuSS2dlT24b2ckQ5vVOVbm7LPHgd7F0hffcJOAbVrqQ7KihTN3OAmAGR
HfPZVfzaBNbW6HS/C8PKXo24x7bBGPnrimsvWq/eMrDaspGrQ4h4hGG0USU3Zr/Ky8g9C11vs7aN
KOfIdTQY5MrngcK1hnJkVcSdIsne2ObxFqX20YrnaIPbN7gFmD3AwzLHjSUyCSexiY99BK7Mo8gN
YXw4uJImIiFSHBFQZic3X5JVI0kwt+HGnjFmVF5IZn9oxAMQFTSr82tOCO9mdit0KmJuoJ7lCO6D
6GQZDAmJ9EzOszhbDnDHsM4fKpPkdJ58qg5vhqyTeJ304ZGStLg+fUgT1O4ZzEoMtm9+G6vU/AX4
YzfC6suDsr3j4ARGVJOdNTGq/8oB4JcHym/pEj1mf5MJyjfo6j/TOoADRvELjeUC4W71GNvITzCd
oD6Yoo2f2nLVtMjK0KKV97S4ekAq85pGX3GbsMYtU4thncaz0JeV9q+8qo1fLZN8eJLzH2ZjsMWB
5YydwLmoOnitFFi8YNZXk0VwR+64OGoj16+A7BzTNl7cKQZ05diYF/jSZ0UqT11O2aP1PM1ihy1X
efk+8h90zH4rLsBljFptB03HlkvZyKD5KiLSF2NVIceUR04r0YpMOsauxmP6k5oLaU6oxJwiNk2U
lE9eM6ALK+gSVk58ZIaeGtRkin0IA0S2kzrhkV4SzL4xrlHr1NAfbj4/ooQygBN6n1GxyjJB77Qy
u21Sf2VXaYAao/muS7MGjysVWjmH9kJaaXxsCeJvIK6BGqmGo8OQ46E16jvdDS2JeQqGYxDi1ur2
vuCy4gACYuHM9iL9SvCHHAxRPuVR3u1MYDMc6PBk1CZD/8CYiX2NZbasZE6dK2Ebrjlt0MYeLsE0
eNuGkwmRIb0Et4nsw9RP3sC/loXuIQonbDWbnh5JSw5DWbeTi0nGdSoyWLW5y0eht00fCLhvyHTm
SaujWbTfkcwPQeEYZ/abVwAtMoKC3lA05ydJtXzhWoCLIdTe03u/QkXJ9PhR+2gVDgH9mg1doTVR
+cj9JcnZbmQ4UdWKSWIErfkgnGrdNYSqhdANLZmBB1hrracQpWPnACe6UkEkDBnsOsjT8nkXT9MD
3+izzzaZPxXdauXUYlUa1DM5hCdDuW6uxfNrUHiR5mjsoeIZqxCoGXLH/OIgOSYdCwMkmPeda0r4
S4TcUcHztEZUZmRIPFoF7tgt8seoKgUWR2qhnu3/mNzpfR4Yz3CwmWrGkOxdpMduIrwyehIeFUBK
8r1upr1WxrCYASQu/BzsbdA84ARAp9lQWoDyA+i++OpF1q1maetNnbe36APBUycGuhXBPtD9DOl6
c9cZajUq/BFj3n4FpeQcxlT1tc3GYWmm7GoFXoNrrw4XVqoJLWfiMxkOJnEOKPmjYoxMV9QrHQQY
7bLwqudJ1sHOBxEhLBTSS/CB3iqJ+47RYmxXcP0XxH/Fduz0TeejlTGauUAyxGUygOzsRDeTHecU
trYcKtiWDiAtGWrDY/HCVljesE9Bh1E1zroI6kdOaT6nur5ZFS2Pe8jx9A8SitRB/pNBVt6CbQLB
LSXyoFRy8MjPdkAfZaRv4HdLD1A8W01NqZMkMafqD8+9KcLmI2beYyELNI6MyZx8yqeLMHEpmBQZ
a4gpd9KqQBMlGuR0sS5wE/CSSF+oEH5Wenj0huKUW90LLbUPsN/Fckbiy74srUmpRZt2ij4H19nN
A4d1DN5fmiDeClcVTg172VZ4v4OGxTvGEIOV5l2MKDmGMpcrHuh8aQkzkYy/YV/yLqrgC97usPAU
SuUkfUsZLlqEtiZwT7fDgLtkjRyechP93mxXj2iQ5kWG/mghsuYuKekEEgqPexfnlveZuxJsvr5y
Z1HJc9Hb3qU8ahXWD5iPh8gcbjxsfsiRHR7pmlCf7dymWOmvyhsEUy/d1VHZ9APKm2hYGX5xD2hz
k5BoW9STfFYJE0wdD1lzKFDr2tc2WhB9i37nZJ0HM5ZAVRGZ+cUa1UUbY42z7yqBofjPEeu9mus7
OWqW17j4kaR8swjcXzaM7LQDselj4xgoYLE64dFppt5XrRyadX0HYPoKYZgNG/z7FK7Q5CjJ84Az
qWTI14Mxig2DdXGFmuwxYDU6ZR5eqWzACpGYLr49bFmJVRxELt6MBuIue5QrL7RfVQa1rzlnM9uA
dXKqAdwF5gC6luGPh1HHkd6xKHvKDH7FM8bf+j0YYtYu+urWLoXvahTAywO//qls7ykpQY/H4idG
rbZgFheAMGvoGIiVHTqPUwYPcw5Z2SKXasU03k1s9zdh744rbIk43Ft7Hauy2viV3pZp+ElzGZEv
9ziiMAxBPHmBos/IiDp3MY8ZtnC+C2zMDmrmvhuxKDC3mW9V7zD17B5csHLMkfFecCiivJ22uDwc
TU2iBZQy7WUAnUnUBgBO27zKEDq9Ae/+0rfha9E8SEWRP5uTU+QZ2LiGRc48xGa0UW0MRvDpoilE
BeFYS2hLGINT6xL6c75gAtvc9RRSErRvDwUSlLLpD5b2xQNK6uqIIGVYJfMtJfp+Cf+Fjlz9I+ly
FGm4LpoQMLmdG8DKcshm43yflPoyWMZ31zOGPPW2jQbSbZ+9ige3kv4JSx5NKK/5NRsFkrWppI9n
fTADVC8qtmZn745oOwQIyPhU6JfOAF3W9SbvHClND5iudFrPOwDz7GVxnoN+oZ5Qe8/8iWlgHnrT
f52C7EnPAGOsvMdwKeGJlC+F5ULwKa+j5QXcNUwXQcnZrbC5iO6lbJGZeNLnENXRDn1TWA7ZA1Ln
oqoVrCazfrzCR/FWQOwS42figigPZLUrRUXbEc4IBLKLCbnM08VTnnV3vm4/DTCmfVI+WIH17HKw
5UHn34mYAtfcILNOrPI9HeZnOuJPKMIOcekdW2fchjDQq6k4qzx9Dpz7QrCPvVbx2c7w8Ex3s+FL
ahjvWMcWYDQfmwpXlQ4+O8rItCJx3DTxfdQ6xyDoa/7r8Rg68Y0/ROyCz1RyeKLVHXPiXX0/0IFi
YXGwmDr3wmSrxMyDwsONdAuaeBvBtJGgY8LbMX915ujSO2zzZ0+tMQ3QrzjBP9w2Tn4ohmxLm9IY
HU5rdRTQwyogvEMtFYxXWRwc52AW9Mnaawf70rfqvvTDS8jqRnWtPZk59cN5HMF4YDVPZYvJJ6rA
ChT8r6mQ7qoATEAb3TpYQ1czlUCv3AiXPqFNal8JPK8RLAaloD7ofk0ue4EUW2c2zWcbGC0QLUYZ
lBw3TDADPlwowImguDTMn8lBcgXlAyT3W9LJfY1Hl/mOlJj+NLO9CG9t4vmIxSYU29jMTMdbywk1
dAzRY7TMk1Ihj5T5GaeVs8pRnwRht5PhfUZq2QjQzuf9Vth8I7Mo+ICYYlNBcO5AzzzHXf9moFxo
r7p3mMEID34BMmU9Hh6KmYKtmTw1QXNmM4X8wdannGGrpWd7D9d/aEQC/zebtnbcrmvhyVVkg1w1
ZQx/3TtUbvtSmO6NWz01sqcz3pqvKKAe+ihBnWpA1i8pptcQsRNdIbbybehNw9nn7IIpkgFqPeME
L8DzN4Sxl5FjpXSSeAgl4TaY1Gsng09bDGe3plMXM/xCP9R7KyO0U4OTFiui57+8JDrY6O3ZhVEJ
DEr+MDSuS9kppkNdFtkk/pARB/fO5FkH2QI9H1NxnF8upQbYbnRpfj3sPnKfoZeYq/hsjwYE4nJr
mXV9N/AYXXFqBqsEloIKhWG8eJo+X99U8Y4oHG6tsDi7YTY9tsgt0dZmR7dswpcmvY0RhvJTcVNW
2XaCHHLwpL73ISUyG9S8qECk25gawFb45YsCGOOL/CMKzFPGjulpcu1sa4C9AfnebtNwCu+UBGRm
83YDA9vQ3/aa+t63+anszLvcLpAxB+Ea7BukTB58C+X1DLFW9sKQyQMDoDPTHOKSpdQvYgvEWax6
qP2GFy+oNuyG5pS7LkuBPConAN3ivjGdskt6fTZA+S18Y1jV9biaogegf1CsXqORd6IEXoiKRgfN
OwPFbHVk2lPIX/GOoqKK0ZxjzgRIx167NNAk5zdTSeGPOd9wBWt54UWut8cjd58EfrUtw/bZ8ex2
2Xh0JDvRUCIMhoAuOBLkPDEWVQAHrewvYz0U9zpPP9tKFdukup662xLa2FTcDAxxNQPO7XF4rF6w
NKuVZmCLuQsDdSINE0ibEadOoZNd6l4LzjhYC0syKuyPmyajUgYwD4xbRWAnutoxSIaPTstXA7hV
2uV3cIj1xIASu3GcXc6Y7hsg1QG6HAYg2qXP2HZr8561QYhvgJ6Gk/C46AXw6zDfUGBgFSuMXZ0b
5ygzn5ik5jwl1fcYNw+5gpuE8ClDWcSY0mPaMu3DeeKm9423pmfX3Kvmubp+nIqVbw8HEiM5GapJ
LZ2ocTaW7cu9UdBhsKZ2H/rPttWv58hSnMtY68xgb9nVRWXhPdXqZqmogCu26I1tfGlVbUYnAxQl
XkODJe36S5h2Y0CUZV1gOs1yWhDO1JtBMuDKAOy0DOwA3lNQPIVGdmgCHRySAfPCUAVHgFFPHFR6
llD2AvGAWJhRg9pnfCP1W2cpMvuVPj7YtbFn7Fizma1NfRwtf89tzLh5RHk6inj7oT0Pa+gAAdVT
FZ8tuGpj1jJ1qXIc1ox86+jWKxHZeBT5F11wtiJqiyNPUKyFaYc6WzsyuU5srDo/BF4244oNHNhr
DjnkkZvJmYcnEHzOfgj7r4Q+v/lqDYiPXc94LkWAbjH6QQrPeoEKevLqi8wUy2pUnQOBb0rOyTul
63pd5yMt13kMV6H3mcZ4YlwJZddR6i6Swl/GFI03Ps55pNjcM6k6JTVlv6EPbjm0S4pHBKvaOdlF
rTYPSWNzUq13UBV/GsnwkNEOkGCL3l7lccODRJqfcSLTdT7+FDmDSpHkeEx7gB0gakfDjb+F7+zx
mD+rjnl9m2PnOvDYG5pJotYj+4hN39p3wTjicBHUHADpe2591+Ay2uFTPwx21Z+YpRtp5tkxPe4O
YapXnpUodqk5OGem9BatHO/6ofsKaq2XbVhvsmYs1pFliHcHDFVW4htPXdtmufF/OJS33B6ps/W0
8ZPmqK/cd/jzpHLs7tmJ9DePoU2ZcAhpq2+3DoL1QPcz0jhRMHYyPs4IniymjiGMbmUWV0NYxamg
0c4Xs4f3o5+9BVKynwS/thBteGOwLeiDdGs71Qudb+6MVjyYQLwW1ZWGUxstAm3JVKnMvEcjpYTq
tUw5uTkFqFDcM1nyGEfGtd0Ikb1AGhcDX/OUz3krHQ3ee6Yns/EaC6hR4bXG1vUXUT3c5Y3x3mtf
sqrS9MyUoDCWcl6YXrtePzvuruPXPIIZpvTaY5z9D+rOYzlyZG3PNyScgE9gW95Xsei5QbDZTXiX
SNir/x9wTug/MwqFQgsttOEMWcUmWQVk5vdaRUlHTF3hwi7cqy6Z6Yv53fYVRSM+z4oDoHAmkWoY
SU8G0j059TMRWm8VVWagN2mtfUrbZT0YwOfLY1JI6piz6M2yQiInGKMNiRr9A/G4s3BKm5t3MDlF
VOfU7t/s2Z4WaR2aFQMFGMmX4Alsa6vQY37TJ2pSQ7OhCSe/yBKkKeDWXo3pwZJVcc+H1N6LAbZd
J3CBXM+22NS1qwNFaW+A1qcoNw/KLYeFMxn5xpwIJIphbSY3M06I6wK3+4UN4cMMqpttcXjyi0fR
efke5MGdmeNtPvnADd+kaq4bNKudRMSLPAOpcZZRpjL8mWgkXIY1qGpBzlHNfpjW+YWgV7qs0LQu
RRbJdZDLlWgjJJjmgzVE7s60JCGrakeRxYKU+5JcMENtrBuLEPQaIaJIVwQnkKajqyMhC9gZXqkE
vadKgZ8bzbJF4EBz1i6tqAZpJxMR70CbOaO8itEEOpJmcNQc5YowUsL94rsD4e9BoD05np9Rbdbg
dczFA20g5quZdBtBbfimc2fQC4LrJBIE9Kmk1xp5IcfLtB42A53bhOm7R79y74Y33Lto+hoyGy6/
746RVn0OFEP7bncm4pj2xrbTr7F2dkdmOm3UKaRKHjiGc1d42gMST9A4yeYVN6CxdeFIloD0IlnK
Fm5dX8KsoIzBCQ4cGp+qsSvWZsD4VYpRp8CKk0bpsw+MOlKrwLZqKgjEPg0qcSHsk6DVhzF9RjSB
ZclfG3qHTjNhWQ3CeesgaHGvt1q7zIBOoMcQ5dA1fg4c/TdWBV5g4jtunU1flDFRhTAjPGVsrDPq
GmHbo2kPb79rUOYv0iDfsxQQRymt7wnhKYI82A+6VIudz9K4TFjbOEia1UW5XBtepso1WFC+nhUF
KmjqsxXNqp/cwKRNRTEJfKTVAlGtGQJpK6hVvBKp98v3AI4FE8I10BtxpQSX3zlKh4M5GJtRQQIk
kXSYL/SGg3J8Mmo3X83HzqKfatow/bsPTLZKCEtfuOQOBiHgEVNgiw6YEmVaKieLuu8OJtn205sI
OhbGnp0AMs+OxiX/tT4nSBHydqtVx5C8yLXwUTgS8ihbosCcF3ct2JmQJyxtmLTM6MWGL1iA9Y6L
JXwE7mDuCGLPCnpqgLMWVZedJMb1DXj8L85kFgUpyP/okllnEfo3PGDCFN+a70gOAsTQRZWzMsU9
RtC2JMtD8gnyWVibta5xqVIvu5YmCjDYrHPVwXdLlLuRYnNRCZ0lmv3ZybFdu7nB2BidwXneqOtE
egHQXNYIHApsmPTIuYciEk+GjpIhDdO1mRraGdE1E1F50tilHXaFRk+vTezcNXcG3DIak7CiTEHW
bW2CUNe+8TDMOx4zp0Pwck52hdRfAmByWcYX2cEAVm2kr7rYZXMvEUnojXWsSyxncTkANKHYRxIC
WQMwxk0oEQuP6VtpI3kc0qbecLb6CqeQ2Hflv2Za9EFm+LSJB3OXWv60pQD9sy+SZZY2pEC1Fj28
Rf9Mw9YjG2G5tAcv5A/VNomRgrtEw7M763NjnYhdszT2jaFo8RLFrRt6e8duaXOeJ5uQnFYnA1c1
3FTtR+EFSxOtwWT3LyVxjxvNj2++auRuwBjHeLSnTUctw/SajIW9jSz7kE40LjVFcEatHN0y1T+E
Ssl9LA9BjZElRLTupN2hDLWJE7FbrF1TaJdCRGtKuf/kBsHmDarnB3CA8Zy42cGKj5OGcHbS+/Dm
O2JCVlGifjXltRclXa8kT0Pk6B+DBZPAlQQUeI1B5twy/lANW5WKb5O0Hv2E80KxnRN/CbrZmXrz
8WjSVV6bzUdACZ1ja++92977IjyCpZ8JPIXKdYwnCgq2Y57Sa4uMy17bfA8isLmVZNu0NDyn2n7q
mT7GcVfHYmPT7tKWGhU1ef38m4qi19rMZjzn7uXNY5Umd1KDbqk3sc+u6rHYOVPxgjcDsr0Qf0az
fR7j9sEdulVYjPnC0CZu12gd1la3FH3w3OhqVTrcGFlExaEoi18pMTcQk+w62bPLyShtiXOuqFrU
kvELnQtqguhWTbSkUOmYecc2I9DFFvesHK5VEp9TYW71gFi/4Ehhwr6ff/nOSj86rt/Q+sDjvqUj
+skIy2+omZMqmtfOKz+6JrnLqL9K0124HCcTvz/m5nC1YlGDg7d3MvZ++QmHxSJ9N6S8xDmoBemw
pXoJC68iGZ9shpHby/TH1wAeZWmHbEvgf3sjth56qvNWodGVq2GDXI2gvoD60EFMWy/mu5ENE1ae
qpe67d5qK3rwh5BI9xaGQvRUamOroGMaFn03tU/4tc51SnI6L1HMS9d1FziBU5wQrd+RkY/bIrx4
KvgM6LlOyJinGbdyso2pnHXgGA96YL14s8AFrKnPnzkPrbSksoHrKirVSMud6dNnu23puJke/eBF
d/JjULpU1LTvA+WiOpHS8SmLn4s4O+QY3x0nXwkj2RWTtlOB9uja4Utf2ltKPW+1j3up2UOlHeo6
utNMGDJ+GMQID5fIb9uV1w7RMoZCmXqDQrXpVSX2m+owhZgbQY+hCI1r7gQ1A5h5gbaeL9brFPpn
u8w4QYG+gDENmc953/9mqT6Lft/07darIgq0+tMo8fjIFnwUxceUxrvWUMcwgZZrkzOIy9GrcGqV
0wZadxd5KBaYNEbzJWMbXjCc0mvRZNB9zlOeGudWRyOt+qtL515s2/s+HZca1F1soMMBlp9TOSkB
JoGNDtNrkDyVDciJ1O5ZW77SRnW20/Rxyn1QvmmnJxBW0/iIXWFbz3IdbbzHgffGbPEkpPeCKLKF
dhFJjq4ovZDbfZa0K1pTt7ct51RV8nF882TIRQDHzBDZ0Sg3ZWtR40xpsw/TST6I777Mt7OZigeG
jlNnSLrUBIZZk+OhEaY7ixlSWeFTZWYP1ajfMrt8ILp7G+sky5nJmfPhRc+dcy4Mguvz9eTIR8e1
Xmmcf7ItfkKe7fSWdZT6RsHmWMHcdHH9lrLTrLrSfJIDE2et34hT/tPjPWuQbSjffNW06q1yXonj
NbZNztEe9J2jua4OtsshJHC+65KtlED4m0J4t9BgWvArDF9W2/z27G3pHqKWLnBd/ZJMTEGh/4mA
8ChZoE3ML2Zpy0h7VIUxov+jzVpdCWGfUwXdCRR2KjzOb4QJuj42nFVz1ji9LjJcXfIUEb890iNj
mdTg8hKqbjqnrnq0sOZWjfmkzqHvPOJk/6R/AFhFB0tPd1XufHglBgjruSvsB0O0b1No3OtUB/8l
00hSxWHCMUZ58wItcaZG4uhFw3YZGuLcI8oAFba+tRkenp/iAp/67IlZGdHDkF4sT3wVTvTee/HO
s1vkK/46RkMo5bOD2FfTo8tQvXRp8UgNyUkPxcPEQZDMepq3PJtqMxqgF7pXf1VCO0pjfBJ2+YuO
Arg6p0Z+DyabNM5nGnTPFHgYkbrB7O5n/W2FNtHo400WhqdQDjtldEfh+LvW4q7P87Md7aQmPpI4
eNeDhGIIjfaDeCBzLxKfYJPrDMDUSrVfyvJvXkMLHzVYPjy7dOl06bVgSdzkzQAYxLt1qNE+pQW6
Uv8W9skGOI+DuDP89lSk0RdivNW19TkmXCxpNZwp9YEzoauTuFxf0bVpnc2oPaa6f0Eit7btfl+X
JFnQJefnHWeK6Z3YjndLWV9TLJd5ep0sStHAf/SkRwwhFygj10LP37Hr7X2gFN44yl0npkDQCOir
B9IEWX7inZUVW0eJQxEeDKHtu9Y+NtwtFY4DSrqQxgmKDawTIAdYfkvpaHlUdry3g2M1ZVcngThV
/p1QlPPUWFsFrpdnn55O8rtIdvMC5rJBE868KpP6IS29CxI6L7aBY8dDlrX7sDH2eDUvvZW+U9t6
na8nwwq3SbTnN04L7XFsh3MVjfdi9I76HONkndAWbyIK6DOtw9Mptbk7DGxInthdfP8SlphL5Hie
/xgsh1tKOJZSzxdJ3u3bXnvwZHNtS/1eRpq+aNPoEZKJhh36KgzuvcJHgZHT+BILC0tF9i0m8877
dszLdpVwVonzZCefmyR+CJEFlj29MJg74ZDfOOc/GLL88lhzkmJl5x8JVfbzfm+043WU4TWj6ciG
kqza5IXKhEWpiz1DGOAWA+8KObBcsiEGTX6Jou9gKj6wFT1HfXNzx+4hoaJGIXWeakRUfovLb7IO
qUO7mheojYPBax1TR//RIl1vshYlQdZ9FPKsK0klpePdZYmcL24C2m6sHtejIEmyAkxjT3nBKxYk
kVrJwXEOEwrC2qQQBi9tBeTN9uAHebYhUgt5T+E6D5P4xSsP0B4bb4FRj2hB5wpWKJerm/pbO901
6LC3del1u4aB1bfXY0UrwAi6u0zq4jWv8n0VhzTnCOWvSo4si7GqgX89k1IpORwIKEcuhGRk9EK5
a/uWJbk9REnLkAFWmU5TvZaJ/jHZSXkLzBLq6DWCBGzHQL/LpPm0sDjSPFEeeq9CHoXWYgxdsTLg
K1ETJtmuHeJ1FnbVvvUbOpoatB7YgqgLqHEVqN55UUNTHpiCwZYSWeQvsAGcZPPxPUoChys7pjdD
hz8YZ3ojtiNMJr7b7zrbmpa6nTnbEQfDonQ9+0zukRuPuAyi2X8gkYv30y4o0ScYg/RWejwgrkVx
TQNw+B7kdQZvNE3PCIYf7KH8Lfwo3xmKPIvBlmTL5+hdpFE6ZzDLi6u0aeUG3a5z9fHIO0DDRFtV
4towMK7oEkO6QiMplBObTwu9T3C8ttEHvzg1YrgSZNkckyp+ldTpLSNXx/xkAMI0FIwmSb8buzFe
orvhSi57Yk8s6xp2efqWMb56ucvRJ+/lqbJAYEvDtdexSqipx5tv5c14inQ92zQdcVgdzQKRMsxt
EzD3tUHRPdLloFZVbjAnwLhjBku0V9OC+WGCktMgf1WWu9Y5qbYCGLIP87esMbRbzik1obPsgGoP
ebKC12X0P6jp1lRRttFC/dlIjdekRnYQt7a7R1a9Vw6Fd1OfnO1qSpbKnaZNX1snru3tSBXrotcg
3hKnPWalte3j9BR19h+lfevt9M5BmKgXYYWz+hZ2AnsgXZKw09Eh0Qv2CAHcEKnwjiQWnD375TAf
gV5kf6TH6QpFsnI12oiyudTK30R1A+crd0WGEMao44VhIxVA90JzPfJWrKLZsQuyQ+aluEhAbUKb
06Od4q9NymUd899MOMxv07in1WH580nZpe9C8zdxYXzaxPgvjLyTy3ZEtlE7r00J84N5YpU06mnK
AMrDSZyx5FlL0Oz7UDIUY1b8dI34Eqtj7uI54oX1FvgArbUStNo6yYq3sVmTVz+bAc2PzEqSbRlk
6bLQkrXP8WGZpmRJJVHuwI8iWo5zDNwZ1WVI1Ff0ZKIS87kSR3QI1dz+Gk4X5o81gRY2UX2Q4LEH
GwpcRyc0WJVPoQ39HtnSINmhQYrCu3zKfJNOc5Ji0GZ6n5gWkkUTveex8UhpH9xBhAw4D9s1F1N8
UVm/idum2NoOGwBX+6azNcpj8XtrbcEEMtTvHX/HGTXevTblO/vFTWuTX5WifgSghf4fSH2PZqJl
EGinoNbZh5uaXkP9PXrJC6rjm6B7MdPsZOoJf4n/XRRc/2FJh1EdaF8O2RRYtaP9tKwMONFIJOig
nOB3CSlGhAKXnPMmqOfogpeoqT8C3e1XKsKuno7NoZ+cx36w92NNc0+q0i9ZhvuZcK5KuqzzZl3R
tLG0HTpFWm5Nu2ofJ7Byykw4B2CGWpX0oaLMsNpN1iXUkDy3cFMrpSiXsZxZdEkWPw1jiwYmeaUn
xOehI6fjyahfLS0Qu7ALT27hWHQxYRhvS2yFdNx5/WPUFfWJXCLBKWyn8ZrazkgxkFb9jmQNTu5x
6J/N5pX7exj17zYMbumUgPaZaH6aiJtdR6eicZvkA6B06+Mji5uLtIx7GaZnGpx+9xkiivg25NXe
LsuT0pHlBaiNtl1GQ0zbJhezmyG9VFvqyN1WnFl+e5BtKY1cyMQadFP4PuQQmhjIuEysXDxN9fgE
ae8sauSciMQusKenVEH9kqGDUaKn9GgWIvleW65yJ1qFNr8EpywKvVI4W3Q1qQX/aZjshG2hs0N9
RC7dsmEkfldWvs/7blNSYsaV2JLUZiN3+R5yMH5Qx4/QfslH2Cjq7J9dfjjY87604fouU15dLD2/
9nGwVFr3LZK5pNtOMCDmJ+m0v1p3mlMLflMic8UY44zTU+0Or6y/1xJNaSjdVy45DClW/mH16JJt
dxvFQjH70144AqZ23D+ExywyCbJYDQlGyEmh1Rq2gZH+nujBBYSkWyCYzI8Aa5NCiZte3a58lKX/
WXCAgNXXCwyC5gfNcFw7dnjhWpd7V+/PCe8DviKYeojdeCF8WH/wnkBTtxoH3mDra3fy3722+61R
4UXX8ROZ00RWKF5m1vNoGpE24KGNimI1OvpJm8n1ojhVrnUz3fRPOkaAEBD95E9FEuVK0bME+jrJ
Hz/YEC9EoGfPKCxCRO/TYxiFV0CxFyRHdztR8wxEUXmGRjUsfndmdIyi5EUzaCypgocxqNg4baoA
t4X1Voe8O91adyfCyYMVkV9keyTH+WuhAqxW2Q2OfT0W+sLVvTMK9xW9andTyZ2YiOsS18LKqeJh
I7XwkubGpXXyJ8fGQyP6x9oGLgqa4lp4/srWfRrfhqd8QEaqXOMdaPW1Ic+1c6GoDCC8Un6qUm4o
1qawWN2tJLjHuOq5HMfX3K+OnLm2Wqx/RI65pmTH4jbAtGTGzSbt8YHS0sP1FrKiOdomZAf1/ZF8
FKumb7oDG2G9HhpCK31q0TRA6zIqHgvEHZCLxYoEHi4ay70hJhrd8EmY8lYXvMBOyoUydGtCxm6Q
NHmtfwV4chjZa4qGaBQNBfRJeFaSVa/ajO5cASjemTperXx4trk/8inYl/qAFkJezGJPqNtN6Ajc
pAp/eaXzxZ9oSvHh5sVHNhJ0IIM/ZX3QA/d309UUiFJdHY/dk9WzPNOKl5r5feKdHeZKv0wBDfhR
+TAW7joXEOV26N5Uk95qHQ1UGogRKC/eEkV2RWJAfHei/eo7vLKJ/TKmLNmkke1VPoPkgfmaaHSR
BYPDFQ+RAIk9IXd9YB/+xITzJwn3ks2V+pZ3jo+sbm3yLar03A361gFodObzlw3VZPA2LL1ZfAoa
78svK3FBkhJW4f9BGVDT4gTM11pjXiV6GYoX0Aopp+/PPx+8VnMWHQKKwAWIQ8aTkIAQ004VzIwL
ISquehjJsFhx2uwOjZ5ra22cHWd9fPTdDYM8t49dVEuFnYbDH2Y4aOiXhnolz5/+MqzP6YP/3ab7
jyLkf3z6/7AX+W9dy/+fFCc7ZK7972MSoZXL/FdMeNNfLcxzg878HX+lJGqu+y+PsiMT/kV3dOHN
QVl/xSRqnvEv4VCdbLsEgf089j+7kw3rXwSEkYbIGiSopZ/js/6dlEh3ssmtSdYe6nj0ILaw/m+i
Ev/RY+w4Dup2RGO6Zzn8Es4/A+b8pM76XGsjGBGMFmSrrHXZ2K9t6QRbbajKbUyH5DtbCKyooz41
A/6I8kd3L6XeXsdEa68xyWPbrhlvqardR7PJ/4wjBHKLwHzRNpRDWnrmnaNjS2HzOeyFAPkcBjRH
raw3plYx1LaR/38IlzP+Hv41/2FzlqTLC+/Ylqd7/0jHcj3XDrwhSzZ+rx8y0egPXWT9GeFlkbf0
w5rTj3zIB6w4MZFBKfNUXX+VnX0vbUQEhT7o66ybzL9ur7/dXX9Lb/x7aBe/Fq4617HIhBC+jdqH
S+U/8+f8sa+YO3IyoLrRWOb1ED02VvNVu65/lEMABQe1c9BqCmLauGQ7oG5Zf7dGjOsyHPb/cane
/tcsSfrq/v4yISWwSd/jF7FQKHue+/P4f+Th1b0XYeYHvhpL2awdGSBXFE8Bu8wSpyWefqnvCti2
k2nCl1sNrYb9WNZ7tx/vdezOolrRppckjicOO5wcohTBRTEQ1EFN9unnQVo500ufjQQ99OQUTXGA
zgwZMzIgewN6GpyRJRir0dTdZdHa/vnnKdNA2YAziS/VlhZRSr26ReGkWLH5hp+nWY7665+053/y
r6f9PNCYPkNLWOiUK/GI2ePkEEE6bAbDMc/UgbOJpH5+8vNE7MOWg/iqpObtXExKO8RTtfnrKV2Y
yAOOnX09P/jX95aNuW7xz8EMV7VE2cU/aMdItMYRhvk/vqiNNdUiTnX6+eYekS8RGxZ2DQs0GdtO
uglHzA5/fe532bQSVeUtg7L1z978YcQFIdKuOf189vN1I0n//aBqxnRli+AzDMNPIsecc2qkfYNi
CslVZtbHn68Vox1OqymlVdJs7XAh2hoofX72z4c2VBfb7Mb9z9fLaD5yJqmx+XnwH88FYdVPXfQr
8MxoWjVVWhMO1dB7WLIvRbzTbWDoKxV0yIczsGMaWxzvPM4f6GObzlRI1rWqWwgyvsTMhxRp9mn9
PCNtEYcikEqBqYYA1X7qoSj6ljUagbIcHV7x5DNhogKRIxfKML3ixZT1tHKmFitvh55Lq+t6SS4m
JgwM35ew2ZQmUEyASAnvj4MZTiOCpHf8VcH1AxhgBCuJvxO5VjMgKKWWuOfFQ3ngPfl12W/bQjF8
aOS7Blp+MkGjtoUtHvJiRH2bZMOm8Sc8alUYQmdoMPFKoU1Pq3TR9SVJlk4mD7yYFxJc9aVbVelp
9PDuYWXB1tXq6AFV+BCHUbBR3vhmaHJrZ/3Jc5kBSXOcdnUYHopHKxFviFpQvmvIqQqNvuKyCzeT
gaC7AV7DsmT8iQetQg2j3qXWotPtqjeRJBx0tPdslaLn8fX24LXqhkgI4CTU1pDjdIdozKNOueFe
f8znYLA6gQ+uA3moUGAuCW5BbYMAEbBMHaMiWtEI+lg2ZPaNYfCVRj1C5ODU44lHf0OEU+FwNQVY
8Iga2bq1acycULLU8+JomM9JXKwzHZIhHM5DQpggeVi4+6aOAVZbV2mcw+G0cDjF3iIyZwGIByjl
ndKwfMbnPtXDIzpqKhm4c9a5Vm4goc7+GH7rDpyGtDBb6YNcox8FzKFS1vcR0zcFyBsYRrv1u47g
DJG90Zt4gi8PVjnt70XxzqrxEY721xRQaTtkWFfMFER8fn3ZOF6qweXvKOW2EfptEMgc7ehuieBh
alEkUejZCcwyFikySX5FrX+2PPLPDHj2AAcrSTG1gwmcoFuyZQB4sOmKACPVpAcPUVFFW9HPFG/T
rM3M+SNVCw1HxjaqPg3DGXN9plWwAOJP5/vZvkO1Whu8bNhZcMyQq7D2UfdrqqUJkOykrTGQgqbV
4Q6+Id6LKr+mlnxyCMJWHdzSoMg1cD3vUop1LTJrPSi8T3Hu7saeXueuH4YteqiKdKV1MyGcBTTd
ppZur7S+epd9GeykoJ/Dti8IrPRHo4lvtVkCMer2gFoPi792H0cnO7Sk/aFuNTehwvLfuPqaOMHw
UNm8TfR+bgZ0boQmbHRLy05GaO6Yd1soW8rAo9nLRrL4UIvpI0LZtTCn8rX3LZLv9JUUaErjLCmx
10XAcQqMJIMDX3O0PogwJoVxksYNDSCGRfcg7Y7RBjrlCYPIlWW/fM+jg6zt8tAofg+bpK9aSbSL
SK2kp/yd3vdbo8ibw88HzEYoByvShFe4HgN8plp77LgG//2/UWnyeW5XGzd1fvWFxwM/XwtioyTo
LLTQRTj6Ziim5vDfH/Cy/OenPw+YDutQPVb7tBr3I7kIbhxeZRF8aCYZF6Y1YhnlNh9TmtwRyhPo
M2LIc010h8RfjRzD7Ok81erNSIAlx7zaGuxypl4dXBMbT01N6WzbXk5GkTIbj5taEVton5Wr4mWW
6BJo646R3F6EAvOL4VCRk1skJMIlGDku5Zh2XmOIcK6Fbb+yfVwWxPrg0gDbIf9Lg9ket1FFlbJv
d82i3IGG0jWdpTHeDGQ5CSaeCMUXcuXkanXGO3kjyVqTzJdjeU0L6ylgB1hhDQk2JFqd0i5eI8qT
VMUXu04fb95saTPs1ypxvyWjp24kj04WfKPTG1zIRRB38gy6ZEOiaQ5mUq+ImyxWZsPflCbta+K2
D0XSvBZpb6AJQSYx9EIjmbICOkNepIBgc83p1nkW3Ng0+amdPOoorWXfHmMvz9dC8/YjzCCkIMkh
kbUek/ZWhYKZWJET3pFkMw7kQRQZBEui0LEGj1jpbTT/iENL+Wa7iD1b6ZhIxszfFVZQ0d+SjleV
VgUqGk3nUEF884ZRuhOvrVrbR1SougnK+qBH4ouQpYt2dpE2C41z1YbGiotLEorFDqrFn4lP/IRK
iqVKasLODeoyZCC/6gnzpIE+sVEbwpIeEq4Atzj5mTaCWfHTLR9fmG8kpEo51aZkTNbCyliapIa3
qepuWoJeOfZuUtYwkiyYa4aJM6rlY+CDy2TFu9+dDQN7SJsUe9szHgjMJcynaY51ZoIWmtWmxm/c
pd5bbHWPpP1CIg5Xp/e2KauaTvMyXpJd6rv7si05e9YkLMUI8yIWXSNL7rQf/ym7oaJJcbrKHoJ7
VDcVjjGHg/qcScIMG/ZDD89Vh0JM78wVBiufBBn1llRM6o0/u3BpdWb7WZkkatfed964xg413uTW
Gd6vjG2U0XtZqRGktQA4D/sM3J1LWgucvT+hQevhExFdfZlqoHpao2ePqAYPadIqToy98sOvqQq5
WTUNu2MZ0midhld8KeogUdYHtNOuo7RLFzm5OQu6peViSqZnnKMwKRF3YlT/mupU7UZk4YtpoCE5
yQTph2zZUT5SLk7dt10tdSqTF0VR8UaE40oP5beGIRVkMG0JypnIYNAFHDUXEKIjchzIPgAMDeCc
mzmxEqvhAZFdgjS+I7mnfza18LWr5MEjAoq6mrgjfdW8m5G6GCa+KX7QC5ykt1R1juZWQrokXGVk
wq/yKUP/M50sDaO1XWGOMjsN3QDyfKrFeye8jyani6RvvhEj7+w5b7aIbuXY/ukGJyMkvrhHg3NK
2gyI0AuuXnbrQtgNbQzYlkW7rOqInGICI5Zuuipa0qJYXvFnGhGmb7HwDKdedyOAGjET0TiRSzCH
KuB/OOkosMzJdk6TRSrEgMfTlJhryFohVd5x0+Vov0IJZesfk7A/0dYDBr5wesAgGRGXlNfRaWqI
pnMKgpZsQV9r1z33IxY0nUXYaIU86F0KsWQ478BFRxXSn+3CdiykT4CNv26rGh2Guc71RIDdxoSH
4QkFsYpWymCLgJ91S4GuBnEEuX1tWLDUEkK2G/Chx3iZdn6snrPc/zJS8VSCqpYCHkbZVy+N6wPg
K9HzutiiT09Wuv87GxEuJN4fihEozQI5tDgLHUXoPFhm+p0HU78eiFuv/LohgBLDlmNnq4pXzgv8
S50p7rgBg0KXhEQ16YppCb0mfCxn++o5wIA++kgT1YSMOmvtpUghUL0wb1Z+Zqwbh/fDDkOO73Z3
lp14quf8AAt765Krp9vFez+OqrVo0fBakbPIoxLvD5AyEn//VaMljSbs32PZFfTIJzmhOsIqDnmS
imnNCaIkPqdPMZHN/1tnzHQzt1ccfp711zf8fK/V5TOEOz/U/DzLd1+ypMNWGR2IylxSe7d3CkTC
AQk/GN6WpIksXWniWhxgiVAiRLNJa7Q/vNlvS305U4fW/GlxHAaZg/ajyD+MxjFYqMSpDnARFCoB
MMD8QJ4DU7zuDniB/Y3rkEQp6jerhaPAyvBV+NpJlgQLJgb2caSGy1w7xh0HKNNTJwt3llt6HL01
Vv/K0JZJiEW4xcnN+k0IlIOXKe5qEgu/QUGtwngGRSJjAPrcImC5bMjOb3HMiije9B155HOYA1g5
oSFwp/FYd2tfczdDVC5EIdxdhe3SjUwEpfjXdfY8kId0rSrYgrYilkCHESrq+jGfpnXmkT3dTcZT
x+Bmt+MmIORq9LVLiFjS6SU7r0eGZCVeelRrdkQZC/G8AnPZsBwz6wS0y+IwtV/6SOqB27ebcsqP
I4eDpa/wRpmmDSYgWCoQ9qYjeQai6oi8zMWVP7vEHIEkoPVgOyLap9e4GrDIJ9VqhBkl3cbBmB1m
urECIuXSNzukYFOXrANLf9SNotzEllkfmmHAWaKT1k5k1ib0Sm0D+LKSFIkvfLORTHMwRrqOBc4Q
Hacnt951xmBt7QJFCDndyyywHiqRPXL1GmOyViaeVKNHNaJabqesUHsExdUaJfexxX+v0ualrYsC
/Xf+xDUabcF/rlXNidDWOAdylLH3Rn76L5bObDdSZduiX4QEQf+aZN+5t8t+CW27yvQ9QQBffwdH
9+VIR1uuKmdCxGrmHNPppbNXRfjQJhk7qLz9JzCOb6zOaM9Tqv7/f4aqeh5XgGJS6NeiF4emG8ut
VcA6yLtLaI/GXnmvnV/ZW1x8PfrokUWEMA/4NuqokiWgjAwfet+Pf9YirMHoTbUIJ8hkVNAo69Pp
seXWabv3LP0HSviHzATjbAcHTs6S4Byvn6Jox5UEAZlS17U6rU9JUw9JtIBepgyi7EoV4eGFZgtR
WXqmhs6exLTog1+79H78OU1PArxGqNQt9a/WMYIjD+MCKu5gHI2ooKzCxYIdet3/lrQGETZ0cS5p
qM+j+W4YZrN2At81jwFDygVUOKUbAubRc+UOcs4nY0q4O3GQ7MvwNAb6ERPg1QfxnRVPXcuocywQ
hCJLvdkWQmwtlwN+oG3aZ1wR/fLTQ74/TG1gEXpU7+Y7UoIXpc94PAb4CV3Hz4u3Tsm9cGRzko5j
bnJPvuM9w3K2Hq1Jms/H1PB3Q1rK1+JRdTMHry8w9fk21KHy0KJqIjl9/s9wrYPqDY2r2QOIIruD
FTq/beHRhKMrsg0ji/wMQSht5RN6Zc/w96L6UbpRt7b235cg+7LCY1/Y5sW13TAi0PhtbOIRr9ND
MhJxLD3jC+VjuxvM4Tf28nLTBgvq+qB5yUpeB2Vy80/GNwz2d9vtHiaP+a10vK9swPKDbMUnJTf8
oXg5u63adZ713hQwanzuhgxpKr9yZm29aeGlaic0I/HEqWLeze4ln7GuuH6NJrnJrI15dzU8ZFOl
YVQr5zQVAdTvzAAX3lHiA3+8ZjpgXgtKPwaT443xfIYI9JbnasKX6MbHongfdHcKIOhe6+nXAb2I
CE9aWzf3oTT6Fo1g0IbkOofoBULi6V2UUHXNampxkVemW6Bc6qVhGakYxbMZHk/s2/Nbxy/CY7Yl
jgwFMBt6PDTwVF1x8f0FSuEgQIDaJNIknjNvIau+tmLlleW4fySqLN4O/9xlMDHTvak8lM1oSTak
NHwjb3b3LovCrQlemWINVzjA0ewgXMVW0cCsm3rWpSnn++SgcmgME26JrCRYDPNqp8+9eWRwjvyo
GsUhN166ToGrnf4LFLP6UmG2Ila+3/Uy6KNeMI5YuIgquHEsoof+bPMy1FgkIW7Z7+aUnVhR19vK
V9khHJDZiWkvbLvdN5JHLU/aq4shqadd39Y2we6md0ssnj/lmn/GFHGH+hYVxUc5WtnBYJzAPJ8m
J5ymswzcGcQSRlpLRYkCy5P22jyZeQyFw8VhU0KXcZsKAeZAm7gcq9Tyt6WHKws3CtAsKqQd7Hu5
X2dzDlZ/34MM4QBp3xOomJUdzVQiQJiN8zGEGzU3RERMXfyXmox7snJfQ4kUWmV44JjTtCaIS9hm
CV96uzPryTlPSCCl7f1JahM/DC8fChNJUYvwBSwSihj41TKvefaQWDAO7s9QojuO/izYhgpwT+jO
5t6H+BFZdXNdOhdtMmEBR94eYFKOWt1I5cYYlqv+nmiu3KJhtcdlWKrG2yvnP6jU43Zo9sMcxyfP
weUVg+e7M+P6rxcd0HzINxCDjO9uEdPZdE60OtBhiwV1j+1cgK+cUO43cPOr76pbrtMyoo/0WMOX
Ge0Ff3lniB+MpBg9ck4QcIWA8Q14t/PKyAsUshcqz5MMcZCotv0rzE04Wix20vpdFA6dpak2OIZx
cZbIlpQyP1yV/YcZBvo9Eoq2dN4akjk3o/BxZaU++9U86PZe6x/GDmgFoVHFwVflS9klWFXb9G9t
uHj6GBOjukVXgEfAneM30Y3XwcesnQDekqPxY3V4C2x6VItZqQim6zLO34OY331fi+h/xY8O4H3E
+b1Jmx/SyTQ1TPBMNhQI0UY5qEeGE9Yd8eCOer84r4059o8Zbsq2ka8gDzrAE/qIUn2MGHAw45SM
J3lieYXMmeBhx+fk6LlOElS5iFvAcQOjpb1fWfc8JHrQ03aFzDGsYSkNVEX17d8KN8uEFKHwUAa3
aFng9WH1dNMZq1WI0oQ39QEMC+MP78jNyFNk2xaFhXW0M0oj9N2fTQnVx4+798oas7MKE6wlMkYM
0GMtNcT4bJjtj+WCF8JJOUJIHRDvXEvR73xgByUDhH3ijUzhGKJ0dGgdLjgok9dgRheiqr99A5HC
Btk5zEwE8yJ+cpq6vRTFAw8tinWEXtgL8kjMi3cwYPPxzIIrESXIPWpGXrv+ZHrYucRuXub8YvpA
rwRtJdIrayeZ3mw67oGd8t3pNNtTuGE8O/gLFCHwu6EVElNCEkIQ1J9Dg49BA7UTHjPNBSnLYe0T
LMfIn516PnQzm7CiKHZW6f+ZKquOzAC0atiKaldP1XTEQbrhpYMSL/tt2eCY9PR3wjyMd1xwwgIN
zNvh25utftcBVgwcWm50jpLeihtlHVbXeLDNsCmfTOhkYyqrB7/ZViXq8nziCDDB12ghPEj+tLCp
2f8wtuY6t80PcotxINIHMBylS8KRz5tDjS/zITkMsPJH1byo6VM0vEYI6OTJa2ouPtc+EQ0LU83/
CjK7YM6fjciisIXMNvC4OX5YGarcnhBPnJKFEMAdmDH6PRMGWg84yVtEEwcCpSFJNBalQRNDC+zK
Q0ONFlVCnUOLqWmncfMy3Wo994B5BtJWiphnNod8m+nyJmLgb2yKNmaIBr+mFnOMDoJWGx5MjOVZ
fR7T8LNIFZTXzN/B+KaBXig80pkhV6L3rTWP10nJegOkKF6HJzYDQZwN4jOXbE0yJf7F6ovTpWNs
GrtbK25/4KY9ZMDBoZmBdO5VvA8T8OpsNpMNookD9ON7SzlE8zzOG20tyA7NAc+IsUvi1qMK7cP9
0iCotkIzmnOng8GJVVPl4WlI6vaYS1qHQj/+76NzK+c9lO6Pm3OUJubzgEIa3gb+PdnQLwEwSDaV
JI0BgMoqWv5MVtjYBIFmYwV0MMhB8E9a7ibMYu6GYMHcbaLpTLCL0AJFMmB8FnbOsBWrJy7N49d6
lWFlxFo/1DAtxwrVKKAxkhVEda6qAtl4kl7qgrlIxSXCRp2ljtfiOk+yo4faJcoqiqKcz7nvm4Bm
Yi725TxyPc3W82QAE02w9AxlfvItGUCcqSk12Wf5JYFJnVdTryiKMyyZZ5HdIfiBn/aKB2dBbJIv
8s3nzYiY4b8MNS7youNfXeZmhAOGfo99pjYMWDyeVJu46z8x+fwXN2jcQa4JslwufofWaW6pUINw
fPRr51ONu6bNEcfYKPe6NLsiHi7ifY1KimgHVnS6YcCbcsfUMiFXgr9MmwHgevtYy2A8VetjmqNi
yikjPWM8p1774Ij64orlaI8sANPKkRs8bNy007u3GhSd6suUwQOkPh0t7QOO1BMV34qhpC9n8G81
joUhZbmkLfx6IIAfCXZRx8aa0x1l2f+tiuI568YLFKNtC9XTdVIsKDXQdz9Pvkyz+zCNQ1YzM10y
JoVWbfyVgJWORI7/y1s8GXTevfmdZu9L15UwMxJoODaQW+NSjXlU2tmv0c8nR5/BUL1m1cAjHhjQ
SzlxrURGCLLMqHAJvcrT53l0qi25hY8cNLumcQ7ZpDbzeuYHXBE7XSIJZDEJyfOcs8Wk6aw4ElnQ
b725/WwH89xYHxD9y8s42o+tQmiED844GKV/Nns+awOhmymHZ6ZiJfjWTuwmnnoacQjmE0WWHJLH
GNXHdibWYAyXcjM0/bKZQmB2CbUOk65qfJyCodwCd30v3K6GvOA+EhJDiGPgfaelE+WBiQ8N60le
NSf6LgTozdFyk1Nptl7ErPPdD4Hzrd4P5JuYI+3hBxmT9eFlTgEQrbm0Vv3X7dzlMhbsi2b+weyM
GKxNk8Mo0D3GyeJhkEepOjD+cKzmo0T5eLVQAeyNaRb4xqBQuXMJ8prtHQuxccs24jnT8V+33zmK
gtGp+VG8Euw5l/Y37E4zg3icMUcdZHlkt+MSkbPEa8AV+BeVLX6Y0ftT/QE8fh8RiEees/wTqd2f
qlxdqk/abKZEgHUBJhUvJv3Fzg8xI/dBc1XQ0w6+Hamgog8JmyHSYFtlwnwwxNWM1oDJ5uwt23HY
9YkwwWNT9vqCQQjUpAck63B9hjWYWNfsIjnkGRYJjGEb3TT66Ib9V23HAFiBERwlm1XCbPALqvyn
5kyLgoyreE5/+gmhbpY7r/YEqaJoGV7F8re3s23uxeAD8DptW50/so1/TLWrT1lun1EEmgevZ6JE
aA84mcp8XDR7LJfR7q2rrDssoPROZG+0n1U+PcsmhHNnc1dPubmvGs/bdHI44/nWuxIEju/51yGU
xd4WTronVeG9rrgWB9qbTSpgNPiNd5b25HEzk1TmJZc20G8L3vfQA0yZoqmBpCi5H4IvIOJv5tpU
5YwI+O/DcrJt41KzfODsdnQ0W9M3EG0a7DBZ2a0p5xgXXgE8sMkDBWNtjBQ4uH1nhtCpeQFCI7gz
Ijf9nyarmNg79i/YFtZdXoLGs1yc/Uz3aCzpuPXyd+aOIZIl1z1aYro2jJNaNbzOnmT+klXyYWbB
wvbJO5a7VjvduUvaW+UxMpAY/bT0biyOvIjZDuJ83V7mwTuOabLLvK7c5rPjM+8eLpXvvhQB+skU
W/y4VBGpo7uO9dt96DCSzwgdW58s1L6zIPnwFU1mEM21s1z7EO5mUjSHtIufB8feTACewQknf51O
PyU9As6sbjDkSWqSIB5f6jq2rqkX/MCoZgG26iQrPP5u/MiLlm7t2IQEhfB17HC0MTi0uWOS7BB3
yHVmFrcXCQBAAu7GmuoO6FKk5M/gRjd7dTKmFHtiUj175fLiz+GlsVgjN8j4I31D87oqQHhRMZVF
4KMz/BiEEuWL+pPpd7q6J017I4r5mGewgmWnVoLS3c7az4zZ215KJv3uSmdv83fwdyDkcm2fII88
NlPzKaoqJNLPJlMpSG9Oy+QwXfpHbQQAeBfmOmEsvgNxNnUeHlNe1G2yaLRNVveF/oCNTTCdqcHg
0bWzi8OBKC2y7CjoaSUDb5+luHvxuHhHVxXs+ezw5ot0NWpApndT/5zpxuSDsKs9KoV5C+CoAXyR
vhA+ExPBJMQ1KGo2xrH64xvVF5sI3CEG6YI1LGQb/b6BtRhR17yT/FS/1P9GZ8zYg1siQmxl0JnT
q3Tq4iUo5cPYV9uwNKmwUrgNCH79zGd9ag7XWcSwIsEwUod8OGXL35NXz8iYBmr3M6yYFvxYe2hN
E7o6iLI+ZwTdL6JF3zNHZIsX5IWpq2h4OnFRJ6itoRdXWl+rbMSvwr4jgtR4crvGRlAl/zUKT3OI
rkpntABEyDzpLEyPlYXwOmdRtDcd95l78QP6ULPNeRGoqqqP3m7+ofoJDzzbH9LOaYVgctCe9WdB
GDJK3T68eJ3EcpP7KHyaDy+IzfOAAX7bBOErSYkc+z75g1lxbsqavCd7FoiV4+0cB9OTdBQ9HX8H
qPBdlePK7CubuEUBBn0R1SsZAhiTuz5+zEp1U47clwSqbtzCxW+5kEvDMpTJVwqq3wGNUBnxZUzf
UIv4UcchyrQKyvhoRY5H8+D27FGIfmLU3Y2stgxxjt0WcJxvncRQoIeMWsgY6y05UIY9ssIFgtU0
z2NPL+7THOUKYUhTzcfKBExQSIdEIRi2EN5PVcD1kNT5lygVNSbnNjSU38ZX5u4GEQszJ4my8FON
p2JOdqHHWEUQoLOZ0snfJLQcQ0L+zsyYGLsBDYa2Iwby8UOYImSn3AoXQtV8Pkm57McwzXZBRoZK
EWiBvU1CeuH/ni394bb+X10Tm91VLxl20FNuDu9yqrsIY9RrKSSST0nSW1WwTcUSnWfZCkNcygiJ
FtzRhd4HR55YimfnzOQvu8uYh1Cm7uNKvWcL355dfo1oDFcbKwhaZI/7WmGVYD/bZ+218Y0nsnVI
IxnyF7AmbFbqFoKBJP5EnwAAMZTrFmObBt1jXrL3M61+n5QobPBqg7rv0+/ODj/zcfioAn7Im9Jg
434YWWDfyKi99Sw5cAt/uZ7h7qEm35hN4vggBxHAL7u0doBjk3x0fnkwGoOIiD4+kgEFrHU8CEfH
R7r+Z9hV0IvL8u6gW40Kw9kCAV26Yu+ib0MnMo+YtKhTUTpukxnVe+4wmwh3juBMDkIOeKaWx1b7
NE31cEhG9yeNyRx1eEngTWLppxaIhtlhtjzMx7kgpUFrXDtkTLHy9drVAZZS+cOJqtcUrlSRqd0/
eOk1cQb0Mu1OJ3jG4MsRX4OH/+CZ5U+otDqmOvmpDPGL3ZmRWkBryd6+dEvgJjGjbItagVWS8V9D
p7sd8qNrO8VuVIS7yJIXTCGYNEJP7zwW9lFu4DUcuh9BPqdUnvxCM7UzR7IUKZC3hJKke9Ez2oGN
dgvEe9z0D0GWCajOFUEPyKzaL3JfmGG1W5DOYhM0fDtTi6hCZJB8UWwutFB1NGvmrwAGSAhNsyEK
/F5Ea23NluM2+MN4CnCfNPX6QQM+oJpkSjEnQEeHiUUEaxko+93w1cXZX5Lanqp02JLq9EDKV3tB
j6Gp4q55QygA9MX9XOgGHQxvRbs8Bkacn50FsrLHag1qMj6Fs0U/MWfQg1XDqDW0GZnk0LgWv18P
H0J4dJKZm6FWn3VaoZqK5Z3I7O7MhfnBcktfhQ+2rWFMaTPMiMqRPaqa6B9ScI927b8OZBteCiyh
MYy4PQlJj12mDxXzlreQADQytYCyQbF1yu4WujaBXal+9YyAX319vh0aRpwO9pmQp19HO8+ZB07D
87wf3BoESEnmcDjigkL/HSsA5yVypFnSCprLY4wl7NTKX2HBYAo0ERil4W9x4DwmoECRWzT0o9Im
uyTPdnWwmj66ldZkDmOU/Iez7uKQTUeJP/Pjhq1w4laHOlivMIsCUGfeu6nRWJCbyKq4mV4NWJml
zmF2ZN4BjeHGZyYCmuexteKK/WT2sphNdkA6YxZrezwKgNGGumdmxnkup7/KxngDDDfdxZNP3C9Q
ikRD/1fOzbPGZ8X7PjS3KRyBASn10nkx2of01ZLCBXnAe+ZSJLpWD4PJ65DasGCMAOkDvecBarTS
a5N+bmB17QarZSeFM8xBlnhwsA1vEKPwEVRBuR+y6TGs/IEeLxUEGybpsRuNr4rLLLEn6p10sM6t
xzLBrB+spT702nBQp5noosn86YeO6U+3rGFxX67JZ12OQRUlmfvS96DPdDEdTY6GdHCY7zXZ3Zje
8ylJdmjIdl5HVy1779fzC2yB5lrlDyTWkBRjGPziUrJAXJ7EnD5x8jw7uOd89APOwNnR2L7PsOEP
EiUAzXlm4VAc3iapSTopbvHUlSf2hue6DYpT7JVvS6JeXQRLNRaCjUMqNKYd9ACYOA06kDJfLa2t
hZTMntPvtGMyZ3niHRRaAFyBmsrMgoNTl/7JrACXmsiQMAZ2VyuHBM62maRJiyAR2MrbogFpG1jM
toscBX3W6PJew0BF9CIiV3Txe48XVpCFu0fB9eU2JHPDqLXekt4g4IPhhnasHtxkV1Bws9k2K7xL
bNj3aZLu8goJh+MjCEOU5GwhqM47mCi79CuvHfchDNwfe0T0qPJdYVCuS2z0XPDGBzKMHaElJSkz
CPnTNnUj9GfvHbaHQ2DUr6bPg1P4I3/pAjIyDaj+tHt1rTWRWTmvZK3hL1aMjjrW9Ce+XZSWPVNv
UQ7uWVIJdNoGOTLDdNf5SMKUYd+U1uGR+Is97grqrQFhzuKldyHjezgo+Z8ZTD+uhqGgy+U+9COz
WP0ZIMLa1bxDNxLZnKgJn7AhoaWDAFOHDKRGRvmg3OOnwpiCKzunbR3yfapu4WUmDnE/iOVSsGi/
I4DG7Wh/W/WRDXe2s92ncKD0x6vPzenM/UPGAoB/5S1LS8piqvQDbXyFsHE6SQ01skyhI69oL2+m
fmZ6kNrTrUz6Citp+Os+s3QGUzih3qv8+SM38XZWmo1bXYjdUAYfq57c7jBFgzXmGCFgL5wYQ9rG
OzGo+A40GT2apVeO9nEsq5duXjRbCT+g5p+O6QSIBdG3Guovo9BswJbHsUc+keLoJ6vPZEnufhvS
Ym+RlHB8VfnaFOjTfFKaGaWg2nCGgF/Dat5D8pY3zfA7f1Z98c7EFYAFa8px8uhImY/CQPgdAzy3
Hao12TQPRUpsqopPRQbc0aqzix20TJyhybHZ8HEnN19ybo4dMcSbfMh+c0+d6cGrKDBK2Hpoz1HX
Tx4I9V0jC4Mbh7l+v0yvPivsYuZfKWrB9mXgufKlOGP0SVkMqp2vSUTIMjb5SQUBE1PQYRGowSXk
G5UYhHMr1GYlvIjR3WaT6LZlbDF/nR1F3YzUo5rb3ZxAcGNxu49tJOh8Lglc3qNxdxMUXnhU7ylK
DmJd4a/j8Ay0ZtEyNF9ptwZUrMdCVXkpFUGe7kvPPQUCKnWRBZ9ZZbLQ7Jp9rHK93cHzq1qqmbXZ
zF48lGybvgty3KWoFz2YwgH6mV3vr5ndVOJJ2I2sZ0L77IYN1FPnOIBmDZ34zSJ6SvvpTEEG7IWl
5FWKrwEJDzhMpuwW0yMDDhPflfWn9OVjCuAJNC3jAf+dK87aYgrZNyGNwlRwj/R1ePdLfzpOhsVR
kXCLGLCGZeI/TY2kiLbf8ox1QsvWkBzM5AO5Fz05yRGskrdh1qzsO5SwhHZOOSupvE5+jIGQGC8g
XRIRuLXN/KdC/0NPj6Cf+Br2SO7IuYKNv1MhMqrqxSsJK4bDd0J0AZS743bw8uk17VMaQTPZ+TYA
ecU2VWUZmbspyxoqImMgP9euYGok8LhF54stJMQCghIM5yUU3tUHHrohiVWC3XPhRG5LBf0nlfI4
2Bot5ppRWmZfDos3GIhETRJQk3RNfMncMxGNw44R/592RC+yzD+jNUMqbUheIaDqJEeKMJliRp4H
l26h2OKSl+5Mv16RGlU3wd52g0fFuwrkdtq1dYN33gx+tIg/Tf/NLbVzx9ZZbxtkUHhUuHsnr360
S2ns4iY4hDmzddWU/3KLxzVZ5bRO6vC+WOiVBzAeNv0nEka1TwQ+J/b9mv3SDJ3JRnltJz3zsxzu
eplyEoZgcalGdmaOFj9oeNOXVqH4bPeAtWkik+VV1WgVXTauWPCIrjGtqx0QoJVw6tdviKkG3BZ0
Yw0rPMTXFycJTgmQyHhR7QHYYC42pYsslDHPA7ICIhf88bVNiX5Kvdc2/s9I5k+h6XH1YFLlCRxQ
cAoTErGG/FrRSvG75h+in3lw/rmJ/yYxph68MujRP9F13hho3UFl3uZk/hEWiF/bgHFHmOlmQuyG
3NR6gkn2xy+bRzGmBwFAAZrVs6HcP7VRvPSTT9ruGLLzH7+sKrGQe1CXdxm/bObCkisQFDb997zE
NxXHuNqWtxY1eYau5lJIT0R1BkClSMRz60MgU2D9s3GA88W6Op3vckLAObQnp03+Bmu4wOCrv8ID
P/wRpMsJXVyUNBJyxciNrKEqGLE37rraJEd+bjHfmtUZ0MR751n1y+Lpsx8S7mK703TKLBwowoWP
EST/PBs9Fg7+34Wd/HlQA3rInFGmBxf1xICG8M5uUQ9ZfAXzm7wOGeYZvo6NkoviWcjso2r2WDlj
ZkoYBSzCLJ2mY/GgWrTcSXqPK+g89KOYmYpTANOJ9adfgddorpkASkwSfOQ3xnBIlbwzFOkRKocE
58TyIxOQwYPkAaU2GYnjo0NnHmVJwpDFBM4Erid2nrlMYYz45apCn1CXVczmqkucomSe0uJVGh0u
+eqgclAes2U/+ngBsMyfQi0ANeXpx5z0HwFI9znGoyMqTk/iVTgYiNTB2tBNPoQMMCeJjEn5wthh
4IZu0/Il6fK/hVp22sA+ErvWq5mgHFcpo9dYPnWDeGMp+zGPhrERmGcgxzBBJOh4JNeZgFqeLQnI
1KCkrJIR/jQtPUrM2bzk50nG+lgW5ribTecf4fWTyyvRIhtFE1JjFmspwwWxawCq5AITo6bQsbNX
zvTwIKv5IamTb78oP9EeMyfoGTBVjNrgbquNMzvJrrEm/qg8jiw7CU9lKN9ADyQ4r9flnid3mV32
R3RgdlxdmH085ME8HpbllwFiekhyGpJG1eGuG1nUxPo7d/3iaPWalUDx4KdjvoMOc2Ky99vqbzNx
0NC281s21GfLm/5Vbdftk2k9R8P+XEo+fNHEQAwqOD5lQz8BNaZc2PsJy1ll5sV7WRy8WhGDax0z
M9VbsuE/+DzuROEci8r9sDPOvNazXicgtzOwqnEVCTrW3tAyOcspdpE997vUCGly2j+aHT06/njT
25NP9xIevMB6ExxDGD6ilGq9iZPPwWPgWo3v3PQnAowJDhvDn3zA4WCzNU6r7IVwd/JPuUYU+9oS
TNHShrSkK2Cq9Is72dfAFXnZt8k1bAloKwamydIM3uu4vfgNSjvlLNYef1cUpiThNFNFmD3RtIqb
PAyr5xBCOuCNYWfkBSUuI2CU6Y7aL6k9773K+TsF+bkP6ud65am56ZlaJ9k5BPlZgdKouC9jnsGs
MvUjurSNKoflQse8H0xaw1JrxvrykEkQW2X2h8E4E3UkG25swCrT7GuN9ypjfYwjhQuP/jI26ZIm
wX9KBhMVjPqaHR3uAeFAtG2RhBj5dDMxRS2lxhlh+rQ8PkiB2Xf4skdEo4ws0ami2deg6ZTxyDGB
wIBExrhj0hv3cRXV67IvBxSbxs2LbqDY9iiPw2EhdYKYRDefvhcGeIh6OYfKIH+wwvo7TuYjMWZ0
gCYM55lnNCqIwtjqYGqf+i7+g+vqCUl3eUyBgZ5R/hQ+F26unwhqZHyaOO8GPDH8vbj+KCRZNGkC
r8MaxL8d2rfOqSOm0tPdTTUHT42QJLH9YzWY3YXwtZpVn3+2xHAuC2OVGlW0Xky9PDf84hN4dlBF
zub8O6m3lGC5n3YyH9phnmB/EoTrx1dMkUM0E/EFFANouF4ouVBKgAebDGBPIXkZiVFt84zElFEN
y7YuJMRc27YvTaaOyumSa4U+Ttmxfy9F590VOiSWJjHI00Z+eJSfp46D9g4G2L/xzWVLAZKl9rk+
HIb7GJa/8ovsZPpA5gYN4nAn4ALHSOUGR9Mi8gv3hqAmdS4eW+nbMOH2dGqC0/3ihH0L4MYU/GHn
isdUH0XHSqPvHrKq3UMS/J5avkKQFRbPoPxkb8zVJ4Yjar5biv4xNjNiOttdju2n/unTYI5G9mR5
PJh4i7M3u+dp9oV6tzMAcH13zotPA8EWBbD6aryBmmWVX4QgpwZ7PofD3wlcNpf4+HeCnoOTZQK1
iHZ+cINDUIwQPC+FFyRbpuz6HDBH6kwwsonEaU5buCaevCqGUkHbNjujJQZP8GJ4dvaWlSBpekac
swPrelCfxcI/Db9OTuLni0c8WCqAYPlMgEmlrQvzEcBVc56y9Ldzgmfq4ONAyB95uQ45gv9wqIiL
zWpGxw6IWtyLnjlyBBUMKPK5hWiUeCe8sCe7RA2CPzXSydr2CLYlpuf9xn14i8FAs1F9JjHhsW2t
x5GIJwZtjAOJOYWarAJCtdLpRUvzD4PxE1ULESuzj1WI2RkeAKPGlFkN8a4Op0uPuQDw5LdvNf+C
seFqo44t1xGyz9rRqj02HgpBPsk8MW9Xud5yKPY7Ezt4+2Bo958Hm5GiF3i9rR5ZghLFYge70ArI
ztIAtVcMmur6j9Jp+0vSw2fDs8R3BToaqMop8UwiBJoAEH4TpSJ8rUrP2C9DuqDmRfbRh8955/8H
IslpSILTI0XgULbuHvp4jDiNumRsuNpl7J4GFEol6XhXVeV3H5Ho7LJZEJP16dq9f8pc+8ZK8NYW
7tXJzPls+2ALIbIIrqzelv/VxMczjghn5Mfdfer69mjXEgKRosqVY/YtbO1sbJioi8ksGRROXLa8
CDGpa5ISrVZwA7Qfn91muuQyRyDIyGBruPX0xru7ncITWp/0qe/X8Cef+KQw/E6qTJE3s7xqwYmZ
N2vAZR14N2sKbga5QcqQ5fOQVzclFlIM+H3l5I0niinMRZ76UDa8uaqyolhKoJzdDV7xLzoaGDVg
gdCahIKtapRhZ90HE7dvuTRbiNb+bVgaI/Jr4scWSl785PZ5TuIP00bRoJJtaeCM8ru6Z4jU3x0v
tKEpc9lr94+irwsyH6ietO1bgkAxATqzF6YftdW49hvVcpkQJss5/ohbCE1+6xyQ821zdtcnZyzp
N8OloeGm14hdrLgKdV5o/QqFpglgwgFJaLdDT3Y2iyy9jgPC+GLsH3y/EquTeK8D0V99y76ozAUO
Jsx3knHuOIPqiyfik9kt57nvYTekSEbh0RBwFCWWYuAMNpODbhpRv6mxfkVPZW7LoHGoAmj2bZMg
esQyIXEOj2LhiqkBB1Jc2kczSdRWMCrdzUx5KAuaZG/Ge/DRQD4fF8chFjj/8kkO/j+2zms3cmXZ
tl9EIJM2+VreyvsXQlL3ondJz68/g7X3wTq4uC9ClaRWS1VkZmTEnGOiu6ib/Vg4r0bWLdLnGvCG
b380YYo3sLDfx42FloOpGgHrhBcxHjVxE3KJ9ClkLdMdzpBGTQM3XuXMJL+FjFBc9LlHm7RNE0vB
IdB/iy7vOLO6O8PrHo1Wv1q+84w7rzl2saKRXNBbgxJLszu+zBW6IyGDmcULm7hXDK+V5d/pDNVG
yIgc9GqOqQeXBm5kn98jIgmAexDva7SHQ0V0xOj+Za6yJ6u1OkBRQjC7uwU5LwQG301OuT1c3PYn
mrtDvqgQs1jtkBTx5jQzgHD8sYi6viydSTKzuhhPqYckS44Ufgn1qW5e0JERRRAqslf8bpu2zrdX
xdYpHycGCUOxL+acUrqTdJPa8V7YSHD84Bv31tns/JzAYivd6g4baT07tKWyFzfg1/Rw49JGQePm
x7Dzs+5KDyDa8dmNj5Zjr+fmHbXRP2jxCqSVPu0gQjq0gW8p1vMfq8XVRa2P3CfCkIRZhkE4PoG9
I2mmQchfD/RQ91j6zM08t89GOG1FhdddTBbizwaahjboktGW3pQScIQvXA6+4fAsp/EU6eIb92iz
VZnzwCz7idjoeBGYJlvJchDO6FPB7COoaAhPCphhtkyrFh4CLLiZHtGY5gvGttsWtRg+u+G7Ce50
Nzn3zcQeliUNXeRwjDeFJDu9c2RK7HmPGxzVr299hejZMKFOr3KOwf1D6PRrvs9zEdDn45MVZvej
YIDpENZ1h9xqPYXWdTYQfgkn/JAs5dt5Qi4h5gH4jH1pQlb9on/MEpJN4nZ4aSU2Yc9oAUURMJeH
grINp1YrG6j4gDLaNthX0q93SNeAiCBYx6sJaCUlBmyQLxG/zGQ2HUlCut2EES+r3Qvu16lGBMRy
31etoPS3YzZRzNm5JSyWOqY/ZoG7YuS7kpkEWFIqH3ydvKfm8MDkLdnludyCs+K2hHiw7cYcCxrx
4iuJB3CpCi9WXbiPUWYGO3xM1Q4NqYsHTGW70Gel91xl0TuePks3LE5Khf66LwZUXNzMvRXnrAuP
HHUHBn+sTtH8bEj2AOD4+ZMkC2iizbYQP8u2cJ86f+pO/B2arA3XW4dE8J5amTW7dkZ4IOGM604N
b55Jz3NkgNcjRDu2sDze5zA7QoVeU/olDygi7Z2aeYOn5jdEPv4ae6p5nNzmznQKF+R8cVdknJXi
8p9kkD9ZQaaDsuNnpI3Ng6Q+jZO7XL74sALqcTZOqnE3piPlxU3D4h7QiXlpG4/NgKToSpRy13vR
AJLR9feViu31iGUCtyM28xEI99qtGTxInGIUcvdFN/wxHAe9rtHHjzP0/6gwU9wn7nCIIDzcz2PJ
f9Z3D+xiaF6oqpK4vGS5Gs4lUZL3VUtyEbhWRvf+/LwQDTEgiBAbISOcetdXiihiezAf4Fzkqwld
nUGDli6OtNI/GFrFZi55fyxzxCjniGVYdVfKJty2TohyoXrodRzuWqu8eK1NszyvzoUR56+h20wn
IACoA2Dj7/tweW8FKQKjKLPXnkT3bd+E7SWZenXOvYTOTaMvRpzadzNnt7vbo6yhU+3GSOfdWRr7
zENSpAodkRdB7Hdt2GrntVF07cHd9Q3Zs02jmuuEr/3EsVfuc4QhDz66Pyb4c/Ch+U/8+hJl6fSR
807tcU2r7e2pnjmsYWKT9zL20+fl21zMAcTKCPMpUzFkYVHb/WEwnw2PLAmOtf79nELivz1qJ+Mp
RPd+un1KzYGxDkeonOEC4QCSPH3951FeqbtReeThQXA79An5dgFeidsHiL2e2NjS3PHXJefb5xIC
5HAKx2JrFIVzZOKNqLqX1eM0Gu+hQqE5c8DYzY47XOlwjVcGOHExAKNF94byyuGMRP3xkMruo8n4
NRxNCpZycn0JZtd66WfCV5iEfnpJkexbzZ4VQIM5p40l9mbRbqUfWuTC5f2TzTMlwv6QW3YBmyl7
TmRsvxKUiZel+ZVZnj9Zhp+t6lgbJ85s4lTapQTejYCiQ3pK2kFYzofE6Nd15CJ3I/yEEKvaK3YO
aol0G1m02qCiN9TRwmGc4TsUKex1ocOGId2AJisSqDuZ1iVKS+4QeHz3XPdcjIMjt3JQzVNdl+1T
P2VXWxBfDsRDHLPCDh+McmK42FXTF/ZYF0eqg+mTymHPsFL3qCKgN9tz3r9A2SuROBic35anQVKR
ORgpe9cyQHkByEmcEH1SEFzV+vYdSa8huTiEMy3ff/uuuKcKMk39NAlGIZ7S7na0w+YcNvW1hgyT
klHQokzL2FdZgyPUNhlTo0Bxr5ptmhJ34LV/h+AbQ5L8nQXxdA46wydXaHdfN2NLaKBn3SNXctYE
pzkHOjfZNsy8X49p5vfywP/fB8q0jNfa1k9GDkLW6y24bZM6zX4mKNd46vq+gwi2uZOGGvetkuUV
Gvi4rcbOemGUyDGqyIPf2I4wDgAndMq0uriodDc+PNwzFp3q2fOqF+Vr6zhFdb6tpo7IDpd12tVV
9unAnInrT7u3BTChghd7EVow+CS0zCdcaHlEtJqxFIQxAm1ruHZG/QOM1d03pDNh/Bns9DqDrt2k
iEo0Q3+S7Jm0H+UcOOg9pIOfMbCAxvpGewQ/11xGBzxuWrTuxcnb8k5Kosraoc5/rYY4VY90DsMr
iSNqC2eTzmFzXyvhbQAaUWovT3thzKdloNRaxkBIVlzt7KqaPqY6/PV7EFJeTGvWVu1XG6f5b6rE
Z7donsbIL8p7DuzxKeoNoAKk1NNiedNgKJ6aHil1VTjUfLrt7+2htVcz3H7mLHUOZsZJfNRMLldW
qemloqo3DoEX9c9UgfnZGUmVh+g5PtnWMwNpcSl5k4GLi+in91njAjv5nE1/3sHdnqD54lZW0qmA
J3UWsd49r9w4dNEekUQyLcZTbzMGdfXJyMNhWhWJHfWjuBvsTuxSDhP/eYSX2tqrlLXGEbz9sV02
n3VlHhHOuH9au3qiHA5llT53gRVdWnS264FWz5cztK+dA5KiiG1iMsM4JPouEG8IVwycZjwyDJjq
t0e3r6pWjkdFJsumqKMvFYfuH6NoD03VOZ+U2gxirG7f+bJkWc7abFtp0zyA8Es+hIJzUZvTlyqY
/KIhPrv1FD5Hdd2jeObXhMw7WaZ/KpW0+dPUR9878c/yAENMf2/SOy0WQ1Yn+xQ8hib3i47yMNY7
AaPnwczoV6J+vaQ2P9Yhq/2eZgd4JcrJtc1X947o9SOHkWDFe2bsNR2qHZoOumtj3jwmNjC42xcm
0duX1uGUuixWXmQ86Zg47tsz5D791TKiu+XTOUzz0sFImhk1NMLEpDKIY5Lqbbe6m2wjeZrgTsE2
bqS7T4pud1saa2Zrd/93kfzQSUR8aU/pW5lmdW/XyJCKsRmvJh52Si16AfmQtftQ4o44G7qg40MJ
Frnjn9GN8F0EqfncVz4WOZdlKDG7fxBYIG0tuhQMnmm9A2s7GQFQxCZ1zYM/IRP3yui+GSKmMn70
HI5S7zx3gPNlGi2SKKWpcUNgdsOAst0iYOxw+xyT83lTC2W+Rk36328pGRRd+hxOSjVM+jENA31p
1ECnHZu2mbKHYQpKEBmzGUL3LtqnBei4tjOiO0C6NU9WQOHQ9BMBxV3L4EzY+aYre2SFaf1ZkZCz
MeLO52JeOtnfKje5HWzB+b1GQDq3jb+XaOSeCORAcswQ/yf2f0kdXPb+7GQ3IBw3NnmDe5Q0J+Vl
v8nYu38cDCY6WdwfFcl40HRdJMBNcBBOwDJdN9njv49KjL7/7+f+/eq/jxbmByWbScBdIL46hAyq
CeI/bDw0Nvq2f3JHktQiUVDWeAwM3IzIctAHT7f93dYKvzudg8O8rMW5BRbFS4enOHVegbLxioV6
+rDcLtnMrTee/JoTQ5lwNOPUrR+trHTOkeifAePpx1kmDRnU6Lt0lLDSk5Mn4owzVce06b7FXr1F
iGqta9undWpjeIt82zwpRpB2bJo/s2n+54H83wfLl3rdfsqquXC0TJ4qRp/XnrxaL6fRyJw/5ACd
O866V0F50bPjnANpItyW/b7Jlx8TMJfLhuIP5z0iCHrrNata93F51tduxQxidhqsykWzDwYVXtGY
hcCIMOrh7Z5Wt6c2SyKeFwt9clGCLySvlgPtraIIB9af1pTu6XarDkk23fsVWjM35MfqyXZP1pAO
761zTbp4+uB8gng1pp2qNpi4k+uwVGddkqdnOStqIRO9R4fdLyL9oLXFpY7Ip4Lc/zSy+l6CuCG7
TgHpioDQ7w0T8YiXGM9dHC09FqBnHJa2tte550aST+0mjNWItuLPrgI7WJ4MWg8AFkfnmMqYiCvP
Dq+zSofzINgdOUnXTCVfm5GTdz5+lvVrGftLYxjt3f/3kc08WyIzuUOSQ5a7wHLhMXX49ER/JFSk
p2fgy2M904ap6uoSVlO7apd3pnbC//s0Q0K8TIEQCIqm3VLsu9/xIzKM6McOVbFtAZ+dMkZcdTyS
9etP3pWGuHeGyLjRHTOnomBOJ5tXDKrhRpBRvq7MfQ95/uDG1RdtLkQzgzygD0NE3zQbdrhoP/iI
tueIlmpf98Mb0mFWwV7BceAAbmumF3gjuHEwXY59+OogPrSt4U87uVd03ffEjENmblkQiEIZoZ0W
HPlyeXA8fNpO+DWlLm7XZq/r5scwVL5OYqRKBfhoGpLKN76xGHYH28AtlnABb5MZHyclCW2Y4GRG
AshfQrAyuUkbYnSfSoEhzon/KRnmEzXonWbc2inUkL2tYtq6ckNJW+2MGo2XDo/waNqt0BhG5or6
20dtlqdYjmXiQkza9IsUbGZ84OKNxWCEsdmlB4o21GNqDWmUugXpEbY4MkrGO6Aqn8Yy6fcUMU4Z
8ImVG+DNG/r8s3WW/xto5srwAFxoW4LQC9F1UbWVW4nW0Cj9+OyN8qRTH2IqCSlIRPpdFaoXswOx
IUzapiYdAFA9+tvJZbcnMpOAMJieMh+Cqxf2H0P2mdSIIqOJlO+IM00fN0SGAEZfqaD5AKzi7srl
T8ylDTfTAC7io8Mg2XeX9pJfLoahH0VM78yYvjoBx29xCussgIJB6Q/FnDZkuMyuy5oQMaPd1VZA
6kZOznNnuD/VPGA/rTpJGIRH3kRB6kg8/3ALHEr146CZXneklZ9xk5FZtvxflsXw1knx4bxR1Iqd
SVEs5+9BjMOx7HMipon6jFl2D83gPpa6NA6lxLYzw2ZFdM9AI5XuY9X3X2nkk1Y/0UcyYs3lnAIK
cvovm/OCEXYRdmKMa+SPHjIhgg1znGynB4Y4rRv/KRQBfp6GVNPgcYprvtM0u0MErn8/Lup8GhBT
T0c06IaNiBpakZYzrNqCGQc+rUie8ip0UGjyJyXK/y3n9sOaH0ON25CdMdpX02vTWKTAtuAonVZ/
NHbxQhAaLZgZednkVnt0n1uJa/sg6jwiL75+KnO72XcBvkLRKkQMf2fuxrXZNOnRLYi0ZhJ/51mL
g88aHhKBmcTJPBgwzY6D6sDlayVnrpqrcAnGbotyq2POiE5ADhs0mLuscM8cuPF6WdI8Ta968L0n
Kyb/oXcbfWypQ7xw8B4rBSyISEjSz1R8r101HwgSgXzQZVQmOfaWPKq7Q68ejRHcHO6Va9wjcpuQ
sOR58E+3VCue1nstLESAYZF+6ZS4v2AYEOmQkhpG5K0rVuh8ouJ59tLyb043+EEh3fB1mlw8h0gI
y9oVUS23BXLFB1d5LNQNnN+xo/lddN9YJpK9lznfZI9Mx74F02SAcYAImpPb2j/7BJbCUfSno8fY
S5cEuRBfoo+i4mDsclibKvLNBDNGApqcE2RC8TgGxj6NuSgH7ClNJ6/0UKzHxDWtR9R32Ke4RnJd
XAuk9Y+dnXtXTA47GgTvTZZMLKvZsUMy8Zjm3rmgdYRMHV0pXEDFzAS5Sh7W5bGgFsL25wvq8ql9
FqKJ1yPHoC8gdY9o5gDHIBXplnEyPrNHVeriS4I7RA//BxBK+3T7kKP/dk1jvL89G7oMig1IguOt
vo57YZ3mpvsJOph2YUqO5qypRamsnTvTdVh0hMNyTkDtqzUn/7jAff5ERFOUReJ+OXn82ZbGGfqc
9cryDJjZWMxxy6YpvOFkO2UOCsGPLoxpy2sHCZtcra59ZddYx2GS/wqStd1k0vze6uI4efKe6ea3
w/TzktsIILPEuoOR1dzncUB6GiLJiOCG0cl/s6j5TDipvPz3FCamt6FweiR2SWEfMqNZTmoR/jEv
KNKVY3rdMclwjAYEWO1vRwiRTNOW1pG9vjV7SLiCj9ijTzRcqj63T15nqszFyfEtjN46JEgzNsIa
mjWceOd866jgCiRhoxH8JCxPBmNXuUKHT4KE1bbIKwLxW4b4i9p5zN+HVkHZUu30aLNj7+Kmqi5o
4LaVBc4DWoW+TKJuLrdHtw8EujuUK1EF2sY9WnY3vnKPwnCy6nDr5oY8J+nIRGsI6MSELQNGZ2Lh
92bNc7SrKz8urF2FDHbdzJ79bEsayXiOMPQHBAmhS94VOQZ1Dueq8GgdzY3fgt1aOkuwsRmOv4+w
Ee6JSLcfogINU4bnYqVYTw+3p4zK7AfqynFrzDYcoVtFSFguGhp32MjBfLEb0R6049bYDWb4NlV5
ZYPgFHR7mARTeTVd+R3YtsYblXOK4Hi0isJIXpLlgwjChBdoMd2AVjjSYZjOtw+xPyIS/ff57RE5
WQq6I6FwmGyvTloHd7cPyhT/feRU/dUQkzzdPt8onz3y9luPlvnk2VYLENBv6b9h8mIrHxlNLh9Q
UOQA2ZcKljYI1IYw/RhH139eWJ5H1/XSHdDP5GvBFdJbxEmlneYhz503GVbJawLVCVrPqA9DHsUv
nmx/zZGWEWMDc1OgM6ICsAWhzZzUbk/HHJQ6t9fzxJ6G1UFo6mfXIVhG1MdkjEhOLp30UDdYVCPp
5A9eNJeHtsXdG5tp8QCtb1jnevJPfW3tzbocP8qWhIvQcvqTr5TxYCcGsexD1dCmxuQfTAjiCFz5
qYwCpGWoqyeHxtwem7h3xBsD7Nc9GwOjx9ujopyswzSF7hmtinUwaEave09DiFr6T+lURNfbI/7x
gnBc14OFUMkyS6wOM1M65LP1ObVaKD9IO2v0Dx6Sp6ULqeIgPerZenG5HhvTSc7MPCuUSXnknvB8
7HMzI/iPcuRdG/YfRhTyr/Y+irLSaBwL485oDO/NSAeaN0tarEmX/Pa6/vv0diB20pwdJ5x5y7ru
AB9Cfirr4jb5/DHR/jo6wEO3njELLGr6LaUT+aTRa69KV9eHyVd/M3O0kO9l1r7OUmvrArF+DymL
iWnadEiydv82T2WZ7xGM+XeOS5VUJ7I+h2Pwj3JzAnfTUT7Axvl7Oyjb8CE2jTswTLNsiVBV9NDd
fOYmfjFeVOxxcIx9Y+v3wPMQh1hhrZbWev6S5AgkK8MZad5Z+YsHKm5jky0thtC4twYmeWY45b81
p1zmzc5nXvsNTEIbAkCJJT7l+IBXiDcvqXwf+HqV/6ehuKyP/QATBvcp2/1hMit9oAmRH/DzxM9y
qQtvx2aPrFB/LoNPFU/2RvncxHp+JORlXvtpXn9Mafw95tL665FEVkUdu5Zn+wv3SL+OKjzpIUA1
h4V0i1+nf4ntUZ5T9sGVuTw1DIM3IMgpcoyJqWL7WdLlvVDjMhsuveBrXoztS99Qyq5dV12c3P/7
HSClgq+R77AkmQv/ueGlSbQsJJB3H8zlfUYL7Q24iNd3/ds82OaDmoJHDizYFrwejUNGg6sYjlOG
BSVezqO5cniDHGil/1meZhakT3CTcmOCAWL8vmjIXeJ+KfWae7rhDrXVcrRtJs7bKHlZ26cOeWY+
zWqb5BOCBaJTN/NQ0jDzjDHas6SHm7Yqgosce950Kr7nxBhDwuRq92sqnEvg2Fz24YTaE94Wq0fq
Q+Jdrn4sy+arZxBGNU/d+vY19gVkvkkbnNJwYQbUpXl23bRAUZS/0MEtwA/p/Bc47hqsDGZLGNhE
9w3JU+vjci8s837GibkxdQD3C5AGJlLAXI2OHITQQ78PzBFDfdk5jBdRvo6YhLaj132Z8LEOQ4Tr
oRHhP07X0PXjR5BRbB8Aljg6ZCJROPHK7UrK9qY+Bcbit8v637G3nqep8g4EGT/22V3qpcaj009w
T0WOYSB/ilrUculAo8wmJBmjuH2UEzgYl+tg1dvPkUj73Vyyhrl0erf14moYmwavWwMaiqTjbTGR
WDEY0FUC2sFOWm0wNYMKNmOyjjg1RJn3zlC6we2Pkh09f7HyXkbfwFPd5JdED8kWzGVm2yYgJ+LT
3QKnK/fF1jbKcC+EwEMDeHKVT8ExZI9bD7PHWRQryhDF8Urn9LrCId4jv69xeck3U5kaL1O0s2dT
XEOK3WwWaktj/auxFzwur8JKqAVMxjjICSO1pkKfD6b3qGf8uSg5D2MKdWlO+zsfgPDdIKNHzRV3
tDub5CXb42Lz5IcYMOmjcso3lkBc7FccWAfDnEnnEldhmAz7iWrbcVyrkEnOxIxl20B6TyH72R/E
RZnaYl0qQ1Q2zlPpmu4eT1W3rYuu2ShgOFGCwpUIEVA9ngXvOcRPvUQvAFhjIlUnWyjhYNdrIqaC
Qt+nfYn4XhXW0YIzjzsI4sNkc+bU+NQ2KMxo8lQIiNqILD8reAGQdkWm3x7z7i2vETppgF9xdqFZ
WF6kKK5j6UxQMuuTDqxuG+XhHxddFf0OkR7ww/8YTn0OYoRxwIbBxI5/e4tDg/DELhiZgWYMqrJK
/oZWuCPV4H6YJ7EvIPmnXAMb3Sqo7ZF9yFPUJbJ/9Dkn4p/C/mQvXlhHyH0Js2DnJw9hzdWd8O3I
4K8+c5sFG/A2WhEtUIO8T0dWwdZYajG6rw06hus0dgcHREwcYVGpFBkVQfFld6VHo0IcoEFtBVmM
GMsni15nuTfN2duaI0Dv7Gr5qA4MA4tM2KpF5MpnAyNo9/UYHKAqvQz1RPfa6QiOE3ytBPDEUTI4
AbFYsfAU+7wDuAR5rKGTE7FUyL9FEb+PYd0iKAM8EDmHOAaTBVCCiNTolE8GlDfTrXeIfAFv1eGP
L/N1lovs0rglWvE2uxt6t16B1qAI7+pHhGyLvHxy9jjhem6lOdkRamgdojLZOzlR8CpjqD/MinoE
WPyuWzhh42tTkwuhLfCjo2inXWSvPF7H7TgDGypmAScdoXOGi1sAvsyYr64q9Dxe+jpGEv2TOQhQ
+4KWvSDAc1642qEz3NVxiQOcpA7PNI5SzF9L7IJbuYoXl3MISTnBRkwCBV0v3CvV1bMj4+Hg6Sa5
erJG2A9m0rR72ik95w1SMSHxqgiiQluAlxW/rb1xeDeLBHixphfSMtcNrKPneQ/YBIJrhlT6imj2
A/VTuRcoEgaXrQYUOd6EISGf2PxLpNtVjROUKFtdh9L7gGb31arorIIJAEK2UZXz23loUdAjXdwZ
AgAul3FPURiCgvMN84MqatpbqHi4T55DK3gaAHseKg3+zgzJKii9J/CGX22E29uvynddqL3nQNtW
KYoVtyLVw/knnXMwXLm3r1G10kQqH4dichGMgRGrml2Bl+dQRI11MQcFl+mNObpFBEv/F/VAirZe
IWyem20UxC+l7f+AJACaG287WjerVqRqyxCBZpMN2zPmdhVsaaaXvVtp/DdENRvZPn85wYl5iQqq
Vra7kb2EX6g+yO67xvUlW65Np81/2EahOkFP6M2u3KWFjziG6myVn6tyfNFWkO5E7X4wlNhFPV5H
yc0dl0mzcah1mCuG9iqbw4chrjccYe9pUp7qzrsGUmE3JXeRRGPeCHVO7R2lyGuGtH+nCRfl7LMQ
ybqU2X51rjIP7pnu3Z0drEvT/asUvvFO1HTKhfXc1b9DAml7aDhzIJckzVnpJ7JE8ApYSUItZSZ3
4U+Ox/lQNu4TnPjVLMp0TanDpsTbbdr06ky0IOtGiUuDkidjjAgpHEIW/wh0TrnmXvY8AFPdbMNU
IWWgB3i8HlC7lzOxuj1KvtUE/+6caM2cLox2s991HJX7B8SxTLZNZjidL44mFtENBOc7PS6wXaVH
mIQVcoIeSEsLN4teScz/UaYpAqRLmFBB8kL3G8OXf4DeWPR/kDjK346oLRxEGuZ8RHal7SFCXWyQ
ogUnIghLYQIbYfBYIxVtaHQAC28Gb1iHuXi3ohHt94JH0/LYp/KULJ6ZzCr2XOrcfxV2eZJRon0R
W895FSC+93EvSOTE9G+BW8F/aRnZDsQ77EkOQ21eEXgeW39iP3px2loz1Gw3I2eD3MP2gYASu2MB
GlZTFM3aPuVm+jM2fnAXdMHR9NOGpIn6tSVE6H7KukcnE8dY0kedDboBnWTBjRqvWjPR3c82+LA+
1jDAumlbuN6zrSG6BSEBBN3U0swGEmmafvjA3r/sMQUQc9CPHFd6OvENUk6n2AQmXWlZO1t3sL0D
w3acGz292dqq3w1ZzU9yqoGLAjxdjbPN9ybTQxKlyT5JzeguclS2YsYN0qZp/yb4cxElzuVrnX1k
g+FeaFDY+bFOIKSOM3ZmrTVGMXs6iU6BL5y02NDsaeBMcuE63YRBvCWvIYkupckZHBOGwT63zhtK
JpwmmWnF9GCRjKVpc5QEzSvqwG1vTte2xjpd+mjksfwfkZTV5HY62CVIbFw2PXruCIjxJWzkPP4Z
LNpRgRMQ2WWqdTlNeJ/Tj6QBD1co+Rn24kdFn1yamMBdGEJmzSvoqznfkwG6NgnNtEL3dQZujLSx
iw5aSASakXu26vQFWx6VyGzRI9ct0Gy0OUPqUpf7v9EM/HPSyK3S4o617QuVJGIv/08INzHIC3q+
NMZXtuMFq4pDITZIAzaTB0+u7LdzK9/simJrbhS0O5YVyWDGUhD444RWEAb/NTh4M6cPLsbWfUBp
8NpgcIv6BGZUDGe7T9KneMDOy0CxYCyjFH6gZGqKjYMuPENKZBgvSSlzVD/obVRrvE5o49YqGrIt
KVax2a5C5bUr06UOHZ0183/MmWNbroKu2A2Anegkow4bScjjfazWPklXG+kZA37NplxbUpt3UTS+
eSHDEUeDUUEWj2clRA0mPVzEbvo4NEZ6Ev6Ub7FIkuEbjp/QVAVTzoRoZdrOiMTErqvjF8tufoJM
LIfs5l404Xc23TkaidPcf7cegDfJSGcdsFBRTEHaKRBOk7gk6fEhS3ZW8NlAqHvGS4XveWhdBHHh
NdDIH7vZwmRNtYe1pP1VPX6eWisC2uSw9vRLmmePWVB+cIDg7IF9xM3dqzNFnIFxQBkmHsAa3pFm
N0tDh5uRN27jp/2zgUgknUqXq9uP9z04KxY5B9Rj4j7r0XhJG4/3dcDA3IxmvhkkvmEkQalGa+UJ
g2XHVu6qM4H6krUiDYTJGBwhUubrt0TNILXKMD82y6pvpcSSewaoCMwrA2okhpYr4lywNvTy6B1H
XT9HQV69JI64H7nclJ9dCZtbA7vjAE1NkjD2zfJDOzVYyWpqTuOCH2E/evJapNZvHeXYVmKawYUZ
vJr2fRb0BfbkMtxoYTxb/nhSgtR527auo5O84ms6IHk4Dob/kjANX+ki+yKeBPd2j6NN0lSIrJ2B
En7lHT1oy2T/tIuKsb8rUxeZdGmfPanWCW17fM2avCX05lV4hEPng+erj7BU73DkNQAhsucOkeXa
V+65tk2uMBR5lCftLizr42h/uryqfr5QTqLsK0BxuJIxcChfjbzGLRrDuAEmamoI4zPK/s41cMuC
OIJC5Pd/m6n7JeDpdo21bsX489WR9ySD8E0mtKW2tYjKoAjNDd449sYVXW+QpWLaKmm8WPSHN2OJ
eCHG5eUO09kFMqiCmBkNsw9rWK7Y+CBbwP5ZZ3JTX8wI8GTf19MxnIODrapfh7qpt/3FQo99v/Xq
Z7jOCED9R/bEcT9gx1OD96ukfLYCjNqpaJ47lUSICqZHDDwXx7K+o7DcBzXnVtdovhAub4XSf+xp
ALHjNNW+tP8xcRKZcecci2x6s4T6ZBVGX+hvCB9aN4xOw7p+MOuk++F4HGESga6CujJKCXII6MNy
AjxoyJVhyolWdQ+9wcwesmDBn2k/mDHuYNlO91owp4nb6aGM/A0VI5e7XfydAFhtg5rAnECgiUkE
O+hMJ5HD3phmX1M7vDUcflaM6pw1XXYuC+RookMh0zGWnN7tlFGn0P67M3nfQCr+8TzAHvw8PWZH
Q8d/YIW4qx61Mily75hcyYUT965wxjU4RJnhUS3IavRA4eMZfKkT/zvwHX+b6fcUXf2GXIDvJAZN
STbF0Q7NX9SzgCT8iz+1+ZrkvxkZCEM/TiHjUH209JnoUKgX1b/ZXk/OU99cWsYERkBzzDcYgCcW
lYRVlXgEXMQa+n8YO7PttpFty/5KDj8XzkUXAaDGzfPAvpVE9dYLhm3J6PseX18TkDNlu27lqRcO
oiFtUgQiYu+15nJAabWsUbE90JKEHNEEOwZljYU5zRtHJQYtw7vVVndC4m9Em5tNkqTN6OHg48aw
giLJzNNBLmxpWwQy6ZVVWU9BfuhM7ZL1qoFHoToyo74BD4el3rMB+UiyER14jzYTXdtjZkgAHc1p
Ex9PxZwl++LYyl729Lk0KGdbEeAbFHDkNo30Nr43vFYUMEaTiynjFoR67pTiZc1zXOaecxeryiWp
+pvGqrW14RGD0VQoW0RlvHl1eCq99iaCh6iI6Bgm7ptZHIg7LKhhp6+NzywdOFVGoYIV3mvlkSCZ
dXBoKvfQhV25wmK6AlmOEV0VEWR+ytvMgLeO1aO8UOJzgq1uGlNlk+4kLvZxZJ7QQm1w9eA4GXej
jlFxUGjxYsd8Sb3qcTDTa1+Kc1TGXyOsBf6k7qJH6XETU/sKk+VkrO2Q+4JcwCDCLKF0XPKzOsYB
0yfyBbMGouBhaetavDTM1yHoTdbMlbOo6kVS0YWVpLJkCsM7E4OzjIvP5UUZTDq3jKzoTIstZNjb
XKe8M+hpQW3migYzGUB11a0BL991FkidxP9O9miCjRDGja4t7J4ZnYdLYBxpgKJuwciaFCgagYeE
j4AwsYTTyVg0XvhZBW3eJEhqideCUBle59TdFq2Rfq0fOn1t+cw4xoaEAdWNdmbXM464XON5SXG2
9O8Ir+wXiG8eY6c82VHzoCZOhjbF+iKM6BkSCMu3QPsW5wCt9EzepD03+Ja4Qhk8IwZHXBliShm0
9o4L/xKn1UNJpAkGW1YlU3Le0GBGkC3ZAzKeTOYKwrL8c68oEGXDDOwR+Tk6k2pEQ7DDQjJPcC59
aRqas25zI6sMPxBwa2bJmxRGFXVVVPSStNsMaqINZmur9sVjaAVTCh7mdczq+zJNgKOk9WawtYvZ
MhXsu3RPIRVwjZnai9Hew7d6AW2vjAktJ6UirSKOvua2vspqy12JiPa/0E8j000WS6BDrBSUU4of
yy+Q9tshN7I+SNax99TU7Qkvyp00JpWBK16mSqFNaXuB9hgFqlO3C3ODvjdMv6macuu2Cowar3Ng
uKwi4nuA8BOm7iIdqNr84MTxSwIVBIMsZueBLmIKJPugZKeurDX0+8PNUKTPKqTXdaWO60ljSzzN
inrb0ZPiWxIXq8ZwL3bFMFU15M4z3E+IyW3RDkQ6obZFy5d/LxDgdC28j8DR/I1UIjgV+bNIDFQa
BkvwhGjS2sp2lRLuI91+MukBCSq2LGyvo7p5DAfvNtLU84jBZRos27J8blB3EhJ20xfcWa0w2fpU
sQpX3mh4bo6OpRRQrs5qxLqGcWvjmbJd9iRrlON3qg/UgN2eZipMgKIm1TZpRLPGbfmQTHLBQivp
2afZQ1qal1rl4hoYdLk7J5sANyzd1L07olLOzOuqliG1c9z4NuyVgTULjM+nwWHWUJSEsnmK366p
ox8Qxes4Q4YvjfaVmlDB1QxUKdDd7RjEzyQXJFRI7XNGHkaFEOmUN+FLztRPxvJskVu31ruQybFi
gAMvO+7qYXvwJAjzzCVavjYOWpTu4CpUyxBTOnmGcJNgMaVSAfsUPKPbeu5yubUHdV/q1rdQuvuw
LS58Hyd0c9dJbo3LAOQaBtcnPUgnXTwzqBD/kzs4q0GpT5SFyFJohmNgCgdCikFIn/3WDURf5BIe
R33sW4Z1pnwPTaJ/y020FrmLit8zUdnSWfSUe9XgQim5QDONo0SV3VN5tgfHRHcjbGZAHvx6FWKA
hwIX7wH3e1A8Q9neuTBrYL+fDSZKTtCoV4rkZ4/oDdMB3XBwUOkqLfn3/WC8i/wW2bs48Ft4Re+O
/QBfKSwIyoKMf6k2dNzJb7sIjXPQ01QfXAf+bgnwrJvq06N8RN9EZ0pvuD+iTWk15QbtCyU/17qa
PkffEy4LvLFJoETkI6MsJh8DeA1WLFL+ImBp+E4Rwk/XhUcZzrdePDf4rgyhuTYYgdI4B6fVJjU/
PbKrcmYEXRbg7uLmZLJaUSSQXEH6AOlKXpAybcWFjSvjtLQId4I+4sGXjor7OCJmnTnUt2Csz01G
w5t11QIyOtRYvAKjN8CaZ3bhmg5VE34ZtMXR8EY7v/xu+l3LPWiCKjljuc7sni9uhTEXbLOBkWhw
mIlAzQGBgUW6tpPrUasJCjCxqGn4MzCOFwbhASXavD65ZpI7+YGJXDIuHXdDCkrOoTJBBTsq0648
bb4xTxkJnDMIDkdLUm7zUDwr+XC0k2qTecT/qHRLKY2HhKbHpgeLOAloVTnlzZifirz9RjzHppjk
HnZatFuHfMlwjHY5NmEIcQheGFeErz5TljiJvLhzTLGHoUclkygpFNaTxXctcw2QRVfADfTMz0Uw
EHWl3jihwd9MYzkKXKap0wc3crnUKNouZHZwpH9d6MqXusAjDrVLL6yH+DUuYI0nBroaoOQ7jEjZ
yo5THJdF92Snj63dPA+6Zm3tXr80vkg2mGAibIsPSgjuwDYuVUhkLdJGsvSwl3fakzcFssZmc1Sz
HJY+GmQj7j2aSMVtUttEsQW3ZvacOtmXoBbBJlTiE4nAYK0QwC6NJmXlT5mbAo39Db/gUg+VYlEq
6hvBCXyxg/rYo71zoUcuU6V6oOb/0oX+LeE45MllN95AbCpZvSSVMV6pAaGtifYyf+ZEvc/a9swy
HcdRT3lJubJGqs9yYv4YMn4d+S0fHHK4UVSJS4x9fHApqCROIqjr1y9O5qdrOBkJoXM3KJwfcf7g
70SaX7XtsQDajzU43eGzByThFLfSaZY4eIjlYnjUK/A0TI18EgxAPwXPaYmLuOM3xzDY8J6RkCzD
CxymZXsqHf8JZsJzWkPnCgrr+wCTiYapI7RzRQJZq0REy9v6qYWzS9kL6WO6S5ToqzrS/DaSna5Q
/otEhDgOL/ICM+5D0fjXtCeJbuOGoL3lSfZSJuWrp4J0s1g6JpQ+IT+ckbeXi6aSb12KhCUrmfmM
NeB5OVyj3CMAO0ZxjdJMTQBy9V17S5UGWw2swyFqNkAsbiNodBHOdyb4F7yZ3UaAQ9JxhGioLMwb
NcQPA7Mw3VFaxkOk0ggc4schvkipPOt6TwnH1M6gXXrq1nTj6VFQNbkiM2VJnGyz8mL/1insE4ty
sJSudiYq+c601Q0BAysIDMpukpBG2EZWYU2NzbOjG4zTNnPDcWqRbDq3X1p2vyjQAqxUvX2u2G+7
9VdqUccOH8LetZSHxFb304WbiIdMQ6dNUhbLOeY5koBgh2t9QSw8OvRWeWzJMV7YFq0rq8ouxLy/
wgRYZyY8LDMDK86CZ8qEzuPsGs3LN5E2h1SFY1PmFJ+j0NtIL1rZrQJ5uEMa2HqPUHHurdh7zTUA
g944TbwzJvtOezcUI0uT8DbtEVuiQ1p4ar9nmLMWGV+uw31Ia/VnzE+nNDlZKYkcauwvZeJw2dj2
FpWbvh1wqlaCyVQ2nCd+3kIYrC8dI7i4OfQJppZukd65VDeZprob4Cnn2BNbHdJXZdc3EKsetTh4
VbEZjvr4LSUmaWmI6oH+2KNiao/0qI6tIO++Zmng4PFl9rGymOUxKbbvdDN97Q080jbNm34K8wiD
5k5hQjiY1mMZc0vSuxLcbmtG25GmMXWxXYvsbEtCibrxCJOg0rdUurF9gUK7wCu9SivNXDtocolN
HG4qkX+t7Ud4V58FqjJgShTolLg6+NwMyeO+tMPWUaNJscigZCBcQPJNiMlY7YPWxWgaHDTKHitf
gusnTmGd1+wexHOcZddkrrJTXpLcf/AHVtidrPZTALGD8lSScO+Q2Y73L2qNtUKZgMGfwaIfqYcl
CWkG0Oblivv0dWQpa1UjxMD2KFuSe33sQQbl2TdSqspQPKIx2xi1X4Ie94+ibu5cPIx21F9VIbjE
xhlPaa5cm1vDJqQviQeFWhE5rVWLSjEuvthK/Uh0kHoNz+AY5Za4styWkk9iPMavtA35zMUVtyLC
yTX9sfKK63AERWrdYOpComtl+6L1QYETDIVPBkiV0q0IYUXFRzCgzJO9kdV7iVDUHW4Mh3gVT/CX
TlsISIJ2rd3QvoHtnk/x0+PQRysgFBToQbp3zHX5xQQjahwsZW2YPQROJ7FXZzulgV+ccxdXsflg
20Uk11bxkwZAL+oBHfUR42ksBpKx8Dq3Rb8BdzGpL9q7mpXGttaGeBdxQ2WIgJ4dOhedCe8mSggn
ap4K5prlSCc4aeTGiBRlOST1GdUmYdF0dxi27xILTo0lkGGNzX5KdQYFskt7ZlVRIG8tjbpdJu9l
xD2t4J6GRWRK44ufvWAKa7Tx8jILXqG+RS6tn1jUnAwrL/dTf0CBkLjKDKp8eCyYAMQsNfLYXY4h
GVatR85ErlOtSujz4MZsBy59SMaQC/tzr4TP9L6tXZtFd1WeaavWLlnFr105+ki5X3D2UKDrERI1
BLcA0ycTM662CqwY1cwPXrJFEoe0Xf1etudiTF+KLsk3YZcBzjE0IsMiFlC6DUijK3qcON0ZLgrM
T7z8NErJfKAlU2qcneCcaLvobFhjdWXytZQlEn+nJREnp/jYGPkmyadsFfWt8WBo4JV43pVGwYUn
ubIt/ypsvdcOmc+5UatD+82rgb1G2hqHLkksYvzm9V69pTT/7FGy873kcxvj2LIy9JhVoR+JDCw2
oKPv1CTRgTmkb3HnFJNeNFiVLImGkgBdRP5NNuUv598s3WdVyv+Imt4u6+gJAiOCD0TjlMV5EBav
ainifVA9aQ2TVx9Q0oqZ/6HVgZUxxXFcD0aDcgBR9TAUYbWNxGepMEmilIkYQq+BJytvg4P5g9l2
uKQQLIS/Ssfx2oGCyrIbJmNb39VBiv+ekPg1A8iqAa5GP+fVId9lwYQQ/SwuxSETBzudFLn6o0Aj
xQ+KaleVfWuqBkSLZDY+pWzbuXGCOgm5X4x3SP8fiZV/0w1j28XWI2r5R8a96W8mCK5FakGLxsEK
2THBaD24v+ketpt/5ebcMWFsaKHGnB3ST5nZX9QHyEUvHdFSyPXoGbgR6tiYMFIcSgsHpdEiuohm
pHFrJd9RljULbIHc6d3XzC20lRsRSuR7r2FAvRhqA1F+MfitKamqq0uG6Dg5GP53PWoRPCqwNE36
Z16ua8sEZnOGwrE08mKpphkOOZT6toU4BwV9WNvOzjMojzYpMkbgiB20yvhr4xlYpn0ursQM74yy
eo0UbWeheYZl3dBAlRcjQg0H8kPrRUbbfU9zm8uRy2cRV+EDmqehodLqEPTFAB1eIdqlO5WwENEi
10Db0azcynlK+uqur0sGQ5OirxPWt6mBLZn6TrWK8hoRllPcU++60pOCz0Kmhde9TSWBdAJwhqw3
bZy/ImBmkpBctIwrCI8FqWtdSnYM5f9lJ8Z71gTm4jv1ztsRw8Wi7nuKWRJJuyzXUQXgZwAmkY06
Ahjyy8O6u0EXDQSdyUjtghssvO9F5BxpHR4rPiVsg/gm8ooL5clpnjJ6LNLLeLz3j0D5YeaN4tLa
RbIbM3LonE1ZZ6hEBip7IWYxLiYgHOKcujoMMbwidbMhY03BLFG+BeGTN+C7gTi0QuHwSLw6/npE
C/Z4N2KKRMx1LwtuoiQagueaQOLPQxU+wjyEChQOVFGycm+0zAVpIQYU54JXAlQ2pUJ9xwbbAHIR
JUu9MgGdI0ZPA6pRGhPOZY5FickYqrq0Kkj/TC4piZmBTQtPy2Huj0mvrh3I9XpaPXMR7aJAG5iD
ktNmqI/NhHOr0u+yoz5eyPHKHM96O1KOKAjB8MOpqo4966ClX9UUw0ZAt7/u27dJjr7El74mb9Xl
Zp0RNToiJmwsyrKK0j9TnowXFZS/lVLndB4hfDPBlADsKyIXPYo+XcucmJo3y/8cfKdCzIkpc7FW
dLJ+BurD1IgJUErAS/jja6k5c6t/4YM1Nyih6QW9vkLjjRyFJbu29ZzGWaZGfvCr27xSExoT8pKT
tOITOUXKJj17RmYixesKcxF6Ef5XMJySp96mhN1Yz4Rwo6qK8jVTGvRkcXHToxbjI1n04oxq0/bG
dZ/jXgOWcrFrKtSAgj+rQaTs4lbc20HyAq8JsNl4k4sWMl+AYkXvv3Uwkn0Ek8vGoXWdk65El6Td
B7kAQUdYC/xvaE6qPtDkoyVoyy/zDjdPgSmDPG9ZyVkePCJozoyVqn+JpsrHqJ0cHy84SB/a/BXZ
wakUuwQABQQ6Jm58qMj57A6ihEWzdFL+tt1oHgwIue44XiQc2DU8hwdDbvS4JUrVFQVNC4d2e0p1
y94Hdf9CrWOgWxq/6P1w7Kmtt4HxzA/MoWglwC54U5wG3nnweQ92Iom9dsJbIsDBChX2GWFqz+oX
MZZHN6GS4Y6OxrNslKUZURsWMRTauLvmvrlqtPFCANBCNxP0yOCxmB6EBfmuhrOyhkuPHz3REX7l
lHGrwr0UKnU60ACfe+Y+hQ+YRDf6q7EvDLCaaYQXH72vJtH6m7Tl0i7MH0HfyCUlYOWoOXB9gIIf
C91yPktHHpKQsgHNFMheytg92zHrWyN48eu6nhJgwq1KTM9LAyY5qNMb2Wu4mAojZ+RQ+rXBDOSR
W9/Gbca94tvZg03g4MF36d3mvZ+9aHp8PxhkDiumyI8DfoqTF8GpUnXm7PRqn50kZ3WctPoWFKd+
HnNWv3oK84B1t8DaGpdXqZ9Xe+pWTLh694tggvPSkUy3QoBrHJU2Ke7pK2GmlfFL7OQH1bKKZcvo
sY9lS1DFPbxU9SC1rl6VAcpep3VxT3xvJ9910oCbxRZ7qtDpLCvi+Koc13iAlzdq8oMRCLEyh9q/
1keG6Simz2vr1m2ZWsk5LwvYgEGi0CNE6MMKPbtmpFjbA9M0VFeIS6YvksoY71ymzWlIM/Vu+hJJ
8PNuMkMQLFyrJbwRnP16EzyUoph8b7gMhozs0wC1Ld0UQlQpm8sOmWXQ4Y6neeBo7kMyllQ6nPvO
k/4hro2vjsH6DdnKLY4xVlsjYlcoMRYWzAbUtQpzpqtfWpdBNUXfQK4xYFrpfxcB/CWUDKT7YXZL
NMzIzr1XWNsop/MfpnslTYrT1Kfs7A64th29aHiq1pB23QW0QGyVErR8FU7mgGgLf/wV+EW9rqlL
6sVmdFV/YxV8QVkVrJDNMTdugzU012ltSWnGcM6hnZgrK0H3blOU8333UbHUzxA0gBOlcbsGdSjs
fU5nbhUIUiuCMftqjGjWEVJQtpkMPYZ4DWQNRtXQbxLF+FyoBr+I7ixJxN4ZQZMtwgEmKS2RfpD3
hH9qNx0TzC495aYXXFpFSmIyNz7x5YvMQrqIeEQn05TiN53kYZfC1JYZSl2lJ/0nPcR59lBqIJXj
AwtXe5krxrgZQg1zY1T7mw4hsC1AJzsQS9VBJ5/eLJfw8+h5d1GBuyMBZkBEUnKNF8nYIpIoyRsc
j74htI0b0IJ0MCYQTZRv0ISnFHqpywdihMbuK1QX4mJtGOqOZVobEGEctD1QHIFYWrGILvqs9dhj
O6dCgNx+r5u05WJhgUvOCOJAitI+WN2dtEvm/ArdFiWMnxWy0Q8eAPR6bD0MLN4yTYZ4JSp0xRZh
l2stfM1gUO01N3woLCdYfvrjv/793//1rf/f3lt2Q9qRl6XVv/+b7W9ZPkBkQmf+6+a/d+vb9fyK
v8/47YTtW3b1JXmr/vGk893m/vcTpv/G32/KP/vjv7X6Un/5ZWOdYvMbLs1bOdy+VU1cz/8BPsB0
5v/vwT/e5ne5H/K3Pz99y5q0nt7NC7L0049D+9c/PznG/AW9fz/T2/84Nn3APz9ty7e3NP6Svv7+
krcvVf3nJ0XT/gWGydQdW3WEpWIr/fRH9zYfsvR/WQZ/RVtqwtLxHMpPf6RZWft/frKNfwnLsFRL
2KqQ0lQ5VGXNdEg4/7Ko99kU3EwbHoL49NdH/+Vv9/G3/CNtkhtifuqKz+J8+iN//xNPH01QCpaO
qk5vZKoaSAKT49++3Ab0j//8pP2vTNaDo4qwO9vjZwTkpAei5TqOetiuG5wykFIKFl7zzvlBpbqC
Y2I6yU8b+B9/v2be100HPs6en+WS4bsicyht23yXqeQbkrY8FLSnbfX4/hRzEvLMdIDY6RU0yeZN
JScgVhGcOW//9PT9RbG0wMdADCOpoAg3MkZ1YpMMepofWNIxZ5mfJgUN1wWBjYskiodjTFQS2OzK
tmCIISvgIqBQMr2woEWdHVDb6Xvdl7vf36dOuwnn1cvPmKYGGntIqwf+v8sWLhSJh4gu7YCS6bQ1
P+h122LVmI/meUP5qjMBl6Grm09Up628RJD7fo4ogk1TN9xFyUG/GnUc+Wp7Vj19mrqGRHSY4TVm
I/++9xAQWRaSJpAu2Yts+hdkPbhZ7HZyqrpUIKMWQksX2oeYNSXZK8d5TyTG9PDTz/3HT+rnnxA/
5v/rN2Qh/tP4+aiatI35+E+/IUuIEBAP8isZ6f0mwR1/iKaHqtFpb4Hjrw95TQV1PjJvzs+CZMTs
onpMF4SdH+YHPVbzQxx5FIjm7Z+ezttOlkvkA0G9TrxexQKJmAx84vzQdFp8DWmQ7zanA64L+2DX
MOrhK5zQ7lpbRyinOPVItPcG4GlJs0eIIF5Chm0NQtJzOXTRropVsWlcmT5IfaTc0nwZ6sjc+iH5
FV5iuwAwEwy9dmufXFXYcGX+2pz3YTkUOOL0p3nr4+DHuYrQWYW4AZhdrNhMUFjqQP466HaMBFWQ
XgE76a9trekSgoam7fdD81nMx4YJZvjXqcZ0/ONF87OfzqmpAuxr4IF01WkfUw08xxUmzJAosTqN
QlgsMqppa9FKzjubNINWnSALun9Ngs2bLLXyUuckNVI0gLnVS3n8eADHZ/20CdyL8W+o0AdO53Uj
XjFqOeRDmSABl2lav6SNF3Gxtu6hBg9yaKcHXWHYdQlLBmBno1Ej5/riD3G47r1muKCdsVc2q5jF
P/90Te69v979bMPUJTdn07QNlGn2r3e/tgco1QsjPtN/cA6y86otEM5j2ZKNgrQJA0j4As1luIty
4svyzkMlA8cMoakCkMj4UsR6diVa+FoLXAzZ1ZhVLM3d5vV9n5NvraDU7jTt4g1BeacaAMQGUAxM
WDRcErTv2sNYRzxlVaCtUx2XRV+K24Ka+tkgxPzRjzxgfMlVanbtptdQHm6Tic5CUTjaR01wnrf4
gf7zNyOs/+GbsWjSmMj0GaJ+HxeMociG3o5jOPNEXDuKf6KlWRpA0hb1/BhZWn5qga5C8Zr2zk89
EHFg5sutZ+AnDonSWVoYMRfmEDRXkxgvCohZIJDhtc8ktzGlOnZk413TL3FuohaAlTMoh4TYw0Mp
E7J856dol+l3zU8rV6WbNp/1/vSnE4yUprNOnHHZj2i0maJeZQOI6Vbv6B73eihYBYhjQ+bSxrGt
5lqD2CkWtuM9pF7r7Pwpi7t3J+WimZ78PGIhMz8NkGOcqFRUG9q5AaYbL9v/89ftqL993aaqS8fW
BbFJpuAb/+2H6IZ1ODkdnIPadeYykbp++HjI8au9b/ZZhkTsY3s+p513/nb6+5nzTkOQNtZr9Bv/
X287Hxgawl/nZxX/2Z//lby0qoUKrG2yAtenqo5IF4rwuJlNqxKM3YgIjGzOfVVLkpayKyhbYgXo
H0xHwsHmiLBxr72f1IOn3Fsy2L3vm189PZhFXv94zceR2qO4r+Ty2p/fxprfZjpbCampmM5EenOy
kdFcr6ZKmTce5m057Zw3uSR1Ap/VgJLuWD/ocXZwRT1B3xS42BlVRQLrCIWi8ckS39Of5mfzviYf
H23dm5Ay9FKlgXAndE5l1pk7tQuBubKlTIPA/KwKyIr8D7+L34dWfhc2g6tGEhLVYNWZbmA/Da29
gwu3Cw3r0JUDaryx02+8tiMYJ66ineWlxs28Txu1bmMYzUgddqwpzRmsgn2nZ8IjihymMHMbX2Fy
NW2BYKFJMB8AuumfKuY0aevlVzRGgIVn3vekaZRDU3jecX4WC8Sly7wyuDR/PYIVl4s0FKxgfX/c
awkLNbQLibrydcBLcHZsImbLyj6Ug7QOEMPsw6CgVkM1/eTopXOIktE5KjJ3jlUFqVhH17uaNz8e
yt7+ccrHPuYO6NiDPR0ftaW+LvIuJ9nQXlm0iU/xFPyymJ8SH62YG/io1/TzGm7hpKAfxHRSqlbR
NtfMl7J3w61ZFU8iRx0ZuaN7TFzsKYuP7X4ofhz52EcjTFtalIlFbI+sHTUaVva72DC5CML17lpI
7ptcNVntmvo+b3VuPEXR5at//pFYv49iQmrcp6VuA5PW4BNNN5effiQxKYdd7xoW4JUqzigBN3BH
B78kFarqEMrqBpWs3lZOxEsg9cpI5zMs53GkJHusBkIw583QqhuInnJYvx9NCyTLPlAGyrkYw5Hr
EJ6Ie2ss/AN3VMI4pi2F3IKT5uSP81YfZdXtQMViDQBIX8/75gfWNuuBZNorEPWNT/90VZaJcwOV
BM/D/7xVTSy5GSjH8Q7g7Y3agUwfRucx8ba47P2vNOU88EIdgTr0vS4askQqHZX/1Va7V1SukBH1
9N5PcQx2dX5OwmjrjIKMzOnBNaPhxk7Gz5abIyP5e79MSeW0OnpTUtHC9T//rQydhdsvUw7WgLYm
EPjblqEZzu+TZQihI34zbdznSMHWrqMnpwzzSoUElqeKn/OUUT49iSxw1zmdfHJh2Jz3/X66HerY
AQo7T086RBQyi3yf9Plf33N+5fwerVlQ0cOChBaJlYc5qgaZT9EJxDjLlHnf/JB0AZii+SlxUxUp
DJWxC/Lk9HHKvN/4eN28/f6K6V3xrL6fnI5ldVLodhEniNrJraqrJNUpEselw+225VqbN+cjUjrR
eYi/zxtFblR0u3mYN0kuN/eR6G4M1a/fd30cjBqLJFa0LYuPfR+vZzGprWrglhQNebv5wPye8+ag
g+YTFnPS+UDWSnVBl7Q9ZK1urEqrtHdj3rVPQ2B/ztrcuUanaj146fd5r6U35RngK3Dl6aQgcQBf
jU2ymTdLs1YWCDMjyjumfUg63brR+07BZleo25bJLSp0q7XAgWXxKpsOz+fkoLLoavgHSRrM2Y5b
7Bc69cG90unX75vzkZl4V07Yu7HG2hXAKkGd0dAwdOACTg/29GB1GjJs0RDs3SVTzrxWIsMB70ec
dnFOASudR2Y27apLqDES1kmDYToyP9TAkBFvT9vo/ORWZNbL+77BsMod+TzIx6aSvz5Y2BB9/X4c
Mu0eZurKZgC+nbdyAqMXfObmNG/CKcWdXPjebt4kuLnaggmDHz69VG8+u0UXX5uZvBKa0R25Umyb
eZfJ0mpEHwkDL72hsj7trM33cxKtSm/mAz+d1wRXSoIiyE8U91RO0hEkigp+kSbeAdn01/Mm6Qsj
hXpT7OZNzeCrTCDGnOdN1vcrTW070s3IuiZg3CVrjodivp9XKJ6Oin9Pc4ARI9C7W4OS2vgYxNzw
YhE3+2AiDhtdihIQv4pFUwmdIiKqr6EPO6JNrRKZVvfjAQ1bpMXR9W+7rWSPDFy/6n89u8+f9IJl
x/z6uMM/rNT1YdBD66wrhnUOMY+aXFLEhuD4mHfNB70UbXaZCWvpW7X143Dmk7y24CXmmMbn+bwf
u6ZzhlC5+KgumTv055EOzvuDBzPibIoSRyHXrQ5Ep+D3sA9GjU8+Q7lDhiR/FWsW+vp8vCmbCnlo
pKkQYHnApkCHDQvkft50O7O4bhgmq6JWE9TUWr1uiqFaZ8S1Jsvek5ui1Ps9JhX4VdF9AO6JhI76
TaD5fNSUDlxhXwZnN9RS3L50zXSRjXckvTxjasarG1fX8wOstOpak4RD+2bsrud9/PFYiUwPHwfm
ffPR+YCZUS76eAXoDe/gOEoWEZ2DwaWopGfQlvPJdTc7nRlIENrbWNXAIflfApWCkz/42ZVqldkV
8Z6rSu3l0cwMbHj5tH6c9o1FJo9ZoJWomaaTp33NdN68NUwvnV+P4tf5D+thJB2/jk6GZRiaMA1H
6kKouvX76KSI0EnKoHOBoDCDZLWSP2VefozomdwiUbHuMK5AdJHZU2QHw4kCPBKPPs2f0lp6W0II
I3ydfrGlxAZydPq6mW8/BZ5n7t+5MH/vc0pwJv70bc+7wulZKuOnAO7UZuza92Pz7r9fM79PN/3p
5l1/7+c7Mfcfp/69X+Ll2s9bhkFvIFbQR1JPhPQQ4EBQ1SS7tUk3vnVacguHpI828+Z8QFj9TcsA
jmhBpjhc+voqGtXdvDWfVSV1BEwZzOzHG43+JPFJ8DrOp8Bnu5/Kv1vVAQo1P7ReUxzr6aGJMOom
nQDKPR2tQqM4ghvyA/iUbIMzoFPXZWvfVH3EkhjSi0po+8HAVwV83jjV/oBNAVkoC2ra0Brz0f18
slq7ykZXbSADVW0s7CBQLkzyXWQgkbPKtRG737QvbHT3YoXop82oEPt5cz7QNaAEoqS8nl+V+Lh6
MtPc0a+LN5gqSEtDVXZpyqY45T01JE0yi/t7cz5YT2fENuDl6QxPhJwR/rWZTXjm+bR5lz3q12aV
gwlmplZaGjbbmRQEAalcaRk6UNGCtAPZmfTn90MVVLX3Q/NOFKAkK887q268JynlBcUC8Gsa7u5R
NBdvlFp6aJuy+g+FEmNamf9UQDcs02ZKpxuSAqeuUer/dfKdC4NeZaZPunwxbgSf5Wj9/eCPyrlx
AiginuFcNSBLEcR7ODhGUhnjWN4mI4kGNAbx9Usko1rdvxltFDwqtAjR2mINhzvQdidQiPFKV6iX
OHlEG5261skxJnI+oH6c/u4WML/2RKn4NQJB6dYop2zZ9pf5wfO+dGOe3+Qjy6KUn/3un2e1v5cv
+BIcx1JVoZPqypTX/K2LIPgfWBmtjQ195lhZlTbutmEqbvnSbA5kXaGxS6kphJk5UmZLJhQKeddw
q85Yp5hlyR6OZSPB2xry0Fv2ubQSY9va0XBE5MqELMvbLfC+vRAgpUDjxgsak92BZOnu4EEvWDq+
5tL5ixAdwrscde/Nk24HqSlzTnGhfu7IDlp7vtXehjbWuP/D2Xktx40E2/aLEAFUwb6yvW9akXpB
iNQI3nt8/V0A54gjzhwpzp2HGrhusbthKjN3rp0Nk4q6su80jYR+S+mM0sWRRA/cJp+QSGiH1ivl
JXcG3CwUcTGEYu+sOH32w0JeRKo9OpDR9zRGZ1dNp49N7TGJpxq/rPpcXHI/S+j4N78WbT+erM4a
T8Y0AKypF7EHTE8QDt2klat88VuXH5eZ4x4zOu9Zr/oNrC7rXhLDXcdoeJk3dyXWV1IUtHtPLyIX
N9yolehPEGrSL1GzScxO+dLgPLkm8Ni2ueHd13RDoc/EIVoRL3EMbZWgKvxD/Pk5pOGWZ5i6plPk
klInAp1qTP+IPy07pgTsDrTZhGhaOtsaDsPPAWSUjV4SaX2MMBwmfBUuyAuWK3O6mkVvpacMsz9T
sQ4fg/AtfrreecsLMG4uhgH0jKLfjwa+3rjwzzBcvTPWpd651KEI/f50npOb/7ymbZMr2tYoZVg8
CsmP/fqB6lj2yPH9Zl2OQFawlA1P8+AHXkQ5BgoHJ9rkVMSOPmro/VLNldLk6X0BWXBZ+I27Los+
uZeI0S56HmzVyknuyX50iAvaaGcX4bDAYQ7CW+BYp09zeTMJfzDvdTcaWFa6IG09OMXt9xH/3TOT
CBvTG5YaN1A2TIxJI0+r85AW2Bdbg2OtxvmlPgLhRdCN3Cc6wz93b5UeKgrp/uHKJM8+8JN4tx3y
57WbQ40u0Gjc6zWan5qTptXaZNfIjADVHcyItjsW56F18IIWgRj+sW2aUSAgTEPjDyGz9SkVzelF
UtTEfQfbEsPSrU+/hitCYOkSAfxoqs7Fiu/CIYmOCTy49yF3WjqJRh39pFd5ty3Cw6OV92BM+HDq
EGdbC6YM8i3dxAa3IpTVbUAQgYlztuU+iU63D0hRq0VVmFzQbtCtsIE+IKcZt2oS0BsCCbuVRglE
ZqlgvLO0+zjZhEZvAQzwhqkNEEsvu9C23oSZyqd7fZZb1tbX6tfaU6R83zbvMOjtbcHPILPmMByr
3GVUmHQX0Ym+8kIMyLJIiBOoonZlqUW4QP5SHieLPPgSGk8DtP7qZABZavpwSpMR6zzY/L3UcO/R
yZA0A050XdE2dzUyiBTmHTipiLJEUotVmQJ6qTU3W7eDySMm4HE5VehQ09WtiryhIZcVTuck6vSX
//NlReFUtcG7GBS0DWf6of9xnwDaondOVpVrfHM34ZTB0zxTIE+fEnzzep2UJSgW8VC0YQ6gJDwg
gypR6flWsbc+Fn0Rlvt5Yw6emOlLOSwBexT7TM/RvE1L81ApWGu49ghu2aSk+L6j9o2NQyF6amP2
zVzQAMSjdpjigNG2+wssxpaMLnpksBLHeUBMlRy7TOh0GukHOvqAO5iv/VADAs8y+n8UU22PPnj7
47yK+LNGLLefDTo/htGV9Q5bZso/QF2BZLX1zgGbZSEt2RdCk9RJ3ZvO4gfvRJKBudBA34nc+MPz
2vo8zeeSYnLPAxvShW0b2qdfQq9pvi1Gr6AuIIJ9443kKww3XeaNry5pUPZuXQn1JNQQ5QSOWZ2U
AWajYUZnPQdVqFTwtyrPL7DaonpEtzUboanF5yyhxyXsaCVpZDrSe6+0W7BXQPEddIcV99xHwiEj
P1InDQBO8Y2CizHXrd15l3oarETLz1PWsfHgKiPdOiV0FB5SYRWXvMENnaf6gyiG7kFawR4tC+2X
jYkVwJSuzqYcdTMnpUcVb9+beMpXz1uLmJOJHmZkC7hx6UO5satUO+aB4VzmTdAEo32o9V/oVdVo
sp8OAyHjLdtYckeYVj8O/vl6ixnDjU08vRmMOrsmoXr6/VXzr7kVv5WhogLh9zJ04rNPE0zcMJpQ
OCYEfwOPcNMh06UNevfQZKO3Uwq1W4zTaggjJrPt7ZwN4lYhVsrg4XVbZjf0Aer73vaNvZCFsYfW
myCCfGFm67yWOW4AWqTcm3EwmYz9T0E28X1l38uE1m78HW/QPTh30tCdQ9xWr74a7KpBzXYSiNuu
zwlkJ8FGBJKZmWL5RHcRRnMJSE7MDrdmS/3Cpgt9NQwNjF4r/ueQRhMv7mPjfIxbBwhL7XETTPPH
fi6TTsO8+rEN0K0FqebnMR+74zr64WMGhPoxpLez55lm1lm9jp2gpjnG6VZC15C71lqbrR208RGn
gRXQ0JsRVq1sP1R3+AZBCpziGMJLd01yeVigP/YXGnbYO0tN3TMgjWeSPOmCiYm1U3NbuzMj2lGz
9OvvzwLN/I9LlgBDd7BbsC1TfK4ENeUQD1Zt490TpjSJBsika4sk+KqQ9iExVAzD0LrdDAQqi1Cj
ybxKGkL1tnib58iwBcp1aAcPFQLLvZb5Pbe9EJ/aargDcYDomYbxwGl8yJaLcrqLzkMgsIi3iuiF
RFF/rnO+Qqi+zYnuXdKSY8K9a/o5OzVA2rhooH8tAoHApzX78UgLz9/DvJrI7tpOWAu/6qrjYCbV
kYfqFZlcsDH7tEhuuji+6zUH42dVp7dMkdo+1pxoFY/iFfxYj2nEohBjeMQlaFnnnbPzmJVuGVZj
ZW35IdDscAeLi9jE04Z4ou40b++N2j7oS5gKUdvuZYKmxjWCjaC8t/fgKC49l85rks/NqoddFi3T
7MH2/eygMEk6llKNju/bqZhsNMxjIASG5bIJpsnZdH5ogYLmqEx2dVT3ybKYct5OI1BPSbXamNCh
EHOLct2aMj3UdUUljoD1pKUeDaFtDCqlCdeDW/o0Q7UQ8h13D8QDOTf5TDpLknTPH5jyy7jJHpq/
uR2ZkQQ89Q56NIFdcB0uAfWx3lqD3KHOJ2FmVQ9+oXxV3Cw/zWvlKOhXUtJx47m+uwDehjE6vzIN
lPRjdxUh+CKsyntyk/UJSUB5P1aKtjEg4QKSoICysLt7NVKpr3vFvWcGNGn4uM46EiH31KellQrQ
gWkIiFP286rTJbcBnQGnQcbfIMxpZ0wq6ofaf6LkOKw5UZEcl+F41KUxHJnWWwd8J0ffN7EJ9RLB
FIEhC13lD9NKaTDb+HWSz5PPsPiPgXnlp5I7aV2lzG2oxWaFlyfogLsBtc9enYZykivNq15/AZws
d1HlHaseENFQi83ogdpAPJHCMaa6l2HqdfKnqLW3Wuc0r2pj7YNzl2s6TeUh7cVSUHFeI1llIlcj
ty9CTAV1NRwfAqu/95vR2QajERwjptrUEgj3c9VVF/YfKspS+6+PjZgW8h+TAPwcf52E1TYkLtpu
mzVGL+3aHPXu3gUBfAyt8i9db6k60A2D+AU++mAuEH5o2IkyWNMwKjq3OTGxM7sTeMb+5MfqK4bH
ydr2xmGfujC86l7Yj6Pf0Indc9LyWNzX00xKw5TmmHjmN7wgw42YyrZz7dajOvuHT6l/qrJNMQON
Rjw2LccwdMOcfvx/TDUx9qG7hr8Bk1UsvWSsB2djGnBiszZdwXPPjRB6Rz7Zl5YLdV5Fugt405bn
PIMKKaEUHjxVwRwv7W470TXnEAcMoInAVg1qZzuHVlfU0rV9mQeK7gdDz21mIWzKG1h0Vq7hsRkX
k0MCwsGyds6ywSrcLSmZ+2CCHztCkfOoXio66wPnW00x7MmvsJqg5sNjBV+7GwxSmnOZkB72gRHZ
ufxDuPtfpwR1SI0TAoY35jef6seZBJeh2F297jwkX0nqweaYBuHGpKRIvWC2aLf7vPPBBjiluWGz
yEgmQBE1D2qv06Aem1BhktBd9rK1r3oT2Vd2IhaqjsiY3E0gteI6Gl55DUngI3LiV8FEY4H5+LMd
Ps9XfxNV2Uq2PE7xlfj98/Oz0ms6IRwDBe6Uo1A58z9lqLSiR9lm5/XaJZO1oSKe08akF90CkSJm
j01cHucBWT8MkobP/LENIbhGn2MsFl6XxAfZO9ga20zgB/KJJ0MjuVWQkGoDd1MkZ1RrBvVys4Ql
OTrBKe8FF0Awohbvc/q7kXF3otdWcVa0Z8j1BZheDMBSr4uO2Auny95q6lWEseMSm+hmK1oTkzsv
3mZRcfZ0dxVC4fn/uF4cky9ZN8jfqHxBv14vAE0Bkw045fQd30RbY0MM+SNaVQXgis7SLqNSUIdz
+mwRW6Z3NvpabGs3+RJZlq/eyKTpl4ZMEJIU40U3qF6StAHsV9N2RKdXRC+yrdOAbSUPRv+WhblF
b96j6PyBuUgx7PGsqmke0x6ryOsPiu3XW4h0O9evVsUQu8sRbwY0Jq12TbuepliDDHYdv9GmAkTC
1v9qIzoFBcYtuZXtlfqFjlTboq/nD6ku+R+5CMcyuGsKXccK/vOlElYZn8rHjsSGrAYRkb9f1/V+
DyD176V5G/WLfKEHnbPC+JDGvfC+aZIjc3tneRm9aXIWjSM9yjI72ICOXAKI/WxtmtpnSGfKXqr0
zY70h2y7WN/nk8YyH/x4o2fpgzESWWoGaUeMCaijQ9EZlXwrbGe80BDKKW7WTDhcYv4/XET/fnYQ
q0qU6iopXuqhn0KR3Gf6pnc086JD2pK+8g/qaOAtjcB7yBywhpVGHhdC0I3W52+1ZbeXQMoFrOm1
Q0/nl3SE3lRkEACq3PqWy0xOTwYy0q16Uka0wq49pbMHd+HQPYS/zbDyFHXYtWg/Alc/KLWzk4MW
7vwBABxuRc0eReWiaDO5NZQeLh0AMQkHD5Qluag4aXdkfZZFCbqi7f23338d4t8nA9J5RyXp7VC6
Y1b+60Uz5qmalwaJqdYTDpyfxFpbFegIQ0SXDBup+9wFnx1FzAh1ke2gX/t7RarfOVcatA+ui56s
1496BbSug42IGwT0Wrjq5xyZhOo1P2hPMY5p1bT4d9NXAvGDaC/u1JXZJ8rZNsZy/fvPND8Yf50V
Oaom+ZF5bApKgJ9mRRRug1KMoK5x7NYXtW7jpKElKOkMeayyzN5j0bzoST1iU9661CWMvwcnBlom
DX9HTwPFoETpr4gchmtZBeKkBEeeDTdBMDjHj8FuDGgsZbMQrUZ17NjJqDmEvtcfg7KgyXpehJ7U
H7tpGDtMW/qgp5pGTNgY8qSArjpOFbQEj8V9mzd0B3rNySBZt1VobTvQYo9Pr8iASJV6Rsl5neYl
epfMKlYOib+bLJXtQcO3DdZLN33UHiMH1JaKayXLCnTwjuZ+/0yL8oq+aurfvtZ5V4Ea/30o4VBr
KsT23/8McpqFff4ZBIkuRJ+2zf8+/QwNPQG5wt1vHfF19cuIxnl0dIp7yeNS7to3uvKefatUzl0t
lDPyZnevNABWqk4efMwjW8Tcu5G5z84yhteRzNVxHvqfSw25tptCLayVIWS4H+GZNEoT0qXOEJbD
Q5rK8KQmQ3MKLLz6aqwl+XnB72bF7e8/rfkfn5bGAYgQFtO16fby64WkJ77VOAMncydHbVF6Rg4s
w+rQVtq4nR2G1KV/20l+DJ5/O6QbI6GsGBbYMA2cCcqoyF1Y4lxX+j11I0CuWXIeTQzgatDoO3SF
K7fNUtT7ZoPjnCTX2PVfrDCmpF4k4PJB5izGtnU2jgQvE1gm0uVWjUh1MFD5qxeyiAcaqhV0mNMA
dcBZW5n14AQEV/OQeUN+svPiNIwQBDSZ92vZARCVYJyTtozuPFgLVmeDkASDsU2pAC2zKYQyHfod
zXR80gT2RHTM5UTeghuXT4+7ZmbBlEo2ITiRt48wGP/DmfZf3/1U6bfQNGh89Z/zCjiIt3meJ+Va
N6kaGRWco6T5FulYjCtiiPYx9mUeVlUXzY3h8/UQaWzHDu9NqCXHsnKWnppugeZEtAgU/tZKZuGk
aR4rh3h6HNOcFh0sq3MzezRGyFxR4njLXm2XXjq81hRitvM0gPJ3vAdJNQSD3EPrvcUGxQAVmofl
TeZU+k5G8XXoGo1Ikgo4jTEV7uaQYqq4g0soqJRNs8tukF9dWi3Xc76rnZJeRY8hp94rpyDvsYQz
TGXlawNdn4UilorQhk3WkSlPSoOeJ2uw70oaBe9G3N7ItxEwiEM7DOUJw4v8D9MuY5p1frrMDWrG
GqLN6UL/PO1y8nAgsaYUa+HnlDb75M7yyu9Jb8SHANs6eLWWWOudXZ50LVB30lUPJaiubWUZ+g35
neBqlO1DUoRHhGebvMARKkZzuFU7s9sGgM8WYLyejdqIILDIkUrnCzpzDME5K9tUf00yIzhFnnpF
sBgsBztuNtx0v5SUm/dtbIVohnK8BDGKWDu5viVI9kgf2hRaaTxdW8mr3gP3mvMdVqRVR3vwnMOY
tvezzZlDksQKdbHRXaxs54EuRlwdLYkznSA98/v7yPx1ffo6LYo4koo882+uzF/vI5RcG0hgI/OT
2iScpuS1avLwpmmwYFciorCgUP7q7eIl6+iXljq2JVlrYegZh+0GTcJJ0KcbRDr3oKzAvix7AuJG
2Xlsb0uBtEXj9fe6W+ZbXV9VzHeXblm6zwlhFYyHgmlYgHGV1vs8njjT6U43L0VUnYBFeKfS0/hV
2/wtKMPD7z+4MT0OfvngFN8dTRqSKpluqZ9nIlxNWY6PUkE8bwDFHppD3xVyVzQxDPogWNeKKnAS
gsuA3tc8SlryuMfbKkV6XKOKHiS1UecTA/xh7G19U6g5gG1PXuuogzQzODTSdTHd0qIzt4UT0b8z
GSVZcXzBJRCPcaXH3o7EBT26BniOAhELk0IglToUU24/yBOGN/5B8aUfBdAXepr4dt6q0rpV6cy+
4cMiLYkCcJ5Kl95jdiumnqbUNpK9nli0SjmQLDALEIW/cvuMkLMvJYSJMNyVttOSe8oeyinPjchC
39cFysTff8f2v/JFxMamNV+upsGt51MEKYaxCmk/jteeQ7YDt/ITpEnnZDbMJVyM3DAVY5VHsUY2
leaE0ygH/SRu580qfBeEbtMR8+AaVbygQNGt3rfZhJQ50yVah8P0NhWqtXAVo1nLuE1v523o2NVl
R8y4Yp7vYj6PGmKp6IO1BDML1qlJx2sE5XvBREt90729kTWk6sCTXJ1YtsvAoz/YIBS/UWuVHsUO
8f281PQjDukm/ICf24V0Bf5q0/pgVj9Eq3eXgUfITZolyb1PHLnGcs/BtM6rT76BjU5qjO1T6jWv
wIOjHb5Rtn9lzswkPCgHVPYDDdkytJ6GtsXECQ33tkxc62m0W6zEWlGdWr/HOmwwnuxSlZSaUhxu
sA3ep6NJugQN4ckGrpk7Noz4vM2A3o0RTewm1hihQxXOpAgLL43q0R9uKtq/Yz6LGpmpWYY6NTeC
lfj1rqLnQLukmQRrTL38k6dbExMIz5YmKbeAfq31QHDyYhaPMsnLb46ZjBQ6SneXx/r4oATutZIY
beoVzsdACdQTVgjnvKeo54a+s5J0z9/1BcQmLWm6FyLHh6HEYf6GznHQ93jJ2eD6vVYzvqKxhgam
Co+++Bilo+LkB80AuILS6d4P9ZOeBMV5XqMlONs4Wh0vnS5DW+pwv2+Ag90oKHxXkZeqGMmp2Vkj
Xb7lrPZWIeYfWpB7D6S95OO0RnwQnbQK5XOhBA+tFr3aPezE97VOawhiXb6UaafSt84B4mZ0M692
NhmzAjswJx3k1aFlDoaA/c1o/Pbi0fvJdM7OyxtZAu5JcsXcq2Thj8M0GMhYwceF2o3sBvUIJ0KF
9gycbGywTaLX8rbC8o8kBDbHSqAcas7rH40CkDZS7FdJhuCmtskuhFWlQCOxhiPOij4PnybYWHr/
+eWUzvX55X7YOK96hXzPTtx4m1Smgul9QJtflHrXMghQniJyOZpO6u0EYtJ9hy3egXu6tQmdnu42
JKkro9LFLdd6vJRVkz/iowHRoRmyF2Qsb2C7hzf6RHacDpNxCn+8UgHSkR1Vzag0/3LN4q4atPKI
LvU1qXz6lQF09/sAsA8FO5ain0u9V6l/mI1o5r8CWvrKSQGpBH6O5jifG0lS0x9bS1fdVVOAYjR8
wBd9IC0QhJU7oVlMxJ5BBPKOWRInC4mwZYz6CAHx3XxIZw7+rijsh6og6f0xFNOq48hqj0oINsr/
7PRHRx4Mv/z72HlVCEy93o+Z1z+O7nJcAmytqpefdqi5QwurhxwFsOxwmFVj86AHoIM/Vj+2xYon
9nnzAC8nw8oZt4glpe5vsTu5AuRBtG7DgVlCXl9tIdw7xYJuYuqVilUJ2/GXMRcy0QZk3V5/zgce
cl6qYYKUlcP3rpV7uu0EjYScU2++xMtgjjrnoWtMMBjzInrT/iavRIUTG0Fp39P6HFTMraa8ek1P
5SJBk7CMhFUa+6gv60UbYZE3ztrIQScDMhDSYEplV9qN6w1PGVaax1aN6zsX7+JTr9f0b/X13byp
xrRzNdQRz4tcE5t20J2j12F1arjiqwtrAWeBQrsS8lTbingaiG2hXaBrwGFUudHQvfnNT5NqWwTq
k9paJqEQPtIYduUo9kyez3EdwBfxAkQqk1tlUj7YTaZ/q+tCxfe69rbYMjmrUGZkM5me0vaGMXQX
1TT5lij5bVlXh3lQJ50j1KUegr0lqoM2DfMeK62n6Gpab2N/3wV+tp13aCWQkyahvZa/01nkvlQW
Eiu//OzbgX6EIU7xwVnXkseuadoFSfQkhrGlWloHJ3hSn70vaj4o9bChkyEJ2WNG5PPn3f84Zl6M
o8D1l7KnGNDrXrGaNxp9KP5wVf778WNrEmEpKSZpmSYT218fPzwrA1F5qrNCsT2uNL8kFBvbSr8x
e/yoUqyCEA31S0zi0isKswTFIEsdonbhinVcSNz2OhsV7DREyhBtoCgyYQhyMqWjy9R4XpSe52PH
J3qS1cCy9vPGealX0YKNBhBHPd4QlVHbnIbMSI98w969GuLZ6LuGeFJp6lqaRttftarzNr+fgGk6
UqFf57k6tyVrkpdqmsYMjOzbr98FUR5QYScJNwi34DrnlNhG7dUrAwPf+WnQOihbOpOxUJdRCJZM
U5YAnbAQAuEG6a8zmGt6erJ930/646nqSnH4eIuSZ2yXOdZl3qSHEVVcIretlmeXEGYpMDxRXYxp
qEgI4fZeXEDN6fvM8Or3TT+3B6k7bY8nv9//OXbeNsh227SBtgs0370Io3QujZpaC12Hbj2vfuzA
8mGtKq1CIVo4FxFl0GPy9l5tJUmzaWilJw5Vl4ZIVaZFHcLARBBurkqFhGLeFuHKlYdXpQWNOPhy
WEVuqmJuzGqWOPDhqviJT10c4R6TDOFJ8OKIoVgQ/VLAwR30qc3CJdht/0X0+bCFGQWLe3p5X9AG
YH5XB7++B61Y3/eqhSed6K++ZM02oU/xyFGpnHKE8JL66hs5Tk7snDelENwnThuMw2mbFff0G6B2
wImLF7wPiX+Ls6Z1mv8BA2T0RjrYQ807XVMv7sdl6baT9SEWSEtDBMVmfjMsJuVp6AxkgLwXs2NI
3KV+tQ3l60ibH03EqnEPNa7DBFNzl13lmfdmr5eXWOv3ZUaybUE7ybf/OnZ+qRTl62hrOFdm7RQU
JOIJwOKdOjbhd9J6j7ozBE+eEUBUplF9X1pReEVYly3mI/iMrdbpbyompZFJ+jxJ7OsY9yOuBPq4
nVcDmQFGSIf41RSQtDq7/svVwtfeHKOnzGzHVUqh/phPA3/IuJp3oLd+DdUQCEbgqcsyCupdquHA
4SsQLtCwYKAcjW3MPa6JMGwIojtmYl9SN3MP8xq60/ba0OXteRo+erALsRm7VRsjuadna6fUuvxC
lYIsbDpai3lVjUhTmlpYIF/wz+BAioPecnu52q2i7oGrF+GPnj9SG0V7H+OGuyDbYG7n1TqqqkMe
oOPtjNLNF6A+zz0Q2jOBJKkEMpgTW0lfzqsiKghNEtQi8yU1X4iIi7SN1etAewkwfOQ7v677tIBv
Gvrn4Nz+z3WLSapclYaNoXNiHGq3MK48wQWIOONggqO4GqkqH1GGvO8TZSrnfTmNYu/76kH+H143
v6c6vcvvXjf96/O/8PPfm/8yOs/yi2o230bjzga5/gorIV6OZWacAugkwAoSuSSW1/F+6hZUQHF2
DSiAtaFtX+tBCfZuoLVrVzXlE4zx63xE1WffLVmUD32h6JuhMAYEq35wLxrwp/MRmdPusYiOn3V9
NFYyLx/HoEO6qbfU6MpQWavcyG6NCCRbjrjzWR/rJx4ghXfzPPldgbAylEezb81nSq0qXoh9fxsq
hrNWnGQ8zG+D65D7/jY40mgfb0PbNG9z+nibrJwqkXgmHRK8V7HHs3/zXk6JMmn+k2wle5quId6r
wpRlmYTMG8xYylPsmPd+xPU/X8lUj6lxmiW9ValxL4AegiNhaoQbTgRRz3H8YxGE8rEktAEIqP69
Ou+dVyurt6cORzwuncrbDaMkh2EMarwYE0iLJe7I27zI6rt5AKEmO9JnDhoQQxr3mLTVe3OgS8/L
FR3PtZL7Ero7tXCzu85xg/sySF5CeJTfWly+CFIi/ANKX5CCxUBh3hF1AaGcABraBsk2M/sIny/X
eW4cHofTK3WMnJZFRxBDeH16b23TjBvFKrBinvqvPtrg6BKDq6Cq3Dw7nl7zDspoN0YHy7CGj7sF
vcCdXIEmh9Sr/6aoyo+8TbM7xalDpA0d7ABOlvsIpKCjdtGjMg1hh9Tflum96YasGcUJixL3Mh8A
/AyDYD/0TvPObIDa7SZ2uZ9X8fzF/xYzlQwmSyWuPL/Ih3uq+abA+9R9qX1L0z5HBVwJ+u0LE4Rn
bpRfwxrUuBmZbwYxL+qOVt76oix3rk73FuLh7FGE6ct8hAnZWgKXpluwfRzHAExVE4iv/c8lz1B+
zJt+LsxH+UYnvv7c9L5wifTKvIyJ7T/2Olkry6NFLs+7U51SmdSnVUSScpONs7a0yb/UjUVSrPCc
XaTjnmfI84QrWzmFTe6yLaY+wlLepFGLoiAVxS6Kw9w8q7lH6YBew4Su47o8JVr495BjmLhDgH74
2B5LvvD5iI9tlTkeTTVvd21iT22+P1+P1YGyySP1B7cVl8Q7A8ESDn5qAzDVqP/epriNsk2tBnH8
dMi8A8vb5ATDfvexaV7Ko1cQ1hpes9J5PzI13aciLjxEudaXliTf3nHFs2345l5veHjA33ev2EiC
QlSVYNNTMYSLSwP7qg6RmM675wNjYYHDKVp41rmuKzeJrVSnAEco6rbO+9sgYGDah3ssqYiz6rTN
NZ3pA6yJaS3+ZU2EScf5Z58dI2quqhZWtxSeKzj0Z3tkkhkpglYiM7KdSyHb9BrhHnwDobLfhNjC
XOehwsTt4BrOUR0xmc3lQq8s7cELzerO6NOFOa3lVgO0GqCv5ffiOq95PiRYbBB5Jk47Uyszl7ET
x5t5VVg0NKiTr0iqFS+uRwxVGEm0oX2gf8iF8sNU8vJ7FpGbEm31QjLHpHw4KkenSoxjpEwm614a
vQgvpTjOoaWT/tUoifFgt5ayjoPI3NlBUV8dZRLipF76Pd3ENl1DuibFGjvYbm9VYuNTKEZQPK0W
Qm76lOJbkJWAz6clvx9oT/p5cIEOEmucBBWRwrNmPgRJzlovButQEmKf82lw2yRdAQvGHGnKOMzb
5qW0aGzwcMF7JuJj+7zT0H08RtR+11b4wIB446Uf7zRkvnKet73voHrw8U5D4+nrwjfEmmL2NxDS
7l+DBkkS0OzbyFfH3T8J76mjWhSOMbfJU6slrka51/bF+PTzRXWakXZqjDc3Qd01v8gGL7duqOav
uCN9l6UqnkJA+dIrh+cAb4m9SuENOyd9eHZyZsBBXBnH/zhMTIclvx7W9b4k2qdLfdpu9Wa6Txrv
i6HVAJFHvXoaJdobMqzdWxG6qwxYBpKMogL2nWbfexcWThj13hdu2sGyyaVBZyAkfguW+wHNYHzo
UwhlxhjUNm2xuCOGRXwNplSwmlfLwqvN1xHzpJvWjsP7XijDGuZPe9DVpDmKvCDIL2X5QFkckVvk
V999nDAcUVQ/sPT7ovqZ+NJlMXZ4SeBfwlBX1mbab0ODzFJaiOGrbbyplB2pW2nZdgjdHmFaNnwN
8+/zZmyZPm2mU8y7Gfuxvivwh18pJr4Omqumz2WsnukUK0mrmcmt1wePuTCSZ6cKCRNF663nVdgx
0PwJVM5t0haPSLyX86tbb376aMGyKtIUAq6KpxzeB4c2kuldFZD20TVI1n2Yyy+Z3m1Gq1LvkdAn
t7XS3RlUkr4EdH7DUW7kMrTSRw3NG3kTaotJSoZCJ4sJmFjTwkuQxXKb6uKvea0q20a/Sdu4PUmS
O/O2jwG+SnRRfAOIEpWeebs1bZq3kxchTaWsCxUuOKb2QRMMz7n/3eNG/SSrfjgWcU1X0bS58Xwc
trOxptjXDc/R8Pa/HjW61t/vFQxvUvOVp1T45FjKytsKMvW3nmX7G5N4cQH0gH8g92IkrKg/1+/r
CJgnUyfaTZR+tG4LN7Vug6FcI8PQzs60qZWNdunqBgM/9qUjlARrxG7RwuhUI3w+1GZbH9JOZhse
oMO19huUNVylT65mkIEoMucNSDjCOpfTnQhylXel9ZZQpbppqy2UnOSxDHtlGahZRqeKp+5aq8q3
I/O1qzliPmwkXfwca+oTDXn6jzC/GITcN6kb4ouUogZNhVbvlEz919Lwc+//epzS6s+Ayar7oGi+
NOZY3LVJKE5+5sKkFzRbpSGUsjqJ9XMx5tGtxOgsoujzMoiBQk+sDgcXKP/joDm7+XjT1s2VrGyT
K0fPXmoKU5bnIYCjCu/hHbBGvmDfN1l3pmN31RtD9DSMgbLXA4jn1ThaL5lav/0/vs5ryW0kWcNP
hAh4c0vPZpNsJ3uDkJmF9x5Pfz4kJVGj1Z6LqUBlZVW3OGygUPmbOI3qZ6gQFo9EDwMgPXQ/Dd2Q
w0ly03PqQ2JkL/xcLfk88bItv+p8bHWIsHr1DR8F8xOn1EXkXsa05X+HH5ibzjAcpPCW2NL4RmSe
Ar9CWoqeDNpW8+OqKakBRI2VHiR20ypKcRbbZy0elLLAfZ5M1g20PGG9lykYRLOcmtO94Z7T/u8u
FjHNaV4amVHEqXWch3zxFP3mDoN65r/0nWuhg4gQVXKalm6dY5fg6LV7kNFgnHKEjSfqkcuohYjV
rq7NfCtd3Yzdg6u49jq08/Qdn3yMwE2CyaSsvPwMKEXfbr1q6FAmSU6SOlkgsYOlgrJkpjmWdhgJ
45JZWjvs00tk9TsQ+VmPhTW384N0q6YIz51VvJeevmSk+IKtelSyTxLzwiY95iaGQr5A+C1U4msK
TE+3GXhM7ajup9uo1nDt9BIVvyP7xfQj72M2ePY64Mv/5GQ5rmdKt1DF0P5upha9cqCQ75wEKfQ8
KebvBu+M8lcDuOy36WzG5idkX35MVzy+8pBmyq2lRYBxav68lCi0HsEzINgFkuq93tfDMYgSZW0t
XfBH5i5ItGAno0ZtjZvYCuaDjPam4qzqVINzvySXTfuxyMP6qo/4WY6o/pRmA769Mrw3NqWrQeUN
EGZfdZgB2l4gwCDEvcj2aBXc6sxXANaxF/wQVyiTgxGrTjI640USoB77iiRC/aJzJCDhKNK0hzDh
TVMmBUGeQ7tVYFouSxaIocFtQ8A+HdOXJA6pGCkKBbjlyEmaef7Q5dX4Ip0xw1I7S93hIC+gQYnC
veRHVpjVcDw/jJE+vlhJ+DqEeqVQPXbCo+cF6jbKoZJCArbMywBu6TEHt/9bTOExBG0Y1xPJNvlA
L/rSyEAN0POxMay1xLW+Uk8NII+hCvO3sbUuXYcHXG20+VtQZtEmx5lxL4OVOsfHdOS0UEanBFXr
3nbDldkN8Ql6pLNLleJ17qz4JCGly39cSeze9T0Xp/Z7zt+mwL1UDxTZ+WrXb3o0aJ/qpC3BCBfJ
Dpyt9inQ+lMf2+VbOOYqxElUx/Mw0j51AfzEalInZJ98/zktFKwmyde8MV2Xid3wDsWhdYFj6bps
4/SUzLrxQU3s7VDq6RtVF+NpSuZ38jB3pkg/aEnBmfKSJZPcxk5OMvrfkyQrA9wdLep48E5/wBO6
BZZ078qVgBfkCk/t5GBrGsAToAxWVfAtvSf//3P/WOoGhlh+7n15h6fKtswaXGJ60DpW3qsYVCyX
7ujOYAJRb5uzUj/aPA2xCpHgbei3CdgcYR1V9e1GgtLMgzkX59uCwFuHfV64L2WpbCh8BsG0tRCq
XDURQnjY7Q3qJQvd+eJ61Z5b5cixV/YjJPHGLKaDHRTf7vHb1LDjb35wuI8ZbQazvezK4QKlTToy
1THChd+MnCDsPXGz/rkylQHMUBOQTMsPu61n6GjfToH+EiUBd/KW7ws6/8mFOsSsrhZtxMk3zree
DEhTt9UR/pYBZ47ce9yBTHnJevM71dv4YMoa9xSbDxfjMjQcfvsRctl0fr8xTUSz7tm32bzTAAM1
Wh3vkeU3kp/QQ3G7NLn9MtglliaAabZS5ZN6X9J419h30G5daoGGUwVn0wye77VA4G/lVia1YYrz
c905Vw6gsz8mtMt0WcMezHILnrvBhutnQfHXT7FjNjMxt9WpOMaaau7i0mvPVep/jAAKH269Iu/O
hh6ZaAsso5HD16dIWLVZRiQmTQYHclzNaoZYh4p/oIEh82/Dkl0tUxCRdfdRrHy+rSoxWUFSotCt
TmEagzb/9YPlUkYbczJWoPOdbYsQgGk43Slcfitf8VVAJJyOAOWksabpP+XE18NDteNsmK7Zb2QU
WKO7bsHWQdFgRGK2k0FskT7CtwsKCjXCW1DGfyweoQY18+oriUOQvIf4CxAV+OhrVPhYLevtxXfT
8rXN0VHScG/dYOwA9LAv3+YZIOltcHQgZ/hqsIP/VLy2Vj48IQK6kUFZzB+KxTB9QL13Wc1NwgDR
4OS9DMokX4F4q9QfF0OMg1S1sPzhsA/a2KepsfvjHxWtvrFuccm9n77/yv9tjfZn7j1Nrn7F7wfx
Es9c57a29G6/hw7hsMuuUZXhvb6IQcopDN59z38Jza4bUc7pm2dJhRr7LCHpyckNr69/myhrycq/
JmY9fLi/rCXL/Mq6Ly+pllXdlv/3WuBlo8d/h2SirPXrH9TPxme3WvaUyxnTr7BkSu/Xv+Av6/2v
T+Mva/3lH/W/PqB+VLMTHrRf7L7YW61jXpUWCWvfy7OdHZjBVjaQSm95z0n+j4xJxCoUc22HgwPk
lu1on9TFuZimN+nN1Kle63yKEcQIu9sOteLYb5u1YYjxTbP2Od07lxymjytFxcZpo+cQDxK+jTIi
jKvbQNuiCMe2lYeZpKet9nMmmvLzjrJRtZJgvoy4I6CxWesB/9vqOdXsh0hvvWcclWjA2x+UrNIR
8PsZG1P29GWpZVjMkyID8EgWfzHw27dpy4DpFafSK6ezhEIs5p8qrK90fExvk/SWNwlED77eQyNy
djuUsO21xGRm12Rocyalu7vHZvPFD8D6uUF+lXKUOU9v0pNS1a+ejCkNmgBLppSOll6V6/n135m3
ElefvrQAKDPY4Gk/fY5cI9pUyuyeNLg5vGNEb2nv/R5P8K33vTk5A2CLL02m5jBDIUwEWhNfpFGT
MLldBS2mMvBiy/WfA0tyWUfsvi3zy28Tlrh0gfcBHw6TzV/XXdK8Rl83PX9S8ovc0oK0PymUNAsK
Fhk4XE99mBtwgNyjJ3sL2/XnpUTjOFP0tWRFrTLbKMcw4RaVhMCofR272+7Av9Ddj8tSkcScABdP
p4nNTQ9O4yRNk6beaQKs2sHu/hnMM4XzFpjzft+qwzHCbwuHXnzeo00wewVoSRUTHonexmSV22Xq
o44dtsOh5W3hUpdQqwYY0JVRx84mq+du34VOteraxrH3iZN9hx06HG7DY4u2nRKq577QXXs/Botr
dRB429twWyX+ea5PJULP+uq2fuWZW9MYHf4g4R8W+hDtfKdPwUyjsS0xqLs/rhRTn5pVoSYfk3iw
DnWthQddLTjWCbLM5CxsCK+Q48DEQsC7h8LSCa9VPb51+WQdJWvMcBFa9SpML3NYKDoBkjt2u8Wl
oV2rkDkuQcNz0DKC7taYeMCuGugcFOr/NSDJrqacEztKH3QE/7SVxHB3NJEtOcoaErmv1uCndFRd
8/3ggFROQvWd0qjQiZYmKBR/wt5r+qpHio8V0a+YXGL7BopmxAt3GfB+TZOuUrjgX5pCwc6TDbTD
mbSw+iCQBufE9ALAv/PvjaTpMWLA/447LRbW3GW7td26NSXDvSb60hkWF1uV7doWiGD4KoPD+GOQ
T2BaOUHzJW0mbLiX+oWOY8F16d5KHdK1lPn3LioOv3f/mOszquFfsmr5+36gtje/UizW11XWxQfV
COdXXc+0k8MzeiWjEhvS5pTgDHOVUDDb5lZtbURUfOaHodFd+6E63vOzASBZF6sFGFKWHEyvBRzL
K1Lbf7I4wNdWNgc+l6xyiovte+kG0BnHx8FI9z6wXMloGgAytmfqZRsZ7oM428QSXHL+nPfvBRPq
UetQH+duk0SKsdPM1HPBFbRgzMcu2d76gVVN17k8RJqVIf+2pIA1/ZEixR8Lo++tgSwTVtghb5iV
0nwLB9fdVXHYIIpv1LcmMIp4BYJqguIzhJzVWdVKtyvzw5znzi7R3WEHtNT44MP7W5lNMJ3daFCP
rgsvJnU5DYr1wKR8m1qXgsOHRcEh+hosCtAFlm/R7CaHCFvW/aCbyZvnf7vDIf8nOvJvKThnDzu0
A76oNvphoJSshpefP3eI+owVS2ncMFKylZOG4vNvcaoK2WbG3eEhL7xzbLvlFxT8cLPWteSdhjb0
BhCKzXenGvf6VOMxlDb5icO+ad82unHVMl/fZD6l1b5fFDhqI/tCNfoSxvqbihTHc1djH5nlrbWT
k3nbNymLdL1/1pxx+OA83d7W0TY/DzZiivKWLnNa/ux20fJqf59TlMrwwb1wIobjc1/6lzjN5kcr
gv6LMmOPDE/fvKqc+C+dW2NUr0oUNEs1gfEq0NeTXkPK4Vj8oQ7gPyRe+Ry4RvvcIytKibw4yC8a
c9QNsTe01vIrmSOCyE1vpkfpWgiNyKRoStvX0igPEkZ558ckjXfuxy7G7FTBBBSHsvFD2LrByxQV
4Utl9fOuwnVoIzFpohTzW7aeyeEeQ3jiwfBG9yyzYhe1SmAA2/tCPtDKgx6EmFYui0uju6G2qUse
NPdYm6r/mXuPEmFQ4gLSB9m2yhDR4NwOGQFYvMGj9Dl4RzsvpoA2dXmEmPmS5JgZwiL3JKOM4Pui
wrP9LUkNg4I/jiVfMsOMR3HB5sLbZOPnxii702D2Q7j1ouQkXWxleL8xu3dwS0C7Z1X+JI2fa/lT
ZmRbDnOGs4Tm2mofgnF4Lq2oss52Xli7EJybayTuJmm0Q2ThwJCFtb6DKjR9dtx3yEyln/DBSw4c
Uv4I5/G7zum4+9XIAzgqJ6OZ9oJEAX7os4qX7NLtO8W9gMs8SEbbX9sa6gvOd6Wz7sae3/2PBonH
g5X02yEP9l2/c5zG+Mce3rfc+znjnPOrn9f5ZzsP8NTW9EdVGfPtqP2jjkZ9lkZhD3u7Cr0g2lha
togWpu1pSEHCIUT5+w239jgvxyNpF9d9DBnZX08OKidIGbJRTaF/AEXe57kyrCsUbbcyWJoGoF81
0jrknuajxJTAXsgvETwYF57Go9N5G/ZB5ufOrY2133v8pnodvFCN+V4Eivl59NhDIkGNr1SWAxiI
0HqSCbHaedhD4biddSZoraBVMXjyzulQojL7qzs1AY9ALINvo7GMStcqlfOt+ys5ojT5HAxxgOAM
1mpq5OHcMARb2GLaW+eb4WmK83mFsKr25jZO8eSpzlEGg45Q0HSrcmztFwllSfS9MvLkLD0XE22L
Kac8VaONw52U4pgdqLuwS4tHp2/ydCOXMBpnNTVOt9Eg7nFcilQeDAmP7LGObdgRSQ7Cpvoi+3Md
sN+6X+J1j8h5CrI6zY2Bz8FHLTeXFqPlFtn9MlrLUO5o1sD2dX5MkcVb87fXHdsggjfpZ83a7jPv
KyX/laZ19nevwQDHNOyCklVFcfNXbl7VDehqw5VcAMbmu1LlkDJv2sd8qaEDZDpygIJxaKwC1fKn
/kktExiJuesf7Ni3r41JgTod8v7Zh0h6NkBlrQRfZdh6f9ZzBGNbvzfeSVdG20zXb10f5aLV2BjV
OepBSlR6Uu+UyEYtohu055njQEykovxb4TcPluEbH/6WkYUWIo1zn1N/4Hw8HT7wASxEdTrSyHm4
pWcBHgwgyv8YkAP0UXsvk9gkhcZtHT0Mf0ywIuqdrR0rqEYu5eGap69lQQaCvPDa5/MOUSvjgwk1
BootxjHx0lVG+FwIUDqUvX+fZBiZ99q06m+TRrxplLS+louWstWgnuzZIIcSL+s3obXILVdB/d99
JW36jcwZFuUqDkmNrcREyEpi93VwAgjgjJKCyGkK+qsxL2Wj+g9hlY9XD10we1UFHVC2YjgrJbHb
gFIal3R8vE3ysSO9DoYTPo7pfIjC2o6209hox8YLP7UwAKOtoSnjvk4gPEvybZ6NVcjW6JBHlJVB
qfHTXCptG/gw4TaLp/Eq6dIEnfZ+zBDsTNUMFjMfh/wjVTVymAReTbryjzT6zFlpppPdYpIseRKT
j0CSkT/9kXf7PKVvLPPun9V9nkyRtfKvUKMV6LfRo6nX9mPYafZjME0c1N77cqUXdrGK3KnaSXcM
supHTrQeMxTH2db1RzAer6pRUTsywdZf7KVJlVDZZGgqrycZkaA0DaAbbI08Y1/nyXCpu76/3GYb
zqcSFcY1RnJ4T6h69LHunhqUaQFI1up5bvn8JTxThN42ZeXesjjFf9dhqUsZcFZe1CA9SVYf4/48
6+q0qmu33IR92qxn2zae7DAzn/rG06AD8+q9hMwlJPHay/ZDk3ZniUtTIvey9saxxZPWhaYadfMO
2wsEg5s6wc1w5KuNBMHzPZaMWfOcLY3EmgZSg6RIk6RJv3YTH0EiN6jsy+IU+FZFLbpwWqOiNjzq
JyMcra0XF8P7KTXfV4Vhfy9T6EnY8X36n6nlYL9X8Az7zisoZ7jtj9TAgNR3XzULnP79klosq9b/
vWrZDh7WksXaAvXwpEOQ3jh1n2+rsmBvusSKKWoPCGlPFGN+xtAJaM4TLobGkiFp0kTVCA1UKS+V
7TuLeXhwGovkZZwNZxcneHemsMbPmVVo56aq5mkll940eGtDzbFa7vyfwQxpoLOkTzHoR84Cxr1k
S+y32d2iBBB72qmZqKwBxF7WTRdCd6/pO6o62snmSOkHdtSxHgtnVo9j0D+oLmL6UH7yF1h8PmUN
zVtLVwY0XZ1XnVGWR4mxx8lfUu3E62Hz7CwdpBDQ/MYgYyVjkpUGnrbRu1TZSooMZKryoqket6Dl
R3kFUo2oY+/uPx271mmvjclw++kyyTcXo+SgnQ73n47A9mrQ6vhB9cK3cNDnszS1CV5mVQHurcbF
mWEZ0PkQ+F/hLE5RiAbfutMYqLcpcaPYB28OX/E/Vc+NjZEkVEJkAg3syBBJmsN5vEhjd954iQrq
BDhnchz2r7hdBVv83B1cBjmLlOO8PDb7E7RBA4tz4OWR3/UnP+PZbQRx+jgqof2oL/chyFjWb10/
772NE2FrKSl/y7vHasoN+rzorizLSdMvVy5MKWzV7At+H8PK4pAK9Qo7fA2HqHhsq/Hz7ZxiOayY
l4yAjcKDxH5lQOMOX73Aa49RmCGmh43Bk5kb2coLs/lz1QID1nEnv6RtoxyqXmldyKScjK844cDv
03Dcs+P9I51mhJAuV65tp1dUn3d4cBWP95BczUX8n74KjcMfcXeourXiG8+QzMFuQ8qhLllyvxyG
XQkS6KoDDTtMBeLPtldX6xopiV1qJdaTHQzWk4cw187MvGqNYCtelS6uCo9+hfz8kiINQMIYv51h
r6cBZBwDXUG95B1WfCSjxe3DiCOYF71x7FIdo3gNa4uLSrLEJC0EKYk7Q+Wu5Sitb2v7GPnN258n
blH1eVb5lsdIQr4A1kAmspn193jM+usBx+Fnb9E+RZE/P0N+RZ7Ib4K9qtZwfmZe0DPT+j5xP122
HO3jvcnSoHsE6efpu7i5ur6hnmSQ/am6i3QkPVD5feiXJvAb/jfKpT2hwSlXWZbqIN0XSU4ZnpC+
2Dlp9t4ZDHaVHP+fmhpRgVVN4fzHpVd/ouqLOwAofRyH3WAfVQNeNHxeWt8k790usPduZHh7gxPk
d66WXp066L96Ja+pWZOMTxUGrycfA/eNA/P4a7CV8QAxu40zt9apoOBAtQlFSlAKAyRKCyXn9lPe
T/3JGzjr5slIqLebH4P3NF8ZYaSGCQ7fS8p9AEJ2OavdQ6pE8cn1UX0AVRif7l2J2cuAXEmT+TNg
CCDEHI9GRrsppP9H0jDXz35W5yeOUoIXP43+USc0Q6U3L2/7MCm0vJ+fJTL0vXqKYu+jDN2SYl70
4qlJN/c5kZGH66EOONRaVpUm1pojNfPoIj3V9uyLrxUYovMzJARHxjlglPUhc5p9SyXzWi+NXFnL
ho56lnkbcEcfNvScfAT7pnNQV9vXyAydK65s7RGyEnph/5o+4YG1cfIJ69gl9zbdNYynEBXxhx+r
OTgwRjEYECPArLWK8FTYFA02Jf7ie6VM8w8bLMXNtN+6FJTeRqQOoxyTJzcw502ufjdjVXvMKCad
Z844503hFtrG4kG2FUiO11j+JZ+nH6SxhSbi+u6HOfTTc8Ir+J773sLzgA+ddAWbxKb4Kj1pUgeV
zJVcTn4POkwPsQJwlfM9Ra5iPczwTJ0RKNYwLK3m5qOptNZrOrmrqXaNZ3vp9WHqrBGDAAa2dOtW
sXBNHc55PzZr1HyqXcYWIga/jlsqTz7vWFsW/SZTADLb/SUyW+d5DCLnWnF/vSV7vISd3CT5lshg
EjnPvISkGH5Vr70fvU8cXJxWatKBLkAmW/Syp6Un2tiipp3zLYBPkWeUXdBY5qscbG7TJCcL1b9O
W9S0ndznzdfSj5Wve7zotsDm/VpHanO51E0FlH5uHX6PybCkOxq3Yy/39I1kS+MHoNtvfYTaOI/p
CrYNy2LSOFBlQE5Qv8Ao7SFyuuTsQjc5OBMQuKVnKEkCToGrYGkmKhg8v0aqPyF8T8QBCN4Te45X
f+vGSD5BSY8dQJn/ypMZOdpOPOm4OVaOb52UYnHnmjEAhqIEscjcKaE5PmJaPj7qWsg37lc3D3Ml
B/Rqxyvgkf0t0VuGJQcF5KwDLvxzjuWb1jadMLFoVSRtV7Ik/kqVXxVXTGi8a6urbzbiHQ82RjtX
aaYmRqdST44gEvkfLrHezPCE63gu/BZsPP0t5FToAVnAv88Fe7tREHJIokvcqOVmhpvxzglzpDIw
+vKtWnkHp/bcd9b8VJY5+5Yp8oFrZUhnQqG0h8xG5i9tnpExqY/VOBT7zom1t7rUv0sGTMQTxbXs
Y5h5/RY3BeNkZ2HDSYPtmIfa95rDX2VNbgon/SKCUlNTzFcOyPHfRFFk5DcZFNtpOG4PPZ4f/06c
Y+RfKi9G1oA6zj5ura/KolYijbsoldy7ctU3HWwFbKL/iN9zPTjZe0yrv0oo4oydWrgooPxaTtcH
IJ8IPEo894dLM3Z4KTel9tTCCd40hZ9spQsFTXvKcLeBhFl9uYfkqh4nnMjZHYdYrWF6U8x83oBX
9mXmq0+Sgl4HtwDe7tbSlQE145HgKsZGFjembJ/hGQzML1eOURw/WYt9PdZL46Vyc5B3S8ONLdlg
D6xt1Kot9ZUMS6IxlQ/5iLRg6ASfpzDBPUw8WB23OqjexEkVbnvT4sBaieVelvk9zKQFujeG1vjY
leHHhqrS2QId++aXYbAx5iE7VPHcv0XjZO+LzMk3MppjS3DWU/+LDFbcHh81JfqioVhz1RU7vppL
M/BSxu3fLpEV+jkgV2M95Yd44m9but6MVZ9chaNiP848T2URvHmA78tS3Rzu8XoIH0EXWOcu/ljm
U3By0XU52UsjV3+L/S1lTDuYhfG8+f+njh26Drmub8X9oP1ljHDvytXNJ0GGpc/59Q+vhOzX1X0g
U+seA2INpatl9L5WrE7oprnIPYejYeE1pLrFMewL0GzoSK9Hdc7Ys1mxcujmKjshqpqd5GpeRrDq
2pkOGG5Ps5uNpuI8VjkdYgN5nuoXmGbLgVxWJ84j3hT49JX5y6RNbwoFxE+JoxnbIVl4qwNdDuNX
XepVEO364IQWTrLBocl7yWdr36IXdKqXJs7yqTxK3xpU5Ic6fdhFgx4dHelKkhbaPgrAS/7tsm7y
94adTEdNq6j1paVPHX5IHOAGGPKwq0FyoWoyTFst/zQuPQnd86RrdVa6Vuy+PJWZe2xKq3sPYLE/
KNFCMGrM/pMO5t1lI/JlAAW6bdVaWSRBjBc+928ebiBfsrbgWRGO6RO1ppWaN+HT7PgLl17P8zWS
HPMmCOLHW9W0XSqkUu6MC7b/I6pf0pN4wCvaCs5SsW4MR1sbNhLDQeJPr4XazCf4uuh3q97HOBqT
K5AO6zRhdb3CFKt9z+FCRPk2yKjB0k2QcdnVsEDAwKfm2nInY5cKC0tVIVHmWXvIptC/SEyuskz7
EJgepqkhoGJnefRYS1OZnnu1/PF9mg35wz2OmeXwqPjuXhKQVR2OvY6/nVkr3nPgAyqMUb/noDAY
Vm4z4GG5kGrbKEwwB1A+QSi/IsllOpu5jOxHDRsBqgz+vOOBEW5EYLksjHqlhhCYrLnV300+iA3p
3kf73m0fpSuj0lVb2DZdYSfxf+BQVLAmcv9gKfq8CXNIna6bDchm5DGOlVA+i8j4OkZufdXyLvnQ
H8ZhLj7YmqlsVbbJPFq/zQ74IVGeAJwKH8mcd3dpipZiwIM+gCsfpgB1C7zJShwIcQBxvNa6KWCk
wYBwXRDjtSsKGGFdW2w7hxm7BwQyrJT7XxCaT2PshdBxYYsHVhm9A6+FsuwSC4JgRH/756hcSazw
FRgQDtTHRC98PmZ9WE/jPO5cLNxQFQtw/KzDOcJhUaHvfu9N/KJCc66xVWv1Y9tpO983MRqWWAZ3
qUX9yatvORLULE0/9iT+ER9qB6VHjPCqatVjHrs3FhmBspmfESFGutHPVKyanPAMeCjZBrjCr5Ug
jc52o1A1Vw0temiTiAPGvO53eaamr3Ne2CuV+sRXT4m2PuJh//Ec49yOXgzOwDR5hPATKhfSObXJ
9hBTRDzHepGu+zbMN9jL46BaJqW1n6jsmGyUH6Y0AkFmL88+l2/EA8x2jLbd6TK4WX6YIiOZhxUc
noG3LFO5xm2rXEcn/BjlMcYzS0/iYZ7YDzFvrvjjFfiCelb8ApghQZESr3ptBEMzN1WfrCP3zUDD
5qnO+0ugWtohrHCaTayal2e5/K0Jiw+5x3vzPTTN7DyBizkLteGEWfZ8bULuLW6sDHtLjbp4G7rT
c4MWxEO8jEoK71Yc8KkhmIQOnHPrOkccKC4cgU4qxbFQhboxv6FNRDGt3XGzVJ7NQPGfsX0CEqJr
n6Un8ayKTGSjHX+NiYR/S7P6sV+rVd7vJa+vGv/aw23mZu6+mha+mnGYaTtz8suP8dTtCirsX0MF
/wA7MueL4nn1GfawspbX+6R3Vwnfxk/NIlZv4HL00KVZd4J78jFQsB7KzNH4UsTqsZHSaTqjeIwy
5Pc2SqlO+VXwXotNbTMB67kmndUd5r40ceCMEAgejXeNaSLjJeaXGMbEDy1Ij9WtVuBNnIT92e+X
ccVcajNJwjmYzAe+bG/L2c+OUneOtPTi8lZyyrWEB4vd+fq+rikvdU6ENpk7Bg+3cpMW6K82TORj
W3W2s7GRZNoblY1tSjUA3dOGbIMjJfaTbMg4ZWwLAJu68dGMDQRys/h7b3DI1QZZ8lYrwbQPAGQe
s3gONqXFy4W4PZgcMLMTx1zmQfpylVNP/RGUvjRYOcdb8DzXCsL5VJhufQNOmaVabBQtjjf5uOhz
Te4VmSUfcci+BRUxJvPDsDRyJY1nYJxsx2G/uvnFVhqHlh02N2LjOsDdunm/tg038txZdOsQLhhF
peBX7J4msyS+rAFUwAUq2O3KZQuTdXhDqWITJX1pbv3QbnCZTNpvorVeoQuRr/RF8+qmvc525EHn
A/wR5KO3H/yq57ObMDsE7TJtUqwfNuYUDte+bgb8prjCYoM3f6NTthILKhV3h1ydJsSVo2F/T5Rs
Lyy+5U2SH/+Ic9J0rsze3Afe/FTY5edGy1tejgPjnVPmn4sxifCMEQdCD1OgOBj3iGvqV6pj1kYJ
I+MNPAEoCPSt9kOvqbugi3GZob7wWa5yiOS3q3usvMeMBkk7S8Fbtiu1Zy8ZL4FdNx88n1p/7+Bt
Jl3EWHCuTWLk1DKr+QCIYtEGzfqLdA0fUFTivvfarLxygPdd5tSGzT2sdu2NJCHHGOPMw+1Ouo3W
vWYA7kO9VC7tqMdP8aRmwCSaj9KTJm9yHySgYR4Cpfcectf0HtKl8agp8mDp95AUKOBzzLXz4nIB
nmjam7mYN7lGmqxlNA9V65IH6rP0bhMuqdv0b6GXFVvsyoatiYnZUwckZ5fBdp788ArI6Kyosbev
QfZfy6XR5yg8ILhXrEa7S6wVh57l1VDj8dj06kex2JBQlXveMdWMz3aVFpvJjBC2zKoKeJ86XFJN
e2wo4L9KqPcnZERdN3zw2jQCTvIIbyTRt65aNQ/SoOtu73mXRiYljx/cuvww1Gq/AyXU3FTZURZA
lX3K3uWl5j10i1C7NDy4um2A7Dv3jZ+xssZnuEz0o0yal5kyWDJ9yPz/mk65pN5wFslrcozDZRvj
aSyNqwLkWlXh3Kwy/ocj38AIqDecWJ0uYOiWIGGH081eBz8pfILOwnHIR/GCl9Cf2j1/DPQBXGkX
rfYhazAxkzeMuYmq/lFePuQ9YzYqlzuR3a+mlnO1MktWkZVPT5VTQ/rLdQ68bYjDKyyow7NV5od2
ciJ8x/3+Qz2zI7qVErFcU49WqhgfbDYvoVla73Jo4NdJV/6RsDpzEAhcwtjO5jhttTyMN+pyhp+j
9nWALPoJU3LgNeFy1n8fwKvqk/QkLlbgciWzUGX+JL1JigFLcx9EBmUdTO0BX87hAWr08NAGwY8r
rRt/73r9wAl9HL249ex4COQDLcKm5GNYT9Ux9fvpqezfqGH1OB4tOzo7Ah42VzOP38nlaWY3b02Z
I0PNwWN9jKuAUmRhDLsOUA5PJjN+gKZ6BH8QnAaURFctrsBPRed/dCFafgQpOe0hpfCH13oR4vV6
u8IaIYSamLTvKyAd1E2jj27hTacxDFuAy8zy0CnY9C5A2ikK3ww8LTaTPvaneSyoeS1X6tLcY/du
Wudeubr3me+aub6a9Xdlk7fXRClLHvdV9q0ZcTM1p/Ezh1nxtrBcwDZqwsaOP/m0U0y2rQAO4ibo
35IWZF2XoYh3G8X49iWzvZUMSkgbokuSWtnFB8SEp6oV19UekntePytu2650A7FAd/g/yq5rSW5b
234RqwiCYHhl5zQjycovLFuymTMYv/4ubI4GrbbkOvcFBewAtjTdJLjDWkiR0uCirhDUwS6uOTf/
pKhU/YbCtfedKccPVYWymyl15cG1eHsOFexWnX5fPCf7mLp+hMfeoupkGv6JL/14KHjp7yRLk50P
ALvtsLjRm7badqAEfHY6P0PKzJnZPjNkuennIn7j9iWE5pB+aiajQhgPDjSw3DbOQNB/q/6Q5a5M
8Sxr2/Lsb1BPZ8TvAMNYHcZC/hmhyOjCWvvQeeprTSksGl4VC3376/BHlivFAeuywINSW0tutsfB
E9/Xp33d1d9wnew0MtSoobHj52VTnmVjdwBvLNHV7BqtuAk10CzzYnHz58LcAn5GbPJxyZeAhNpw
8IpjG6PKkuR3Jj6gnw+onfxuppYAuDC2ujMZGIhFWqew9loT2cigTAtusTJf+gDBZ4DXTvVxqsDb
Tis+zF61XRXcho0i3u5Q0XXCDT+9zuZBrvSWqKcG6WUPdI4UGMYkBPIUpkB6mq5Tcl1XpEjs+RNA
MlC6BfguHPOz/u8qu7hO036P3RZBp9Sd3rkjGw9hmIjTbHvVc4ib1xaQxfFX7nYn8snT5m1WN/i9
AW43D7O/m34ekCgPh3cZ976XiKVcSCQQXX3yHO9EqxmsC+9CBzBA3SCSXTN16VsQoaIO13xrtUO4
Y8jPbmnp4FQZGJxnp0TRzCc3HNDF20zNp7E0LkzaB2MKdwVvk09jurhn0Y341ddDv/EjJs7IGYOF
xJ5iYNoZOKn2DThCsuYysBb518x7DgEpcfaroTzXst0LIHefwgKMCiYL6xMDluCmGsC9DRgT8FgA
0nX2j52TfJxtt90VKqmJ+lkJyjnPVYTliURlTQjiJvUSRcOi3pD0Usui7nmus3jVMWX1W9MH98ZH
TrOOVTwlvviG++T6hoc7OAJg2W5O7fKaLnF1pVlZceTwaY36suqKd+vl4pagpYNZKH1UDWrl6gtE
+hMTxp8jOuiHKPvGRslQ3D9nz1HjJZc2BoqoLJzyE4otn+ktADB7n1181T4kaYkC1ygNTwAikNcW
PFVbls/DpznC3R1Ic80tnI3hUymioB9G58MAqL7nfpi/kBW3O/+YukCho6XAS/XWQzvPiZZDhuIh
l9VvZ1eii3H2VyukW9u9I2MwhQGwLEXU8eRIO30qmyjZGUslPuBQhprPeir/npr3eGSKf7x0/tC0
Xvu5TYB7ZtRFvnqbk8lPCN+kTzhmvni3VpLjPh1VyrvIAemROIG91J+yskjfo1kZdPJFKvatwAOp
WIAqit7lv+oezf9uM4gnBszJWwaIbBTUQdHhF2mWUfV1EaYNlM66Pbte6x+nKUN3VG5Z22a2h+e8
H4yDQq9FACCrr05WmXsfBSJvCz/kYMS1wk9u1n5DFVbzd4yy9xWdZzKR2+p5cubRrGBVKpyRnXYe
L8PkjhcDb1BIBC8nWgnUbgFxOKrTJtA263rVFTybLqTqGAP0TAyAAFquRrRLWAMfoRtB2xQO4Aan
Ab+m+MmZng0vKW+00OIYpQlP8QJ0ia7wrMODgozB/WZtJ79xN57a0hVNYSIblcSnNksHUBtbMuEb
PE1u4JQUH6Mq7a5JhI6dGXHIjzlvmqPDBwDNKq0PSK9dnS7+gbSJbL0gwn3iQtrO9cDA41lvOr9H
ejqusmPm4ktTg+A266wYgPJ7KQDKg9Kg2N35Et2kZVYO16hubz4ArqJNz2vrOfRRCtIkb3vGEgQ7
MGQgukyBbvm0WpWifovgoHtJyg7N24sBWEyj4+mJjMkXL0EA7pe2vde7cCSxduNgOVsHFB8RbkVx
eQDXRL1BBlDekGtF/ZEKMS1j7u1A097uQgAZ/OGCq/bNHA07pO+B2zcLZMDy0bNOZGzgVe/MTaDo
1YAvvIY1GqiBl/Fduk180v0WdFJWctvB/z3J9eH5VV6MfXvxU+9og/HiQsPSxUjj/GIZ2amFlx6v
CFY7ITnAj5Thoqd3jlqYerW1Q7VdEdDmZgX0lgZsFludQcBrlbNJp7TY6BTEI33zr9dkT9mKNZlB
a7OwT+i+905VEiHtC4rPYFRsUaLv/PYwT64M2IhiFYZc7i3MGNq9aEpGWTBFpYXK4ja/OHjRQxv4
C6Be9NFCfdG/8POACj+hYUeAeQwQbHsNoKc9SYaG/WVfTfjhkqI1W7Ag+hU7VTjtPveJ+4Gqt9qs
w+NB2OuKdK8r0ilLKvsCaupqSd2fr5ZtUjg7VFj4O+rJBcPRce6S6Zn6b3k+Nnufx/6WlE5RFO8A
ikW6dVBkr9wCXCq16jrhAK5cJ/mDlOSTueBpK327vAjufcXN9Y8+4wYK+7uXAUc7BMm7G4lLI3RM
xKOZGaSh7PZkZlUcUEOkB9rwuJcg3sbRCWDlPwdkHtd3ARpS0bpUoZyBKL/v9DRFu0f4gpEuJCDG
EIpqgFcJRHnkpVKB15mEOQCXGYoLyJwQTaGpnxRIUJmzKs1F+tuVjgTaCjLuoGVtLQU//gogRFBC
emkrLCKNQGQwFFPlWexuyISMUc0WomYwnLfU1s1BLvaG29/W9jxamfU33aVN+Z2o+r5iE4oXa2rZ
/sn/QYI91v4/2hFphZ55VoAwgLdPXOmitIG7KFbArM8S7zaAT7CM8uKs5WMj+iUYrX7cczObAm2s
N2BqF+WL+EmBCoofG5d+7wW2iShn4RbhE2gD6g2yWWjyVstSTijGVLPCn81j62R/o9MNTAIky4F6
j1rhGEyyUTJmYEyJo6eot813OcgDA7zEA7e/ydi7Vilis7m2akUWnj1b27wMAYSlHGhASiOoe+Sy
hyn3Nm0+TGsQxOmsD1kEXvKqjmtUHBTWsDMb3mw9E7zeAWp1gJXotyckKRDiraxpP4QNCrMIm2ad
4v8mXZFtCLrmEcWGhA9IN4R546CZaVP1aFSTm6hGPxZwISVuLBVXGIk/Vou3OOPWjdBEECPjuN5X
8s7e4dVSnOkW8is4Tz+d5UaiIHNLN52HexDJFqSYjiHIy2gF0/rYOygvmLdubGXBHQ4oeS/zG46K
pStZ/2pTIN2yIJsHf71XdnRDJMNMgYmiK+AMhKMbKHXRk+dmT7rAXokqJVpj6GoZG2P2ZBYAlAyT
VKI9PpPXWXbf1/weK5djzyzxTOk9G8+SLVAJ8S5eos4ZaRT/eVH1SMWMOrWSfSCJFjt27+9T9A4A
HQmmNBRy/nMxDe9ABfiZ+tub4PTY0ZIK92lGw1qen0cNov/gH7+Tga3wQ2vYIEn2ovoJyGE4CDj4
/tMyrvL9GvR/Xa45AhftsIfInADGKPFXm20jfUeDiO0O6CJgacgVcxzJHDTq2H6bPdEq5uAyRu/x
CY0U4ZNfTSl+K2goxxGYgDfx2DcvnKMli75Ur0s378PtADCoDZi942ca+Bwlz1mEkHDlWmL/oCjz
uNjHHHmvB8UI9BOEMJDFeN3JQPdS4E8g/KL4FAW0nE6ekXBfzrQqKA5AcSwPihQJmFM1fsutsLnR
gMhKu85oGZn9t8pAOcyDnJaFbTY3sLGjEW5E5fav/Nu5SjdzhogOyoaijTqGfHNDkLpM+fylANfM
jlnAfELzdf6GueX/bOGFIJypxPimjjwwl9qoTwH3z7AfOjmeQ8sM6lKi1yudcqTYW2CM2go3gQbR
Cn5ppdia6G5YRSQHWOwAP3SWt8yor+tSuzm1+Bz2HA0uP7sxhbsA3PgMBZ/C3GkHbVfZUb0bkc3Y
kJYUHfPeeCicPGnI1mp0kKUu0vOK7KqWogmT83onIsjWSOG74rV1VRTUYEYy0oa+DdjfeuODQQNV
jA1INGPr1jqS3dpC8jlYGqCLAQN3A6oLyJTCAvbqHNCaDSw+FBPIuJsBweMt6WkL2zT5pvVSdBQq
RxqmKk9mBXfzOV6qFo8RbEaKdcd1XW8YDjA73kz+ickpeud44XuvHvMvlQ2WWGuaKlRQJfmXGbTL
DMkWxCGT9Ip7IXK0IArYF2adH5oq6jaVnIwLaF2cTwsA0BV4JpBxDcAV84+9Xb6dXBSmWkkKboG8
WU5e2SQByWgIY1O+sQFNKwEpsMqZE37zRyQJyYDNcusJT6ABBWEkj2JJVYxGLUWNrmU0Q+AfsSQq
aKW1UIahJ14MHypdH5zJmHa1ECw8gZvwQOG6Ugfo5uLPcZhSNEsj0ExKCuHR8odujfZpi5z9OTUo
bSdzLSZH6Gg/rfv3fqNZIpfAywOzvZfAKEVHaZmZbhJtaRpKdx92YXyaUIra7HUY9Vd+WitM795N
TBneXkgtW44WN5qGdjLtPOQ/grr1EN1Ha2p7ndUA/IP2mtQ1hLS2M8QVUIdZ7cmG1NqQluvgGCA8
i/l+QswUQW0MVlQl6wzQ4v+S/a92cQRmehxMD7RdJL3viyu8PSpailvf4eAQ0JQGG4WEFStAwub4
xU3LaUaypQ1x/i6iI4ke/clEJg7g+5G+REIO19C+NBvpkjhOBXlqmxeBdw6kwoBd583LtuE5XhVQ
GggIE8xQuOJXAU1pQFYBGCsAD66UVst/aUzb+KqAjNR619/KrIjHgZmgFk4bky95VJwVZzF8wyHU
NDaAvFkuoJEL8CY6nC0qAQOP/XLJa7bUJ5qSjYWn/FY0qMBpR5AroAU3Ny+rGsRgARpoq51qyj67
Y8jPjcXuh+rnJWkfZNqNdiGTB1neg2xRpAXQidQ1zBCd5MGvrqm3Nry22gG7YAxchYIhDH6MCiCu
N9Irn1DloaAUVL1Ys1ir4l6mbPpOHLtu8gACqsyUiHaimVKyeAKSDkiThgwhoHHwEZjOHJkoJNrs
0qRW9zLNo2kBFHatco08Rg9pB8pwaQJe3DRmwPfHlcFQtlO6eN2epvng8PwvoExDw1uclIUaXiy7
2EBTUdzuVh/Su3YJZGeFmEefz0gWB2090gHMzL8/OGmBjugAGBT/IhrsWWGO2CisQD0/NOta/4v1
jo+a3EiLIEU98B6I1fLSdi7gaEfQWtMsrQ2rDmi9Tkm6OKldB9oevI/fpUjzPWlJvprQuh1BRrFZ
p2p39CvIy+Slp3mekjNok6Nt5IXNdlIhj2Hy0URoUIyjZRbY0pHII03fDgA1VBEQWgKtcT55OY7i
Sl4l6CYBcuauYaO46EGEAtXqQ/YJxTDR4UH+2yVK3MWFXMnEh3+MArbVX8sN3wV+hIUu2XHJAIud
2AO+A65oD207oJzWisF8hb53f5vgf3B7J2RIPRxzGyDjZAPyqPSZq8FCbvEWTQ1ePxVrlhI5hmde
oqw8rPdzrxHIFyHjtNG3bcBxdes9n2Tr04CmPlopt3NqpJuHh8NS4WWOVUOzJbpyjgsAD6BxAh9Z
4TNwoSYcKpYJOR/wmAucF8strVFV4AVVn6W7VKlJdqcm88mM6kOeTl9JCzL4fV0DTZSwmUoF2kQz
1HWCVw7QPEBoWkA/uQHWIi7C3CrDqQmtPgGZ0UCITuglKzeebcXb3GCoBEVHCCg7mBFdaLZYVnRB
fkuBlyrN3bTyyhRlvuRFDkZkd0Fnol07ddHsYKvGCQU3s85IthRJeJ7Qev4gj5WD9qonXqCJDNzv
Dwoy0b4zciPICwz1Tl9sFHV6RBPyV6r56UyVhnPGz1QfhEaXERxcSmZWy2eyWKhm6NXutzLaIFZV
Rojp3u1JDnMOdI+ZpeC4Ahwajn3Le2nOI0ALzX+oSxoMKeF+yMZlb8Z18jkEgkNQM0SXEXgoUTwQ
b7sySz8bUWSf475zEAtIjQ9D9cnPFRMBXh7UGON4FKoBfQh/m13Od7RabVzkFcWGBHpwyJHWSPS/
eGs1ydbNtY2Rhd56GS1LgcdwMNDMTyLRShbu1suC9NIsg3VOytzoh+MM2l+jdkFAFvk9u3AVIqYZ
DWD7+QoGnmVP8tGpftjdufxr+uq02pOr+HlffZk7G7qi9MVXpKpQRqs+zt3ev3RZvac+itCi+Ifl
ovjKMKb3ZWtFtxg5uo1XWPUX4OYgge4wcbWn0nmPJusjycvQQL+6N3lbEPagFujrCFoTdA2jsNrF
C7tCVqm/hKn3pvEAjAs4h+7JbMAWTHKn68H5W4/jRXR/5C7PtkaZmmcaPJB9npNiGovgcU0qbanV
GUA+Xny0zbqHXpO5y5PpZWPtrreM9HXvzJss8jYxOhg2kTW5YGtJPfR78nIbOZ0AajlkNNSz455H
r+nBFKmEtKZZqzQ0ixk4rR59SEODLXvAdOj177ckGzCzoJrIRLhE++mr6m3urkof5cFmVS+OP5yQ
eANHaG+dc8eyzjZetfiGptK0nAJsgZVbrAZkVSor0uslzRrTsM40o2H1I+uQTVu77/iR3EjUAXAD
r8KvLiR0O9Giyg68hiaKMH0jRshJDTSjSkyaVaJhZ71crWsq3NQ+Ie2x6h5t9X60lV5qd3fhh2Zo
I9Rdoz5Um0WWgyy+aw+bGeU0VTAiWopU3NgllzA1agB9Dyy5OGogIUumpgqAeguUfRJYiCbvS3v4
euepfVCnw18M1/3vdq7RpXhBaQpHicv0WUZIbXVu8wY/5+qGnuLqVrR4TAZ6XeJHirhhYuy17M6G
dgBbz7oDmfhUokFTGpYQxbK4q4RgQMEF8q7/G3y/zcGTXX5DVg+NQqoJkJYDWxa5RdIxv/EWT/up
ONGCKcnsejjekh3avQv0InIDCMj1jGMy1CbKqoC2aXmBrMzqNiUIVY9iEhv9wWm2fnr6LCp84eX8
qj/s3YcPS5RSpokUmzvh3DVNvy2LwzzO1tUCyU9XTmNT79FHG26R/ZwvRduDMJemNKAger5UWkhr
0gR1yqeLNnrwoeXqCEzseTUkIedR3QR37nfSh01W/4j1CMmYw2cL0I0Hrnp6sgU1GjTYqmhQAAZo
VdRExtkCwOhOSIZSyR4UWkYmev84Zzu5oKugdr0SxRIYnHZ5GdCLHIGQXK0R6l/QtAQK67ApqtVm
LgaUbmhzAFVOW+mwbGPROe2XpzX080W4m89ouFHnPDrG9f1PEJ16iWY4cULw3rGPYwmKixYpHLBr
hxm+Cw68aRqNEkfDoQbMadnmqw1imBloRn9Y02x1sQHv3QXKusvTF+vHHZOiqcENjZZLsvGyokHH
n9oSQNMTmvDkB9/p0RhWMpTEJi2AhKPBXUAvWvvx09L3y8bK0WEac6CpBllRLddhjoTYI9IiEai1
0VwROeCen8A4dy36GFZmK5GqHIeP6yakkaXozyWfFEokNqZrkKIuvthA2wFgmNolUSx9c96cUmcC
wIEaBp9nqIxD5XYHkgUZkPBuyrqeQRqic4aZiM4rn6qqXrwzvIkBGHAQoBNQQj494bjHLmRGyhd/
5aYvaoM37Sij7EJOqz9ZP2w/SGBEg91gj0JBZNOLpbbOoMDFE+XnAckE69wKEFyToim8H9b/7UJa
VEDZeOqQzzqn7e52WqVTZl8cd2AHrm7kVS5xY+/UPZ7WNNODlrn0BCDN6qNVQm00+7WHGqAi0PJf
bUOy/8Hk7nK/2sbLgbI69tk/pLwz/vX0V1s8epr0NCNpO+bguR/7HF+mH/8xv/+Purvk2KJTtvRq
NyhzIK6g87k/CxBq5EAuBJyE8zqgDwVCvSbLeUDYJKApuZM6sQDvv25Ha1LTTF9C73O378MVyeZB
9nAp1tfuXrRAeFCfU3+E316STNYPSC53V9eXW//9D5fqkKkHxoDZ2VEScMNujiApdi6Oijcs5jSc
HDECPAIrPfCEoT2K1mQsXz3MIYHmZ7/V2lwQht+v+lVCVi4f1t0jq6zaAC8JqAEJWbJbv8oRw+mH
pjRU6nDSqMGi7witFzoiaT3q7OKdlYN4/HGPSiZdvCdpyyrhbLQTzdadaNO7/QcUwDhgwdrwxkUt
YYrsFA2Nw15m/y1jTQzgTbLhU/g/ufyvWz/YPSz/X5/ywfdhqbcyweG3SRLT3DpptEegG+3O5gBw
rELgaQFw6gowbWWACmAgaPspeuNpSjYZsKmOy+i/XzKAXgXDnCOlrZxpcATIhLsOsE9atu6KXPQA
pirL29JeRuRaIDCiK3TlPwhJldsyAdmDOj3S0Knz3VoJjGNYizoc62+S9UrRpDjzbIX4C8dmcUl5
goZcxDR1o6+jYrvtMoTIIgEjQinJwqQAbwcMk6sDBZmRgmaErExeP2+5thG/Ksa+XA58LL4BHwUB
XTWwzOz2Xed8Buw/eHCMEoFdUtTlOCR7ajJYpdyI89WH9GFzCRuQHPUNj/9AvNU4TcYwK2hhoEfF
wj1kQLU4ADCpuPYIWF0jo0FMMi8CFNvhu0wy0qKr7sWEZKt6dP1sF46OFZCNPxugXdWbkY9ekuOy
1H91We7tSZ6ZCEL1HEXeY+qiQpH7ef8kkC7r66W+mABdf/JQSfZE8qgbh6sBtO4HOSlN4YGQLQH9
lHZo3UEwBdVqbTs0nGxXQ7WpK8TZjGIgAv+cM9Lpooc8Ei09Gyi3qPkCMC/yS9pWp5sethNF+Qwu
QnmIh7q5gKq5uRj9j9nkRECLAhnSe6cpwj1pyU6b3MkkjsEe6IL5xGz0s3bG3rKGcF2aMhLPpHCq
rgCSeDnvaakVvLFPY25FVy0y3XS5eqB0RFo0yCrmnSkARjMaKFDlq2gVzbTiwS6yvQUAn8qQbB5c
9DZ6VxxQYiQA4xpNBtROzj2j3hMf8wjorFvtMAAYjSCGt0IAUqDs7rlvrBwRh3LcG71vn7MGBTpW
hfargKY0gKMDdamvAxmiGulFpv2qFsQybTvFG5KVBrJigVbrvdBb/UND+6D+oDrXyanFI+BCQ6jK
Ehwvf1mSzOJWu6/G+R82c9ECRg0mpNB2v5K9uv237XpFhL3xgFXXBXVdv/W7xNsTrHtU1PJal9E3
WhH6O7pSnh3g+QGhErjvBd4e8SZuxitQfIYmhDfodl+9yT5iqB41DTGdyaFp0uTUpBLYJJmz/JEv
4LVz8/oACrvsbYh+2ucktBAPR4fSF+DV8k0XdfhY4NP54LWABhhL9iXLvHk/2ECpIjO8GQRVNbWf
7E72qLPaMjGAbvu1X4cSzVUyI3BJwjHmP3LJd2ll1AtHW7Mwmw0Z3Wn+NcV7zinsnOgkQLRypYG/
zizWJTJAwTQ4XCOUXSgFGy2ZA5fqdeoWEoQDtWduJLBMZBC1eNW809M0Rj/EGaTum9gSsQxI1kQL
TqdkbjZ4+JFwQYd6YPWsBvAA9lltzD5fTmJsG9S5g5nw5jc+KlESC99VhXdVDk6yR5WPswJckWwF
vMpEHl7RNkAiGh5Ar9AlkoJvF+2vdwhZ/59NPSSQza1k8Z+DX6B8yx7HD6XMq0sT+jHICdWUhtbB
r/punQ19dUHOTG7AeYyq9FdDUtCyDgHRlKNfYe0XcfLRR5+g6hpBwVGK9rfmT0M0wj/VChRPNhNH
f9cSgi20TpPVsFSaWVgu2rHR2HUlbxo8dJ42qM4/LIS3R4a0TwqsyT0DXWmwUpEsRGaihpXhZMk7
BP+I16R20T0GtPES7UDQE1fJqqb1yn1C5i+utMsrQwrZA1LjB23Kf9g7LnD+cgFsHtZOZxpsMfho
L+lQa43CzKzAf5XSOZ35YqBNSQaCBFhqm3WtSCbZCGSvdTvU5714+8Li9m41+u2eD5fQy/UDAcBw
As5gb4IpZTyV9MqsXo9pRsNIL9N6nb2qO/UK3dKbsFbTLFf70AyoRHi5nvM/AbHF1/3JjZR6qwcv
WmqTdAG1glH1YBr1JYJrquTAtOrlQsUGNHOTBFEtx2b+wTH724NJNjvDS/kCL6zR2KwbSVXPsPSz
HXQpkNFSHgv8qNnQA0NDqe5t6SrjF29SqWr6GGRCW+iPMc+FA1gc5UzCOQWEaGInKO6mzUn48OG4
KKxd2wD5oBVlzHd1kgIU3gaXxnPROfIc+mkyficp2oRQW84FuiRtJ5+2oBCXVvRMOtRl9WdmD/5p
Nrp4KFBGBdSbc1g3/JagBOIma0Dl1GiMXglcDFRHAnoLA0DLgD1rWStZS0L0LqtNH/MYtKq4bY2R
AAd1kp6BjxwIhJDrgLtWdwFHQ3dhaqaXj2qySVg+gdGJJyijNZHZe7zPpOnwKYtcEFyr24y+w9zd
mQq6H1kiqgOt93n9Abj1xQFY6dEVSNrRlWYPyyTHMzeV/bLLkxD0CtqGZuGIHONW+/gocLXnGagf
2HT16HHmgZ/2HnGUu9TzUcrRPCPTZwKkQRqHzrcPtCL58KrUMpr9aok4LYDdtPpXNg8y2l9/Au37
37L1Y7EenA7cRIEpylDANEnRXArkUpgX5UZABDGfSEIDxYrT8oJO2WUV6wAwNvFACvM0VC3qBVh7
prcEN0/QCgma7cCgNwz9LqJfLh7eNSQygUFe4lB59yJz9+aiX2xaL+YXz9yThAYry4FXBjw3N8GL
2EMwPE6L9lQ2Gbp1fxN4JweK0OPugtsWmhkO9A/PRfUhnADeRv9euxmRLG/idpXp/x/SvtqSXP+f
vsq1CGyi7cHqQRAFMH3zYuWg692s08aMmhNNR5lfY8DZHCe3ndBTpCwntxHGBhj7KNVowh/SsFZT
QGU4Gz5X47pT7ACAdlIFWOQJjuKkOSEyqRjul/CIt/30HfiKDWAj5/1xUjXWJOu53GVVmz/TKutE
csuN8IlWoN6ub/GA3nl/dm/onnZvNLMNPp9Bz4xdffcGtuMXuZcPaJZgeQUGZXPjvvW5idSOoiAu
elS3jsYsr0wtccd9Z1tu/sYCG9JHJswgb53+PbOm8I8oNsGpAKNc5uC4MaYP5JKPbnRl2cLxQgUl
6nuAtzpO7Za0drgcvR79/hWQHYeAdZ57BZKCe3VSvJEmKdoZsCCxcBx5b0GaHlVgQJYJh512JYX2
o5kljOpYZOIdrRy1qTZ7sGWZC1Ifyzs+bGkn7JzZIOlq6MjolsZtSYAEIxp0ZsUARy2ViIaRgfSe
ozhgT7aAMkW/EE0BNYz0lOyAvDLtOU/ls5e4gIvw4+YtWGzjsI830gBvtjCbP7NoYaCWeFuAPUwc
vNiT+yIHwiE6C+YnGnIgKYEJLUPMu7c6djDmfr6MFTsDd118dKr2FJlh9Q5YM/gx9KBiT5yPXh6L
535hH8nGQBngxZhjEKYPTHycPL8+SNtC6ZTaAfynKOyVRng0hfk8RUt2KlVChAbgVWXAE2NXE8/R
I4lGys88mKCG/8WDFLFYrrXr9uB8e5VbyQBMZwcBSGEOLfoYq1LcPAc/sRYAFENud9sVAIC6+6Ul
j05ojVcCAegUEkDelN5xRu8ScBkVJgAJCw8g57aHzniNDMDLxb1VjINnqjIPKAcEYXlSoaYb/Q/Z
hYZazcK8bSxQuICC1SmMaCMnFEI132ZXAOEVOSDPWywcKH3rgq6pPtrSNFVrmpG6c2MPFI5kVOFV
MsuZEdwJyUj7iGYAMd7jurSj9x0vq4Pe9+FafZv6p6bgm1lm1by303HezZmPQ0g+oQsa90Xkg9ZE
6GiwEwfZV4FaIuTy8Z6I6dJX/Py4XlUkvXO4m5KKXAWb2x0wEOLgbr87/w6A8C8X5PlOgCoARePh
cjd06vE8udZQoLgcmpf1r2x+yP7bxAZLz7r/f9v5oUBNynpNwA9sfQscOb/6CLRhxYA8y/PwD965
+T5PCn50EO/aeYkQGxMvwijM857qRLxACseqTWfIS4ZmJmBhySE+5rldwAode9SmRzOQS6MHiKZZ
xtHKlh6EApxPPPm2QXvIjVasGZITnkioG1PKVwte2X9P9rhs0cUdXzQSJ81IZqGaBxA+r+qh6f9I
axvvjYOcL16VzZdF2mLTh8eoQ+QKzUmyD2jKZHLz7EEcAckcJWew0kj0dpfVtlWsVXPS9WeL+wGt
9GArcqzfLkmB7yAgMvMBFYaJ6okCDgVADicwtXYcXfSje3HKYrpZg4zO6Hi+DDg5Ppt1ET3nzWQd
7NHES8CrjGYGGGtAen19EJeWF+9YDnAk6qlcOy0rOTqbYkLH7rqmdkwwnaGCUPVwkuUUdfvYxxkd
wNT9KRSoCUdO+mahMBF4tmq6rnHZm/h6J84UFXOiBjLIcbB3C0uctIgsSEkyqzZqEFZWDJVnP7Yl
hWxkfG3z6KOT/ol4FzrDvMh/5gsLt0aIN2+/n13g2I7mJhtzuXNz2XP01fvuk1mjy2uq/SutyC4Z
kvQIEC1/C1g6/yCnYTk3do4LHAtDIlnQLY2JJx/OTjkT3o4pnodcUWqQYmQy3Ag7BGNLHLNLWjfs
QjMHrSW4y9rJTstIkeQV/koZjSQo3Okga/ts25MD/qkOUOgHI/KdN9ECboTAq/KPYexFF5KBUcFB
oRk6WBHA2rqOyXYDgaq4DgIUVugwtE2NoENzkC8CLqAr8CNCjyN+iTOgF26td0CyGRzdyzJ/Apfb
bxNFdzkisrlbZxPYrjcPnsDszLZ5xSOw3AHWAiXI5dWwsmqPNuUMlRs/ZKRogQUhUZAPGxpE0lZX
ziJU2kz5cRzDsAl4CBDomaZMTe2aA319AqihqtnqugWv6DTVQ6ZKtBBBRZ2WsqElnwEW0PsoEPKG
0Q5GL85xT4jSDc6MfFPlEf7crwMHdBXy5K9rmnG/Ws7ABsAhsbN+qGsw7iQ1F8eY8e5smBgy1LQD
mMLou/OMf96ZZquQ9GRJwthL0PW6Th/cySihnbQ9bYdfObbXl4vivVkhSB+22Xim5BjN6M9Cs/g1
L6gVv5WRSeUN8Ute8MFFL39pqC//S3XUef6msRsPxb0+OxouKlQi8Hhu6M9k203l7mjaUOWd/oPe
WdEfkzQtldD9co3kH74VpCqoXE99DRDNafhGr50YxSU4N51Wa1KsNg+OZbbvwtS9jE7Rge0DvAsR
j46oUZ74p9elkUWJfGcw+6sVtmjWEWaKoKOHijCX+4gvYBhMdEus66iMw1U4JxagaacMIZyww2NQ
m5fAt2jXtdGmMCKn1d4aUnvvjc2fZRtu5NyD7hod7kPAFQD+Om0kyBMcYBLlwDM80cpAsuo6exkb
wL6NKQnToc42rj+G2yk0mj1gGvMeOcwxNDbU1EntnDQr8efbiwlceFqhW0G1VgOcgZ6lPg6uWwN/
GPSp09Q3u9j0pjcF80PE8dESWIYW0Mac+RMhB49dKNBIp+CEGUB9GFpYrm1V/5Dhzoze1h79IAQ2
zGP7myfbeo+K3vE8KXi0QQ00I9nDUpsYFvZGRwz8LIWjpnfQsqjLr0O7fAQRcn8F2gzoJBXjSDdO
yV9JId/Pgz29d4Dut++H1N0Asb0C3o3xZcSz9gJgRhQEpBWqH1PFEEJrPZDN/Gpog2YX0CrptGma
Kn57MPF4eUtT11zit+g4OKHzHQlipfWVKGm773jyF7KtDjjEc/+ddDxQvyGO1lX/x9iXLUmKA8t+
EWaInVcyyX2pbXp7wbp7ZlgEAsTO119XUNPU5PS557zIpFBIlV3VCVKEh7tpAOyUSXcHNnse1gmi
1njVgGpzuW9nUbxNmgLlxHS9pps5DkkQVH+/n6ur+jLnn1GALxcyTToB0Mt/PQZYjb43jbw+PNgX
os3V7+H0QLQOD0vI1qV70Zqgo3NNYWzMsp5O4B2pcIqM5wk0EqJGNFpZaewo4zJPxrUpUrDTLJ7L
PLm6tN6drPHApb0lG200oTIFEqRqOxrTRh8+A83otrQ2kw75YgTv22YG2kBlLx0Fjm5l895bbZFV
dFuPaTpSw7jPg/oLPmDy1KwNrflgpfEyRV7MyrAgKnDoxPFCC02PfXM8P9sbtScvwB5sDA2FwUh8
A4NTx0cB2AGNpOtqYGyoNRFQt9XETmPxePYgY8MBGLjg1uOBvR9HI2oykyl1t1Hf0jASaW8GmbT8
c8oBq1enpeXghFQVMKrl5G44sDeFA4grMib1EzW556e7UYAefLWJEuhcMQJGrBt3MhvV5z7xu8vY
gEDEmWMvTKHvAVjs0FwRBW2uNEE9siGTMQJD7uFbBY8HN6MdxxHCDv1+0PIbFBSdfazKOFKq5Yhy
sHg1xQsOfhJb/N4utHxCZlv5gtEeXyD8T6cRNbSR2oPs0K3rN0XTWdtGi+ILOOjZjAJbH7kHe3oh
G4BgWnOlblQ60Dzn4tR0UDyyCsSZqaGhFKBKwSHsx5IpEC6wfCovUTstMOHtguhTBkoxfBhDMto4
LePFl5bRLoOY8B4FX+O87bXoZ245X4qOs09gcK/OtW6lm6Qy9U+9Pnr72a2zkHvdNws81hfRgfFv
ZH+YA4rGaVCB3A35+ugPGjUg0nrhWTXv3HZAmFm5ky0eNQ1UMVlziPXyzQHqBdLzE0QnOSuCCAKB
RxqSmiLYuYpApOzdRiQR0KZ6t62cEVNpv5Tc7cFswAB+KWJ57hSXaK/44RyiEl3HNE0zv7P5ZVdX
yxZcGxjq7o1+4xNR6bpm2fJ/HtNMBa1n14iPljFAhaDRONiK9Tjs66zZLuPadVMIXJsOJIPVvKeh
qm3gd8P2EHXNonuCIhCUEiTcPGXUtVUBKY2pWYZSMTB9GCt3Gn5YzjTDOaAEdbv6QcgWVTkyeok0
Sw9Zh1zSkqv/NzrgdzaL0vki0/SwKZo6IATAo6NTzttZggbEty2oTyLzLnDahB7Khrq+4uhD+QwU
SmiceqY4eZpnzuEH18kbrK0PtphNmzFot3B92NaVsD45CEOFE65vOwlirKcYYb9nSFzEQe4DFG3K
JnumphhmLagjx9qvNq1Oqq0JmalQTIm7Bb7Uh7CHHd3tVKtR4p6ErcO1O5moAUdUG4IiAHxrQ+xB
30E5TxZ7Kj1Q9pGz7Yv+YDm+G4x9rQcgr+kvlYr2Nbl2YYXTPbPKLT/NiL6qkGA7D+DbTfRnh0au
yE++iP4oYie0THu6tKU6MH3oxnEkgX/uokB6XnSCIuF8YWYNG05588VXDbnTUA7a19HtQLj9y/5h
x2WvrAMFj924gETT3g/7LP4u+CfCbEgR8ls/1uJPBvq5s6bhT5OjtG/1WT/Lhx9s3MBNhpw4/ePW
j5Y7vNhz8Gwi3jhc5eRO204fDRSMcNDdkHGdgcqPsbEpjjHg4Du0hrkD02T7hGhEe2wclgTgSGc+
MHAwOsNwEoXZXlK/bJ9w+W6fmgJvJGDKyy3ZqDGLdL5VibssqhgOmsE4gAw+Bvp7v/q1kw4R43hI
ghSEqU/rxPpzftndQvzr56gJTQDTJEGMgYLrAVF9Ef0loGj8mmlsOjgJH/ezmfR/TK31Bg6e4mfR
ub91yMDbbHtgtdTFJh975884RboerJXxm2NN6T6ZYxAf1wO7uxFk35rR1IMkByWEnapYtofoVCeT
dpcWzQ8arXYaUpNEFWouqIvgermtnAhESYrXK5rcYSuTQttoukSQfuX58iFvf/IsG4Xx/+L/Ig+y
zcZ0N4xyOlqlKDc4Y2Q7CiRTcBnVOYDo2BBdmsE6S6YySeuTkTmfyLQGp1GNLDbMM5EKU7Fqmo3L
SL83w2YJV48uGA9UHO7flJ00rGf5VZVyIz37D7Mn0XCuQ+o9LF1tar3MQRS2msbUjfaJhtSs0lAu
jNlWOrvbhfRnLCL7Ngzd43Ah/Ymg+UvO9Oqzsrk9s9R8oWyEVKK+FccB6jFDkWbm65CbwzG1UA60
JDDaPEeCVsOhZgJniAMGmCUCKETCw3z0SsAA8B3jYITaij6foKsAjI+hmsgElwqO8KA9VsMV/END
ggHZTbbvnTq7AAGo3xMbxIVNDZpVGk7uzO7UEz0kbGyENt24YndfNaJqfGCQ5NT4mzRJQUYM9GsF
DALqks3y3DSAQ6JU+k0XLH7TxMhvCatf8NhNFtMgyyMvoUyHAJfcpH3phBCaHy6jA+1FUldMeA4J
rRxYTKXVSHZqOFAIUD/DeRYs6SezGLrATK3hPPblp/9/wpgSy5MqZKurNtnoZdlsP/CsrDqCkwtB
UK8o5i2RtBC7CjUczMN7nE6/xGUtUBCBMPVcJEgx/3v4waaBnjjWhLklGzV8GPjO9waQoquD85Dl
6vQsh9BGjS+KSnBcpglk4vy7r296JwGRv99w0EhBiWpt2lSGfuKA7fKX3dYgbFWbShx6hIT1w4Rs
lHZVBzgHTbh50u6F5g6BL4f6boEOOnRcQKUig9cgsk/d+p5VOdulvdAWH3L03KYOUY084dU36S+z
yNtN3ck5lOolJqtYv7BUom5nHVOvG4FJbnrIb8407egG3H+tMark5zCZYkfXRa+0GCQUirRDUS9y
bDgy2Buu4s6WYSGTQNfESXb+IdGnrY1o6SlOhvFk/urRkCbINqQtwEvrmKbXJesOq416LYcOka7/
9WBe/R9+oj4k0/JRaMW6bF0BRuR/PsqDDw1/9xnJZnidc9Tl3eQ+/qGq0ftOBlBidiJcQkd9w5je
bqBuiYQxtA1eE1Hi0TsyGVSJPr+STVoGiKo0jnrHRn8dZlAvN+5U7WhSj0UeyN4Dp7am56+cNd9Y
m03fPRy4ggakR3dw8+mA4VyswtAB6Kx+zFanHUw2JGBj+KcZIqND1Rkq2VYb9RKzdw6GFf1c7XHl
Jner8vwbogcQFzsooQVQ8KTRk2a30VM79BpYQnSGjLBhoivdKsQ7lm2ruLU0lIQUw8EpCzBgKHda
CCnR6SJFehHkQjalOFfgqzZk3h8iK/IDhZrXSHT6KyZte3gE9wb4h1REmuzkllUcXM00LkpF22zH
no3jHbhixzaPUCsIOHGsJ+KJmhbEviczbz75k1EsJrJb6kJiIVZ/iPCSA4kiaAugNCM+5awRT7mT
jadB4DeMCh8UGLqjPOGJCrg8qs3P+eT/yKaqKDdWDxDoOltOkCTrXC90oxrHVog3g9eJpIPXxrei
FClNxOJWW6J++4N6JJRCy7YPE43A26ixok9kH0Yz2Vk1BwDi16ljPV1ARoaD07jJnW1eA/dOPpXh
jsvxZHLYvJuj9Gs3JcV5qiGXBVUNmQVjYkxhTKJyNDWSvEOrVOR61eDrdAFFJVDvmXpggxr+5irg
gXCtGLzNaXKFGlwX79VEbUdIcLOsjffrtJdDz7bJ75UB2okZ3BnO1nSq8Twn1d6OpQ/duA4nKd+y
662DlChYFR1jvpVzdRAT7ptTZ47OVke64OAOAAHSUJSJfmMDqEchLCt27TD3ECFW66ixjp1r97cP
5gzBTcC9h43JyvyIv8J0x3c32YKaE3QBun2dWBn9FQ8NPv/ofIu8ctxkvY0XB9TFgg904NQlrvC8
BfFyZENp4LfTZCTy8L5HkC+K+c4UxdadvnlWNX/ideQhlVZUR7vU9BfbqEBBMYMPbkrycuM2qapn
7aYOsCqQgbeWfhlRE3Zp05Qh7GGAe9/P8ffuaw+EWQmAKK1jxcEIToyd3xX9pfY8YGLVxOLjKiPN
dE5bnjzfRKgJptVOK35ng1Yc6ORqcBH8H5zpR+JxsJ3GpD49fJT1R1BP64B19Qz5F2t6CA8mjvaW
6mNggrHwnI1l8WaCyy30G6GHBvCzb7Mfp5dRMJxyjMoBfeMUOIivvTp3Sw/S1DUOmhbzL1mtAVAM
gSYH+aMdJHY/2KFGPAAk5Qsgx628+jwXLURrmwQ0ghDa2CPgLg+4I39ahsxrxbmZoZqezcVPqMwE
sZKQsQDLUrFv/+ymPRiPKnOGZhr4IXdj43bnbuT9GaCNfumtNunrZYR8BJgWDAPqw+vM7E7uITOb
Ovs7H8H+rmuQ0DJbO3q1M+cJmmbTt8Fg9ZbstrIj3LnYoZj7bo/MXIOCjXGIZL2XWtNdHZWF71ot
PTYGSPFINZ5sWTQ+kweZDJW2x91HC2iSmtjvny28Rx73mKC/bDnQCZ1U+LB04wEMem7eBE4S9Ts9
a8HQWXeZCGcf1dYIVjVXXzXmEihU3T4FxUvnROfEjLDaGWSz7/P678IETIkarnoiTasdSqX6AHVb
4H9ep6nnzyK5lv6jOVd8qE2nmJ8hM1YGvu6xHRkru6+vH7bK1f652p/2Ix/qLavjbkyurf24/8iT
BLAKaOwsBQoPpHj2yFGqkI3JHowDMdixVRHDYz3D4vRQ70BD6BLt6woySrREFBzQ3cQ7ejX4ukDI
dcEFjV1jLTGuHbE9NnMnj4h23XOZWKDYVtPv3SiOESEDT0Sq3D+sIadUwbsiW8Z7GqJADcoYBeDb
v6CzE6FknWpuQtaCcW3Fy64+1KOGgLUPLg9+y4arz++2pm0e1tEw7qtvkBuudn7BGQRPRys/L90s
6QpEsyofd+lKdze9mlq6jXrXfbA6tRkhQK4crKHPz1U593uhl7fV9J/taaqhnZeu2nOECjbQKmqj
5cdBYDWbGYNMwT97F6lrb+K4kZsp0tpzjtK9Kkiyqjszz83FjqxIJsTRxu+rU4UixUM5jnYV0Aw1
H8aLJ1kztUlG+0Gcct7gMD9vlvE6/7j+w1ZuB/ovSwMBSKVnGtg7IV7Ao6a5acDK3Ay88FkQJbwL
bCNO9utMqnxoyAfzLmfbPdIKWZnva2mS6V+rDlWUNLeu9mfNOSO+H66m5UdpTcEOuI9+WyfoJ0U2
iq0S5PlTAyhqRWh0zq0vRQXQ1Oy5CEOoZvzVq6GHVweLG6DHdUDzNKZeOoJMIBnT+7pk3eaDm/ph
Y94jCrtOr5/AbCXfcq8qNjS7ONI0jWmf5ZOsazp7yDeAYOEFN6NK2GdAkJNa8yLMDAVPA2G3ZOtE
srmQbRFv1lFScWiL7Edm2tU+4jW7WoMV7yY3co+O9MSrGZs/wW0kfmhyUJh+B7hb02anPspAmIUA
2XczAwMcHKD6jHMhZ+xcVgKM9j4w+YX+c7Yn+y0HIvFlsNNt02j2G5kqo9nqCbhcacRnHaFEM7/S
yJ3HcWN6PT9KTTp4J0st1LTGDzu1HAcncYxrbdPi6H+ilzjnIg/1pANzb52Itz5LHVRfOsDjqHe6
DWbNF9v+QgPyT4vhp2EJ50Lv/FEmeTgzqKuRByLKEAjsjTGgzfA+hZat6wfIgFefTU8gIqRB7w6J
R/uQok7z2FdldLNKE8EEfXA+Nbb+ZzmNw9/+U8kH6++ud747YDpe1kKupbpnWux8WMu8cd66rr+s
xX/KKAAiBBFLhXpOkXwOh6iIwxX1bDlAPeByXaAM3ICEaN2Ell9Mz7SgHVF3nkn7O+uzGei58huI
ypIfUMYBGao/ps+4kBt4viQmGDwwIeMvWSO1N1Armhs26/IVlB/+Oa6sv4pBqWiMWfNFTKV18YCa
f9VNaGcnCHy++yqb0XpB0Q31c9549asWz4gegAcrpAUMp4enjMvQjlq+KfUoCu1q7i6uagZVTFWq
gyT1yBY5gm0mVXpFE5nnQ5XBikenDZY+eSHvfZyKsTqu+1Bv3VtP7OmYIm+IT1yB+BXJ0R5PnzRC
qCxPcfWibp/3vIV6+lhdaGwrZ9MQcZB1DcDJaki2/6yhKVST4pRlI8TyYbVa0409VNpa40C8e8TD
h+qV+Ew9sq0sfczqKkj7uV8e7OT7u6UPNiv/qk6p5xZE3gOC6RbCRkC/BwOvcYOy/PhqlH4KtREw
ZC/j1YdsLMlx5Qfe6n9jViP6ta7zPyFfGu2gKZ8COqiD8N3SgdQsJn6KMxfifOo+S41Wat+Ajywu
uenFgGs6/ASG0HcPV8v3ulPW/LsOvZygBG4UwolVhtOVdA7rbcTITQR+afxrlq4p0K6GBERievj/
j2865Fp3BpKgT/TNjbUWwdORlWBcx2Q2mNY+5nkO4B8eEkY0sBtQNPceKOxm82sp+Qr8f9/wti2P
yzMA3+O9xut8WzIHoodaeypTo7CvODOEmezdfenNe9/1/CdqdFOCuKuNvurT+G4ygXi751YfkANk
wRDY0Pp271sauLjVSvIdIQ0DTWa/PJaQMVx2myKeg0bb8JD8AjVB4aVdSMVMVLJEFU2+bdc4Cerb
1UQ9cnOpEIrGOh6jSzWUnuER1jsxuGfiBgp0URYihpzh9g3+JLJRdc38a2IpJ6HaGseyslA6UK5O
BrGpnVrcfR6LOxgsxH0YIHPQxuChN93Mt4JSTZsVOMqFyH6QHyK0mNAKaZy1Nj6ua6lXqPoc7u1X
87IRtIm3hT3bF9px/amaVrymEL+DOCg+w2qfZtEEJrOBD/01kfQR32sFVA2ZqWvngld+GPO2QFmJ
1MC0DxtN0HBtyEazZKNhp1XTxoo7f0M2lGBpctmGxhI6Se/jdWGNkm3Z1s3ud1uDXakLq4KBr50D
RG5VTvvF8PR0E8359NamfodYf5w+mzgA7hzpe1dIZQtovc/gIkERyyFi8l6yyA0qsxdPCbOLJ/Cx
iCencc4mru4Xstt42IZQQ4IgF6nZ+YqlPDZ1FBxD8TNcjLy1m1DqAIwROKJDocyN/4M8xdveu6Fg
agKZKjDFalS5IfCd7qKxAvXWMB3m76SjsmqmfBg+6K/QTDMjHoN/NbRXUGFeAjkze9s0FRPoojgi
kX01NhvTRrK5N6R+Ixs1lprFx+ldhy9mchBgQr6BGgBEpGAICVbbspvao04QKORQzSRfgBbTjYus
ByJBYEOjZq59Xu2aUzbRVdvKql1f4gbgOVUOOuHOuqG6CVGpOPrOMlAnaym3bqt9joB+5Gb6k0w0
Sf7Ua+f4h6kWrSZyKytz57oOZBVU6KtQQTCZ9PHSIxv+OPuSgwKYJqlZfWnoV8Zno+z/xItIHOeu
KCHNZ25LPeOvoNo6gT7AucTIc10Qqe0PDWNPZFrt1NPGCed48psLKHtmDjiBaGaIixogRLXNusaN
zf7g6ub/tldTc1SRguF2q2nivOApZxvFS86UfZEWUlzxGCFs2mde8TSC79mIwNIycSGeOlBcPnHX
LXfkV806EsrkV3b24gdaBHsbaZOKxf3DhLGyY+CJB06MBxaMeqjqMIoiCDEqGo11HdFjgNb3hUeo
3foUc4AnY6O5G/FYm9tEL23IibLu6OCRcvQgPIFyJmbdqZkVZ4Y0kXatkQrcPkxopvfd0OPpSHaX
1da9LFBL2+HbO5nfB65p+9rCCZYNXvMCNGD7oltcAnluR3uyURNrf0w85s/gF+QgQtvTr4J+U0nc
g+zVTY5kot8b2eshSgHDnf/jC37BxXdAQRtw9dyHDIZbhLKLm4MjU/Ozy/QvUFkvn6ThsjeooiIq
05ufhRTaHsX0kD6ZnroBohc2EXsjun1d2LxB0JBfARmI93MLmZTFuBB/kys1RRIh4z1C/W2Z1+ah
O0nRnA3bTC4FhyJkgnrAL2Xk29sk5vxYlmn6pZ4VaLxyX3RjSJ/bnv9BXkACRfuMQVKZhmZdzqCq
64Zrz0e8k7Q8OrpMWAC2VHy/nLPVYRvQoWuCg+yVztqeZXq3oq133Ig6qEpXbXmoY3ET/nADezSo
z50atBbrWVLKetZ3dBDkEHbdMd0XwXqCbLmWVi+BPemQgSRXQO0CETv28X9keCHCF2KCWV0maCZo
Q60v5DKr/Xe+ZOuhTRdVoDsH83rFrLPbIsRrjqAYtxugABHocW+9abo3G0I0AWRKu/1Upt6NJqip
W84PCDVli/O6olXLwL2JIgxHSepiJ2pofRT7N1yf5sbY6IBcojHSEDUDKGCsOCTULFJAdJU+YlqP
DHLiZO5GaCWSdRlDDnLndlN6JFtdVO+zyxryJqMORd0QYTnE6VV0z3fS7ChlcQcb3ayfyNaL7Oga
c3L6EKVbuoai4RyQzdmSo1umiLrq3quBS9yWu5o8gu3H/Ox3/n0se/bc94y/ulm1mGtXb06DNYJJ
Q3nlU/VxUTG6d18WxnPUVsuiWCvTAAIERe7vwaO0YQirf0XhWhc4jeWB7HCoXrIseWtmvfoKYS07
dBBvPszKzZ66APK5+nOMJOOE0+1otjfuzrsBqM1vERiIw8G1GaTI2+GTYNO73QV5FYp49W2T2Nap
U01fQN1h6XmJ/XGoJvoH28Pwl8vDVv+H7ckF2doGP3JvZ4N1p0bXHOvetjidcVyrDg8Tsfln1dX9
bTVDKKk+jdJ9I1OHaOjdqQ8PEh4859VeCvvLyge/cMavflIqoRABbNDezKIvxBH/gS6exkbb921A
XXIcmLs4tupb1Wh9t5+1NnnGb9++WTPbpHh7P4/KRL0U3Ooxgh731eSZ6TPeU5Ck/OXKdQs5Ge4h
sqBs1Eyp5W9wlSl3NKSfUk+DF5adWSCp0OfxBtWt8tA5KLe1mlPTO+c+68q9N3jxdW3cukgQKe9w
RZxT68+4YOWebKXj4HJIjrLknyl9SalKymtmDUCluuQJ0AnIfNLEqAHJ4bY56mph6nQNr+Gmwlk1
q2UCTVGV9XQmgJBBmHLElwHT0QzPdS/kpuS1jY0t44V38VWVguX13iVJqw4iwMNLV5YH4TjFHWFU
cafeNOb5/c/VGOdDsczos7+fG2CZVxO5AQXy07Uj4KbVTtSQx9gi5Qw6IRA5qIl1VRon4xa6FtN2
tdEH4Pk07GTbx5t1q1yt1R0jOkSN/XMobKTQyRnAIucMsZHDwybLP8DqOlSyjdOxUZV7s6rm8wxX
u/U1R7l76dcHk/feobKatz4BMpSaOPVnHLIJU9oTftRSyNLVYTKOo5OUuY7AEEMtgFXy5wHqcweo
NeDWmen8mWyOkSvVmfqLz/L2xLn1s1SuKEEZrzziB7vxs+cmmbLnPna7p1YeILraxcAdwl64EVDh
Gd8UTY+YGRBrvTWBUj0pb2sxCBWNcPN9LjKfi1R+cmrPea7s1H2q5ycr79oMUAb83wee5Y9lOES1
s5emEBvylZFwn6WMzW1U9WZIQ5pA5eyIdKmXH02QLQN8nZfbsuvY3XRAD9x2TQspBgy10mb3pELj
Dd28bVhubm0BUR3WgNhDqtqJIopNpDEdD0gWNcYZqjgk5vAC7K53TL25hkQTzwsjqNO4OQPbNB7Y
KA9aXjVn8JsA4WOoCwuNqSG/1hvHalnyu+nVVujPVYFShBxSIF2EuH6EjNk1Vuhy0bL3XpzmIya6
jVaAYgYFqZgFLg9d8pEQ5sNt2z0aDSCG0Mj6itLQ5LVK+ed49t2Tr45c9sxRHYA6uXk05dV2zW4M
qMvUeKhZvPFM3oQoSsIMGZGTRJZLNWB10nbQAOMojfzH1ljqr0DjREeWTCQbGgBoCWT8LzcaZlaC
JHo65bgVInBQQfg+mFnSX4pS9hfqrc1qA62e2KW8QEEkIIHCyP8G/gAHk7ixz4NqqKc5nVLyrYAJ
FGZqo2qQW6GNAA/OVXoOOk9lXBoaL8vbBFPUpakWvxvwO3RVSPWBsZbthVB0f/WA4hKyMTtC4QhV
BfqqNJB6lt5NpwzfU6NA3f2KePF4Ou8geggAnUJf0ITCzYeQ3M62rJ7zTValxgEn/OQVl7voCizy
jWqZGwZ9TWROwN0VTQfwbmWAnabO2RfgP61Guw1nx4QSrrJZhQZcurjSe983UMLd+z17MlwDF+EE
FApgTJ++0YQr+h5qS+m+bTzQ3HFF2ZMguI6SWdUtU7t3XyVw0cFsdjEu84kG9lkEDE5rM6WdB3pM
VUpFRlwb00Aw1iPhUpXnyos/Nq2VgqdrNT74FGrJ3Lse8O3AuaAabT7ltjudkrqdwVGD4WqDdgd+
IzQueXlvE5SK/M5vtXFZm8fS+14Jt7u2peiu+jjhOkVjmSHA7khQH4sR2WfV4M0srqCfBaY+m1Ci
HgOhIxM0yXgVJJCXAylzjUzX3o9O+dyk/c7zJ0g8pFrz2uO0AMHJbDiSDShx7YQsdYkCtyrMIXR6
5a0GgSQzhW623wGE73NbT8OI4/Q9Qq1RFqO8AYEF8F/X50FruvlBZxHCitPLGu6gMAUq5+TJmc3r
QwSEhrUCAI2jfpg8xHJq0KEgu1wM5R21NsO2qRN9O0wu/sD+mNkh3vvDRpYO6vw0SxzzQrNfbOHF
26hMc0QYpPNiZ7HxPPdvNCCHDMDukAN6Ecq+xgveB+ufgutmhV3gO6W6iULoejgj7C2zfVpNhS1B
zZtDh/eIu9iO+EOpSTh4cZdxU3lvwo/5KTOKDAAC1DxBQbxRtCHvryUuPAAXPPlGLymyM5FMh9SH
ZpMeD7jE1BF0hBD15hMeTdRrc+O7bTbWEaADPzR98LUavcafIWmK92JZGBsjHr4hblsBhsLHZ+ZY
w7NrCxPkj/mtZb55QF3gsBG6U+y8Ri+ARogHtgfLe3T0tehUyEnfOJb/5rtFr0DsPzzL1b+IGhQJ
vaGxPcQ985co5WfoCbOtAB/OVomy3BPVTEnT3yHsgEo4JhlgKrBlmlmduYb6gT5jx0KLii/TDIiR
mzj8qqdF/tzELg8SA2dmEJqgakVYl7LWzQ9NCy2PS4Rfum258rxOki+LWdQFxeDW0H2IQ3qm+t78
t55HSB6rJyw9HOnZOtETc33MPk4rb8mdm9XzLbRK2d6Ivew2lwW/UY8a3HRRSsL7ONTVrDlIoFgd
W+yRjBqv5VAMOOcCndXSl5CrLxzJUkqJUjiTddG9EoVK787RmRpvBHDoSF1oNINvXl/sqfKI1klU
IUfnOsb5tBuzL61evVFZaYPjNsTuOLRXpzLa865nZypJpYbsdWT6Gw81oSHZhPKlCdSmmkfLkW9k
Hxtz8LcDNinUJuSx7rRuUnv9ttb99sUuGYo8BwgQQh9W+yMBwvqSinIKCjVEFbJ/EhroQxs7m5HW
AMUOoBmjaqhnAbkNorCsCFdbqov8UqIKA0yZvxzJWIxOfqmt6RlnHHdPk6udepaOx6UmUcqMuFy3
QeV8vwUJh33hGQpedRAkisqX4LtBQ9XR1MN3/2/P09juwY7/zUMb4CSAlqaKrPvqcUPs17XrktQx
w5GhspkqRuKpxw1GlAcg2cYrmT40oEy6kkflFYfFDkzVFhl7uV1ftfiPhYRxPFUQZsbrV9Pywgp0
C4U/nW6cByhUW0gMDO8vZs3NwkGBrFfTUIzf7DGVR3uEzlPEhu6wVgpSkSHkft8nKEBOszRBK9B7
X7FUHpLRj8r/bEMTnlvkgAL0PlSYFNuOubIv09NxJGIer0aMERh9kHg4Lp69JsddgXXNETro5jmZ
ffNMPdy1HLmrEFkFG5c8kM0Bn4Tc2fgvu/j0IsUvDYGNDRViAlKuhwh/uMFSa/lQnVmJCrrgHPwk
UZVGt7H2Q8QD7RNUg/DfhKo1qW6zSK05yBtASHFqeokNozqY/YSMHmD8UENNGuANU9fcSVTWHint
EHkFuyyzpIZKY5r5t9+HTAXNbnt1sKnd8Yj6GR3fnqI4ic89am93nSfKImwBWqmQob8yJSRNatKZ
Z+ZH6JcB6kgukRn3G50D2kk+uQuRtWCyEHzGa/O362rp8+0gwWZJ9SK5a7XXvGXHpSKEhngUHZfy
ERrigH5cNKMBVv2Ps1pLOwF7G4AXN5hViNvJJ/GkI7lWz255IxM1RVl7od7a7oaGAOcVT9QbqvyD
L9mz0oSwFZiaXJXcoV/Z8vtWfwj6JWcS2fBK+0m//PXXTsPFVf1pnAYMPa6NPJcf/Uigq3idppK9
TTXg+bHmzgcautCogkbNnIY0ZJGMADYaEc0FGuTN1nT+NAwt1MMxIo+5FtCKjO7Mloify/RHnleb
Em+or3NfDbs4z/Mj/rjzW8TyN3IAAQruYEbt3y1xs3tw5K5JFkqmUBMDo2nlOG2tGZVRFEAi8UgL
PWtMLllTJiiFsQAmXMdJBErypvuTJjWtxruduo/jktZlZS42o24HwHGCp9mehydUI1abJMvzn7Px
leFR9qeLB1pQRjUIJ20tBqTaT15nZgEpgANKSBe0LI/Zxfe1kuPZmqMsRAGpe6rzwpEqyTV7TyNq
YirsWseWgmfTMNEHcN6jVmhDiR/W43Te+hYuEf/NG5FtdRvw4F3zRmPqx3sQaKPYpteaSxfNr9Mv
KXNUHvTgfCrAcj+0A9+gfNBAwExCekX5kL454hEQIuTPTC/zy6BS7N6c1xu94cWxU0PTKN09i/0M
POnIx6elbd+SornTyGBf7dTw9hnn092MrWRbmaz6Orbe1dVi7S/hycPsCfdbKdNxgyCptvOhTo39
wHdZgd74MKJUD4/QNB0PHsKjQT3ZqB8kozuj+EjHcWIqIvhAwcnZpiz3tnbXtU9AkXZPtYE7gkBp
W8GasNGQLfh/jH1Zd6O8mu5f+VZdH3ZLQhJwVu99YTzGQ2xnzg0rlUoxz2L89edBzldOVe/uPjcs
XkkQB2OQ3vcZptLpl00Tr3riGbuCtchm2U8FjZ5gOBk9RypsUXipoiXeLuFzOKIOPAJCcxCpSh8D
FDWBQw+fJ234bQo4l6uHJcnQzKkN8rTujZx+3frGViQ2n9MxPGFdTndQQaQ7AICRhZAarq0b/CQs
19MYaFvgkXrp1+M9CEMnWCzB8caBC9cY75w4gQVq0rHwANEkg//gJr2tOfOPMgfI2SYq28M303wo
CuT2dSgy8jXUvdfBZBp8DQPPjFeYOY7zoq/UuSB9B87CSDbENOqz04HU6/FX3QdtwPocd74H0Ti/
lAeZIg8VBvkCCqXtvfDMZuu3AL3qMGgM59Sl0tVRWIn2PiwhVTCCmYZCV3vfm2HiNnjorD+rzoJK
3Gy/Krd6j5aQ0gshJrEAZ2nYwtEJ9EgQN5FOAObLgPGdPSwyx1OzAI6ue70pZFnukQpo3QByjXPd
RvCB98O0uYYio9YmM42NbtcjdOcfIag5L3DQ9eDbjPPqEddz6LEKWmrLscaF+6NDh15aQMQT5mw9
cKSqiFw/E9nBDxs2N2g0PqVBgLqk8D4sCSM/rNa+O6GPbF2WN7dDHL52vLwfppegVmEj014eFxks
yYd8oduuHVC23uAple0u7YQs4qSjG+hq0O0oFFDHevcS1wHbmkQCAj0mkzQHhkxNfjmZRv55yJ9H
dyUo2V6Z3OhjOPWTxUTxdvMa0hMAObzWwOQsYyAz1jr0UcRvvRe/ZuXaIEa+TFgTvsbSX0ZdkD9C
6mK4gfAv1lVTey7Ge38wykM4DqtKRPRYegAflhaKi8Ro6NFIJD0K6AZshkzEWP3+3ab3sFJuYGB1
1EcSybE2zAnIHHExV5UPi+NI0ZtJcOUN8yYkzqABd2dC9m5JAVfcQbjR3xawhl2ZcVycUt8ibkaz
dk5AA3T1hcH08BhXKSq8FhzHStZgvjLYeOVNEexmkrkz2YyN2mEs9dt0AU04cHK0IZkepfsVvibw
gYN0bkdczZvU9A9NQqpt5Xn+EhUU/7Fs+IusmfwhyxEzatt86Svnc2gSVhX82hJM16ahwqMvVVzU
c7tU9UJNInDJRMajJIDGSFqbcFmZNg1vva/xqPv1UMZEugIA+VYPvB6iOy/jRA+39TQKHhzD+UiM
Njv3Y0i3fYOFke3E9Vtfq2XvWMUTJEHyte/0k+0q5y9j9ar7WxM8SpwLOlhhq+79yjtZzVi/jfAP
cONqXEWZUCDejO8SGpc3SZ/WJy2mGcbsffAkcnBVRVZcdDaS5yF8JSIns290HBTkmbGonUPScxPX
VXA7Wm3jzZ1hPdZAIF+iQQGaOWSpwq2JxwfeTtU+H8ZHRmLvrPos2+Xw43YNZtJDbY/vOhuiNyJO
cZsyZLKuCZMwMdW8QAEVFx6A/8kI2NPuv3pXTd5weg9P+nw7FHc6KIo22XTCfFA55Q9DYkBjvmXh
z+5JibD+GTXkZwkni0cUbAM83wZ73zYiuVFqHFcVnPROQYOrReOQvXYtAHnTQWCArEfYUbzheuRu
2fryZHoBeHsZQ/m2MGBWy+0alCUbLPRR9dVRb+w2NLcZHLdzx2ucmW4D0ShE1rQsN3Vnf46D9HsF
7TRIJFzb9ODIS2H3O1q7a3tWdARa4xTKC2VaHXVHl5PvY1UAFgb9gI1ogVuOILh659QgLgiRTkJ9
RJVzVEkfmkqwWQFAL1YeQXoblfFEJhuNNWAawW1axajuEMt7bBV/N3lOfo5uZufGY9BQqLNDFRoZ
obo+jSoBGHxIt4bw65NuZzL70gTOWYFCC7SpdZmhHujcaROYPkYxu/WmTRwYw44iweeInMuZHgaZ
QyT2JKqJepxuu2wSFI2DREj8nnHsZXAiAvynXbvKOzDpHB5jTRx3h7JpkTCWYKBBhYFu8iw8I5Py
2XTtrAg8qS1IibijWRoQ4/01hrZIkROkCVeNSCGw7MUf+i0tGvytMgXTVL/B9SaG9yfQYTK80WEL
2cgjYeZMR/qoEoYeK/A4vh5VpJBxNZBAgNZyaK9AA7dWBY2zTY+C0sySoj7rzYjKjJuXwFY0JFGX
tq5aR1bCTnoAqurpho14AkpQDBM3HUTiKpZ8HpAM0UdUwHSe8WASg5sk4L7sFpM84CWWFQH31XyB
fu94ThXHetciyXvQhS6IAuDmEfUcYB6BV1NyZAGci6AHVzAkyhWsx6cwRBnOxeucu5cfpXZ6TKcf
bWmniySDABvM6YGh0D9cqruLCPKgfWa6Re95oHJlP0iDuSa+bHoYZEIPuN3pARmEZunJEWvQqe0y
NgvJg2WXR7um8DjEgwIUTBTQitw6FkExoPrKIJH8q03ERbKqHP/E7FGtOiSVn7iCKGRjBd9N8Ptc
HhC+h4K0efCLGqKQZh18L2xjW0JK1w2Ucm6MkmA5Qerw1mMGfmPjJmqTcIEHDo9duKHA/Uj2UMHC
ivuc5sidesWpmgLdAvusCorZMZi6JSlcOAqQs/lzZHz4iEyIB8SB7O6hnB0uHfy4XI8PaXegVgZ1
4Nxslsro0k1tDB3WBvx+DAnA6QWjyEq0Hfgb4fMlmxIKKIb4AvTaixImMqDBjHrDf43xj5w9AaCM
jCy+k1OCdKwL0LEy1fMdgzpa6njmTTFFFpa9xVyP0aMjG9NCa3wT+OkiPcOK8mZgbbZRCXhiloFl
aFnlC8J6qEVNYdmA5aP39IYkPeZXuWpdMy7zA/VMaH2PFQi40h7WyChlc+r45gMcJr+GKoCsyLU3
AP17ETXDW9NW7ayzTPNIw4gf07j3b3soD1ybzKm9LMUdEl39WiW23FNpBg9luiyJzR7CLg4f8nRZ
TwHsU8dz3z7UdbaVRmwfxajYw2jkl4i1kj1kIvkS/eozYjO+H8CCyIGeqkzjsRgK61Z2yL+Q2H9q
26C5sWmLRO/U2eVRDrGXkC/BKv7OGlvOAbM0TuB0vxPLH14FN6YsVOfvdbss4/e4db62jw5Yf13v
dHiQoXg2XbTMz4wzwOZzFhD2MPiWpyOQN7Fymfp+jdR9U8Qwf30gSIHtxsFetb1FXWVjAuQDh/ZM
1lWl1PPYZMO2gBowuvrhmauYQvZA1MDVI0TBI47b55GF/TbO4tH1k3h4ZgaWLDb1/ZVZG1jgwXUD
/CoghLY6HnF/bAuYUMOJYur/EisW3Cd4+8G5p3oxwzjfXzcEeI8vIQgRL8oP8BD9vR0rqhAvC3gV
6hcWEnAt2MSjifzc3y+xa9v1LTb2EDa2st7l0AN5qZzJc4JVbx30GxdN2FQ3sKg37gKR3+spV1B2
uUukTA4QsK4A8PblTHewwPgOR1lylriuW+KBse9Nczj4pS8izzyqEZhChVTlvmvE54aCcr+PKqxo
QQcZlklVGPDn01s9KN/mg08uB+hDKxNTIKNuL49U/dht2Rjttnr3OkH68tz9slvGDoYmQ/o5jbqO
F9CDsQiHR4tvv6Rh1+7zCIWuNOARiEnEX5dT6PS1D7YLcha6V4Z2g3Jr8Ko7Ixplez4QTI7cbIzg
JWbB/WoqEehNqzUuxwpZ32zE6rND5XamezwFqyceRsFCh3mrLGAMDTCqOOndjrfR2mdtcpfbWXDg
GTmARpfcOagK3nmxsmYhXpcb3SbGQO1GP35FMWAu6sA+dw7gi1kLwwKjdMwnmXrV0sJ/sdIhqPgg
rPoD8Bo8eoZmcQgXE7vchcRZS5o7t8SRxMJjpS0XwDHC4HhqvG7AaH3wDcbnYQR1ftMwrX1oKQuA
hNC+7CXZSCB8E1vzrhTwU9DdemDSRc8pNI7dKB2TXQ2hvW3jM74Es74+C8iAuokQ0ZuQ5sbiOf/p
pe2yYmX+fZisZLOyJ6BAmy1UlzXgRG9ik9BNK9rjVb30ikZpolysO6P9Kf08i+JZT+CW3dZ2JQ8A
g0SgaSLdBspye/LGCcQzFqW4GeV4aiimRLnvJOtyHKEPMLFZPDzIYprwW01kMRynXg0DRFmvVBea
w/YMn/42mMgwekRmpp57kXP4dfzlbJzVqz96rUiCwIcimXuF8RoURbE8NaulhvBeOkbR7v2+WFyh
vXqvhMTMZawOjaBRa2AvWhf+YKDPYLY4C7uQ3Emk8Y8dbTd2E207nhePjTXWa89PglVne/zZdiy3
7KV4k75q5ph3+LsRErIn36qqGSSI/KVEhm5eT9kpnZHSGzuNNkEZtJtr6kpNogK6U7ddw2lsgpTG
5tqkh+lTdhX9WaVY/qGUPfE6ihDWc/BysWaeBYqDABFMzALHL1e1iAnmP1PsxFV1CytXvoIPp7qE
9jRcd+RGmq0VPIxmus3Sh4QDZVjYSf/rKeyYpBs8zr7rgfoP6jOoWrIN0q5P15Pq9szk2Y0Y/bvL
OXVbO0TQsuhukRRJX4MCyQuAhn40HPOIVnjiTqimX2EekGz6dshPqP84M1qG1Q+ibmgjyndk6hrQ
7jJxa0Kv9MaAgg64ZKR9sNLq1Z9OhoXdrkvH8tm7NZZau0Srloy2Xa4VcuRX1ZMv0tt6CJ6/GZA3
SM/NAqCqZ50JkcpLrLsA5SvdYXTEukyGO4X/4WypwNvnPebLljGSFygqJa6RWele2EN/F0BhVLcP
DPCQoE75Ggpg9AVTgJxmmIJW8raqkTTXz/dmehNcnvo6hjDNaxjgl3Z9RVzeBnns0G1L7cthlzaZ
y2UhiLcrqmlOYBitqzXjtKobzS3oKs3FIHmJbJKj3MDIcd20tNw4VuIGmJMHLSinx3tZEu6MAKzN
CV903VztAHTbH+G1ra+iAHjR5MH2VhBBdFOhanKURZ4cMJWEH5wFgRZ8T5j8/drrBt+V4Ojt/mgv
E5Yf8gTqCFOnHp8Unk9neldYEGdyRHvpqHhvLFIuqQsse3wIPbFrzYRlblwqBuxcyVa9KJ1zZVGs
YhIyv/QWkJWb5yKr8YxCbwLd3PNggbqI4NJS9HyR21WwMN60tEs3FSP05hL2EMu9iMv90a3HWKao
QX9w8kVrwI4b7/9tMInKQmHEOhiGDZQ4hTqUYQFjqNvSSZ9W74V+0sAGycEdOR2hB+sOHWa54VoQ
l9nFpQm4jO5ojCibR3ZogkKCM/MmuR2UtHdFmRKgiop3nnb07DecnGMClVE7sqyVDv2gkqcAHKOp
T29MoLOXcJBJ5gDq0DNxoOXdBtDZDfhY7VQAjVQUStOp9K1b9MbzOBbwgTU8+CixUehgEuhaeVHR
bg0P8zy9B2/HaTLIYCLpQJHY1Y32NOaipXaNJWXfKSsAO9NlGwbfH/Dj8nUHy+oNfNIAZQEeGK46
KOpcN7rt17AgAr6B97RcQIlvdEmDIodTk0/7tKuRmm6rYEhFIqAMdLt2XtMebDq0lSXXY2vfXdtJ
oYAnBwTHIKkPrcxxOHSwqXzsAVmgpPPubUjsnHvkC4epOWVgfGKOBI2xKSxA617Zvd0ujALQqNAz
uk018YvhObMDQ5TfDay2lzwxybzsK3HXZZ1xKwNrpSOwvsTd7+MDCw6/erzu9CvpYZbiXMbrg6bx
8XR+HV3HW2McLtM2h9XNlJHPnKboZwAMvmMsWem2lBPIeEy9nINjMGsYwFQQD6KzljDEuuu6kR2I
VJ/TwFzcqCzjKABFw2c6T89Tv8SXrAD4zBAtnYbq/suUdQTkJ0ZhHnqoCroyANXkG8khDu+LqA2w
ovo9Vl1QbPCUrmaKSvRfx3ttiAm2aci1OWUHauqHe59DCGiK+gTf02xK1iQOOHI6nVBKzzomETj+
YwpRTt2mBzsq7eek79VCt/U23eeA6R2Vwusttx9wgbJTD5QFJnvGY0NKYFV73Ig6JANkvhM5eOCW
ojdIeglZty64GVIOAO2gik+F+QpiiJj2765686l+/LU+8HEOROT+QBfrOd7UKdKS7FqPJSsgV5GZ
7yOIsXc1ZNmnPb3xAIu+tPUZ6VdhF+yvnf/t2H83xHbyfhk0cQqAjIO5e1OA7BKSel2EFFkuCEDu
OpJVy7gognPDgdVKnax6DirYlvSKffCJDVSmcEQGAnkz1jZd8aBmN05nQ0SGDC9la8OFG0rOUE40
6/uwKh+IH4ffIwWPMTNzymPuteUuiYxqrjs8zBxykg4vJowelrUpc7BbInU90uaUwGIRWbOqJuWN
ISb7ZuKnr1mhbpXl1z6MQx7AlIV7Tpb9qBlRT7Ujo3ng5fWx4oqu+t4gN1gPQEkuMG781EFBMcoY
dIQDso06sCF5DQNwP1TdpvBhNVVMbLUwJtgIs8RbClw23aY3SX2vMjxHwPdBGa5RJ4hK+4sqHCqo
YYWYgGcQp1kgyft3fO0fhQQiTMb9nnRAy1gUT5WSdT3cMGW24ihpPUesOA95750KaCTjhrZfdPN1
lIL04zPj1dkYE+8kw+EQRCV5r6CVdytN4hyFe+d5lf8IoaRyzxysdfXqnyI3MEdxRmxIZ3bzhHTj
VnXkIwD/8457A1IutdOvIoOoB2k44OvG6fu/GZBKPhmlEuTQkefbDYkN9m2HVEbWelA9mELdYXYD
2SWp82SQCKZ4Xj8sCGbwYCsTcZe2qbWHvvy5Hi1+N1qZuJNlezQJ7sdCK0URGHWtYYobwPnGjusZ
tOQC4Mew4TQKdqzybAji9nz+R4cO9RA9uBUNoBI6hr5HfuObAIyWEmrJINX0VhwsnS7L7hXq6Fuf
IY8Xx1Z6X8qU30XU1X26JY0YVL6dKNnpNoMEw4KlVYASH8ZfD7+cbZDm3Qi7C7NJ72nUtHdhtMC8
Md61Qb2EtNiwSacFPW62eKfbdQhIAh65aQ+GMPg37aycsnp9zdo5npONC3sevqMGcOeXHmtKCV7i
2jZPAImVa92mjxt0mtCaMoY6Tpw8vBFAdevT6Kagn4TwYNswL8YMYLDS8CDhVwChzrwcFYEgOQ0K
6M0Gy8QfZgb5urZ7t0ij3GwAkMXnAC2NoUeXfkCrh9GM3wxgpH4Udb1F+rN9ln2ZLiCZVe1Qb1SQ
GoiOnsSCc+QUYNQyVi/QekugwfIiiBOthwKVMx2GdbCMkNV7bGvFAUwFfy2ahkEd87kLrQTgw0Hs
baF8V48HzZRNfmvjwQCd7ASk/w/dXhVwG41YRpaURljsZz1gMvXYbuB18bknpjbII7YbqAL+b71i
GqfPQgTfJyWDSMuUz6ozeGJEUQ/lvF9ZMLDkA8i0XePuuwIHc6dbmghAn0wW/i5VuTlzikQdc0vx
LVY1ch7Fsvn+Ylle/V2R1J5jpcMwFc2Byk1AJtfdvHYATq2MB4hc2quEKcC0R4VEZWRvs0HdDsiR
H/VGBCk/2nE5p5YqkK//ux2/MhPT1S5YX9uQQi6h+9pyt63YvkiGF03rSxL/KcqlODHUFG8dg0JF
d6L1OV1TgETespu0HcVTwl50M09ra50w2S10OB2dWok8YRVW3ZZg7n852sLnv3HKrtrFbHwRBa0f
EqtdAq1dvvRFBMuEuGVLI3GKly5TW4gj+JCp5sC7Vz70J6b2qKbKtUxUrvXhoDYjVYvDy8huvhwO
HP0Wwgv+/UhrzIqROMgNC5olJF7Fg+m/2JWz5Ykgd3XKikMWlmAkT+1tY+bz2vT6G8Pq+HP9Xbem
1pDeOEgAzHUYehYoAE5pHkbc11BSgaaYzmjCUdPeR8UASV5cahdzFnufDuPqmsvUIyqLrMQ4gPFA
+azM7QI6kewooRS0BbbnySr5RIaI2mJr8+qpznh1ykRdnXSTh6ZyahqtwpuB8QMYUwNygtUN+dYR
AVgMejcZPTy0af3ypU0P/BJfdnWrSOPKdu3ByreiHmc5B6HCGSV7D5o56YbwPTJL2w1RcT/4kEfa
eSkIAaROxUtNIajfVOw996xh5qDod5KpUgAK1cEK5CvjXkkXNl8VwMIiOgEt52MFCDhRkijxlkJE
cQh98RwT5HMiFPIA0AhWjUPTB0bCMxTxiu+ODcV7L3CGY5aXchtLyFDqDtwtAYC3b1afVGCbTfwh
zFFPkcJV0AOSmL1Y3LLv8EGqTYgf5TKqW+NZ0eZyhtSrpeu16bCHAzQEZL2yAie2Olh48q4Awwdx
XsDibDUUKCrKtEjgKzPFwke58BIPqKKuzCm+zALhbwZAeg9mXlPa4G9543jbkTS5BXeKYgaJMsK1
A1CJ5DbyGjqrkvazg8fFeJtMHX8coTt8z0JHUVEI0KHyoE9lh4rOK2hObBJGHwbDkC8UGPo5VG+Q
kELR5okDZWOGjfXSdEW1iro8XIWpbb20A3KCsG57rCCQfFMph8x1Oy/750J5/rkus+QA8oGcVcUA
XpphdGticmMNwtvgdnZJ7w3LYXvuxS868pTo7wjgUFOX3hSms8PlJ7eGMul9BtH9WR45cAXDS3LT
MHuYno79nraWs5U2IO5TdNGbBGUAhlTgNVzC38dxYXR7WJw+1cOoDn0X8nU48VQIyDzPFLfwLK3a
bsemEGUwTzmQmYBXK8j9HhDWUzMgFvUCqapyrcO+s0+BtKolXNraVaqZNBrTD8VVF0v3btumtMtX
YQ76oYTmKNBnWGp4xTYjwAMRpOfOHbhXkP+38j2W5nSDpTRfN6VXH/AMLhZAbyb3QsIPVpqj91pH
xt5yAE2eVcMqKYr6mAxIgYICCGJk61XH1LGLXVfE9Xw0h/C7Jy3Mb8LxxbDp59zbryPzOF2FwQdf
Kg8o0CG4LteNH5XDrhDA3+U9rm/fg1AvE9y90640bdx6XVKh6JypGWWNcVKs5xvPAYPUAbDgiUmg
0O3K/B5B5TcFmgaq6fy+gTr/gsFjYVcZfrpr2OgsoiC17p0kz2b9JB77s4eM8odTBfmMGRIr+wAA
rL4wHhPfMx7B/Wtv8gQ3kQ7hXAMtwy4ylzqMzQba72FTLpE3SVxGkm5hOHb4Ehn2W1pG3jFqnfFo
RdkPk/HoJVKqXFjIsa3x1kCIKpHVptETw40MX/uRu/popyvsGVTCun1jZc19b32OV5WpVn0Rk6U+
nJLktsRL5y7rKgbRFBTN5HlAwvEctC0/tzCWMdpa7nRU+jloMiNEonVoNBjR29zGC6sNNvqovrOg
Z85tPBb+Pgfm687cUJA4H2qLX07ew62hSsslCwJIxfHxORq74ZWEmXClzNsdFATJOfm7fZja7V/t
03jP9obXHmh3t1fD5/gGv+QE3kg3mKxX875V8CXjNjS3zc54jPAWcQPBg202fSdw5zuj7D8em6oc
HgvMuKbWHCJJt4NnX763fmgPNMNvWEA95qmxSQwCGgMGgNDhMYugwcrMJ0Yrbxc1IQhJUxgWHrBf
0MyB8zfCygEd4L85qDG9Sc8Zp9YHiUbmeIsU/+4glDzknUetdWYPxqoVAfSvotS4bUvfdDu8AF8L
iy3DPmo+oHz6UDR9+tREIUQX4jjZp3k4bqOER8s6ZuGD05fhzESh/yM2k1lTGMZCZAFKJIYloF6N
jVCt3AHcBVIaKCbuwBK5c/yqLOe6m0yxQSxA+QG4CzmTSwf5rfNYdeCTAuD5nQ/9ggB2AkXb+FAB
ifhSGbCmatKuPxYiS9amKXpg7Gt66PKOzRwvOtlJVt2mlulvoGhP1zkyqbdQxg7mQSHZc0xhJUWG
+mdHUeC10vx9iHCgx1hzhxIXnhBIIs9oAy2iofbtwLWS3h3xbIIJ1RTGFjTwygbmFl17EqzKT9D9
I6I5hXHSnkyYsB4zz8fSa4qm9ojATscsFSZpcs2JXd2DqVfd11ytIR5THi9NI/DdBiBdG90Z2PDn
A8jKmutebmVYSBL/p+6U4L3c/9AdMGutcIJ06ylvAxVR9RjQrFvXRmRN2i4wOepqsCHU+JbB1xYK
IdS7wcKCnzlWxLrdGVO4G/R+ArwijzcAWUC5R/X3l3wTIZxsUzJ+hoVqL+ElWxXYqNRNg4UNdZu+
6+am8LybhAx0FzHlLGLWG3dKYibCSwqefsrm0oRgYuHgh8ar6tWx4RxBg/wD9tP5rLaxcg64CYkL
Sp+M1jDPE9Vlp9vzphheh0Y+ORkXS6vu0vmQOFj8RPK1gXcD7Mq8GGv+1ll2cDHZYvpbQfgdPyKT
2MOdo3w+4wZh5z4isHvPHCh4M9VuKbS+QCqZdtUktzykoJerxGhmbe696JrVtYT1BaOte2JC1ByE
1cbV4XX0HxUyHabTYJNFXwd/qbCxuoTuZFS7mu2mCW1FC1XlqYKOpLhRG/MevMcL/013+3nXwJN9
or5l0xh7GtPRFIbDso9dZGXMcRYE0tnrTangDWzEVr/A2trbR6RCt95tqFVvIJh9/NJ22VW8OyMr
H2/+PBkmtBw0h8x39bmTYuj2bbQwJv1+E0I7cFYtP7Rov96MCk7ulR2AyGA6F4F/3V7a4SIPo+xw
HdoFsPIpskhu9Mn0AamJbK6ViGKp21jNkURNISUPfr8E93G6BPhReZgHYaVpmaXzSRrUPTwxxnB+
7f9yEJSYhZvbNQc3sDExv669bUGC9MgdLmaglrTfJS32JlQvHg2JwssAmaw1rxrzQRTxUQ9QoHXO
bDy4j16WQrjG9ox53f70ac0WzIztZV8xlPkiAoNnOd4QgNRudCgCbrvUiX4W5RDPijAyH3qSxXsd
evjJ3NP+hLQPqLKw1prTMAteRt+rZ1CEkgfL7KDAGNKDB87YS1cVcqkYSVc6jNsOVRLMfIgHe9LL
xYUXih/n9eVS68vKM5ClkB3zNuEYiUkvw+bu6EwmRDrGZxcUWn39QMFbzvwEthWe5cqYAtM/tekN
tcrk1o/iYRn0jje7dugjMLWNb7ACPet2T2Vi1lTZsGyx4jlIIW5AHKE3/RTpJr03pnAqSvO5DsK0
V4cQidODDrs0MjYF6kG6/TLiVyeuDFvCRxFS7r/a9J4ejGddPHcyCMtf2/ReUsPO1cAHmcMaIJtJ
iLOuNJKSeJA2niEtBximlc0c6YR7Db68dICxyjYoP54mUqWY6x6cJl4IHgFS60Dz5Ntf//Gv//yP
9/7/+h/5MUdpPc/qf/0n4ve8GCqokag/wn+tPvLDW/pR66N+jfr9mH/t75b3/+OA9eK8+HPA9DF+
nRB/9vNjzd/U22/BIlOhGk7NRzWcP+omUfqP4x+YRv7/dv71oc9yPxQf//z2njcZzDTOH36YZ98+
uzY//vkNvGt9hS4XaDr/Z+d0Cf757ZhXqvHfkv9yyMdbrf75zZD/oDaDrrWU0uI2gdnbt7+6D91l
0n8wi5oc4rKY7lrE+vZXhrMF//zG2T8oh5QLeiRzbJvZ3/6q82bqMsk/CHLEDD2CM0fa9re///ff
vrzrl/lX1qTHHH7xNf4Z/A1Uh6fvePrfgBSh+HiA4zHHMR1JCUH/+9s5zPxp9P/BiyoZOQEBF5yp
cNMUP/CimHX5yG/xbpILENvvkTE0FlZTH5w0L05gmMLHK41XbV3cZ77j3FBUBCRg28tCwqPty7X8
/LxfPx8Xf34+Tm2bABEkCJRWGMV38dvnK3w8c0yKhVwv46XfRBXQhT1yKFvVwIkNblWQaXDsdYsp
OGagOfj8PoU6hxGeikKxG2sMNjIN84eS9bBtjBtUrxswtZzmPrZR0IZLYnkrUClBrQzskhTWNNlw
kE71VuamnHuRH2xS1CgWcBxSMMdO+ZxkZXPjl+EbZhn9AYrS4EAkQK6Y0of9WQylGJO++bLkG8cc
/WPbmeahyqxF63VnM8Ss4X+5RNMl+O0r5DblJnhcklqCUyp/v0SlHHJLwDvNhf0qXQ5tbG/1JpHK
RlEqbzaiSwOwuyrqxtxLnoiEoaBgXbmSQ9W7eRHaW2CoVz5gH8A9UWNOYwj49PApA9XNOBW98VyL
ZNjGDQMVwmhux6ZL7nNJgfE1+KrufcC5isLbB1kmR2DO81nlwHGFhmpus2AFSIn91OFTgDFqWpi/
d9bT2JLZ2IBjMZgAbPomyrKGbxbnAWo97v98hazpCvxxhaCy7UCA1GGCmWL6EXy5ycsBSsI+NHfc
eoD8X99s4qQmMz/ooMKTmN6hVXBIaUS0BQhd5bNiDDrwoaAKacA2bMubLto6ptqrVgA0zWEl3VQR
hDV6eMsDeDIwIOalqiFFmLLXJOrxjp6aUJ7Bs75FDTYXPTnBfQZm9twollD8JCdQnMkpFSBEo1ID
3qFTjFBQaOP/R9h57UbOZF32iQIggwyaW5r0cilTKt0QKiN67/n0s1LfYHq6/0HPTQKSyqSSZMSJ
c/Ze+8nFJCez2Ppai/5RVRPiZxy18xY35wZ5xD8vSm/+95corbDuANyD+2Dew7M37rWsTg8zVKU8
aeq73HbA2EcDGJbYcHeDEeOvqPMPBQplZ5Z57POJwfzXmuWypsAcnbQ/Trevvr+VJiC2mjHNTsy3
Q2POx7OgfX0eGsLLnMhXUbb6bHomgNaouzDS+/+tAZIV8t8vnyVtQ1q2g4vBBUv6Hze4yF1CoyS8
9tYRWiBriXc1sR/5WGhdjkYHNKymCIaT8YrSSFHF064pe9oCidaHkVriXXeb+BfzcKoGQO3AceiK
MJcDuJJdGgbi932+cuPeF9PUojbWCIqorfqukgkp6vFW7r9BAI05Z/v/fm865v/45QzpsjEQ8KVu
v+J/LHDTxrCAdCwEyvA8TDfBv3sjVaBbT49Eat4lRMlM+qKekzn6aa7VWw8S50lY0e8kdVqmG1Hy
9P0tQDdIeKzRQMHL975fSgs2KBIRcCurti+Ekb5FRJ4fpiw3AyfKszfRo3cSbhrm5miSB6WW6/eL
Pa3HRmAAgVOwAkqbYCcgifW+f5h0xXo1bCZeAzsAbVTPstz+EeEl4qSO4nNwZwKQbl9+v9gdp8Ha
duLz1K7iPmJ47keWAbPeVY/56iSv0mzwHhp90BWW/Kdn5Kz5Tz2a2ydNH+tH3WgOS9TuYtMSWbh0
bs9BxnL5T5qw3Kr6taiLDHCQIY+VrllHvSh0b9M2svUMh4Eiu9VOs8erVUnzoUuN+C225GlUcU2H
Hmtag0m00St1nc3mz3+/xOr/cYktw7Qkty/X17ZuP/+/lh/irK1Ui7bRnxw1+UNnP8Wlmb/UDJGR
SLzHla3wi/iiTzKP9do+/fNi3GD6TnyfS3xVi9k1Z8iS204shIWzrT2pG8vu+0Xe+HZGYdaHsnOv
6YCLNJgK+TGtLvTv2xCynLrqtNrDOe0WklBSoz1avaG/J9tDM7ryMiK9DgzKkTPS/ugQ2+NbTITo
e7I6v8pamX/yGpW1cRiaGobRt1Lk1hfNeg3nyhHbfXfKC9esvBVQD3kXuN3/ebFbK/jvH6eu/4+a
wLKlpWyOAhqnb5sK6N8+T/jlcu1qWfvzEiaWOZ4yADPAteZkOpUqsgpPrNNwTAwLEYFS1+L24ugv
vTS0p2yysTAiYRz5l8//emlnPHILkr92IAfPoqh5bfN5X2eW/kO1qMpI0FqPVVd7eEbUaS1qes15
fJrKhA2f8DHI5o+oN3D96MQHCwMeQIcU5k43m0tN3OBTl4+tXyln8QvD/OHqPCLCnVckW+hLWuPP
aiGJooRavO9R0fcISclp9gkaboJWOWELHuEepF18dLbuSXPz9jyiMfPAOGk7PikyV8UttXgp32Sy
nIXeW4+YV4cHyx5P6f/JNP3OLy1EAn/Edff/CmHtGRB7hjwIcugeV0J8njrmYKs+aHdKFSDjV/3g
ilY+2reXtl8QEwxGfr/UzDWXCSlpmSxTmLnN+KRpEynwjSjvzU5M5IZlhDWPXfE56MWDStLMa9QA
S2YidBNxQRGg3qw/5nR5RyvVXZe4qe4SV2v9LTKrD6avL6Ws58s3j+n7pcZ3q6Utg81uq5gT2BDb
VkPdzZn47Wh19fu/33XG/3iIbZ14DPYfaUBKlNp/PMT2hvxxHe3CT+jHqqm5MlBtDl0DUTjjgt+p
UVbnws0WbGN0VxMgPRSV+XFizH82lqI/lEP11Slsb9CJ3eFAoteP6MbOmLvkT566gphY86mCoJPH
bpBXfb7rG11czXWeEX5IEMKre/l+Kdtk3kWp7OlcWdNrYxh+N6fbj//+K3P3/+fpwKbwpvJi9VJK
upxU/v1JQ+A6j45Ja0C77fUrZo3bS2HA6YYfdZ2lqaMSd372BcLMeEgsBG8Y6XQcw56a8vRNIVa6
iMidvXpa0jenIjVlnuzM//6pFVnTsTCJGOpnI3lb6BTs9dFXW1rv1kZH9polsWf34Ri1MQ18rHvC
wF8XkxV9+v6yb8FqDZgn2CQ1xezCMO+Wmv1uHZxHrJzC69EdhdT0+yoaFpRhra9PCyqirX3Lpu6l
zfCb6Wn7J4sIVIyT9qPO75FDpn+cHPSiyNdwy92PCF8tc1uvV8PP1XDfeypanw61cL7wQXhbk9f+
IizUpTm9fCxR0qhrv6jZMctt3gAFrp+gmMiLNQCiWnHuL2CA/Y0EcreOpZ8WIzRHxPVsAM6Dc7Si
7cMdKjL7qvReb0U4lJBNu+knoSuH3M4/nZbMgdaJPF1NN2tjPvi4R1jDjVLfTbNDq6sc9ioSn1vV
PoHKZ4hTJemdKN3MyxhdYTjUPfg8zzo9LaIbqaJU9Jal2XsnXiyrfZ5W2zxmpkq9rho+hq7Mg8ma
f4iKs4MYoQu2QwXGUTxkDlRlosoKzyyX18xEVz4TgdzPezltz5aLlAv6lBszaqlcUqKbpxydQ7jE
017TG3CmGIzYjGvacDPQlgUDWdkRftcBp+tk9aM1eiNgrLz5SJB7T1PtCnptKw4acbb+yP5OgKDX
Gl1KSpABakfgEcZ9jEBbHdwszrxpdNud0cS/NTCOwnb+IC86pivIZ5niuNSHMjrG18g1e/SeYoH+
EsOQU6MW6vUDZx5WJwzw9i3zUy5h6WrhaKqMEX6ljkU3ceXTca93BfHXylG+HDVxkOiIpyndq0lc
zChOThUJM3KsG6BVGobZ0deRUezHhRjiyK7pIC7xRTT5md/MDgezqJkIQNprR0nvuhP7YtUetEb/
IkxaO08yTnck5HS+2KprN2ovmdjj1yXH1WkOlmwCWXFIXqbtKBt1QvzeMI21Hp1mXXGJkYDatAgx
bxM3tTIHkqDnt26qwt5Uow/BoeNGxDFkseodlOyJCcuK0OSwe5gWtYTT5Iu0enMH5nq1OwfpIarB
BRqLEwyDxlRu6cCWafZX0UXnmVHVw0LbYCUnEzcIl7O1rLs4KQyvweD1qG/Prap+9bG1z5IhRR96
1HsQzbC9zcO6QT0Z4T1I/a4h6mQkwjPsR7nHx+iNW1vgYsjfhKZ9CnNmL4p/FDXm+QSrpjV5+UuK
IxwgYOt6Y20/QCp9WHRnPQ0/RpfsiaVx8f1be6KN0Kvm8OZvG5XxkS3j78T+qYt+DNL5hvlqSaRa
/uZjUf8seePzEkeeqCf7qUSyxpwcoTFpOFqUe7LlYV5VfZW5+2nlm34gGdkN6GNkEP1q4hcFAEQo
LNPOToV+N2nLV1UvtafBmHhVaXbo4zr2O5eN0CAgKKhnTZ60LkZ7YuR/GlzCN3SkGW4lSuGZ8XI4
r+2TW89VAE6JNKDsVz8X1R7B09lYk50TVWO4rROnvBhDJ7mRH0a6tgdymd+2xnosT9FpdngCu3k5
lC1PGhgHGep0LLwJCgVE+p2V5n8dERIt3hLNPlQhrWYUMUxYHdxfgyos2PwWFIOgnlLT69pZnpoq
eq6fyhxpaGxujs9g6wOLynEsIowbsyV3FH9vuSHEnTvr4m6x1cGa4Dqz76cuOTQknJqnyMGCYnfO
hRbMPRf8Kyt4X4jnBLgmsQVri/BOjE/zIrzBUq2nld2+WavpzrZW1nTZcBHc8aBGIKCTvR9bBd2y
2E/22nqYylAc2NF7rFnDMVvbHXqQgtQZrcGjXNPFbYcbK8865Nhz+ccIcTWav2N65+rXdLW+skRh
vkkrI4xJsMNjo7OfROVd12zbDtHmj6Eh9XGTM1HDEVij3pqZeXc8uVjmSTZKB2PXz9Ef3Sj/OkzN
35mMhDTwKo94xvKxMh5VX72CjLp20moJF7rvekZ9w66djZeqlins4vQZZdplVtOuybLtiHex36u8
+DsAvtqVyzIHwsLMG9lL7o3IcKPCGinnqtx3nefRmdeDIxFrIpRJr5XdsPSpYT/K5dwOqQ3XOWes
sQ69Xxkbd+VOFjAMRkO/Codyr14oiJZbZrzuPLTmi262+CYmUQabWzxlK+a5FEuyyBkrMLb0yW+r
QkJlwCzaIQ0gbS+ZjKbpHxzl7RH99ujNW1oezba91GNk+eVSAzPt8MbxKDTt9BuBAwDtqcDrv2i/
ksbpHhC9YAdFHMBm+9ZOC42ByTbuulTcqTkpvEaLniZpzzgd0zIcM0gESTLtXBIfkFH0vm0SRJ6l
HMCISHqFI6gInqp/o/d2vCGrXo0ZsL7xnBFu5Vt1/4boGKKfYwcNwqu7UQpCKpGggzFhtubiQ2qj
LmiLmHlkNfjKHA0/cUs23toCw9aIcy+adzRHLhWJ+0trx0OXET4d5RX7Q93/Rlt/meh0eHDjATYu
E1zulAZWgw/ec5Jo11RclC0jcQW6BljIZFEHHLRChttNFzVyevZlYRJqPcR5MJpzgjBfR3gTXbel
esm1da9zj6H2tMJ2Jhs+j0n2WcRN2EVW32Y9dpmwD+5KJHVpzcpTlXl2+3Yjr/ITWrX045s7s17k
ecA398+LvkLHnNj84DIUFyQ522MCu8nNbk6N5pkuJCn3Oby3qjDLM+cK5eH0/7I1tnWSfC1TOTu7
A30yJLa2sxx79CqBTo9Nqw+aYGXNwyhhjfvoU06MuNVE06aawNqNxvSeFeu7XWBjdEo7hzaxvI7D
/BGZ6ErNqTxO9e2I24s4TIWq/C7L210Kopk5g1ckFIouIsVucd77hjZhaZw6FJFnmoTUD39SGhEe
YrPtMFV4AFyGK1QVjXbqagwobvtk4f4MJ9epON+z8Vns9XY6hN2Aj4q37AGds70+237R7bMC02TN
7IhADNo8gvtZTVir8igKMKjDIojyH8a7ueX2wQRcEUikh60F2c0SJBpaokFk0MyPTaYI3exOTT+W
DM7wtqo6+Rmv/X1L47EjpnE3NeUd2SHB2sUficX9N0cPmZ14tqQemvkD60wdsyr77GrJMUEhmQOp
S2PrIBhI0lh+AfD1kg/LEtiu8Yq6yI+WGYXJ6ISzJb4kAUN4mKLQlrJg8GsD3WhgNaftrQN/qTai
/fKh0r00Pkk32yCbD7+j5YbgT7D2y/Edv2x3XLfTMNI8IPfGL/qJ+BaidVUxvW4In93CwTve+o1p
ID5ux5XL7tH24C0xIgm3zQ30BhZnlNG/6rJ5rwNVyMxi89tUonvaBhO3BEd9W/JIDlsVWl9Oyf0g
Ss80//FvJDcnB3lDN4egfVyB0QA0rnetNiYekgVcw2CmM2MM6YAXzAwQKr7IpZsPeTWJcFug0kAi
yPyqkjtXZwQ5EVLua7WV+m6xtcTCxF6r81f7aMp2q6MeOL5SpVYUR+vwiFl+9abYXDxnsnfwTPQw
29ofaTRd5sI9ZKTYl2UqoTQYKw5sN90L1yBhodweciF/EIVY92N3UFOCzITr5sz93hEZnh6NVgEK
1JPFLhX2mrXn0VB+W6KkNEX7MTtW4i0NhTy+1dhvTRNPaH3MhFl6es7dLlCu0tNJfieNcS1I3STj
k8hqs6k/OZuy4OBdCmRJQSsxSJy0vNptiKF3W8YxAdfQHyOp80Dn3Xn5ebAQ9kUZClwdYFWWp1Eg
l1beYYf266qzCeEimQ6fIjp+reX4FlS8Scr4evAMnmMPr2vrzwkmw3xbnjIFfMnYiLtw4vlY31jX
WeL6HT4+Hgc8Ouv2ifDP9PR4vGuVHfZuD1WgS4bQ6gEJ2i1nm2TbTpYG80fXzJ8rAtdyci9uaT2B
d4pozTgW85HODMoxFT7+yOEymsURgOwr4vsQbde2y+MW8Eqns4mkYwDw90MXc3ESXYkgIm0/+kqm
tKghwJQS/2Hpmg/R+tOuc6hBAnzNlti+4FwAeOaz0DSMKlLutni7pHJJz0XGViQbnrchue/idvWt
bZuDxYHFFpf2FpYxFIebW7f0ltJyd5qRxGGz2I7fZonP0CV9K7UDdf1DDt3rMR6WV5NFpVkqgpcq
/pZDHJIVPeHBCXItuZapr7LVuE5pg0HQSsx9aWFhXztOwHbuzuC7xXFyabXn/UXX5aeMp6OuSovd
bwp1jDcHzayQQMzbodPTibMsuU1jmwY6AqwpsgUPkHrqRPKTCjxoHPMjYujjY8B7zaV5yKdeBQI5
z7T8cFaO9yjkRhtXZ54JRowj9jHz1k9Awesn5CnkN/B1ZL2OZfMYK7n9KeIZ+QnymUHIxwTF1qFK
4rum6aYTytHDqt1pckz4UMV6tD1H8cstRenLLe2CnnTmI7F6e6sErwUKMGSbe+sb85MnjLQel9Ms
+LPVV+C5g2RLPgssKxqm+A2FTLoV1KU5Vs8xOqkiotR02aB0XSDjHzp/TN7B5xyamX9AjJy/B7Jb
KIR5Doxi8GO1/cni5j026gw9+HgZCUlGP8FByNL1oN/M55IQmU5o89GJipecmVmSJWczt1bPkX0e
JIoAnijefqy18bK80LOqA8mGfBJWfkyZd/mbmAl22lIu0DSzu2o/9VbdM92NfCdiuSLI7W9MSdoV
O0X2z36YJ8I7lupY990xnjXSEqrhXj46o4ZJwEDPymBjYwxDeFXByPQoBFOIYTL2ok6kBx6BnsfE
wTJWpHJoIVzGmDe8+G7Nmod0ygEHYgbtxBGrjh2WCdI5PFkafjqRzzlM9oWi5jmqmcHAxgn72Z7C
kVYPvvqM+KhCtflunqPnaLtPVgzn2pq252YuCCDo2oCJaPaQd/OfaSa5QiAEcZebhG5iT3E7Hdk8
5VkxfvXO/Nou7XTunHQ3TN1XUi3lviJtfoq0n32dnkU53KJnWIriQctoTqB5jl2NaaFyh3CxwmlO
ztyvdAREIQKZ3mWkfwZFanySzvUpmupmBSh9pMUicA1/ghjsM+yIdg5pYU5nPlqLCbFDcZGssfb5
FXZDbW0B1FvpyTq+aiOMmakrXm1j0LwuaZYwR6JM8TJZVA/ljOTPxqOTAsTYuB2F1rNrPVIHM8My
bcQhEXOtQVY7Uybq9gf576b82ok8HEZ9N8vyZ2eebLu0wzVSGwl3UZg6MbVZvNihZb0qkYgzXqPF
02rD5mcmb3Wsd41bPcMAKflqKoOUf2eraX9jWqUipX7tZmPyOdfe7hNxwY9kHXmGcpb6zbyIdu+K
xuSAnUuvIAKlYeAGHO4WPkIxEAKuim2hdkm6PMZVeiLaZgkmTQtUTougYRTlQ4f6WqilJ+tdWMU5
N/wsytPTkLcPhlO8z6B0qEfixyFS2U51+t9Cuo/ZBmkiX8dnrU9aauq296Ky+OjFQjr7zK1Dq45r
nX8kJE3PDXDF3OH01M57dzUDHoW3HINtuMVTA7DCuCwDkjAtpRiFmzr5ue5yxBvzQG3RL6Y3nUeC
AGDgBNafrp7HYksfr82kVadmbK5N2t8JWeXnJYbh/IuokyJaXB42dQSGUfuJhSbQ6jJnZ5WwHuOX
ukPCX3jpKDHIRJwQdMx2Y/WZukRNAuVoTJnRuMjZ/er+1LR97k1lCabaXHaVbnIu4TT7/VW+MEHu
bXFXjdZeGrBo+okdadbd5lTp8q265ePcRkeyzOnRxelb0xkxJ7fsJbaN3if5WXI4mVZPS7ohTNir
65aWN+Qda5J/lyEVpzna8PlgWjCjFmMNEpPJabSAItkABaY6ct/AHBZ5YXqJpLS2hgVTLqTFuf5M
YQHd3lfrFwsQa/yKnEjbIFPWp5EwAW6MUXkEDvnoS+VTPPdU4PQ2mIlNfl8xHcyobJZZvkLS/1Ej
YETwtsb7ssmucYnTKam0v33psgmY8ebJTdp0iCuIMVob0P5+rVa0zSjZHmDV792p3ikO5oc43g39
U6dp67nLoZUPSVl7IqN1MVk/92lf442Jf1lORYSlKB5He7G53RPsupF80pLhq5CQ8NcsfsfhEGZF
+agP7YxNN289OU/RoYyty9j3f3L9q7XjkgqaRcSQb46to0wukt4TE0tEhvIir9bQ1DgKNW1KluJQ
Pg0pLh43jQ4mCdPxiVwS56h6pCuTYXv5IiOWn+6jWNYkuKCwpYdv1h7PfxeUOr6Npe9htZmvSHaV
t4B2OzS65dybSz16rm5xElq1yMtPLdNFp340GYTgittLJZ71dKGETIu7Zubs1WX0B0bU8u5GR8dB
+D3Ul1IxfY8c942NlFUqyd/sOSuO+NJpBGrU2BEtfntpH8TKKlYtdJNoHii6v5MZatghSp1aEKx6
z3pMiaPPm281/Sc+Ye083w6DeJn31qKD66dRZDNesPGPLODgdpvpmOQ89WqHXnX0ltlAJUB3wjA4
ys8IVGY9vxdZRDJzV6Scs9r4YKft7xpZ5jHu28mnJo71Z2PrfOJd9GNXIEVvCzcAWNJRzuYHnc3L
q+V0o7xvfzXC3D10KQcaAU2Yz2Z3zHRleaUg9rRals80mY4ErG/+Rg8Y5s1DIeVhXAfWSTPHsIep
jPQ1iGuIzJctO6akc3qJ1v6cBbkUw7PRme1dEiz0y8gGEROJbLLBioXpmMhVF2+Ix534tw0sl4uR
ayMzmowiB8XWX4YYHs8JPhDifoRWTDxHTr93XfZ9oF7UNZ+sZfzHDOY3W2Kpdx6woJ+yKH1OqUhg
kyaBilg554EHsOiQDnX6yLjFrQ9bRXpTmZPDOKVn2TnGsV3UT3G75htz0YPaxN7pu19sBzBJ0BGB
chF+3zuXrh7dPcPCr0Fsfxt6gAFHr08d9pFXgqhhUE7gC6sT1O8DptnMq1R8A2UwL19MB/0DnKhi
VtuuGKZ3e0BdXmd3mzvLfbIdt4yDVxZjBHLfaF3T4qjVWWb06ObO/lxsTstQyilWi1r6C+OPk0v7
clhz2gBu3O9jyW7sJPUuzhgxtIme7UC/7+pIsx/k0AdSV7TuRNgwsHiO3PER565HEkt5LfSnLJ6L
Rxuku00pZKdl6tldDGqZdvHQ/817xWdX0Mrig4TM3j8N2YbzxSXhnUHLaylS6fWRCedtbL+YQMT4
6woCNhf5ODsb0Uym/VWCDugc/UHlzojOtQEEYFEuM9pE99MmiT/T0oqXrmEvi35Q8EdhRL0yRqq4
s5v0N0AWcz/mEf2b22FF9OuO34KojQ4N3oAV7Nsdpmf1XlIxe+AOGC85nNEhf6PJrbT1kRzNU2VV
8ZXtYzgyreceMBM3jPpF+KgRo3tF4XLvaNsWxtU2E1RVc4xZidbbtAFMpcPZLK4vKWSae+HMyT6f
OWGJt2puvoAjp296rQYI0pDJ6y5a9yuV28423b8qyc6ydbAzlyA0RnQ9i94kj01bVPQpCdNWNNXD
2Jh+ibk+V9ZaHWWS0q7L9e4ei7Dy9WYYfmcLuRd4b+GtaPuY2egO3L1+BxqDgES8HQFok/lubsfy
6tpV8B2d29T7cmiBjOVlOG31TA+sshhLZwSeS75f6Q9WN6THIbamh1Tl84MzWN1hQDLPgvU5loN6
zCC8X1NjU+dNJe9OL9Lr90s2OcUuMTm0G657TKy0uI8omK+cD5A9EK98winARDpVPT0gIs2qNFn2
kd6sGPoa43EsOEpAS0LVcErqKH3KtwY8AoWst+CuPNx+OBNgciK6nWnMNDXB1GaMTRtTPNLrmkM1
5lawtMkQiLnvdzYIvit06v7a9SbPYDLfa7nqrm69Rmd++Xew9LoHR8A4pbifnyP7d9xwZmZI3ngg
IcqLroQZkHPRXiw9FNY8MnuI4MTbgBc2OT2XxevqNO2VM/X8nGiQLddmS/ffX2qbwpxmpuVude0/
9ciD72tBMTvVS6HM7sXM66/crcgDafvuxamkjY6xdHffP4yHllU73l5WI7tqbeL+mKU+0JBuy4O7
TcaLmpmnTqm2I1SWQjczlj3Qi8UTqVk9y5hLyFnklnvWV882zjvfWIV5X5Lyo+WNb73Xi1N/yTSP
PYSN5V2iJgY7G6ZxK4uXezdJYwBWyeMWZz0DdPsTnpj1gY+z9dvOOXS56TxVJkOOZbL+RJyob5uO
yUPzuRTJR3wjdHVGqqMNsJ8ygnECvR5a9FMjRPGur/a3/uklUW12Mm9avbKVlyYrGwSycvzqOvli
C0u7AmSVKf0Lohx+gh/eGUyJL6ZBp9wU82nLnJckRoYuhEI7NPJYkx1mZ4yVB4auPu943c9DSAeo
e+2GuH3OOSnp+t2YrtMP8uFrlJT3mq0KtoNyPq2xG/t6K+PzQN1kVVp8SVGOBYV6cTLDF3bNAdno
s4Ml7Ksr8vpeiahnYDYnYS5yeSeK6RgXfPR8KJFXzeXwVirAmfamuLfiNJwsxlJmLUI9aqIfinLr
pKka77P6ajIz9pusFtc8617WWciT0Tk5TbdqCQejIfhZNk9zlsogItnId9JF3iG3xZubIYljTL7S
vShqJFjVjfSOD1Z17X5uhXqCo0tuKIafpR3c52qsrkAr7PNkuic1VcXOoYnkuTeRB/GWl9EoWzKe
hmu3fg9SJGMPp24vxlZiQoBI0iWqQEBa+rFmOufSZe5RyWnaGalIUGmaFUrl7QOLbnSAMy+OY5pN
1MrWPhZuedVX+MbdbYZZW+9GP1tH1SCRbm5QCqdN7xGJvmeUC/d152AkqEpnv3Hm3/d9+5gPCFTi
Lvmae925/36pFutgt6U4rEgEw8j527NbDVvGxL21f+W0ERTeV+YCDqPYRZqXlL3IFWN3n7tOuII1
Oa1WqsLOtQ4uG16Y9/O4dyxu1EbYdqBH1hHa/Oxzmkb+Yj3molqO7HUuWlwyMABzBWssygPOMiIc
sRMGwkwbf5ua9WwLO/d1K+Us0N6kvNHS7yqe42NaAuFqWuN3WRlBs07413vtB1ip9cJ8EBFEtuTP
qrYC3cic8/dLnaKTFvGPbiqrJ7uMzWslYxE443uMkGWHRdA8pVJPDrLuP7TahtVfZn9MgE2eE6/W
k4Oi0oPCRWNno1Hb28OlkmWwbD1SR7LKvlPzXJdWTAuWO/gO1LE0dF22GpJAKxjwc9jqPqU7/HEf
9I1Y5pxd2ZyBStPHSWl7WiPDVbtAw9I5QbKW9i6LSRawqu65LP+Cqj2s+bY+yNxqXqNZ/BGY/TSR
rffpwqHCIci8SWVyKVTux1Jldxr5Ic1kqLcVNwxc6d4hbHzjEV2buy1JX42BCd+cx/pTPliM4jY9
94iTh8q1xPq+AlR2V+HaZMUDviRGgwYI0l2UEc0TUpjtKUaLfJ2c5dzVQh5JOVnDf8HFbJSJTjGG
BNCpMDdiUHsVuV11RKiISjRCrVmh9q6xrk8bnuZkA4EUg+/d1X0xXLJMUXcW8y67fX8xYCEliWf2
OSiemkEiyZkbvXlCzxuwoCFsFzBCawu9mUPla9zceuuZOV/WyrTP+KIAbjUTAwrSXg7OGm1vhant
RSLTT39Q+nyHH3EL0riVMI1schsLkhWrcc2PMyE9ECp4KaKMZkMlGanOCGDdEeW/k/1yolcgn3YF
u5lxOev5za5mRNcqjVwqDhpNupvvpjJ2X3qrd1/q9qdkyvZgbs5101niq20k2G9pTDTPaBlXR1On
jAAGTvOcDds2feoPG/P8uDD0J/pi4k7X5t046sZJ1DCn8X+/bUy594nDNTds8OFlOtJ1aqvy4mjE
0CLvgcNYvpSxXp0rWmQBiHBEiKZZP0T52DyokaiFWC8Psn9JCJA893mEflaLf8yDWu95SJ8mzCBf
DgfRto8x14HvhzSign/VOfWsjkzRv/cEjPHyQ/tfzJ3Zbt3Ilm2/iAfBIBkkX7lbbfWSLcl+ISTZ
yb7v+fU1KGfhSlsqCa6Hi6oD+OAU0hmbXTRrzTkm0IKclvpa4RRbKzZYh9IJEBiLbse/zQJ+pnGK
q53yuz2IfjNrbrcejcxcVZKsUnoLo2eKUlyxDrXMb/kIQ5dNSk1U+lZp6mC3VBv5rpJ1W1XjNhId
oXmY1jeFOTVb/kJwGoWNvYrb1v6GY3+HqCFDbmPFd8G8FapRB6NQv1N32mVjWNzoITR5TnLlehjt
jDOKVqzTTkzr2iaqsS/T/twfN6p3bl2ajTkcllsDpsaqDqLHNEypAgYgdiof0UsniDvQg/1Ui9tM
V8HZwAZpVT/UdmRtS7vTv/k5oTkcKajBzpF7oOm5anFNYCezqdwRhBvgz3QBZ1A6QlVRn9kpvjrf
j+MVFt5iSy2fToOOIs6tSAstHL+yV+lcykt3hMc/t6GxN0n82PvlWHlVryVXyN7o9dftxcv/kj4U
OrSXzq7J85jcVv/RtPoO+dmoqE2E3X4IMYUjDjRW1FfLm8otyxuz/4U2NL+Ej52fpyHHm2a2zgJZ
8gdtptWsl+TK9UF/JREagbtx2lPHsK4Cs7sRdq1fuH46fBviby+87Zf/kRu3pavJyzSQ3yz2x+f4
rXErxLP7Y7LLEw4xPSU7YkQbq/KvG2vKrj9XQL6I718bR2yHjAHHQrtNtQ8brv5W/2jmbjNEkeDd
mMxHIjB+jsrEHx2762qOQy/RtQNJtzMcEzoYg0cH79FMnXbVExG9/+K3vChM3/wYy7BNaVCvcCyJ
bWyxSbySkVdJ2BNQg5gpQoSDkqcR1ypWMMqMaNyYcdkS4IsxAwRm4IkuyNb5NPJBh9OJchdGkS+6
LctbQdxoblHhnQdKeuhnQuMui4OUAolur6ZaonIsSosqEFGT7rTk+TlkiPv4ufmyHJT/dtKec1Yq
rsoxvsQ/1Z+//EGWJOE4gOCIq+H/J+InMkfM00za/akfOOumb5p90TvqFIFQeFKTR3nq2qZBQE5c
HbLmJ/nAtNcqhexRdHm4NeP2IcNX1i45dC+84bDhO5sNfVxFNMCQ1ZDMvTUMqqyGTNFOq/w7LFWC
YUML5U7RI7L11d3YwV3JitmjlJ7sYTI5HiGn4E0oyKOK5GzBv8f8YdjuXrPLpR0oyDHm7xRODLmp
h8SSjz0hzUmaX5TD3FMgLEaMzH5xAwstWDspeM+Xr8CIrhy71c6rAAKcP8bQFwBrJGMKbdG4HxH5
3Lz84ZhsDHH5yC0w8jBNLwq/rc6SMFy3tlbcli3hRZ+/P+8EzLZCAW7atpKOtJRUR+9ylUd2Ifql
VjOSsE6wHAkskVFsnvpk1n50AI5XPZKgdSf4Z2BKDAfIgqMnJRUzoh4nHli8tZOxxKMRW+ehU9Ye
E1y0YLHzlRH2FJrMGlawYT4VXTpyTELEAeMPL7X+4GJvXOdkJiKlbG76NCm3vl5QJq/o1uu6cRXi
YTj5/JLN5ZLefDG4I11H19GN6C5f8dElC0g+bVm1NWHtBSzfWRXrxJ3WRl/IjQ9rZ5tDDzlt4AUh
2ZLiDMjdWjR+dNmyT7iMgAauClG3hwhtXumq5p6YTCKKKpGsYRSWP7rFCp32F1mXIM6fckqcBX8v
CNVFWD/2wv85w0C80GVNT7RqkLQW46XBJvY+NDtx8Kvs3knEQc9oq+CH8U912DcrOmjxKfUJ+ANB
dvv5LTm2Ui0TmrQd17S5K1gGj9xGQSllGPe8y5rRJx5Frd8q0/4BLZmtKm1pFugoFXoroDdgkLz9
94NToJBC6S7JxLZ8O4Ex9WhxEdBx9mX+a2xqdvbRSdKHFo227lQBxPdsc+72RSX/jPxXpuWP7Mav
3cb/e1fz/0HTskLJj6v7f/Asb+BztK8Ny8s//sevbKj/OK5EPCBMnUeF+fa/7crS/I9yHUGH21CG
JS2Dd+tfuzJGZqYW3XaFbetU0A3+0r92Zan/x+X/eOD8PYv1S/6NXfmt8wfXj21IwnGUa4L/Eng6
375BjUNFhe/I9/w0zi9bU6gLNiTOSTGGXbZ6dUuu/kwTb6zHbyaPP2NhAdJZbCkaW86R63AuyoHQ
D0Q9Istve9KPVtogrM3fD2Lr1nJfFWzNl0n71ZreWWU3yXkpf0wZXTjojGf6UPdfWKbeelf+XAoK
LK6EXRs7iCPvSugHtHVSgLzpEE67IqX+JiQ+zy++b/l2vn0/zpFdRGiWCIe0J8UnSCeSaXA/sKkb
VoHhZF5ayV9dO/4kW49yt60H15OV3Jit+d0J539SPUzPhj4/xRpEqk/OZhHfn+G1ZLvuiiw9i8r6
Ls7U98/v//KL/t8K8e8vNoUglNrm5dSPXqiuCcvETG3a/Hb6hMJ67/b6vYMOdNXCqWiG+inMgp+f
j3n8NJAzUmjF8k/bR5p8OG9f4moR8Fs5HpisBoWZV263rc0s/2LxO9q72lhmDUPqJms9aAH+6+hh
tKMf5a2JQ8TVYpLPXQKgmySu9r6OOjZJ9eesSNHQIczZqonjsg1GnrOVhOQ5FNOuH6Lmi/fj+Ga/
/CKL6cVkK20I8+iLcrS+GrFmad4AhjnhqL8TSRR6FRG9iJFgTIpxa9jj/vPbfTxnLKNayzfGAwaZ
Yhw94qxCD2UPoCgp08BJLjnJhcg2VIac8PORlt//+mVaRnL5xvjIGAeb2NsHO5kwqlMz0eDHF/le
NJr2U2N/s9ZNSFfRgHzwr8ezDEz/pgDi8P4JW8OclfhAqEVX7X6GL+6RQAqlBqm0V0VQtD4fTj/+
vLk+x3EYEUvYy6bq7fUtP8J2GhIExtpEsy6wicu6PQ2G7qGJfKx6ulzLJlpMEmPuFVFK0WXA7vbF
z1ge2NFtZlfHIrAsBdJ0j17sAVNTJKNS8wIjnOl3pNR/yNzWn7J61CGn6KSIEzO6aC3dVYNQ4uC7
bLQ//xUfvMusdq4Jag9aP7ayo3vRTQMi6RoF/ZTFXpdlG6PwzU07l+ASlgQ2S+0l4sDPR/3gDePl
UssLzX9QSb4d1W6E1hsxSl/HmoKLeowAr6phegTDoXBb4GH44ma/3S8uk8jieFyOv2SQ8aYtP+jV
+lRRy6jFzCs96D71KMQdUW/czn1xh7zgwYEUu5Jgo7atn4dfDP3We7gMrSxl887ZksKW/rLYvBra
1EO4oZJN85zFV5hl5x2uPGOLy30nplTfhSQyf/FBfTgkc4TOLgaQzvF5IcQWUZmORqO0FuHGCPTk
XE3UCu1+bKlhg2cO9dD94jqP7MxcqOkKjvb68ic7geP1IBl6/Noz1pA5HPfsBs4J6+1u0LI9y3Gp
d/TRbx+3QRX2KWJkbdxrY42hhgaTzPqf5GpeoYBXfzA/fzaEH+x+3s2apsupyzEdnjsL4/GP8s05
SxPeNTzrer5F0whrxcTi5y594L98qfmEGUbXkY6gXnmhd7x60I3Jg45CFPiL/3adIaMo2mHTSyRX
tYy/fzGY9cGVmTp2VrytDlOZvbwEr4ZTNUbUSqPKmFbEVIzjhqVzmNc0hwQ5Sqbo7csR9mTrcYIJ
MbtY8TBv4HTgI3RcEti9dmoJ2qibdkkjoUuv07AI2TN4ne9m800hnSdeo0OVdtVmioXzHLggFQGr
Gfs60+1z5S9ik9Ikyaweuw1iVvjvpkpODUSVXlAbvzJtolMhxp9Zk99143hrlPOamJwfJVrXKv/H
n79lltxM00CaF9W2SUNu1q+EXq60Ul5bFtXtfe0+qaYiMJLuexOcNr6LZwYzQ5wIVHM7X1YEm/Tk
DnebQPo74jN9+b2Q9MgXuI9VbUKwwtRs9iV0dJUjCO9pM7T9TkZYdHUoTjbE1BNJgRvx4SGnBp3X
9a3TOtAgxHmiQbKlDaIInMrzchsXqAVBHKFlC4dTk3Duwgn3vn3X5fMZZrmzYUJLNkQXarINLocG
fmBBe6cFuencDHVoFH/j9u+jcjFLdt6Skgxzdp0p8OYzKvWmh3K879vwYPnfWvVM02w75DHeKVsh
Xx2fecngKo7BdeGMOyApnpNoyFACDMV1fUZeE+NG7T3zEgLvemUidJf9D3h5xNBHGwf61kD8XBZ0
MBgqj1Ig6OOADr5c2XGyUsI/+AqDVZ2cknDnxcAoI7fcSYdGoOlm1wNtEoKDVo1RsM0ZnonaGLCe
4YRfdsfaU2+cFyZs6ey5M/bsoD0SzjwfIO5Y1Xsn10+1bk+srIwRvKpwbSaYJVzn1EhierFXuj14
CES/OUF3cNLoxLEJTUd3qyX9vUMabAWXxQJv6aS7tDrAuumUWNto5MwY6fd3v5M3naKEPKv7oUJQ
VZ/6xa3mWLrHZ78bqzujftF/nw92uIobgL1hcBUG4bSexLSpohRLcRJTfh+3CRJyHH7rIiu3dKe3
Rtd5mZwO5WBezuTTOYhOhcAVEX+bp28g4NEzUcFjRxrIb7B+D3k9/kwrx175lqBFa+4iH1GLSfKu
O6513DQAo9GyUfHXhgt9vI8nkoZjvrFU2/p+dR/3qNyskyJ4MH08ShFY2QoRmYtN2XS8GgBMCUE1
TgIUq2pKNlpo8H1h18DaVgBZjVocxf3Gcpr+auIEsqmbkqxtE11IkjuzR6MB3EK0p+9yobvDLiUv
j6WKYODkF1KNVRza2wF6mY1G2udi6LOauwkZXdrzvoO1NQP/4IQpTbXeIRaguARwc5nBqCM53rme
Zb2F+3sNqLL2wOskHpaSZwhVu3TITtmhHxzTPcvLC6nl3+kbe+QD7ZEV44wZ3Q1nTW8urK1gT885
f5v39aMJ2WKVkcPnjCcRnoNpkSbam9LoIf34exVeBJZ5Gcm9GM1D57L0lV7t40zOwPp7zfitmrqN
P9Fb5IhgnsXl3qwjL3KRMxsbN9jP1bdx2AlIyyRxyoPqEeiS3xftVLEX03Wk3Zq8z7HzXNhgWtvT
3D5H2RDqv4zUX+XC4RPgHIC8FiueXqE9hFSL4LMp97lEFobg9WLI6VDcwcFlOWrL01nfknTqWeij
Su5jGO5ANuzKfNyq+Qnh8aM+ZbeJbC+G5f74mPcp8mEg9ditXM+gIqs2OcG3c8b2pVzVM2aygc6z
ZqhtYzAJMqE/MJtv3VHdmJKqpf2s4zuKdEVwoZfH924Lo3raDJxX/Axh2nhquw9oZde+ft2Y5woG
XI9uaSv6Xz0RIu7VOG+GHg+8c2XG3wnEUj52HzNFG8kp2XgAtz3hTk9/lUzsfbByXQwcgic3eQMd
4lH/OeGVL6C1hxG+jOiHCB7wKpm0IYCzrjv+u4UFT4+2HLZmvWUqpbnTbvPyqcEFm4U3QwY++AJM
zCZvVkj7EYOzX9SH35i0NDendyfPzYC+6Si2DfaJzEd9aTeoKNMfIR1Hp5IbFyuAR1LmN6Mt2lUT
Di4cXXqTxlIXlm13Eyn/u0YifFhcYb33Whz/9AxQLYY7p/qRYvlh17ppVXkekg0xE2VBEw9wAEEH
HR3xHgetRbMn9qIyX7cdLrGwri9tYdwY6DGNxdBx4fbmOsHJgScHufD3ynGgGdTrJCFuZrRPgtq+
B1l5EUv3tLdcWnE2bLqGGq5eBbe92Xp5a5ws4V29jDFaoVqYLzv/VhXDld7MO8MCv55OXmTIdZL+
EkjN4QRtwrSky9Btm7TfT0OB7C7ZOm6HB+Ui0H4v6GQRu1t6ZGuhmWdJTFIvy2ppC09aT3mqNgNc
ggx4EXpDN/xhuU+yH9FBEXICKkFMqAYXxTHqKkwzl5qWUidlyhhacZKmGAyn6dD1w1apmMVM/2kE
yelktfvens9tYm4SvzrMifW9sHysptFiaN9grmfD3uB6Eu00QHXOn6x0BmoZRRm3bPyt4um5xEDi
n7T+wWzJcVOAGQT4U60kxIdQhJglb2XMyakchs1MzHEqu2TDunEmLesmNO+c6lab0XrN6dbHgSK6
6Cyyg5sUTicgLhIAQFB6U4SGxx92XShOgu5Z5f0BLHs4DWvY5+vQrR5npiCocMYc3qfARrqp3sa9
QKpnngzWQ0Ead0ciIC5zOjlCQeqdk/NO62wg4+IxH37PlmBjAXuhZ1dgbKe6eaa2kDZUkCiq4Shj
QhfIHEMKM+vUiAzIEfXMRsVDC5HdxTSvGkC9PiR34U297dMeh8w1df1X2/13x1e2uzoFIJ26DCfH
Y5qZ46K3gY2UgC3J9BOtqX+rRJwBDD7vLbYVi4a7nBHfkaU8ncyENHyx3f5g/+tg1qSkqRR9Efvo
+GzGc9y6oUyQIKTwiErdvUwm2tiorebDF5ttttJvTurLzl43OVBZkJqQu73dak+VZgo/hSs9RPBa
p5RX04i1+AynFfaNqE92/5vxAEJB2qRW/ALierW1r8wqGkRIgaJOeHVcbaL7mR5UFFWkRYjzzwd7
d1hcLk7im3FNqlmc4d5eXMbuO0JnmaAiMJBG4gvTYfFH2s/UPR1zun6fD/fu6L8MR1nJ5uTCmfgY
1IlbjTCbmJN43rrgKk128rJwOZhPzaXVIIL+fLj35cOX8Xh8OtdIy+bo2enMnFFdc/xWCHQat7vN
g+wkovWHIDEYVzarxGqAfb2fZcbUH/a3c4IJJkqoA6VKy9ef/56P3trXh8SjVp7PUaLSB+522t9T
j2+i4QpjwReH3neV2eWaX51E5dtHGjljm0mTUiGgGZwhUYb7jGpO/MVn8a52RB0SqClVYBOMmZDH
J1CjWKgAcCfQ1POHGiMkhcj/9XCxzVg3cTE85ct27vNb+MEL+2bYow9fi2xUjRPuAWH1DNJrxc0c
ROO9kQwFK5lL232M7fGLOvQHF8sUYDs2x2jTdN2jQlmfFaZvkI27cqoa/1DLMatexyMky51ZC01f
Zdz1gDodaNfVRPhxu/n8sj/6AfSFlAAmiEpbP/oBKhrQ29DIWtn0jRKsL3Gpb2TPBlO7IQfcK5On
zwf88FUFlkWbVdhYWY8mBhshFiooFphS00hWdoygcU86w00fQb6o9uKvR3vpqNKRW+p0S+vtdTkj
T4bELlD4QViphddBaqG9DyqpsH59PtAHExCIYEs3dLE8zON1w/LdnFln6YcNeXhKa33M9+5QJM/N
RGtpEyKJv/37ES3KQkBtKd6L4xlW6vFU6MRGeQZdcVReD11lj2z32UiTY/PFa/LBU3Nt19ZpBi3t
mXcFXWo9NAOx7htRa+99yiXnI0ep62bM5OXn1/XBh0isgOlSxWUZVsd9AhHDE7ItCl7c5x95PVD0
ydGrxIPWe5AJr/Wm+eLiPnp2Dp0Xx7aofL3rBc16lgeBJNIiByXWKY5wg9uv9Tyy9jJVX7woywd1
tOq7CyaParFLS0AczaIQrss+TOiplVLUpym6S7JAcuvm85t4dEkGD8pcuNm0tkxdiuP3vkl6F0sy
JOiihcaUEyOOeTQ/M0LONO2QfjGL0TB6e1UGXWe2MGxqEU0YTCbL+/Nqb9EbZdQhbEAclRtERnti
9Ekt9Sv20h4vVPaP32upcVlpoz1cU8610N2RYA+dBSxEXUg2khPiRqSUc2PpbDL73s/Zco4pEQsA
PQt2awhAsDXomyEoFVJ8KoxJdl23pr6ExqrsLu8qi7PxDADUjHr/vtHcieSl3oX1xCGHI/aomeb3
qrSCJ6dyMnmqteMcbKzEgTFnwUhMqKWxm9+wPwm6W4JTQrmxzY4UwB5TgdiFY2PAIxldKr/zRKrE
3PQQtmBwze7WSLOhPykHkT6B2qrllSLwDYIK7qZcotONLP2XXiVujBcjSB1QHmRtruKhdmyKCr7e
3RKxNhnPcigxGHlDzKGHo1tfB+K+7wryepIs66utgw0lup1A6ZV4vEsdZ+iEX+DMGUwx7+xOZOjO
CbZX82+/HVyS5uwcybpnzoYBkNuM62ivixKJ1qBVcbrWMA2Gq5GQeWqkYK8f9SyttCsT+Xi8zRop
QdxomdLwI8zUJ0So0PIh3irwMGT7moXYwHASAmMbNtmKKDDiH1nFIAQAtbtCh0bcUDMlmEplRJL0
eum9SboVhZGvieoj0m3UIUlzxmqo2/kROJxFY9PDeUr6jiKQrO3iZEp7a420G7CgWekYAqPJj3DI
6mHTY3eE7lf/NJ0uJQqe4sSBoi/HNLsvpnPHt9V4qUqrST3wp8SsKmwWaPrKM8cem+e5G5HW9JLO
uzf3vQsXpq6sE802yos4mdt7gdkRiCjxvsgR6nWXGRgtRZax+WObwIGWJWFlMW+sM2PIAX0Rs/Bd
lU5JDaHFJpKXRX+Ku2hG9juN3T/kk8WPs5sXFFCzqkg556uq3s2CagbBZYV5rdVj+8uPVHYLLtg4
jwLAttRWos2Q+QAEcHrOFPgoswy5n2XMySJCu9UQG6QHcp5XjdmHSKc52PMvRXkmew7bq8bB808h
KNC3AHuCq2wMrGbd4CqJ1hK9fnoaZuCUw6FAnW07DzmCScR5ebPcR//QTx3lXbP/OTUhgmZA4dug
0MsL6AtqY4gOmhWy+/E80gcnggqfjTEGEyvEHx+Ud0PTDttGlE8U2MdnK9VTKknw6b0y65DdSngB
EjW4XNHs0q/JJTTPi8kZf1h5TkunyIGzdQSuQ2AsVwjiKemTbfLU9HlzOuSQeeaWCqdBG4GyaOJD
GYsgHZ5Vc95Sa9arMlw3HSYFUuWGBxcp50EP0KqvCMSoqVkN3XCrRW3GN9ZXVLJLpyEFcexFTalG
mMlqEm1IipdMdmE4WftKtRqsL19bRRKqfxWVNhK4nO/IyLLZXmFTrA5jYkdP8xiGFxOei+tgzJ1u
Vbe9/t0w0vTELmVzQyBm6KxCsC+HMExrsXI0FBXKD8b7sAjj9QRJtFjHmR9esSeMd1le+9c0uxsg
SWl9NclIUHyb56deQyUqJtO5FF3fQItXMWr/snF+arUbPeq+gbwVXCY5JqVr/AxabLMUEYs4RbiT
CPegDNEYKxWkxWZukMe2hso35TBNP2UbUHuzJftv2db5acEScKnLRc0sZoKlHMNogV3AUYvqJF91
k1XdaFHgnJeFpMAsqOxQ+U6L+neeyBDeZTkxN0S6Bt+wM33i6msCkxXusp42cTLe2HpSb8x+mm4j
UFC38cz0PDl9tZJ6jo0iA8vvTfQ377pakik3RRH17QCXeeaSHzWqfE8jHr9kVaqbZArpIaQ5ZS+P
jCrmNzykgvi3sUlmwPJ97uPrzTTrIbAiSqUg/W38DvTG7DUoBa6sjmM8jV2hBYlnaewgLqoomKpT
qww7k5oylAovNBMXtpeqTJ181cBp91HSRheYTM3qSupVnMOBybEDj4Ky9y3InIreQ1iwEsdyiq0L
EuV8cTJlvlVf6mZD5rzD4agjvdKwcMkFeNFXneYU7QMBQYr+Tqcizf0prV64EBMndxhXgL5xwod5
pjrktgYYnKa1gEwEVpZDO8wmm3qkDSq/bWDp22l/Z1AcTEvWLwMGNChWd2SijIqx2rJolc+tnIgp
KuCxwD60kNpfEg8fAKmxSvschbFAH+xAZQSLzNGcUqcWjJc1kStUp2wZuCdJa2KnJTLH/THWKvYh
crTztGt7c2x+u7JF2BtoaQyKQoY14elwcTOLiE3BVDNdjqMsil2vz2RTtHVg7fyE9NNw6Ny1G4r5
pLE4hK/x6E3/aHpngz1KEB9jWKYDl+jBuPAO/XBLkGK9CsmWV16g65V9M9ljDXgiAphAY8KSQbLX
EoK1pVM3i9wG4Acwalogw2LK243S6depNGFINxUrwWjZZUHuuTSm+p+Yi6DphNAaOFjJet1VojqQ
Om3uYyvLzsfKLiq+E4iwdpLOlzHLI97bpizMtVvjzvWUFf1M5ZTBNasBbUQLAhXeLMlAosVhCc6S
RzDPwBO1sGfJSSJaNzobG0kgxapQTbr41PRdqaL+fmikQ1NsktdpaJfwWcfAg8wCiERjx1RHhvst
jPBCESul1+zPCH1ZL8IIgMqhvXGsAN4sCM+1X/T5s0jICzGCrLmwGlFcAC8xyMdNruMhL+Ars5Qz
WYVer7UPppO4Xgu1ZDOXQh3qPnsceS6rRMjAm0WSwkQwg1PNsBDX+l2vdkz1xTYnGpMVvzDW2Bed
G6vxxY2odZNOphEFq0Dh4MyYYmOr7vAR+G576eL4kYCOplluCTK7dpupPeg1XvEkGnmHM1wYeTm1
LkXd8p8a/LIX2QQKGYp5nvnv2cAafGLMRfecNFlOEzCBl5LF6ql3CecIm+XMW010ZxvXXemcuEPM
Vo68j6pUK9exPUeVx/1nYrMDH/w7qqZdG03zU2jW7k0VlvTCTOna571KyNaTUXNXZK29IyqTD4Ua
Fr0c4CHlWYg1uebL0cmCrHJXw4NQSGRoMx8tfl6OD4vSr9ceSQCwm59prkfJlUI2zhSLn5lIcmGs
0KxRrW8i7v9pRwBV/hC6na7uVBlN2g2fJnFOajADcVcHdl8e6or90nkXG417yONpjJ79yPDjdVsG
fQb7BCyVcWM5QEP2vsMCmW2rmnrvouFpBaAPLDQ1vkRiBGHSwa7btrBVaYwSPemqX/C8TP+mDfqA
rpE2VVNLGa7re+dqCUHJ5+Xb0WlttmVjofnCKdqE0KG7EfJaZPfNQMQ1O86ttAu7uFGBsKua+b2r
6vlhJpcwstQd3g2SgXTsbpGsMmf7d+cmpDwodXUlXJS66p3iERd5ZPmCw6db57uJnblhmHI9xtkN
wPl2/flgR0dB489glqACLKX5rmYAeSCv2yFATWnD0lr5WoE/SkVo/nefD3R0ev8zEMdzJFG2oESx
/JBXp7Mx1vy6aDi9W5NjnHU62YmhmuRFOqiv5CpH9SSG4v5ZqNdRIbuGrY6Ot3Ng9vEUtsmqDzjb
09iO6MeprmsfysmoQ4CxvIUjqCpzaKfoixt6fOplcE68VCKoyVrc16PBbWBnfFrLxrybdtA4F046
u8vSd/dZYzr7z+/q+8fHaBYHT4XwGvz9UW2Jg15GiBCCzXwumxunh2GjQrf94mx9XGpe7iiScoFc
VbnCNJCIv3l4BvNORtKwtvRmtXVcVQmyiO4Savyt200xwpMe5tW86owKYtVQsM1WWuZNRfytJdbm
5Zr//1gF/g86AaSOpu9/tgLcdr8e38Sdvfzz/3oBnP9QenOkg1wKTdzL5/snugxV/6J5pLjJdI6Z
ZClh/+sFkPI/dAsofersMYWuLy6Pf70ADi4BVxcuZS+imF5KiP9tUfhXkfYnaO7j6LL3L6fFQC8C
atSNUi6fyqtP3oggNhixRMc1+e6dilmGSsd/fHUzPpDBvf/eqAhSzVr+NCkNHg0ygUZxZmTnKBPg
HbhJrza438Y1yHByvsJk+PWX43E7XSEsIhfoX7nH4yEwQ5dRoX5w7WDesxJWG1M5MW72rl0DBk4e
Ph/vReD+qlhH7hy1LMwetjTxB5jHE4rQMNfXEsqzzQlunc/6ea/rJzz2flPVIA7Z33AoyGJrQ340
h4eE7c7nP+Hd1M0vsOlGIuZlGqBx9/Y5atWkM3MlbFTnZOtXGvklKTMAbbD5i87nUd11uVbWTWqu
6O4XSenyRr16Y2QzjEWbVTBA1ZCxKrsAxlFblLV+OebIwbDWftHpeff60OCh6aFYcqlXvntH2bXm
aT26OJqdBP1Q98OR0CTYTuCri2G3f34n330Ry2gI3HlPqV7wXb69vgSNlVUVAUzLuXfYutrqztBg
6H0xzAcPbFl6LBuJLPPD8W1knwuSqSl5R0eRojq2htOKksiP1M2SzedX9MH9U7qwKFsTa4fWbPkp
r55YYXGgS3I0NzUnB424qziN9VUqk2+OBovs88E+eD3eDHb0rbMzRHYZpwxWCrGSTXMNuYG2eHZT
hKL2ZvI7vhjx3VaC7j/9VVyZAra1PO4UGaUBhEEzXc9yUCkVwOXWZa99H5uWmhMu7gIVcoC5+PPr
/OA1ofPINpTvXlLNPupPUZDmI44nkN5C5OdF3Khvi0FH++LivhrGePvsUpXjSSefxvPb1DqNicV6
NBsUzV981O/fRpvtCW14GG2Ym46bRP68hFxUQAGHcmxQNBl96zBruQrdpOyaYf35zWPxfN3cYA5Z
lPc04bHQMlserzoT3GZ/IP/Zy6cE6nNOTmewMqe534xZZsarshqDE6hZVEyCrvmnAmfyxQW/fF9v
p+y3P2H5ia8+Co5NQbi0BD0Dcs9qmLp7RZLbzhgsE9gzEsg5DR7lMNK/inetPn7rFCRWvzZ/FN3Y
kG7IYfHzmyKPNC3cFRdnnq6wa9ONQdby9idVbFQ1cPXUGeN6Xsf0ax4g1cyekUXtAi2pt6qjPEeM
YHOqUN5uujFLzpusD9dzIDoYyMC7nUJvD4kWzrskrJHi1sBedKE7uxYk8CnnR4SLn//u91/88rMd
S7GPx+d33POLoq5srZZDtauSM2sYvdGnDkjzahfW8N6KMbr5fMD3Lyt3iNYw1gJOYJgi396n3KgA
k7i+Be5tRNYFYeOcFS87S0X71WLw8VBcGemuLpco3w7F0VTpiQOCLDAWPDXBn7fJnDUbB4XWj8+v
6v2X7toWHTgWnkWecnxVhYRx5ke8kAO1xZVs7eQkTkK1/XyUjx4WBgDqkg4O1HdnyZEuBoh+x/K0
Trv2E+O5VCOdgbA5EUVVk2Rhn34+oDSXKer1l8bJxMZpqnillzX1eHOUW262mBC/Vb5jVQj/8dCR
4ldolmv8wkSQI7Y0/ELpvzqjkfEJ5ZLFz1a4eGRA80+tkf7JpC0f59oMA/1gkoDeXsxDxba1qQis
Rmxe0gXw7M5aKm/gkIW/qBRqS7tmsVoKe5PKdaPZKBan0dinbehbF/nY2vYJCRaxjuA0ztLJPoQk
NBECVQb6JPiNzjT2Xj1WqbP0teiR7uJJ1/B0lzOwYWPX+Dao8Q6IpA3waFRpJsDa0abLd8Co9flQ
zmlKGuTczKUVQS0aBK7wIqljvsjIIJiDkklXOtIjgA3n6Zq10+m7NZ4eQgO3DUVWh+JzW6kfGbBX
B7O9GZZMU5MPS6o0gxqelKJUXz0PCgsmwewk3M75NhmqPv4v8s6ju3Fkzbb/5c1RC94M3uCJ3lOU
1wRLmcqENwEXAH59b0DVL6vydtddPe4JFgGQFEWDiPi+c/a5T5moUXxG7+pMUISusIaTbVMCXEQ+
XKKCbrmaxMtcKmbyJButVp49VReo5aMx0Z09ohLV+hz4UI0N6Zu4EVaQ2UOHLsaYon8jWT0JjU+d
X56ZL6DtiAweMY5f9Uc40iE9Q32voxdCQPLqxbInCnsz4tOh2uh2cb1LM5DUsOfKhJVonxlCfe3T
ogWBpfaC4I+Fq5Y5TFyf9icZr00lXeukoJVNwXR2GPvfQ8tUmp3iabn5HR/ICHIf+qTH1SghOBb1
ZyCDsdHYk0z7NTO3DKqaviqi74lrlN6HkrpdbhLK3nvOS29RftoNA3PYRz12EniueawVudw0A/2c
BhW8MoWLOCX/kgBRHFYuOJyup8zXyQHk5V1j0PI48HKISF9SOra94g78FANJovesxWgGDlI/2Ejh
4pvfqw7NBCNxBhJAzDZXV6y+kvxFgT+gH9BupiQjsIZMjE1b9Km18seY5hXhwMprk5YkyHnEj5OW
0DrFNtTLOt+rddWMJG5Qob70XZvXLt0wnxYcTH8ZBI9NB5xhHaShBzPCh0pPJkfmCik+vdGKM9pZ
rhmQUhTShqr4WhJz++GF7RC8BXZktx9uZLggoxNf13qiNhJlLKFKV5QQQqqg9beRjqPc9eog/KNM
Ysc5WIHaOB+BqQWjcjfEudeAn8FpQFohHUxSHvL2BFkOFF2oGAWM5zz0JW1Zam+28WaFoVnCZoHo
kQ4wvge77DpyrCiBv0dKl1fZru6yyYLFwGOQvbsIYaLw3tPCQDCV0YJzrfRVKSvg3mIRVLIO1Qer
9IVUvZ3POMUn2aHxtPZJAvNMWfLJDQGk3ToTEs13ZYTVD5EanfriJUZtXbPSspyPBo1kQJfZ7KuI
MU/AHQXupwbwPhEXwJdWM6lCC6+1dTvUvoZcvzbENYzSLvuuC8XfFRWOmK1bhIV55TvmgBqtRrTj
+RLSRgsQO3HIvlOJDxjGXiXyoKgw6ylFXWZMpAMgnAWO60F0730Yt8WFq7BXwl1W8yxPoXVMVNW0
TXUXArdMVefRb3DYIE0wyBvFMV+tk0SCvr8jQQHiP00lYpzwn8aVe7HSpmzfFS2NGvrVfePiMgkE
dMkFdtlsSKmF53BCtwU5nT02h7C1+1fyoQb9xQlctbrFzZBxLS4ZKPuzKTQ1fOX7rZNzLXuXpo7N
ihmYt64Ox57P3o+/xp3/tRWoCSHx3xegNj+KCYP1VxrF9ICvCpRp/+FQRIU7wZSRWtJUy/qqQJnq
H6TCU50yWRwia9R5zJ8VKNP4g1mCiW8USMU0G2Um8WcFytT+UFkiU2BhjopZmzTm/0EFypmQF3+b
IExlbaROTHptU/X03yuXYW6b1Vg31aqqs9HaOnoSfEekjwZdz/Gm3cHNC4jvqZNzAKqV3KBQiJWg
1rZtwU6tmMD/YJSJoZqHroRGR2OoA9i0YvTqN4k3QlcOAR4PfjlswVyH2IEiKGu+tD0irxjnwxLa
lJq1wS6oNYM8SQN7uy+wwBmAyoYOK0dKM3DH+BatHLLC111Q1LdRQGAZ9FoBD+bWK77THjgeJ0Jy
5NAPjAp0AyVxhki6fxBQ7S6YWhjA7gbnWKMzXHCFZWozycaXoif9sQr8t2RMgpsY1I+4Dol8kX64
GCsS6Vhuup9xQoe5ZFha0lUrGA5pmCUkU6wMreCnWE0kJaWp7uKhzXEuqR7AudFam2U2HpiBRQcC
CpRzljM1b4QCzDcyxrXd4ybU2iI4eUMUrJHbJ0QUMq6hYmnWGgRT2vsNc0SytcjRIGZ5XRHLewfI
FJFRUfX3ZYGZx4KEsfSKMAAy6cQXaYAYdV3i6ghmhXHuMzB7ajepIaT2MPg4yXRe5Z0orOTOtILk
NSwKmJaJqSxxCjnLKPGTVUw02sYrBfMis0kXYFBdetLYpBdhCww1ExPVD4XTEgWus5F8+VdqZKfb
xnKRC5BC8kN0dv0J08i46p6fEH04+veGi58O91uFecI3CHpgHmgcFHh7N9PzPWOfe0Cp3VAjwAn5
xLFqvPHb6GMPC5kNNazQ9mpvG8SKwjOjfh6eWL5W6CrtgO8gTkLYcrmvr90qCq40Fd9ts0P/UAd5
+eSmngwXURwN605W3tIma+6dOdp49ZJsuHY4VpDxpjg87yDviWsDnn6bp2WLACCsjhHJBsBKUze5
tHlurkUcpceeae8tpqt6gvtZ5RSuzHCbeBVJ6MEY/ygASVyQ2fiPY53Lh0a0Mb5bob+qha4COmtd
QqvgTW1tOxDnpHL8DzmBD2ORjXvPreJVhgrrqWxc8XOsDKhzpUERJ7XU9MAsQkOVphTXwSrtnT2K
cZcaafgoWiLpgLBpz7IbUCwHqq/sqjxw7mWq4chE7eHcmlTrTkQTq+ekd33SBC1rHxWBcdFJaDlE
vtteOmlVa4vqCo1bfkefvim7Y8489o2eJ9eGsqnqk+4l45HVU0vwZSWyu8zWh5+Rr7hb+oOUZCIx
4nwMC5tmu+89erarYUaVA7mFefSU1rkvVrj44u+EbLnxcswq6nLM86Jz7EXmm1UM4haZVaguNCd2
8PDSnqRwMOiEyrjJKD4y20heoQn0j51V9TutoGKJJCrUrkZvCqB8NfhhCYO3WprMn06tUJpoafEP
JXeIO6KbO6g9oNa4BDTftYP9iFIR6mBtKFeYyMAKB8scin1F3B8TmyC+1ETGbwdPT98VFGqoZ3ja
zxyIMpllekhlJeNzXTdJA3avZtyHHMxFCSxWVrb3jg8m6o5BH0yVDFoVOKrIiN0dkJscCtug5EBv
8963Wx2jo6t9M5Fs7OsiaF9yZCvEbJsmSM06j/AL2/21c5Jxret5HSzCEXHAwtN9pAZ8S/q9rBoF
t1EPRnMRt1YhEejnqPsQZW4cNVIOgWdliK6I1suLpr0HRB1PGjLzRCJM66DFDMdk6gTLNzIt7JPZ
8SVaO2YnEcMrmlGiysEsWYe5uMgEuCzz/9hZ54kx1JOhjiu0H9Q/KTnpiDEjvdhTIyWro2OcXI5D
LLAB9hkoE9fwCeRo6h61lqLh4oqLbNilPsnZ6P1IuoTTHOyIjCcooG4Rm4YZa16yWPqOtcJIni/L
qEXVZwUuSOEn29wb/B+qhHRrlBh3UqOM9aWVDwKIL9YUMGF28EThSVsounCahUR9u8pkFGLOLLVj
7/XKLUBasiMRWQUR7DRDetex/DyroycWrRVaRzfOjU+vROUShUO5UIMm/64z4zrRAimvxBuFyPMQ
arhZPX6qjhK9gCIcvydZ+xp3Ub9MZGD8jKuG96oP9JSvlT4+0LZNwZxP6RgWmeg3lNCYDJkM/9Sd
ZNgGja5AH/X0bwFqsZUZZK21sFnCkQsqMbWigBp/+m7XpLgRAyDGTONxbCpDcKnSBCYtTJc3o9Zw
hKdRiTCtU/QGtZjXHkG+iKewU7OrUrsKkc0y+h6RSLjU+6Z+AgCLWX6gnGxIr7iGg4GUwK5xaDc1
WjultyrqhUGNAVSvCVozcVO2mgOA2YmrTYc2flkJMvBqfQhWvbTbZiGGVHZLMs68YlF3rv2cYkY8
V5nh/Rh8JdnYSkH6YpGra64B/C66wRzahR5N/3LkN6q8c30McZjkrU1k58xQ3MD9IYPGund4L+8H
Jj0/7TLTIeCyKHaQxvasrYmG6AnwQMbkJel1MMfspKh5FS3todBPTmX2BxkWJWp2/JzbSa3zczTq
htVTZDfkebUN38HYW1lV5GzCovLuB48wO66GQHrvBAkWFzfWUR/30gS+PZrVJfTNdp3mo1XyarmK
7nShwq6Oy7LwyboHY7pIYwi8tV/lYuN2kngZozXzb6KVibEWrG67uyIDS74dqwLaI2tpXmAWN7a6
9gJXYyEnWjRxNosn47mvy/7TCZL2I86M8UQZRePKhHuQooLn+g1XMQu4IbqX25CFxSkfUvdb7jmd
yoU6IZOnC0fG8NJK6MTEYLbvwJ9au0RTwTR0ducxYFPD3ZkdurrPHNHmBj5XYPEF6Op4LzqImEKg
icI5yWWqoQnzXjogZfuuNLDgO+KzpzaBMtutnlpRGliepTSdbZpVkCwp+JqXdKC2uDTqTPNPtYJv
4840ci75SeHiHevxFCqsOyFYRu6KQc3e8Ja4BLj4tNoXMq+7fYu5e62bpX2yG6s46G4TRgitHP+S
e6b4xnwd9ZnHtHVhJ0l9gqFt/GxjFWAkhlo83Y4fbH0/Gl67MoqeKowrd6quEaPYlKqrIl+3antB
N9Eg0b1oL9aQEDVTmxYzOqgFJLrEEVFEZGUTAAiTMHntsjS96opDgmzjObGygE9ibfu45d+KIauQ
2xuAPpeWHV7iocxvbh/7r5YyUImThfUdIXvzmaRuNVG7R+WQeEJ5Mln8H5MMBeKdGmQpol/oA1kI
CpNFRFze9Uak7y1nIH2qZxwhYy07DK0twEEqXfQgyORbIoRtN17oUCBUBWkw1FKS1YiWGR4AnQ/K
K1GP5dSPSkYAv9h3laL1697QyFGuFPOB+m8ztTytXZCrNSBKYX8MMQqZmdBOHEXvLESFHAoaej2e
/cGrXzMi9bYF18etPhcYBP/xfmSp8lhnbvqS1Lm9JmrLajGLMxgtkCm5a6WUFA1Hf8jVu9xNjClN
L2omSnGIEjSqoHHnJVGudIT0e9wQ4iF0FXmwGxUFvEI3hOqRWVFKGuxKokCJzKZbW2YQRBs0yxge
oyAlBEm4eNkYh6xKXQH5Ei9BkMcPRdzoZ+CTxWaA9PaWG3p04bnSo0Is3almgIdWoKEMFoVoX3ws
JBNiF1+RbWZxROpozcTdyruGeO0q1h+KsoN8PFQDY0wc3jeNkcFlUAebUXqIeZtS1310ojq9Fgwg
V1QjVrjUVINLuypj/56CdrTKYybsDKJh9F6qcbZnypYuEROyZjNkdRgjZESEFcQPdHGha+WhbT6i
MZtmBbL0yRivh+8NLb5g0Uit3xaap5N/ZbZHtSCI0guN4WMwTPfk22m17QLBZcAJW6AmqPOU48jc
2wR5UnLxH0lleWBebDwhKNeipSRzmUSawmbONqBvvOTkE9zC2mvGVVNInWErCAiW5/e88TNHOeue
iYAypnJTLggciO/VDsz3otOkXJemaWwZKfKQhNrwu1qpNm75LlezCXSuteu+gz9xV1HsQXZLvtvA
lJ2k387v0DLbA6bvyI2hSriacm1IwHhPMlSymeIHyyQUISvByZztSt8hEtFRd1xmw6eyDbxb6xZD
ejCdqFjl0io/I8AhuT9mh5Qsqe9kDqOer9Ne/+pI/K8toWh0b/77Esr/aykxfKR/L6JMD/kqomiW
+wfOPcOgk45YxKFT9FVDofX8Bxo2fXIvaygBJ8HAnzUURVP/oNegYfgjXUAHAvariELmxx8OzR6X
rvV/PuP/oIryG5Bp/svoCehGQw61kJtN7aW/9DPBx2tpCuzzPRNN+KnF4cXxUh3KcJSQiceiOTfP
ipI0ZytcpbEkHSIsH/U6dO+DoNkTuYTXsb44gyT5zqKyP6pFcz/grEVW2T2UhieW5DzJLd/yDVQJ
+5alG2ZIxbkru+Lsj+Y9WPnws7Tga4xUTcpe+j+UNlpIeAz8tvKzVmxYHGn3Yxx19yI44/+ob4pq
IdNty4hwkbA+ukGnA4AhhsRJkhDyT9AcjU43TmSUfbZufJrJ+ch+jVVuwS0IiUy9pmqy/csn/18I
lsy/t2L5THDe0c6kIAW1FPfdb++mKxlwe4tp2FiG1T7xG0J54FNgAlgZmFA/MiYRqJZD9d7TpLmB
qG3uYhNLuWeLXdJn9X2KUg/DiNJse6Wv773Iqb6OVXnebnVVx56Sx0vS0sKD6sryGqMHYU1ZAS5q
gEmVaF3GLAu2hCAkG7+kouQSsfLWDDHM9nR8BElEvkfiYZ1PE/HWhEG+KFhRHuuRfgaWOnAW//yu
0Jv4W6UOIoBlIS9EY6ShQUPO+Ju4IzYSt2Jenz0g1SFNWzeHYz1tqqgbjvPufGs+ZpCRSGvQg3jN
yfnQr3votSaodk9nKhD3dyaWttWv59NSSYt1bG6uF3egGCNj36pJ8KL10VPXjNl13iNZDDnxswA6
di39/FGpDOU5qIhnYuXaLObdcuz7tRAOtKnp7BTftkgo6RMszO70fG3rs9yY9vrlr+djmL/Y4T5V
o6stennWlDh8rNGakM8dYeKbdwmFPvQWC2dXNYLHeWMnK/hg3YPZh842Hig0GKoTnedN4abxuTaR
1YtxHNa/nZh3daNkZtZq6bkPJ4U50v6XwG6B9VlBu5p3mVzUBD1b+WHeBay26aqie4hFb9/rhjjP
h7O0DuHMM7YgCxV7/IflrmthTTWN/kM6zTZxvOEdlIuxQLSaXH3f8LaVtJttIEvn6tjMdwgU7j70
0V+VkZTnfrDJesiT8SFlhhSkdXNyA3N4YJJsrUWdkh01nYz4ftzzFcLhFE3woYD+Yz947i5k2nlR
O/U5tvVn0QXam4vdakVouMEVJ5Gvmnf2mkF9M0ql3uZ+GK7p3437QvXJqWp055SWtXNqBhxDKsLu
xIXHNh/nsyjXRkUweET75aJiryCKwrnXY8W+T8cwPmAD+fa1Nx2vdSXbIO0mBFro3K1Ww9MQ9Cdr
HFo8pE391vK5H7C84+WbdlkTRAc6HR5F0KE71hPUSfH64UqfUT/6ZNkvR9MbP5ihbLWh8J/JaQN8
Unn/DnvyW6l8+gECgOaKZFkoP2F0Ua//61VebXEEEdPcPygsTghblj8dh5wNV22C29emPQZllN77
0xHe9/SYO/KRdRtLITkQAocfyqKtylkmnuVkWCm2gVkb16Y/2mM93EPIG+57OVbnJiX8Ly43RuVD
ptHG4+hXI/+uC4nMH9gv3W7YFUa4N/hoLjCw6st8K+nFsz92QIS8sb5E08ZPART98+VoFnYV6QDr
f/f5f//P/GYgZzMgmE6AS03/7SLd0j83W81VHwKt/OGoSv9g29XwMA5iWYEtxFPKXmFIislFPDF/
2FWbMTgbuXFVpu/ufKiqq+/EQZKhNt2BiHS4bVFlXvKaii92A0KjdF+5zRuWUzfELuXJ0qEglXQt
dv3sJyFvaydlpN4ZQJ8OWZV74Jl7DJ30VI2FatZyMe+q07GC8N91baFfHHNGCiM0LnWm60/THiQS
41JGsfHkZ+Lr3P/fc8li+ef30Pu7NhCwP+MbchO82FDMAJL/9h6mHrCepizTJ496AL0TMVwFROV9
2RSvjR1G9YTTRkrUTryrttxWeg46rM8x8VEF25mOIcDRpC3mEr06F7rEIus2RMYrzIKzQFWvte6r
x7iqwuV8oo6UjaOXwYvjtPxajCl4RGOGj42WYoSlPtcn4IPdcyulcU+P/CCwez8b5FWdEpNJ8nyf
vIPqw4pZWaTzQ0jsXCtRK2hXaJ9pBc+w6OWnVrESYMLksHrXPq2x0Z+wp7in6ZzQSTd1p766atLc
CDpLf/vtFhDu5Fr5IzHUY5KeROGSYy7y9JnA6s8G792P0nqJbZnsWFFFq6R0uWpn0UMlvYyKYJ89
wqta6mUu7udDA7qWRY6RsmyJpo/0JL9SdM6vZM6rJD3WTy3GsXPoD+dgIJBDKVjW4iwVp8g1ng2o
pw9UaasL2t7NQD76HSA9d5fMF6m8RncB0f3fUT/s3+ZB09cDbZfBusdlagns6O/Xm6Zl4dW1evEk
J2BkEFvWo9BKa613MNd8VlmPUZmUe9/ACjOfZcI7noMxOggti3+WablCYU7qWRBdzN7stvz/chXq
sr7IwiQVx+0mFF996aVEs9H2/r6tu26ft0+lPwanzsDBxnxkXM27vzaJ6QUnYn7ZQIJYOllZLAIs
TRP+cxnwju6kXeiCcPHpWGJqB0cthiW1AXGS40SYRAvOdvi6XUCOQAHP/4GzsNeecz1UFsAC7H2g
2em/gY1Qlvn7PMrRkERNnAzb5rKlQV74+9vq5zpXUXolx4iuvAuGZ+0iXXgs8PveFWZQ/BCIsvw4
Tb9XFUhby1RLivZJt21Ep21Vh8Ao8GLFgvmh9S1K9LsEJe8PfNBQFAj+fOQtFeu+pZ1n9AZx1Xl+
xUGcXzUruAA74Ko0HaIHCb9LQITs6kbbB0ErQLUxl2w9xAdTyfVCcrfFJal9iQyp3Vde0fnryBxP
tKaKc4Qp9/x1K5eoS4pXBT/pCyC9aqVYMtsKpzNeFG14H90wvJJWFi+1PilXnqB+0csfkMWQ6yjE
rY1e2K30sE1PUeVb+9qN4w3+2Pwm85JuFZfDD6Aba1Ql9U+XpgEDVfqexf66yHxaKK7dPRVFWS+C
Mvzz1hi13VPvgvcsTJE+WvWxiLrgMa2J9VY7E0vktBshurw2pkPBwSEOfDqElurV8YrypFBPeRzs
oqHC0cbr+SSzdXURqw27rDzuBnUK+Q3pskyx8N6p1TpQfAjKQP6VtKPmg0zbV9iNxOFrT6bYrkkS
EEuLNt4iivw1FyZHRumb0supbQBmGzze8F4TpKWqydfhcjo8drF7EYWkWk+pIapH7aVss2LfqI3O
is5S36jhfbhIn+/x7IYXF6QAQUe59uYVdKNxwde7WGbvIq5vQ4EghZQxOILE8txbepw/0rfCZUal
aqeparXSUb6sNMUJT12VEvVZhA8aoqBD2eG3q+OOnluRPbtowbYqCLZN6zfai5VmG+k34Tcf591C
ZIt8fGySMVo7fW/JJSLjx97vpL8mFc0l1EAMi34K7rPd8eJjsXj0wL/vBlqmKzOBulk1R+xoxbuw
ex2QpOi3eudaz3HsYbisgpvTKsXecfJuq/cudUJN6cIVWj7KNiWfXTpdKOZNMV1QErRdX7t0XjHX
28pxPjkfTwKdsMvIjlmwmsFp3jiRtpd6K3e/DsVaFH6dnI8xtUlI5S2yZUCx+QGISniwXFi6vdZT
b542cd6RUp7goc2XZNX0R88B9WWljrNpzcjmGzW5OB3Sonw9fghCWMG9rOJl6BrhGhPmsk/l8ErK
JtBRRzHOVDMzGLXxNvK84XVUR3WbkY+z+nW3zG+///NUgebs369aCAcR205Se+gteE3U3yafeRqR
T4Iu8cmW6JGp+d8sJ+G/FOJ+3gudkZpAD4tw3vWd2r2h4N1j6UYcnDkJeKM2t5eDTN2l2WY+XaNh
OM8bmBZ/3tLt/ubahMh3JA3dnHCFCMt40hTmKEO+qlCvP43TDmfmnUTX553EzvUraOn7lt/ovlSq
AcCw7z9KRfsZtK3zqdv1SnHlosMNbuoivYEacI4Vy6WF4vr83CK09X8/bpTCe60a03poRk9hcQ8K
GGTO8A7lAEZyHz4jzkf+oWm8svknO0mi2iR8nu+vKgVdXuKxImQSJ2qAAriu0OFhsCty3drFtacs
S0AxqyJGiFDjij7OG48VTPeX/fmgnpqYuDXWUmF1CAre9ikkr2P6cVZSBlilYY4wbZJEfWRmNJ7m
PT2zWcNZSQueJuQLCiPhLApGZnJriGKvumqnagQ0lcA5VyaxYtvW7QfWY6wsCS1/9PR2PKsdeq35
+Hw3VoT9SiCN7zUdbGbX/LmBfJUvjUrSeppOmHpRAnmebtptaO3plrUwqsdxz8/BWZu4ih9sMG53
ET2IH1zT1LgLf1QTtm10jfhhDLJskzky3cN/1na1tOSJJO/vXpiN7/5YLi07Vk/mtPyIp2VGUyeE
zgMqW8/H+nj4WWZasJJufwUI6p+gkVPNKkGSq2XdLRExtgBuZXUL89t8rjWANTdBpWx7fq1XRXvW
4wzJRl0Qn/Yve1LlWywioNmUBhB/xKL5QEhydsMai5dprRWoCCgZvWQHdUv5lkX0cJ2iyl6G0T6F
KKKO5Fd5l3mD4ODeDlt/70W15txV/FVEHc3NyGNlLcs031VqFa0Ag1pIT/XuITDNB/q+5CZO+c6a
0NINbfByOZ9s8RjcQIoH0nmqHS885CjZ4TaHTb4QDi/NsaTn3mmKdI4yhvobCGVHaiPtojqwHyzp
u6tsJBBSJdDroc47muqivoBGJ0M0zPV9BOTijCk1XMqajk7SwGYITYNokAox4CktnkJEgOdkRGty
N98MHYu2tlpsFEP74FLHjG/+1LBcUS+g07KuK8W7VeB8Dp5bAyamZXObj0mHhG83N8irn+4y1INx
VAqStyk2QMIJqtb7FongFRrR+OHkKQpDq3oPBBwBu7Pit8d+N8jmGvmGcXKIER4Ri0Xmad7PB1Is
ER/3yzapTWIX//NE96gOzrD36intuE9snmvQ9a/9+ZbeQ76HqsEErOrTG3F4fNmTzNsVHqk8sZqm
NzXdytjq7ucdSxpkUbJqn8+3SkJkWlIkOwey1JoobWWjsNx5v6mIDt4TaxTr1H4e7FQ7qtNmvsX6
S1t1EFdoHqOupI/EmTF11aNIE7kqw8ZfeRLsN3zb+gbxp0M0nEeXXuOqzQ8lPg4ucbKVrXQ7VtUV
ydRRvmFCUjNd0EuYFo1xq1hwL1rXUx58/5OOu7s3kvFZj2Lz2nPqz033aUZ9c5kP510/Xv1LYzgN
kZ/KIQ9i8eaWZHyid9PPkOjzvcSUvEHDkj3YIqQb5nTDt8H7Ufq1cvq1UVQWXWjHrKVGnewwn2hp
tJ3yPPNWNRezZRHU8c6u6mYdMy96140fw5BYH7IzvWWUx9mhg7RyM2JwDyEt7w83pKWGi6u5j3rb
OARVMi6R9QUPTq/vR0EBvFZbwMyj0tZ7kEX8SCPsAvt5f95EbjTCXPjt/NejWFmfclVTDsDWX6Mh
CY9FlsgbNOj2lPbGGVQ/ewGbSkFigiSBy/10j/lEanVbW0/1r7v19B729OuBWU73cB2Hh5JosAAA
1wMV4knmE1l8JD9Zu593qqoB81+bRxTWn1U3BluFahjU4KILz+60mRC8yySj0Yr+ODz/OjHfKrJW
24bW8DLv5RNNuUE9cdckCRh8lWSYlvUMeaiq2W+IcxGLUouMe5m3xn1cDxkT5CRdzcfmDaXMapGG
mdwoQ8LjTNMM6QL71X5+SDs9Tg36XZMh8/l16CYVRbufn8EsQceYbbqb7zsf+vVifj2C1mq/kaP6
Dy9ovnNdGn++oF/PN78os87r/deL/C9e0A+nUX9/QcIqtJXTixxIj2JFi5qqgbpwVMEXBx4NOFfD
FFu3LoGlj80AeWP0Hm1FUY9jQ+yuq1QW2oAJFK2n2dqXqrolWmp4VQiHzsywfQ/HUF9bXhptPSsa
3+pwawVyOtxkGwt/xSJ0MvumDJGPUr9Srlo2aDv06/7aEFHx5InsvYMm9Qnr45KrsXixU8Nb+UoY
HhjNs0Wao6pyWjNZxqE2rJmzJTfhWfEtc+UtaUR/nPda6B2XRpoLOkLtsZ5EZj+L1r25cZbFaA6o
sTCN91Zf+xqan7smikNmNPZGSNZ1aNDLlZHr7SOyo/7QluhyrGm3JzP+Ni0955ODWbaPkdWch7RI
L/MhSpwN/aMwpbDC/Vt3DDdjr1vL+WzWSnF0enLX5rMuP7MH3X+cn+fryVL/AX5aQZmPR+edRpu3
68GNT39JggjbEEhEWDOd+KQaylfZIk1T09A+xEEgXqEj2FVrvQgKe3BrGYTne8Wdp0Irl3I37zaV
tQbAzOTIyrNLloGfnx+d60O2tgxkq/Pd9Fo8aaGR348C8JK0CvQGxXA0e1usK1Rkt5BZKQpjPX8j
VOHRk5M3Rn7z9QGWvrTFTXbCfHOIekRZJ024MWgjqibyjwrq/r2OXWVLSau84Ac0cB7VxkHry2Ne
RzkmQJHv51u/Nr+OGeMU16mGexyH7cntunSZBG74nWU45ZPvLpSYpYodeyd05C2oGMl6sa2ivBAb
qzbCO7t6ysRKR/OWQOE5gZVL/7zHGCj7Kunrw3x/gNjlRenYVKHypCuNvZsPsYptDmPswK2PoQ6q
o3iaN+KbpxXRU56B5EFIY+9tSHWyjJ3bfBq60d5qW7EF3Se29Zh6d0hzlXXR6+rFqELtgqxRvSBD
vJUG+TFJ1W1+nZtv0cxXSvJJKXp1CxGPIc0DHjeUtjwUjX34dXfMWi6DTfGJFKS3Fk1sTirVzt+X
1B32SkyEfB6Qb6pIrzoQNJrsclH9y635bF7LePcv9yt29RB2W0cwm85l0r2lcNX0qQloZYWCyKLw
tugUxDqOk2uXJ4wNzqhd5g3iT3Hxq4UblNolrWizRGp/SUUQ/gdh57XsqM6t7SuiiiTCqXO2Z57d
J1RHcs5c/f8g97fce+3wn1AMSTCDsZDGeMNeyfx467BJfMczRtgIwymXXDWynwknTFPV1wJI70JR
6+Y5GGcfMhF0x4Yt2imsRb4RoShe7IrPJutTcXKN4jcJ7rnWK9jhWWa5wGc+UXlL6MhpAp0i/eQ8
9ZWq7QtLsY8WydCjPMubDiw92bTV0I1/2rCi6tHr+WfMv+NA+aG0zaZux+43OJFF6+bmjyEGYRYa
dvCaTgmuxkZXnnQqpdv/e5fr/Ds1JxDB4IN3qf/A+qRA/19Tc2ElMlIffnCq0Fs7hVoS41YPHupY
9Ljk+J7yjglCtDITa9jLELj7LzYU5kVG5czJ6aPkrcky56kpeJrma5IsC0+ax8wrjF55h2vdbSs/
m9ayV96RdN14vyNF6V86VrhdaO3QrmIxZDe9coYbqpzZxbXo5w3BCma4Oy1ko+yenElZj7a17nLT
2ZTzPjnoWb6XseJsOrPT33zkau+hX6hkT8CcrCpA8lfqo9smKqdy2ZAVYinhFUc1tmFJ1XmyC/wE
ucU5VFAufIHuZbut+nJvcZVsabv+DArMtJdUV8ESdM6weAzx43Ll+hkvqgnFNHuqml1aacvWy41P
yO3ZNsZoZ1cHSfpRVu0Wxtv0LcjriL+SCbg1UwEAE4DL//05k6+SMiB/149c2MNgBBFfmL3gLMnH
/gsyAaqNLL5hj4C2KUTqbhdsgV42B1LIaJkl+K9Yaad+TnaMWKIYfkVVfmiNOe1qT3OJEuUGUHGt
unAKLfgOxfPNcYbqVZmqcm8ObbVBfUT/4vIFUAyw/SwHLHNXp5ENAfRd86rklzP0yUKJOuNt6kFS
VYMfwkrFHd0Ih3iHBWF2i2Kqi6Wf9+8AAQawEa1PBlYNXgLhhM+xSxaWwOsF7zB4fvs4rNKVpsUN
8EeqLGQzcW6ZohHch6O8z/iuEu/FVwMqzTObpUMpWuU9t7vsFKuFmNPH3XON+mFnDRNuThxiTL9P
MpRnfT9ucV4w9jIqo/xnQKb2MDrZ8Gyh81aLOnyNWj989S2WsbhjRSfZ1gAq37QNmk4yLNVGOflD
8W2cwLeTbhrPNoojq6HXoEeqVgPPjndU04vwok+syAXKSez5emxBdqmZ2SfZIM/sueven/C2H0OI
71HEixPjzrbCvMUsKZ11me6cOr1urjmrIYgpdIgRz6pgbN6L0rK2ba2JbaX5/Tvw4yMaHfl3u8GH
SXH08mpNlndycZVYyY4CA0HYa+oXTKXSDSBzbY/zeP9iR+l3OaBCmHXRxb7/PAtDHfSoa9Zz/uMb
T/n91r5rrrqoMY+VOui3OrbQyJ1/ph6pL4E3sB7oGnPnjpkHl6SKPvkzN/dbW9O4VPMuvDRkZi8u
e5nlvQPPpKGoZ8smkIlUx3Uqdq73qmbZy/1nJggKIIOr3tzWsI4N+5NVGYfuZwQ0TSQ+K1TeQ+BN
Jsr788Eti+YsQ3mWWWW4KlXAvDKUh6Bw/x7H8i4AOF3Pco+OSY7ln3t1hYN8Yp2uwR4wmz+u++s2
LSJ/ThgfbaqWuAVShjVCrF6sNq6wEnDW/WhV+6SCIr76q0ee9jjNVxAaanGUsW+p38LRoYg930I2
3dtbYR4fw/5qawKEmP25myR4gFgvuodyoGyTA2WYT8B6yLDvUPe1jvIQz2dWGFV8VOLXox3AIgtf
GZe1Abn10VX0uX2/mJkcET8IIqvHveSZk8fmDk3Gl9jWyxcm1VODJsDnaIf9VqMQvenmcLK6d1Cc
3RPumcbN7vRvVjmJz9C1lTUgH2UrR3nsmW0nhWFhtUfR+4h8TjiXRZ49nie/n87yDHimuqmqXIN8
HmqnwrT7Y6H/bBpTPYk6bqNLOGTi6FTPWI9MIB2bb0EUlhuZDyGP4nXshMowEuNO5k3Q/xRL1OYz
Pm4/XEcVdpApRdyjkZfuulNU4w0DsB9aXmer3knbLQj5rxXJ7JNtNekLRiv5Hgavy+JTFTlOK/HJ
8LP+EroifZnZqVuhkOyQg+9XQOhLEBkHw8L13jTGm5pPcyVD3W7CXTkAX6b+30F2Gj0Na9/c20D6
6xfcHaa7owPCMWMs/e79cqiqNt2lHYtbmjXOvm/C/lKNWHaT2yuTc42C4f1i8msAwRUI4Y/L5Og8
r3h9Txv+P7Bz1HrcammZ3TzyOTejT62jUvvnR1NlQXQslHDqF2oVNWuY7c1z5EWoOrZx99W383No
ZiG7BBd7yYq1nTvBCaSgNbxBGPbXnjDri9qmxX7SmEXUePpwnZAPCP3zqzw0Q1Rer0rrAxqXDVCx
StaWPxUlDUlhVrwPZNOoWyu4fNYp4GkWpGaApTVOc4xTr1smIDAuqu+7p0YDeQGV1PquAMUZwuo7
8n/aSsc06sSUXF1T5MaXhVlbkAoA8LEe+WxKO9xUUx8dyMwEzylZo8V9RCae0NsXNzQzjhqQwG1c
AK+pJ6M/GL14n8J4OCua8mQAXOS5ACK7qEw/Org81S+5EM3RZQW1QBDWAg1v5D9CDylRtWDV9R6X
TnMC7JNv896gEKd1+kuVVAmS8/49kp1O5Py29SQ+yYMTd5xVQXLsw89HM8vwPwNkm25lSbx6XEAe
0PKL4kgiOP7T/rjWaBxqeTLOomaTZ+O+cUPvzafUthJeD7rEa8f3vtZwatQH6yRDtSzZmQfWTUaR
eB7Spn4DAq48G2AgZKs19PoldccfMmqT1D/aLcU4GSYV6hOdpYdrGYbqRMHW989ITfd7dL9RAKqZ
mw7lPwd0Ba1DVw/oYQNsh7Y598hYHWHhQRaaVo+2+xh5jeCxzYCUc7nsJ1mB2+/Qq7uStR+gCaEf
OvLCz1Nb/Ww7VXzz4JIvtEpYt07L89Nk5uVKdkQ2ZohlB3MJSNtWUYd0p0WJ+t6Uzl4OiINQo6Cp
jGdNGPyLdM9dyA7Tc17QCyDPEHrDnnkr3HgBhBAfWOH8I12+7DNs78+vAv3yr1+lj1prhpTmJ32K
ylUUR9Y3Kl2rQA3+26+Swkh5/Cposo3nImvAbKjKryqPYPqQt0NTanjv9PSt6gZxFXOEwjlZBjV4
hSdTv8ahBeaBZriZ0S1Oshd5CW461UkLeH/LTiAfyb5svGQle60h6za12RWbuAAeMAz9q9nDnPPi
wn7rM2qiuguDmnQUhDK2HrsUx79bZJG+j9lIfoaZ/VZFpvnbTF4GSDK/tAHNOnk1UrrB2obYer+a
7Ql6/kX/5+oIeYbPrHff0iQ3fwvxbEVK8UvFlh56v2O9DfPV4p+r5c/OCiu6/+ypiFZ/prkRFsoF
7oS3E7qHQwHowFe9JIWrTi3g37zYp13mfI5Vn64VrUtPag8rwCe1u6IIUX1jWlrKoaZWUxhgan+y
itmXUWGnKu+WNNGfu016+dfdQlLSJwgDLmlcxH2TiMSc11BVUDh4pOt7P1R53EPzaQIV/KT4JTmF
rLzIUb2uuDdjPMouOYgnwyGLVl+8rgiipQfrbB8YPXIb813vQ0bgsWjh+qyjRqRdPRcpRAih6eZx
mwEA3iLgtbC//yLzxRVveTU169P91mr5q3LjGvgmffmU2BdkltePW7iTGR61Mvj++OUNLXG3ecTX
0BTWGYLShBh12ByRBrKvwvciVpLkHyDdr2rT874UKuSh/22EEoN0QgQ+qtSDUGJsSa2mw/Ch0voV
PKh25SLtAO6cg+xARw0Fezc6P5qmHpBsY4btPrQjVgl5j5KTklmvpMLBVarYtkZzGEa6uoFkVKzj
UaV38ILDBImROoctXuuMj6NT1Td56STi6iWvfsouFmrl0gmd6lC8Ru7gf6ilFd7sWLxJFHFSl+pB
CbV+KcM2xzsQ2ZtpI0N4+dUSTy73UOml8TQ6467LbHVVIDC9qoe2vuY+jonyrGXqXHkjdSSJpRcz
oP5fHXKwUPwAdnBv8iMm4xggsnBEOcg8pk2KOpdsTMrhY4gNb/NXmxwjRz8uUezJKxePWFdiSiyu
yt8231ojBYh+HSZKULoRMgpwNE5nBRwKkbe+yODfpNmqRjn2ZsACvcl2vY0d6LCpuv0zwhPprjbZ
nchuefB6c2QpdL8UEOHvzEnDZxUHFShOv4fS+NT90PoAz5FhBtHrV9Ov+13i9fXe68vhEgyqtYrC
FuqvGVjrvG/KY8S38qiFNr4kj9hlnlvnAybRsk0e6rwp/4yZ5HAr+1DBIJ7SGSGMfA3OaqDjgVsU
otnmRdOeBGVoYwYRI8ydrwfbZoFUJeYN04mXCBDdh6UY8cHDgnoJ+S//aD28m0tD87ayt4mrYmHg
SHtWydPglpx5a2FNA0CoZFhXBrK72dRZ/UoIpT/Lw4BmJdI9cLxyRCxQLdLqXRBo76y+Kf4nvneE
koFTrSDBhIyTfuq1T781tFd8jZbkJqrnwSm1V8UlEzxiYnOSnRZO0KuuAV4se/lJyVb4g1jJXgXH
h2MY2S2lAa6FHeEvShaty4St/pvh4Qwy2sUXKIbm1jKcBn9dQjJe58hN2boCRzvnszpYWjftYSoo
JcZCYNUxjq+VI5RDkoSYfE/9SHVSnKdEGZH16hW0Arpr3o4fFB7RkZgPAgH5HqNzTruwjPeVnSeL
Hmbih7DRXpdnNaoxf535Cs4HsLCtjcoK/zTOB61xu5OTBP1aNGJa+DkQDOrb/Z8eOSZFB6tdJKW5
8VNN7O9t9tIQU3ySQwEdMuBxUyWxSXPPNkRy7KPj3wMjTKO3duq/pPDMVRRWL/p8AGzx51ClnbF0
ggGXhn/aGn+AXqxVOavArOUrxcsALvXO6IbmJg+yHebGbAXdBPtHBzjWaFd1TPuPtnxympsj/JXl
W9FFtpN9itAtnGDkZcPeAsr6GZZ9toZeH594hXlnzVYwHcZk+5towLBnevRTZXZCN8q2n8hY+/se
f97tELirqLG7V5y69yRFjGcdtt9LqPlb0wyLD9Vrk1M8CczI53CoExNHl67ejJYxPMWKbnfPWDvP
lfkKFYwmzusVi478iMbXMvTbYpv29ia1U+9iJtkKLWpK1Ti1uCsHCjXsa/zXZW/WDN5Fno1x5+zi
qv5+b7fEYezi9qz1XbKD0lxtU1OoH0YBLN2Pw+8Z4uxLvXL186So1kVD72Ep03G9151YDaTv/8OV
cgDOATrKL5N+RuCmQ6MpUZYQa1Rz+VitmqHRHToyJPNy99EsF75FVOB/rqOT2Zkgocm67hurdIr5
UzdPZTOYp3w+yDDPhmQ1DgoGJXUBkTpG1vKI5vnRZQG8Ah2evAW2ru35kuDfrpM/7qcogt7D+6Ca
QzTsxKUNi1fZaWvjwiYtcPPSfO05Zfg2QJh4A5RUJU356ru09HF08JpxvMmuGEMjrUCpFAMnRvcx
5ldkZg+yM9GMfuUkmrmVvRCIBlKf04KqdPIxr+7N7KPt0/JKEe57DT31w6ywJEnjsV3JTmiIxkop
CnMnw35OOqZ5aV4o0lk8LnjowEagMP0MGOOrWmosN+YoToX3VFM+CRGmSm2tOAKZ/UZxLHievQww
50gR/CrqLUJh49bR3PZLzO4I+fSvhZuzVgKkttMxwPmYXHst29s43CNkIuoNcpQgSHB+2llGG+Ca
heQfOe8D9Os2RVvLnfUfVGfl2Zp2hL7d35w80RcUHrvvnRddXcvw3roqcLel1VlAoabovbSrC397
R4VuMDAMUuubHyLMGjg4FmvF8NlBCV95ZhW9I8WCQ06sfjFjhATCtMGAYw7FVKxJBdZvjWX4+7Li
1pNqWE8wSdGUINPxXYcKi7ICGnqj+j0QWJax7W7Xk6cZFCQoKWj+GGxABiivmZdj29146q+ivQgj
r39SgNQWQuBM4bVA173JdS5aRFUCpYPxM8Tmad0O6bArIsN7VXBljgck95aVpZ9TvuSXxHAgNuTs
HMYWVRUFqcIXCs5L1fWhJERK+GIG9hKL9KFaJEnyRcwvVflmjazC2Rlt9SojNQU1tpAvZBl7HaKO
9kC+pm6VgDeaUGByG0gosu/fSgBe2a8pYzlfhOUZZEip+taG5wMVztV1Mnj9c1sU7xh+V6dcH/tn
tyHxwix4K+dINimm4SDlNyLKN7fdLwpNPsDEPCF2tOhN3TrIAymhP2ePUH7D+6Ats8WjOxDDdjDj
DNyFYoy4tpPdb0XoryjX6dUiNgsNxbrIcI9Qud0js2W79VT1JZmbHu1FpL0rBqwQpUxrGL66th4a
xZ/xUPqlUBLrkBvtJ0KTySrPnfw6ISm1R98x2pm2Di6siVDN08L8W90l87/E+zVQ+tRKU9ymQvFf
xiAzVmiTV7iOJwANJlFN+x79k1Pf12DjqWN9Cuw7ANWYxqGZAX5pd0EOp/2Qo7o8ZxTQ389AVWZd
gMA8oDq3NPSclZkfaKfgnwN4FEqoI5yDGNDZCVBec4qwzcLA14lfctMA9EPl6MVHWurfZ5M6Yp39
/x8n7zLN4wB9/7e7PO78GAdMJat4T3ujnt7YnWe3lEzGTRjtM9OdDwmMptj2w8MIwH1hDPnLVDvF
DfVo8T76+zhPFGpk0E7wpDjyZ4v3CnLaSS/JVctQt5Np5/OJITDNNVlnVOtoMNUtZ+L9PusY/aie
EonMkqfoWgD9mDFaqVMEm8qavjtgCoyqXHtFwhK98yvMbfzkZ9VrVvfsB+geQNL6GBr8EfPR8D9Y
kDqLYW6TZ7JN9v6v4/y+PqWZUy2aBn2fYkHRrVkJh/9jZPis6eYFXJcA3EuK8cNqqBiXPitaSK/j
VzJkq2nS/26X4/VmuBaGCr8/Mf5eAqleU2990FKLx9ooySxjH3jtRUcPOGHplZUfeUwm3rJxvmHu
rcF3hsEbPpP6W9/mi7SrvBdDNIaMskRxX/R5wsng3YQJrxkBGHbebY11yOoGLspjdyU3W1Fmumfd
zvk/jekZSYL1YBU9lLdcn0sJ2ScPKw/2+FmTdjq6kHiXXskCNWqy5OIV7d9DC3ah89clQkdrT/GC
ql1P0c7Wcn1RBn74RB2iOeDT5YPcF81nb/CK6ezkx2MEyP72UDgVIyI1+uiRdE0QrcB9zdkaBUpp
XqyBZ9Enf0YABs125hQs3aj8aTm19VRhQXbWArLz8iMZ0TAbdU08IYBPrnkKyBbNH+E8fioC68ny
7f99fJK47R3hXDbZT8z9nK1ST7OgUMp2xmE5/U8emjVQelN1yrOideINgijhoWgrBaU4jaeUZcq3
tNPcpYo6nnUhKfuM1bP+1jmAxdLJcoEQELL7RxDTfWotNX5ztKFbmUj67OQHqtSgbmUoP+0itH5a
lrrzwTJ+yWawjG2yjUSX6Yqyb71A4aT8MnboTbZq4R58w+w+mMoWusJ/6V5Q1ZqJlz3kfPAMfC7X
oHSPutPCbYj0ej9ii3KNY+DyPosmwP2jvpOhjszWxqRyapfjtQmRfXV64weECaS/0s6frnEPSwu0
V7C8D9HzatMFASCANm2vmLgYg2Zeq6ibHw0S5qDZyManQU2VW61wNc1Yh1smq2+vtVZiMLsr+Xq4
4uxPj3GJ+Fws4Ew0mghvBbWQJbVW/VChlfQyuJO6BwEOktYIg5eG6heKPO63IR/cqxVP3+Ky1/cO
4plo4/i6uo9BulhNvX5gieWZxlp6Dcpoftb/AzKOGvRimRZQjfPzc12V+VmetaENYdmqb/d2r2/3
Sjy4O42s3lOrmP4+CMF4yVAeHF3Bm9EfC7Id7IlaG+njlhkM+8vJ+W2ilnV4hBP/1wOY1eqJmrwB
trv/1QdqfBzngzyrgoqiX+DGR3n2P7U9OuRl4aBli9augKzO11K9Dpa+Zqf7quw89WaNHV5J7DAB
USOltRv9mEck6grFXiLI9AYjOsG9sygOjVkPqyquyi/oQqPbhmnDNUlF/gRf8qtsNyMHtcRszGDP
oEUJ7190z5hzmUcFZRPcIePs4pRIRU0D+nvyu9lmvb/UyVheRjc0dmpI1dKbvKM81NpkoVWFPBd1
GeuSeT6hVbh/uscCIXMnzOvz4FOdsNP8h9WYI8o+QwxwTbfWyOdap94K7IOOOuRWaTL1KQ+0ZkkS
J/nKFHeGGmaiJVSsTMvIftiKPVKL9v5c7ntCnMi24FtV4ENWBn2476sS+QVDOdhhqxz8JPlz9mhD
vs1BXfC/jmF3pqx1YJIdVuxVmll8+VxxP8gQC62voRVO7apiubmoMqeH0Zi8pFVv7mQkD1nMBgrP
QYSdQypCcT+8D4PqXNxB+9bMkYtG1XEY6mApO22vzHeTm2CWOvcaYWquDZM1o+zFItNcmoCRebFF
w7ufo/FbmmF6lr1IHKC3VYcIoM8ynE7TbEJHROcIwMw5M6L4rKb8Vd6UjChw0SZ7Zce/QiNrZxPB
ClNBf2Ja1ZII/ZhCYVI1kYexVBXfTPYRR3kIbM7CzubDfsRDjkdbW2ymnNSKj7bfPuqq7qPW7Q/P
CtObSMPhrcQ3UDaXsR+dcwd+RMmuFUFi39l4lo2T4nyRB15tBmBUJxnONdWpTsdXVMGCJ7wtn3VS
6SQxnaN8mco3p1ura96QVHelAIiGzvVibmNhO8EW965xI8J1bcfRuvXc6qmfD7ItiRUSSnMIvDzM
/HCv6W56MiJfmRWN2lvkMtm7tV28KZiAL5iZ7a8oHT0lRR8h+p485cYEO2Kw+y1o2OEHDFYSo4Wq
ffitMkImUDqg8L2ATdgq54H30q7vSNOpiO7wrM6oP01rbsH8YxxknP/1YxAs5MfEw18/ppr0/ofm
oMLVony1GfyMKn/veMcRF7sjwvQexW5SwX1LNuBfHTKUh6FqkXLP9QvkLmXVOlm7boqkjkhECHMx
Kpm+u8dpEl1DKisn2AX2k1c44ukrKH9e2FMenYbM4e1QaOlKiarua6/ZL4qIKfMHaXhCeclbynb8
8z58xOafgzYAEDUUZJxq0X11qvxbqpXd8b5EiY3OBKa1tRI4QW3ada+Z1v20UaU59XOEnWkNER7v
Z9mJRm3DnJjYS9mbtKZ/cQPzTaTTNXcRW6VGmmwCBaWRrnF0VsfoK7StGF/VIIrAG/bXaO6ckCfb
IYaUzACUhDoIB8fOxtXoBsH60ZaOTXIrv8ZuplzRoBsonZ9kdpDqf1avMm3RoluJ2EuztBXdXSSp
a+8k9QvlKfTB/gnH3A1WJZb2996iNP/0olIQqfVcmHOdp0hjQw4l1H0K/jnz4/pPm+wd2ovhxM67
orbvpACnm5JW5StrwXUy6cZHYaX5EXHtdinDSfgbq/OHY9Rbn36RJjsTiOrZmg9yAlOE/rs189lg
zW6fxrz+UsyvFGR5qrUD3Gov3yRWfMkaP/sMfbc5eIKVLdlae59bSIkXieWsY4+cmFyhiDz0jjD4
8Yvqs+y1Mdr01b0AVw3u5/BgsoXWW6xeMlCypuadJragqKrb5fdCbIc0mt7pss3dVOhPnfHmKOn0
vWh0C4ljzbzgTFADclKR2wLg9GHX6llmCuG8fPP6KHpLJ7bfJUZFOEe24pzD2KI+NB5AcDs3FYgR
kO84/WHozRaKX89z41krV3stSsV+utNFLSvakELwVk2dapdBGOdy0LVLEIEhjUA8fop8KtdjybJM
hqymsFhAjwxuF2QiJEoqRGBjuKlOYWXHmjQ/6ujF+HXM+7/asUT/q13puvQwdQGLbq0aDmLUHG3J
a3g4tPaIJ0AWUz5QWq3ZJG4IXynjtdGlDmo/vTFewpm1VBpFcwDgEixYrS9J6hgfSV1XyP6F41pT
8/xrM3m7frC7tyLWxaFrjXGFqlD+dYi751gli9pkRX0yfVZfTmNlX7XO/hUNavUUOKD8nNRUFvI+
CIpe1Nz8hke7BbHfZ3NYeEwMMk4kvb91WEaObf+ffmGRKpJxJPv7f/qdyN93fhcfO7tEsM5NynVO
Hou5NwnTizyMgQ90f6ipYsie1jESinN1ejG82l6PzixtOo9+dMiwb3h7d6XuHfuEVU3hkGkNoA19
G1X7QyEjgc0gvP8498UqyMz0m4pdAbNy80GZgBxa0ODduprEAg5zeqt1i2yQUV/8wbNx7ogmsa4h
cS3HmZmeYyAzDma0aWpHR2IAdPxkpT86y/7a91r76uGIGrekPgYSPifS7zfkRSHKZ0ljbSpYR8CQ
wvh5Stv4OTW4f66LaSfbAKcOG0p29naw1GozxWN4pUxYbfDd/u9nMZsOkSirTuso02hWKXYoUD23
pGTHBfqZq8hz3Yvv59jW5zFiMBAhhLm7z8jot70U6gc6/B5q14aZXbOwza4hufEBFYVzQ+H4T0dr
BrcSBtrh3lY1UX51BoQqrcaNd/dGz7XbvY4+xLlplIFam/IEEdm/R15Shqca/lEWeex40+Q9sT3j
MqZKBL5PNVdmpJj2yo2c6GLrO9mZTMm0Via1WEPgi1z4XkN1vJ/qDj4IGVnQpd+mjkVVtjGuQa2t
MG7NzpiR73VfNXYz7oiqpZ8f+Qo5fNPnUxDkKPbI1vspsw86qQY4dNkoLzLTIHWW8pS8WrxKEA/a
9knSL43Bd25mF2e7DvL9HpmW5qpGPnSVVg2+NIl/ZZuv/EJoma2UkX5LVTJjbci6hkxMuEsdrdkL
KAzXIR2f1Gz8EDMj1plaJkqz35k9EzK+ZOPPCLuME3t3AdK9RZuyiI2VHNsYkXXtGDsEbVotPa/+
6QMvOoyDKHfy6UVhN70h+RZumGrI6c/PrOyI8hHFM9KzqHEY4TVIMh0jBqarcMTfNB177epnTfQ/
diRTGF2xF9EXJvuQgxcq5rI0XedqkVsh2VheyC+4AEY4YCmMGCGpEVa1jDD5q5BKhum/bKAyb3KP
0mOlsKetBu0ctfafQ98n+rmoa2eh4CWzLguVWrBslGPsRDf2SMsdmjnLidnJOB41zGPA6nGQZ7Lt
fuhiVC7nIciZlCW6r5l66ItP01bI5aNeOplOtknQk/igAIzRax0hMON4JVoSiPz7nfM8OXoAVWeu
ZdKM9gx18EoJl/KissRfnDnPQph1KD+iIkfcNY+7k+z1zWLdJLXyYtY2LzvHOORp9eRnlf3RORQF
GsGXU4Y4UzcQzXvgamPBc+hOyFeEYon0VfQGNXq8UsH8KQzT/jBwNt8m7HrX8kplbPVFVw3hWYZa
ucwqtf7Qgso8Zw6QLHmRrQzVZkCScStHTTouyFCkbTh3pvKWWcimzL+VGQh4gQqavDLMmT/XRTxW
fLld6yMtwndLV4wbYrmzXEB1vxl1ebRQUBy2bJArnqyvKZPhn3OSdmfUZIMzBkp4+aFOvnp0KCJy
F7rNv0jYbcif0DU3zW3C2yBaSIxzFSLPzGilFn12VHwtf69bj6+7r32Bm59tEd2Ntj3efWcoxcVy
GprxKffYPZP3Dr8zJ/9AXiEEkxqkB5Fb+tqlVvBN53HDJ/7JohC0cRovP6L1X66xTmy+egNQrCrx
vuuu2uNRlukXvQj0kwnDZ1X17fTd+G2CrHqLjfzTFfqwUJXC+pKm9vex8/wf5lSe/d5qfnvghazB
UQD2FQ1o5TmukWD7HfDbirYJftiD+Z11kPWFjMuwUESq35QpR6h7JrC0s1gh78z8IsOkfPYzszzf
g0n8aZahEry0VYxazDxaXiebmduSVRqMI4g5qp9qg26viKPrvKiG5ElTXkXRmsWvtpZt7tzWNsp+
iByk4OeoF1l1bHv9pxww2mn/DDcCXWM1DLb38fPdHFtnRdtCq+1sYwNRwSeXVGrRyjet7oi7wz1S
kyY8RcbgqPu5EAoDb7zn953eHtDiJT8g0/150j2TXfSeICOIW6+ZX2SzHEWyINvKGkH6n1EOpQPV
7u2D1ZYCLiYHvkA4P4HqXodtT5E6AVx578nUqqB+tH6MlX2PkBISggMxzg3yTrLjcbmRonHRIqYG
p1KxyMgX1s2vG5fSVmFsZSg7Yq/2NzAAYEQYqsUbk4OIC6ZmK/wqIzk2cSl7VvFCBlA34BCV5vTO
ilQ5yDY5tK1BJnuVWmzkvT0qJosWzZ1DgWDFIcGZamE6bLeWaE8cnKgNrkVZ1C+p6nSbpjTNlQxF
5GfPmvIig0oOYAW0jKAFbUm6VS+uzgSCFcS77JTDdLP5HbeVfZSRJxpr12NFsJxUHeFZMyHbaVDI
GnsHdenewL6qZ29yoSKWr7peb1YZEObLvQerxOpCnZ7ND5SOTW+Hs9uVRp1SXoPG8e8iRpVCjpPX
yXZ5qB2mJFT3D2bZaofCNI9SlWoEn6F4RXO5y1PNQlWwDMR6ELa7lCN8nzd6wv9zo6dGdkp0Pz9l
80GeFeksjj9Mh0f7Y5g8s5ISOOU/l/Y9iKp0BMv16Hj0/j/Czmy5bWTN1k+ECMzDLWeKg0ZKsm8Q
lu3CPGVifvr+kPIp1ane3R07AgFkAixvigSR/7/Wt7pAvxtbdMz5IjzUPaQKQSOz+8xjjWBrtXzP
Sh1GbpD+JcJh05n58AGJRlvNVJCfQllgWQv06S6tRH7w8vEhyfrkrtG6bGdRr36HIrNDO+B9jJmX
rLu0MO9NJwlOIvRpDgsTO5J+D/Hc+xiMIdqUbcuyz0IsOAnk1GrCdX4ZGJ1/ZJLgkBaM3EmGXfKQ
Dk24UicYE65YUxTvNDrFLh5McKEmd+DW7SBTSu5uU256a/xoLI15QOTGtQxWfU3aQMseqwSXO0hz
Jwy9zvdfE1Etnyo9ouKQRfEmkXjtMTPunNYzf0wtJs6yHPTzmJT9QznDdTbjxvrhNNXPyoz9J4vm
5x0yp2KrL+OZDgaw7L4LDR1pX0KcKCFh3ca8flAvyO9HsfZ63pe6RJjeCMu/dp0Mrv08V6d+sjAY
xMHV7gyKvJ+zWvEW1KWk0c25nxOJK53tkk+29gy3CDb1oI0o3xNUv+UUAg+KJNb1Amd34Oh39iCu
OcyWh4pontbzfGhutvDp7GfVXpcVpYJl1u0WfW0/8a471msSGIIbF0NqkviK4q4syne7Jw16C0/U
XbkUu/efL0VoinnRkG6MrlXsYtSxlE/tDTrL5m1EFHWGSWNRsmuaNx3GD0sFh3ydZVYzumwdmalx
UodlPx88zfgd12F2h9gddHgSpOa5qSx+6yrUMQ1Wq7UxteZZTczL3tehEchLAs+a7paI3hKtjCna
EkigrIX5QOaypzsvuu8UTwZGNeUl1MrFDz1kxPwtTsPSMoz9bICCcxLEI1NUuHJXR56/FaambdO8
z+5i/rLgIpf4nSkxPhLDuNlO4b2MRMNhN8JUaQVR/9phyVInDAbSIbfzgD8kVnNoLVAAFK+uaNO9
q2F6GIry7KKONMwY1zgKvOu0BGn4wg8x8vUubXmQpCfcK0d1qZ/DlgPWz4m+W/01j31/UC+ghtQe
z0UsCQadUrg6+es/ads83vhBAixseWVRtbDGU9LoOuEi/RvCgkKX4d+RDYNhVhtirLvLrtroPNKE
WzUfax228GrCeW92mzhu8vfSzrs7L+cXBpFv/k7mjb025im4U7MjfNCxSp2bmwpBuYw32C75MWUt
3K3lMG19fyB1DxnUE4wfslSK5Hcl8MrEbrAgQ63+c4Uh4uj3OKawNxaAj1p+dG5IOsiyVEmAs9xz
JzioI3UGVL2feW5252o5Pw99c6ePrLPVJHyxtWcSHOP4vX+OAFmfQ52N2lMbNZEbJZl0cC5pBP+/
89Rs1zRz/3mxMJ3FT95B1FxewLbNk2Omp67yDEJJzKJYpwZ3tKQYER0M45PwvfqIe8PEzeuPT04/
/LA0MaI8K6ubX1U/iIMOLkMwVzdIhrRw/ZQQ42WysIE28B9xj2qWJqncRL2XHAjJGdex6Xsbi2SY
ee30dn1HXQ31YAQm/U4dhyl7X4efZ6pjrbeI3qHRwGoLN9uxgkCPaR4zjRd/w8Se/hWM3bfBRQvj
h+O47hqZPGluLHemIfQzdYzyTrZzeYgk/IRWC7xNFSbpbYroaVaiTz+m2DpOHSE8K4f6Wx5q02/a
sh8uS9R3kdYm656F/C992ougMs6B2QzE7bm4sPSgv+/aClSbHk17aWfFOtT98IhVkY/f0nIWBq1+
05pTur8Dj+V44FmVo8kodE7Tk/7zNNtmQp3mCkPepLayAEKsdGl3hwps4X2UD+W92pt0HdeHkZXA
43LGCse3cRRV1kbvuR+pEz9nlusqKlQ7sQBfM1H4R9YH9cZEgEVz0vFeeyLodyVdq93cSO/V9A1t
3ZJofDSWw7DBpWtMVn2dKHG/dnylyFHwn/siIUuj/d0abXfKXLM7QSMdtwg9i5UaU5s5CNJwraaH
PmGXdUl68seXfICL3YWN9WaCPgOM7ZqA5jhsfP6YdVBD9Q+cm4fLzgxy+821aX/866IRTcgehuk/
LnLm1rmXTiZXUWFnL7YBjC4jWvNzT3NE9oIVwVurWT+Bffyv86pE/9G06VnVqEubzi5QTnfTS5P4
gdaz9nxa3I1ClOlxsSkFeKMEmePaNimRdqIKz3Fn/TaXI4HS/ymjp9z7vG1rB/pU4YX9gzq1SciX
DDBmn0ryRF/siZQA4SFXz6WH1K9/txZggwn/xnHH5gXPM09JoNr25aS5XycEo/nDLq0YrLVHVnoT
n1Q9TG0yy+j3qL9GYn4omakx5D312i9Cf/9ZWzPq+hCMWXtllbyaJweCCca0V5gnqwDT0nsqbb5q
Wj+sWeIk7/6o1+speRRWPt2pjaTj/rn3rzEC9SpSqv6eTrU22MXAe+5Y7uN2bvOYL6Yoz73W+NtQ
z8IXaQJtVYh5b08xt7yGBT/JczU/dQuYVYh2a7p++KPRJKaQbtYfWx1RmdEI50iZpLh+aleTgR54
PE7U9hrbL1bV2IY77KvjhWipp2lCDV67gBPVdzCjVL0O8nI4dZo7vL+ACAzuED/3m9mrvpumRvrX
VCdLozk+gH+cX4gK/Banc/Ezk+J7W8z/PKEZp447TeZuvTp7hFOJrQ06030RBvA7ZsvcOhKXVNfK
5qHyMTR7TV991xpYhxok+oKCTET/5JvmCrDcIRYAHhtakomqde1lT6IzxAUTQfzs4/2rr9XkmOuF
mAt3taiOlPa0PQ5K91HDqr3G6id+FhN/hMFvf1uAyFaVU6c3CeF854eJftIxFlxmfua3bQe9TMTO
Te8y4BS5R327yqaT2uQ9IDi15yTe+LkXjeSfmCs1WjUIqXhg46weGvW2Hwce6lpp3KHTmDdk46bf
MWK9tN0YPLHgD89un7eoYKKMxplDWRHU2UMn2+GeNXTHQxwXIL0u1lU/9BdZ+/XTOFfv6oIx8Ike
iM2MClXb3PBoHjcvNbcCouWm6pKHHl+sxi5qMGAcO4mN7BW0xrrVLeMYjCR08Fv80hReya2lDn4f
NfLjfjczD05l5LovU+UGW/i4+TnOB0q1RgXylO9EmAT7AlXi9zzoq63WWeGx9Oz0NbC9Pe/An/Ew
IAN29sLkFQHnfmLVuGpGveSjGVb7XiTZjsqz9WY7UMLClNvFhPb8jfZZU7OY9SnFrE1n9Ddx1trr
VIqEjMJ5N3Wz/2Z3SbVPESMfhlpoN7uTF3UConRoskG9d5LKvbd1o91og0vs4bKXARD9b3t+YOxc
/HyfSn7VsKvcSa71oTY36vBzo0ltL7Hk0SN7LOgVPtkOwGIBxxTEZ4rAp4ZmHDY6C+u+tVig1t2u
xZi1ShVhw2/tlKVugCjOwdeZJBFsRCUaiPTyox+K9jJ4kXEp2zrBfo8/iaSquYh/cusrWBP/p/lp
kn8K8UXAbzm15+Q4UpzZZ8goXxtQZjEPwo+CMKx1YfTNGxxdsRBrC/S+FzvCDwzAwHqbyo6Enr72
d/UyG0isJNxukquGznq5SJ31P16kZvFU/o8X5SNLqTxznUdz0eUkXe/y946sfehoZbhqKyc9REah
r7y+5piUZpawOvdL3bmrvGTeWzmJxJfQgDGeYnbbtNF9SFX1eTb61D7nFDsm1DGL73WehyKktIa+
0fdyTGTLxmh8fIV/b9TYKHv7EM2z/aIZ5rxHME9oXeFWb6K2dZ50x/FOHU7cUPDX1o8QDv2Xac4I
SQqqR3xDJ1UP5wtU7DrPoiu6lMzrWff9Vcj3rIri6eQIYU6nEOvJ2iiJ0dAXYPeEpJXPomXvWZah
B/z/D79mDQyst9wLnA2/Hgm6+t7YpDXpj7K0USQggnikGk/juiA8rCh7hEnV7P45bpZz1IlZUFMy
W65Tl5B+LB+/xv71Wro/0/NwKRe0KyUqVxvNpjEiMUTvlHrLc73mca5JN6afUa2boDRJItqMry1G
g1utPU+djN8akp7vK+H91JejKLemY+LDllCTshsxqEytvp8th9k0qjCD7z14pNcoM+5cvLDAs3Va
AstQ8/de4pfQoov+rMbtBmkyaWL1XT5BaZurKthl0ktvVQtfuU+CeAuYO735cSqOkUv11zCNldEt
+dBKL6zDUGLR2xhOc9Ysp1g7elttZ5KfUSuDeq+sTIMrEQZ7FgLdofH77Nmxw2I1pyB7ADoep1i2
7/pkz7BH++YUgTW69wgiRyqRQF32x44ua/tu25CXTZPSTlFqSPcjUX1LcHakJJp/TO4SEAba+dI6
Zn2fFGa89oGsfwxiOvvkYtIdqar9TJvsyucqugc5b1368lexHMyWr6E4WyZbY/6R2wlSX6m3UKgj
fTVZwFCLOTukRlcQ/5oUT9h30KOM07gepPtnbHf25uHMPyt97waPxq+ANBgujz3GSMfHBhR1Voe+
sUlQNr0FIYmvfBLqh36MTaSxtvuk47PdC/6gCJBr/zprdblJ+kF+Aw8Pb2fufxPWzTJ6Dt+NuZMb
AdHkSvO2uUvLINlDsimeRdBOK6pX5D224bvtZjwtxmhJWLLOr4IvV0GR8z2YcUHUmV9sB9eTOPD7
dkcRGdg2v9lnJcQ0K4PuouH3Jy0Oqjs0MM2bkyE+L/zuBR3w+Dh3wbWtpHjzNSrKukQVqs5CVtVv
7cJ09moWqGi9yoMRnOkvfXqo6oKKDOu+C6TlEbofG3WoNjapsdtcJlR2Kxi4aqzrCV5bqRNJgNW3
X6/gI/M82sgle8/s+cd74XzXLxs7MWfqOb9azycHoK2GAqUoQ2rzddqoLlODXWdcE1ZzFzyqwzEM
DPKgu9a4WbaJklJnJZg3rnHrEtM7EsWsI+Lgt5mn7DbW09dYC8dDb6ftRh02IcRMERTtVsZx9urM
VKUNnWK7moW9yGcDmchezc5Vqa2TFu2gmrXmMl+HWWMTWcq1rg2hG5Zre1azU+hBftkmkKFxEgDZ
oYO6UUdzn/mYZth8Hdo2akd6czhRXPFMZct5NpZNbsQPRRTUVzUUGOW4LUZ6+57VYofMSm8np8qD
qDHkJ325jarDFMTIMcwQboPcWSnxCuQIY2PPOIkwg9vvot4ooa7MzfaIvyHdKk1LYOsfGgHSj0I3
0oeuA82nTvu62iQ38++rrbBtjzAz020li+LQsaLbxFq9IG5DZ9dO3viudSwnU6d4zONuePRisf/8
qYiiPZQG1KwBP8uG1E4OOB5wffxKE149bEMb2In6la6z+aNCF3bft6uKOs9dmoBVdLPKejENymqV
l3u/ZOxuysLNfziZSWU72/JLHA30DQQVDcv1Kbz5QbE2FiSVL+zHusZUyYP9jNsLayRIwO4HKPsl
+iWhXUV/I3WORjG0L1GaPHc16FXHr/t/ZBfoNKyHKJ32ZhXQEDbspCcHCjRqFGRnBz7GN332/LWJ
Df7e0+bgMCMKOBguNCR96hGx6Em23MYs/iqI2FCfWwvWi0f9MaN+ukjm266U/zhUs3ZHBmZXjvOq
lD35Et0QbekeE96ySJSANgG11t49Q4RH0+3tjRoGyQX4E9fCg6VXP7hTeCSXTvjpS3jFWRrDB13U
w7LSq8vnMZGQ2Sqi17dTM2rj88h11wEwtuC/VdijZ/1M0N2PODRqwhkD/RxoxnDo+btu6yr67ox1
W6+jXvtJMEl6niMhnmuROAe9nMt1yG0KKDRjFRWMIhvHB9Cw4nmaW2ubcjfcqklCQJEDpGKtJtVF
Dr/wJEX1bbgaeNg5uA0F3xUdsHgjqUKvW7PtT3xJulOHgudz719jn5fIutlpdURPIhn+4gdee7VY
8B77HMLU0Braa2fZ41ZHa7BXs/bSTnEGmdG45mStkKcSWuejNEVPcIYH3W0K0UboBvHMyM2n7edx
ZA/u2u0LIqMtItp4ypxLaBgtHGTh+eVZHcdEAKwNwaLbEk9qGBOtp19m4Uvu6cDTF7Kn2kzu/N0G
ZH9SxE/P67WH1H9RU2rEkY59ZCUlV2rMr0Kx+fOApgv3LgjqiMIES4RBG8ZdYcPRNebZO5FS1O18
pw6fPBI0aMuahKIXyM+ivDi6NaJ7f5iNk9oMsWU1K7Vr2L5xylHXz7aT3H2dosbVoUNq+EyUZwtg
0Zrc+jkxi+a5g1UnqB/dqyF7KoZdg/1m4yxn1LEMd1NsOgjFpPXgJ1ehme59YlSAwDwY++CuzfBA
wIz1kMVBfAgoHW+xlfq4BeeS4JXQ31V0Ka/SHf65F+mkDlMdeggI9jpnsvqzIbUDD2XarP81ri2n
qbFUcwhqNaNy06QWBdxlow040oWtRXtcHB9qXA19bf41VhehThgAWKxwwXERIm8eZiiw6ggkGYSu
ZVxb9tQhCAz7XHjHwCvopauhwO7/kk4Xb/BUJPfusonJYdjODf/AvO+Se7UZTdSdpggJ5dKymxoy
NLIgPFlVu5h2/UU35a6Ldb55f28ivyDBxy7vvoY6bqlbDdURQRtS32M2r3j2ibxru2wcUKBjU/VH
FNLSWpmF6V6TJjF3GaEyq38MqktCvkE1aS6kk6ASKjIyO+vWhnMBL+5GzsZfKo2nzB5yv59/Aa8c
VuA2rCPZPN26oB25EqJOf+plQs2qHuIVbC/UGdxAWXHs075PfuX1DIrajb+5YR6t06wdXpwGm9GA
SzCd6/LmZVEOu5rUgXg5DEiTPtROQ3bDcjhVECLIIXy1eBx9SvrFdNL798rfRIGGOObZvleOF4dk
0pUjrOqY8ZP1iFg62w5xGmxwF+AsWsZCKbK96WZi/TVmh/l41EYbe8JyiprAFyfOHabwryGih8f7
mMx39UJf47mlrQi8yAjj4urP/3LbPgxDp53UkHpBhK48yok+XjVameNcLioCrQOqhbpLKvmsZ/o+
Dx2kHFGc7JxmEIdxnioMMvCbqnFsj9FEra7tahsRp51eTdOvdhAO2oe8ESC46HE+8eDprXvXHW4F
2nF0vrF4N+owxzwAxIVg7ReCr8ZfljGRpdYF0SqnGuXD3MCrUFpbyvcZanFUmGlr1a+1wT0f4zDh
UcshmToRyVRedQy7rHmtTJpTeWmg2l1mhXD/slwNk+tyRCjBBQlJ8NDRmX/lMW+tITjHsCX0UyBC
YxuOerZz68R4caUcj3WsVdytDP0lKcLx6s/hk5pUQ4toeBxfZtJGsNFZaAD/PEtkOkH1KCDDQ25q
0VqfDCp0FXEErKySy5wR8tJp4XOUhYSZl9V5sC3jnTfL3WDwhvHV9/qmjML7Ytad09fGWkwWxrKR
tlUIXBkJYsSStuvXOV5Zg8ep9SuiXf+MqKFc9XZv3tLCJfdiORRLtIYTeaB+O+tX5E7tJsiGkm+X
2T0Umg4qMNHjj9GPXruqqF8aZxZHIYEX41MIbpWc0FhnyCn53+o/7WHg/l9mq24zFlij0KB3pf4b
6dRLN5mwrjHJ0JAynFvPs+emDpv5MYh7AgE9x7uwWuowfdvzXZE44lSZrrsv28K6jhkPuoYXTU9y
FOZ6GKX/GsLxWI12bPxA2Hg/WWO+juz2reu78GQWMZ9+ZcdQzgzlyVAb7kGGEZknNVwZwY/BIYwC
K8ItIOn9xtsT8LRKgDkcwunRijOyjEPb+lnxQInKNdy75BNgaId70GleeJ3t8Kflkx/MytS2Vop2
oAWduxXwJz/Pa93ZoWfO/eZMkOTnmDk6eN6c6o6KPS061ZRroBPemWQ21W0a/KPH969DOfvxYQb4
XW6Qes1vGTWtTaFpGUtwIV7Qw16VLlHM1K+dkBop76V4sUbvc1ydj1c03vM7/SEi0VOeIDvNbwOJ
P3WQL4VEVlzxfPwRJEBiLTrWK2my/O3s+ad0qXclrjvdjFrAp7Pc/qxuhqEEneQ43qNahPp/Hy0g
A9oV7UoF1XqjkxzmtMS/DyTlOgSjfVV707JXBsHN8Kf2iKADTOxSLo1F1Vz4vwGiZimS8ryJI2Zo
oz0/f9abBkSQQPmqvlrtMIO6NatzOk/HfpGzGXnSrRGNldehs6prKZx2jeMl+UAgeAxMzX8tSt3e
I3iy9y2Ar9ck0Y/qhK8rhR3X14zMxa8ru3nO10XR6dydaZPpDUsmt8Fq0PZYhKyG5i8kDJwHxXjL
8Jzcq8mgNjbWrLXPft/XN2KZkB31r/owNY9WmZ3t5QVKw3Yuet1BHF8mAyHNuzBaAJLLrD5FMU1U
AdhjmcWNSCD5hCNHzXb0lFc4k1bIlhKkbWb8ufk65F1fEwUCiWE542v861zbe3VzVj8Desy6l7e5
NsvbeDYWHs4aye6q1yv9eTCNbGc0IZYBmc5nqsHTuY7a+Uzzj3Jnr9HgWMaINWs2Mc3hdUHD7Oz1
5lIsJvSOnijtcYZmI0b0SdxQC1OCYzVjWI64oyfWslqndTKV2Z/NvBzGlE4PfCqy9DDVvh8Tqr4e
+LfGq5TQUBz65gfsbhAHejW9DYjZQDz54VNK/AllTi3aRcAxdjoasAuGunQEnsDu4OPZhJnP6o8l
D2nc9UXtqfPUXm1axtbwO2f1NdZZKdqLQYz7dBijQ5fO89YNi+jdEw2F/Tmg1xuY7pu4fI6i3Tqn
sY5AZTmJ5PFuK1zU0KRsbHsajuKQODwEFeHrxKPPc+O23O/sszoYl6xmHpPnNaQOZLXLoYMK5lyF
3i91hkmt4TnKkd1mEk7e3H6rrEZfQWtALBpI68mxSf7Qi7l7TXt/4I1z+++yl6/OoPu/HBRmUpMt
7aGLCbEZTSo0gogQnV9k+rzLpk++j/wKIXUI49d6kXjXEoGS1MoezSAC+3kkhURLSSFhAUn044iS
0Uqy6qI2cQrlzTLl55Ea0rW2ukyzGY2rz/MMs+JzV+u7jn8WbS8v3878aCAHoJNe+XCL1B4Nh+4O
TXB4VHtRNNnH4dKEKAOpmhmHhjCbVZ3S+d+W2otm1v29zFj0rPCGpkQIGQB/4jl4yCabbkcdd2BH
+j97aoxba3v7156dzNoadVe9haawwdoFFroEZT2YlnueSLG/TwHZQyKCXEMj6LHTg/gG5xEvU2Ft
0OqSmkvMHZmTCewWe7hH3WvBaaO329J8NIzO/aXbSCGatjg49ZCcFFlAMQa+aANN0dUHp60f1dDW
wSd75f1rrA1Y1e99UG7s2Nffe1oBlSXjj9Q3BWaQucESKpoHfwzxi3Re/AGq5uYLo30xXCJ+xdg8
O7X3Owwz/xfUTYpkiwpCJ+sgqgf/A6DS4ms03FvK49KmBV9+T7AJd80KfxJlHco1cRDC3An0ld1E
YiNVu9IvPPIk9PmBxz68z+bk7WosTBt+NHhUyuDuj74hrn7XxDQkwU1oPCqRPfGMfT55m0mH2tr5
yGdcuA5OBrK0AF0ZJD9m4054LtKluNHSgy94e0OyoVZ4m4sz8QM8aXpwlVjuEthh5C7U6lJnjYNu
Ok6Jtpx74hHgLuD/WZIuWVLQRy31m7p07M3muXJ+qqlJZsFRb+oBo4n7LAc3QV7nPkeDnf4MBvs5
Jb9Ajfw99feOOmc5OcOLfBVkgWyseLbWZi6Hd8003wwLNCeZEAQUks3kJOaLrvfJt6xrx7UzFSAB
pY57gbUBptt42NR2nfJUjZSR+nJ8lZ1En5T2+aovKtJxwjHflYZgWUY+x4M/TelB2p7DNyeJrgYC
na1AMnLLNHxShhnGv7X5fepC7/qZKB5rUb03sEeOG74AYBgGTX8oNdJEvEx4r7lmprCiyuSXS/h8
a/A0thpYZGbElv10gT5RdIzHV98AERLlmnwoSWbZi7T5GJ3qw3WpSs6W4X0fI95qAR5xlQObWgog
KzLbX2pvar9lTcfHImu8JwgowTadg/qSQhTFotg6h7lJyl1P7MyuTN/Goiig1C29Hw81TUkLqhvo
31AUIV098Q5631mvdT03h6LXsJOSuP7NylzqYcg+4Xr7mwHV96mTHVJve/xd+uX8o2lpDTbV4pUv
559gk4Y7spYuzYLcL1tHPCxH6tH67yPTRzn6pxPnLLThhb+HvKDclwgMYX9mdPYEuPX7KHsyBHWM
beH+5RBPxYr1OYp8B/K8r0UfaV+Cg3OBe4euE61tIeNvJPAQtAgA/4TMKH0LLUgIiOa/AUYujjxr
ZVt1GLVuvKKtGS26aeuRJ9lXc7k8SqpkhzsnOujUfHYdZeE9+SPe0SXbAuNYkVFi7SJrZ/JTylM1
AEy1SegLb3qWC7tB69J0XfheT+0oLOk85M7nOU0RXfPCR+qiXobeejz3QACmsj4aNc66wMug5gEo
Lo9FQYyJqTl02AQ+UUMUj6VPivAwzNWb1+j1ypfCvVheVL8RbbIi/BHzXenaD2bvoePv6rfWLxf5
tuWt26EZ90UNcnfKuuB+FDbfh853dzFqoXt9GVMTg/09Sw3Cl/4engOiJLuSN7GNunUcmagq/s/S
oCoc/us8udQR9UIPjrmTrmvHXB6ZjX2Nn8C5dF3v74Z0puTnRPnDiKsTvbch3nVtoAsROX9F9jM2
lfK3lcMkmPPEuQ15SvobgQg7SybvfOemB59crYvBnwApA58Zv51+JHpdADKkSQydGfpXQ5xlp1ak
nj3VuxS7SOIgk+W+Ip9oZrV3vqQzpA7Vximku5b9TNxQEg1rRE0SRAEhNtkPfWp+8SbKk1w2sz3+
2QgMdf84VBNfYxVFwBodG5cA7YTmW1pm+OCb43w1Syc5pp6n5ccgE9EWKtSCpy/qHUolWvwpyyvI
krDiR6eAZewfJyjlb//3GaOtVTu3bP75GizgX10Cn0iNL4IXIzqqYG2Iul8HTtRqWxlMHxV7COg0
AYuOUF7ZCHkfW+INIAeVlJYItojODcKUGJhdE8bzOWq6TW2luQbOiygyyLyH0ZjCE6FJ6PFqcyKI
loifmUXResyk/1JJPO5q7Gv2a0+dp2bH5YoKY8BMWITq6ERDHe9zkKUoj2j3hHZdPkA128nZs6kk
6M5zsKhHq+BUOQm+DYmC67DwCVsxepewKL1LMnh/9tQYK8N1NcIh/dd45ctxNTQelejxxZrhbBqt
L8+69PO1wunwlJJsFqXGZ8dYhJ9nZf4kz0rgqBrJmiRz8+usRNzCqv3zWi0SZQyniB8LmaT/OIvX
+jrLhcOGAPQB6XX6LcX4shrbMvtWTR4Zz8vYf9rjMUusKtnkKzsdgnNOos25DOSzExbGk7ds6rlM
NxCjw92QePrnGIqKjryVRzVCVAn4MB5esN5wPk+5CGUqTdtMvg59ZBGbqY1njSWex9Z9QUa5EJaI
0gmyKTtDQVrZkqp3NabPneOwEHOnEiG0xE+FfhZVn4NawlwG1d6/xnp1otNDla+QYhxjI0seSb8c
TvQ1n11g7tE6C/kq4ay1EdoQxhS+lVPT7MyqDI/DLP1HoynaVYlF7WdV4hdN+/DVnCUyhr5s+NUU
9tOYEbChzvCKkUTFMLxBWxd76YeYRYV3MwyIMx6kvYueivTSjWVLPK/pA4jX04uaIMZJDiSp18Va
UBXc08KeL7bekQlm1o/RYM4XYEW0rwmJT4CwQVp2jTDaoiA137osHda4gFMMxLX5Fjt4Mvo5fIZL
Hz1iu3tWwwPOr4OOOXWjLtJaafE4aRp30gZMWSb5ZhA6klRs+KtebYs0M889uTsQF6ZfvMF3fDvD
d0IkUKT7uGejQE5nw2yyLZlh4p1V0dkqnfFX4wev3h4qGnzUoQzX7ZzIk20O02uHeTAOLPnNTkjR
cTE47tRhqbEoDKTxzNPqdClsiptqnMx5sabYP5+7fPZfsrI+dAOrFLKkd6KFhUdtoCAh0y3Ga1KO
43XiB3Btze28/ZxRg2o6BYGcJ5N+UkNfG8dz/GMv9YevF6npR3++HOK3foMtqCYakVc3PWwV7EbP
ZUz3/Os8da3pE3wiaryJf1/vnnrpC3BPFW80dzNnXcJJfecHGX2/3Q93JqzodzsoNh3k7JsR4X1s
5rhY5VWPYsSzvbOcAWDFg65hPSjFzaqKo0Ga4/ewqudtq+cViz4neg/R+svYyb/roQhAiGg4GZbT
TIJ7q2T8hspDHqoWe6G6uulA/Dq6/eo4aQxFHsb556v26dWoh/ylNyLvFMb8Oz9fdRw+YpdHn3gs
3EsjUQ2p83VL4zuatP29JY3w3jSpXan/btwS9mO5trhI0taf6j58Vy+Eb7/YFE0T3YF+rfeZl2mP
apMsrT6hxUDbfe1Rp9l16Rv3rObSgXuKjl2FNSl9dgRI5LYkMMKXPWMoxJHMxecklPLq9qmgCVuY
FdpIIq2JYbzKoeuucWNoh9nt3tSQ2ozLpNrDriG3decBpBkt26C0sFs+Fxc1OfCcufJdq97ZNmF7
Xu5q9iZKnUvZDyDd/n4R9XLSaq1LalNwJ3QlRfz1Tv5GQl/sI3JavBVlVl6iCB58YUt7rSZM+xdd
C9q6rR1tJxSJJ2kO1r2BJ+3zhFKHBpD8F2Pntdw2r7btI+IMe9lV75Zlx4mzw4lT2MDeefT/RShv
lPV+a838OxiiEJItCQSe5y5x8B6GbNqteanQI+Etp7LovtRi0+WGeM8Av+yZ01s1c7X2qnDWihLX
VgAGGBJOr3M755IW8qzq7NqqEO8Q/vFVTLLPjZoWR9uYVQSESN81o4e2kpMxN7q8ezGh9chpGwUP
5igxan7ezKbo2a7vQuM17Iz4DMAwWsp2iwVhaRUm0vCp7n3SR2M1jgNsBke9oNPi3WIzEXgZZCy6
WOliN9qZF3bWe1mThdf0/pKfX7mVNyAEpl3TuF7q+oCjn6HZzgpN1mQjB6eupd+s5wpzstt9CrPw
1hMhirWsyg7RI1o8WOGzbAqwmsfVfWa9DfEuHi22x6iIEKXt7LM9F/erwEyWWsA/7V8dcjAp5+mk
aj8f4/81B3DYeOV4LCCy418vI9v0kQyP5Z8edz6Gtn2cc6AGDi5f/dHxGNyT+WORLteF3ecL2IyH
TJj5UbBvgT6EcNOyGJRic6+3mU+WposVhJac8ClybNi9+Bj1KBEIlEo8AqBa9Dpmpv8rratD2uTx
BxtdcDZ5235KiTWschQ9nnLf1LZhrCmHPhjIUE9mAmg/IhDRIZxE1q5580eLLIkVZt+bNNyCC0G5
3eCoFmOf91NU00cMou1LC+F0OblFfLNqOO+ggr1TV9VHq6xmbe80P91T8/MVkfD89GhTNCvEvFUt
tlNgtXvZIQs5DulDayWyAS6jG5fNovOc8mSi5nRKkDFbwIVUVnw6iXmO3fx3TwckdpVHPc7e4QAa
VN5DQl4su8jB2FXvrFm2xXoGVajtOIyCLm3c6VZXYgD1Yw8/wgYIjDIOH3XXTajfJNOTFan5IXAU
fZOLIfiU4ggkh2apt0UcS3/PSR4h6wk1UkWt+2RDI153U4eK5Kg8yaFOo9+I8ASf88r4okUTayr2
R7Oy8lFepUXXVNJ35JjNXkqyMZ6Cmsye+1I3XbIOFHSPH52Pe/9bm7zfCtwaxjH4Qbh4W5BMbrK0
9bDdwomd+FJ56a2ai5ZMMsBHXdtlrjHtvC4L17o6TitF7e312OvWs+aV1nPpApCcesvZyWqDKys4
Qvcz2P7pgkP3dDHG4sD23jt0pdKgJjy3JW6do6+WvsmaHJv8uSGFWbZ0XHXThxhlwKkNXwzNsp7t
/rOsqFlaXDqcVacemP1dP02qDvk1+cRGCQAZobfBkftNSwKimxxgLyZWXku0n4av/FiyhVlU49We
O/S5w++J8KHSER0k5hV630uM0zX7T0CzEvJKqodoOE0PoKw2zPnOgk9rxs7K9v/RJG9sPN08xX19
afM+IhiATWDYwihBbQrzv0nxgTdb+Qs6+92584ebrIVGk7/0SQARW3QYbbuieJmyogL1V3QLOUS2
abX31CSGe5ZNE+oX2xaRhaXslG2amEXJte7CmRE1/ELBymiOuQxzobNlBxxyb4HPNRCKoZgKFG5i
Z4h2+uyFkCHippZkrUsT2l+kxD3LRmSs/6qXc13+K5SKB5roUCGCFBNetaz9yNQh+iKsPmePWHKg
nas9RpmLQq27i9b09ifbxmFzbteEAxSvJ3Avq2MBD1iIFjcZ4GfuWG19xLFgsXt5iKj0iH66rM8S
yLvAyoyF57geLjW5f23LXJx4s2yBTG5Rx8G7GtvUC+zrYxAask9Z7brbaL6YTPVaW7FG4Ipn5+SQ
7JdV2ZGHTrhPWiVb4H6tQSL+Z3C1DupyvN8oW2OToLlGPG4nR8op/CFDRQzg9VJWZYfXayO0KeOQ
hIRNzdw2luPk4yLa6OlrC5gdjEPd/OSw73VB88PpsQHsK5YooaUdATMLB1mjTp8wxwqxOhTKu95M
+2qmrqihArBH2BcwFM+ROYbYKeYhAj0V1PY6P8SK+7vp0ZlHpVjGrTmu5VjZkcy3yivejrqJHJ9U
yNz26JCDy54zc5ykK/e7hx1XvAjsm/PPhVqwUZ5b3IrApAh0EGtj6F94kGORVuRPsvYoRFL7lyBV
j7qJz2w212STHOGMUbky0vwHezgwUbgiSGuDRBiY66BqfrcueDgj/FXPwqJc601s3O0OHjebAJ83
dy3XHFzEAg7hOJByrdJ1gx7+8l73w64+800HZDRfuWUw7T3gIXmvM1q2wUWt8ZCjyN2OFJEe+G89
tgDpZBRfysZF38DHt9IgGP216G14q33wWQTdtCe316xt1a2/pn27Q3vd/GTrRnPwFPZGbewIiCTK
81ho7aYjX7hosK4wEUdpu4Vuiohc7lzXUkJFRDXCPORsY3ZOuCtaYCxDUA+XukPucpVWOkYuNZ+y
3ujDRfaEtfWD3xFHzZzzMuhO8xyakHgMvMaPwRQMB7vgk6tbm1yprZmb1EcPcSg4aFhYscFsTPH7
Tsrprcz7flHjcfK1H7TPetC2P9Ju2DqK0/wMWLpIMayNVjeezZEjYFHH3xsn/tDV3iQpP5tUovq2
ytwhOski6vKIjJ7zd7XGZJe9R5stPX47Z8tEBrdPBQnlQFEPpZOVS4JX7ZvWjco2AJ7jtPXBZjmB
KNNhNdHjag854v9cowLmYKEA+Q9YAYW85VHNyFzeO8Sfq//WFlpOs/cNe/3ud1b/y3Gtn4Ef9G8Y
0tmYk7T1haVm2ltjke4KHJGuRRt4HG8i74veKM+CVMHXfsT6oRWHeYW9+G6t3QJiIweESquFrHaW
qd3QT7MWUe2ne9lmFyxhiZGtOclrN9lUYQu/znQdbwSHCOkyK8NtpTbp04SE+a3PC3UPaGBayKq8
A+kHMGMk1vdyFi9KFNZPbys75TB4swC1cpSeq/I56/RXknvW5VHUorYuieX8RMYTeEppwtqqZ6Vs
zTKGXRyYP+RY4MUAdSJt+lTGQbe/V1vPH7e+6Rc8qLH3VkfoIZGXr6JkdBFJVJ1LjUXbElaI9gHp
EeUZ4XwJnDHbFEjs7p3UVm9ebMcLOaJv6y+DFjevaQ6JPCAiPxMZjqNtG1crTM1r0Y0gNww8ZGSb
LIA9iM1QmtimzENkWwkzA5YxJNmziNSvUT1tI2QBvyk9ooi21yvXbtKBfvhRuW/KrEazvkhWvjWF
72nlXqLG9H+GYJ15vMffbH9ql57aQtePR+2gWtomNi3v2qB084oZEtyruV1Whwi1kXYEYh3gMPIa
qbgK+43Fr38eDCtuurY6q8DceW9iYypnC4yoey0yVUcYqPh7NgefpDWoHWx9rReESP+ecKxKVU44
JfZ4HHsSa33lRFW/jKq23Td+fRlmYewQWQUk09EqAc+VXmVbVQcZ3ggjaxoq/Md8LuSVVurB0cvy
8Civ6iSL4fD8qcsx/7qlaUXEN0BLL1ZasX32B+MYKPxyGlIdKyUi/YO4+aJGIusHiwYuPV5fPxdZ
/N0Yku8uOXK09YrsNa3aflu2aPoiTIaBWYarhRR2zGCW4Vs9fuMsIbCwilq832xnYc7k/XoEoZm5
hYP1JVVZAJ75iPh3YwCQj7e8FNO515PLY4CoAJroqeYSDPznJgKKm7rLyydWZJOVDRmztNDMNc5F
1SFSp/Q2TKxHcWK3H6bXvedJFL2qjRvuEaoyN1bOfshuoy0AXeclrnqBlPvg7Qnmznm24vcVQswD
G/ie9503SBLWpBgIjxiHzjr1pV6D+PNpalqlPsp6NV91kzgkyGbs2pSYNuCr9Hvf7xSYdR9BChzN
SJBLLRI04XVkQ9mnojr4fwcErptc2N0/BvTgPb526u0xiRwjX0XSFf9jkiiozXUOB/+qtsF3tR+U
z2RvAH3ljfqcJc208Xhwnize6KHSdWUbKUb7lMKCWZX2iLwz8UzdU4aFqSXTG8pi8T7Iy2zFIXh8
83q7AMNsdRvZiw5PRNwC6UoAOVCEQgehCMe2kN6iChLhKVFL5yo7EdWptbz/hOGfdcPRE00Exmg4
C14Uvfkpp9f90TyMfV4uZTXOB3U75Eq+lvO5eZeAfWmveVBgF5CnJJHitDxxdFH3aAN0+zgcuxOe
fdFWqLqBJPrIw7Sy65fCRkNDyfCjaHVi6VOuIHgeRE9aE9i/mrJdOCSmV6qIm0Nt9V11VIYcvLBr
RBgpVABavIYoGdsxWetKg3OUINaS2G6xk21k4twI2ZhzZ+0fX9eChAB5Nv4h8zfYwXbjZNnibSIq
mS7LuJ2X4WhT15m/kiPkT4EHNzrhmnqVTekwJHsYlwCilBw7F9v3iEWwIzCKSH2Ooio4sHPHkkDo
3jNAZmDgtfLmGyKCrZeY5ACH1t8OWMDd9Cr2rg5quArqbiCxCmStQRtBTQl884bQWHooS2tY+qPv
L8oyb25a79a3xptcdDl8ayerokC+0Q+I2PBXsF1EXGdnzuxyWSCoUD8pfvJ3h2xTW7VdwMYGROoU
JHgc3KhaBEBusmB3sp3GUb/IWgL54gzb+TRBPTtZalljfDyAtIaQtx2nwDt3re6CX80wrNTHztwa
nftSRpX6OZzsfDsgzbg1MQt8h2E8GaH+FTyjvWnIF+ziMozeO/HRRr3+NQmLhmygFm1N29nxQEaV
OopxDSbmtmpbB0OZFNMBWZ0E8sbV3OsLFibZKwd3WC31VvCNBTP6bNcNEiE2hg1EJ3d9roALq5NX
FYbcLx0I1FCSgG7IduFS42Nwhtf4SkNl7KlA5mibaumrOfAo8d0kJuMONtDDbe0JU0FlFXkVEsJW
7XG8TsKvlZO/6t7Q/QqjH6HXKeido17RDE6BP3mCZlYZK29FHHO2gF7FLtrdG8k4QofSjS8h6ZxF
P6b+2cN58rVW3E0yD0uNoCfW5w7kgqkaPsyfIjWMp6FjH2Bkw5NsJ92WbXXW5vtdrue+elGkP8Pb
DKF4kU4TegcXWlXr5din1w4G4qUccXSM7K5adWPcbQc88nCgY49RIvPOq0wJnkEhxpo2AtHyVkwx
3qFTYiw1j3WyLlqnJlQ4OZNe2MqBT7tb3Hsnt8PX494nB1QIeWEjFChHOXdZRe46c1p9LXtLlHxO
UQl+z3KdqUbe9WLlfEV7r/+R+bgq9fFYvoMx3iGw7IDSjqxThM6NFJB8V4Y6WSYiCM+xkg6vYMT3
BmvBglj3tCOyvYRqFtXr3IDt5kIGBMw747/4po2bQgUTWFRNd66S4gDkTb+WBQBEdaaCFbULBqPS
xc3PLZJCtoWYytyR+O3SQLvui+hZ+FIRJbsSZbrPNd8RkqjFXtE7f1dCdavIOIHsYafel2BgE/Ds
X6zOX1adO33z8S9FjTGFIF0Y/jM27JC33IYXRkpoPht7hDGmk0+Qb6WEhfbe2UtEHZL3qGGZ10bg
Z31saO9uNLzE6ajdEhcrCscYnUUfOOq7j6YCgW09PWtCjC+2aV7IUhJiq61tipPfIZ8LeVXEaq4t
5WVVha7gIDN2h9+tAoKVzUFx26qxso9br15EPQZGy7bsy2Wtzc5bOIzfZNH6RAD64Ja1IzqJ2aTu
xiEOlq7IyUPavbcROjkmfSjfDJ41e8kSuTfN3BBtyoBLVJO2gHjKsLmY4HEZC6PNVrpbjKdBVmV3
pHOachonZWvCQDmNnHAYw/6cqBFf/cq+lNDtV05QBisTE+4ze5nfhRUUYpe609ujSV7JYRVReYwN
dWx1siAeNyhVUL+3ZvMURuyMBw91ObvEd2977/f7ARXSnvNeT7h6OMj5hrMfkUy93/vX5EY2OWS1
EY0JOgzygnF6rrp0eq4nlS8Y8ppbWZUdapDznMGoaC/biAAyDrlpMDji+GhSIaxFpdOcO46M0ZLj
7wK1GP9JzqGX8Oia8OUx3GexOgO+35ngzNCZ8Gz1yOHnTQ6Xr6HY6i8CJwhxcV5Y81VOPzuqri5D
TQwHWfVK9bm3Ev8Ktqj7lKvxAoOU7HMSlDBW2Bncq9hZVDsC1cpK9s48oZWnp+1eVp3W/+pqbCWm
1ks+o8A8vw6+xu0TR6Zv+TyfFYl6X4eot91ftSZloGSI28tqpLHWO0WaXmQ1DoHQEeL/1I5senDA
vsmXGVOjPeg+hHMCT9nnSmcFsmoWQNlrgtld9O18Fpt7hyiCZZgqL0nqlDer0w6Tg4soVl9rTiXm
k9mp5To2gX3Wc7UaYwtGOldo4+WLPFYbaAD/0VG0X20AAJdHM2n37NA1CWJ0lYa4ruudB8WtkSc0
OySH7O5W++r0PDTF9Gx6wt+bmXpMu8Q4xcA3z62e+URrXJ+P26t3U6u/y6aZ0oFLy9zLN3U3WpN5
MC1y7rOWe650zdGMB+MSjp69rIJp+PDKN6jo8Y+iQ8mwcyvlioWYuq8ihEoHYYSfstL6FkbhM9+C
cNNWCUIPSqy/dojqnH2z/io42b32WpO++MNP2SULqydnH9TJVdYivZwW6HCER1kdESnFj2UItrLa
2V258x1buU9tmIE5C5wFCz2ZP3QtxcDEyp9A9epnvAK8G8rswx7bL52lHrr1UvPyH35dAG5pHcLa
mj8bmvlAC6NOzZad6IEW98Ra8ePuSLGg5KuqqXIieaecnLkYArBVneeScZk7gLMqJ3n1qCLtsFAc
PeVXVZqfSeWQDQnRrFQRCv2cDs6T03n6c5AOwcvA41SOsrM8O9hA5FayqmlY0aus5/uEYB25VfHS
pL158HpQgBDV2HbPhbySheyQQ6AbOks/KrS1oSj9BrjyuGHzxk+lBXoWhNV0LO0+/Ux6+6DUTnYz
KzN+rYQGatNHoDELo7NvKP1C3pRnCaH0MtSgZWLfaudVuw6d2eaoTGeXzzbu0Y/iUtblGGTUqnXj
sKmQVTfpw/P9ap4Bph1WWwRMyQPauXIf89dkj3scFRpw7uFOeX8ZOUi+lhwjq2ZYRmsnKrHbkPM+
3oUcowRqx0rbvttozP/w2Y/e3A5/Kqu1QUA7Rvg9V3TxHIKEP7k5yV6rKEYYVxgVB6WJwFwIWVkg
4YdwT8eW2yADD0o6OPK8osq55BSIHNlqamHHiMhvjKWhmwPq/Q5VQqDPxvhF9slREeCWjTHq9irR
cjb1RtNtoyAVsKixxtRr/TnOsh8ZOLNftjgjuKn88ELMrwZLbV+TEtVGtvfpqQMvejRCJd00Thu+
EolmW9UBvfeqr/LmPKi+hQX0jKqPUS6Fv3EZxZQexKDMEO3CAjdENAwUpfoNedDNiDfFL61NLjbM
xHcPTfFl7YwhYMQYoxXMCndaqmlPg0giONKB8gUq5VXeBGhgrXGIfaqQDll0RSNOqt1+d7q8epGF
ZbVfAUPMFqwq/O0ScZDBqbD2mEcAfitfCNEtiXAEz7JpJL+3VrsM64u500xy9erUPJ3n8UGUFGtF
NcwlBmqc6ZExqI+ymBTO9MGoXlJWkC0ygEW60R0O/7L3r9E4M9THFBpwvBeNTvIlnjfyc5XF/Qk1
QOXkksbcBWJGPI4uer5gYZ/xW1rda3MTL/sjtL3hZLt58JoB7luHQzes5Yhe89Mz37gvslM2kfvY
wGtSr7KmF5YF3K8nv9XxjRqSJ2wB4qssVD9OrkXJauS2wtg8OuJ+Boeg7FW5eQgox7L1VWcXCPmH
7iLgPE00oyiOPTuC2s+wlEKq5fgo9J6A00p3phwwuF4fDB05dX6ROqJRoARFE3hPtocneF4gim+5
6c++x7spboyDNbtRJbNjVRZXxrFGfmMsfXak/zTLPtlWOT7+AqUOOBie9XOGY4qH9n6F1cszymni
BIDqVXbJInaqattb7gDGqfefZdsYI7/no+66kXfxXdX2d+sSCIszAjEkrJUk2TOQnHVlNNmr4anp
a4QPQhu6+UU2CcupUF9ROzbVjDfKdMLUmHXifoNhps95g2NR4WAOF7rdrahIrcqxtuKC3EFLPBQT
UDqA4jvPRJXMKHzIoOjxb1G/NNEcI5PAZpfThJm5i27sgq9DFX2aJi/5FWb8HpMK7f9Mg0zjN+2P
ytS+a3lTXfFbICzozzKqHNcQNUtWdloIdSurWS1+V9mXZodBs96lpp9ZtK96pA6fAIqwZPCj2A2j
or74ov91F/1jACi03wOMGpCopoS/ysQYb0SK4AeSWdWddrrJpnQqmxVUXsw7yZ3dvLnQWg8VtXq6
1qSSLrhrYEBPWC2CNsKDjwDisclSga+F+mpOfbQKXL184xxaL9TWDz7qsjkBkeEEne3vfzwS8Mfc
i6qPnnAwWYdBfRNQNnDtysfnQtcJTtlpeu6R8tmrIbxC24gP5GV6nHV84zyUQmwjyxOLnCwx/ltz
oyzC+SoqwfSEYZhuNGRH/EMOC3YqlZ2ua8fC5emJImcBcmQusOT6ffXfqo+29D/Hja7/c2oMjKx1
NL6zRo1WHgTOYxR6s3HXfJnJVkUfAYqlQlvDZMfia+4Z06LqNvdLrwc/PvrRKkfdDDNoCl11YOOZ
GpjnMLk3ifnqUdX8FlrToz623YszVOpW3i/b5R2POZOi+j1VRSRvDWsYP9rZebr4U9g6ltSIRlHM
VzhnkxpDCkKOeIyVnarlYlDtg/nZVmb6Qw5BiTfd3lGApQWqoTb9aMd2FI5U3bWoSP2pDyNki3WV
Gb/7JXCaj37huKidQt1NX90Jc8uwtb4iKsYPUcObWBvr/iY7y4QzXju1w8FoTPQBZ0kiMjzjRZip
v8EmETWDshc2AFB35AhoznHBAtereYwRGCXCLbXeXOwzskvaJvKdYoFahAf+fEbxZ/xE/KW8bKTM
BwpBR+cuBTLXeUPprC2/VJwcyOz9Y/7X5yo/bK9r1ZXAMXahEoguz/IbUjhxvVGgf62yFONeRRnG
07+uslxgqhy70U5e/atXiYW3Inb+AXTDIAEY7622ba6PAnJagoruJP7qCMFBbvvRVhceZPi/Bqti
WgKSy4nqWL8niRkB22I7iira5iHblCJznjVPRLeuHvTrKPqv5dzsgJfahENYbuX26M8oW6T6tUPC
ECD0C/ZkHh4BQNC9WrzYpWuf+zqwX3pw0OvEq/BIiHnMsBRWC5iw+D87Tn/TWzUlnmQbiyDs+5s3
txUiItqWxdFetuGtGmPm8VNWXD0bbkrop9vGVJ1lNWoKvLjKXjap2BdKD5gStMhJQZy2AaMQ+s1C
NpSqCW8UaVruM77g6t2dHu2PqrwabeeiZFZGaq0s4NErCJhW3rREnkEc71VCQ6FRWJ/qoBouxswo
lu0TZlKbXEVvUcx3FdiRwIIM4A0ide0p081Ez+s6mZhCm8icFzNEQxZoVWZ42opiL6vuDODwQ1Ws
4rF313bQaVeRLzAnr55mFBSh219xjUF37toguO7tmDrGHN3Ossa/n46xqJaKriH4ON/0uF0M+SoZ
HYJhc/uj0x3Kdet2BlqA/7xSOZMdpqDbIGNRQ5T+Zx7Zbqiz/kqB48SfecL5qnWrvRfV5vExj2wv
vOBYGkV7vL/vqsMLJ9NxVLIJlmWxa731HmQtMt7BRszVJkEFz6rDdj9CpH2zjCldkDMoD55aHv2+
iV7SdHzXWWjZ7PrhUs286RLiC/lkKb67UOeOvjVJrnfTLfcByuObNKxku0sUqTRGWIMQAnYE5vXN
5Lb91yzYyv6ujIKN3mXVHgCY/qlS0biJzPxb0XJIMzW3P4k8wgKRTQ0xbV7IVIH9aATGrv1YD2dS
VCjbzR1V7jxHEEZeXXylDp5uVWs5U+aNaD1GxC+C+NVQDOeszQVJHqiyKe+Tr6nVbFuzzs5qtJcj
ykED3zW7BBd1rS6R2cnXwtaniyzSPFTvV8RAF56HcLdsqoBRslKXRrd1czAjsjGfB997MsFzAvub
evuYS15NA6xwOx8W93GP+dW8rNaql8FGmaeJBuWGzwoxohnSeC+aoF51uQlXhSP5vc1rNaFCemCM
bLTjJjx5MNH+3CWblRJwpGzz75BIfQZGWg5k3HSaptWk1VGzeIySN+mDV4lVVRjq3iqGzaPX6nEO
UDpvo4JRuuZa0BBeit1Puls3YEX14iPOxQFVPbRh+ukJNKf9KxrFqy1U5z0BTwNFh41gwY8ATIN2
we2xPVh8wi24DWc2YNEuhYdslI/K6vreaJmef479A+Zb+kXhn68v5LiuV3giuoaNblnoQuMY/I2C
WuUxtk0sfrOi19iECnatic7my41pxOQj3kQkUJZlU4DuRbxgyz6H6LuwsgNUTQQqZDWN9Juwvk9z
RbaoufMrSfT6ZGZ+/IoVnL5We96jrKICiaQW9FRk6+mVd9msTqiHvMiWkqw5buFtf7j3iTDc+r6q
reTc+FUml9r5PVY2GQ2qd2miXVVFJ4XieVhT96qFOSLz9wAQd804qUs5G1zPJdHW/qimrEO1yKp1
HozeAjhDhOMqbSbBnP6vutJ0zawNx/P4zxg5UBaPNtR5J7i9Kh6zpc0M93keg8rBdhclOar1o01e
/fWC4wh6LURgi7zpf74LOVIWHDC++SYJLtwyIFf1X7vB6Y/kc/qjvML54/fV/2xTos7ekzZYPm5I
jWQ4Pm6VV482qxTrtkVzQnMM79gTqLoXXhUbsJtiH2sty6tWj54Wrk4FbZKRf13KupwDcIi61qOh
XBh/pvyvA/Htg9Itb6wqH76cSHaPl5FzPWaQHUBRcr7RnXYeqnobqvX4PgyagwXdaJ+8McSlfIIY
rKPr8xXz3s00ssVsWkDWwp7ql6aMwIWSuwCXXGas3uCnW3KgP5q4WKa+XWMo8IbURfZczLpmYzfu
yyiP+SlSQ580AWTU7Sd0CJKlB8F+62Q22vWTSG5ySNJkzSyTAQtzvkN2/I9J5ABZPCZSrRAjs//P
SYa43csXUFWWYI67+Kl/xv22jxYKATUtGYafPAmfHZJk31x+qIs6yKsviUJWBMQz4tsB3DT0lZKb
HpftejTd6gnzqXBb6qVzakZUA7LWGg/Ctb1DFqXjzmgLKA6ZZW46L7SeCO1ka3tMx1s71ugbpu30
qbJKPMPDwP1SxwohUMKFqCAkyc7PHURtczx2FkEbp2sUx4BapHnenIJi7hpgY8WTY21HyH1gwftV
qTYKUPgEqaQ8FfkqHexAARDY+wcCvm94GB5cEHzTnOn+phToweC2ihN4fW2z/GUIR/etNTFZ5R8k
lrJzGAqxNYMYKcV57KwnuWoTBe2ZudrHZOqGykov3XxvbVUrbaz8F9MgZDRoylpOqQS5fu5cO7u/
HhTbaE/shcjAPEc+gp8KQ7ff3l/Q5i8AIuYsgOeQHot4NhlOiSpLVWxNWOD+RxT1yTZW/c+dhYXu
vm0E2nau99OLlejFCDHtsRqy0RGGaKbrEGwOyD5HU/SC1fAiNfcZmKUPoZfucpYZPQt2qRdkb9F9
nDtUYZMvJfunpsGw0VqEeMfGUok1ZR82BOePTABUxsJEvfn4he9SEMP10IykRTs2NYRmP9hHSWu1
1LfEKmt1JBkLO7pEM/CGpdP/EO1Hz2bzWwr6eFU6bGXw6/uVV3oH2HuwoaXVZwt5+edybgrzzDg6
wnp9NPmjqh2CAi3jDJvKeZDs8zKiNCEPpIWcyzKrbBUPot3WTR+QHquaevc7fxGL9jS1xB3T2Nv5
+qxoUMfWGtq39aGoJkxA6JSvYRlrmLln+TlF8WjZgNff1EUwHh/F1BW/q6Mgeb589My6bWGAvQdH
SmtA5C2FqjRWo09kNf7m+IrzpYpSIBWswC+mlZVr4ZbmRUW9aZc4rXHguzQdzR59kjAhtOnyQa9S
/Gdgkig2gmotRDTPezFTbeJ/HuLiE53aptGvdxoxNd+OjatEI8x9IFP1q98MFwsEO2n3XZ2L9MsU
au5REMZcymoGLGBVkyjcy+qALrNRJulrX5fTk6Opv+o+wC047fTNoKtIkLsjc7TZD0T6T82k+wsd
r4cXVlywq0H+Wvmt9yKb4mqYt8v5k6xlZaqvTAPxZjevcHoV9RPJ7v2khhrI6L5+kk1/2lO31I6P
JjkiBJ2ANhq/K1/tn0Mle0ut0vzw8DqCmZuNN0JiFhBQyNtGn6tfSGFtGtcxPlQV5egIHP+TXiB0
a6jusELZ1/iAzVAG+kfyghRVfgSDWR4JrtXAIFOH/GReQMrMkgoeTVMdE8OuCs6I1O+DGmcy962P
rFuNgg06rt2LLFA82gSARK+yRrZiQIUVU2VZRdpIf0rLYPcY3yfo3HSuWR9km+5P+B2P85IwTwlt
o3/BkomAQwH6fW4ScZiuw2qINqgDYBoFOJlNEo6jIPBQ1YZHLIvArao1KcZulvvR7m2Fj2UarOYn
OaLnh7+3PGAesmpVQt3FOhEL0A7JyZ6LFJEwbLv0vaw92mX13gZIa6HkcXFU+by1+HMUTfVTMHYf
I4YEEGuLhHwd3zLDjIrPbtEQt3ACbyerSYmFRQlP/aiFBmpbNgqsjdV+Ijjp/yRjshAGYsKLEdeg
IMW0SOkxRSgG8T5FHm5txD9eSASF61wH/pnVYHNqNW2PjqlZh8qbf1l9o16KjOdX2AW7whq3A84m
p1L0xlrz/fK1QAmQZ0bQf4daubTZEv/Kc3gqqePB/4v6pa9lzbPlT9VWOJp20FCuyf8fY2fa2ziS
Zuu/0qjPl3cYwf1iuoHRblmyZMn7F8JpZ3Lfd/76+5DOruysGTQGBQgiGZIrbS4R73vOcyRP1CQb
jQuRr3Ljs+Zd9WrLxZ1U6b5DBXsXJopxidMYS5WXoBIY5V1Bf++pLILXIG6iF6frnWUWcsF2Tthv
m7DV9lWfDYchHuKNk+h0dEuymFlsOW9OpNyGwgO94eYg7hs7vXQq3VhaNUe/DxFe2gQhRkPzg7bj
C79P9YXbyoCCxHPvi2DsNrlSlgcKqAOT98HeZoVKE7lQrY1DSN5pfom4LpaKmo3rX/tEnw9H7k4w
80MgJinivmUqrGFTC5NtLwbV8D9ue8Y0vhPi53FLt7vTkDU2hW87hZShdzfFWJv6LhO+sjPrIjqg
kY14rkAint/N+8CEvuZNFW7n/YMsmx2o9ueGKuMyFgQjzvE386bhdMTTTRCUebPKs2JPuU17FJqT
QvQV6qqLiGb39JzVS2yC4fBbeShcqt/NBFyzHdTHIvZfIQKITSlhJo4uHqcvAoWu+PGJEsSbj5nt
JcDSsXQJS7mY0LNQiErnqJYEkhhNRQodhcJDpxLMistTv7eJ1aLt1dTPbUmOKlgN+0NT7LVFUhcn
t6osmgLziGPWbzTmkVQVqIPypHAxhxHE8uvLtenLKwLmD35YTuHRvn6vN5oBAL4Nz43w78B0ButC
jMBBA+zkdK5u9NKW1yY2xSmEqbbQNat8Gcqy4i5JeW0elkjl0SqC5D4Y++AibZ1nCp8mOsbeJhqr
t69RieTmK0LrDlWNeJBtsDGnL3OYWNxAW1JX8zBT871ly431wKSseS7r/fwjCyWubxU5clZO310a
pcuClPg//IPciCWXJ2IJ/Ti/2Er8I04tsW117eeuef+8GbXNcOu4CCP/HD+yyN/FZO0tmYyC/24a
6zOX2Uq6onnnSjOXql5lJ6TbOSCb2NzIPB42bm/7m5CmFnSePAYUmgMQtjXBDcuC09QmlVGtzXEd
K310/joapAj1RZPVO3Ow5h6hek6S0tiQ2lsB8EzEeT7QYtc42o2gjSFH/BVm2NxlSrNKdNJ1EmU4
RNLz7uNKoGiIckq9VYn3YNrXlvoPMxxNCkUEUXgtNZyRqJaF9KzylQrka0zoxGeOMZNmPolX6D4X
eWIMPwDFXVzPMN9G2ikLS/jyUcLnWHXCDu6bdBs7vrrWdd87Qx4Va38Q/TlylHJddWN4rys2J07Q
iXtMOCdq+BfP942VgzWFxtjUcrenlju3S7jhztRVDxGcfh03o5Eor0S24W2pO9mJMlR96IR2CSYb
OkVW5b7KlHyLOJeK8CCJ9Va9EUKmCU43B/PzNTDv6wetamM0dHxMyi6/j/vdr+9gUujfJp3yMX9k
/trRQGzsZugwZsf7PBZuOMZ6Tya7eQge/7VHqgBV2Fi7eIrR7H2EdovGMuSld3GF6kDCFoLr7Wbe
TIWXn8rY5r5uj8uhbNttU/XWPscquh9JUpm4G39u90SJ2T4apTqS2WOvL0IMaA/zhkPSmkLl8OLZ
Qf6Y+v5dQ/wJxkEGIn/5GFymm1Ts8EbT78IkFGAJzM96Z6mohCL1YCD9/+Z5sLPGtBif1RGccJmn
+VUSMreOWS2cKr0qt4ouAYla8ACqqPJvuFNFRz0mZ95QqJYbg9qtPBj1DyxM4cuB530tG/e9Lsv4
MxYhwRV4zlkAQyOn/U7yGpNBs8k+zIwJVxgB1GoBAndZ453nl0wLg5Nd3XcO0FeaFIZ3ViLXWQ9N
D7qPZXC67ukaWDo0DYUJiL2okMCAJ/aeUeTH6Tr13Xxp+kO/mT88OhWa+UCuq1rPmNLy4nAVU0x3
GqzLjs8l0+Aeo84Wr3WzC38emYfPL5l5o1HgOhKj4x1y6BGxqWZyoTTdcJeqgCikp0zLrrpedn4y
3M0H5nfzSzYq34pR6Xfz2BwKsElaaV9cIBB6J88iQG6h5ol30hTovl4GJs8K6BcLuQj4XdxF04vS
GtjzpnelW4P47QdqKmm618HOq/8yzoX9xCpSAGmZBsv58Pw26lmMuUUNUOX3bw1pJe36LP7RB+07
8ZLtGdhZcxlkdnKUokWCmyNvrgDUEuzavqRV7i94qqknK/Dra+Ga+xyZzkupB+WOIL1+/fWpIMwB
+XWQWN2yfHCScjvvt7pI2QUqunaIq+1ikDXWspxWfzO9kLA2sZKpI/x8W7tGs2DSau/6yumRoFv+
sEOIhOcrOoVRA2nD99EbjyPgohLyxihYfVNoCQ++lXzYg5WSFMQuqwp/gGSmr3vgdMkeXAXrKnjO
YcViIHswals9tgPUnulgrvv5g+9BMnX08jIPMKnzLiITPn0oauPG9IOKWqOOQvzrJVrqXSz3v/Z7
ajHsG59Oa6vGFGgskjz7+sT5F1+aGvFI7iVXkXjJZR4A0A/UmFo1X+PnAzyeq4Xl9fpNYVveuS7t
G6K5kbaYSUEaY/JJEhZXjZK3pJV7xESzOzRtewd9JVjPm1qZ6Atf9fKjQ4HhyVDex9jIX7oghomr
k5qmzh9KFAv7YGXu56Ma6xOWNsUTay71mAz8y78+VWM6w7ql7r4+BSR/NIPg2iRGea676r1Dnb7x
xxjlbtKD/MzSny86Ip3F0Drp5i8H5iHzPlVNiQGnYoJFM6z7RQjKpLQD/1YXg33GbrWTipUc1TR3
zvOuVoPeFBNovwNyNfDnDypsAYanrDxaGAoP/ZH7e5rDN9Xb9GjZjXlQNVGdg65kMYDB7KanaHpW
e6U8t0Of70JdtgvRBsmh8N1r69rK2ZNNR+GkLL8V0rhmkeI8ALtQd11BZk0qVPEsTH83DzByQegn
qI070gNaFAFFtIzTLDrgT6vWVVgbzy3IZBkH/SfpKg+OH4snSfjNunP98pbEq/Ku8LAuDbl03hD3
reahnEYAz+vKuJpki+AsUKsbLe6NM6dOtJRalX96p3kkJTRvWSIkufdaPbqRuqZuhzpKL1Hrhts8
JFPqgJyCKX7sDsuoLYx9XYzGPuVMxEUfg+HTyf5MF6iX2FFOx+ZR88t8/NfmfLQpqfinqBzmra5B
LLv8+rb5i0cNuwJyEhfUwirrRusUh/hZw7rQMNnI6BD5GkY5AQA7rTgXZadGL13Tv0++1++slZIY
6fui7ZW9VQG5JnURiQnEhocyV8I190r1bnQ0dacNgEk0R2RHMsB4VJi+cikpaSxTCKOvxNpdgs4c
oHluukGApM6VFx5efnjTdhYL8Pmtb6nxOkmUDSDBkDgRrb4vZdDcZ5rb3sRaTY992je/1B5uh1ot
usWolz/36QYhvzUCU048PkaKiXLMmZtoSqQcmCVre5wT0CUHOUmdm5pnLZGHcFfISs60H7S4V5JU
gW+9Z4P3tBPjWiZBsKHiUR/obKIRc4cD913iSKYX4kavgsrF7tcuhy88mmiIaG6ZaU4bvP/xtZlB
9KF1PNJzZdGX1rryPOL9WURK7r+3bfXkxEqK0q68QVAkvEVTlgu0Avwe3OrWCSzLR9mTbygaVd8j
v8B77oXf3LGgz4V07CXTSp3HaRw+RWVNjIshymuDeHClx6N5Fq2OeDbo2zsDxjCBluY9hZn0hpQ+
m9T1zLjwPC6WusU3saR8yR2kgmn00QKLoM6lU/JujfJbkNAAB5fLAsz2e6JWLPeUgUOnYmtFt0TP
0KoAjb/1KrU650lZrOzMok4LFoRrunK/RSOss1aHcVKogEssv/8Of+g9bMP2RQlwRJhYPS9U5T71
EEEY12P9LLXumLqwzxUPAHisEQgmCVnZVtpQ74q4Sq7z2HlIqcR71evzFwA2ci2Isb5FQp0tzNpn
Ug+W1V4yec9uYdGW2pm7jLdIjLo7xqHpLhOV6q8RdNat7Y7eIiyCqFgmQXRSA/k99JyrquXKusyd
/oXMGg8372gyPQuUSwrIWnrl8EI3397Ow/RpM/dZ0M/DQKGgtyXTYOxdgxSR/j4tJo0DLcpVrur9
Le4f41oF473M1Q7HCSm9doN5cFRfikwzPwPWPsSXd/4V0aG6zZOeVJiKqraMUkj/bXqGXtvtLLQ6
/EQjOf86ENrmAyJtuZ93ATeQ26iqm1VRXe1kjD9DwQXD6kBnQaBmBAf18d7XdXremVutHLjGL/Vg
3kXEBX2vfefGJRjozQw8F6a1MlDlc7gbNgm56qEU90kRh2TlZcY3g1yCZPqQMqTfwryAmdAPYlFa
0VtGb2o6ZeFgB7m3mzdt5i5hE9QP0xMVqgIlNxzu1ktIh2BVUf/bz8O46vU09l4qwQ3bZoWyhGd3
jnP8dZ7XM80MBSJ2xzJeRI3eNBjH4BaOaP8SvjlhY7zoLKn3LCsDwKsMkgbkqdZqYv6A+HnllNGG
ZRUhvn3yasgA80unGOO2s0S1jIPYuzgahnIFzBlOVtwl8+Z8IG3lc9y6uGqnj5KYBmXl4lb//Bqh
aWQTy+gtZLUULjOjHTftWCP/mr5w/gYvC7NlyuW+nffN3yMt96iVmKTnLYrb0TkIuUFNP2P+ctFC
JS2skrjj2lW3wLHKBdmKxh4+mDGl9Bh7MhDKdQQAf6kg9d0aOr2rmKneq0gvVq8ab8pIhJtFlu6O
sr79zIx9Oe8XjRDrpKRFYil5SbqQtlWdwHwj51lZNYre7vHGWPS166NUM3NH8dHFVegMpx527NYY
GrFQ2wFv27SPq2c4EY7jrxtmhDTW2fx1wK+BVgVhU23mAzHAvS0lPx+KrnGbllI/t5XUHv/cmktD
eQRXptOcdUmu7gg31wzcPcsBcdJsf6XYksxIV7fGXaeTXtf4TnSpppd4qKG4mj4mgGlzLPro4gX1
kdskqIlpKyFQ4K5FSz1vlfOsEUXZtguUfPnrQyRnVwgWyNOcx7U9+W+txz1uzHz7UFaOC+Rct3Zj
WW96s1Kn2MwUIKIAE+qWxK/qyt7TMa8Lvy+f/dCU63GCy85Ha5v5Z1q3oNSno4WM0ZmNw6MZEKAR
ltXjvLvsbQQKHkml84cIcDPIqzcl0zI+ZKvqpy2t+ITJP3yuvs07mTJDe9CqCPt4mR2ZNdIFolv+
6AxRAOvR+0aqMckBInAQbcrH+ZgpWAXw54MJI9NkbYyj/6ZE+Yq7QfXRpTj4yi6vzhXQqX3sEFhm
p8rw4nXebh6RgojAQR6yMKBTuxwzgiKRyF7nF3qo9ABpL+zrUpv22d5ti5yceBUl/hoypM6rNRa4
W6dPWSy2b1TNcr9GzJ/yNHlLCRnlyvShAHHoFhwaddjpA/O+EcY6SpofmtofEYYqt1pYK7dR2qab
qtHM66iS8WAMlfkRGmgneHz8IAnikfUgrB19KOByyvSEUju6Ed3AipJohnPHmm1Z50P46iY5NXw+
pGrqqrITmg+VOiXhOc4l7aAICL/Lb7O6ABoJCWpdV7XBdBYgYNHkyqfKdJeO1g84Tu/0grxnU5ug
LmnQIKqpdVRDHrHKqW2flRCWTxs60RsyWIBW/EiH663Rcwi99BDJG9O8iwp7eVul7bjvzaE5cuvO
16HZ6I+ZpIrGnZXH/A30/3YlrIrJeKi2VxGp9Hzw/YzTlg0YeDXoiF8o3XfX1NPquzKxj/PBxk3b
a8ZdY4q5LG4HPzB/dmTbcqg2aQ+ikhAhnlW+Hy9jGZiPqTlB7q0gerRT4CZuLbR7FX0YmDnRJP6q
60N3NfSKdhyipFjMIbBVJWwcaVSyuMbz54y+AcK5bsvqfaPEXrEhWFh9HRyY9q2tPgQjpfA+g7IQ
dKl4zYuiJ/h4tO5M2YXrit/4KgWJooFffuwREJ5cZ/gopujdaDSd7WAXw3repEdGJYAQzoOcTDfT
h9qgh8EAsDHQVf8aV2q37susW6cjXcUl7hot2ZJVb33JeKXiK7e/tLuzalcp6GIKJkaL0EvwJ3qV
ePI88iPmd/G0b7Rc9amuX9RWnsZ84SJwOTDxG6nS24k4jJm6CQ0MbUK1w0uA7OuUUKZvspRKEzdH
a6dShlnInPlsimr/NjVpqime3r96ikaFV5IyqyPe/Ao8UKcABKsnGpkZHEloyMC/4hHmAyOlerLL
en1JdzheuA4EAWAE5q2iqO2KBvb4rkjQMjWYOmvkj1KpjbHl0tzRPEJoTaTwNQIqiBwVicW8mah+
di1Ljbt8YpyQexf3LD+NbU7bdtnSiSTwSTFu9Zo2Sxmm8bUUqbZVRto3eqAJrAaBXJVuWp3noyI0
OnpevgD8MQ2eXvJ+79tReYniMb5i2arXxSDV9XwsgLFzHxXPv0YTRNGsUqXQN1/jkZOfzByNpIau
oxpOKeWxCx2+o1KaBUDLacuLoLFQQySMZmCRWRX+jjsDMX+NX96jVVy2MvcoJIxMFyLFu4SJizw5
kEyTpn3zC8E/t0U6gnycdgU9ERF1mq/GYRQHPXHkWcsh/oMZVJ9Gfs7SKc346qQgbekEoAD1oVkQ
rx4erYkilI/Jd2z+d0zq9H0T6YiNCGC/KsyCr6E0nyw/gE6sBc6G2369trqp+RSH7iGFy/zoy2ZF
mdd6sQvD3AG9Ktf2tOn0MlhAtCBZgqfVxU2a+3kYwYrGRgWRvJ03AdWjjr5y6j/iQ0veev6lxCEb
GIoarO+GW1A6y5K3TkW9rUrh74mi1Z+sHgn2NN4PIZgptV7tME/CLY51nppjXS2dGMy+bgfNokja
5q3Wm5feBv+PIuumb6COoST/VusOkjO3ZTqPDfcuarwpPkZdNpWq8Fh7hXtCZkHZ6PTpAhahKX0c
q2rUz7IvrkEy2u+tF/DAllH2aiHfWRQVOiANE+tSBY61qQM12Tai+C76HnJvr2+rvNBpI2kDBX9E
FzUli4OHUWstRCOf9bI8xapSrP7423/84z8/+v/nfc+Apw1elv4tbZJzFqR19fc/HOePv+Vfu28+
//6HbQtVk8K0pcBf7AhD6hz/eL/A0mW0+D9+3BhdVVnKMYL0TfRu0x/7dokiIzk204av+t+LOgIJ
OolEHNdcFbiWES4hICHUYmXVNlu+Kh8rF83Un8dUxVg1GdCdvgvTg1ZUwQqhWUbPI6nuWXxyRuf9
z33zpo7yqUesgdAqnlI+/CzHFaQlD3FIIIPCXPRgyjB9cOFJrdFtg2ibjppphTRNK+WJnBQscmYW
InGLscYrbeM8u+4ptrvkPeyyct2JzN3T6Kjv/RK69ExziQPgB3FFASgJxdbq3gO8hluzlNFzbob7
eYzVDPQluROdHNn1h7ST1Wo+8N+/HfGnsiIYwTVexk7zj2SqXA3CLu5dVG/nxDBfggblTC97deMM
VoQjtRteplGwfbM9Z8Z93WtZQXM/Gm5/vejwZ4hpURLC+zTMFqWFez2ykoeKdRIZZ8EqggZ370+7
SNBG4t/X1o0ZmdHtvz9hLPnXE0YIQzVUy9J0CadMqr+fML1ldn2D3OkurAXPFZ/HlTkZGXy7SUkS
s9tVDvLtMO9j5jDcze9EBZMMyaVnaO03N3OWuRrXr0CMUZi1hXWj9YNz6UoupHlE3pSfTd6V07qc
FLuWRA3b2MTz71VjzncZaRjAiQjOcwALfZh065l4/rIpj8XICQuStsofHLu4W5s/KCWm68YdmQGb
3dPoKO0dnKtPI6+7JyDz3m3lAw9Rp4Mh7McdqSSEUWVW9FiJA1KOoVq4TLtRo+jmAs9xFq16M6qX
rOuCI/0MJoOkfWjysWsM62WoYZB6nTLcg8Phfi6M8TYqS7wr6i6gjvIzO8NrIvswMP01zWKCOhCf
/e//VlJaf/lj2cLUqJDRQLFtldKg+fsfK1STyBqkE16cxPWWjUn3oSnz/lKpjtx2nkm+l0u4RkD1
Ak1YpL6P5riyKUJ/T1Prw28y8UjriRJFUqm34RBWxyQgkUWrm+7RM140J7a34RjnAJ5aboVGDptH
J87s4EZibU1bUojwNO+f34VjudYEiVjzrihFsh0hVEYnQRFVjYJxo7KIXtRTAt287+sl9Py7Vj8z
L7UnLt3dqPH4zy3RXLSefkOEOfLTTOpVEefyjTTB6SRkcuoXTLg9HrkYxUm0NzvD30bTJUI5KdxH
MXQJy20DpFyga9Fzxe5tOdmi5hd38tDM7zCY6yuQSFPll9JRzPN4pSiDs1SSkQqlqh2LbiCjrcfb
UPW5PLX0kE/N9K4ZgmxlOIJJ4u8HyohEqkhRuCymA6UT7NQiBuAGwc/X7XZdqMn4Ds25KmT4jXtv
sCaeNLpFPHiomB2aSAtuf72QdhfferCXTdJIFwpKcrvXxYGZrHbOCJk7p2XaA91nnufLotnrTYmr
sLPjh1EdNpU7VeisLt3DAsI4O23qem8vh14d9kkOByhuSndVUEgWKGuibAN5xaTSVeR3aUvwTRqK
/G7e7LpMrPEsMW9JwkTAPxvGm6oZwkXkmeoBRipBBBj6XlUtvYllWHwqlvG99Ar1QSUgbhtoOll1
PU1IBxHccoAG8DRawY4OtgsOmULNcaS4TyDz1H1QnBAeY6ZD+5w25yOBE1JIcrMeHrLfaQsAzffI
5n1CUR3XXiljKeijVfRF58NqFth3djwoRy09Z/yOMSAMtCToWpz6oIHZOS4Bept3iaYYzIGn/ehq
9lUZNvhznVVvTIZ1o9RObVTEW1qn6UE3KvMm6oyE/7HKPcgSdYhButMZpeKwCjRtfGhDbOU0LWCG
u9G3REEDZ3vpRo8dO2Hd3GOgbzJMrXKpaVG9L83GwVWSs/9fhny9nQf++sjPoeUwgp/msj52gV8e
rCLX70b45NsYftQisly8k5k0jtJJF/wS6r0ESbYtO9O6L0cyxEOlbmhrsigywvyHFShgqpzgDdqF
yup3dJf//m7lTFONf52K2DZzKtPWHFtSI0MU9fvNqorBOWdakD14VF0W2OHFayaAH3uanx2jxOiu
RC+c8tYTr4MltHWGjnOnT8OoqrZQJh+SNsSoELOovnGouMS2ehjMWBwSBzgOvKQuXPScMXdNr37l
YERB/EYAgP0Uj9SenGCUxyrg6Yv6xjulVRBtgGv720Bvsmc75q/fdC79PxOjS074aGDaV9T39tXv
XexPzngOpl2WlgUrAzT7dj4Y1ZAjlEmxN282ilqBLUz92xxAyqHUyiNlrfQ+Vrz0noljfEcc4ial
wxKH6p0jA/8EJb/dY4sRG3gE+sOgUgpi/WttLL0l7km0qGG6RhNLRToj6ZJas4idFk0ewjCu3Eh/
zf3wNDTacFVxux21ysqWdik1wJe1WMCOa7EsKAqo0uo1UlCN1oreobk25VPMebUsSwsKEhEEq9hN
O+pOdrquR0LMUCldW803rrJC0tejTqD4E+TX+dT4j9+mqdU8bf3I8qEMPL/+y+Y/jtfNw39On/hz
xO/j/7FbX9b/dsD2e3b3nnyv/jroty/lx/7831q91++/bazTOqiH++Z7OVy+V01c/3OePY383x78
2/f5Wx6G/Pvf//jImrSevo2aSfrHz0PTvNxQeVL/OY+fvv/nwekf8Pc//iut38uPOvh4/28f+v5e
1Uzcp4un+z69Veb3aVbWPhum+n8NSNzAbzRpcK0ZrAeqDJg4xxz1j3/+i36uHL7+Bv/zSkKih/zt
AkadZDtCNx3NcRxhGswNf7+AgRpg0MIFly/o4TUyimqRL4uMjJa2u9pWY4nQRrqWF5GFwX+A7JUv
iJZEe7TVRQoXYtvTROHaj0uNtK0FRFKXHpTu5BY+9wWtK2MI171Wap24aduiJ0M+MBJfB/2lNqIV
lJ+YKbDWDzKYHHlkB91t7KDulUuQXBh7cBEMollCDItNyZIMMVmwneiZYB1tzEE5RYDMDdSFRWaI
W6KgVrpGXRpR6VPa9axK4IOOa8NRgegqiDjXTcAN/l6YpmGJvV/CBgb8TAfI6JZq4APEW+DfaO1t
mxiV+6pbpvT0Zedgd3mVjZJ4AW6poYMaCqiiH1Zx4HvRzstarwdUNWZ4Xhd65tbA8DSeHAEdLHw8
A5nSDpTsZNUrfWhDw+9GpOSqrYXOD7CMnTputJ62yCYh5hrLkmKj91hWCdq7ZK3RyhqCTZdDPgA0
YFi+pKqO/q8nTr0MlZD7vGjdYdFrzG8M5jVVyDTANGIoUAt6dZgaYXjlHmvtKgrvwsrzCmOBINpo
HhRNHcpPTeknZ6uZlHWub0gmFLm+90WQCqYPwmrj4d6ZmHfte9Byq33S0yLWlo4St217l1UUWYkZ
BZU0PBN4nJjRihDHEA2TqLD0wGbqG+ZNIdlgLh4PfzAWaenl6XuDepAwPy0zaTSs0J9GQidZhNCc
o+LJwfeY25rWcFakx3J3QWGMkwYacuyRX+qGHdNhvbPFM1lESQBvLFZrIITEbANBsHWCFfRF3acN
E36RFtYjXNJGh4tYN7lJSxfqEcEw1BoStD7wfFZd7QgvIttnoCOzC80hZA7VDi5op8NYD1N+MBET
nh8+K5kFvw7byIiYyg9q4KRRphP5qlcxDgrFygPvLcxz23lwi1D1zYUeBYp66izQEWfF0SyLHnqI
qO1kAu6PLtR6kvbkCv5alJny3nr3eorF5sKrUFJ9tIbduYhB6zYfPIijCoRraLZ+3AExwHgRDISw
DYE6bGNYnPqUacyMINxK/Go+xieD9Cb7piLG29aRVfpKyO9+GNJ+1zsZRdabjiQvdUV9NUQnR96k
4qBBLcPuwxsNIEofKKOYH2PXpOLEJGXiW60SfDfKwk+6nApl0nQsiKHg4zkuVplUguDY17QynWn9
kHVymQgrh9NcNCN14iYKuFamFWIT3rPs61RtFWutQrSFZVU1lrC2NmPtyWFZXPlLM4kHu94YhSAk
Z4HhGjEUesgkbUg/iFDxL9AxAQdcIXa0880gtRxmbme5Qbchek4hmyRUUPShTxmxEaxsJBS9hSoS
Kg6g5250xmMdA8G8qyJk5nTcJWSVe4iHnvPDrJLYO+tJT9wbiR8GlhAIpp6YiGxa191xtvjIp5Ok
aqZkykDVh0elctvGIKbS0zjJIMa1z3VZmyMkm44koSVt0yZ9pG+fDAhsewJ4w4b7IuqLAVNNteyS
prYfYBbEnGCpHSmUP2ru1flGNtKRn4VSpkwqmOwoTbmoc6uF0L5MTKabPzwAl0WLcLuQrMxQC/VU
zvKOcIohb4yiWhHJrDftljuH6sp9K0OEbgGnsv5ZD22ev5L62NC2Zu3UFAX1iz4ezz7eBHC2Q4qN
vV1KKxTlPnJ15u4L8GouqjtRkNa90+SgeCSpS704GWUvY9CryM/Tz7xHFLR1aKLk3ENNlg4At9V6
KC9cjW45LlJ/MKnL+11tG88DuhzrrjML+FZUgBCaL3qLQsdLRUxIcC/R3lvGIifYCKRSaiklNSpw
nJQpABCv/Dq3c6ZT41BEHzGA1OKRGmmEvd4hGlT7NMMgJfEwswuZvofCIjFwwy2T/roJ1jRFZWyS
Mq4GRJw+FqVrDBtDxUVKlBbOJR2JgmN1Os+LEtPDuq94aux4hAmdDnmGanDLTdW130ZKMsQXYx9W
lXd6MdjdtmTP2GG6GpJA812W0j75r/zpeTRuHDpC4qMa7QpEs9eG6KqGYIyx6zLTbEZ6ABTMd6ya
RBqxjsn16BiBPdCeJ3eEsNalFqQa4Va6XkTktLWi80rcl3nf3/quhv0CbrUxPAExjvoPaAIDT1x7
SIqjTIc2WFLNVManXPF5kqwzG7/pzUjKTB6vPFlH+MIzpxSkOFsKz6wiQ5f8Epi51x3aIPL0+zDM
dOfKOd8X0cKschInF4HG4zNikefD+oMjVbRdsci1JvJvlSwzYAJJ/rvy7TQda/ppVbuEzInwcSW6
GoI9ZpHan9KdIk5fuTKkXeLjSjr6PEg7uHQrzm/sf9Qb6UIQcsp5r92MTaIQoVFVQ/WIICA00yXg
7thCD1wJ03vksSjLO9OPuO8Q+DHQnNy76Wh0YqO7QPK2RciP249U+RRrpRKJeD/mak54XczUCBhh
06pLmtyyf0oVyf81j/pkEib2VK0MGnpGooAt6aLRgO3U6kPJzD+DzB85twoVpmif1izPnWVCryFA
kVhZIv2kWt7UT9ii6yBeu46t9bdKHkThN8ULY5cgdi1BWLFJAbcBrh4jamgFwrNMWJANRpqglzEq
NX4VXWDE0Q8vyyt/P+iNAueXomudLqvY4XmwIjA+kq+C05rznZVM2dzWNICNZgNtLzPXVsGz/bMP
RkW/DxzfEuYCRaRl3IiidRwbitCQautU1Wy8v1Ua6A/EMinF98EymhDtlYT2v0lqJdQfHaNqii3a
/AKGI/GL3qHhz5JuTG7T1WuRG4V3bkceo4Biu/9P0nksx41rYfiJUAUmkNx2Ug62JdvyhuWgIRhB
MIHE09+v665HY7vVJHDOHzub16x0e2BRbCEdehq0yaaHuUn/c9MoktciGOocpo+u6vpPP1HwQSjE
znbjx7A81zPz6VOgvNjPstjrHrU0Vd/2uGMXQz+yY1BdLt0Qh8HwpVin/vo88BUPz6Qw9cBTiFyn
ncpXFJDBdW7omi44+mhK5q+RrLg6D6lZ4+mjo3AM4eeSBdOKLDxAx4e2kdj19pprXwT/wnXrAiyX
msETHqHf5yE5ztbKUh27jlpgdVayimjv3oIpX/+qLUzN59BwCqmbqxgbJDlZGmyIx7Ahkv2adrtS
xfmE3gIC4abPt7h8wjafMGpkg6xXf2im2Hp7EwST3sLbEcRO2Jd4yXZlT3U5m6GnyWoT+/cGsXtP
RnHYpNmJvMkgdUdwXKGGczcV9YzsLNikQ/JFgc9Mc2ARJT20HUmNZuQyNamNPnO/xvVy70gk9I+b
F6l8Y1Uea4Wzog6nr5LAOdJ2Yk4GTIxkfmUkRCJ9C+R3vcHePxiqkJn4F9u4KLgrpgbVIFJkAz18
dqnphL/UXsqNUMhsnjGFRhjC5m/LWBKzcBvvVEoXxzLYDZXeM1yFiu9gR9HUfs1tjAwSkHro1vGW
zOJA3hPxaDHKUjctp+wW1xaoWktlc3ob5VGgT+sE43klUZIaO9rEKAjhk69mbL5rH47RL/KD5jk6
zBruFSPnoKRDg8HKvZ+Lbh4DMjF8Zbd3U/ddSFGGQIhRkUcxzFF0MorFRp/6gRoShjWqzSJw+MEQ
gHnm2R9Rkqgk4LvFG2xiyrNPcdZFs6IVz8mM0Djn6eM9JFPf0rrlJP9wck3zHvXbpatjcW3NKcZw
Lu8QDKYoRoNruO89n59v5zTve1UiE0ApVJymqIuRJLYFIxvJlUXSyfmBWa2dyseuwN2CMpoI7/Gj
gYeiwu4AKblZPvna0PuUPOwJgu3bAhmM+jUy0E7PdUWWFO3poWxRUTWQccX405a6SvRbPamEyVCO
S7p+mfdlmNXJmDSe25eK95Yyr6INW5HemQn1IEqRRUNknLY8KhR9gQHnyaUkT1phukWg674Qp311
YtiSMf+APi1IxbkhkGOwh5zjfWtuaIJUxa8BkUp6RTc0NQ2XIHIpQWqRpgzEf8vHZWBCQDSVkzRg
pqUDYwcVxFBy4MUW4R96C1T5V4zbrn43PYeTPDKXTPG99QFfM2k426pfadLTyS1QcJsTzVbXXA91
kTj7zNdiJvoCTR6RyL7i1yWRr9lnDutSI7R8IJJY0DKQyM48o06ggeFTJKpgrK8a7AuXeMZG9cXO
138uucKWrxjkKeRrwSpGdQx7sCJ0HrvbtFoClnVawHQoGWTXFnlnUQOcinyMd3S4w5yK/4ZF7vs5
EW6Up1j5EKXJ2HvnJTx0sZovHafQMhxjHmtLDkjJNaKOAy59krOmNQnbh81t5IbGbEf+JRqndflh
E3SGjCYTgcvRcWEQS39UdUsyOEKXdR+ILhehRbAX4gR7HJCmL09+Npt+nCB6+KmFxyGVt9S603a2
hEPHOO1FFK2o8tJqsP9MkiNez5mggKZjN8l5wUEV2+KzqbOF6SInGLA8NI7LwjxHtEclHzyestYH
UGMuLbUXfXNY5pW4tzPe+J5g45JBNdtP5W7NeJ9yfNEMtJUzOmACbvGpQ5yQmKox5nHtQf7UDoPL
MUIMPPzR9awAAimEXZ/BE9zeEAOWMXizAjEZHZUcg2l7RKBZ79WxGKISaQP6edfba0rJDI+0Tyhi
mxeu+FJWwBOFUdBcEHipvO/M2IvlEta5jhOIasFsJg6r2X0cnPB1rQSf7smatdNxo8YAfB6MdIuq
m4ke9TA/C78sRUPw7hKRdDtXorAROENYSqrVewMIc5xqk+z/clSRefPeD1IMaES2sl6i8CXfrS1q
nHlpBHTDDjZFj4KHAPd3pem4z4DNNx1sN3JbgYOqNjfiH1nR2VUIF+I6P5MFC0puEEgrtvzQRTg3
kgVla3tEH7PmzzhziaxhtbGxe3DLmroPMQb+e9LHojsLzL+EUfVjES4ohIGtXsIl1ajryymD4weL
yOUH6rdq+kjkTgbIhs2+d4SAxw2eszjJB+ceLWWDw9d4r6gKmph4xu8hAtQhf50YE+ePbLb7TOcC
OtG0RjnENNtcBsx/CwJWMST61i8q3/3BhErEwEtDYtj3TDCztDpWGLmdGq18H90blxlOxon4IES4
lVrCW5IRivhuox2NjFcEsCFokp+h429AD1Lb3rdTa43FPihWekdQOS/vNuC2bQ5UUxb2I1nMFuOU
DIIgjekOcWp6JtRuo9oWHD4oL6yFYVdzpm6QYwczB3NJSms9LPFpo4HPbqdp5IiTBG7IrWDSzJwg
ZAuTBnSf9HHdfbQduEZ49KNDmXnsi/w6NJbX7qL01g/BUlK4jAyCHlvWdYVazwQyDU5RIDLPQjFy
u5AZl5fE75zX1bWmZ/gfAj8fW0lNqDmSZZkJfxaj2dVdkaYzikXy5NIV+sfiWWxP5D3N8w9Fj7RO
Dsi99PBBrGLKIWT8MCZ/XEZb+37IRQH8B+M4og95nMOQOJFfC96gnjKSDu7G/3Z1Efju+0Lz6Ohv
6yJqMH3kXALXQ074Opovqthcrm+UkkMAmaQ5b+qmRRTAQxpDN+eVbIMbWyYo8CuM3DtSzhYDpjnt
nmqMe8DTZX+Ocbkl6JwaSK2ZA1jdY2dNul8Zr4i/MZ4PTt9MifvIn5YujqCsylaPEzqvftm+5RRo
io+JOoTuSn9iEiHyzbXrchaQCjEmnUwZfPtZGpDcGlQps6I20VLbIw9pNv+MAPNn5FrOWPO1ykTR
flJPtU8f2RblDdRDFVbHfjT1hGuIcl//VkukEQ3YJYEKb1k3J213igab2h/MJ1o3JzC4ayNwHsYo
q1cgrXg678zFeXIBpObBveDwrsLghoMo2MYezYx1Xf9m4feFQSQswzq6scS1civ7JFAmfrPhqnsG
8Drolt97MnAIX2rndf6De6dvNSlNc9Q8WJmQT0ifkgiq/9J6C64+2Y22nTGJaFVMcpN3XwjKDeP5
KoUOwt8wmyMdZ4Sn1fh3l74q2MObZoqItmAx5g9b7cAiS2It+cTrU4RxqPsVZzFg1Tlgc4weeyqI
J33TpwCqN+CrwZAeeFyybLnpZ2EcLq8agryh1dhSobjGFgPARU4w1vv5+pzlz1YWVXsfUB8OEQ5A
5ebgHBLa3b0v08oicFo2VxT+kFFivL3MikL3NxqyPCYUw+janQNklfOzI/C+l8dWrFmRX/jV9Wj3
srUZFkh+BpP0vGZ6v1I+Ph9KuhFivVCY0kEdZPcIvJfhUrPYjT+Sshnax6LN6HU6R6oF+EL/i1s9
/caj0Bd/3Lqq/hrRSKMt8brOUY98YbmaJORrKXfkES6MEN1RkBHr09KaeVjoBWj6/CbXXQkDp/ul
ovxzoUpZv+w56fk0e8WlpwEZFwmVt6oJaB8e3IKX1KPf9j/NNOU5lUw8CvtTXveKfUI0W5O8CNKA
+rssNzFVx9WwLUFxcAnwwAfXZNoE6G6DMaHGZstWPIlVGqVXe2UNJn9YJFzUv8DqSXQIWRQNZ7es
IbT1IExdO+kQTJRtsTEt9EmnLiCTbpxviUZgcTvuQ7fY7iZTUUDJXQ17sJFhat3Yk5y05WEJJyml
iYujmpCy0XWQrZjsXxN+36Y/ZTGqpeCjsmsRmOSwKRzxw22eloVk89+HeS6b302UENhtozrZbsin
lDjzc2zeY3dXtvE0i9cqzSH/vqb5Po3xA48ZQ/odJUfh5om1CVy+Pqg4G65a2IgJIwrNgRr50ZeP
MKXTWseHYV4417BV6DRtSJwDCCR52WzZFYsVe6naEA4+DEv6TTaTE+8fyyAY1E+OgwEu9TA3hoUZ
lLxbc39fOB+K+QYlR9OAW2W9S9vHMOnnYThLJi9NTpwzCXAryIh11aOXVDxo0nLzHLmlWLdZ2ecC
z9hc/Bz7bJ+qtyrKKEtiPLEFpc7kL84J1AJkTJedpQbQ/a9dVVfgiCSsuP1HKiJSysNSoeEZD+M6
GYELaCX4E59yiS6WEGth0CY2HaL2HaUUTtSHdRymrrwp11FNTzFMOOIPBAebmM7EjgFk3BNIKtGo
0fsDeLizznIDligocP1HaUyZMN5hjk3qtfeJQsOD5xTi9z76OiY+TAOtjAOQU2sxmm5p3y7tMe1o
Z3R0BNudd5nV9Br4STYVCBpiz2LjzSgdVAxCw3K8NgCRp4Su47AkXS7eCio6w69RXhT1ztWtS3EH
bFQ7irbirrT/F1QXzQP24JzKGlHh3myOFHwO3V+xEcPxo1wLJulLraxRLzP0EOcd7QGOwMFpV8E8
XayalLMngEUkawDlu0Dj67DG9HfD3k4p3S5BYxN+gkMimJ4j2hpSfGUzNoAfxO5GZrhBjwPufex1
GavtlCBRJdpMtxGVmd6Ma/LpRZuh1gh2vzHJ68KSIECXi5j827YwoEY3Oqvr6VGssWFH9ctQsfju
6FSz2zVaN2nOYZ3s1bewDsflNwaxsSUxd+nXqTzHq+hVep/OmmKkv3ODnLP5KdGFu/B+0iUJOU8F
iaZj8TWYexl42pq5pGTziyjJYTSvoVDz6p7Ccmf2eZ3zIQibF0XGwgRevs0jkF6mR6RSd2ApRV8d
jZ2SNT5Ouh7n+uySvpH+EVNZNhaYVFHUL58isADml1UBIhfnZIsxrrCBterVMz4PT3sUN0n51aCT
kCdakHRVoywzwfLIlgBQdly2XpiB09Mlsf4mR4AmBPjjTJvuMSKC28xEhof9Uh42G8YEeXINbzLD
/lRuxb0lCGTuoFnxdpbj+1ZGIugfRoiePDpwB/PWP4Ib1k6fIjWJ6HmedZCR8joQDLs9VEpn/udE
DnD1XkINwCiUVuEUpIh6baS+d/M0hPFXLBvpkCBipDVuEucOxW6/kiOVgJgPK/DSfWAVH/FpSVVl
vnlE9VUHJj5F0W1Wr3MXn3xYquo1WmxFE2HAmRlGtzps2uFM6Dhw7NaoDjBpXVRr3TcrvA0/YB/G
9s8+XktjEJen1fjuXNRX0KB5HVfrekzzmKaO8jCX1Rqup3nxlqIykK+07X/xFO5b9bnPIDriu9Q6
XB2jKJxJZrnQKOjbGkwEsVp6j4EpQU56QtBQ+uILkPEYMJzGeCO7EQnggitrv51VPKfuTc9kC4o7
ot9VDuWRUzrD7clttTt0W27uylmcJhxKTQnXOgxX03Q88LWNL3KIJRsqAku53bVdRsULs0WEKYeM
Gkr53CUA9K7y16AMgqKVZ50kS9V+ZM2Cjy/Al0CYCGUYccJNQae9oVepDI9pUQQRPmStPRjhTeXx
sGXHvGuiJjuGbmva8NKNDWfaZ8WVtuzDSSzxXNvHPN/y7Zil/J/mRptd2OaS81cLdHIy0bkmOYGH
O1CvCra2MF+ZO8SMi2AJQlW8D6bxjiA3Fw/rq15S115hCqyhoHr9kMULWL9nNgE9TPIquva4I0yk
skJ3Fq/SATweLCe7alSJNIhD8pifWAd8bW8jRd52z7tMeE39EIAVuuzvKNs83d80jjSM3JrROc6p
Zm843bPbdA0nUV/aWSDMPusOkw54mOsR256kDHHLH9BQb+knVa/1VB04M2nkONcEJQiK5RpulgI/
v/Pbb/orCjAE7womNLc4YoJPcJtTdUdXBH6KamLmUsjOW/I6nlvUJqgK8NpXPrpN0k7xMqZcdWNE
V4JvuFgKl5jobu7UqC1Ppoi8PSbEMLYlb6GsKYoxAPbs/pr8fvmbybsqqztZDx57RolYoTQY7Ldh
aO61sya2F/CHfvB/y4CnHqpt82hog9EjoCZzXOraQWSrvr2ik2obGnLE0jJOEP7jm99fmHEAMSmZ
n9f2fsjzpSJslqk6i45GBw2BGXbtLSGj2u066j/CUfukPI3JbhjGy4AFjSOGloRw9T/CCeXd0B0g
/5DoHRPkvHKGc4zpjzszgWfBehOVOqnLsxqJ+RK/ohWhwPZeZaSzZYysk1pSyzGW6W6/Q1CvdXGa
3cDlchrXspff+VjQX3gmIFbyl72cOHcxjBd1125/LcK3Jc1usxDyM3wkmNCB7J5ZY1REheK2FpVg
4SGndRzDf20KW9S8xxF2h+0FEelQUj4/5+5Ij0qIp5muYPo4boKCQIT9ZKIV2xdabCrGyJTqU4UB
3PYJ1j2/MxgWhzFPYaifeIdkGH0d0zbD0UcqPfKChcaEJb/PNxrS0u8cyHVTkqGsAJWOnQxyh2c6
LOGebmCd4EfIXsmaMKQ3silXFoSamrhTVE6hIS0FPU4D4NO4/HGJ0rBtj8NWsKVyJdY9HcSSY3e/
n7me4HUR7yqeMWc7buJi9Wn2A/GQz9F66iAPaDhGq9wRrUvQ0Tfy9reh+l5vss6vnCDQAxwd7MMT
pP3VAGAYplgCmSbz7VaECx7n01RNJTqbDY2rJocXvn79GpOknWaHpO5R+BwS3k+kkIcWAS4RskVT
hOZmSUyGrG1SVbr9rvZ1y9Nzw/JPkvqUl4SFFFExUYPt0S10/jwRm27JzoVa891w3AB6sy80YQA9
HRJvoSAeLNxDO946MjpC+dxUc1Ks38AauDWpgysmLdYvURQO2fIMHB2M0bkJAbaHWzZqAIzbqZh4
uo5DzuXJTqVSmbysM6CtvDaiTJjto9io4K2jPzJo6d/lizL3ObrzlMzLQnmMiA6Ma82exWSGksj7
bJSCYvm9RAV1Mjm8Wf8LBQQ6wEcY14gLnIybRTLh+QLCI/ySNCsa8qCT6friK8CK/RfkxVXGoCMZ
2AB7UOBlSXxcVGXZcQWJar61KG4IM4qREZEulTJRBvmBYz7c32tESLY9oRj3W3gzdQz399ScZNNv
Ohjq6M/Sjnb/Z8d0bO/UFhdN+yBmMYr4UG1BVMaUEImYU0kT8Nj0h0BIW32TTM4swwO5ns13OF5F
QHtuxYT1UJTTLw2N3HxPl3yLyO7zfNHNIZN0UT/tZR8PN3NA5U5ztdEj1joNXBfTebhav541Sl5B
dyu90PXPOBiq2eBJSwfyouNZIQ5rrVoK+uDwUT6CWMnxfrUtCB2JZESgfdD6q2JxxvVJ2wIU+eZi
cZNmVF/xxWx22Y49weoEmQv68qKzmOt6+cSuV9rPutvQJ900cZjuCm1J0eFHkewTbFIOFdq7IIKV
WZKasJ7ROsYM6o/1PoTkPZf5EtcP1Zj66t73q84gOOI6/ibw/ezjTQkS6ikV8qhFvrJGV0Tr09kz
rujapqlM3lusBzR+Vq0PbqF84+wlx/C7TQdTipx8d9VfZ/Wl0k2D8H3v4tEcY9+pjRyndCtf87Uq
2PFgBZzDCMr9hXFn6PJkPlbDKssztIOIsptOXClAcnbC6qfH4Zf+BVK+hpvnkEw4a+VSLfFDAwuW
L+eyrsbuPkuLMb/0Rqj9UWf9mH9hliDgDGY1QOxwrOIhI0ZM6FjWdwNsh/5vEwBbtDjFftCfWhS+
ujHwcajVxUT69ko4VkqQgdnW2t2FfvXbQAb/ACIKPdDQmk0nuZ5Y9LOS5H+xwvrd6AK3EqspxGm7
HnH/D3iTCKzqIvpwp3kB3U7RwN0x0zX9Uw2a7N+ytQUonhh7tplkHrhblCxZYOg3ClLY62O+sqT/
5My25dfN+Cic77u4sER98acAAoLHTPMzSpe9OguYGSbV67CzHMg7aOfHJg09UVd7MPN1gJjMq70e
sHv8t9RQ3ekJC4dq/rjWu+GV6UXwXLlWm+aLLDBabcfpOsQ+sKVVjp6v2pWIg5aB8+rTpIVbf7Uk
lVpKXy1P8CWO8knghl/HsAPkDq3mb0sg2q6sfZcgAlRocN/niASPi+DMnjvUI5vcLpOoiHchXINm
Ofh8JL14NEG/AD+AiXE0vlTrKDuyiTfWyu1A9ohpHsoxtnQEAk3fB95UiIfTpk6UfQQ+F/I1FxZS
s7MyVAyYQL/uPW98nL9PWdFTiMAXPYETwd7mJEVV1AbuX1xTsFoclY1A4g5BSPtLjoI6AAOdGZzM
cd0ZHIY7o0VOQFFmDNf5YQ52vKH8VSJZcVlKe71IsrHKSuR1I/3iCVh3tF0gbvotOHNe826ieyIH
EN5zhBa/YDz1Efv7Hrn2RXOTTWwgeGD/ONNzmR+Yv8b1FUjUyn8Fznt+TVchw4wqXiE0CM+cJ5SD
Wgj3emVIZnV432pSVu6LEsnqL4davHwcRdZM52AMi+kc0VBSoc0T3azIxwtNjswpAgMizUWnXSye
Y/oNIw034fP+KafPlgm06SIwrstil337EShQn/SgZxth1uvz1sD27xOo4Tj7NP4tAAnmL+G0l9XG
NhNX9e3oXZ2/b7Pv5zvTZCxtZyGzxd8xD210cA0NDpnk1kRJOL+FIVTTWRDIaImlJ6s4xXweoq44
9MgnAuRkbRL6p40LtHgj5LKx74SJkD3TBlDQM0Ejxha38/XSR127qkSUl4i04aY7dVkxrVf9vA5m
0EgnQ5i5PW0ZxSypdT9kDjf6TVttCDnF0MtrtHNY1+cc0Spi47y1E11tZsyYtvWAQigpFWE1qa6l
5RaWLUDzHfHGQ/xju+oUsKdUaXvH1EpdxSJ82aaHrKHuu7zlzOy4hgY/denTWBkB5WIjuqJukA+U
9g99h6hMCJVOo+lc90m4XPo9vPbEuCluB+yvHLo8pyhUh+L6GKqV+JTtSpS1hyHcw/0JuVG5XBok
SO0L235L5oiOJvtjCnExP3O+9ftt4gjWeC4rooOJlZ1U+KPnUI5+k5tm/GvdZOn8EBeIojEjzWX0
px1SJ29Xta7ybRWD0df9OIl/uKV36g/vsOFD7Rb/xWUvEbKmh2sJBFFWUk3ghAfrtlX9xyKquMLD
ECBiibxufvHUcIAcFLN8SSKtaztHbi60bnRAx1JTu5uoNH/jKNFNfqoIXiOdaYVBrBEWmKF6E5Ns
cpKB2rR+29OoJu7GR9RREH4ctqP73Ny8NB9c/c3yreiQQt9Wlg2sp1OExMz+kLipTdZjrb2T1wtD
RPvRk3tu7kIUb/Yvxvy9AG8ivKJLUAY2DVoq57smUZfIXDPAEHXkWX9U8bVs9ygQRWNK3YUIt+cW
EBQJhGHMmsJDEjNHfd8zPQcvsyV82Q9t+EPtpPW/q6FiMUSQFRqizWcRJtBIQ5R1QHMrjAC1t9Bt
P/HU7ERbmZbGgE8g5N7/VTpVcJT7Dru9keIpLxWbKi56Sre238NSuBPWm+VGzsP8DXp4C3+OYidS
bnHqVVJNTDNtuowkdzVNUf53XXLcpSGIKzh5CBxsOkiErVOn/cr03uxijLObMkj6gAKDZkxQSFGL
uR6SDhL7nzU+yyEkWiSurEVqTfuYhD2/F3e5XE2f8BZ2SXg/zlEyfTOyJOBQgHD76dT7csnuoBUz
9aKQmPuPCgHJDkYj1Vaao3bG0xeckyTZU8zG89oyyaIbJq+IeYXANjCa7kcZ9Ov3YckikptypZ/I
fM0Q1pTrLP3z1C7AtacgDGivPmn6aPXbWO2U0Z9q3umiQCM8FNurtV266ItcWauTByTQxTCQq1bn
RO30m0M8u8YzsPepGAXQzMkRRFaNRzIDvPtrJujSYzil9SsS2IoRuWfoy9rxHy/EMJ+GoFb0GegI
dOYqtyqlunVjmcT+pm6qovuX7VrI9xSvhf9JlkGxMrbGhhsXvrbBGXY0y2rvQOYX8zHFOL73E2A+
urQLKbfj9Arbuyn1fWGEzOXXCfktkZUIE4NxuAwStd10aaqgpUCSK8pE31dZwc2ci2h3zWfqKvZR
NOIV3AoTDojKVWxgamwKrpJjiYQx7FRwO5czO819EGatGr6Q2QUMdwxQerRPQdBL+YLgPffcgH2y
ytfVIKF5qJlfK4yVlUYPRTBFoxTkDS5NGxOrYc3UviCLVeF/Io74ketPVOhiJwJzav3U7gzthNUj
d1/rl0LlIx1afm7z/pXij3om1w7VjX6GLhMNImZUCwOJABKzxwEjQYSNdLdbBGC2LjAUktdFQuAj
IhPfA6gvVjbIAfk7azZwmI9S+aTY70LFeya+7kuMNC0t24EQlgVJ9PS+YnfI8u9rCD2A8r+FmDLH
ULoRyf8YMsieloz68y/eF129oNp20Jmnahdz4e/QMGHKfUgFWXufuWtku11sUA3zmXbyqOCXhBb8
GojQs9dFr7tN3Hwiales+MiSJWj4TzT5Dt/ZkWeciXIeNUkm3iK/OsWYR6mpg0QkAnfcNmkPuGXG
9GeVVr3/lsZxAjyXzI1b7e/KFC0EXZJRCe/xp5SCAkgQh/Y5inRUnWycbJgZaykpy9VYfj4QKxTD
I7nF+fY5OS72u6BLTWlOXAeVfkyHaOj/Vhm3W3pYE1W6V+rpRl6FdjEkWRCFXJa9OJH1Wnb8VVmo
5T9uz4LkQV2gYx9pwzWSzyHb0uwtzVzt0sGu+HV0BBlIOzWoa1cjOtl9w6pB9vylblerf04lLBGF
0lAGtcb7jDz1Pc5U3DUnmeWYBBrKJZU5KcwKjX2cAbDq+W/PEkV+3b7UJclrG5ba6L+wH5WkU7Qe
kkg/ciAVHCuIcub9CKIy1gklWzNM41+C99Wa4wzO9L+oGuCMD/gQ4g35J1DVF2/sInvO2A0BGdle
o+CoBfRuHB1saIrbj3ZYdZscUFg6+gtsCLQWoUBhjvgVER0Z2+d6JP6ivnG6zRE7THldgmDD0OMp
fd+CjVyaWrf66xjEafRDuJldjNG9dqvD3KRB8u2XGmoeywqaF+j3Y4Z9esUBQB0oya4T7D5HWjwo
RVfEoBW2A8d+GZfkk5VtGJ0l0uWI+N5WTMuDDtwaRnd6Uyl6ZUKJ/BcgLBIHLyGBgH9kTlrAnwxA
sXjMuj64fopFcWuuMb/RD7GSKHIOcPNhFok1eyClvjoMZ1YCtYjtV5IMETnSQewU5+tCSFV/HFWw
Dw9zNnmzH+IpN+vD1iPYak5M3FwoZFNyioa3Dk5/+RFXAEWo4/wqDdnis1TVeNgdyRq3k3aJ5zov
Qb5oLh1M+rQPvg3egmCr7JemRvQSHKEe2KbZkeDEjuSeLw6LTA6X0ZwKHWOuPVwtZ90xoSP+uS5J
OT0P3bA0ENZWzMFH55JxfjIjDy8Bv2u4vXNOGNRuIa4r8e66q7GD6OK0uNp+qq26R7o2UxmxC8Cc
l12HixsIOUQ082uL4z2E6k0CsJ9HsSALdie5D0GFymcERzUnAOlhsce+wT372ZDhyKGqhz32wDns
3uaOhKFom04MCk19G6eJmBgZE/7d+0XoqUI9xCOQzTerT6qEHKGNfZiESuzW9zMpIVI/IfzVFTOf
inOk5LOhJJotHTNohx0ZL+d8U7f4Vupju5JU1cBfKnBWd6JcuyA2lcylic+qMFnVbyJrs/I+vL63
8sXGFtDwfiEIrGwUbENch/pnPtGQ1V881TN0FcFQcPMT9l0M2IKZrYj0qn9WcUUi1ANW7ySeHhAz
YLEGtUwy7W6rTlwXwWXZwkzRTAaxUZwNGReI0YRPvPwEI6Xh52YHLQr+yGbqhu4oBJD7d2k0DPMp
z5HVMsgxGW23JLBEy7eMN7o9UzvWTZ9DiNqPDGyi1Mu3UW9VZaAUqgYhLvdOquVR1q3f1EG2U+JP
6zptCL/TRIn2sAbbkKwHrttRIdK3op7vMiaA9CzbmJDWS1aWWeku8GqGyS8ct8K90dq5sPjEto3f
ZIFqMD2U/D67O0KL94DaA2WG+KF0BgrnmNBewhuguy2f40NH1FY9nX1TVTC4PTEm3C4knoM9g/6P
3QvGLTs8JqPnj7+SV5VBfWZ6+wBUadL9dhEmCv40E6LZixI5XYHNJBJ03hZx6p5+K/Yi0LezpcLo
R9lBPf/XRUkSYwZOW9SxdyExknDkmkhJIGBpkHEzI4qk3d2Zmh5dEAAxRmF3SvuV5MBDXolkab8W
qQ6s+LcF1jX1XUT8ueS+H9D/khpIdyYPVtAH9NrcECjb4qK/kuvlP/p/2u0ePDr1/+PsvHrjRtK2
/YsIFGORpx3VLdtqybJl+4SwZQ9zzvz130W/B59FNprQAjvYnRmsq6tY4Ql3SF+CZNCzEX1BhzLP
EyuKk8k+dGqbInOfG5OSUd1Jpzl7XgNlg2C0GK3sUaHsop0bQ0hswSF1Cv0DpeBU/+B0oBlGym7w
RbalhxnqnZFlcX50cUHXvvD9O3rcmlkq5Q8nBmuKWAJ4aDC7sVuhD70BZ1hJ2hhZokMZt5usEicQ
wWoqNwKdQ33f2yOkAQdb9PoYNOi+AqxGpkn7ic1GYo/3Tg3/Y0/vDAMJu21KGpeIYwAYOuQNCiWw
OgvCqv4E2tbKOig5ncGHxmGkr2AQqXRQ49c4pnRfbCTptgN/kJxG+V4qehh/ykc1j0muPFUBJqJm
QVJ81s2sKnlUoXqmVK7CsSz4G7s3aczaoEocuON0dlXzMFSRwOaB+oZtDjsLUxeUvFJEOc2tiQCv
ecjDogE/bxAYc97gLPiQn2D+lM1WNHU4fC81p86+oReClNwG1VuaejT7PSPOHnyQJvIDia/UeZ9A
HDaUlApqVn9Cy9CbftNWsBhplrZDCIYqMc0eMaY0VsE3Yo/gILdyDJRY5cyUopLu0Ymr1KuPZgCZ
EjercFAcYEVo38Jn6dDsqT+YxHJmA9uSu5fAIKo53gmNBc+5twsFyzhyG3ACd2EVp4IUBTZ2X79m
QF7S/tkvpVbirtdnymD80lMthV3BDeL6JlIPho5oXJ61EHI+IVQOrAVWnO26267jTKlA12lWtFvc
1RIPB+u6S8b+UwPyTcPnOqOsmH0MaPbVbCWk8lEL2URNR6h/sCYUDcG14Vb0nLCpMprd0LVe6ykX
InK9bCrYfKSi+le10oA94M8BOTO8hwaUujx+UVVhpi402/WH+w42dhhs2Xij/tjristv0hJXq8tT
Dks5sFkPAKvBsS3LRoc0WZrFmGxI1bDL4Yqzc7CivIQg1S7AISkRfPFGYdsdvjSonaEANUEr3Aho
GwDy0M6fUCfqdTrreqS1pInQdCngw8DVNV96JryCuCbkQU0fhPV/YUcnaUQbjkxU0XNCv6rzfeun
BMEu621lNqnxw2mF6cn7bATiALsr6AZKDrIkh7wP0BzwUBI0OxqNIYKykbKvdaEp6GTkpV3myCFR
8fRTuafBa+VT7BakLnYLwdi0eXFEGcYLsUYAzq6gO7ANEW6tf6kN8s/qgzKo3EEBxFn6iH80xHnr
P2VZ+kEc/J+AwRv9gn9ltv6qIv1/bQtLNfFg0XVbE5YqhGWbM20LxHEIMLjJcN0pGzKNr0Gl9nQr
bSqNwffEwNJravuNk07WyLMRj58yHMwc9+R2SLd4hypLxzS9y7sWSd8nHWaEijyYBCtZ0VKz4Zrf
AcKrE7zfEPlSd/BKXUX5BOAU9Bp7twogAH9F+hRc6v4f7YErGmKTiNC/c7OkRkJiOJoF5pVfOpMQ
I/UN8y4R5R9YWJbzmXZdQTGT9r0pvlgO5PdNhRAP1P/bw76VC7HI+HQ60ohVGpKowbZnagN9anim
yNPozxjASfwIE3NSHU5lbOTRylBzYQNLUvxxdJgEGvQ3IWcz7HoF8Da2yn9iLdXLl6gD9ruJHL9B
YsipG3dlQa8Nh6s6gk2qqmumMVNt4ouhkW1alJAGo+se3bqko5pFWXWKUi91Vyb3ViOKdXSYlWoS
4tqWCUVhto5NhXl855flb9MybcUHY0F4Fm/brid02Q9FWSNfOlbkaD9rrySzW9F9Uae9/2b/OMKm
R646BsrIwlbtt7IRCLSOSjgGGItQL5LfKvKReC8HWRbKlmZLKNVtHbhO/E2js0FhoHCDKP5ItdvA
raePBoM06/bWWi6Jptn8/4EymvBF5h+AMC8pokq2v6XfYOKxkdhc6s2HpFWNUAEHmoYmT6xoE085
iBR0/bfb4y+2tsNySMTEVD6KZoj5J/EhRSdJWv8eckTTPo+87N3vQdLYU1cW/8pMJVVfR7P/fnpz
tvZRiO8obYr4d+LoqQ3l1LUpYW7FVLDtdmRd0Y+JfkCZoTQg7Rxuz3Nxc/DJhc5Op3Ut2YmzeXbk
OATAg/XqmVR9j4QFiCxvBEZm8oGXO5If4rQ3xtfboy7nbHAFClBBMIwsLuS3+23CN6lmMDivqe7C
2z+mOOQ5TxM/2Kba6WcOUGSjEDEar7hf9vr7DxzcEa5JY5LPQ6Btdpv0AH7GFOrh77wanF7ZjUgC
SggBgQp/oqcVJMXRG80yoVRMElbubk9/ubkMS5MIuToWT7+YT19W+OkRHQa/Q5hKOESAMPPxMoer
trK3FteYY/JCGY5UJQEer8PbdR6w8KoaEVmvCscn3BtOYBiHMuhpGqYggorj7XldG86wLEPVwc9N
j+3b4bQ0gmIVjPprGCd9T1JNshFtoqAaW2RSBE6N7744TYsrS5q86rYN/OLtgGbneg425/krSLnA
eiEcMsIzFQDFwaUATREQ68IPcv0cy0iI4Hx7usuzY9rTG6Hp8MqoVs7Ojmd1DvgMMbxGndFGe9pJ
hvOnyTRVOBvaPV12T0kLyeSV3XNllbmRTOaN3wkfdzZpROky/rXZvTpkEtnHYQQO/wcmdrAjTTRQ
N33vLC2Ve4GHnpaK7sxnSeIf92pSqK+D7QSZukGAyMxOHhG29S1KEFc9Qswaq3zl0y5naak8iOC2
uSnQZpjNEjwZFW69Gl9lMGApYBIbAInG3V2j92IjAPv+WVqm1IG12Ayrzm6ESlFBMPRj/UrOJorn
oB0jw9spmh6QwkENadG5sTsHiMbKwMur0ALCJKB6EZoSB8yOqEsZxx/HEs74GDoOIvkQ+4qjHaD2
YO5b+jAQk2PC4uh3L/hnKyd2eRNZJn+EKjmuqmrMR/cG+gFuUEW/Q7jhycUQUUIl3A1JKC+3F/hK
jGFBdVJ5UqUUNu/q27Pa9iTqBlZmrzaqgn58VAok8R6CUnUQF3JSz6jMjx6obmi+SZj58qWQo6jJ
z0pTmDvqoC6Q3du/ab72ErLQdG9McRex83yPabTtkkjRjV/opYnokwQXD9whxmTQDXfYhZRFvQGy
X9nhLslTYzTfeZKliSqosC3+o+qqXGy6sOr1mgr9r8GJqGZsAH0Vwy8lHaPuUpnUKR9uz3fxDST3
siVMSEVIhXGsZpsNPK1pTto6P2tFIQs3wTolXWDEuwqTmB+CvuF/wF7R44lg4t974ILMTVU7OAre
/iHTt/4n3tQkW56nX4NSA0DY/KtD+I/kcTO0Sey31vDiJujAlqOQjzDjtR8++qgfAPFoHwslcO9z
cuVvt0eeXSvTyIAlAFk7DguBWMnbXegVRY/fmda/JOOkNqFm1ocImwueC9QespWzPXsgGIxWrG1w
pwjWXbdny62XYlSbwS2/p2Bec9htmvRgjZfwbnN7QzFqzA8qkNjk1+1Jzk41S4vAHAsL4UM4JunZ
20lC8WQnY/nwvcvUoN51hd32/6GyI8bftweab6i/ATpxBZGyhBSnT5p5/2pXl+iD4n5reN/JBUHT
bOQIN+xLZOWG/KolRTlQISxdGT5qHqJS9aa2eSMPwGpq+aFBUUzNn27/ordi2iygpZGR0tnlPiOe
nh9p5Cl4xqoi/gZQXw4U28sWGbegQqv1yXCSPlNPBjT90dgBFRvsz1ENZxcIqj3W3uPtn7LYahbN
JPBlCBSQW8GOe7s2Rijs1uwzYCV6BiQBX/b8RVcs8xU5pfzT7bHmO80mR5VCCAmI2eQBnl2uPhpe
skjj6KVXwdxsiwk1hDpWVWJAALx0m7cKaN3bY+o6E/j3FDMop4gcj81mcZxmZ0nrBBeIZiQvYIgK
hHohE7dUpWz0L/otezwB9ZwMGJXce6TvFHbHMkXJABkLzMoANozq9EvbLNS3tYKp63enq3xaHCDm
CuU7moSumW2bFsWR56DRQHcdgNwq8ncHCqY3d7yR3HEfJdp9VbMpUTOk2d3Q80SliwDbqX9Co6Z9
COgHdOi4TQj7UdQaSl1Mkp2g6j3/B0BsrYS+EjQmlLYSonhRUMG33C5euQy0+akkRHQIZFTHdDiS
5vzqgTzkAosv9K+DLhRVXCAPYIOJcEzWlPqlCxIBnhH8TaGfZVNnkIaL3Cub+l5qaf2dApnNsuKr
EGIvBU8LeNY5jyiC5h80ZcCP77MEB+qXAKcbuttHSdY3nMFkJmW65TOO3SdhobTvbVSpWd2LMCqt
2rmtXgwN6XWDXpy3MuXF9cDdBywXFS+UJRCVnRc23Eg4KYAP8wtNpF7ax9ypsanYUF0LdIqJDRCS
O45yBPor7iG36o9hBSdRORZNFgOCx3+jxc/59r5dnBVCZmFJSVVBOtKexzwOJ6LqC8f6guNnHQls
26I8O4P+byNtR8ReZ0A2aN29L1sgvGIBeHJVQTmJqGN2WlSbPpKGoMOTyLS2OgFJ5X3aoAaiTE7W
aV/7923qqHq7Ihc/u4a4gYSqUUwhxCNJ0ubTNUppjpXe5IgTwLmBUwJ8BXRdbB4zkHiH22t7dTDm
yfwYWJ8nCzEuZUgEoD5Ljxt8FM0XEGRowRvdWU9anOvePxzQQ8tCRZXyyXw4P/RKiEt++rnUfPdL
gF7+65hX+rMPAnNtM8+2DdOZ6sc8dASx4B3naRdKpVZThKP7pPdNF218242/1lzqqE+W/gNZDPyd
986OkjXQZjpExPn6vAbWcE9ogYpZeaIMPmgmAyEUghdhb5Pc8ryV6/za/FBI5avp8KUXGVDYUXaf
MIRP9Qj1YKPwoy5aZfByDZnWHfzKSVeih2sj2rxaJoQ0E/WPWYqHhlZKdK8oTzpikt9SE6rUaWKt
+hgeTam7hUDVSgS83J+ceQs2EIWRKwUDnN/pP2L8+tTAhRg2DZ4UXzOv1x7VSBorB36WXUwbhuNK
jK+ZlgB9PE3/nyB3SGnTmLUmn3h84kMWtdWz5H+2qCt21smmY763KD6tfMZro0rKWhx1yltyHpE1
dqX1sdpYT6Vv09HxUwiOtI7tB/Rdk4+I7uK0qw+58e6FNUnUTF0nhSXmnXdXcGtA0c3JxqcKJu+Z
pqOskZxRKRTQgfNX8rblxmEwkAAoHU/1LXMWWQVF7sK998VTYhTGo5vi3YEvdb73VSCJA7zpldz1
ynhElZQHIBUR6M7TpjjPh7bw3OGp6Urn5JOW7jXUFn/66QTlBL5tH9578qfwnQjV4A2gAzEL50RY
WE5bj/qTX3c22DGik/+8Jof4jRiludZbuTI9aXLNSMJ526ENMduoDaQUw8/0J1xsxlMRl9ULqG3n
DmE7dY8IRHi6PbvlFiVetC0N6QSLLyhn5z5LeKea0tefBJqQ37uiGHYDEIcPIRL/D6DAPSTYcGK5
Pegs+uI04vFgUO2YChCmMx/URBYkHVtpPkn0YtWDrVJe2+AylcqVzTmt1j9R8d+BSD4o71J0Jdee
bU4QgdjlDJ35pAfFcCkVvznmfRZ+UkzH/4RhdIK6p42pGezSlW16fWTbtDUucTpys3VVFQ+xC6DQ
T3qFzTWVi7z95rm6f18lQvmhYuv1oAJROKilkazcOouhAZmTVUN0nTpmixPSYuM1VAhCPBp11NTP
uU64iuHhmGr+nZRORptoTBzDPghPLyNMK+MWRYmVH7H4xFyzJj+A62eqCs8jHXCrpRjScXisHRlq
mDnDPBxp80cquI7bu8me5Zm6SsXGnD4zuaZF0272lbvBpA2I+fojkmW2IV5a4NXZXdSYsMD2ouuQ
E4icrDOPcHPT7Geel/SAoL/nCN9uYGSOAG9FBFd5Q9sWHY6jLQZIUh+8uBwCqAzoZ6DUWI1Kkr2g
dSwsqmLp4LgqdgqdZtuwjOAnj/dePBErd+UQOt0JnVVQk4hgeHaDmJyaj1hvuKU1AqPRiDSB8iJg
jcx0EicYmm5tWsPYVodgLY29k1c1ApotAiMtgtG2EpnnRg56+NGqkfMtUK+AvfMjcBBcOGtuUch9
MTi+km8QR5cJ9kwQ5dIPUW1OdIDOI79A17n0w/7MrwHvXdmBF8GAR+QgePZiy3Y4GYYWG83RjjPk
6o+DqifomGiVUGDeOsrw3XISiIM2JMVLBgLE7oCWanXwu+nLSX9PuLih/Uayo+g/WTq6XOVWZLXL
70ceS29Qh8ibKv7SpKprowxkpGkFPqmwgjsF32vvrpUgQp1N4EIN7reuK3REoJowTD9qQ2tV5IAt
5Adr3AytJvPXokb3u9rS7EZIREfTCaXQ3yizF8l3bKH8gNohqvIhtnNAFT0sooZASc5lnlftK169
Lq6f8GYr3zyJKoQy9ZlvHLvB7vbeXMQ4kpSLgHhq+5CfzwutTgSDSqs685KjpgElsUaNANmG6ivU
qurunWNZfxMLm+Om8ibPn47YKXoKqG76CBkIqombY4oF5qtD/EiDpPLh3aM5dJVInrnGieFmFxy+
ATBlpRE/spkV4xBE+uSc6iHDfEoS0rbboy2eRUlRVqeQxL2kUV2Z/v0/8VsXFFaSSK996LPGV7/j
qhfEu55/YP9xEBVMPpdxKeuX9w7KPQoUgLARFZFFHJXg0a3g46tcoDv3H7EsGe8akKlfYEEGEGTc
KFm7upfbRVL/RukI3IhNYXR2k4E28zJwWt6jY5D64hKrKxqKFIHVNm2HxZhFb/L2HJcjTh11UnDa
HgQB88DYAs9Jw9VEagUOwGctL8UXzfOUD5jDil+3h1qEGuT3IGMISynw8yjOdkxWuoVAcsK6JG0g
cWmPwdyJBIk++HcIxuaYsyOYvlKMW86Ppjr+HiZVFRpn83eoAzySyKo1Ly0cf/s3bWiErdApH+Fc
9JGX5837T7xJnXfSPOPPoqbxdqdqfYdxKt5hFzwS02fVKiu66DFVYjigkGbi1/cu6tS3p4piUtam
fz5b1FaJpPAybK2GtFB/+KCpDmk5JvsssOLLkAELNVGqXtk0yy85ldBRMKLmOGX8s9MY9ZQNkbrT
LgOCYKC8pfzdI677JZQdDp+CMBmBxz5aSWsWcQ0VIkl5geNPkgoi5e3K4u8HAtJp9YvnSfNX02GI
SdnY2HINdAP4vKzDDiRrxp+5qykfby/zlbGRLtMI5mjTg4OZfVXH8DvLjEZ1MqxyPmsohKSbzjXD
L1RDQBQX0r1TEwxInKhJVzbUdObfxLA0tEl1AF3ZgttvHkm2Vkg9H5XIC1y24FkVnoM1iAZfbiWM
WnxUW7c0E6C5w8elLTPbSbCjYDNbynhB1Mn/1dV4I4Ndo2CvTsyVTdjm1n2OZOnn2yu7OKDTsHSC
BK8W2eO8Wm5XhGloYIuLAc7+axWWOaGWazRf9MbTftwea/EV7an+yZnkAXHIyGc7SCZaHsNFGi4x
bqb/2R5sAQjFLX4Z+Jl+8BHCfAHr63xC41W7uz30dCTefEUERMF9UJ7n5pvyybebl9yrNd1EbS8U
RAwbBmTannwAXl96e6LohtIvj7dHvLKwk3UYp1MCP150BBDQanREedsL9DoIUZpVxPhghU71u58e
k9uDXVlZynC8zRoHhCt+tnncMk3AY1vNheBXfh/7wPhTlq36C/hqQgDa6f1/FHWikws2/b01VWZH
YY6aFZuXBZ4dTdwiEGtICXtQydXgKYylU/fH0dGbDrZMLFcbpvOFpY/HDqKRaFJX5WzOHukqdctg
jCrjYoY84fioTW7Uoo/adG+A+o7f+R2pNlpEISR0vF5QX2bDJa1AnG40xaVB4Qfyhm997/EHRSsG
EcnbX3G+SRkK1AWtQ4IQUqp5lGUFro4BzjBcUppojyOEYGfr4ZMWAGPuvAtSf6Wzcuuo6uxg8IjA
ddKZGWUdimWzMynqqBox3akuozsUrrMH5+Zr/lZWxaj/cW0kJNUNIjExmjG5XojRRVYh61E4aAdP
qX9KK2wMf9voyOauVZlnH5q6OUqeUyWGHhGlkflT7lkhtjiNmpwVPTZRi7NUmEhEGZ2zJSdFbfX2
6s8velaCNAFdHB5zusXObCOHYPQBe4fJBdJCoG/RR451MszBtPe3B1LnE6M2KICvmgBNaIEs2h9e
Cmo9VMrJt8rVDgYK33tnKC16bZnyHMA7DJCge5CJUj26ZiE+10JBYpTk3ToIieagnkbtAa6oeLaE
l6yE+trsLiGD1/Fb5eGc8npCqfmOaOrR0v26uHdGrXlwKQKimQNgB2MYtLPTsMbmBH+0+mipZbhr
9R74f4BmE61v5GyRcN7acet9QZV6OIkA6e8ids55kwroMm4GYWwkP04de4OEwAUB54ZCXv8jtvnD
cehC3oYA4CVWonAPwy8/3F77a7PTgKmBNaQbvSztd6OF9ZkjEShGIy/ZOB0kTqhxhnLQZImeP+Kg
0K3t0PbB9JrOwcdSM7ZkCaMcf/WmrWENDKZSPmT1oB+zUGoP6EPjcmrL1j6UEmpkVU0qyNBWNoiJ
4gzTE6TlCk2m3FRR2OOdPwS9UR4H5OHhuORr3Yu/QfU/j930Bckl6HMJCsPTXN8+dkoMOKGCZX5v
BlXp7TtvALCFTN+OwMrfVROFDjwRjmgxdIRNYqCu4eiT7rYwg72V4eeGBq1+jHQvOBR0qkC1oay3
Fej6oreKglqKdu4ROSwf4vogYSfDlEAho96j2/SnxrQBqps5rpzPWYAEYooCqSMIAPEIXxaCTfYN
/L8qpmAA6ntUa/xLvCx+8ZH+RyKs/eWD2PZX7sf5UUXlxmBUIDpcyPoiboCcXBgoYHlnBwB0DV2q
BxhERwgiu1ftRCOcaCWjWI4IAEuAW5gwORzA2Xujo1Tj27XlntAz5AaaLEJNZ+uEiYUEdwFx2rjc
PhLLAckk6K3RA+LuW8QOVo28smUYyRm36uzRtCvrCWEB8QM+S7pS7Z5dsX9vdKqSwgGPM3XXZnNT
RmkVzpjn59FHEWhDt1D9o6lFtBKSqNMG//cA8HJQGAGGA/xWUj6YXeUp0lZRG4bJOSDUcpFyphOq
aDsb82LtGRKPjynF2LW2vitSntn/Jp/79kI62VcJkuIZZf7QbbsmQqynRsTz9oLPnvlpFajLYr5C
ZEjyOK+Km9QYB2D6/tnFuxat3Nyd2G3VxASG4zoIf9i/f0BQhki5832X0INh6Op8RIf+jFZS77xW
ZmEnuyqLw+hCYaO1kCsY5dpxvfKtzan2bqgE1BCaZt8AogJarV4bnFEmjfqzplV1/QGFnG7lY19Z
Td4pinz8RUy4iBLMIgPd3KD0xEsVUVowsvuskiaq/3ryiTbK2vW6uIeAqquwBwGWTUyV+fs4yFQn
RguxOwhVl0gkCn/A/KtfkFvGXT2oP+foEO1uf8FrY9KRIhKaNs4iNolb6IPY0wTnqAShgziC2PYc
53xjoJSN5lEotrI0k+fbo175hED2gMCQI9Kbnn/CFksCI8fv8oxddVLzhBRqvInRaVsZ59onnHpg
EwEBaPW8SCRzmgOkCtEZxw3v2aoKO7gz0eeR+05FaXPrVFX79fbUrlx63LLwDVRuW67bWcIURQAf
rcKPzpbWWgVqO237H090/iOOHehGtwebY3/I6TGRINiTANKm1HdagH/KpyUa4IE+EgZx1TYl0viy
TZSXzLDQzd+UCcqp+yG3sv6Q9nbQU+N3Uh9/PLTDonxnVa3RrAR5i+k7QGEAm06dwGknzw5nVTkm
PPxARzMuSJ8HV+BNx4UXXSjHjmusnsU2As8tDJU2p0Opc3FCsavviEbG8VxqKBFt02aoz4NP+2/l
rV4cEsYhpqbKiHc3BJ7ZpITSqEaOnNxZw3dzb6VttwfJriFJVA3bDpWW5wbJ28Ptb3tlJaFH/QVx
C77yfCPhSVBgtxiaZ4kYj3rwPLwHt6FtIQwburgxrszxylpOPABqm0BhoBxOL98/O0mvMlzXysA4
15GqPWK0g5IeCuNJsjLOtWlNNXfiH1p2tBnejhM4qPiN4NnOjpWKfKsH6MLC0206d2v2vbNyAVwb
jaubxBdSDHWo2WhC1Fh9h5hQqTXx36brRf7HRRTtAt3BX2mcLFcQEBgZvQoKjEMwL0KBHCgdLEzs
Mzz8Kj6XEeoQdLYi/71hFYBjoDU0YKmaLiEvFlagTFi1zrHpZQ+6hN+9QaslP9RBU67EjIsLlLH4
WiwhV9oS+xVlEnfBWJNnvUrscOOZ6o/eKqynDJzWN5CmYnd7019bQ4ADsBGpltHznd1nLkbRbZK5
8oziUowYV4Ya956b07P+h4EI5aYV5OIErvB2G3rVqCoE/hbqznnq7RkgUXY+Ci3Hd0+I0iApuWXy
ti/IU66P/DS7UD9HesmjoA9Domw8TQ2yu9sDLXc6zxvS8BMMnq7PHK6D/ndfZxaw1rg1lT9ZOiC8
YXe+gXpSjf7RuwcD+8BNQdne4qqfPXIobaOPAK7jrIbIOsbaEMHNj3WqcxWqHv/LYNRd6PQQji0g
Xli9xHgfmMa5snKfDNpHKPSopy6kf8SKomhlIa9sQYqN4i9nEnj7fCH9qLELqyi5CKs+/JzZtdNs
BvSD3l2E4nbng9ERpAGxBObRoQpxxIr1czfqndyoHU5mO2ST0QIbUxfNwtuf7Mq0iJVpQFKHpt06
z1xQ4U0mq7DofmwdTIzC1PY/YRYQFCvjXNmHExCPGADKILHz7K00khRdG4zn71FimqSEgFo/CmMU
r7oVDmtreOV6Yk/olAYomYA1ng3mobyLO0YX3RPSYRcSdUb4sbN7BJAD0Ot4LbX43r5/HSnqT8Er
UeWi72hHKJ9JJQvv0zFDtaOSo9n+0NI8HFeYDdfmBunSpNICQ3vRGUcPYTApdQUo4I8aYtUp4Vrx
yZ4UrhOgEuiE72Pf0eqVHPJKSEkNmMCNJQXCbc+vYKPzgwFToOzeHxAPlLT+IxAjGyokA6r1I0f0
iDlZp+zAbIT4m8ZK+jNNycsfUE7rV9oPy107MYkovapE7xTLZ9c0gKe+R0U6vs/VTn2Oc3v8WiMW
+t97vymjcLVo5M80j+adhjFAp9BCauW+SqPkNccLXm6Hosp/3R5meTQAjFhTuZ8G8vLNycuizSDa
Rfe04CJji0WPjSsCCQKy1fo7uydkBjr9Pmr9gA0Ea6i9feCSZEio+hruOZNIAW7Rmrd/+vUQhNsm
njDO750a68aLbVznmlVdh0VklNpnpQ/sE5ZR6n9VTaNvU+P+YK0MttwU3MrMixHJkpdhPxXmHtOW
4YyUoii27lji6olQT7tyApffaypy0gbnNJDKzENiBNF6O4317pwWefYchpr4ygWKr5JR65/fu34m
1LWJw+FwbS6apQp4JoQTs/ZM4XSE0tw2BeoE0Rh98bsQF5Tbo11ZQItAgYtzossskn4lT2g+jQqj
DcUI1Mpx8pe8Fs2wuz3OtQU0yPG5RKa0Yt5Qc2msmFhAdedApuqvGNOGr0ORd781Qq8/t4e6NiVT
By4BxYPQZI4hSNFBhwYIDM4ogvRBGkCJN6Ly3LVUcHkrE8mBjoJ0ONXA55GPIzIKd3XTn6VR+aeg
zKM7zOrkA6I++qVEdv/wP8yLCgaloem9mVcw8PHUU8R7+nM6YEK3LV2grhg8ev5KAXWu3MN9QZpk
IRbBkZpa2rOQLoKjh8POWJ0RNFSwr3PB4cXfyrp0fHQnbcSnPwoQ2jlS+k3NVYbmVeVNLQrTyx8k
VBCxN12k7T6XZom4uFVi1fRfOUZm/RtXUmKbTYhio/WnVvM69s9NRJnwq4NXYKkeERGkaPnehZsA
8vT3wASQDs0XTkfvD8dhKzvbuJCUCOo2iYeBAPKoKyt3ZZPbUz2YsodOljnv7vWK2gx4aVbnquKF
PvtpahnVjvRdBijJo4idrAE6ruzBiQY6MRHRm1gktY6L+J1PZ/Vs+T6SFv54zAMDTQ05Zs62Qmpk
7XZfDkhIR3UdxQP61ItSRFkPnj0a/nhWsywB5opI/DnR6ScevT6HvWzWubKSeC5XlQYmSSyVLdqn
8CzePl+CiErEbinOOt5YyCI7SZHuy8pAbxYN+zheuamW18eUxlA4N2E4IYA0G47ehQRREIpzNpLc
bESdqF/AHer1SnR8ZSXph6BCMyEB4SzPxtFG3KPCfMjPwvZGe6cMOB3tsYZJinNPl/inicbVGhXv
ylJOGQbgpqlQxsX1dilxm2o9jIfSc+/yX8dS79NqV3Z4oX5wm7I39rcP3nI4ijsEUfDOiV7JRWfD
WexNtRHjuRUp4OTeHfqj6iAgvUELSnt+92DE4bydUNPAGMyD1SAoa9CbnTiXXY0/QaQFGOtglZjg
fmZUyM++bzieF8KOqXdGdgPsZ/b5dFW0SLu3OlKJqdMcDOwO8Mn18vbcB4SWK6PNN8v0mP1fjRwW
/7JUhlIrQWnuGCfwTEV2jKsWVeSNU/pe8aTlKUpGm15V/GIl5l4OqwG5p1wBKBeS4bzJa1DEmuDf
2slzvbreS6tsxjvCVo93PETu7kuI2Gm10myZH0CuFwp0HD1EuiZNsNmuwesJ97yhHU7YeJY4b0Mv
x/liVIAE3P6EVwbijWM1ARxOjdDZaQCJZ5JB6e0JOcrAu6NgXqX1jnwffYKVk3BlISfqqzN9PEab
z6lBxV8iod2cIKkY4w/XrHuIA72Sd+UL/iaeccxRm8pebk9wAQJBcwkeowNlgouTRtK0Av9UcrHa
UZBaxt/CxSBSL+68XAbeH5BBrVcAVO9Loe9wMkjrX+Be+vInBlJ4PG8KP9fHF+SR6uoOJcoi+NGb
fpInH4EUqSUsMCitGELqnjjc/sHzC2P6vROYnsq6rdFpmx0qtiBxB0ZEpwy7nnusG/GMH9v4KaFS
/PTuodCkoObCOEhbzoMcjhsXe9a5J2WokhNWCcI64gPm4C4SD465EoIsvz/NaPIUqjzksIumdNPg
iFp3oG4q+AjVLqhr4yUtG+yqcBRLk0NWh1q68sDMWxUTjIHwjdMLkpY9MPv4mNJgbme28pTguVFv
RkfDyrqNkjvLTptzOfr5nqpxsFLldNhS/7bFp1Gp+RCO/L0h52Dz2JMqJpuJPGWWhf/vhuptEh2h
eos4wKEJswIAMZWi5A9o1NvjlyHELedz7cEnWInGFhCVvw0x7lo6xAi/LPoYYURYkXZ9d8ICoJcX
H75KDLE2zjsckJKWgHGLCWSRfPYQE6+sHaytpD3hpJyGFs5Shdq/UJrz9YNW88S96mEbjBucFyj6
HBRlxIixichffiJVLJTnHuhUaeH80A/iIfVQmnlpcZ4xHvLQRQgVWW3HSD4UTqt9Lz38NJ5UmpDZ
CoZ5sfrsMvJTkOK8gUtyQVT2lejJH7GIQwaz3rpInza/6ZyV467iscZ6vTHVAsZUUmUHeqKx/imt
wtbzVjbf8m5FMYt1pxDgoFYyP8mgF1XP1hPvbGq4Tfzl2w9HDGNGbeXKuDLQJLIzMf8oCy8AfEkD
5dfKhXdGGQX38NzMTeVe1jxau/deGJA1ER1HF3OyyZk34fxRSQ08Np0Tjqt0VJ260h57M0+ijaEU
YuXmXl6E7FfKNtQzySMW1cyuivqRqEycStgiT9ijZP5ZkoqKwwCXw11Zw+VoSKcwysTS5plaFL1U
zTUTgLensEYG8SkO3Fr5ZknkAS+9q9TDGgH2ynhT7ERWhgrmBESdPUtKT8qCb8cJ+lxooUcN9D7+
Y9TNYCLJXtYuOeXtj6cuL0MiXnIytJggvi+aPCOuJFGtOvkpqATmHhuOp9Md6gwc4qOHGbRvbFzE
2SHwRU1cN9Vm1EQd/kAnelIgN+0BwxLcqhuaoFgj2ZhEqL3hVyeXim1kHYlzKcViRhnHP7WCP+nd
gRjxEAVg2vugdxevVZq2Q9JGRXyqaoWBIFiO5R7NYjW+y0kMiw3PV6qv7PjpM7y9yqd6IZx6BBGA
TsxrNnVlyNbERvfUZPibJDvdGEbnM0a7JihKze2Gj6VuDfJFmEOaPGMdHQXdyk9Y7hS2JCkEP4HQ
YnG686TuBbI0zSl2R2TH7QgNs03gC9ymvcHo5crjdWXGdDaBBE9Vb5tP93Zj0tdUlaKS/Qnf5ujQ
5gIjKK1z7vAAMD+pdXAn4uiD5BZ7Z7/YoU0Cux7AD/c3KeGs4uLndW0agducMq/ED12Lk1jdDzQv
upVzME3gzSflyaOuiOTEdOJRSno7wSa0y6FXMKJ0EDC6pINRIGNNZjH8D+NQQWIY9g0Vg9kJB9qE
1SPeBicFz8V2C3c2pEGAycXd7XO9iKum5ZoQPUDwWLY5Q7GDWBKHbdOfsJiwjnpV2a//j7PzWs5b
O9P0rbj2OTzIoavtA+CPJMUkiqJ0glLgBhZyTlc/D2hPexNgEc1xlVVbRUkLYeFbX3jDWAfmY4kX
yV2V1/VGXF4/Px4gEwKaYnMgWSbUmjyBr22U6gzNS31SEmtqvU7Zbg6s9j37YKa0zyuB/FjOpLtE
dnwcPatzVFda4UJWUW6jMrbqXTdAxPjoVzbvOgOGIL1MJuDLt9VzUsd9GVZnLC2xUxkMI7Eu0HVp
px1E6s0kZRWL5yQFGgl6VnTUeXmvNyGSNb5fg4k+I4cfQHlAIcW1GXQarlpn+V0a+7PFaQu6+eP3
yURnJj6RGiGmvdiV6KPaABL99GwPfdnimdfa4QFUg/qFpnWyNWZVtNXHxpB/BtiSh4MuWL5EPRlD
CZRock7lOpRLt4CDn5SHkZy0M84Z7t7OQwiiIftu9Sh1NV6eBlacMNGrc7PbxbWZWxgUwn0p4LDX
pl+dheP3wUbQW39DSG4z4COHnccOy8EaUiL4CclaekYBLKNriB9zeKJiqtQ/4UiByatU3S82EtU3
FmUtk/02K0IhhvF6D6gheXlsk27ziPrA05FU/8zYZRC4X+U4T5hZ2tUbQemNNan1ZxXEF/G2ZWev
7wr8BAwbr1PcRWVzZ3WxBdtBwtcHEf7E1DlTjUpvpy0CzBtfM8c3XzMcagcdn8XNMimIR2Rky7Ok
leF3m3H4VZQ06R2mltZHTxJkrwDAoTdJ+5m2ovr6uXZs+kYf0urcwwXG88XuEwXbMkqTNP9on0ZR
aQ2RoxpMW9aHFlwcFODMHC44Xg0/myJyMKaXxw1G6PqlsUfYbTOCYO4CL24Ivxirh4zgnHGaj++1
snVuZrDhQc1N7TLutM355TrEsxhExRkgwQG23JlV6Ld+Waj2WVan5IfZYlHvDRNQho0Kab0pNK6T
CMEqRN3lVELP+6rTR905a2kRfk8tbbwy8D8Lj47Aa2f//jn5xk3NOvMzl40B8FoZUyuE4eCHeC6k
Mrq0Sj38Drgx2Tgd17cEABxWD7sPBMbqNO7CqIzoIppnLEFiY1ae8DtGigC58Kiomu7D4ZwKk3uZ
Ozg0mZdZU6DqxaBMtXXOkLzWryxYs2G2kwy/6U5ZLgYj2wggq+p6fmM4IKOBxK+U2a8/LqxcQqrN
yDyBuRAe2oLmfdc37fce83Z3VkA9VvUcShwjf2qUYNj44FaPd16e/5NOAYhbKd2gzBfCMJ3MU5zY
/qGslSR1Zae2d06upZ/f3zBvrTWDTXB/oGxaKb1VJpZGcdFYJwV3WuRrOyozeO/5fpJysXFfc/h7
lZTyDskFwIXQMwLPuHisUxh0jQoF6BSouPOUaWnIB7qShXwK+qLF7jOQutCVDM6ngxG3yrRxFr2x
PqJPnH8zbIjafv54/tIlTUazgvNaqaciHMZH+lFwy888Z5nSZ1TIiPaBbXTlF41Gf9Vg/5JMyUZ/
cPW4idlkCaCJkDDVV/1hK8YVh+p1OKmFEvuHysDx/mKMDfTDXL3o/P7L+693FVVfsCc8agZPc6to
/vlfbtnihbamEXTHyAymW1+Pg1Mb6NmOnm5LV9DqNnpxq5QPGCLHPLAzuurgtBcnYJw1OPv0oj0a
XegfW7ICcr2i2AeQNzyYwwqGfsWwf/8mlTfukpfKxiKlRStlubGEjRdT5JvNMTGUH9ak9Boe3fV9
DBjyAuca5SAa2/okFPNRVpr8HiWO7qw0nDBxVmf6rjPl8sgk91mLlOrJioPx8P4FrjYeehWApFCK
nEGuK7ARwIQyHlVRHwc/s5CoCwkrsRtEWVuontSmnVbt+l6R269GIpnTzhrlXt/aem9dBJR5HUl/
YCCreWcglVxjJlXHacDvexj1q1YFzaVqg7/XGs329KG0HvNU1zZez2rPc/fwTND4gbsz4zVe70EH
p7LMSZP6mEpYYAyR3h2E2v8KpinfyHDf2H0v90Yko/e+mkPi4wL21qirYw7mBHN5dTricWs9KFhG
a6fCHmxrz5iktE7vv9/V/psfK8hOiPloEq+q7UCoYKCwlDlPSaDoCfKq9JFucWUd7Z7xC0rohRv0
vJktofXVo2VhB31ACHCAYFZom87GfNApouiMBxiqTEqNFClxxNROZSjLGynnS9H7Kn5Dn2aswX3O
k+UVvsJu7KSUAsyAHSUJvCZMIcOh+nLslfB3CYHbFU4t7zE6Ltxsiq4Sw/nlVNk3XEXTy07pJHeE
LLtxVC/peQijzTwNGiqzywDyZIvdpfd9V+KAEd3iDmUOP5AqrBswaD0or8AFmYZvMG7quJGdaYnU
nKSiDRGqGS05qi9xdUCl3cPfwTc+h71ZfXl/Y6yvjrSPLx/NO+B4VPmLIwfjjhZJq1C+Mf1RgtbR
KR6GVvwSTsY338mjzqt7O8W/Vu/B/1a5UlzU+pje0IAuntoaoYeNDuPqkkhF2WlImZCovJFoNyXk
Y85G+6r3ldKpdl2JE4S9C2e7IbFz2kEvIBe01RieirLzE/8aX4wgNl3Fr4r6xlfVLrHpzWmilw/y
QF9X3ggYy3g+Uylm1VmeHI0D3uqiFgiRmkZJWIs/+b6KPfFjoSig405SI0nOzsJASHR7Sa5QFHDT
phNO5I1xkz2r+uBoj5iijf11GIRj86eP3ql2SABp4W2eYzikC48OpFVfM7JAE2BjMy6yb64bNs2M
V6eXSihYQj1qpSz0idbGFTJzoXI0lKo0jigkJRvbavHZs44zE+pnc4mZ87kEepK4NLikSfVVkdpJ
4tZt1npFIQU/LCtsNl7G4th4WcsiuhlMGGcF28UOTnuiNzL3DdJARl9cFaOdYndttqhAfLIZVwzX
ljH4UeiNWpnIT1NnY327EdffuF8T6B23C/oTZdLFN54qhUAhIy2v8A4Krx07x40Tr8lqLj2sdkto
crUa784BGufA8ST9X+4+NAkwJ6rD7soMWt+PvArHQuds6lKbm2gApqW/kZeuF0QWhGwJvOmsprWs
EK3MbusMN7Krqu/UX+qES+4+1JT0W2VVvvrRZwlSwCLg4WcHxQ0fhdensTE5oVWYTnlFP7IL3JY2
zE84deJHDEF8C0W2vjPqChJamSk/3f3l0R8Zqj8VlaZc0qTW7vNokr9gzNrco/OhPr4fat9YasZL
QkME0bfuH6hFJcJab7XLrhP+g1PYNqBJP0iuzalXNoqmlw/sLychVHpEEWYi6zwpXHOWQOnnY1Q3
06U/KpjXuVjLRLriVo4h2m91FsrqF+oao/kkbLMsv3YFLie9GwPSiDHlitLGvsTZEeNdLyeUDF96
K1WSCuGZpi9NF+eQTP+a80Ar7dSZbV1kB0hZTKe9OMj73NhlFt7IGFy1U6ecI1vS0g9CurhDwEAv
0jFM7tYmC35Th5bey/qlTmohPCNuQNcGSoXzbQ2KptmInOu3R2U/U7tnvWqe7uILh7QVT+bQTZd2
bLQFMp1O90SjGO+WuAyCLULHW6tR7s4TJyi7K80Ue1DQsJS78VJJG4WDISjbXyjzoMZBhV9ttSMX
3YR5s0BleslNGP+Adnr9xZlWmDlz1nvZTnL8Izawg9Mm8aOsm8KNgrz9lPaquNRiEz90Od7qZSxy
05fV0ciffZDoJqySNj1yyhaz+4GtWum+y+AXynApW5813KFlNwActRFhVqcgIHPyYcByc8OQT//1
/Q4dcnEdlNLLMlLHp2EyUI2CX7UFH3vjJaLi9qIWNW/W5ZbBoxLRkGBsLnOzMb9wSlXftEijgVBF
QMM39ufLEbP44nmUlBTkI0zxlt1CxgaOXYikuZTVRIbdnXf5sEdzxa/PMpgpLOR1LTOOiuXrjFfU
Jm0OaZVaTeplksBccvfRaEemy2HhoNCFfP4yAzA7w/Qp6+XLzCnjzqscvOiwhM4yN4yKZKO8WT9p
HYcyvhVCHpZlyxeax5aNr/U0XqIiMrtnKDZ42aZP0vscIb1241GvVwPEhv4vdHr+t5I+7Y2QjjNe
rpddoSSIZiTmiLl707YH1Y/oDL3/IBcl40ucs8DnMoMjjq9m31ZvqGMZCuKcgXJSih+35oW57ezN
AAlyn6B7N1W5+vv9Vd+4R9whZ8AMs9N58P76E+k5f+NayMrl4MTaM3j/IHfNtrDu/XagZPz4YkAC
EQK0KBJXmDRogD6RN5BhzEnyI/7tRuoxrasv4KXGW5anb9zZPMDHCAt5AqAYi/QiKNDqSAsU8qcu
0tmNWgmBzXBqpIsqaUtvcB1p+PwZK5F1MwlZ5dsT7hulGg/mlULT2fAGM5Tr6240A3OjrfWvaPLq
+38htTDMpJMxZ4fzpfylkZYHEw4ATq5cQVIutJ+zoItxL+upbUwURklAdQtELLXwkw27Qnu2hW5L
e+48G79nU2/rodvaw6SEbmQbVbsHZMaI2dXCERSxNyC8a31nSCH6R0Zmtf6VWtu2XT8MEg1ZaUSh
mrNZoIEu3GEKh55F43aMf0aRZpnYqXc0PJ/SCoOJC8eoovobDR4TW/skrZjcHHGOntrEtYOuq2yv
UfRgzN2isKwRL/quBxvnVjWMXsmlx2a1ZyO22ZRuIzpSU7e0w7GK92UUl+a4J8uSG/8Ua0kiUBRS
ajz+dnbrQ1DxxgHiB27kk6wXrVuofSJRhI9lNHxm3pbKiSv5Y132J7WuRBW6OJEP4XUCVCdEu5wN
osu7MX2pZ0o/0KI7UQSN/jvC+GgIXaSToJV86hP6trj4sqsN1Y3oPGABJiEAHYpdDzSnhW1Nlugn
ntNjhpbu8tCIxh80Lug4IdSopsPohYbFdPZcSXbZPwgzVcvUgyDb5faunFo8n851bY++f2ZTMUvZ
ATtPjWzftxk60wdQqyK80wOExrOLdFCD6N4sB9m5ShW77azrpMTcVfM0EM696qkGVusYtpc4Kj9o
TZ3j+F0oOb58PuPi9sugOdX4Tcg1EHTPihr8m2illDJe4cghI22JOwlbTDnEZAqp/CVDdkxHBXsQ
6O3sIzuepsfUpkAaPDNMLKXfT/oQZOIwmpKU/Nlk/tjLO7vq6+JqkicrVz3fGNX2YMXYdz77WSRn
yAXzSG5LxxkQKy9ik+nUSbea3H/AgyrVd6iTjcaPuTEU3+JzmjH3cRwJeWov16zQltkXLYIBO7VR
kK7wmxC7EzdzQjPP2fOBhNnxPrACTa9cx6IXGRxCgROltWO0k4jes2HymtrTB0PfDH4h+TFn9SAV
Pb7XX20mydEokqq6auzOofVTCuOWJhkyN1VhbPW+lyhsenEz9Gyeu9Hjd2AKv17NCi2ZskBE160s
hjC+KrIRNaZEjppij8ky4hh7+JKt1btCkDadg5pCbLxEJbrHTGRENrm7KXukJNR9ZTaDpLpTpBVh
65nGEJupJ/JY5Fsz62V+SAeBBgJauIwHwAcsO/bAwFMLJF556UPh9k9FLkR8mjJZSy4TOVaO1OR5
vnHoruI23GaUo/maQXPSYVhkiL0aFAlTtOrKxCtMeEFcBTSgalFtJb/rhYC00X4mDyVTWjVm+8lK
acxN4hr3Ub33CmMM1KPRBrDh399oy6c4t2GZFs7dCRRBVshKtZV8FM8c6VOnxiWOwFJT+L3lWfMk
L/ECoxqr72oYzxZq7y+8JPG98EeZmc/wOaYpq8pJmXGCo+x0n6AuKckT8x4tuSu6VCN3yspU678T
3+vGcNuwtIwEZR47tdVd2UWIs13wh/ka3TJyRqPwslzPrEOpidhv3DZNJO2Ac7ToW09JUPNFvDNt
zOgnEO/anvbSOAhZ++okZi3KDz5PWqYzlwitn7mVtkIqJVUmGJoU4WVaKPKzpdbOU1jJ/U0h0kh2
1RQ34I0x/errZclZDZqu4+witqonDB+4p635/oVBW119GMI6/GEkOgeY7YeoEIax3Uxu4isywoUJ
bNMLlOPtmxp7WfkUjsrwzcjMyjgmZqWNyM7QvHX7VI/+fP+Fr/px0JBmVYcZumiqAMBfBxmORaRc
86n6lNhhmPzJiV+p1a5R80JcFXSzVR8LLYwiifGTUKNPSe2U0kY69BLJXmVDDHRoyJF5AfCj0Fvk
r3DMQY7FtXGNdmOWxr9Ga8J747Iz6sK5QdbQ0aR9W5ZNl1xQV6f9uYtlvB08FfXLvNvl/ZAEgVsE
ZWrc5EilRNUVYAwhx6cEEYcp+jPCS7BrdlMsGNG5ad5K032fN1XREU/zqrKOcPYU67bpK3/obovA
CYbx6LRSkLReFfP7r0Nv0kx5sgz027ZoPsuqAVgAkA6Q90SPN+7f6HRRa2VRHTOBZVk1Gc11JQn5
ejZgP8c4Q+5beuobdbU5v9q/PvV5VQoGqM5k82vmWzfGYVGnRXmc9IoeSTUUF0U6Tnypirk34ym5
mcKQpGHys/pissPolrbDeEllXLljj55yyQj0s9oEzw3n2IWeAsgKtax+UJ0wOwa6sB5Lcu09ymnl
1wSVnLPayeJ3UOvR0WpE6jlJ2P5UQUfkbj4Ew33Ul/l5CuTmi0GCcqgBex1bbFNuFSXJ/kwYJJCl
NEN/B97b+YQ+qHOVCEaBB1+Oq8dhwqzQzI3gGwaLnG69b+sejQJjnzO3ttwUt+Cz3GrdbVL60t5P
rMbDzsjYyzC3Mk+wr/Y+SLvfRldHd9rkN9f+2A6XiW99ZtI//La0xtqAMLwub+ZJE3gXChxePlO3
1Wkpx/1Q5E5VX2d5Kg2jq3ZlLwZPLgtTPNRKPKi/3v/cXy/I9J4Az16jYzsXqCvMghOZRW2bdfCp
KAbUXd1C0Srth9TAA/6a2ow3tsZDy/iCzxL69NBoQO3NfIv5pPtLodMmWSYPQz1+8uuoFU+GVfqR
/S2VrCGsPktqGuuH0qDwsu5KPaJDIdxa5OxJCyK5hVyU2mX68EnqYscPL5Caruvew7xoqMUOchkw
enza6EqXrZcwwrHyK9S9jSq+taSxj9CNff/xvb6bl/c1W6fNsHakI1dQGtNuGAJXdnntS5qKrBQK
nsqD0NqR/DmUrLoxDw6WzdrtgJ9P3pwCqo/p5/vXsMwN4Lk5wJZQCeYqgGXNScpfnqhIMuQCprS6
zEXWW9+00tLPTUKL6Aq96rLYZ/SL799fcpn3zEvStKU6hg/GLG1xSHRxOwHEEMguoyup1R6lW2tm
nt1iKnH7/lLruyOLo6tAHwOBzhX2AjUOqE5CKy/TUg5J4+nWnhHLsKp9VeTqRYpIyNZUYX13IKUh
Ds/tjDdSnjHjoCg7enFO4Fepi522WnptU1a/37+1JbB3VhACtQAVHfQZCmXLWcmgyEUoGrm+RAsg
lU81TLf+An4k47YRduxXvYfr6Toi6W9p+CFCq+RygLYloVnaoe3Zdoey4kYOeBb7Gxe3PILmvJ3+
NZc3C9is0pUA74jETuXmsszV0tmj52HfDB1tAn0w2vw0Fb0gRsp9aG98UsuIREOBXcUOo6k9g/wW
AYL6Nq4wjBoup9BScA1x6IBMudIdOz2n0/v+K1j2zkHBIZqMCTJ2SMxll42yMCVBZESFxrTvVPmd
jma8NLiNydBcQZO1qMvEVQOaHY4HxtdIyh2XLPTW0zRAzh/tpLHTZwAns0GuZ02ztfUxRpoIQ8vS
hgWou+icdhFWYLGt9oNLFU27ZOMBLJ/23D+fdVRAW1IfQvF8HTySHhxiYpCpZ2XVMMRuJ+HYlavb
wnZSzx9tRMd37z/zN5aclU7gifE5r4GxvVYC4yjQ9Q6MsTVDD29jyONeHNGe6IghA8zmjeR7+ZpJ
ppDBmSPWSxN2WRBOY5PhbuvEl5rWyc2hU+2xd82YAYWHoUAwerJdG+nV2GeRsovUejA91ZLEx8R/
5kKYw5bxMjAlTsFl1MS+hEZ9MvooC5RBdNuB1w1v8fSTGwffNe6637jtZewkoSNqgnbgA2YwtJoM
QcgRgZWWRxU649Eqsi9TMVmfIPr7hykL9dP7L3aBq5h1TAGVIjoEAARg6QqHZo+QniZAeUej6h9r
TMWe8YChMZlkjnBVgtdPkShojOW9eRUNVWG7mBeIrz4O2qY70O47OwlIcNcZlfRYqOkkdmajpdrh
/et8vRu4zHnMwIVSshN418VfnAzCF6p6lCxwW4ces8MvseRUVylJiNgpVqzdT2mY3IyhrTPDC82N
C3j9XmbmNq9lHpixC2jSL8sbMxzymj7fdIJSL41urOS+diNX8jgAYtMn3IVd2ayE2HI/fB3T53UB
OsPB48sj1V997HUADdmvffVkWa30VU415xrCBm003S/zHX3Gc1vW+f5DT3sGTupAXBmZU9SRZ86n
7V/SE7VpKhNRKOukhZZ5csK8esatuPqk2TWzrajMR1cuTHalxbzJHeVY3fJjXt32bJJBksuwEPQc
E9nXV2BI/ThUonBOloi0/QD+v/PgcPjYGyQIfJhW/GCbWbSV6b6Oc+ixICACDGqW30I2jXHa62Wb
aAoSPdOks+haxSKsYHmjSmV57LA8PKPPZT8qSCEpbliM4V0Tcp6G9OOe7ElV74auyH7CQW5p31n5
BS6L9uf338tyE3J5yCQAo4UKCjh7iVYGR58PXWcEF+pU2/emk5tPUSlFEoMiB1VFueydj03heSIz
y2MGMoKhAEixbJcarTmi6KbHF5VuMIjIuqZ246Spf/ZpWm91rhZuMf9ejWBEQ4P27Ep0REoVpAoM
Lb4ohGwObPKuRDehLaZ7KXSGU9TFdK18Z4j3vlMGiatUrX8jxZpSeqGZZVsf3yLqzM0fsAdkG2Df
SPeW8+SuUzQpa9r42oS30z0YnWOeCIFjc+rxlUpA5PR0JOIMWKPL1J4LAmBnPbz/0pefAttwlq8C
e4McKZnG4rjXATt0gSOGU9hoiRodfCDWj3iMagzQLAzhyssCvZtGYK3JcbqRa8xf+n/6CxRLrEnV
RyMREBIgefX1B1HT/cq7wh9OcVzVtZfGDGYwMQ3DjS9vsc68vWYcBGkd2R09tUXEia02b3HSnq5y
fcT6TBuYTcZ2xmzs/Ye5WocKAaF05FgQ8UbTePGBmylCixO0s6uWwZl9bWcDApguGx9hyN37Sy1i
Ca0A6vT5mZE60ItdLmVNam6EqtlfTQ26Jm6f6PVvw/eNwWWo9UFBbWTbCJiMIblMwGJrnCFkaQl6
W53f2NpomZ+1FPkJ27PrNMzPI7s12aLVL7YlrQ7tRV6EjiMz3VXOH8BIEZo1hrdTlxt4A4K8mBqv
DBBxeWqBl1Ta3olRSpjcvpiCeEtHYBEKWZ6kmpVnYN6slLBoNw4Js5EI9bjbNB9w6EvIl09AD5Tm
wTf0CqMGCbInXkHvv9NF74BVUe0iD+C9solWvQOnEYXVxLJ6OzYKblYuaKQgrw6O6AINaTusdyUf
NxDTyPPTbNMa3ow2PNCtXbx+9jBZ4VsZgJvZmcu4RHriqzOG/LZJcnX2frMDe99ZVdmBep1qBqGJ
Hou9Gjhde3z/CSw+oPkJWA7QJVB1tC5WIZEedipisEK3gZTL3Y5ZQEAcbOstOv4bt0irYkZAzqjZ
VS1b0KqtGV47t5zI+QN/BEJjMphN59JMKvaVrzuwag1hfYhzOOsrAlMg1M6yc+Q/y0BUoes1aXlv
33ZwFGQ3drLissZmLzzquYY4QCEVykZMWgSKfy1Jx5ymFvfJ5/Q6xjZhO4RK7Ni3UyspmhuIMFbO
VmP2h97Pza2hxurBUs3QuJgp5jMSa1lg8MO8k/o6vWPWnVXXVZwYUn4IpqHJ8FROOlHeyVWqlf0x
LuMSd9r398/qC6KMnBEusxncGzDJnqdf9qgZ3mqBVh8llFVCL9XQFJ5iZus7P8iM9tCU+h7qpP/z
/2NtZr4oE/AZr5j1WW20EmofrK0ow1lXMv23g/wd2aD8ZGW69ZiQ0B/lKR430LwLmgTvFksiWmLz
BHiGaK3KyLI1Csok/T5Jg+rCaIUNuKfXLHpjhuZZuWYc4NaF56aMsCOJHPMinabwesxtWoSRDM1R
qsBGWEE1bHzPy+3wcmXwkMByM7jgKl9vPjNCHqgucuM+0P3xIMfGz0QO5E8NnLwbbJokN2GkJDY2
wTJ4syjlJq1Bma6JvJKIiNSiwwdEM+4jqwy/BD0m4Yxrm7PA13s3+pqzQVPRX7sQzrk87Thm/eSx
FFOrKiqp+wF+aBB9UUVTYxDcdJymN6lkOOMNRUHr/zJKKROnCHMWc5eLokGRIGKbSp6IBj3Z+yhL
KPuyGvCp6306AjunGtrgaDqVUR8ZrVZoUBiyFEummyl9Jh9E4tuTG6WDMu51uWP8QXLYhk3jqnVI
zxBPOCXwkEE18xP29qF8NvoEfTDo/3JzUUQCInAPRG38PPm+1V1h45ddtDYY44MNn0ZzUyfvMuGa
gd+JqyEswyjatyBDIPOHocj3bWo6SbsrlEi0z+9/SAvoI0gZpKs5CjhYXlCdS32xOqisMqgKlJ17
YfyooGa4ttI+NCSjrV5dtKV0x8YKdmbZ3SNW+6EyaF59zkbnUo1ZI25Xi7M/6wyeNnptgYsRfDTu
ULObShcUj5AeaiOz4NFJRl+c37/p12GaWT6dh7nNCWSOY5ep2+svpVNqTTim1j4pQWjv4iiyfk9+
pJ3DIM+2DvjlWsiokVTRcJu7X2ARF19lVDhDLpWK8XtSe398zCPScA2glF2ZT9o0Os2WwtXrSoeB
Op/IPMWa6T9QqpeFb1/CaPDz0frtBKNzhD/m78Gj5Lo79HrzLKzccgu/aL41+aTt86FuNh7u64iA
R9kcHUHSzmgZPtJlewUgbZpiFCCe/RoS97mxjbg4tEA46l9Di6Lagy+lVvf1/Te6XBRxmhkJZMw5
FJt5CWJNMuHbStOFPzOsZcUu7suGoFdqhXGM2ijPvHaU0o9p2b9AriF8krCifvGGPM5UWAhCRsb0
DCg3ZYmoqOpDzDw9279/d8tXyqkzw0lnPQjwR2QZr/drEuG22IhAfS5j9CamCUTInarA4/YAfpbD
DwKuhRE8wk3pjYxOnX49UO/2T+9fxXIngwlgzMXYCQwMN72sXi0g0AkNrvBPrY389sbJyjg7qJIV
abeVolFDf3A5kpqZL+CAbAe8tGxXmFQaFvaqceAKucSvQGqRrzrJgK/OzTTUWyDQ1d3xXKkl0U+n
3c3bXDxjSVPGrjQn2IUYJuh4XI1hlN30Wt8jt5Bp9XT44O2RDr+Mfl/gPauaks6qVcW1VAWuNdqJ
fgF6LTQeDMkMESBvnfZjzKCZNzNjbVDNmVkCa1GsBmHicSI/Cl1TjnBOSgGR2FcNU93AcwKr2Lq/
19XFy3rAwGi2U6Szf5d7lhGeGfW+7MNbdawuuzRjNXUeR2Jz9e39J6muliILQAwISiH5IIFv/vlf
epwoOEQWlvISWVUYyxKQiQAsK5lPOAbx05ByABmfBDstGq4npxUW8+LGii7AwuIbu69Ks23HA6Ti
qKmuSjzmnH4fDknIs0LCqdAewfGmeuP2TIisYGcYTVuabmFixLivGIlmrTsVXT8MOL+OSqLhAeFP
kbmj1xuUx9yxBvn7+7f8OvXm4c41M9MMKjiLPstS6q/GbagJtZY7Fo6SyckR9U3ZYiIIW0VK9xgT
oR7eGsZoXoNJrJubZIhUIJLvX8Uy6HIVjJ9p6tJlJUAte8u9Ls0aTVkhXN0PBq1xJVGbAmRwTd+/
2Otl4cSKh0dpPhUbue7iAcyZJn0mCEW435AHLmMRM/caB9dJBmSsiTH7pU+2lXy2GeAZ34TdjM21
mnZ24nhKRCb5XdeLUfuX2MP/+TX8V/Cc3/6rdVb/87/5/a+8GCuBWMXit//8iu5p8fxb/Pjv+a/9
zx97/Zf+edrf75d/4NWf55/997K7H82PV7/ZZ41oxrv2uRrvn2tEC1/+bS5w/pP/2x/+7fnlX3kY
i+d//PErb7Nm/tcCkWd//PtH59//+IPg/pf3P//7//7h9Y+Uv/clE83z779diiz4naerv/j8o27+
8Yfyd9JzCpAZzASzl0L4j7/1z/NPJPvvSMqA1lBM2Psv3J4//pblVRP+4w9T/vsc41FjA/VG2ToH
izpv5x/pzt+hwLLJicovw1ntj//3BF69ov+8sr9lbXoL2KKpuZzXNRKALlBtOoRtWl0WinPmIhuT
O02YmE71XtLmfxqh1jWIi9/pWrxXFRc9Z+tK/Vz4E4Cc+ZdBjopTgVvmdaY2vRd2YX9RUGE9SpH4
OQtBb+xqrEgIVf9p0s7XBzoRBiffFJhmeIivQ1kcm3YCZ7P2wqKDE9B1GSW1fN0zr7/F9xF5S632
jy+/ffklVzUXOLr0VPZKC/C4kjiLbckrUQraFWWWurM4whemAjJap0WxG9Sp2EUYkXxPnfiuwGo6
lbrqiveWPuDwUKCH42TnprNuAmP4FfS1jARwbVxEpiyfQwCnO61J5c7VpBjHZ6M/toYQP2s/gvWO
OvyMnfwJ6Ku5sS2v71TpWg06w00Rndk1ehaeA12KjvXUpI+qI92aVa1iLV0r5tEax8EdWnMAVFbE
4xlJ1ksakNLZjun9GWEY35Q4Y+JVoHyf5UZ/RoVdg4G1tEur57qdwHiE+SA+Q5reSQqEPGFmGHLn
U/yYOiiSwbywdkUjKwetHCKsEHtxVfdO+tCPwvCMFsrSv++tMjmUjR7f8Shpv2PrPNya5tMoRHCh
t9V4LFrTuXO6IHSHzjk4pZB+Sjqt57Jqn8mI/5TRQP1iK4W/n/rmHFqaOBS2chtYTgEauoQ3Qz7z
kMpB/DDunc4HpzeCNzA0KUStJBfnCZ2vQ9AH93mZIaXBf8AtGE9KqIYnszEfErubAGhlgZcpQXIF
OjQ75H1mH2un2XdOEB4hQA6gVqThdpDMbCeX+U0KKsxzCqE8aFKFJa1aSO7Lb6Empjeu1Dg3ameq
X8yo9G/MSvrX71pZGq9COb2wxuACGbw090bORy8YWulYQlVVDN6sAMsbq9l5iuMdctDTl6ieqqOu
ZyVo0EsHRf/reArqm5dfsqnrvV4Sn4Y66EOvIJJcFE1enNLWGj6ZLbyTMenHp2SiNpLIaj2UDBOX
FPEBge/6jrnCcBtHjG6NqMRpcrA/6X5S34yoEbq5kIyzFBTPjWJPHW5FWe9ZcYp1Xu2L30qRnv1G
tp8iKPZ0HpNdPTrWZwbFnwFAxDfFhRi1/0vYd/ZYinPd/iJL5PAVODmfyv0FdQTbYMAGE379XVCj
+05VP5qakdChujVTh2DvvfYK8jgajTri9kx70ttbsIOhTq+BQ5OoFz4+UB4TjVg3bcJZP9FQgBza
1H7sAgZffYTsWmtwU2/CYePPER8wpJjeyNgljkbyT6la4y7hlbunjqtXqgYwB4fpiq+Zb6j1wKkP
hvfK83hzoyjsb17JilPtilPWkPYKzTU/OZDmm5H2isTMrLs7TOqw3LsiY788+jQZZXo05psJoOQX
C7nYhZ06B9AEHWzhnVTrGMduPoRiIFEHWWMCRTo5pPk4bahQaMR9mBa2nSy+M13jTZbNI9wgDsCI
myRHsfE0tCBIAhFn36uquWZFmf/41+7yz9r977X6Ew15XgvBwsSWAa4ieCrWwo3/V1mXcmi9Rngq
QtGU6uPI+uqY5RZWHts/OcOFY548+1W4T5m+E2mT5yZA6hGtmo1566YpvDQgH1wyJ+wjhNhZG8Zq
qIzIVIDQnD3wtnKfgiJtNsgN2KVDkK8aMJdPYKtG//1FnL82HURSzs0MkIbAxT/zov+vL9KTPie1
SuHbPkzfR6clmLv2zUob69Yg3j4fDTcZ6IxE8DS9CQF8qc17sXVoge9CVRqlhk+3fCbP+G2enyCy
elST6x5YGrhr8A6NfZG5xn75ZAln3ORhMaS75ZkeEMJwCb3i7qiR3mzJn0nvi0Sq3HsJMtgd1/Ka
q7B+hh4qYqylMOmiYAVMDURAUBe4W5B6/1hqKi9ieB2xfa4wKVPQG7bqgJYRj17L+y+6I/uvjRDX
DFJx3D7EuMxA68drphFO4I0WRwZw2WR8T/N02gMEf+EkU1tYegHak2V6Wz5lgOPXrLTStVmMqxSq
z2ebO/zsZz7ee93/Ccz+TbRDei79Mj2PdWutwrqrk6It3AcQVdeOUt6jZ0uWQGjWrkk5gu1ny7U5
dexXo1xopuzcWVu5B9Y/7MOuplfKU12JdW+zLowAdPIvgE4LldLHUgBXAIWtAztPtKaQW368Aj1S
HjJXax5XnjCjClpOponKsXmgpq66YDUJm69R8NonC0zwE8ayxSYMFMDJAVRsBMO9Ik5NXTSk/qe2
mk3tew7rLsrPLrKUDv7/P3BC2YGM6fN/P/fexyIdLzAQCwj/UWjNzl0YcX38BixwdIuUiSJ2C43M
JEmD1yEf6G0w3TewsL/ZvdFve9sWd/BxqjurjaiuhvYqIYG4V44loqqkams7YuW1AoRahXQHZOjq
CDgpv2Mr8xJv1A4YBAbZjnlRgSeKRa3nNd8gcf0HxDPmsYPMbV+AKc/ckD0MTfrd1QWUjcK+I3RZ
HX2RbzAcL+HRpcw9xrzqPobGo8oK9HFia4XKf/MCw43TTslLqVuUR059B3xsbCjsQGMZQIcZKcNP
Mm64Dy2STOMRGwaAxfllgjf5T2kb/LgcfISGR4OS7UqZFtkub/EYDvUbHcTrHH25EWWZH1CnmvFY
BMZx4sNXL5f5EU96vzEYt868Q4z9YJn38cbM8rXc8eoydmEmuQqmwHnidrYbxv6nlhONUMPLpyC3
f/r98K03crouqJklta/tl1ToGAPjpKrhwIRhv34YWWNvQapUG0DyXzDyIbL7/BqAvzOzN4ADYYgI
Ot3H33WikHz2xijjSYblpuzYfrDJuMX1ERLror1p3Go6SpeZV2Bx3rr3GzCitZGdJq8Kz1neoXD3
NHvKahAsHc4saBnTK7fH7IThmIrTtjVXABUw128LBvP8MNhKKEVjGAp1CXi29n35ZDInEixM2g4x
WS1Ahacc7UxSckg3fTbGJEghBq5FLC2DPsxMFzORwbcC1asvTXlbDljvw4M9z5tzVdKTo7vw1pPx
Zwlo7VWiDjUM9iZyar6ZNSwhbfj+7NzKY68DBTZP/Rhjpf6i+TyCgPHEM7gWJLbN1onyQhjRhBo0
DuTUPfe1ibKbwlUHliw/IAcrr74wyp1yKlwF81n61gEOce4LOPxTYgRjcKKQIgoDusRhVvlapavB
mnKBabQVTyrw/ZFk5W91Bv1AJIPWj+w071eF00M4pTuiTilfwyA83U5tgaCMDlVlEPCNrC1nR2hq
HduyGNfh2AHCtHuQC6kOY+2XXuwgqXCPgHEzAojhw3ihGN0ohwsUXCZEZ/0Yqexi5hMH+dGdtRrN
zF4JSstrP38iKJDRL2XFqQEjJMmCINtW8BKA2tLhSQ6cNHI8wq858kz2sOPx15kU9dlQJj6JKrIb
WMOXoR1rI1WXZc3kxQUDIPnc+uEO1FVyt/2Jxb2D7SOipbOGpsB8ZKCdxEGaYQ0LGvOxLtIQcKhL
4LJVHUjqO1ekUNTbXnSQOrEg+e/V9dMgbC6P5owduOmCWof52+dWFhAUqW3E/cRtrTYQzpSRGklw
nKSWu45OfTT1jjw6dREksoIPrmGRxAmU3voqzaGGBukXRSx/zW33DcsE3vpUvnmUOy+MYmLWZcMT
5ojDxVMOKKFdZFJr71vugGzcNky8UImVLp0HF4TxTV973pqoCkksXvejM/H2gFpV7tC23Swrm46Z
bYkk1N4bEssukODlW1Fn9Av7zf+xZQKJh2uIAZIpJg/eJyBQCxdpMT5aFBckP6TxDNUxbcdo9Arz
uBxQpCUTRlov8PD+ZQQp6nY7GA8FIMrb+zIehJsUuehukHkruKXZcP1J7aT04PaT2fSU93W6671S
HTUZ2i9u6cJ3/9D9z9I/KMDmPROonvEJnRgMr7GHJqsRvd1uKwwX30QPp/G6xzYwpfaGtphZVmZG
b8zkCcR09sEARzzpmslbj6ZgRwO6vLVtuCBbwvu4Z4F54G5h7zC9DW+k50hCcHvxE13RpskraELL
pjkWhTEmrHK2w+DKE+WDXqVaeWtsDG7CsW0dLYEWzW3TQxaSbofZNWx1TG6idiT2vs294Kvix/tr
i/IQIgU4GiMHEJIwYvm47Gsdur3HRBXPChAbOgg26cemRNoRWn697ivunjtZvQW8heVBqfDCBna3
keF4HShI8wvsIbQfbpfTwGrGA7XJkISZaULDIepd3VTtfZDZycoUj4fWJM9eWsAovSLVaTlN63qN
6eGzN7rOsa9oFYupDpM0RWET5T6rYUFYBijQJAzoi/j/gKPMyL+XrYH3xU9h7uR0eeyVzj3jBPHt
bms/OUABStmuAaPVb6k5/u5MT+ex44/NRtqY0E3eGGMqnR/HkcOwr02dc0A2S5/bSvLL7tJxu+wo
4HVk66EPq4Tr9HdTN0SuTK+mO+LZ6WE5CDJMaw0gADnk3bAORO+teV5VLzxYWWn+UCK57A8qFLwo
yvxV196tglsuE6x4G5yhiSrkYR7hS4Hsv0DwXQe/vRg+XOIAywczEnZY3kuHRk3Qh/fJ3EP+zu5w
6LJWba/hAADE585YV6w1EnbgMpXTg258Lwa0kCdKO4TC+6HLjqHll1GP4ctzMaKtLvyhuJVFDn1N
CWi7nnixpr59ZSrTj6Ov9OOCf0PSdTF0t80UK7YFBmgrvzX0BqwimVDs1xcLQSOb0GBmtJyaw7Ti
tWFeoOYnG7Cj15iUNcfQG3e+T7Lb0P6pCEP2qTVlmJLkJtbV5XdE9hpucaDraxWABDh2rvE25nmZ
ZL3FDga8IaBk7X9xJ8xOaDLT4/t24QEjcbLTcmB1/TPN2y4idtgivqDUZxMtLuCZoN2bEMKs5k39
qrv01ebjs+Ey+Wxk+aWsWfbmcnLWrj5CfH6RTVs9Uhe3oOdIMaqV+klct3+lGSg/WeE9dEJ9M3Nf
rOBelCbt8nAt51oFF+wloC4s3y9wB7ICe7tGveHcy7rlEcLb/Js/qoSnU3rAJCM9LJ+wl2vEhUMn
rkLir6HnaXYh92Nz7PoV8VT1Ah8DFdkyG0+urrJ1AbuQGMZt1iprA2NL4Hn5RuoyarMUriMw+Htx
s61tkOw3m/w98nZu4VgbF0J8foEpjxl1QxoNy57b4Tnejdy0Ip0RJ8bUulgRbFXnLqf9yitmEGN0
BR4n6BRjI0MT5LQt31JekY1R1bvGtS4QN/J1FVbG9f3OcNqAnuqk/MAyx4+KWpJ90GZhTMzejonV
1NfcIsZ2ovR59Js7qYBWZYHRP4tZmDTh4fIQoDr1Bwnj3xvleJ3gCTEmy6nXBN4NUr0G5iXQv1om
gbahYmTfcm4eFbNhQiRMtjbQca5Slw8nsx2wPJMn8y3Vkx9EQjQ0Yl/QHv8uGxY1AIwZMDlB2vHn
xjrLcsSE5Xkdw1xuuBOsnrA+DDAXQ/8iUSoydAw7z6zCS0rRIltAN1emXZcryCmNFVcpwKvGqe5O
Cp2SVfq/XJTNYG+X52oom5PCfxlSLXVPbfjBDPDgf0N7P+c1dTfeu9sFpqJNKrYtaZu4oN63wgVd
SnG4bkQ+kt30BGl9sffmmpkNVIL+aRYr16n8kwpH/zSm5lcZH0tgzqeNF7xl2MyiboCR8+fCQfEG
SlJ46cSqnobYbH11mOYDnUJnP6bXcV7DhjSHsXRY9RGKGR6rMLd28K3Nb4Ua9g1rnQdpDJDbFPTm
eHrvwmXjaflzXMNtX7Z7VI3BxuOaoxgJb5CuX3v4351o2SILagO+kd44yi8cePBJcu4S3ir48aU2
ZEqGkZ7qqVo1bcPht8LKnzT1ri4zymfbDPKE2fa5Ld364A1meYDby7RRRsB3/11z2v9jVwZpBmXr
zB8HZfRTM2aCummBHwUPIN8yfoy5VWMdnDgQxIHeC0MrEBLQe4SDcy5Hs8be2wHMhej/WtN6FRLh
RaGJCAsklVhP1AMm0SObe9dY8HVrJLAKbf4ZAljzF1hoVj1T4RobcbZ2RM0OBem8s9OgtgQxieyz
oMy3FaaydqmepjCzn0gNJ7oyX8FqZYL1PFrTgg8Btq9+2Bmgov/3xTDdv3E9OP6ZcwWO6RT8Zz5f
jcJy8B3mjk8a04qBJHxYDg0MN98//d/PXC1FrGvoh7c53Dii1h0S1nXuWQpH3pSZOWuJdLC4ZKSM
Z1nqCgZP1dnCVdlrJq6DObgPtv3L8xp5X06gRpxiBxk82+XUGz25t2VuRBgFVbvGzrCHAlg9ZFQO
21QV5gVR2VUiLUhJJ5RcR/jkn/1AZceypSTFDJfkiEh708EE9ty8yYq8TcHrpEWSYzRxHziWtD1n
PYlqv3suSA/F+oBQ9lwB1S68J2Vz/7XzvSm2LTrebFKF674NjRXSh+i6rKHxgnNR3GeWvdej+TpN
PfqpYLC2mnRw8RkuTZeNB4HtYkNC5/tSOcCDidzobikqIK5mMYQc3crsA3V3+vIH3KfGg9dbq1LC
dF0HfDwsBwTF102UWsMNzk3GsQRqt66wvq2Qh1TCMjw798gdIxZ1wm3HKxf3Rtaxa1RVhI0KqiDW
jmcGgyUvgR51AxV5/A7SB7kT5xYGGwb8Ho1NmWPLFBCNRS7GFU9lL+kuM7owXuB3DReEnXTrMF7W
Pc+o1AamQOANErUmjkFuFZ6GOKWNem288ZuNqdTW6gpcFpbTcV+aTJ6WQ9+36XooIUpD3CQ4emPu
5VGVYjEyO5S2U+H8BNd5KmN04DpG9GUHXDhDgngh7UTr3MNTVO5QuQ270h2LPHH8ejiWbpOgiTMO
qJthoY9cG9CHC51I1vFtCB8YjMnsICmDpokMm6g7goRWKZjjl7LKvC9eKPsjBQcdLfwI8Ca5yPUB
Md3+vAojGs6DfBGb5YKK1bW1DZ2OJG4T5g8g3eIQ3uQQrBziV3ylMfU6zH48Z5S8fA9KkLosK6Mz
N3+Yr5BEQnGT6KY2kqYNxBnGhIepM5/g1BbcdeM9cx2O3+rKCOJ8UNWxAKJX16y4V0aKtFC6GguI
SuH92EeFaVprWk30YGp3/ALksuaF4uP2AysIyDaxhIDChl7sY7OTEsG56kUJFe6MGCph4vjej2a/
w14ION6O/aWauoNRDUMijBSvQIrervSql5EJccim6psO2HBthGHdu8xNzHL0oV636s2yd+Y09E+d
Z/3571XQ/cjHXbBEiLjBHwXPEXq7zzB16jVTDSP0IjZzwOI9MNil9comeJ0vp/ChrTZ9hzmOotQ8
wtPrl6ucdm3oGu4l8wFUljwyhP8E0RzqoxrU04k35gZlhLpMTRYjqIVUcaUku/aaBigKjVj4gpyY
k/mbaeJ/lrOAmGFExNji7lvqYvUqPPt2Yd76zNz1U0Uw3I7QmvUXl/XOBd5lHQYLXoFpjJQnOYw0
5mYPv80Z54S9AUmKQpiY6OG095wnCnXVyQjadkeI9QXb7e9pFyjNiCW1Z102xGGf6zJLYXOwCOzq
3x+6YnIyVLN1gnchP8EQqdySzINyUqZInIZPCQjXkJKGRo1VDCYvFSz6YimC/uSHzRaxsWS3dCLM
PTgL+j7BTh2Eege2Lqm/+2fOkwGkQo4mhzfUaG//+8n4X98IshqMzYHc4t/P30iAoF/2TVnE73tR
35KDFMWqm3JM9jGFjaG20wyUeb4r+ERWfOrHb7jVcVHeclrQlbTzFGSAieztwXDfoMQ5BEbbJq7f
5atlQc3dNaR6D//MF7CZOun0oibn7Yuv8tcLCkat54DqCQUlApE+Y225nEJIloESWC17cwagEIXW
wSHz0uFswBcyDnmW/azERuse7lvI6YJJYWceSA0PkIjjgsNRweqo+ywypIH4Y+VfgIR1iQXvw4j0
xdHOQoFvZ7Kv1hZnRko+LC4gxs6iNwvRJID6P49RgY73GepJBDeWQQf41eHHpQb1nvEoFS96FAeI
/mG/X+Yb5HR9JwV1zkILL+lTNcCIMZS33mcPaNEjCiD5VpCiuKLlhFIcFO0DDam31mAx3WGDnW3S
wsWGJkxxTQtzSEwMGmJ8LXUb/XFfw3fy5LGt3YAvm1upt8Goykw0bP53qItVvOzOdtf218Gx1nN1
O6ryqGGfvhkm42LJxjtZQKVPg6WzbVi26ZGwSZ18EzAfSM+RC2fMQ2pSsFk6naTosJmdDUfB4aUo
2DTFvciHE6zTjj3IcudSePzWZelag6z82M6HkDdRQxk4PvLHOP/iCgLqOJN5tQkqlNolw2+2NARu
7qh4gH4zKUaKytTI7/bUF5sSrrMrXNaJGfphmA9uAc1TaaNwnnp/2uZYmi5sPggrncMZnFNQQqag
5hp4LG2yFnCcQ6JOri+gJWzkL5155OhXgsYgvKDX1M02rQg/YapsrZCEXT2WfTVFeQcuSoA+gfVw
rpra5khSHe5ToArvBxCVyZaM5RE0gCppG0de67pXG9+hFabJBgw6p7G+TKNdJFZah7tcT1uncYoL
ZdlzG4ruiJ7d7bFHC85eR15ZCYU7DvzTCiPqK5Y0WS7ejGEsthbG7GsXBh9vjXTuNJgutICnAIHc
K+Yy+L0MJapRRlpq4GymbLZTN6IgnNbcA3zvVix8mObZWJBa3nNXpDI26rE6I/F3ZrbMrhKbIujx
P8fYaLv0mnnjuNvAYbeCd/kBaz4MUBu+gheq3ppe4b4Q3T4b4JhEQ+M3q2VciHZnTAIw1vMohMPY
CoZf9jmD/dGBSh3loV3tTCr2xjyNC60gEY13XoqhfyqiqGf6gvRN5+6Gnj63tTOCiTW8Fqwtjq0q
ugPzzMeqCKqEILkVGA/SLsTgqVgWevxWzVBfFkz2LuOUxgAk4fLitj848iMv8FwBp6URIgkAUm6X
B6QTfRoXVdSYnVhTyOkeSEb7m4083z7sb6JSNV+1TvVjECnKRXtkj0jcyCLtkW+6sfOHzq6aU8bV
3cXVWCkFhvKKBsj3dg0tgR9lzR6735/lDMxsYDrG4AJ3LsyDCyTnMIVKRkGeOXsM1slDkYegCITj
a+XRLxDxhUL6cfGaW00Ug4hYghu/8wnRF6GFntE0YLKo3T7qiOgTPXn0WPXt7yyHiSlwYAu0EHyC
12SdyKZTSe9hUkTaKXxrZbFGa2pfCXxCo2aays2USih+5pqqc3EpKtg0OxSeuABMjtmos5PGGB3D
D5SVc81oNUGTmBarE8ccLfQRUx25ZMzj0KvZXoPMbHeVSqxJop9rQ+88lWOb5AHJdiheH3TWuq95
iUGR4aodskWqZ8eMu5qO3xxp8o3rXd93x9oohnUJEegBQbjVYflUzJ9I/pUDjPV3yYb6YrYAmDdl
0//cxWPKgIG1UaFkm9BDJwv8Z6SGe0j9uZf3nB8NZF/HfGapCUlebHf0twrevlUUyMGG7xe2PwOb
OBSAAPgG++R0GB6Oo66uyyhFNBp2rHVmfaHo/GSHORebs45mYUhiK4M90sdCuSbg69n1WKB0sMAz
7ozqrNON3QgggTPLrlP1qoZRscXgaDHzhNBEhf9U0kIhUFCFCObxlb1LRQ65UagysTMKskZViB77
Sym3+TfhdKnmZsEalPfwz/30AMsWrtxMoQiqtO88IXZxQc2s2/IJZnsdhrTTGe5WxgtNe2M14fRA
eK3OCvaicLvn9KAw5zs382G0W4xnW9+K79CE6GfMgso7mJlbODifWYNCBLYnyG2SzXhtjAJwq1Xv
M6Pw4nnQKUzpHrrW6KCH4+LqDqVYLz+DnZhGXx0EiTPqOf2nHeO+5Y/4FeRRNeBEbBYktAZHaujT
363XnPO6Dm5BimzSbJjuNK33yH9vX8YQWrEqDMS+7rQ+Z7TQZ0BGQLtKLHDz2fJz7dtsU/gS9L+C
AUMwebBfXkpf98CEG2nCt8MFlFrR5kVLGfcsVCsYgueoGDDUql2nWRNWgeqZuVWM9ya8plbNkvfC
lmZ3G8OHKHNTtnYwFk3gS9gf1eBdhgxgM5AoEXk+qd8KeH1HYQk/oBlgURMGFu0g6GbhZFjnZq6o
OTHdlc6sEND1si7gYvf7wMCs6P0Ncj3wCBa8JitnSxEP3c56tJSxhYOUF7O5sPVF8doZxjyMZWgq
y6bELpEJfXG9JoGrdX43aJXfCzZ+MRW1P7/ukEQsHskQYIe+gz3o40sjMEYbyn5Ad1l0F6L75g34
bwencZqefeu5RsTlXprKhzGEh8Uwc68QdTrrFMK8NfzJ/Sc/S58hVgx2nqVh1zHj7oa0vIOT7ntH
rd8r8QK5rvNZ4QYY3Yv6bWrk2oH7y4lzIhLH7eTK9ni4ArpKvwC1AdV+KnLxHWfv+9liBwYGMBP7
+B3BcYAZM6LK46GqvQRNSZJnLvY8ty3xtXT5A2+niN5JGaSD0/dY7icuxLWaDDixI14tA28jL5Ex
KOH1BeNiFhm9zjG9N1gE91L7BRgIpmjGvU79biOgzLg7GC4QwdYLQFE2AwAKJeYm05GbEL4F75xi
yFPoRlY6PSALPD1MjttvndZ8SaEaizuzT4/SrI1HyFMQUD92eMMsC9qJvgf7zj3AQxnMJtCIl25u
KGHlBEJAu+3oUF5N1uVrG4AcjWq8RdY0daeyg0csK3jz5jqgngQ1AmyIrr5jCoZgyB5/rbEZbFBa
/0cx9PQMPrw8u4r9alV3Gauyv3NQxFcgHLp7r6mmS9uhsHOKW0CmBxje8h0yxsUjQJNgIwqTJhMK
VPg/0ge3A/vCzu12awbi0YedySWHGDYiyitvEPmLqLCq3I5sOjVrbNY0ShufryF7Yq/wldixSgbf
C0h91pkSbRwmA5yZfuuKAFyU4lswNk+p87TwM1BUAvfK8ZVnkivt/BwArxPGvQcI1Z3f67Jr7jLE
jQ4KzGrHfMi/aNgX049/lybzIzd7KqG5ggAGFebHRy6rxqCrfIx9+7BALVG9NWk67BScgS82QMs4
AIcLVzBbQ7fk/BHDsEc6N1wNG7NCucDdGDINdal0Jvbg1ARrX3H16JbZqbfD3WSa9UslQy9uJTdv
ZMYLizzwjrMtZ6J9/7s3lMHBgivdBrFnmBDw3oTJtus/pnmF5CzZuOsGGNa2csxy25jykA7AVt+n
k3UPNp4Ix32HhZ6XZvmYg9T4YApzNQSd+wyhM0JwLfNP0QDdLIqKPE9At3egF7VJPw/KnWE4TRZo
PuGU9wdkFOb3Hm5KUVCY0/fS6PDM9fxJuhScpIDNbMpulLsqaOwTNjd/ByiujkCySm+M8PTWSQDe
hmmepaI8oRAYPFUMDwiU2c1pWYpxUHsMFnAwEdTVllo/Fozk1+EK10D3IFH0wz+2lmhgcMpSZ/xi
+PEXSocbjlYA3oDAMyB6+ox0hbLPMtcxeMyIbE/NnPiZKYOt+NA6t65Tv1oPIkhb8HDpIZVfkp3t
THhUpwopDYYNm/4q7cpdZuM3hB7uWzkVHM68kzzCPOE7vH/9K6phHptpKr6QlgCv+Ayvzg6Dzkwp
hYPNPLL49MAaJloO0jlgGYTZN+pbZdzkI7up+RA44Yiw8aFAaVCym61CdpMj5UewJS7L31h+VOsB
0xfMPaPCK8BjtJmIxcC6Dfx9xBW9Ajzkev/ncjaa6XEEmXETdmkNkE7a58Z56KZdBi3i1Zav/Xz7
8Y6S2xhWwd69uPJSTwLbLeioCzv1E08V/EMaS2xza8cI5CMFyOmLOY+HbCjp9MFHZsYz4TmCFSgK
GsaHaWsPHM0dDIefQS/4xXpf/mHISVrsEFjYxf7gu2tVcO+ZORSwB3i1+Dtqa3nC3rhV4CVFd5U9
Rn21PX0HuGhfQVuzr6VqMHPAqGQnmqkF2b5t8ORhYLpAJBn4ZY7FgNuaXRqB3D6/0dMU1dCPJChA
GjQkOrjBfy+h3EeVjd7sgD8EBSPNwK/snHQnC7qDbsZ+4bx5FBb7Qzt6zUBH+ikUvwoA9O9oMfLb
oSng6d02KnsDA4wVKRBisYzbU0/GCKjqDrkJoWmA4MITzCjaFQm9cOO4qolYqMcfNeviCtPiV5RW
iB/TRtzBtP/RkrBHd9CsrEruOjvwkfgKyyxP7M7XmPKGby5yHa792F5I3/GVhHySmJB5QIlS4lE8
FNzwDpCdmg+54f82tHMDIx2JewG9c88rNghHsZDK3plwWPfrXVu7fNcQdwMOZ7qGUFOtJm8KX3p/
Hk9pwAZwTANRomXlheVYYo1hLn+VC2yrgl22LrzqRBi8zATxuyerVnakioDF8FO+AUAfdjBL6UDj
M/iTF7LsaJUw2+zm0wBFLewjd/CQZBjCD2m/bz3zn4NtdMaurlARzBWDAg8fmHBVv5+O889SiyFT
u7TspCE8gVpCXsBaMjdwFhuSlIA9pOse/SW9GRQtVoiZ3zkLW3kORqrePwkjlMDQuV4tfwoTEzi6
wAht3c7bamN4J546ziur9JBow+bnbLTNLQlHsGlat1oro3RulHhenCKK4EXCQTFC2+o+T3BoCQgo
zwId1cbpuvSU6h2tuHr2WXcM7a7+4fk6ixsadhfdMe8IenCZtOVQ/YBSJELqlb/LirZKoB6eDhiZ
gc2EDvdZ1Fi+B/krNcpV5/HsMSM5vysH+1Lfy0OZYRI41iE9Q8Z1R+2+8WQRrNPUDmGl608rcFeO
rZb+o4QL9aNXB/nd5K68F7jW20GCx7ecpiGgCpOFToTqvNnCkCqps+neBdx8WA5MFs8QEdWn5SyE
OGptEs9NaNM8dOkEl3okpMEt12xWTlv3Z5YTwILzYWzAZp5qq9uHteNvc6qmDfC95lEPzZ5i5idq
WOAnvV13x/ePnYWe3Edl6aMB2lUw32d2cBix3jwZ0jV2jZbI92h7oCfVkHBS/z/CzmO5cWxJw0+E
CHizhaE38qqqDUJlBO/twdPPB6jn9p2eRS8KQZAqhUgC52Tm7+Szvs5M+mKRz/VMECSiGYNjmDqQ
6xYLgu0S7qq6k26xJsu7qikYKmaJfd0ODJjntMkPoEEfTqH4zZA2n2gOHuSyib6HhQT9F+ZWiKmc
BJfOL+pJuS0QHm/DMi830y0mOd0pvToG41q36Y1ZXVqVOGE49FZHT8DsthbPhMsVL+ZEe1oPen2u
cie5ODHzozYHB2l14rdp6AXp6W3HAjMARoKQvi4kMgepLo87rbY+m8X60PGwhAGb4WuJfb+7zBH8
Xm5JNeYOzaT4VdCaaor0oCzEqlH2wWhIvxNP4aTIsYowuw+TNZzmzM49OXeCSlr8IXEAfFQC7fRq
ZNhSJwlX0Ky7URNWrlzDBLcY/mi09G7CN+fY4VObHRmZvbGdWX43aKc0MqcAjziLla49oOt+rhNy
AZ30kPZ2d3A0U7gaMQu7zsaAT6qKgdHZByYEQUPGll/opqsq1RQ4y7EQ5QcZfxMNKD6BlqbDYvNg
A17LXFv26CY/DKGogOaleVyt2F04VPq+NFrNS9RFeFXr4/vCOt0w/J/H6g+TQpqWOis9mMTvTqqC
knTxXa/mDzkH8pWy6DxSLrr5RE2GtJMHEtTF/FWLrHwfwl4t+V3nREgPEPO4/Jvqdz/P8kmmCXDL
TOsCMTCN7bXRdfTGQUqGDMHR6Eycq7bIuW9nWhKgqctc4nkVv1ZCUPwnNJJskV1ItQ1mHITSpHh1
pdW3nDXeHR1stUgifcUyqfNwtVt2mEIpvtoFmQI4FVXI5CGDA53P51kfP4oGTrlpGe+maIhGV/TH
NO7/cA/+NMbDoOO2AGVKEztIh9nac2DEKrWKO4Wqx3YBLRaahaOXuS8iPQvmDNZ9jaujr9nhiUSi
yxA16bUqEQsKYb0RQOQaJbPplg3R74zxOhQRLjvCHC+M2XIkHaNm1Lu+7AIlzs91C6rf1RLcscmQ
PGk2jHWK35vhs5Us9nFc2B/FH7Obz1k77kLDTvZ93H4qEfPYNeA1zFJsryyJDUS3gxoPx9PioISN
Nc0de+1t6ovIl/XhkQ+erU3pMSVjaCuH0xlpp+s0Fmi+Og+eozCGsPhG/QZudzL3g4fpOs3VxDAw
G9MffRcFjVMt6BbC2pNiuFphehbl66TG4pSban8eDJXwJgKLYYOq3qS0vTcwPfOi0Pnh9J8YmhRe
lctPJR4bXp6aH/1gN4D8MdEi1lFbh5vJwTR7VwPLSiCL2z3SHa36kwD4BtKCvKBJuBzgCLP82Eri
lW0Px6mLqSBk6Q95Bi9VVH6Us+zXQ/bZOtpyWMIH+osDd1h5yCO1OsEYOcKK+KZFo+6lprozKAxY
L9CRVjSSvalB8XtKcQhy9Xrgx/vJFeOIsofJ08K9OBiD2COF26cNbDnRt9EuAknd4S1buEMFZ7W1
JKD9ThuPVfnNJtTYzyxWzNIQ03M2Zy554dIhClWfr9T0w6UsYYExnCnsnTb29zHMPiennkApesZr
c3I0iVLzCMOitBogtArkj1WuHqiAuMoGMQWqWvLHYdtuCu1KqmLu42x+mki9cavOmrxW0x5sJlwr
KMR+G5hzKQe9ZX+LEXJ5qWqdmiK6qzQGbjvV424ep30BurUrTCf0li5s8AZsjjM9FA5W8klv6h9L
inDIVANFbVju1efMYYA/6MMhX+pvtbxWeiieXKxkzhGESBbNlmZvSIFanDlwuvAVw2ffYavyEw3e
Rz6dGpE3p7Fm5CP6FDpixRyk2GGF4UJk2KNycrPMorYeqlsEsoUKGzcGQpVdS/5MpR2cmNqt+DSr
RTcP2pD784wKK6/Eu51qmdc4006v6uigNmobhNm3Toe2mS2s1yHZ7Vhv7SurNoJsWiJPczrzMGoQ
7tr21tWd6UlaKEgJWdrzJNRTLINDtESILC0qxjlFr1BlaCOIGRp9PTYdt6ubz9BqnP1Ai+SVwv49
N9N4VRrz2KTxTqTKcxQWmYsc7TOL0ktJy5aYqUe+ynwcatsfpvAQ6fbb1FXsQzEa6CxuCC5Z+t7r
AaGtcDF9BbFOQNzcR2VoTKmTqfH0GR0bja9fdFBbsOQOWYtkIg0cija1e0sUhJjGKPnzJEjYEFm0
z+d8JQBVj0MDjKfa+6ggBlCxkj/LXJfu3ComdmRRSJ073Z24/uyr9J523QQAiA4gzXa5o76VA65l
JGsjW6qoKSSY1NkUsqZgCbibsdPx2yEjRc85UbvN+7SKfiYivyJFeoxD8ZDZ+gM1xIvVrxqbyXg1
WAMHDME9AktOUwlRcpgi9GDOBxlvxMdo2GmlgSJFh9EO3+uO90jW9qtUgYzj/O4CrjvckiPphob5
yyht85Ba8e+k6QOjyYajCo+0b7r8aDvhqTSN5zhCh2rPFmOySGWZZRlMihNf6ZNZac8wauVLHKaX
BPl3hpipQh6ktDpwXOKRifU4WP0+nT67pD6Z+iCurPfGk9nD8CpIV55UJC9mYwxHLPu82UreZa3Z
iyhFK10T6x6XrtWl1zYJzxNKLKXfU6qpZrqyMorJa3KBIj2GsFcoP2K8DNxwxmdLHr1+jFrea5F6
xdT1rk6Chpc0EJTl5A/1pRHAi7urFML9wp/d65+WRXXK/KB5AH5SfcF4uy1aLjZD/FThwg7ZMB9M
naQ4HN4V1uNRI13vYX1ZNPmOMYw4sGDtmyV+b9DyeVJnOeg5jF0VZg7Dh1g7ILWAVlRYe7ZrKi52
HhVYzK/9xlTf2i7/bs0EXEwz48tUxuMh7b4XNgWHMfS1rzDKLG3Ni7QJLHMaWC4Wzc3KmI26aH0t
1A717MxelAp1Lfi/W/oIlXpYAssWzAYKBVKBEgJhopWou8gLAQrroQgDVXSjm1RI0qoq+iRW+ElO
MV1VF28EMw5YozVwR5TTcl6K3ZybN6pR7RLp0YXW029K8J4kMV1EMMzhJhoPkyVtKA2U+iHbF25a
zL4gr82JSgMEC3D7XOKBdVabx+4Mu/NzqaIf3LJx0Bmt4SZtjWNRxAgtXcmJmrWHNGft9EOYmGg9
VVb8rBTCK7WzkvzRjHOXWI1n2u3JGShZo3DR9ozOwSrgSzAHjE+T1rxDfQN1MfnPMRE6cGAc1CKC
MYrNniNXv2LwQ9eiDXOt8TkBMnLRf51VefzTjoNvq5jC4grOEDkNosbUPb0xvjkLZY0lz++kZuAo
p1rJsc4YgrWF/GwgPhxtBUFWaBeeRAJoopW1HzdqROU8agFuDJ6e0aNHUz34hUXKp5XCIOO/4J6v
BkMgE0PaJWR068PY7pZisXYpVOiIqd1usroOtUh9LLvCcGep+hUi6Ig6rlH8jyBzpUvvmoVyWDrD
pKul7omz/hNTVGCXRdrjTKKQcvHS12V0Zwm2XNP8sdo3aOgKAyHDL2iwJn/u5VZGJzGa7nZarc+F
DUtYeawSOX4sDJMsN5OobXsy/wVstP4fboLXJ6bPUHLx6YL+/g/cRGpBgkMk5NzRq0ZlrG0v0wjg
gp1SnjYCSD622dNQBLDT4qDu+vSSYRx8QPrCu4OE2yZmctpIWZJl+pKj3LDm0nesgdVz3vUoHCRM
QsLZ0XZ2bHSnVuONqyuVeTttwv+FIibnEuaZck6k+aWuJIIDFvQspMsn7pdOZTCHwiV/SOHecAls
WjBzUf1cs6NnYw7xwZDr7BSvXAGm1o8EzCH+I7ryKNW9+ZCx+dhDUe9jmP1uPhfd4w1HEjmYVxsO
0erf203Ninyl3rdDrB/nPjX2etaqh9qQvkNEmG/DUH+PG8NgQj19s+qxImIq/+tgleKa9Jr5Lwwz
5Z8TTQsgCHQaESTWbRgE/WOiKaK+ZRoh626NOq8ONVj4jsV7NUZ36g17j2kGEmutvUlEyvoTiNAq
lYcrujQG+gcppwQzD5Bj/kW+pvxTu78GuhiYnjHYs/B7+KfAmoC+lPwe4iDLLBkOA8S1kknZu2GR
1TbKojpFc4jCwyyGkw7Y+MVfS7vQM0YyTd0Mcfa/MCk2OOK/4Qr+pNUply4Mhi3eQv+4mkGwiKpH
gcGAF+4IQJN+wxe5DcoQJaG1TC/y1P3CaviU5e3DDPZx1eRE85Z8+lflqir/U9RNGMsazYCyT1dM
i/Dl/4udjCHRx2Ju2EQkYEm5nW8j38M0VLu+R8A/tMt4aqPoFo3EM4Ft6+dIyQnzymP90c5xfZFZ
zHL8PvwikfG3HJzu2pSQFFb0RS3M7qjqyg+DFHMfFlIcGJXR3b+gGR3lBqSHrIxkzGLgx3fhqL1a
C7XSdppLypttTcVKro52rAooxZZVghDW9m7UzPe/KMdQQAwTfwlttZ5pxgbeeFnB0MGDw7WziIGq
jQxNzmMuTWWUgs6Cf7n+LH3ERDFW2kE3jdhfSwhp9cLxIlCsn84w4kmDpGG/5E6xqwypDFJjWC0D
ChHUjR77jWAc9mXCBPHfvopscO7yeiiGTIM8iRDLaB6NQnpU0wLJUh/yuX4B1ZFqP5tsu6snFBKy
lLlnULW1QKS3SZvVDEsPZDJnLAnjg9wlV2tamOOiNjMWrYdrpyikdQxPOuyVmxCV8kLpA8NTFGfk
77aPj0jox3hV74wQXLAIwSvDyRCBJPeVG9IK0JNi37MoJSy7uTWeExQRfd7q90J2yyFqX5UKyR3N
lHNJs1Q51HIb0jH1IIqGdLXJK7i3THF3X4vyYmvxbsol6yF2HN82E+3cxrq2H6lSSqv/k7epfgxV
xX7Ariw5YezANcdm62UObpJu1zOE0rWpuy4Rbk99VF46uy4vWrv89Si+9FJ8WTQ8lkheJAHLgR91
Cc16uRIjg/+eloBbDMaR2wdRVKSUT7vtCH+3enIy3IimFMOXvkyngxXPJOs4/Q+BHOauj0Lyh9jQ
T5jPGKemjBtUcNpRj7iylvkKc8s4jLFBUjeQDk1douLMAvguhXW7s53SPmrCRpLW6fmefD2iyRIj
ClLVRv5IDM1r2y8RA/um2GM3ka2Q8JQOTwjllyeQ3RbkAulwAif766ZbH0m6eBSNXB22pxSph0dl
TW+zk35b6krf1c6IZVElV9e+baqr0yOE0jvUeHkCHmI0con1RQhTQkK54CXxggxbGP1Dsx6mwj59
mX2FYcLMfsqm62wX/WOeG29J82xkIqL0bJiLOkmtIhzSxG0R1uybBahYVjtnZIMKrlgchKRrOCw3
GWJ8XUbIxmHQ4c8Vk3jYzmSD6i9ceRYxZlJc3zdgoPC2PWLnMI9VKD8TkwsRPHReMvBGn3C1+LAY
5nd1Eyi1z6Kj/h+twgpkuZAuJNNp56k08zM6xPAqaZ3uqVal/ES7ITJ/FJNXVVr2QIZc/9RppUSF
rC93sqcGrCSRhoRX0IbujD7Sqd0ew1rkF6Rd6phBHBnb75tVh0EMBZYKBGQuFL9t6+tND4KaptG4
WxRCN53FmB8MdZQxUmO/Q0UT3cPxhxUt4pQY0GwZKFDxbecoBSp3EsPvTf9eODXsHy0zrm2loWrQ
R+PG/oomOKcDNK3WDDpdfkAyJE6bi9so7b5IE0YTWhgk5P2TMOjz2vyx1PTXr9fgLf6INjZrMS8+
4ZyCZPqJIT9hJrtJZ1C4/r921ovHWTzkq0DWosvcJabBSHM9zUQZX+HD5X6bCSXICOW65kw/9c5S
XsbWyJ+b8o8wChamFebo599tmIiY3qbbDV0n/QpLmmAxOvcatvsNUVSzC2ccrNIVXWuTWVy0Wv+j
EM/dedzyRGFDeGFuM4n2sbLy+i7ZXLni6e9nJVuNrzVLcfOT8YHumiVK4bRTjuWmY8q63A/1uN7X
KFYOWjU7HnTq7w7f/DfsiFw8P40fYOox9iXPmVEkPl6C8xMhU0mQKP1ASKpIgzZbajazERFE11eB
WhbSviTKOswXiBLLMNuoD0m13JmhM3zddyFhSq5Wz8we1zuwGtFZM2gltWajHvV0BSfAmUvRWFAY
Gxtfm7AqqZghMumToMSwJUblxMlfccGYq71i8EHOYvhRohXynNJZXcE4WP955BCqwyozYvcWleo1
zZ1oD9RaugZ9PbzrvoXxOieZehH1c4jp6WGW0oeC+/tSrYdMRZai2vUubQl9cNjJX2rc+u8mFHr8
+YBgENGbKbgi+MAnuixvHm37QUjmp9Nj/RVG1XQBEB4C6Eiyu51uL3Rh/2Ljo3PILebV7kj2wsXG
M6CNhXSF/9l6cUGJY2xuabSH8V6CXJwLaNsLyeuvXWh3Xq1o3f1r/8M5Sz7895siNgEP2BKjR1xY
levMoiPc7aE6vNFQBTkZ7hc5N6K3pHJ+22SHHL/IQz0uU66NmjcaauXn+kDOtPxOaEzllzayhsgc
Xvt2gF9DONwgCcYC8BUnBhKLqzEF9aTJpDIrowW3lQIzIrmufiJAgoMpy8ze0rSt79Vnq/+OJyhd
fTIqh7Tl5hmJXD3UVPgB4t/rWDrLi6XHOjOktM52epMvVxScaiD3ahR0Q4PAVW4ZW6yFVzyksz+n
HYMzKzskQ5i/qyHoQCYM+1zogw3nSbyGauMPUlOeTO5yCKN/PxQOEzEiRb59CR82DQQp2cYpgtHA
St11w8HYVrNOdmJGmbYTYPDe7gW0C3fjNG2s8E7SxF2vP5q0UN7Aa5aj6NnR53MXSd2DoaCex3Yk
DXJDp9FVKnVi6Zb1xS/xb4ZwD26d39ZBoxnvOp3RvLLWR5v+P8OyaTfCtA5yUwy9K0ODdJsY0YJU
t/EzQt/UhcTkXMytFKeQV85YC3tm7YRnKH2uXUfTKV9l8QQiq6yJDdUkgq0vif/fYv/e+h7a72LM
bDh1NvNOmaV8O83NnklFpiMmWHJFcjNMu/ZmCHwCoYqostwoT5GS/dmEjJCT/5I0Vqo1n+Ukf8tG
Vbko2Ec/6Q4WEmsx1wktezI565z5LgTuR5Y5on3shvBIbjgo1XqatNb86CjLeKhRUSl5XnxrFPkz
mVFwfF0ezK3ozo18NgD+AEgV+4ZK9xmYxArPTVbN7kKhriStcWprBmKjLV3DREqhR1biR59LbLiO
Qnk72btNK17lHd6CRZx9nU761B4SVWdwsUT1s6jGn87c2u8KljQFddxpO2TrI5GM70Mba1csZdIH
J4z+NLEmvkVsoFzF+GMbdS2+WQkyTTlRIRTwU2j4f1bqNU6r5NooWfAldRyRKvyga2DcQt7DI22z
fnRwidvhcm6/RqJ/jRdGx6iN4BCYUXNPm+lY4Y0F4lRkbxB5PF0dnMce2fFhUcdlX1dx8hLiYMNi
YF7avtBvkeLEkOrjxybP62Mr2gCynHLFJVq55ihzrttpWvJdTHnzAZmxvJfJUOJqWlMtE03vbqfb
C1L32GxOHsIeD2IyQ08ju/jXMnidUqg/l3n+0yJY3IyioMi+2bROTwRUNDcKNM0FIE1xk1xJjBgV
NUHTmRqa36o91KZeub0wZexfOo2/XCxBk00axAf8fqRbVZrljioOXLLFCLO0UCMuBP1yo371T1QF
XSDrQvFCKatusMv0fWiREx121XiMpgrSbRRN12qo+30VydOVuqrfx9Js7TJl/rVwl10pixcv69X2
o3Liu8Id9TqSTQmioTIeJd8KQnf6EtdS4RdY1SI4WS1TCrPwh1LmdC3OtlcNQqkOmKVKuwEedoCx
27hW9lhrGqHyJiXm7xJQ/aaErfoGVObrRTs/t9U8HFoEQe7qCHC21w4Hzh32nl122s6256050xr8
IfgR4++HNvyNyN9+qpc/IjLeTsTq2T5Ef+E6uRURyszBWg9VirzI2x4msvHP37/9DsJY/0jThBvP
KjbYZAd1JoX+XOkluyCS3SZDMoxP5Rd7VDDe7LB3vxdWZj8oWL9swH2/gApIfRTYidU+huvBKObS
o/Vyi6JqntI4ZQjfxT/DyqjdfNACgTR4J68mB1FR/3XYTikdJ6+v1JmxQKjdWjV/7AtZOuKh1Xpp
X0tn3JKiwFCacc/urL2iAYroYKvAkpziSllW3VLdnDwsLoqgXJoUMfVgBEy+oiDSNfEjs8wj9454
NYr6gCRwwExO0Rj3FzU6otD8bfcQd6y+fzcwn4gK0Rxm3ZY92l3j2ZCL10xunDOz7UeAxfiyKei5
C8i6mLj2FUXc2jRaCHFvxU0velCLxnlY/5W5+WBm2nyqolB6G5TuTU8c6W4jDL+2UfERQp4C3jZ/
63r62WYZwaSwBnZ9Yyonbdw5ljW/WuODrif1e4kL0i0ekxc+2kCGyfqn7mgXVi38Yqt308jkHRFT
0dEySENHKt5hwjQ5L8aQT0GRZzAmVqagpjj5QSizjPXZzBidjjhuahqmiJlrVhfYua3A5qTW33Rs
i/f9Kl8nXAabmyy2g40zv6CmPosJUANArnjRinl2o1JgC1QA3yezUfzqJxoIjCJee8n4Vcfte5xn
NEWoAWkkp4gJVNE8R3iEPbEhwOdtJnmPDiP5gZneppLenkakhELawZIjNMZXLYu+TfMk3Rkt669f
6niFOdMReEs/2lXyVGLYcXek/aaugPbuK3nYPVhww07MHLHvi/BoYEYaPpmxU71BRx7Za3V6qqSM
v3NbhK60WBXrORm9ZgWq0U5zhk67LpmmZt1HLKaDPTXym9wzKlApP7yorj8jQ5Lv1cAnsD3Cdina
LYjb7jTbPFfLdOEEznk4ibCy4i/60UkOlre59RtgBs6b06jMqLP+kFbSVdGq+K6lM/wYa6QREJ03
OgMFJtKuUzbwy+wiksCZm+hgrIT3tMeFp2VFziONsDEVTf9gKOk+a2EmECTY3XvFH0Y9vfR5npNG
Vn9wrWJxq8Qjo4Z8l879afVofMuKDK7rvIxnluf4TbWYdCcadlvbq3Uv/5wqo7xE4Dn2Wq4DxsmX
aFZqcAGwvcyhP3Liud9n/GqmCokSbHxDSTwB8SXPArWSn5pVcYT5vorhyVFhDKzV496eMj7ksg8D
UYt0L2xjOJSo4F9npnUKLd9P3OOQb5SCzBFZXGfomDu4fsuxqibzFNUUbZWt7koBXV5d9PpaW7Me
zGyFz2Qk2S6T429pFtc3e70e8vV6kNbrAW0CqskElTNeA2RM0gmuLshqZkkPPUpOkfQpPVw347zN
/zGd4vB3dbeVeKVan8fNmrnLIPg16YymZYpIeFWHLEHEgV9TQirWkxpKMKqr7IXcHtwUEqfdY+RN
r52XlYqrh1Edmrn/aDunfSHxKT/orGl7uvwD0eXlfXAK6iGlrP/EfGUpHv5SNrpqEUZ7ve7K3VzF
oCBSmv8uDN8u4NYmevHRwbvyidAsLguWGLcMSynPcLLi/a8NW7avUB+luylKmvumod9PMvO5XLTw
OXKUl4Lt+jpE0nitKl1ybfuCJfD8LpVtcTFN7HeasJXfEOv5vTK8bU7aXVhMvlmCLWqF8izi/mno
DPvFSsdLUlj5W9gprACd8hQ3w6Ox2i3kxdx7oSaCBmHvy2gNnu2M1Xmkv4U928KSJbQQd6hSzc/E
jZV7yUiNq2LGvZdkMlLg1VtNlpxD1U77CUynYVTEnAufxN5IBFLcst5tp9rmmDhOuv+zMuv5inAi
wp1fM2FLVhVmlpXNtbo4AV7BzXVu+sFnbcXkY+X1851Me6kdMDssmYQZ+NDvNjnbmGW/LLwNjRRX
tVRo3JlYELpIvZCXggVvRmpFrv0u7HFkeLbIl5r8oOOStC/zcEtreHaoh24McbtjNMsNcelIntZn
l+EWZbX5ykAgxQDPqpF66/EVh+z6bWH5lXLWDbMekiCrI+Ba0RnvioNVr97Yox/ZM6zxdLk0YyH7
g5opPgGPzq6E9WCAHo5Y1i+q9o5UAO11aUm71GyBxkferTJBl03V5Df0J8iN2TWCu/q0HbgLZJS1
erULBzE+OTf4ayH6EDPYtoTRrMvHrpWxudclP9HZycWMVwpGLvz2qel+tQKzlq41+4OqWDMKgPHY
4QTzISdIKUeCZfZUhqBs1ErbAQwxo5AczGA7RXF9msmS8QZtQvu8CZ9nNXoocnU3oNd/Voy/hBmd
DKq+aYgqOW1vQAx5qU3XpYVtKZrY8TeBdmIWxqnfLNyNacyuOHw0rkSFfmwcI32KpjI/ff1Z8Fd0
bvEKlxO7Tbx4ZdPXXJa+3dbYJWxupXRsGaPN9c4uRJFdOjxK5Ql21oKrBKXphOJnyK5fD3Upy665
gqV1OLHcNgnweZQU6pdeiKWWIDZR2/rxUWGuF3va0jJPUVsp6FepPDrP4Yoz83FYNcrbwUkVKTD4
472/n+uxgbnmdbxrZUaoDNcBAUZs3nyDtFdfLUS7M9hXfRb0nsImbc7FrLY+k/Kfda/Fly3qYNS7
+gTqQPLDCu2VyjAhJo/JnLGh3qzdkpZqMCaStPEJyS0vrePQEqyd/qy1OADp8Sc4SEhVEeL7uijh
i95J6uBlgkyITR+1qDZ8T4LR/O20V5bsgOl/SF5b2O60YRoRVw/KS9bW7QmmCOu6GMvHekrDU5Wq
Au/baPxJVx0smWp+QzzV7foVBitjg81wbW4nLsT/OnTq+FAooPxLJ//Kez38I6e/pmR+6tihTkOb
+TWL8jlRqGAwbXMXNG/s5Eijdsss2J/nKjnIMr5cXTJ8WXzb0Nef+w4FWA5hFacBaD2ZJEPuMOHv
MEzdDrggPsrd6jqdi1eimVKmI6uJr5npycNWZA7GNyO38ofeaPv7BBTM7hed7a3gN6cUl/D13Pp6
WOPbmOEceY3s6totQr4NlTK4meicUzKQXJMgxUSwFmEMhw6H6SLW5vey6fYKZt2nrqPr21rcRsjw
vCYpuwB2PcetcLixL6iOuzsGG2RxLKP+CfwAM64c4ss8NMkla8OfdtnSkQ6dCFpL0d3sQPoBEWKO
/WxJ8vLa6/WeYPM/29fXUR49EabqmuvEdb2uH52aVTb2tTmF11VL5tlyuv6ngu+r20Vp/o7PmcqF
YmWniVQIP7WAXlbUISPW4EEt1PPYqTQH8OA8NAbYldv9CKfQRoFd0Fd1dnXeZr8kMQDESLzbHN79
pStB3I0sir8viMe8otH0c4iv4XPv0F+aUfco12F8KcboXeF9vFGuA+qiT9vO5MWb56p4y0N5wPkK
bzY7/xXbTvo7zLExFZn0nmjpEuiQBmC6Gs0NZ2HT7JKXzWB0avSfiTULHILhOWVVbZyXBi81suXC
WxnaY6ALY3wq89rA+XcZ31KZiWZflqAZuZYHsPSas2VhUbLWgdt+1hqvTa9Mr6TU/pIKZ60aEprZ
8Yp8lqQO8RssfWZpb9RnGN1M4pup3Hd6uW97XNz1vAcHs5w1ygLqlzcuE0zh9cnt5Ugx7EvF6MPV
lx7983+Sa7ZHhBnuLHvAIKwxpPw3lM5CqqXTpLJh01GsR0RgzFzWZ80ptndLN7xlathcS11GeDWz
qZhtB9llPd1eELLazG5nNs21awznVNl5sL36949kE2BuO0uvE+5kDwJTvKNUQhItYUE9bM/Z2jxc
+Rr3WP0QAiNjx5DKUb0nhWy4TCvZfntU9N9Bf3pCJxyAgsq2h0uXIw+URA09B5II1C04mRFg/GuO
++2xixnD17P0G3wF9l5SW3gXECBXGmZ8lhy1uPx9QATZQmm3fm8Dx6iQVxNLXHWb6SwqTT1Plql5
BGgN2bsaa8N9omzwexs/1201MaoOR/cKzrs8D8exSzovj7hI4jj9vQnmyi7VjkmGFS02X9jkoX/d
b/vQMBjZZcpVeLbDFWlUHpjaEBPzHR9LDHovmxFeLPoZxZg6QYhkVXAgCXXvfTzbh1E99XqhegaL
+vdZ0h+quVx4E++sKafIgv0v6FeeE4eFehLM1md5+Igqoz9kVagerWE8ToZqeS2dw6nL8FKLHSAK
WfS5p3V9+50UaFwyZNNfzBobfWmpH+0BM5hVPYBiFF3VhNOqNafXSXHaD7gv3AuNEl1T9t4HQ+Iz
zyctPGrEAQUb+WWh+3E1EwTjr9kvPXwwaOB8cLcsJkfzAhuq6c6pgwxwCCd8hjtsDmttuisC6rxj
4Zi37Z3bAFydbNQ2WvVLGiXnfxg7s+XGkTRLv0pZXg+qATgAB8Y664L7JorULt3AFAol9n3H088H
MLqzssqsey6SRkpKhUSRDvfzn/OdY27ZxwaU3gIF1TwyXf4RV8XAxIRHOYVAhEWM4l4LPt2g7C9D
5DhLUnsHdZJNy8HN14S8GBs2DAU0SFk/lIxfseiyb9TtPxpYHc+sjeGmMAk6Iv83d4qxLrx0Eei4
0W/089FC5MUNwO5nuo4Otc882P/Kh/veKfdy5v9WakZLB1AxEXfnblIy5vaJDkNWIyr57plps2pJ
f5xKhcOHNhj90syC577vmu1t2N1Q6XzMxKFJSuulHqBWYORxaHjSjwAwzD2OUmbgqGNHVjbU9QQg
aaXDMp7+NTfjAj0kCNjR1Hoxfyw0v7hO9rApEv9c4UtZdkMLxy/zJ2ZRsS75thsvNM2nSW3eY/2B
VDI9DAY3ujND9nyi2gw1pgdSsDnG28m3iOJpPHQ67Jrps7aMvaOo2KMwe9ceM0AsTu0Ebw4Bun3Y
425jBKEfAsKzK5NiiMiS0bPTdcnWKJJ8z3DSutLkMy5Slxi65Rk7IFnaMm47ex2UthKthQ1+pVXM
ddeIV2XKWDvTzXyvtUWI6VmPTgzxXrBujNdKWtGlMIVHLNr13mmtTtdpbJ5chKO7VHNBbgIRf3dI
LC87cPjHunWCZxWaObFM7TDbHG6Za1Xqw47LmmDrFg6X1lcuTHuUF70c3vskcp9LN2Qc4TUL3SJl
51i8eeI8/XXQCxzSjH9uqGfNkeLifkse5rmyh6ngp1K6fWr1V/BCdqkGC8a9HZUfHhuKafg332ut
4oMyYZUhGHLdKDXvbKnH3lLOMxGHycoiHH1KEYvApCO035PtKFfNVNvlA3vwpZZea03V9vU0e0Yf
BrE6ps+NReoFm8BHV1CHVbrauJ2xGqGsIQVqIwSYNCX836skH42w10AkBdlUh3BptHLkTcB66SlF
honSG4tTkKpHu3DxVJqQB3dl6LAu52V0orrumOW1vrPaxD1UHMQLEk3ErfhcgmXplBfVOXdL0XAe
ckdWBBWHFKaWg10Boq7txt/GCk5GLpxPtuaCYZ4Bh4EtxqW8zcok2IxMJt5asdu30NdYEe0fyhA/
kDWCdivMPRVRJEkr8NuJ7n0LsCEb7BH9wsyH4awWNXaEMMpDXL6esRcFlWADJr9WSfyDk0YHDSD5
sCgVTd9Hqv/rdCrtsdveXio3hDT07QBtgePOEPfVht5sb1WHuVwazIYYk+q8QxsG5+RVNrMN0CO+
+jA9EjC1L7ffq0G/uNL7eq16KNamD0t0Pichwvfb+VzbWR7lVrrqr/xpKi/Q9U6uKOXKAMu0pIK6
XjGQD06EvoGtTXMTN39SsiF9jZyqwuQQJFwecrH2R0/Zu034FHe8rM2q23i1Jo7zUN32kGE8mAv7
PI+e0rj8GEAg3WtxiASSq9lFYVzI0bGqdgQTkqOVW5jaS3FVUt1/qyyFoz2nhTFmqDjlCGYblls6
wTKva0IvfvEj15FPDU6CT8yPHmPNz/YOe6qtSFxcUYij25m5qcbU0c0QhHqXTwP9fAQVxs+xInnX
vHVB93D79AhvLFZsYmC5VBZilNUeeNit6o8C3Rfs+u7Wx/BsQIWxKt36ScAKp87ec9x4W2gTp2mK
CUK7LajaqMa1Imvnpesh01OqZdc6hnmtumTqyZgMPCKbF1LQdjfSKbYE53YetzrT31JTrq9Gkrar
MFK9nZZGL7EfKGfkHnOpZKO7Vgz8yF3LmKkLp/kBVv5Wx4ZlY3Y6o2O8qHGVXHJbudhpNxwQdTCL
dHnxroPJXcw3ftbI9Y3/TRBzQBa7mR7wZFHrwN5n4U/+0KEwtf3Mbe4cJkQus0kaGlz0i9LOtDtD
2XIFyM6Vpe9NBMD9DM5i9luaXrZV3MYgaaYe5umDqQKRYrwaefAA5rFGm7Q90Wd72EYYM9ZBXRSr
kjAI8Q8cQSLw153nUjfAQP0mxRRYiPZ+Kc815p83Vw4xVJ92dXsTwX0LQ8Mnf5iLVz9Dkc0VG6C9
qQ+P8Im3RjnSSRCTIJpHESqBgiDzADZ1iJdKYr52ShL+9GOcKC11cDJnTjhzmF3sppua1zyub6qt
SG1Xx8rMzZVXsIswK6s+zTe+qn7ojETYkhPiZ3GN6n0gsN4FLlburLuTgJtYABPK+Gb7pBpag7YK
S5Y+jQNKMWGLzCHfMH2Lebclxr3jqNCHSus6v7XcyuDKmHb3lbuSJlQ52bjTyWx6QX7bTdj99FJK
wUxN6SDB2SMxCoBXt9eYpyrhIhFEBLh6imUzSRKensS7KsbxXbBcL2qMyMdR5GIXlEB1un7E1cuZ
bA+ZtLoqPu6V+aGWE6Cb6x98z9dOQQ3Fg6qjRVV21gvegD1iPCpwMaxmQkPFOWStMB68ol/pZK55
bvKS3ylKmi1PTVU695JqcqAVkysxttqHpnCcf3rIH0C5gXe6JIsRidjrdjHFPBldwsexLP6YX6EZ
1iumGh3SWBrCMS+9Dhq9DVkiuxalzUy/E7W7Dwd1HU9enRmwgObV7JLggQsA/Xisw0ysBUKfTQLV
1uG9O73vXKhp+0KU2XYevhbp+PIY5s0P3XKhb0y7ps7j+hXH1KfRlpedwjb2HhiubpRC/KxNMiyh
If7LuBZFxqkJGGimpc6oOQZMyE8NIzooBFmqMICeYSQJHYOlFi7aNn7KUwRZal3MfW+l7SZxtea1
7ZM1I8foya9SCm5TDfQV7gcfme9mnQqjxjve3hnJ5PtuOrgLwqYa2J+u1L82qBl6QxErYi86OjS1
iZpbaqDlvLwP0erjx86t/R+KN/m/WzGFluz2EAiTYPSov8iSzVnqOLRJStGDY2W7++fNbGeYH6ad
8axMNU2aV5B7nhAvVMF4Tw3Nc9ugaLniG4218XUuszIEQTDzFEY9W1QVbUEzWIEImkOrMisGdR2U
BMWpfh5KQtUdHsQahWEXNlmwaXU6UaYlyfETc5kGob/2qZQhB1HmYI/BOuD7zIsVJUMjR4NpqMxa
ccwjN9tWUBDfo+KpdLNsk2V9zLAleNRkpnwLEAcVJ+2FlhoYKzBaoeVPIpXiilBhAhliIjBIWiit
ZxNDFbxrJhuCD6fYzjUuGzn5fA/y7I6G2nSrx4by3LbONawNDe9EmnHA9x1yMJUH5VamxpZjxD2V
Gti+WwPeKXUK49r022zrWL7xVLjvedWq3/Aff/b80c8K1mF2rlWxTAF/Pc/3qKMtUTMwXO9NvegW
3jRCaSzWoNIYrnFitY+yZokw4+jCS1XBEMmQ1uuttzJ39N1MtfL15IrJYdjffGQFLgve8d4RcIcJ
gVAfPsYIi6naKw6JjUaeGys1UQGXOvxArge+uoewoayiLHz3qbXKl65dvNmytE+SkFNpDeRzrRw0
JfuRzSw6GXKUu06lz87yeEMasDs3GNjzC/x4/NacGyRp+qWfazGcMlxaHl0XXhvW69mzpUAk3Mz3
PCHjTcfwdOkV40drNf1dYcfB1vUjmAqhz0i0LR/dHL/ZUIEsQg2RBxpC9O0QC3rxUgYVADe1a5aE
2jXSgYiw2Am31rcVIddlxdViHzgU1M4LUNDLz6a0IDky339IHONOjtmXSjHUfUhtBIbfiLdLiuk7
MqS7qxvjsR5D5Rj7bULCm2+oxk72Rn7iKzMYd8M7X/qR9B8CYlJbBvRHHVfhjoaFghNecNFjs6UO
Nv45kylby/gEKWfueo6xmADp1FLYF8M0iZKvqLV35G6iN9dtsNz0ZXbIqf1dVKbpMf1BGKjN8bNR
3QDPHQC8qO8hNhe+sdAjQjo31I5NqUMalhf4R3et0erPsRKFq0oocs/wPAE2nhjLHtAEHWlNzigc
A8hqpCB8ZzXl8IgCvYkiXFU62JtTZ8b1JcgJlqmUL6xxpohnJaA7OPHfCPvQJtvl5/lszwLPIap7
VNLvbnITJdr0o8kEnbaRSMpC2YJVfPTiKnqKY5U35hShuS19VqM/z5J4EYc0Wrg4KmZJnMbcJan9
raYWzb4JavvFioY1DvHhw/KwWGJuU/ZKI74UEm5MgFXjYnl2udLpzjqyifKfDJ4IyssuqqdHr0kc
vORJ2L+PdRlCaQjHR8OOq3U7BBu3bQ6yNQ1aA8UHHfEVInTtn1kx/XPjajUHWCvbpmoGw5UwHy7u
pH3yIwwOYG3e+gbTl8rFbqU645nrxEPRF0gJZJmviWfjDpay3TbCDB5jyAGcHO50IPvLwQHX7qXK
+2yrv+kEQ56rRA5brMFNkmzsoT8jKCYbHOB01zY2cYKwonpg7Itl79TyYoE0XsYD9JoiIWSZ4P6/
E0ppXONy/Dn/LbL//njHqI5IXMAEwKOAeSau40c8BmEHqU/rTsJyP40aImPs2uKs6uSKVI38cWJi
YkytFoWPV8eKXSe+VijyLfIufhXAzYJZYYBH9y2kankZJqSkDIuEQg9ieG34+qvia4xwgtLyTxA1
7H54M6l7adus27V1HW5zXafjE9/ZuUEJCvPkXPRBve4MOMbDdLEQCVIpvmx6CQJd3/et/unHoMX1
grcnzsD0DRrxSA/kq2bWBsBdivo6s05fPGckwIt8RXInzR407MuLKNb7Q5uBKhN5Wp1CN7mGblVe
hqooTrJJqpWCEXelFLG9jpzePAgO3ss+cKFAI55vS2nIde5U+Bss61Ur7PKEWFKdej2PN0zn6S12
vufkipjiKwmQtQUvH/dIcNUl5Lel5SleZ6YYLkUoXvDA5lc1ptNG150vU1B95Xr4Dmcd5E9ZpNWV
Ta4qp9HM0Sd7sY21QkOPRDBSWnCExJWnOUaMU116+atDijFE6KJNRDxzaoUSaBuc1uD1LJMsGXez
JO+FmG5DeJQex4Fg2i3GWWnsB7fvlnZm9ZtsbFlGC/DGum81S93OSO0E8UXxpf8OkMjoIuoblOrX
nShdq1rkvYRK3dz7pADJBDac/jC9UaS80BCQruFQvzv2JG85WDY9N7RPt105bleXFl2ZLYLCEACj
zG5jMcbY9H4WP1bsUh3hnfOpx50itvxUjiM71emhRmPcbmS6vZJ7MEdFCq01pkK1d3UMkZQIN9uR
NfWJOT7Dz8TIvoXyMHCxX97yOLe1yAhY50Lhqqc2TpJVDgb6SbjZk4wYNWAt+ZC2z6YuQqUpCkwT
bZQ/zk8NFrg1hrw9a2d1bdHkTsKIX5jeiedRTFHttuEFpwSTj6ZutixWeJ4pDn6q+OuspWLZG1pE
yfeCuj8FFLAbjp9e5sgERxJ3F43EgSMR4C0O0xbDUWo+KrW5j6u2v6fzyny0LCmZP6uYpCugKjXh
hUuWGnhsUIdV5vn7IQmGC9t6uapb0yGqVMOc4Xq3ldJm0m+R5y+7ZrjeRmcuudyVl5X9XR0jfuF6
KLfsPawN++5hPYcswMX8etjUY/M8XuaSHy3GOReOzB/8qbcg9NJoSpaTFUrwQZBhQ9egb/5kW0YC
h5JYlZd7nCP5xDKZfb1Ym4qlHQRsRielF7OVWAQE7Y6hIBBPm/QNMl0hB567Of2k6h2/t0uXm6tL
3DgxA7DKk3DqjfBD2P6d2Q7iJxfdO4qZV4bMxGnOSroFfXTlaJ9FSeYwTQegCTD3BurENlRB2g+K
yvEtN1kdG2+f3E7VHs4jW1gm/2B2MDo/vKrkbzDYq+06TQyMTwyfXm73QuxL8/Ku6WW0yL0M82Rc
Wg8RG/4bs3n+OWJqDlZoXCPVbLhetM48Mlsr97VXPGWZuu7wqlLUYo0rVrvgZz62pIyLtjtIqrUR
PR0WjDZ706G3rpOawe6sUrODXN2en8Y2KEKZrjxa6GEb4mpy6DV3U2pF9TJiBN3bZV+xDTf1ZdAB
RQv1Ym2ZnvtdFvpDrsonLx+KJ8OJf1KVEn0SifrZ9QVQAq17V6zkwNXNeA0HGgwZNTKT7/1w6ctw
BXkhvrbCR8QeHEI6da9u08wyoT9RQjQBwt2oj+9b3ICkbeFTaFyzNpT//tFNjZ6OXxo7p3Jg94TJ
Re9HjPycsG+qmeqlDS/2wIBa4bavHqdx7JEPt8Cr3VxyYccL3xrjF47TPHNpWt434BR3ejgxVsC5
KWy8HwvHLQ8e5eKLYrLwzR/z2m+Z0dNRmfJFLWJjw6TvxSNyRiKvEK+OToO8qivhSZsLX4oowQYa
wC4JsO2tzGkoBLV02N3WFqpZw7sZs29z/t6S3j96md0vpov1V9e9u43Hxm4YqR9YckIZQR/keF8S
vUWp1SL9sZeo91HcSXqlEOEDAGHQ2ckYqBPknpMNxsXpuQQ1dm/jVTm2eeWv1azTP9pQLpomzrac
hnHaTwR9acGP6V3R7sR8mSBOJjJPPAxJpi6F20Z7r3wkRy+eXQ9eUcSMekUESW5LL+RUHwzRybD5
XbVUNlej7JghGfndGKfKys070kuaHQ+H212XYfEauQ6aKfDCMih/4kYDX1Sk2xrYKplzZrXTmqnq
Q0Ns5CybXD0XjPK3HQUep9sT2ElM/TLEeJnhE74lg8yiOpWWMNb5dDPj2Dv4NarYOSgx+38x4Ee6
mq5vPsfRH86JEmGbd2D9/zlLqpl4UHDDJGeKPCVNT8Mkm1TM/gzumuohESEnp9xuFjFV3cfbTwb6
deFOFqQ5d1P5I7hcX21X9ixexyrkHjqodp0fy4UHbvtkGLG3i5hl3u7NByHSLhU74ry6+ravHXU2
l9C/wfzOa5uTYtHy/WGSLfPDXEzgquCpPA+KVqgluC2KFinXgtY1+q4HjHpMFpyYzB8uRj6Hq+lz
m3dv4PTgq6eeXM8y37zutK5erYpe/hhNoiKt2ZgPIovjpR1lXOsMcQ5CVV2qFhOkTBBa0LAJVaQw
QLyO+YNIBGA8bUJTuIPiLVNH/FRhix0SL6pXYVIF21iUFfphVJ1iiiI5ZwNDDXTNXfLNlXNFNJi9
Nad8xIWjklnJ93QnpZvie4jqI9ekdP7IXz+lQKibv2b+YuQvxr5092aaxRMyptbF82MUTabia2yc
FcsDkXeRKf2JbAvWLESod15SxH6BsN07dijv0cRyZhpSeafhic3YnwH4+Z6cQvGhXNvZva3QThQi
M96bE6wWp351ElBzn3ED+lTItf4dWSn3WKfZh8t5+TjfhIHuMl6ot1TgGfvWzwlvFa6xJwmDFlmz
cy+xLDxHEoRUbbHWK74T380PQR69uT08zXVpsX2jaDF9N0IXfxb2yUFV3H082UZIaDaLIQTsZnSd
OOU6Zo+wNLpt3IDCcSbHf5W0L3GTOA9lF5SrRK3snWyb13DM+0Ok2SFyiao+QOqjMwnRXO/XVkmT
HwpsfOAFGcFsK2ksMPFfINSum5qehVlNlpJq7obMOK9HoIhQsUUiE8ELOF/SkcgwXm+NBD3a/RhE
SwsUnmWxLBA3tm2Z/+GQkPsYlI7INu2Ut5hpY2kew14ENdxqcgW8qXjHd/WHG/OzdHH3oJYwmP2O
kAcxTBjtxMeKIHnupwdKy4fnL/A6M7zd+/NL1bzp70WV9iviVsUrYeLVjPl2at1ax2UfwwyKS+S7
buVp6LgkBToILHS90XWABm7B/UjSlhX63x43Rr5+rBJdf26ie6VxmpUUtbiUcoBZ4I9f2aCyXuSK
epFRVh0UiEwb4E4Q/RgM73q1ixdNNdWQlQ0d8hqydJPfxao/Tp2K3jpr2OQCIw1f1UIWC4qHhrug
SMJXP6A/UzAKsvW6wBubHQrHi15zCtgAngGQmb/KLdIfjWun27yD1GQ41Npp0wVkvqld7ynnlXP0
ovbXh3JRP9Q+I/3YGTll+oZ3JYkRneavjySph1s2rPZ5OdJp1TzSBwmEpqZ/RB8x90fd2bLMFqMO
PPnEZirJvidaGdPH2BB+dGUMyqTsAQ4S7WU+jmwXIfow4sR32BVlt2wtUkeQkNrHrMLDo5sVb5W+
3MzWj/mmngrSbUFiMEyiYZM2n7eJY+e3/mLIa/snJCoDJfm7CPF58VR1TwUe3EWn6sFO6fGXONON
0gkapk0POYbkVJSyZcgH7T5IhNzraJKH2MPL0TWt/IjGaidAo7yUet8j6LbaOiGNfVALuP9Y1yaP
nAwlvj/LOlIuimpUd85yfkh0jwqOZNDBKDnlJgvj8djHiIK4jzOGGFb1ruTNyJ8hXLEHvmZ22F2c
MGXKHaDEgKCiTZaVqNRTQpk0bM3by8rQ/XXoU5dj1Hp3mu/580OLS4PeJlfUc/NBo0fE8OJt7TxU
hSo4xHDTinw8WsXBZtizLETG2UZMDYQkpq8Reddt6Xsd1q9Mex/aiz5a9kdojkxerGsN0OhOMt0n
QEPwZ9GVkb+ZP6j4pb8dFEy9UV7QhIvpvCjDcaE6cbrRRdwvurrKDokxEEmOHU77xl2Qt9oK/z5T
HUNMYKEpKdb1jIqqhY4J7D1SbLnL6D1eBrkV0VfUGOO6JcpfGCyZdZJYDxmFshu/LMShct3hztJL
0oKhGF+gi33qhqJ8VwZ/I4nwCzn9S0cFHbKUaDGJ+1cnAzjRJc5931g92c1pmO05sD96ua+J6y60
iVneS23Y5xMKIaxNpq1MUoYy57TMmP+s0BSExgufX5d0B4ourA6DBLKJVDQsrbaOD0ElIat38TpC
qHgURpVuvRxcOKe1H1oQkUdoENjqZBCHMTeqy00ZynVr0Y4jqAhIOsTfKGWrp4dKh/FWxpnY1h4N
vbreFkfSzTx7oGV3REjVHYBSdVNlGsXMAVq1axnpBRRrAPcGmpMRteVnkJp7syPv1zDB2mZpnm6H
zuv3eLOsizpUwbLVrOJnCJaxTHGWObFzgv0E17APsj3ZPXurpoN51OqHKSD/WQ6quxrxDBx7FTPV
oI/7SmLNUiPGc3TBBU1O2EL29aPuefciFf07V6mhtPE1T4dmjIXlgSwhWXrbc+4LofOLT/dqaXwl
Lfj60TpNQcAXuPRHv/HtK6AH8xmJystILJEkK9HkXH0ZdwmSQtOmG0+zgrtI04e9DpcDHukwbLWm
zRbzKBp/lDh1GGluYHpKozZd72X3PX09gf8wF1oyJ2P37bYrxQwKQget9zTfqBhmSV4+zg8kSTgy
PJqx8YppupjAj5NZq228SB8WxhxoRvpmpICLdP3PaVud81rDoZrqEPFulYF4LXMt2ynMtbkS81Ag
wi8j01GPYeGeYP1LnLVYZ7k2wgYq9p4yIMsYP+aLMvxf9VSoQ7oYlKG5GQybdooUEldeWFMmdo7C
DkPhHlOWAHWq/gDr+hIVjnHft2Oxa2VNW7Mn3eU8vVciaR5liCNlfsp0i4YTo/JXjtHTrTB6U0q9
OJXD/Vz5SZJH3GV9cZwfcTAC0DrjmG77WilKgzI5/q+BvlkCfVG2mYPrVksAj9K+90TRP+appD95
R2OF8AXUVoKSuTC2Tdqgxk5X5ZhYoRUnjyXksmpU8/cADPPGTZxzMxjOaWjDcDfYdrVPNaVYFXrL
qBoVqShy77W1KBEKDDCFdBLaD9RIrufEUyC8TdPW+V0VBxdl7OUuVFRQVW5Vr4y5ftvXLC4CVvbH
7SGMl2ngTiVEmjlnQI/YWxuBLdNvzO1tS5Np7eMsdMNJtJeUorQ3oZvyTH6RMUBlR9XpBH3MTIK2
QM2vOTkZzsX8ksiE5QUbeIjD66RABUO/ne7a6L8nd7phsm5vRVy9tI7L5EKGJIcdw4OyRpFzpXWc
O9PovtYrzhpx6R2R2chjiVFZQWdYxja1g/10zEhiStKyIRGoSWjaNrTl+9IMi91QK822khkk3Ci9
BLWRLnI5GDuCQ8+WPQ2mldqnwwC2roYRuSSMlgaMZ4cmzo2FqCFK4A6YJtTN6K4gGeUlU6+ksl9v
ZrAh8OO1X/TWwuu8/TwD0GpchSS3MBBpY6atUyXGTtgZd9MRQMnU/CuwlQfPqt1PzX3hIHOHrSf8
aer1J/ng8DmWgbdlsBSsbpc0ZwQi3lZssyoOql+8qS4+Kc0Xvu+hHrts2RayfI6HDk6DWlrfBolJ
SZ5uZL65SrkWkuGqh/I437TQ5m/3qHN8RGIctxnnBPPOBkZ9cjIT4dwJptaUKQGSd+1LwwtkNx93
zSg3NpEP3pWn5Q8yB9rFyJqQ7Jctj4MlXkPdM0+GDnLAGPUCv1H3C7hPcQKVmWxBb08LLgfkfI3O
7/kGo4+7JSzYLZLe/fWx+RODjAnNYsxYNn73wcqDf10W6TFKe+88H3YziYNVMwnZdsFqnh31emRe
g5jA8WQOL+LupfI1Ax+1g6zoWOI431Mb82mAw1Kuaa+wj1EWyCW5Wu1Vj/3vGoTkN6fXJYmSVWqO
PelFokmhiaMR534H0HWKOruBGS3nf1M0ICOrGAwQ//q6aRmfpGkg8RZALb5JO81AM4kfJx/ZlIrl
LEC8Jq30Y5H0sC38BNDImBzJF5nZYr7LSsbkSz3AsxV3LawYtJjqNNvDCjsdOBcZ/TqZaHuOjCwQ
iv4wMXMl4a6qX/ccZQyYcB1U5+mm0v1jRZb/yIDRp16prtMNMSD0wUYo/KXiOsIHRpuJ3HRAJc/S
b+oDHGp09aI9D9OH/Alg7rFqrupRULlYAhJRylMRtMOpmm7aJp5uzGpR0NS17s2h5GrHgCE1zE9D
U7JFpnK19QL4jSp1OcesGrnoKLyp5l7ZQMXwy7HuoidGe2QEx6x3EnSCqHGXaok3K0LOeISZswim
VYRAmHfCJvHpUVSymR/9+XFF6+k80OQCiw5puNyejluDAKSbRzZ+X4YOCrr5V0+FbZSX8qvljh/y
ERLlJpeyBNLhpdaT5EGR3nU2BpVuW20ph683eBMS6kvKNxXrEbLxVw+oZGmjkp/VdARqw7tdtEam
L7D45eve8bDhTH+1OhycBRUklBpmiXkPZZqh6TQS1XFJLquWvuaZmqeEkckQbQnelzactONEWdCk
50sx4NjQXjM8Qovcygn5kv+CM14AgNawF3gNBw5rRI0pmNcdO4djoKOlqz4R2d3cYh1qDDZ5/e+R
bSfgtMb4H330OXNY69wgx2XWsOBBfFHOqWzvGCO4Lz1nX+ox3R7LfrCZPeL2UD54MSLLbDC0unSf
go3Pnf4NBqO7gkz707OV4hBNwB2g60h6Qwq8yqaX0NGU5M5SlFPOgOKxkP5noWn27ZGmYsiwiaYj
kvHJyA/6O6xdL/Oj+abFImeONOrOj2SiAQxOgWCbAVytOO6veV/8oSFdhyEFF8ggtIQhNKrg7NNW
One+giGsYMf/wX54mU/1EInScUOtDHYERVsULl70ZecrNKam6JZG5DL4pSDD0EY6fKXZbHRoZ/q4
ZVcW87o2jWMh3ztBGGYVTtz82uwsdMmJvxYyf2DBYrKXpDi6VPM6jra6NwznlWhpTDyOFgC2nt1d
bSdv+NbtA/mrZDOVmi/6vvW2FrWbeN6T8jLWfXlpWvV/a7qT/4Y2NGydcnlDGoZK/+G/FloFvaYj
ZPBi0YuBlio/31dwyu5KfJuXWD4H00xlZApw1Nt4GabRWwB3/GgPtnWXJq5YJJqz66aClXnRz8F9
7wjrCSo6+VijxGDqy3PmtjURaRTT+V5m9MxX8MHeElk9NZG3hBYmohFUH/beppcJISoCikanhFtd
aS83HT12u1VuGAtc3fmPNkuYTA898940a9DwMSKF080wFfNJO5IHAFn/5Cd2LVQcM6Rgl0gOoyw7
DLl2Y39qYD4g1+bsEKdcWu0xxkJ1E5ekBlxVSXz9oXGB2R2tOUgYN3xR1LvWAl58us7xgFXQI951
q8hhD7vDE+6IVd0lYl35ubqtIcXMXcH/8dX/X+87g+Q9eFla/eM/efyV5UPJNLP+l4f/2H5n58/k
u/rP6f/676/66//zj7vHzdP/+AW79cP6X7/gL9+Qf/bXj7X6rD//8mCNa7oerkSOh4fvqonr+R/n
F5i+8v/3k3/7nr/L05B///7bV9aAg+S7EbtNf/v1qf3P33/Tpzbk//jn7//rk9NT8Ptvj93nGMSf
6c9/+3++P6v699+E/ncULr6JIaSqaVJzfvtb9z1/Rv07e0uN8gDD4N1g6OA9ycHX/u+/Kbr5d77S
MlWolialTNP7o8pwGU2fk3+HBcpBw9KkyZxb0377r5/uL3++P/+cf0ub5JJhyKp+/42DFTDKP8mZ
lD7p/Ic3RQKDBbSn8gPmX58PQerx5dr/4Xw4YoBRlUUFG3BJ9QgToY4fhYNG+JroU1bfg5KxMPr8
qvTNVbWGbpEToVy7YXCm7iDe9kJy9Y/VBJ08iTi72vcgD2EDNLrc2Uq1cnFTb0yl/JHEgIUU4B+Y
ZH0YOI+lqSgHmt3Esb4fwIYu1MaWOMw666iP3aarlB6jW6TvqyJZa0wYaZdxPjLlrDakW8GpGyeX
bPbKbcuRYgEob1lq7vz4gQOTPCqDTEn5wZfs22xvts3VtCTk1hEnFm1EXQDfn/k3JKllBdbalcC+
/WwN8bHvq7t0dF9GeAlOP/ZnSvcWvQgMAlj4mmkhg4rEkb8hvguhnp4OMq45nqC1pnY2FQv6Abnm
s48aemoMQXuQYOAz31RtMxxGT8J3aqtvxrIrrUX/lVmdLdWBQHxt1sNKc0I6zSx3K4XWMXBsXQ5A
Hhu9Um7xcuJchMFw0NPJsTqZeziDYEf0u3YvpgaxgG6iRTbktFUmeHVAEyvLwRraUz6axNGsXn2K
tYc2FNq17e21WhnJ0neg5ah0ZMRfsaYxng/YJ2sFEBP3/zF3ZsttW2nXviKksDewsYFTkCApaqAm
W7JPUB4xzzOu/n/g5O+23YlTnYOv+sTlWBFFgRjeYa1ndfo8ZIxTQk/KvQcYfoeYNQ/CLi0vBlvk
YDC6eseMM7vqOmT71baGk/G5butTShTanLuwe1CA1MrzlxymfLrpMnoVnyW2Faxh7fNQi+YoVAni
tnGygLSz6rbc/pin7MlaR1QMkbXv8Tn5XEZf6LxIc9HPizQbP9FVfsQvSR5bRm6Fa1wtKY1sKEL7
wXUILtDjweCQ3lo9yr/CFBxMCGYpuc5XqlfLEcYSqlciDIRlmQ9ViEpcGMNHeOrxsYV+D75NQAMK
OugLTBe3CfWUv0uSKhjLFN3XSjQLGmRa6hXYcz08uXx8RYWnfMUClJhUMiVP9WllHK1lfuqT/Evs
tc2rGFFkp7X7hue4c1bZ3L1VYRIMbEHfRXC8ze1VW63lwXFFHVB5PFIN1nvCqv1RqU+iLG6XEGaG
9Jb0DpHgZheXw1VYzG0gvfI4cOYUonqkN+F0d3qD3Svqj7a37rrODndR7J22HYgho/F5xPOSU5ce
p/Q+Y/x+gLYyvqtlCz+jX+9w05yndX6yuIOBPew/C3N+A9riNlawFXsoAEWWnJngl7u5QYG/eOpl
XkHsKgQR+9UwH2CmWX7cYQHguXPtmfY+4g3uWSwy2y4Lina4gUnVtxcnTciVt6yzWr8ht0beNyAO
Eg/SXYkJmXwZwvRQGVkfxnjGCDkmn0ubLtpmThctBH7WlvlqmkgUkbCfCitsjnMmDsag7ou2vPUI
wbnPubHU4ALEAFrUzpzl0LhVs5+tB8YT9W1SvmntlNw/OiJ/tJKWxanzhSBghLiOkmeZ0BxAmIH2
5Mz7xTURClSfRIGiRyuSfWo1Vcciqb4mK/FoSbjot7spmy1kUos4JrQ/cvacN7WHoV2v7wXV0m5w
p+eswtYZARy4j9L52jbVXjQ7y7L1S7XMR9kYJHlMk3xqAZT63hS+TnA5r2vicP1QlY8W8OUFeNxL
Ubh0R4K5b46gSgsWaYPhRifG3uO+Jasvdpuv0svlxSOXxkPCtnc6Nzzxk3Fbr2qP1S9l2Tu8WDmK
phAtuMXVshvytb8icvR5qpk91PZ4k3vldIbpeS0MNTGBl7CRltY4OGa30rr6KVuoa2UlmBuy/oDV
/eTZNbwYVyzg2hp777lWfo0yTQ9xeE67+6JaMD/2sUXLGJ1Mt/X2UWppKj9YlV17K4shPWOAeRpB
uVw5xnorPPcWPYvYLz1imDhTx74WLYE+eN6WBQooOFnubVph1o+D0YF2BvQjPphW+WpMutruFilh
O1lCOI18hwPHDVzVPXEZfGV+SDg6SXAL2u9DmKFtb2R1s0BFjfM239WxQ9K0IG9lpaQ6demhOGCb
hFkY4kMrvJFpPL1zSf5Ihyt41xZnW7vuKTKRfluq4cG7JjfuQryKuwUguezPmdiLA9GtLE+W8WJW
I04aYpgenHSJDyyxtjj04jpl6M5O084OfUg3bmYglPF5PkBxeu1M4sIdgt1PE/D5kqm4L0vtHppO
WQGYAOupdhvtk2xz6fRwKGbDCOxEertsoBezTdiQSIcH4AgNTUXFbmJHMdMEEQ+ogCFWXGoQNsan
WKzqoJdyevj2RzilvpdBeKjYZXSEzMua7At7xvsWFfMNSnP60dx9qPuVIkJGtK0taoQUO85sT2/M
ykjIbrnl4pI3sq5O3EHGB0WmFHvwMb8ywpBNSxRxqn2tuTtS+M70tZX4QMIvPLL6QkDHUWrR7SxX
f7RNHre1Z71mKorhNms4nzbLmMUYunOcO2Qm0Cr7Yj4kq/NaUEgcei9qsZbaGJMydGnKya5SqiJr
295i+YsI1kbBwmY9J+O1a8+rKu+7RDaYWHDBDC64YwfV5u8xwH/UuD/Ubv8qqn8uvf+saP6hCP/H
tfn/YOlNKsGvSu/7D1nS9R9+qNa/fcvvlbfWv7lUx66raSXx3m6F7++Vt2P+5mrLpKze+tI/am5L
/2byFPW0FKbjWfDt/1VyS+s3XkB6ruI7pFKu899U3D9mORtya3pddP78bt/X2UMuCgHH1w4KCFd7
FVJNyQ4N3XeH4I9z5Pt6/s9f3fV+quLLlXWJzSw/KKcyMBg8VbX5e+v3Q+f3/Uv/2Cj8/zdOPOxP
bzySMp0yXjozAQu97claLMrTP3vb+sfXVpbRpb0p7WAKufNtnC+Qfv/spX9KBEBNmpRD53C8uwQt
QvTYd+Pdr1/6r47I9u/ftUysMTp7agabuVEVsExu/LzJH9fcev716//Vh7n9+3evT9CuSvOytwP4
+IchNPbsEPb/7KW3aIfvXtpN3IZqseE8sdWphOxYZn8bgMBL/Luh/Pd5Qj/7/UtbbQ35EGhXMIcg
qLkv57H8m3f9Vwd8yzL57l0bdTHnQ4JGoQhfpvzaBvLnBb8+IH/10j9dllPFroJoWRUMdoSMZdNl
vpky928i3P/ik3R/uizreIqcebRU4LHJp3nJmtDct22vXv/Ru/95jqaKMgEm1Cgop4rnEhw6eOhM
E9t4B0mcrLlf/5i/+jV+ukxHrPcoh2IVJNF0F9oayFr7N9fSX730T5cpBIqym90QN7Ywl0tYjYmP
cyu6/fUb12p7nT85K92frlXDIiNx8xPBwZgW2PNL3Ox0T6bqFsrbNMdkyGBOtGMhHH/L7UFipEC8
+rOH1e1cGg2aH/qOZSG+oWvLB212Q/9h9mQ+InCwDRnEHfKG62kY2pINFwYUQhZSe7pZl7B1rpVS
xAoVMZPqt7HyEpeUP6kIClq7udPUxqgfon2bMiYlcmEU9RKgcen7PZFYdu7jWMeAg4a1Z4sxe4b7
HPNVxnpGBYmI/JLWbs4LlE3KFzuLu6s4leGHpJ6nL2RWZfrUoHgo70sAnck7oE8pStlZrmSou0Yh
vafOnldVBE7nyeR9l0TETEyoTnAzILJtWcAz2gItndurJksJFQ8rSeV56mKtGDXfFkAi1s/A1qL6
noZ61JeSznUfYta3njh0jnulIT+jrwlBsKFC7rZJ6lqavfiyDt1IagiJJA2YFnomaT6WrNnGC64Z
8K07kjIIEIYqxvG6sjI0dTdjbUYgIC27FfdlX8TpnZjL0qb1WUzn7Nlp6WS7Wlc2s9axlB4+Sxkl
CHP9WRkRqmRLd44g6ISPgqjaODKLQx+tAxlueACbKTDNDryb7w5lnbyRXcNaGstolHnN3oN8R/fR
a2cQb6NwRuB8iAeP08uPNFEFgWTH2t4DI55lUAH1kwE9wmii12aUtrNz9jn4cGfaRdS+aGcSx2su
KA8FoWvtWqMtbyQEvqKbypvCa9V47YC7xyu4jhkRasai2p3p9bBGCgnmXIwmyZxARa1Nn0pMu2/W
qFAQunjj80RWcfvGLdfO2ddobfjYzNQuNiu47vYimSHKeBM7EfLdOxw349ix7awd7Id+h0Cw881J
dHJfWksjbwtnJmgEP4wA0Uwb+2qHMZavuCmJPdFgEQnb8+DQHxJ3NMyg7Snt3xseYYUnd4Zu5Wf2
2Gp+oKrTR+5Rc/tmFhxw31CroY8dOAHXd9NCIrO283y5sM3uEVqNoav2ttuVC600rdRNyBAfwxhB
ycHoxpmgI6iAxaJztL/0RdKYhzGaVgPD9EoAxQZoASdB0ELVtqzpvaSzg3xGEXWUI35CqOdhOu2Q
08/uVRq2o/s0DgRD+72nCtIGO9myV0iWyTmRJa2wyrPUaW6dKi401w88nZ0trOQLXKf8TSvF+DEq
3eZxnTNGl+j+dHlhWuk6QOzybLgxWhewTq5cVBn2khtvzcWT7ksMsQX/fNlM5sNQGtFduJi12Mci
rJaLiEMzYQWTLOpN3Ea4jTsNxyHokGlxQLXW7c4ezI1TlwHm3SHKW7c1VAuP6D6M0YMgFsJUEwzd
xKnt24PBe3eGGgxlaAETTJMI0XJljMQ+9goP9TsnEiEheB4M0Z2d5rlg8eqRzOrEq20/okNtjV2f
ZQqujLl1vFG5qayHWtnpbVrYEs2iC8a9nARIzU5IDNOlAi/0Us4V2LG8wT17JpK+nQ5luKTVmZve
Cgy/NUMXT1VOzWOFyNgwiMXLAsQJpd2u4dTrznaSsuBBFNH10V5uzNuEzES9eDyU1nLCN8kT9zOf
0eghSuuz+ATsBktDKqXsDkTFu2Kf1fVQoiFys/CQ4grMns0mgwibN86i93SjBFBoZ7EJ4yxSp7+u
HOIWMsbburdwebo8UKxdkYMa2qFlbNHxigHJt5WPufpcJ21NtjvYixGzPIYceEhcrDcVcIzsM2dY
rW8YlYnhYjFoigMDJUD1WAhyds5WR1rbqVUlYIM+XGzn7ViNJFtmVkfep1HMS31ph8Z60zPloDVN
pM0Z4JU1kax1mc1Mq0T02qyAhIO0KZsy8CLptVwovJNTvyz21wRvf3xoWjjol14SoHnAdj8Xh6Il
aw1+I/x6wsXalC75ElthIXEgKeN+hf/Adbg080Cr/i3USkdjjYLfXZGLDR3xNWxsQ32rlgUVDO7C
cHmY2nhOnpxqEm8MfvPq2GNPFEdm5XlxZ1kJCpPVSOMSDhQCksAbXA/SzEqA80tLErAK4qIupkB5
zBHOZrvm4aHGd1MfhGSB/OCKaXWpGtzagNoEs+8y2n08H3JC/TAZAWCYENA6JEyGprdt5vty6e9m
AEAIjaNYcbpbsaiOIbZZ6lVdo7Ewl6FYcn9s1sJ4ylqNPAWV7TA9SZmTHuJSOgOR4p03x4ZpsLPL
OGmzs67ltOVljssVn0yGbzwqcrKj2zl0A5n0WgEK0MLcSL5tc4xJIHoOs64n8xAPGBEVKPXBhHf2
ZtUrqjl6RqdIVCQEjRXkVw6cyW27ES1RPWt9rJcKzD75ikl2tXIGdr7bMCz03V7JnKSRuhWH1rAK
nLNODSdpXMW4x5RKTvNkj521G3vG6vemnXfkKSaG24Ca0J5J3hHBUshN2hnGJnqmDRQYCX3ldgzF
OQ8hLz/H6aDzJ9UspCDFw5pes98amdF0rv2utkImLyQXumz1J2AxpHnJ/kXIripxx6nWRG8lqqU5
AIG696TJI8vRuQzMIhH9SzYkIxmzaUXEdFrEYXNSrNNLVpkwhe+VA7XwtkfmC2eRJzLp0IjHUx/b
ew31SUrD8KXV1/FH2O/JuBfFlBJI2ffZArC2L10EK3PXDONHbhtVcRMtK27Zdo7qYZe6ZvQOA6oB
VAcKAZNxIhZKxF142n2hHWJ4PSj1RDdbE8qfVI4bF9eFw3CkZBwd0ojy2O0oj2OYzbD+BvkF62tL
EnvN4+OUQJ2Zg9aoUZ86YTwBDF4tAokLr1js86wxnQI3LiaP3XU8ymueaQ0Ruq4exsPgKZcIdtMu
P65g9kz20zHbNEtXbIUpmmuFbnEJvZ1Ml6JnurYw4B0ts5j3bpgy7i+tOk/usOR69RfTVuSWdZ5n
9+8qiRp1ux3Cw7CHeb0tMvy1j0hD6VQchGNDYMHkOQKBKl7AMqTH2IWremDV089kgEdtF7BJEM0B
L0GLfMydjQ4Vjymfq160+pnnyxw9rnU/TLuIV8mfyxI/7R1qjNbyRQa3LmQT1Z+FdIx6N6LLd56G
IQ3nOzTplXzhFO/jl0XWkbxMHavta9kA0fS10slFL+6aXXmqxjWx1u2ATtmFXGI0RKPuHFmO4VW0
2nJ8E0+ZRD0EZAXlT5+p+DbOh7C9LoYyJXd7SskCQHSJ6jeacTQ9yCbpivc5t2fGpVxv6t5qgBDe
D9geZgQ+hel9zGeMxM+hlxFP62dk1vUH3NsZYYjQ8YbALme8T2Rqi7J8B4myqO5129tJ0KYInD6x
gHS8z3Kyk9i9oPpK+3LPra6QGh94FK83QLp61NpNmyzDJwUiCX5+laLANhVX2C52jBGCnGlh7Gue
mtFgdu6jVVRlc6bwbNtHQQRAbt2hso8Fcb2hRrRFVT6G/bynN5kYQ4+TnZ6MfJDrne2AvIV7EgKV
EulkApoS5L/79qjCahc5AA6Jj5udtJtZuFj3yVhG3m7tiz55qzHBElQ4Tg73m0YnLRnxdVaoz13s
zcPXNYwHRMuitMfTkIGIv1kiIpEwuthDIR5VPa/LS5UmRfu85HLN9waZspReRmR8iNeunIN4mVt+
8akt1sAaa7skMrgYsZOtTRu6t/CAu3JPjLlsrpJy1e59quam3K+mQ1KrtQ6Wd/HajOyY0mvMPFAo
kvU+rru1eR2lZ8l9AkjuXCOR748tIOSSz6KVyD3DbKyWXSOLlt04ZJxXgYRP7CxlsrXN4Z6jZV1L
a4/qnzSDZTGYjNNL5i4an34t2EfY5gy6F0lPYHPXXKgrdJVkB0gx+HKypN/HA6hr8n7o43TaBuQy
YP1gC9mXO2ducTfkzCrToIEQmD9EYTNpltYD6GNkk9FYWk8rkOkNhG9StttNgwIMwSAgrzzU5NiO
bH3DPdrlyPgI2hqyYzZ1dguX0mrzI0I3szhjAHXj84ZOC/cSstl4cgo1b3idsYjRGxb648zSCcNl
vy0D2B47n8Ost+WpE12WEPIFOcJ9qjfPVbf3WsqW2HYFwWUT4VRvdGibONs9k93snghPkNPSs0f0
hXXXdIcJo3Byz4Zs2YAPQr43cZ95B+RQwjqTZTpxprBr7xCZabUhLPWkNRP5GbB/HLXhuwQtPz6J
om5fuVlr52YiJ5oJiLdC4zLZ/ACpIzwZFX2Snl1hReoxt22eErsYiE/PTi7q131SzTE/yGjYvcVN
YeUfYXtM2QeLW4yx5Qs6FsQxi/OUdYqwdtnYp7rYk+qwjCyR89g752iT2ElqI7Q/RLXszVM1KtbD
YO/YawjbpF506Rq9W7uhK5ZduAo/J9ch5HwovdzPzYl3JfrllQuY7tdOChJTUZWE7+y6/ZA2JNWb
ptPBtYIoPfp1EXWSJZNtoXNd5/GtvRAdBr5HFslBt3JNkO+zPWaz0Zc3RFlHDD66Xgsf2XGld7UU
QxPATjTLx0lYG2+S+0nPTZD7Cj5qCDBfozbPIWoD4YqYdXrJtspzgKTF81zbgC6aGB2rzIePlqsE
mGMhq4bHMuYqFNUuHGTGXVwyWFVD95BbZp/4DZUjeN4K8gX0XltWbBwNUCCd6bG7JTqBHLRvs5//
m73J/+JahAH8XwuS/A/txw+fq+57PZLgO35fihjK+82Wpml6jrBM1iOb3Of3rcj2JRRHDh+Vy7ZD
SocR2h/LEWH9xkaEIo9vtNEy2f9ejvCl7b9hFPN92sGX9t8sR3jVH+Z0SnmS8ZFUtmRtY3tC/TRq
dAynjldTGTssMvs8+kAe92kgW3lorRuTZO9c04SACDDQCoQpm1QkdGNmHqVKP1ZCAAQuxCdcqjSa
Wp64Be2BUlo2karDWkR+xm2RM//TPF+PK3Dr2qkukAiiwvli8APTaT4U9QJCqo+/ZMp8dWby6mJI
n7R41WB+sLPoDSN0UjnnIywFH+0U0eXZLunWHS6WWyMqESzngVhQ9s0gbXBeLbBul4GWOur3UW5e
FVEEz+8FFFiQGwXbWBC1RUuqWONjgkbLGe7G5EpoHoYwydZtd6qqw5Tl14VDrRyawOYL39g4HluB
m+sDcRhBO+sJ+VZzJczHcX6sJp/geD0AegA93mWkCPP/yeyd0V0T2XqtquJO2z2Azuyoat4somZb
6ENte3vL9PZIcPy0EXsoskFkZceRrTVgtyf+m9pPHzC2BvQ4+H5uV4844Fm/ZO14xPz4sUGLQw7K
pct00J5CmV9qS3zBffNqF+ZDhjyKxLLDFGcPzfi+mkZi4vVJe+kFG2Dg8OU0x+6IfeOdDVOECWVK
6oZs/TmHd1ITrY4LQPtTwyjua9olV07Cgx4+SlWLx66KzgmhDKCoOk8f3Mq8x3l3kK19julSbWxl
egPv8Ju69idjzU9UvWwqyF004kC0iG+tkC40DDQekwY7eNgv7IBrbl0q09BrmUva4l1KeE/f9G+2
33konZcOrbLXFleDsT5iV8N7eOU4w9EcZ/LQ9cE05w/MR2/QOe1bcSVH3MxuP1+j/OXhUKbnskTU
umTX2NQvnUtczZJijlnu+w2mJjdFRvFIKkwgOHe8Ir0sa/IWfxwOZdRMy06wlHPT+TC3xdEx36rm
vhFhULjqaW06GowuUM6T4kSjH7TDNx3Q3jFu4VsVd3avjhOzpB6lFeq8981sYAV6BG96VeXmZRZk
TcjpRPAsJDUkGgWpuqK7kNLl67Dbb6fn9jNsLK2oFvaF0QdVx0VR0f2Nxo605H3WXm0/W8Yf6+gy
t+Y+gxTETf9cYGZMhx59oH0mKx7zwozFDyl0OR+m8hmGB4TuLggjIBVuflkNC41Zch0vDyqubq3t
bEK8ltDe2mlxsrVzwGe5c0o+p5VWpKhuB0wI2mWen/TJAzJGmJ5J+J55lL+s3nHpv5p59VRtsUJl
uQ2OwQ/LcxvXh169WyxyjAyM3JiPYwuavFHuuLZIS2TdHITOckEi9STW+hQar2HuQBfmkrUIv8TO
GD/QBHzVMTxojpog29CywutsZb7bx1RszhEHNcKs8bTmQM0GfTOa9fsx+swY7SHRKMSAayCzvG5J
SrE9CX2UKYVcwbnl10ttzL+vSf9vnpI/SBD+TPn7v/gY1Tzf/vo5eveFO3y7KXt/fJRu3/WHwOA3
FLPAKxxTaSFdz+Qrf0h7f7McdALkiZnEyfBo5CH3x5NUWb+x8UF1xlhEfZMl/EtmoBAEK8tDDm+h
yEWAYP83T9JvD8p/L7z09qTeFA4wovDnudyyf9yZAk3u5iUDoD6MaJ+EiTdI5OajMWQ0FIATiFPx
TuViAynOyNdzKsCDlbPGVxMoiF1UfBmLgeZv7LZ9FnaKJmmsnWOOR+is3jHKhxi8WR2StMeotmkP
adaNl5zUA1RmaOzbxjt23FtYbeT3zPqvhAhvs3GoruGrNP6gRveQVqlvCGEcjdT44hhdcm8zUb6N
cnJ+Kt3s6A2WM/FW/U1rEQHstCZwPgiXOkL5xwywfXYQmxmO1/r4IjQNA4PoKVHxqYrA/9LM7FL0
pmuOzui7c+FPZBZiK0N+OrqKz0h5KKctqqWf1samvbiN5bbo7Nh85exgg7JSBM1XjXhkoDTbHjym
pgmYLa47u09fpRqG/dL1KJyBh6EQsz54Ir+V1fR21rS5v35/VF1/8v5cUzqkgJMabG7r1u825tCh
qqKdFheR2IsCSXGOFSnarbCvhzkiyYZFBOsQ46Qgd24PMrKesNsdVyd6Gtz6xnMnRLPYEaAnddW1
ejUSwNN2JG9IHCF+bzBvWIm9LgmKQUxgfN7J4B1BZb/HJISoK3Mu384AGnX69BUVQ08xtEpsMZA0
Z81saemb4rwO91GUkFmHQXWe4vVg6IY82FacEJMuPpiI8U6mDC6rAnv46DB5dGKxi5Fj1mrpH1Z7
ZTRSJ1/tscfmoaAhxKl1y7xDXgiPaX0WWSryxpMIJVI9xgPURNl6UFMfnr+dIGWxjn+zJdeb0uGn
k8NhcyMtelKLhcf24Xx38OHHmKNm1e8nyIZrFT5hAsuv2Kvc4xml8BSeR0KM453gJR80Wxps0Mtz
keq3lirsg1cXddClRQHZIU2Oyt4gFAX+eistXzy9OvuuSsQBlFpcoUyfyH9xfMslP73U2gos4FJZ
a8BCGbMxMA3BNG/tP0caxn3FUHbHJlxgR8ODuOrsWPQMlExIaqZyKaWW9spLyuqut4GlgtmMfFYk
oFZzvGKJXWT7ZRpgVbfw+en8m6PXDl+Y86e3FXq5W6xa7+yhcY5G1X+KvLI7fvM8w6+JbjEob0Su
GeLNxohnsszGHT6xN0h5ajsRHboCcxX84TcQqbyT483yGIJB8QcR9X5Ysuz59VXCB/IfnxR1iicc
uhdgeOKbauC7T2pidp2LntoLhx8ru9imRa6wKvTp/RBbrd961r09ji9eVN2ZOAp8awIcpFP3Fn+T
DpZiSx7o2u5gTstysPuP0muIz3XquxAHgQ9Vog1IsdiQdHUcRIbVX/Mxo0ft0L6ueVdc1dyddq1n
tFejJcUhE1Vz7BiXvOZmQ6E+WwzYnZaRZ1hfuVAoGdt4A+mgxjMGoZK/dGfwHzgWmrb3DS8nf1j0
QTqsM1tmQqkBpkio7HO7d6vnxJQnSl8LSWnQ1dFyzbQIHlsG72vhzjykgSOQjBdVdofV9RWsIzwi
c2gZ+/Sn3na/gt3A/BEJccUKefbDwkkOVSk+LWbrwowbPwIZSnAvr5NvuhXS0hDnaJ3u69r+BG6Z
lVkLKA8rVBR4S/QQVtK9Sc3lutBo43M17we4UUHWqTZgKZvvUXGJgHUSE8Fp8ZivU44VTj6fug7t
EqQkg+EC2PlxSAuknz3tEkFn/PIH1UZYT0hBXHvrEXX0R0bzz1nMVyLHeNGMPA/8BJqzBXp41sXp
3jYZ4LFeSK9GEztVPGfvks6Kr1XtHLzOzgIsYvSbIJR2ScTPLGXbnVUo35EchDkjmb80bQdnwsi5
cEPQcOm6//Y2Mai7N1nxbpXhRMnpfjFrGAkDRo6BXJizbFaEEbC2/VG8Cs20qJUNaLN4D22FJkdN
5i16G322yDNYkUqAYXhiaMKGLjkNo1s+MVQ/5EcgWMO7NsGtaJWGz+DG9K0iv57qAX1B5dVH1plA
VohZ6r3eA1XTR9eNaTCsV9aRUMscWbZj7aNkNCHp64y4PvNqQvHfCLUENmHxNGYx+gIXc0SVhJ/z
Ib9hlUSUalOdst66cfq+QQqdvXqmuLMJNQkTD5tA1e1SbCmukE+DIi2WxowwQ7f8QHLhPU7Z1ifG
Zdcv6PBxe8O2Ck9yM7/V47MYYkK/4/B1dcZPqMqTA9m5czlCiEOms6/Hqxz6f9Az3m/QktQWgKdh
IliOwd116FXxaQn7e0QaGOZxb6ChMAl0wNOdfEVlU1+NnvfW1upg5252msv804BNMltoedGS+Mo6
l8sHfAhkqXrus9G1dziz478TKP78rBYmNybHsl2bweg2X/nxcQGVLJkpHqJd3OTJtWrd3ehZ67nW
cYHP2/Ouyt57HjaDdp+xpW+XiUsEY6kBneBqqB2eq01024SJOGMgeMjLuiMxB2M9eatLn+y4+x6p
j8brjOUKy4BaHuaNcZ5b0XvldfNdSu21p4YUt1Za6J2E+gaz2iaiMB/VuW4gDbSFfNQFMjZQ1JVN
mtS6QuYYtyqvn5uTx12bFo10tv7LoKbh8Osb9eaS++GJyiFyLMdWAkSnYzO4+vEQle5oMTsHJxXG
3HE9Pm+r7llsCO51cR/1OwU/aT+wyjl5BVMUtg2yqFbSfUoSpZObdB4+9lLh5avupMEKhRQ3Y68L
+Tc6M8x3//lGbbWNOz1GbIzKfnyjs2VUVBlgmc2HsEWlksnSeGYFYPl5BUGDldN0A7fU7wym5VMx
VQHy/V8frK27+OlgUZXqzVoruJkzNv/xPZjCiaQxTAyx2uaqnzO48KRMVd7SXRdCxXe6egiz7E05
tuXx+vfqoeEGs1d1lF1KN1q4uskb+hYxZUg07z1opf3IxgZ4ER/44pTriVH6hcyiDkk/KiQaYQ8k
joc2A+P+udz++Pa3bRVwVMQpYYs3CWjij7GfzDN7H1qK0Uz2DPUaMGzzZUxWrIBAMRtbdxeLitKX
btMzXtt/M3U7tb7kHMCz6pLAQFbjm6CTj1M0XpyGdKWNKIk8ABO74R5/fUiFa/7HQRVU+5T72HpM
1hVbG/h9TddOsLwSo+VgrM7HokdYtrZ4PEiI9tnEPlollvCRbgSRyKEHi7LPnaLdNyJ7IVWVNVAM
abUpbvVELCdRo01B+WCQ9iywmRzdOX6Yw/w0p+NbTeT5Ttd41CFR+qv7THCqFon3xo5ZyemNoYKb
Lt71+nF1vZKMQiZo4DpQSuBFyWAswcu5arPpkkEtReqjPjitpOgC6Q9FXX6qNSquRtMYVWN6XiaP
+WjOBotH8y7syDLrHYLvDODLzjFFvOpHhI04XYO/EsEYk87s1Js2xhKI6t0wprBM4rd25FzmIjmP
hfVq1SnbhTyQRnVo7PRDnaHQ00N5cMOkYzczw3k02k9g9K2jnTU5oQaCzTpZxo6caeVwtq18Aqx8
eHxUeGgpaeWTLa3jEqlzlE1kWAKD9V3b5JjX1kjE35G9s3Htet3XzhnYyQwwRh3SfgqvURgk4T8R
Q5HtwpxcjV6pBLEFwX+yGeMjYZWv8+TRQjDiqSEhI9AyfUnSCLByhrB4EWnuQchKawxWj0FvFo4D
2W/lDneUX6BSIY82BKMailOm1jYYstd+dT/novtkKwWFvNH2ueqn65mIr5TRTW2Pch+F9xK/VyEX
B4uhxxxRgHKqqne8Sb1jQg538VOnyhNJBMDwKLfiDFUMbrhhFyYkCjgNz382u2fnFo07AMNOKXxn
0h87/YA/LYcubD3kHpw8cou8sxUbVzLrnHtGh4v1fojyLW1svo2t+f2kOsGztL/jKfLIx/CRpxI7
KM8L1tBO2V6vLBXzsgj+H3vntSQpsqXrFxq2ocVtEFqlFpU3WIkutHKEA09/Pojqzto9PXNmzM7l
ucHCcYeIygJ3X2v9YkC5GM3TZDX0s7MBLgMrLy+rB9OlaIZS+rYa+DtOOTBPLfC+goHbsZLsEAhc
sTtCYGjiP6Q08+rijXhfK2q40vMKf/FRPYFlnvZ9Ht5hqXcAKtoQPpfZeZjsJ9WtnsvMFG+dmN7S
AF8Uy7JXCAKEWFs2ZCqLbhPnfe0jEkJFXp9AtuTuBX3BkWkQ+C+bMtebymPZIbyQYagDqxw0Zo5s
wrnGJOiSZ9dawYbD+qP3nJDtCrI0Zu9+tOQfABjUsEVxRzby8YBMOFERyNB1WL1S0OC1ypK3Frjh
BvJI5Be8Hj6Ov86ah/dkeBNF2bG5hAqMqZrdDn5C3Iya26mQkLp0+76aVDKu4LZ9yiIbOcssha5+
nQjl1hgiG3WQoeZZwLxCCsxngyio9+poqmJ1YffIKmc7A7n6tUsxdKvG8mwVuJthoLMyNO1ex2NZ
wsjKZnE2IJKdhChWxc6dlCU1SDN5BnImARBE4HFInqS8hb6NsM4KGGKTaPo6TRSyyUG2odD6U1XI
FnhAlXgUW+hombPJUqs61Gi9bD29f67YImW58z6M8nkoVe/UuHrNc05cSs53qlGAAYybA+yMj6jR
P0UJO+GsQl1wqraGJ78VFaIdnck0KaZv/QQ8S2X/uurS7CHKPwAE7AA2hL6YUMhMQgeURgbKtTBL
SNQsJWHztc6ycAdr4JSH8l1TUNxyoSccI7hsQ62t1BQXoFQS4JksQb6VtbgBShVlxQbPsq6k2JvX
1XCilNpSj9fJ+zrWsFVSfLxDUV5HHbF6VPRsfAGN+0jvXg1VB8IssYhHWr5rrUswhoizVnjfkOkL
fazu57J03EA+g8UIbHOViaTYm1d4iR2YdDPxU91Al1OvkeISU8nMzSvf9Ns0R4GdgD5m9+XeKQ4F
GDbd/KndsaI8g9IH/6s+ecoHpqR03QzTV9OzTiwUXFZGhBHI0a34P0fjXIODbAHW2ahhxEsTTsce
VT20V/BvULwGg6eU0pogcrBNLDUb7+Sq1cVCe3RwURiRjfcEVjdfRaH3qo3YofehOD8TlY1XViqn
ie561qCV3mEMFJcWGZAhfJhamMeU7CPsnsK9NygXewK1hN7w2SIrFPL322ilIK2RUCXuXQWvbUzR
4uR7mA1M89ZobEWobFwHRbmkdY2DO5Sbtgld38uwbs4rNTriIvTTls50qZUcTCoaHTt5lF4dPrqa
ico0GHNwI8AmE7IKCNagLwmam/pcjjONKA8oO+6MFlfdRn1nsccQKzF9ZH2eNEBJvaY5a3WqiJ+U
cGdZHYghIetN4EZEBFFLFF89pXpvEjewriZ2mO9Tu3xVayLBiv259mZN+NFiX7DXRf8Vq+AsWnnw
Y8OCDU8MR5e9tHZFAxJVBWqC+iyiJ8mDdkoVboK2x9CtwmEXSPs27+znubi7Inh2r0oHWrYo12WG
LLNISZpJ5N/9Cb07VIeLnSf1B2PwXuTGLlisZgscFMxwoOW9KQUmTTKs0fkUcDXjQccHZTercgYF
wHsB6P8A8uToIG9m43xKKEBZpRe2u6+txh9dZzwhlrayUfl9cKLhhxbzNQCwAAj0A2ol5uQn0Qj2
OJp8qPwfuWpjIGI091LJkl3n6l/QiriEaXYNKhPpx5H8XBqCwIwmfGwM4V56164phUQOMlXBu/d9
6N0/mAC6FWr1fzjuTx0H730HvzZpUTfVXbzmp9gG9Z8WpLUm/LeC/LuTsQhnMQ4Jib6WoxS7oRdi
kxm55rfC/hZgM+DzALjr1nYBISDlsE9EOUfA6VcYHd/7oG4vrg0hdhL3nl1mG7UuWMbz4kBK1zg7
bBl8Ye1IDvyB1gwOJnabz6KE/dqzQF0CsuYhgELHjHvy8pjspebKY4+LzUoT4g5VsBMygvjUEXUm
maY8uALlpcHc9Eq/xGIwb4PkFYL50GXGRRXMdWB42o1NNSqZam12hnVPdjLwtxvOIygjUbTt3miG
EsGgxuTPosonaOeCJSOetlUZk5Vngi5aUqZu2Gxxh8GFlCy6qlnVOTeL2RSuyPzeNfD3dVT5ojRF
v6/HscHLcgSFNz6BwBJzNHaY2JxvO5tsq0vqwI/04aI1+SUhCfAQISDcKYl3VzS+2zX305R/06Jm
r08NiMkGK69ey0/kHO87QNE+xnclbyJgHYngjY1YlajV12jcsjP1QhWljhoIkESuq8kjcx3pmjc7
IG9jTQzAt6ktuE7LhhX1S9/VR/QvMo3MXPiK6hgORwW+UcpY/kz0RBxNY8e8Dt3Dmd6mUgENAADX
qNw7NKKIsUsXOO5QkguayHNl7p2Hvdipq3lztAgx7QYBkESE95GU1bGP7T14cmut16AQFNd7tUS0
1+IpODPdpKehbngraWEUFJwHBcARsv7sr2D9nChyx+tCqXR/qwbC3ZRDzt90pA5jDfKRpeSbZsPG
KcPJY5NfxfuyQiKuqcTHIJ3kVHaom8umGY8GpRE27xUiiJD1YyVUj1au8mBpM7zL0549o1H2KClP
pIHXGDN6fmAnIZkoB3FZRLAcBx8iy3uPMIS7pPV2sHIPs7ls2yrDR69H/bMdhpRdH0LHeNIa5UDC
Kd4mCtR6kHjWvemkW4PtRoo+sY/SIHIFrWutKFZ9wZvogFxDtY2RyvA1zXxW0+KHinsrk1/21YBH
sg/nkgqpkBiV7msZwv5xjOGxKwY80dLSeihGz7didmRSBsWOYgOBzYAciYol0UEiX+/rTxqBVxyR
GxmKa125VMepkRy8tAJM6IQIdniJ31kk++KmTw6BCodlcdwoB7KcrKN/mMlVuIp9wW1QsrdDCiYP
x+3UWm+qh7x/rMJdD+3iHnxu4OsZbIb5J1ij9doWkX0wSVNRk3HXWbUxZzm8tOCRQTymPLVoQbYe
efDOLE1f617DbqQSUsIfG3FQ0LSfile+eAUofK1Afd1uk/BspQ1yENAIvi2GsWmTC3Brpr21qnQ1
aKK5sC6HCAYayTppB/tOiUgij6hPrtoGuo2tXwsZPNpmn+/1aOr3txsiWA3NDeI/JSFyBIWTb7uu
9jDm0sXJRvRrVxv1Q+tCyilt8ZxOUJkAkcEDK5g3Hf7Ju6VugGc0Sg7ZFUOidRNF2NhnY7Vb7Phg
d7whSmz5ldp9Bxf+1cr+qJvxowiabu956T4VQXgMCurvGLitMPQxDigs3DU8aOdRhc5flq7qF7li
n5ZDquN0N6pxvR1nmwarVV6yygbPWWTPNTyNS4FG6SUnul5pCUoviwpelM2pyIZcKrC10LdCrXiM
ugp4cV6cYLAgFVd7Ct6p4zerlMWxsRLtXo2UDeuRAZq1JlD0bOg0LQrULS7JuwC50Wun9uZORiPK
3AlzjcNWC61cpEhCNJExpESJwRzaA9u4+llvR5+t+J3pEXLPjq7a7NoyVNW2VEZSz2bZbuBX6ojO
gHKOEHbOQgWOXk7FTLcfizR6Bo0EazdmkRIW+f6RAljnbQwJWCkDGbJjpvypTuO5Bde37vR2uJOY
y8uOFKLOKt/Y7C2nWO6atDy3qd09CzRAJruJT0pddSckG/2wBMatxVG8DxIMwkRojysQ9camCJV0
V+em9loiYe5jTo4afpLEKxj63VXPxKtnyOweZ/LmdZj2U2/keJfi56Qrw32vqesW+tczNtfxYayG
x3quD2RWFfuGNbEsO9ZI0sHVzyJqzzVKoCDsgWxMpDxXeQKeugmZtEI1/0M1XmXkDGfIS4WJEvBU
e5slx643LeWBElVJdLOqtYxoAlBeD1N7TUz8m9IYCQuvBfSC0RsCEmNB/JJ1IHVQ7MG6CvmgfnLW
kxbsq9SUJBesinyxg1pb5a7jzkZqTV8L2T3ynoGtKiMlW4UjPGRYgRQvCu3SkBFcp1PNi29chOEO
x3LigalU+yxKeSTYKy6Es1VsMq3iFbCp2mJ4HhtwCJAsz9AxHGBtLi+QkWKEU3jy0Dn1xbEU774A
QOqjUNBsE3YoeFmrFyQpVFZEt9u2Tt1dIk8nnu56trltyy5RKm+16SXw2jKKc2RNxzbJ79DvyO7g
Zc7iQcGWOMg85iWJod7sJfrXY7MFxxYZvR928TVMpp8yiuCUtIDNZBD9xHDO3uOIcdUyULVaGOCL
7YBlAnlOkCYwh+xzszpLQ4Zr3ozDhOHLi9FCSxjxvakn7l9mnvoOApD5SkNhGmrio+eUrMyGThpN
13KQ9M4e+ZJgV4k8fBoTJr9ZpxQY4oirjkYMGPJU2yosoohcUNpGxStJ6G6NSda7oFR1qCL88BBY
83ZZUqvr2jTFXp2SLbTE4S0TDYI4EllvZazyfVFhG+lBf1xJwFqLHVxTuZc4HYdnA7lkBEDNTV0n
LhxWvTk3ul6xFB1NoSvPam0Qto3qF3U0Dfza06OKVfQeliqRdygfwEy8UsHSNvBueGZa55sSy2Nt
l5g3VuT1cofNRyXaeOf17ZcwDEDwGbzhFXhAhKVr1kJPNtueSd4XwKBX1li8OGaC+I7KVzgh1ThV
F+2GehTcSPh2k/pSdVCoLTkSzGlveag+pvwDvEgzSAqC+4ot5wCNDrfPwfN8B1n0NeZGWwVB8wOa
UaAR8hKAIZVDQf0BI1pvU7KVntdj4Q27Yohsv43qo9p2x+WJb7GPpnAzVn6hW3PGu38zMSM4p7MA
MzgPUqaKi+ONQ4VV5E6yFWAq8dnqoDAB5nN7aW2AU+9aq49BouFSLNUSAFYJHnjRg22z+k4CzT7V
Zv3dxRMxSr2DPrEKqg4Um+UlxH4WTR6hR1g48bOGaQsCAwBk6rzDQ4PpqRbqARrZJB4bmzZTW3+P
J+q3bvRekJbHSyeaRe6Efo60DHkzyirJUMu9Cjl28XElYpxgKJ4juUZvBGXiblaE68rvvUMU1RVx
dMKpRaYy3iG6KxFkgzKXozkKGfTYWxrw73zKVlYHw6SUTN9QHdGDRLqtz1t8Kyif2f1Evdxzzy7+
zhvLCLtriN7Zrdw4uJRpUeID116VJ2PAfDsqsBRF6OtY6Bn1nqqp9mZDVpYUdbZD+4m/WCBPugGc
AFkbhuJZuibnY25xmtxrJIpIPM5KlfbPooxwVy00UPB6JM6mw/9OVbxXnardNV700Jd4Uo92c1BK
DHPCQXHXHcJMEI+BoufWRdEq56IZ2hcycQFLO4AOv67UFNBsFF6kTJsVhcjat2v0POenb3LeC9sQ
iNWH9cYoXgo9NlZFGVztkTeoLZtNQdLpJPeGBtZfWkRK41w/lfJDmR90oRTXOC/EdjLswa8d7z40
dHwXDerCseUNj+wtU3xVg/GchxdWZOLbSafIUejDIVenSzINPXXyrN+rdW9u0cxjX2U+KEZ6ptov
9q7Rxbtu0LqN5Y7TzlQpWnZkPoT3mKj8gNiYcP0ptSNGYfDkRR/CYJpJBl18aSXmq06Ea3IOfS5o
2+MoiIOnuCAlA42Msi/KGybJBUO5kHgqeVeRsY4j5aOea9qDWbzGmCCvtFqweRqCdAtaEDmu1MIy
oCmKLTSf96lVvWMnhcfjFZG794iQonz80ZUAsXIB2NnUpzUBPOxRaNKrIGvBA1Xed7PFPMOoEICt
9EPVK9/bwgZF0L6MZWg/2mrwAkSpvnoJqpDDDNpHX4rgSACc0Wtri2dG7Y9ZQtLFSoqHtgZaluBK
0EA63ilYnaPHpoNFiV4anFFJYQGN6EYNR9hp57l1eghSwz1V5aCvIq9+Ybthh0iWl6RiNtbwBbpr
een5HlTiyPmp5a5U3fu8Yo8lJcQxazTl1lDSFBNPDqGK7iS5RY0aesKDk9jApLP3hkLcRRxIuZ1Q
JbzT4ORuhQ5uSI4weeRsVojePWk36/tE+mJVynzVdjqbCEp2qxEwwt5DQ54aFftDsA5sZlydIFP/
MDt5HLtmuuAl/hQHtg5FnHk45l/qSJzbyEv6YOmbDQpz2E3xi6XDs8KLAfRGL5GeRIOdFRJhMQN7
T2i4B00a49VS669mg2vt1GkuuQrthACy9JOy2Qcq4ahVofnVzuLdQQ/x0Gr1qxMi8TFNCEFkcAI3
xaTmPrOAjxPS9A4l6kHAya2KXJzU1m7vnUD8YYom+iJUABaGIbw9yKDvVmggaT8k33SoOgl4iU00
td41BSaRGS5pqhpXkeyVmNRdBamHTDQUHDxCj5XrYd1ii7UnsfQbsMfd12j2b2UeuWsy3c27gfRJ
axrKW25NELxSc4V6+njWehIimH0eQNFpz0+yCqt1MDQHA/s0PxmUYl1M84Y47o+C7Oklb4knO7Da
Ze/6oreb3RD8DESSv0zIT2A+YZLtJk0B7T/0QxwFGonNvW5CuO15LlGMBUIDWtPYjFjeALau4ZB2
GB4Xrmcgtflj9FyAHuyE1m01JJfQ1Ku91OrnemrZIZo2z44l37QSxb7cxPJjwoCnh6CzVpTgaQSK
eEGztQcFL6wn08KmKQKVuEZehJnPfpqi+L0NsUsIXYxVIV956xN/MmSyhwppZ3a6MN/TMUr3LiqG
OzE0ezRphuMQNS8CzbNdVLrTaTKehM1+wXZFt6uR9jyh+uczw/Gu6RRt53LZpo4NdDIBT97XLeZ6
rTe8dZZ+l/Xja4hQuwY/F/roa6fH1xbZsp3nDBtHpo9xjLmfMLMCbjQycdiQO5iAuh6mer0Eus5W
odZYR2wJLLMtHrFBKtc91CpKil7um4NHGj4tPtpYo8rWELSZBukYZwgQXqm/k/jztcK6Cyp2Mw7y
/YH1reDhwI2tfU3Y3HkZYiemkfMrK3dlGN4TfHL0De11SsrKGOBuup2B8XVXYFPs3A2TOeyAl6KL
EXnVXofc4esoUyB3qL6MZiyedKO7dmAOMaeHQX/pyq7yU7sSAESdFMR2iuAjsyPQKoBTSVf/zOo+
2+YR3ji4Lxw67CKI4YJrKFplhdUfk08IP72dvkPV5MlpSTA2UXjtgZ8DoNPuRdjAZiBRWNl4uDhf
29h6L6JDjZrQLhpAXrQ14p+1rV5T0VG40B0MX8bvoU21IcnLF7MnoKqL/sGTYXjI3P6KYvFaZ8+x
jQvDRXY18qdqXLf6HJ70r3BJ2V6x5ZOAcmB/POUieLcbHdvqCB9JVcbflTZ8wqSxX9WpW2zbeGKb
jeUpzO+N3sEZNUqDPRZpo6FJMt9CeY9KPuqCTVOWa/a9LjYTzItlUDgP5G994Rr3Ss1awG7SYYfB
uzUtosGl61OjZQ9C0Avl+yD5BwYu2RsEaxqUDJ3Oj8vwFIF6+w8+lJIoBgh+XnwBJHhvNpi+hzYl
zFLbSWs49Ly6XnNt8vjSPO5cQ4J1Gu+LYjhCjw1WONqfMwW+vk5IPfXjVz3V3uLSxM42Wldud25z
/aBOP82o2aVK8mxMKXZWqvT/QzXJkGKqRmgdOhTyyBlXlf3kGeVRZslzQqFQzywMrafihjX8//j6
/0o42wDD81/D6/2vxdcfX38nqc3j/ySp6f+ydQ94PDh5QzfJ4P6JrFdAtPyFpXeNf8GbdF3TgK/O
JxscbnNTyTa1fwEUgrBm2cCFAOP/b6D0oIZmdMcnotcE0sYDzWnTIv8HQHJG/P6GE80RSqe+6IZv
CsxrQqht38ToA81JHB2jtb8af/agCaC/0EixQHv55Z/5a9iQ6pvGgevlYjl63+IWwYuTs2vQ22wd
mGmyy+shempbEoxz79Kyai96KrXy9xHg7W8jls5lGNsIKEE2aI+luXxDmcMswtuIAs5p6CkSVEGV
dVsX3Mmvj1Ed7mLDyA858Sh2qu4wZ25D9QAjHGNPbyI9kOiYjlDaSHwKL+zPl3avXJPaw3bIw2rG
mGUDIKQhjFCQXJMEMrvRqtlnzA6qcVg55Aus7Lj0Zo31OGKYwSafDW7RRy7zFOuIi4c1ngia8wTq
LAca3CCaOvdKJw7gLlyWvuWMR+aMlS6iyme27pMb830IRWEhB0btbkwoJQv8IDr28kcFkQxmu6Wt
ASz4Tx+XLoFh2HH5NMak2FZL+/aRtIA4shHi0uXjclecPVgMm9FjIVRywgjq8SAZzXtkn8z7MVXl
tSqZ6EHz3S+HPI9WFegmMM5lSR4o8w5W6M6F2Li8wCVGrYgqz4MGCHhNpD9gksG2lu/qsAHsnit0
v/9wYTamLY6hDnB88o39XQyw+sERmnhoyJOdVTHcLS1BfeKhcHSxnFqMzJfzhldhx8mFfzv114Wm
TkmLXE171ZwCBHlT52dqjcllNDU8sVFjfde69MJSY/9IbeWRnHP+9jm0nocWmaRSUQf9e2jEZGUz
54fQiZwKN70a+nRfoWxzsaWLkK+Vz/iX9uvS+jyPZgjlM5Ah0kZkZumkAjuvvPOlyzgzG34OOATu
SFLQ0WP1sB76Lt32Ja73dmF6V7uS8cWovGQtJ73/1gLsbWLRfpQ2r6E12t2xyPP40cMTdRVZRf/N
jsS7gq/Dc2agHO2WsCZN8mlvkAt3y4DPe/cpZml2hQHUf3vvGuN5TE/jYjuVTbkl1VHMvPrsrnPT
6TxaRbeeXUC+2VBZNJMkv0cpfEoktffc9uCYQTXs1CC+opY0boQVwpubKv2Yzofl03JuOfRjbaGt
8A9jBhSoDpOQd24eQCKdbbQyvMqvtbQeZBOCsJlPNa32gBYeHn2Jaj2pGtosbWzqm6VZ20V09Qbn
IUrpLBHjOUo7uLpNrCKkUsACQsKB4lPogd7A7vuMWoh2duJ+unXnuaEfb82lW8uMzqZO6fpLz3Lu
1n27h6RMsFeoYX3Typawt9WAq2Ic3Ldae/FUD/tMGXjrtNPklwolnwaMxA8lYMNilUP3lGTWIkYz
7YNR7x47NwcnNw/597upjdJemlCdzuDccDIlY/WlAS2d4h1+GY2oAjnX7CeqF98ULxlRZbGCC3Wg
8QpUkC3R7G2YED30pP5f40oooAusYedNOnhoj6zwnP4cDRyb8xYD4F5g0A2xaY9qRPmA8AwBNMTk
O3OuqWji16nEKJp7OyXHS/8QozuddHKf5GA3KLNp1omMlX1aPi0HBRkhfwhBsY9TYP3WsTSBNX7X
I7I98exSknZ5gdyYka81xXAIojlUSKJMFB/4eJlmF5Nl5NL1OWi5MEhhNndp7P66ZhloFcWpqdu3
0bJWKH1U39jSj36V2e5dlLnWQY4xBs2jaj7FCt6PpJ/tH4DNb2PDMv19bGzP4hFpfVdE5XEx414O
TMDDJYHRhnKzAYVp7l3OLb2LYUy09PaFDf9S5rdrY+D9BLcyQN5l6QmG6tZjxdR/IUfsrGasjygZ
1EeAWQFpq/ljpiiVtlm6loOaKgAVb0PN6tf4z+7fht9GhopXb5qOFOZiHLb4Zat5UkDkyNrj0kyh
Md/HtuovreUgMowuEXOy/U4AwODpU3wjiu07vWFdzbDy+JLpqHBTZG3PblrEz33WXgYtT78Y9S4f
0F1gpo2PRlY0L4lTnQxNsT/MwkWSMQJ6AKrCeNLb+mk5ryWsyVnZyTPGM8ljW6vfrXm8WkF0deYC
aODK8b4cZmOLarA/0D5CWH3Ki7shcZO7nBl2hSLVY1XM+BnsFoF1VQd11E+JEQbnYD7llGpw/mwu
n5Zzqbmzvby5jVquXsYvh89RtT0+pqEKjXy+mVcK42QjBOOBW/QTbIC/BQqYBNGVb5Roxp1lDgEE
aG98dZCRR1UGeLCxs428y78nbwE+9ifY2snAqhOhgE5mXgEoic25233okH89K/uqq0O6TWIzObCL
y1/TWqDWUeZfbTd6UlrqMan8DhiPH9Jq5uMgKel4Q/+lF5H12M4HACzkxyoIkqLCbaGqST7oSqSc
lMkMbgdMFzi5tCMkkDc5YSGYuj+7/z4wXobb9YgPAzlwLJ6mVa9P5AtUIJfQ6TWddxtENF5TZUAQ
ialSD/XCxmUPy1tGQ0L/c/TU5/pO0Wb8TxVBujburGs8RuWVH0F6ki3LemlqDki3BsFUtiAq1rx/
65nm7mWMCJC26RNxt4xw8go7vL/dq6gCALvLJRX0t9u9bieZ9g2UIQfvEDTt1iab/l2dZQvJE033
vdCsY14osNpcI/zCrLhtJa6Ey4jAsfJTGpQAZUT7WPUVUR3a8geSqs2jSm34AaqgAXiWPHsgu31e
g0NbOv/pgnG+IEGsRCjqhdrIHtFLCPuN054ngJjb2jOo9M7NpWM51AGyjp/jlk9U8dqzltmIUBWU
jz97l47PpnRtYyYz8SWYl500IN77z/t9jlsuQ6xvI/uxughLvacgKU8ET/zPI64abYwSX5QuwkAO
QJa1UifmFDHBebWp0cKHEO4bCPz3qIwoeSh5/By6chtonvOWm6l6tNuG6vU8yq0tQfzsaYelN47a
UxCl5qOYQv1B8SYCdUN91Sw3P1mBZZ1qTf46VD1eIBoqWN2cf13OqwCqxGoZVxSAx7bLWX6wdZJm
/YMqLha9Y/CU6x2SeCjJdYdlxDRVQbP1ovLXkOU2hmH3+6TG8nkcq55a4UcVAyqPOs0+I0tZeFtT
F/Z5ynDTgUcKATfMgbVFbvctQfdst/QOi1+arD5KIX9de7vdrXe5oiuBWFYGPu/dII9arIeHXkOu
c24tB+Dyw+1Tktv/zblo7l2GTMQumPQwB601HSbbcrLkrc9XYYwf++r2OS2dY90hOJogfntGeFM9
u1r0auuhuVtan+f1ufNv5yjWo4IR46H72dGjDHr+vGz5tJyzRzGgbIgj/f9gcEkKxXd0nL+XwX/7
8rGtGvzT9W0UJGAquyz5UAPwrJY+ZZe8U1XEhbyX2orSj7EGq5xavXPMQ928n0tEKvXHg5Fh6owr
UsS29FcTp2CA+AJC3Z3+5zmzltJamZHe3FnmdLvsn84tdoHtfGmaxeypCd23tjNzpsqsvb0no6hH
ojT+imoUH108mMHU5mAVmko+O2oWnpbXaTksl4q+/nXpci5Q8A0eZiL1fFFZI6GRRj05foLSDa6O
7a5yeuONHCUe05XpXl1M6l+75l3Mp10lN86xQRIKc1Xj7fOipQnX/G8XcR20UgpN4VRRqGjC+uRq
RRRj0mj+GCo72oZaB0rt1jOMNfqBjFkOndWYK9tD9s39947PwbeLla6qT1HP4Xax6WE2lCc9EI0C
0ysztfalBJZbaFoJjqJQN1FiWc94RI0HSNCz+RPNKo6MixO6X5axWqNrjyILKK5w5W3AaG2CPJYP
t5tJNUJNhj/H0vx/8VUkHkO31W5AoAUN9IkLIm9wLSlgHH47NeOFlmGGUjfrXmuT9dL8PCyDrZT9
Ju7awKT+vMDCqQbE5NyOq+R248/e5dNy6fc8yhFeKfIOCK6qADAcO/MaTqV3dgQo28lCqC8PQoRD
5o+4NQ6+LEPUF+dxt0vS1PXOCkno5dwybjmEScqQmM0QKHE4KfMNPjuo+f72HcvYIOaCZcTn9ywd
Ydt+hHqbXA1EhVdNZQ3n28Oq/wzUFMZIHSV3Tu+Ft4dWqC7598BA4Wd+pFlM/umisE7koQzlH2Jg
JxsjKPCsjaZ5ccwBQ2Orf0aZpn92jFVniOTWELL51qHAdlm62LyX64QczG5p6iTF9su9br19d7vX
0lpuyL0y8D7Py3flaf+th1akRbq3C6aqto4aP1s1mJpdZ7axtdZZA46jc0wmikg2h6rt0hdJzXqj
IQ60y40ofelNAdbOwlk1i7TkxSHG2/cI6VF0o6m6XX/SgDmjIkQT8Ep1xXj7bbm0RoDygazidmm5
YRK+oFA7j1u+yMbve6gEVHobKoQjw3uzawDqqIBc3FJ7SBwFC3fY2Op8ajkfdEV01B0UcZZzyzAm
A0i4pot/3DwuBcU2m9dhxAXGc3IiZ4MvWPuozvuiUddPVZV7l+VUB8rirIXJ69K3HJaL3Lh0NkuT
Z7x5jLAhj1PXvYyd9C5x18UArRIXGa6+0IjpYbBCKEmMl6XJL4l+b+KoBFZX11+CRPu/uAYgS/af
MrOOZusIkJkmetuG87fMrEhby84SKV7RsYalDHCS5b97F2Y87MtiENtZ2P2jIvZ3DKd7DxRb7i3K
6lvggdOHzXgsCH6N/zz/7+PBepPkDcvxo2X9/tv45f5/fe9yf89EJnUZP9/fqZx0bbjqgIC6KM5R
gu5Pb4flO6LN01pm3nBI86l4H6wKyImbPUOqH+6EBzNqOR9o6bhNMFbbLVfpaGU7Uq/ve7TLnqKW
MuF8M0OSrjJHHtylqVhIOg0U+wkTy+7NA040jwL6z/YrhN+z3Loa0QVgg69uR0vDBzZolMtyqNEw
OKVNtv48pajQ+ldLW47pR4RvwX5p/daBUYzYTFoLCTMF2bB06/mggQ8jJqBSz2bVQi9pAQhaKpka
Sm3xlWRc8UawO7OKhpfMhqLWa9Xjclrvk+Y4kq7wlXSca384BsduOO2We5D+lTBQo/Sy9MJ/gCv6
A1Eu7WSOJZELVVBAwPMBjj2Ob1dtUlN1Z66sueFAEr7GBsJta5O6bJBd8R0QxvqfLqg6slG1MH8W
TU9FkAVRrm20Ujexl3XKqqbItMc3UF9lGmrFUW45bNQDZC1Fe1hOJZ3LuBDaYZvm2vXWRHaBlLLA
MM8ZIwW4V+vcL6OX+1e9Df/1r3Of37HcfhmHpGR0ifv68HlquWD+nniS2vX2827fg7XD7bcsgx2n
GyGriWtCkimb7RlDE0V4ir3i3LkY/sGZp53ZY0eFlBLIHq3Ih88xn5cs526D/7pNF6XxXlWr2wW/
3e9z3P+h7Lya20aaLvyLUIUcbilSFKksZ9+gvA7IOePXfw8aWkHWevet72YK09PdoC0GzHSfc3Ir
S88u7Z4GRCbuhQ6mZq/6Fg8sWlleB6qZIB05ByVUfQw0fD5f9X3Gyqv5sry6S6S4m0uOMVcvPVgg
rt7YxQMRhnb/qoj1sFaEXmskaSbUir9XiiyHjwoN5fAh2pbrvfk+gnyo1b1xhGMNDkbKi24R/wUm
1OGxnjKAVAaiCY2E0vT5ZXspDXil5p0nZfy4meSq1H96vIPuN7PdD2yrJKPlcZRl3tRL10E8N93R
LJIcUKJivsu6yn2IUPOw5wHm8sgu6Owa3B7tHOPPzjDN7U1xTr36tXOen8yuVk8cIFK+GCaIgJYh
qvTkzG/ms42T2PqxNtvkDLAy3HXL9I1NprIgseInqf5k22LlHkMRVgeLLrV9l+v2tQZTi6gtQ9LM
weWmvgwlPdy5FEgOsgwcjyL/6DVryCtvRJ/beSfuEGfUB07TjHkvWs6/30Fyr4GScrvDmkKM+nJy
KnGkuZCQ3le/6j7UqLFiOvs2b27aPuTUHi2dOxlUezbvitlWLiELm3ZiS3XIfddL2sbXCJtmCWdv
dkVwjG0aB/lQR+5xSZiV4Cktye/BmH/c8qzJ6Fa+i0CdABG4SiuPTdmCkZehUKsbZAfruxU2v3jo
EBivHpVph+96DlbeeGRd8+6/Py/wXPzj88J/mK2Ztmkb/Irry+fpVWV1doco7srG+WB7/k8rs9r+
pIIQv67KAd7NfIbHstTs4qAktI3UQ+FcyzI8MQbnB5un6lzA1DhcQ67Q0euzLEzLsM4lUFKsc45Q
KGpwgrVb7yNLkZ33/Wm7B+1Kvya3Ky/nStXD/fYKwCr/fY/NWw2pbtRoHOYchtQ7npFodi/sI4DQ
BP4yNeHPVT9fvbH5ykRnFxC8gyyIXw7h5iWQC/qYjEC99l8GvW+U8lLmPdo2UHngsy3LFbJEM9SL
Sqle87TaV8hxDfBlrteAQ9BrRURxNQqmSaLEPxzm9Gz6cIsaiXmbjnTjWGwDv9QZFKWgNNWbrFaN
960eAa+BcGamUAS1b9odZRrnzWGALO9DHSrgm+vohkOdh1GdM7ry0B83uuK4UpksjWzKQNUYoOvS
3i3WYhpM5wI1HShmxPBqTebQdnP4tHTCWYGj7NG3gEpUmuLkHlS8SbXNt1vJlfjIqkxfZWyoQllL
18d/+21hb+4hC2Jb/wlyJzEGyKLBWtv8ktm6KpfrP+2VYXVw/Owi6zvESRJwHPSMf4v7EoJ1P6tv
9JnjP1On3xgcpPONasU3vdTzdzTSVOfGzsYDW8bspgrC+gi5xF92l7knAekoMwxfilIUp8gw6Rxe
CL+2hS7N/4pD31l9M61ZsE1BcUppeqVLW89WX1lY8nqFBTf+5Pr71GydxymJnEf+OaegjJVbmcVx
2T5APA73gtXGF5wu9tcg6j+Lf7wEITAzHofcBke6hMsCKlE8VFGCP2x5jT5vqYHnw4mf/fZei/ML
A3aJW7dt0luthUMi0uav2mLa7BzhZK+mlWpArZ2jJbH5ifPgwG2KcAap4oRiPrhsGmNJtfnJIlSs
yaGHgmoI9/WvJIomargWJHb95NyHbuM+VV0TXEU1B07AO1llO/IA0GwANmq6T1MLo4EuZASLs0RY
qoEoq9vV1zL159G6nvv2uwQUADuedEPlqTUyUfVaojxqMrex0d/KTAZkp3QeJyPtqDh4RJPZPFC3
BtH5913MPHD3bAtRjCDdY6DdZKHenlPDb89NxAd3t83lahv+h48si/eaZ5u/SbFN5epf/TQj/awh
DXz4kxsoiedXPSvRXwq6z0CnFPNGBrrPrZvRDABWyXxU2k9dOEFr9bsLvXwJp8I63g2YqVMMGmtz
2VK9sanJBEB/6tT9tiC33KZbrFl9HqAbvpa7bOb11jLn84twTW08v9jNMUGS9sJVi+KYK016QHao
RKhq6SRCLmqdVmancVpQUdME2IMe0JwilqU4N11d7GUm9qpKrfN//1Rr5u8kTCb1o0UoB4kQA/ob
NKTf8FTRW2Ny0llOH/ICNIxiJvd1ZulfHF7NRZ/lsApVWX9UM/oJQW3Gt2aoqsuHZnzvUkwH8DAa
30OjvShj0/xlpuaFGnzPUjO7Ng2gxql99qMsuw6TnqrOFFAnlksxitubqdLT/bj6yPIWLY5KTB4y
l9DWQ3QcICe2tEDJ0CeQY+0daYFSrLCjMVebL6tu/IsuMB6vZWVzL8VnM07m/FikvXoUlzmj6RjB
E2qJRf0utNrsvJ4+z0FzL0fYi12v9YyWDUwyyDH2i/9mkqsXu+SRFC/2LU8uZ+RT276Ll3uKh/hK
1GKn9p2doxgoPgIr1o4f/hxsIYOCOtR69cYWR62HSkoKCpXuzBAn06COOEPTvxoTxXZZKufn+D/P
V1/JLVnE3/V672TypPM6/ctLEpf1losNiXtAKyNUQFqwoGNDJVyHLp+KgjMe5nEZ/H25redeDr3C
kMAv/ncIpEdgc35PI6tvbJ0kjWD7+B+fHM/+x67QQX0cUmCOqTTazPU3tGAZxKtdOBvBBxsNrMl/
P806jW3g5VF9KtTitl34NPu+/9D5U3mlaHmaHMWWtMNwLGrv+9xUINzE2U9iUKa+MX5Qyrq8Elvo
hC6VnxIivMaHciCl8fAiZQ8M6EH377Kk8e/K5arUIqQvKdZAeVniKEZZBlfGX9qb0AHC+W0a8VtD
PGtMr9oQd80ck3NVePfQocO62qjGLUTDAQh743uSaNPNK5O4uJQljxGlnh06Zeat2LZYsQXQxu/i
kq/IbWFNKvMs/1G4EFisJqge6QIcQU6tWXkGLSElykrI/wCjuCrVCY/24vtBMct9W6Xz59H3H6px
8H9qQ3VJN970LVepV+l+y/4VccPjXOvTyU6j56AkmufPuu8+tIb2PUmN5GQspUbaF3xNLW6CjhKk
WAYpL8qlG875PgsUys+Lr/gMSmjfKIi49bvedXnGy6Fc610gADsT3cZrP06m50t9mYtRSamuydVm
o3HoYAdqfpLFuXWaa7lac8n8H5dvXCWj01V3jTGpx1ch262qCQTuGPTVMVXTkkZGOE3jjgpEBGYC
LqC+vOMRdEbTFtXKHcT+PWBrE7FAcZd1/m3NbmwhfEVy57GF8+vEARR0+zkHxnd6YNl7zmZoFJ+K
kd4kV1FBBqEJJdMgSsM7QMv7KZuAnC+zNVhpL6a4ym7XA/yBJvWLkcOGfQ13V3GMpiq/CpGcrIJD
1gennC1deOG1y4FAnTj7dR6M7Phj27f3epwNAJ9f5oOW1LxtGnUf9ONXmsXrp0jp9BuVUtZFDYzi
69A2X+murZ/6MtVvEo0/suoEC6a9e+XP7uSVvzpXP0f4n+qW8y3oM4yKRxPLoZkHztzJATEmA2KW
1QDXBvNBQSQsKuB7l+kbx22qO225R5eW45AlbFtISq0EZL3cYGxTnn459D+sxle3kXV1RPIQyjr/
UnK8SbTZOOek/c/84AMzuszdun4IFL3mKT9B4WeRz3NoN1ltshpBCuB7EZTT9tx5Oyhv28s6oRYm
fgpSpnBzO6cSHjdkUBeXFpKq/TTpE1S5ZPZhInhoVcgtFWc+BlrsXFm5AkUwYpMXZVdOX73G+BzA
MfXkZ0ZPTTWBMcM0VruCOuFTkGPf/B38Q6jRV/+Oz+kF7ZRVaTZ3uWL7H4vkyqPR49OcDLzDIgDW
1VLeyuy+vORdFR91uzI/0XzK75IatS9B4mUH9nNQbiHXWyp6e0WRfTc3Zsw23rTQwYjcL7OKkBEi
jf5jUs020hD1xM9dAAMMysCXHfQ/T5WnlmhA+u4XvxpPltLSblnY1rugCL4OfHvQaIUJycX2ktJ7
cHCWqTF4+X2FPEIa2srebuEVBGJV32a6X932rdFfOpO5wF8U1PHEaMUVPQNDpV3pfvjX7IJEy6bS
RYp12fzFy+Zv2yiuu0U2f+K3bQrFtxr9176yumwqEfl63oCu4YaZn8RX9qNb8pfNKt+B3F958etV
hflLPtmkyjb0TT7xqCtoeFpYeQ6Jk/EVvQywTKdcnWBNfbaYdsF38JyA+dk3fqlCIM9naIuAfYz1
bf5vGSSj7XOQwv88j1psdbPvvjF8mJRgvJYzTTnd3EyavTCY4oEOwHANeeDzdFgCtqnEK+bfq2u6
32M1bYBYLG0T6nBQZFwhGNHfDiott6YSA+ZS4yeNmtIxDD3tQqayQCsyGig2lQqxyRCn7mU2UhVe
TX8n2oL+NdFY0l/VxsZPKowqwnOJg7YIJ7S0ybpfo2A8qFpn//Ca9lfeDcEHmN0QqXZibXUNQ7BC
L65K7K+ukG+8dkWg1UGNUYGVrZreZBVXn27QS3kBURTVV/wGwGe0bCFkOzBnCxFuo2oH2SIkCH/A
sbDsDF7tHl5tNv58KfmKkrf4lmrdlsg2RfJl2yW0QM3OgH2OJhj+X/1ipkVztN7JwHP5x47O/NsE
gp13mWvHIJgpLctiBiT6zgq1V/5zDLlGGTW38ck9mQuUIqkpOhtq+wDzq8vW8BPV4PKTTU/one9y
zC9ObpNmVy0YvkO4oDHqAay2BVn0aRzm4pNr5x9SlROa0CrcD3P6WWLmYXxO0Slad2o0vz4in3x0
jMH8BWf0FUeN4zeav4MLD0Xwp6boUdbJWoOCcu1yJj92l2peKE9K0/i7uXOsb1DEH6EGWcP9MJ7e
hqOwpl3mnYe2CScWCRLjZ02rPJdOO7e4qv2q45Oa5w+r8cWni93swU5pcxS/pu66Hei5ElZELzA+
5Lx770ZHo2+GWaYa891Qmp+NUNXXtWW2embtuiYzQ6ccHujhfWrrF2+bIMfAzSiG6YjQ0fkovYyb
i96n+Q2S0BcVR/hrO6W4iYcsqqpxETmGSe84B+H1hdPy40PzgWHAZDhAcqrpX9yxp02I50zbCvyf
af1dDb0YfCu/QyWUZe961AYu+U8IrztTQa7Hm3KImN1XMWX7V1ohNRwvMV0PdrisOpUvpyEKZyCK
CRzOZphfpsu7b7D77Jav/09uYpnvxMQZKD1RrXc3LO/YKIfz0c6LZ//WT1f/iB54+ECggDRUOoSV
Knk/LO8r1dWDc1eV/oWgfCCDzAFZONGVrFq87XZeYiq3stoNP6wq1z+8pBCrxVb9zJMGyuZLRq12
8kOINOsV76x3/egqYAstgw1Tb9zmlIL2Q0JDdDd67APEKMvaGJu3DYAGACzOldjFJIsyZJrvniva
5d7YN99IH2zAlvl8sd1xvY/Ml+wARpyr3pzUq6Ccqvdq414kHNqEu+UKpWQ4Gn6/UpCeXW0U3Z+v
VGS13ndD95XmhgalIAZqG821k7dsCGS+Xop16BWscqmUA9rJqnaSmQxbij+HiJOqoAGWRml5WVVZ
dRXoQ3PPP7a5r2xEPAovAXDrp819z9biXq62BfGTiG2hz4rniC0VDdLeURY25zf32Jy3VHLz7b4G
0lg7PTab60k76MunN0Vr+8PwetL3B53HrQ9tFMkKUF0+8mYXfyBmXibFMiFmW1lisnhE/TcPoSKa
2sE4e0pS3KWzVdz5KM2epnZ66Mq+uNvscjX23o+8KftTwh492Aew617LgDZpHCAfbKqHomzyHeWT
55W3Pqv778tTVz+Z6NeZ4fcCodVTWLXzOX4ZJiTlz9bQnFEVHo90uaIuK6vit871SH8OEe9t+U0a
8ftzitGcobjYwsVVpklfRQdwg93Rs4IMDH4DYZaTKI9NZvmPro5gBIrVtzILR615aDroLhcHSOqV
R5rgfyDZXKbfYpDnfHE0nMLyjjOX99lKvgblE19So3ElC2KT1eJloVCg19uJEVnRZ+9xGOgU3YxQ
nRtQmJFWBsljJNGDqul86dXV0aA9c14YlJzbehmMwMygiZhp0yoc9KUx0ftAUVnmkDclCMwk1VGc
Xy03Xr/Gia1sf6FoMHzVVO3Sikvvc0Zv9KFXO2PpGtQf1DqBB2dpXXdtHYlBx33lYUXN//CQHEYK
SUkEId/32uSEp5zDM1zZ7tm0Bvfc69bz1dz5I/ROL3NZFsc3Nj8fpnwnyzLoSx65AqDNiszXS7GC
LDJRrYM959Vtwwjk3Kv5y21f2cRHUry65auX+ep24rUN8or9qq8u07T8JPb+zR1X43LbVxnV+qC0
dL7CGgG1FMeB1W1bRuW48xS7P1coA4oNgemSJuWuuuUswNn1Tj5dDM6kwXjrarclwvSsQkjfp961
2FHx1dibd/q0iwao63iePIdJTPlenNfLAN29g6VrDsQfv+WSqQzQfPPgToXisNkkg9zYyJULlDmy
kzV3cOO7aWefZejmqT+MC5WwFho2f/Osh0Vwudx8EjqHtCsxGsvKq3nhuvCxuGUIs6YErPn7iL3h
BJVn+ujUdn1uYLd7rJbBz6YbS0ucGzHlVlM/tsDuurZzbmQm9sWr+adJAmctBoS6BC5eW+BL+tUE
EunUFzQhAMuEHwGlajimQDCgDwQrrgO+cgcwU7sr44OpWundbKaqvsuXVTcZaYCekhjWnMUoIZLG
rbOnILTMk4SuWWZk4WEGa95L7JpGnFU23gDgkuLy1e3Ag9m39JiuJgmR9F3XQw5n5VD6a3N30xeG
dYUCQHluleVZq+0niA50py/P6jKsc6M3/76UJZlLlExloFcio19jgC1w+ds58vev6b2C5syYzb0z
oVksf9upDjCuS6/dXl9LDhkG8V5jVD4D6/tlWxfbq1vKfPS0aW+AuIdjA3DJ2g0fhvmNY5Q3MgsE
bgQ9yqOeuTy2SCN9HlfJIdMtde8JRkWbjOzGI2SFrIDCQDYGssWF1HugpdZRHjKI3h67RPEv7WRo
6avFJoPZ0xirVfEvmRWLm8KX523KcaMEba66+TV3KvN+82zz4MmwMv1686yUQN/5bl5eiZssqHwe
4F/itUh+WZjDTPnX11JHvUKrXj2vr6PRU0jZJYzXYGrBeONnrnGFJneOJI0b2OcOPLJ5YQamdRZd
ldn2WZJLz7ZK80KEVl4FyNI6z4Gg0p6ZfRLbJEnXlbep1jWxbsOrW8n915cir0qcXt1UXkRdIyg+
OgmKpmG+10Z4pNsJZIfPl819AEPIY9N6H8QOYcp86GbPuGpmtfyS57/Gqpw/BVVtnz30NPfzEt0v
0ZZdP0druvJB3IdGm3mme9ImH0UiG20lANhoJNRyqfr6ckLCvEw4HMn6lvVpMW4rcMbox2xS716F
tJGClP3m8zZ6TZR64U9+oNNLWZbbrAvb3J6imu+C5Y7bbV/u+OqVIp2CQmmnQZJcGtQdFhzF1PMW
2+kVm3mKdEex5QsmY3OR6TZsLmVVEbvN3/hUsTfuCjvmKHtJKIOndsA/1lHusC1teSx4pQ9xACVK
XdM3T1cPRaQw18GNeg1sxgi1+dCnwSG7rkNXGt/bXjRcuUTtQmR2lP3A0eetzgMgJHGsLoIxTWxD
NJv309Ws88S7Bqf0OHsA+055iq4s5QGHSp0Jkuq6yuAptxVgEKsRxB4OvVul4WUpzmvIOqpWl4WX
q2c7wFWqJsMPI9PdQzJy0inDmmH1+WfUmmG1S4YeSqHeRSpJXtM/g9cXsb4gecUJ24v9rEDsiVoy
33CX3myND7Pi5LfRTLEggqbp4DfJlz72u7MsyuCjRnkYkWrYu5YCVg852nxBNRzDaQKWuUQ4Qxvx
f5qC/jyoCaJoNhydhyABNjwPZn0jg8up+s2C5LypapdOXLlcVxZv9C4AGQ/RgErFS4xcaS1Uqrs1
fPEMGzz/nGjJLjFrctVL11cB5YiBJlrQK++iAukt6SukK9C8c5ZBpuHgXNpUIGjMo6FRTDLoEA9e
dkMcXmy+siB+Dapq7PzNaxAsPz139sHu8vwdRp5zK1e2jVBDCdP/5bagy7O7XpXDWY/DE2eVPKc3
yyP7eikxU8MHV4zVsjK62VWlRIPyrhnj+BYZmCthZ5lVW3vMg5CSgmp86MdYe9QRVBFOFx8c3aPJ
TKhbgpjZsrbFvXi+xLkZkgtlesgU+F0vaG6zzjLADP98NWae+cpWhjAU7sQoPp2TaIeGItWF7hjd
iLiRUd/mPghL9g/syZiJqZ7b56vNxnfeJ1dz4yulD5tb8Xjj1uWVvqcpeARvRPyrW8xl8bkuwMch
K9KaT2YcBjtoW7z3EboZHDZlM1ynMGmMhqvwO2UoXw21XI92N9+0zmYqGd60+uYQ2kFuep1FfQMR
Wayc+7JTD76fl1/cAX65eIaV39I9eED/w6NwJ28Hi8C/59g8ohay4rIZjOqvAYQFWxJF538uooLD
qdQHmQbsURemW/1Dl5bG29VW5chsc66X6eYsq9tUMtcD7La2CqJmi01+zF6mX24fA3m3g8JDpzHI
1o/Hmw+QFYU9YrFFfnzzCWqisD0bWXIXu2N8R8elveAVgiz+y0iy9koVKMMyzZy2vQptD5AFOnJ/
actqT13szhY4w+JSLfCFNzYJswQnMWQoWtm50l4KqcLE6SS6EjOEkhq4qnM3gTJUS9hoVh6GNN6P
LmIgnEe66Nwn9pVUwOgeeu/pjvvQxHHwPoatWMx1HIbXxkybkEz/LWhUkDfiIGyRPO3zdw4H6HJk
U+lx/q4JpqV0Asa7QNZ0p1kIHwy2zU+aGcH4PZn+bZXYzgw1/9jCbTp8EZsMm0u6OENZepn0FmLr
ErD5WSVq61aVzfvNtsWq2eSf4G68WcNmQ0lPqKHfG4C/biL0km66qA1vZLraUgqZLcTN6NThsi3I
1eb8p1h6SR4LJTeP/xoqUVtOSUejuHscje7hjymXFyFufwpNLChfY755Dtvq9hKV1kbwS0UDNq4a
c2/YsX1Ul8400xpNmGBda21Uk1WZCsH5NpU2ts35/xWb5pGNxFf6MzecpPmZ27p+hqkYTmElhdC1
ma2rV7YGiCXtjfwUoLvUFca578GntnTbEBZGEMBPACEQsyra+cvEOcEcxbd+4EAe2xo8RmV0ql/m
ag/Btk3zGnyhqXorczeBLcjk1EVMziI2I3aZZl7KGYO1unceTCXrpSzOqTOcjMK+/VOkJKqjqUUd
yueLwE2ji9CA+VCw8q9g9AKP34YNgl82EzyDWgcmKsrr3Z9c1jThOOqnvOLUQR/nWzVAqMuh1Xif
NHV4HzvjE0254Tmfh4yjk8U2J3CReHZQHmpFQ8hgsclQ9JZ9dFOlYBP+4q0Y/JeEPSeIqW8HV4nZ
PwUd2tNbmGRxG8eCCXUROc57bd9zkEKzs5O9LyfnHbWw6E5mYMZ7KKRoZZZpYRfmiQ9dcNEYXfbe
HI32Mev7veZ2Dl2TDQXw30PLqa+P4tt3wetQ8I6dhMriy52nWgnv3CHP33MO1u3fhMMciOLIcmdj
Ca9Rxt3u7HWVc5ko2dfeTaZrGcyoe76SaaE74/Ubm0y1Uf9uzSac4v8WGvjl0tb1srylr30Eaf9H
r5rzu9Ch6VI1VHVb5TzUVkElvlU290Y16yLTCB/TGSLxrulamJGTRXZRNT+USUyvhtg4qgiPY4XI
70SLYXxoKQzunRgK/BwZoJObhFYVX0ZmOl1YShM9wINj30dw5ue+lh+8ngYvRRmtdVE8CsWIHgyf
DZfb+9diksHwK/8q5VQB0B6JYFNdiNFVmouyKaquNse6BEnuG8YRPD/3sOGJ3hWJfjFqOqSkcZF/
RGycq8ItPgbjSFu6WtUfqZFH7HjH5iP8QT88AwqMBd8kAKSxz8q9FUwIwy2AJlkQGx0/ymGt0YOR
K/dQSCgHWsGo6MM3/hwj7lZTNo+b7U2eoDaVg/ilRWaBC80qCm4ZRKcFZCyd41c0NrnD7auhGMZ1
Ki6hblV7c4kQF4mdByiVdm0L0Ypk8ATrvKWQQPCivwX2KhRJ9ZIcFGhwocDwi7hKldXOnZHMKnzq
FHUHo8jv88jP7pVmzhngSTGb6ofYZRB7WBbTdQpmLEVs1dy5fh7daJr3M6S+sWuVMr4yl3O+Xq/V
u6II1Tu3iAw64GBt/90uU9/kn+gqNcxfS4AM7ctVoGuHqlH9a3VwY3bGiCs5gsxfQf4UuC9Dt2pW
oL6g8jNHA8nahMiFrFa5fLVUL41rbeQ4kFiD7h9ijnuLwU8uFH7NnxqEOSFebUYezQbtqXf79K6f
uuu+SSChrVsNRkevQq9G5jZcQK0Z9A8SOyD0i4TSDF4U1vCnNNXr/9Gm/RZQxedXV22wA55jurYO
EvF3QFVTqTwt5pn1YE3T2OgotLnmChH0EDDZ61qIIuMCESxqHSzwogomAEKx9WZwyUNgch7poiIY
/c+TNtbNSXpupMmmNQzjlLTjd+nA2XpxwNhCZAz3x15PZhswLzpbKGQujBKaEuSXUAH8tVJNiA04
8guZxe/MFK9oLlYqCiG8WHzYxWdnSjuXWqTED1LbixSFB+MqeZAnxYCZrElFULHDe51WmHVtmTUm
UpSuQ8FYSWyP7ygFgv+mNu7srI4PtW2O73MYE6ExidpvhVXdzF2K1qMVP1hB1P9y/PGTkRveZ1/l
lLKtku6JnVdyOY+lcsNzcnz131/Gbzvul7+l7bq2zUHpwoX6FtwOhrdqi9bvH3OYAkI6uEf/nkYA
DeG5uLs1rdQ5ZQHY7hoE4z1bmnmvAan96Flok3heU/7gJ+qiNzn9pc0rPxdjRAMGnWQ7vR7tdwFE
qAdtUv9yHKu7UN24PwyeZzy3Rkl7U24VTbVP8pB3RVCc19YpaY1a+6dSWqUOAdi2Shm8b/BwIwWZ
Fl+CzlAPadz6Z09XGqioaFMKlXHcl8nY78cIFeRdHfbBrVvNI/Kbl6spc8zg1nA+/vf/oqH/8yfN
RFcK1WgHTlkwM2+6r71gDOYaRoBHWI6LfVNBDdPxsOMXWXUurKBF16sbr5t0/j7Z0KHbpvHrluqf
+avI4u8trA2fEOuAQs1sEoQoVO/KzlT/ig1QfK+65bi3Oz/4NBDKf7e3Aw9hwNjuflcsvfuiQd21
b9vQO1W1o3/uPWTSiu5LCqD15PVVdxCvJB0/tIOePqWxbt55ujZAyG6Pd4EZInxSqOgP9FG5z70y
f58VfntXlt1jM3g8jcRj9r5y1UPL9ulRZjYtuBdTbXQn2Bqy9x5fyUdnzukTXabKXHR3Q0FVZkkm
AY41I8DYQIXQpnxvLwhV1SrquyzeQ+MDMYmYtOV4RwvLHAkJV92LbVtQOr9aAtzoiH5X/2BbVvLI
k0HymKTqfuTX/66BfCO4qJLkIWYfhkgdi1SUk0fogCLo2ZFKoN8EF7rC/J1u08AYL8viYzs9ekq+
h7pYMyMQFrgz6nG+q+3X5eV2ujsrlzC6d0ieL3ncmfYMP0RhW3zkhhM0BudYtT+vrwam+5KqdX3q
x2580EZFQVwOtpUrSP5gaKsLnkQ6vUYtw6J3fpmJaRv+ZFtjX8L8hdfNdlP/2ohUFaUJqBniVPc+
REV/YZbl9FkfEb5SFzqIdnLGz6j0sc21uvpW3KhPXIg9pJPpNNoRbwlEPzp+jG7oelia/uB5KoIE
1VTTyYujrgzfZBXxuNa+dCB9OdE18qmI9B8OT32PeZdlt5pJZQc22+nrYjcUxC/+YEeb5I9232Hn
r/W1cSEcSFIOUtFKqWBJv18rPYkNFhvwIn8TKQxNCYIDM4wlu3XeZ8r4AB/Zzje15H61OWFYXAwh
OlRNov+AelD5nA/GTe4qxU9Fme9QMR8+I+CL0JLVurfp0gsVaVZ7mUeV+j4YdRTRIPL5iEzPV1hK
nA+0EhWwTPTe98GN9mMTIv5TNSHEu5H3LfA405yzKXkP1nc41H6h37Y0f5+y3h9RMXGj+zhVjL07
2MUpc+rPWT7a1/XCvRkDOlivxOYGUK1UA6qc24Kd6dDNJ0vIeimeMn+VZ0IRxaYOzbfsi2NdISRi
IlD8ivGzbnz2dhvlJ9pR6i4p7OCQckoZ7hvV/KQqansJXsE6j2zJz1EFqEqmCcQAOWdMf89jICb0
CCxOq+dLTCgrYtyWZdpaLV3PzZdGy70rbek59Gfre1JDBykUzz+i1M8+RbZT3nte9l1sOiDuE+2Q
4166uYzEnfZmayhXsuoS72gOqlRLth+TbeafrHgs7/0i+V72t6bNAVt/hs8aeuygbM8yUABGaIeu
8Od5oo/tOS8LjLKOmMRvnlvkm+VtQVLIdEs7F/70vzZXuvzU/EYk7tgmODmHZzTTAgr05qcIjXC1
oWOv/aj1NDUMfeJeQwT2CShbcAxTIO6+DjvfX5M22scgCh/cRrcuqLrVh8hUw3dQPSd3Tj/eymw0
CnD6LRKZ/CXGK7Eh5Znc0Qy/emhmEL1zPD6HaPNOfBeqxfUzMcV0Maaxe+dXzq8Ghs9PLX+Xq6zh
dEemnNujbmF21Qm+OjpGkwHkQ6Lda4lrfUSmU6y23rqIIWtrhkTVjCvH4UBIFiWDO2fVKS2hgWro
o15PD3ufgkoVZ+iEyuGizDMN3VDhcu10eFuGLjB4IIM5uFmaZuIovc4MZfhkRBXc5WHnnIw4dh6B
Rz17ZGiIgsCPHo1GPXfLN4s5zcZJL6tfehnHzaFEraMMILhS/IUj05pC/cLyFpD9QgY3LkOZ18ap
jNu3EXqGNtpK54EwSnVUck257z1UNtUkO9W14t/LIPYW/kXYVhV1L7aprJR11Q8tqhZFcLPZXbqh
UCNpP6uLV9ej9erGWQYcsUqPvRXbSGo51RNycNWTyhceJTTVOtF5VD1V0bTT/UK7m1IlewA749Ai
GndIE2p0y2ZV/kBrKZSjNkKKi8dmb5PRQaOw6o7ilnajAeetZR9amh33caPDDVWU6U2OrhpM5Z79
uR7aU++58Y+ph2QQuZPo/ayjVdWaCxNWFHuPY4UYlrgkiGsGvt18k2w62tW3tj6lN5CC5Id8yVaS
LYFn7YeBsNTC4B69Ty0UeNKs+qEZzddeyVP0PWbtY8RbJIsy5V2BLPf7WTMvii7TPgbejY6WCT/u
gEWiiXfgMgzLkA8LHWgE2EdmY45A8oxKskwTPUF4M+hSBHsWX4AXxi4IOG8uI9oRJIGsREr4ntYg
9yysKzp1U3WE8HjjYCmjnhOIpDbg3LUDZQfFKPBRi6MOLUqWuWIVN1PmsylYpi9pvMZEJUtsforS
aWdbxnFLi9YLFQhbOeoQAT8GPiAQunfUb1GSXzpKoPycw/gx76vpczPE1b7q2+C+9Yz51CLLs5CD
vA3KitH/+X+cXdmSnLqy/SIiGCQQr9Q8dVUP3tv2C+Fhm3kQM3z9XUraTbnts8+J+6KQMlMpqrsK
UCpzLTtMHxs2otCmsg2wmo35j7q0qgMBEwcdAMo097JgEA8OygOGGjeVqMWxxsrBdw48jyC37Hi6
dfOUXfEPYlewUKUnn00PAH1iV1nb1iwfAFm9bcygWS0K0gIVDFC1qa/dOSFF0/D92KkkkTfnSNji
Z5yDb8lgcdRLYCtq3WB6iy2ZGAUzALg6OJt3Ct9owAAOUrjFCe5nwwMXX9751kFqso8jVEbiAQJ0
XFKHFbi+AUulKsV++ZiTFP9UoGA+vJPr8R7H4PF1EZdalB6NOvtrEdEfEA9jENY6wr37Q5GiswF6
0jFp75YZ84cU3TpKe3lZPiMAx81TEaMEUP3tFjmYlHTk1QfpnXPyAdSFdCWLenr/X5gy/SRKsI8u
TjIEwy4oIVovfymg5MZbmYpkhWJZ8yJ894veJsE+q0I2Yo8HWdgb6FYfkYHcX0jSh7V5mS14hYpV
FJ5+JBlSJ8yLiUg+SK9KsKCZoABcz/NpIun/40KLC/8DLUaC+RroQlRDC1aW83FxCNKlfp24IW57
bplcZIQ4v5cbf4Wu2sgqkYVUXuxjOqCMlnZzAQVRAk7SKEguGbjNemRG+tXG4K7r3alIT42D37lX
JVzfcBxFvs5c1J0TnFD3MBzmlQ3WAMSM1OC6s/AUq+dR6ruKGv4f22Xpjm769CCYBrExcFp4Be25
fMq7ojixm6wmeSxl+SlOtOYWu8Vro/PplouywTH7T/nQWQkq/RzgFJGZUqSuZl0zQOwqSR+guGRU
DeiaMuRxIC9rUdBKBa8+LYvQBLVSG0xY6W3xABS/216tRN5IEWIXvA3B4uKFwIyx3WJ6SiN3fEJK
3bCx/KDA31V/lQXhcHAH3j+QRW6P01FzgE1FQ2qGgGd4PWol9meYJcAQ+FgCTER5pAbpScEO4C7B
epHhAPhvo42KM4m0CuWdWYEtgJpEF1RGQJ0UqC7YLpNiAVa4XOWlKbOOc3OPNFvkfb3N6iXS4N08
zI4kS3wnuA5mv1t8LJ9x+dxONx6itLv/jJmGJOxlls/B6ma5htzTLC2TwyNu2svCpWEGOy0Jw7vP
OMT63Wc0Q2aCWPcAwgJQMWEL+407z7aJDBramyJDj7/udZe96rzFTYYpWmfFiwF27hMi5dgTz9Zk
2MLf3rRqnly4Mb3UOL8dq668hWHbPTf4nSGWjTRoGrr2pF9TLdpnqKZ89p2we8bTcPAMi5dHGrqh
ww9pYzMPORRuudIzZ2OUSXnTArjTx7hF5SeIY2dj5U6UyZ6UtAK5a7vXC6p7nFARKAK4PjlqU9Ng
R8gIM25C9CbsR5QIb4ygezWasYeTlkuvmGtnjG4EvMNDL1i4y1WMysl799Dozb5WQSwSUZOAPPlu
SGYCNTjv5KnyscySgLc84L3yzgx8CQiR0TRaImmRFIPKD9DKgmzQy4WIjxS1LWJ92jO77FY07HJh
POH7ScFckgDGz/J8BIWPAPwE8pvr/GYf5U9kSk3ESoACKP9/svclIt6wZwpFbvYfgl+IrkfYYXwW
cfzUxsw/cpkafGWzEjU/bdc4SHe86yNdxz9S0yvjhLdgbovaaX1v9Hs/D0NtnnavW5zNC4W6g0Vj
aoGv9hWPQVSROTbwCnRpnriqvDDr0Jwb/a1HMtKS3buh5RbSiy0DpSNqxp/sSPHvawA47GmUSbOj
ZWtwWUqPpv0Pl0F2ZY04Xlqah+Vj/GnFP8loCYQ3olMTH/+HD7GYVCAfld78kWNr2qducfiPK9A0
aoKg2Jp6Iw+TQmIzVFMrBLdAbXSRPHNsfGvck4iU78xIURPW2jIXIT+5Q134y6x9c7d4oR4tsZgs
7v3Ybby8MuvNrCX3/z6ZfDEdyYt6dl2u5N3VLktQj6EwaD1ONcj7jBBknQLhQwXCi3p4eTKN8vsd
4q7ZoRIZ4HXbRWY1wS4Jcu1PkwqZaSuNx46X2uVwyVWjSCcvRVPtO4OB10SNUOc7XMx+Yv3aYvW+
N6cPgN+Ib7FexDcgt4HGUD4CY1M+Jm6u3yJkLKsBiUsQoD7KU/VmQtKmX7mF5d7IzionueUdnk3M
au1NGzKwOqsbGzWJ6gWmzOv1n9TStH8eATixFW+BbA5gaTsSW1Fnw99TWB8MpzC+NvEIZHZs4a7T
GGunOixAglvn5dcm9cig1xGYz13RgE4LbMJIUkP+nMb1r4io7QpDZh9LPC8BkgdW8CHzs2fU6f2g
mVGSfU1Nnz8L1M8eaO1cYz2tbVvWb2vnQ8RBamouawMW8HVtwLhX11rgbdto6ujqgHMR5X9AIi+l
9UWTBpLhqgakvDj0OzIjB9BCnRcvdo9oZZCg8NnozdkWEAIWkGCjV1vN4dWq0/0nSp/xOyAiTlHi
7GmYAr5gXQQ1QBFAQPqBtMtwrMEKuRgvc5Ha2D3gsMAHPQRYHms3Dz4POlBQhGUCq9VOEadPBbIq
IbeAdOrV2Cg/CCG6x07Lvkklx+0cTHSAHD9h3599AB4MghKQS7cRmy4O+T5FfeqnrEMeJsQMLGG7
hNkDWOhQEQo4IbmKJ8YfXIBIrBGGBjp91PKHOu9zy0MeY3UpkIkzD0mTKmskJYD7TNM15I0oQ9Ig
GQGg7K5xJIdkN2t9BgxB37CMHfgqStBVh47YI7b0ZfZV5QjYjnb1IhtzOtgBtn1DaQSnciUMhFza
JmqeDFB47ru6dHEwgiE1AH3xvS5IzL2rS7bOYsdcN25oHuoOXKn0jykACX1o1ZDSnJYh/Z9o2ATZ
vfHgA/N9mUvaxZhckbZSC/0Pc+sgXfddyMA0Lqt9z0W8Q0ip/tgN/joDUcwXFM0nax4O+nkKC4SP
AEiMVEwoNF7+7Qy2+zzwlB1KIAaBELNwPkcjkjmhL3or2vhpH5wcN8+e4sHaFFHwAJio8bPOwU2n
j7V1GRFqeXTyGkQGCqWjyJMcvIHRq8JMu1dFEwT5PEMEiEJZKKYBY45VWiFgu3ULvEQ+qAFUjxqz
qXCECG7w1aJIdfmb3WycDD8iabizJzL7k8/ZFjzGLghfycqvC63Fq9/PVakHYBptB2SQFxa5DfJX
ifN2MB0UEvYAYvWNPQhhLcfTk9a9RsWYbXiPtJAKVORXahL80K+TZj32U+kcF3ntS+PU6d2ZRDSd
emmu49tldKYXIZrQVD1ubI6UuqfhhORg2rmbrHh7kYBWQxQ0zp9QbAw+NhO4EPNQyWwcxK7teHI3
i6zHW6DTy/bMky5/4mUWXVFxsV0MAi1CzX/c4XAolfzQ8ipYIQNjOOHqfaQPx+anxgZhK8in3Wtd
mO3NrsERrg+G8SkqjQzpM018ig2j/Cv3tTXJ9YnFuxFnh7tSza+wAUdOQP9XFuXaMe0sYNcpuWOH
yA/pwTQDUHF2raSOBJ4Y59VWBRD8dAIEaZGNxdVoc/cU4AxigzCM9ZmDdswcq+zb/8/CUD6sX3w0
A2jNx2YmUkt4hZOX+ZSF+NRYMH0SDgezsCJb00X6499PrA3b+RUVV+jY01sOkq+QTGEDcu/dMUGZ
MQswSzx5bmtrmyHrbWUO+fCXrQVsG6ZFuOWGPvxV1Dh89oFwvCdtx3CwWKUGXk6V1vflxwIgU1dS
FpO59segfy6m3n+xs8CbxX2NbXtc3mjKhMfpOdcG8PWVon8S2PcgH9YNnxPJEGkejCMepuEzNZLJ
buWXPAGvEmQui0zUSk+zBU1ykJ630nCn2Y+BO6w7owRZ3687pFYdQw1ZPm4XBW14ECgv6vWiruiF
gfZM/RRkmynAtkZ3E3lqglaeOtXQsHRL5JV0I78xyyh3iwn1FjuaRrK+taO9NprHxfadWUU+SS1G
64YHyavjxe51WXUZzJFb4bTOHnCOyCdeFqJrTnQ72pZmNF1R6TZdQwPPQmaHxdbWozbehDjnBGB3
jFsvTBa7aQDUBqvGs5n6zqrpdX8Dir0KW0HNyM4jDhumtudbCSSaMzUsFE/Y+CgY54CvIlUnjL2z
OGou13dWkp/GotUY2F1Q84uIU+YDxx42PRUPkzQ3cBDkvTcYAxDK7klKEwZE1+sus58rq44usR5/
yZGc/sIkS1/AHu4NelA+kaho8ROzmMiOHUpNXwIpwP0CJBarF+HNUE3phA1Cx1Wz6ochvFET9Hl0
0yLxWEwR0klSIxfg0OvCo8OqT+/MkPCpAXm8vf77z9F6D98ndBAMu8J2Xd10kYbwnv53ikqTRygI
+zDJ0F1Po2MdwsAHunw4XKgxCuO1R8Mgx9GTspjpBxc7yp4nLaorTjMtIcnIJFIch50jrYOCL5u6
okddUBsi+5PUd+Zk6aLWdKPgl1aLi8UPySTeSTcWsl7mozWaRorZ1+Lh/QdQV0K+yAS1Y68e/rQS
mSyL0LSGUGEClBOMhfnYNaOPGmLr4sa6+eioxkJJ1MEApaRXtvVLJG1FvZAA+YoDvwiZ/wXoOq40
Kgy3PYNv8BlEtIAvakOO0zieZutlQorlkKVl+XuaQYr/4IQMZKUphnur3wFpr9sNNR74XBWzgVAc
oXvVyCAVJxQk7Jxf5WSGJDAkNgCXbLGPfJlcc/C4eFPMqv2ioAngCsrXISud9eKOFMv6VgmarZgV
5ZYUZIfDcYcuopuSjnk1Fe5lqC9K1eJktyy0LI7kxEhDWQZ4PmnNxYZ6Npu6HQAcWgCC4zMDkjE+
Tigh3CGbsMZWJWjNY18UTubNafVqDNwb80jDweCje0J5unkcxJQfwIbgNcgoBpcHtWS0mBuI2q7C
EeS24yj9E7a0fFfpxo1GGUoJUXquFFGOFw2PutSAisDaS1Mc7hQxShRPi0mch/6JZAlN7iPfPIwg
xOuVw8Uu9QOELWn8fkrc9uwYI8+ZpsxuZkO1VNrjJvM68W3pqjedk3O3Rh7kI7ZaZjCso3pE+XYS
A1msGxF0Gqw8QCnQTywyHGcULmp5x/4wxtMh1Joufga7WusFTRhsuyQFkR2ZU/IdUK1Qqw7eGGuw
rfJhACW1EFpwmiwQ7TkpqLNwdKDVHsAk8rNmAYJsTd1ZamjdQ93a5d6uphyHkR22bHddbAyQKgJK
6XsnlfJERuSIeosMePoPFmiQ9neixS2zggAliG/XRpMzW97EZAcHNwRLJDCegBCaRzqin/x0J4oI
PhSb5QvOGbNtGpSGlw+BOa5pBjW9aacekmXSna8MDewnN0ED7kynai1Q5SXWOQ4cc+6BzvfJRxh9
v4gSH5iV6zLPm7MUn4SwNrqWCCAecOexH1Fmnhlp5tFwmnqByAhg9sfJzdcko8bt7WHlI8K9W2Qi
rz/LJKxOiM+CHn3E3kYXY30jCzsFi2qJsPZi3zYcwbMJp0iLjPeNifLMkq2Xa+pYmayqJAz2ZBfY
fXL2A3aW4Jc8ZZPW7mNb7GlUKBEfBqv0rD5pcRaIV1fSUGORhrqjHbMSJ5uwJyNRWIBkAozEhiYu
imX43gWNqblbFt+KZq+AVO7Wcso8/G8JNOwdXYQwTI5sWEdYrnCRqvY+fwaHQVpbmtJ8bkPRblDe
d+u60f+OorN9JANkIHcTCu1BwBIB7vgQmHgh8Yb2AWdQReQlMl8jm9b/YcdI8RKV+b3MzUdwkvdf
rar7ajCzfACz3j9F3+QPOggpUaKIrO/a7IJd4YOhRqgtEwBkEDD3y8lzpZQHXc+KJ1K0wy4EKc3j
PEAA5GjiEMlbJtkCVSNRmRbbxKxsj7eltU9a0wdvivySclGezB6AcCucpwZ453icdaZdn2NtfDJw
DwCzdwQCZ0wxOh3AwEXWrkp7cuIVzk60Vec35rbh0n9E8bX2KLPii+2k8tRXVb7V+7JaR2ru7/4B
x/A0r41o2Ktf23yW5uTcaMrinlanNdRV5yqrLnFtA7UeuR9zvLv4XKE02BZ4aHXWgdTGCT8ULavX
ddT4u9Aoog9mMObbygJMCg2R/drue4HU8VEa0Qckk4BO27dNFB/COGhRl6NP2kdNV6Mh7R710diS
jhrx0KCS5YX6vnxuWJEd26HEy1c/7EDIy46NargswL88pShu4BX+mW2Gez9pimryrRWAGqBP+q7S
96RDfA0ZO8gbEihugYO5m0zdF+DSupvZ32z5c7Vl3t2SKLKJctTUquVJ7LTI+fv3d1TDtN5tGVGv
wwzD5oaFTHGkl70nUqkqg/eT7J8d+4MTpU689k31nABKtlcmIjpTg9BOhSeGGt91baSCnXF2VJxG
98ZooDJ2AY/wh3lWUD6PBUi0Gq2NZ69/tJv9s1hiDwnfKzIi58imtFFASpdiakjHRsgC5GeJPfyF
MLi/7w2EfQhAU2v16tzw8bqU5Lg/RTNgJg1r0V+pzobMSNRh0oLB+asfMhWunF3zqmDgVqRyF9Q4
PzQJfsMAphNHFKB9pZE91eNjHOXhQY4a+CKqGMSNA0/qnRs1iEbRjGIoDlUNTrM60RnSSg2OJDUt
e7ZZkGm7AuduQC3sT0MNuFDghqXBOmtAYZKNof8Qa/UI3psYj2gR6NfQqvSrtJC1lodBMMsWRWEO
2aq00m5LsigaB3ytR/XmhmdEOmb3zSIrmvRL0OENYxEttosMdI3JuUZ5VO21Jm6oICVtt4thWAGw
/798dy3jt++ua3Ju40vLOGO/3dUTnIDiTUGWzyUVcOPl8hSONTtj78DO1APB+v2QFCDV+NK24MSe
R8o2iqcIBA9vcwsNXMWIYt2J3rmLwczdebVhZxu9t5HVpdzoQYdK16BgePlO/Uso849NrfGXVjPd
Jx71ns5H/oJXaP4C9P+tHdXFI4lchvhbZMjhTEPgRTurCuDFexqisrPZgkur39RaZb/o+cAOgUQo
kTx13Iq2ja8PWrZxzAiH1xIgApFqqEcNQgrsCBxqfgQJEfADqLtoqEcyMlzmkRvcGNPcW1ws8965
Af+23ACKIZr9L75M8kDzjMYBA2g21BdXneWnOcpxB7xLzaMRFQJ22JpbGjZ9kj1YEonByjSg7ADW
xKjfDYdTqvIBGtzSgXuvyxVp3VIisdVGYF4BcRmd9aXOimA/jBpSi0TQpeM6+dvMwXNJBtSUQW5e
8DKODCSjL1CWpn0k+dhUmKRTy/q8WEc5nlnLPOrRPOqhuvu/3Zt/C+fhnozAhslsjq85m7OC70iu
wOQDYnjbqp9HPjmeHSPhrilL/5L36XTKO5BU+DryJN/k1KNGH0zskAXPd4tssXPLsN3pGk62Fy05
XoZOqG+mLK1O7+S04oTIljpyx21Hrb04pp5vthMObM1ZucxfLrZEuZGX2OO/XN2AYo67T7zMpSXU
1dklKHCW9ZeL6KKpXGu8fb06mrpcBcjOptM0GGsSDVLDuw3e+NLQ/XJAfYDzxcG56AYwqBKbVyd5
7oru69SN4oueZgiboQgDtaYoQxEsbxFKqLu17VTDxnGCZtiCOIOtAe6GBC9WFNE3dwI7u4aUrZ6e
i645RufZUqpHZFuGGxkEzsHWmZH+TTItqnvPL0W9cXpXRt/GCFyRDoDxPdRzVNojKseqjT6WNjY1
XO7roPo6aOCkrIspe2hVQ8MR0FsHvBU9LiKSN4ObPSDv0znWNd+TCIXrto7yBzhxUzc/G363otE7
l3WN/VNQb0i3uF2sgv7vEOW2oIgFy05eVf02qNl4cWU7Xnz8mMB3rE2e0cl0KwtUv+5IMwTNP/rA
p52v9eCnqaMM0enEHK+iAeo3maRNNAG4v8wHVO2MG60HMQey08uf1gxntkB2vCDduwIjnpk7m//2
qHnHxCEM/BABQ+EwHfsHPG7elUdOYwFYViBRPoOFpj0jm32vI3J5cLEvwPaq6M82kBxaj8ZOnKNb
MHBWhwxIxIsR9fCf6c+zDco/+tfplr3H3bQ+kLNFvsydFyCvjY+9//tVye1iTr236yx7IIsFHFCn
oRA/nMJ3X1LdGLcZl9NR11zxYCG9eI1SIv9znYIysTbt7zFMmT4A0kWKcYstxKuprhV4CbES/7OR
VahwzuzviEFFPNNV5oKzXkDak86Pb+5mBl1XVGLUy3nMZsulFjTtkGLwatkRePti5Wvuw2saU1eG
6UbL43I1qiIGargZXgoUDDzQyOZTB0gpu5gtQlX+IDXt/M6i0PxiFY9lVqz+oKUVkIKWFMDi/s07
zS0YIK3w5E/AOfCBgYM5WQVg3D26VoCdvBYGT47eBE9JFjibuLImL3QBuowbySmdQDPjRzlCfmoo
FJ1QoUoN5/FdF8d6UbSuQITGEEk9kvkA6HjjkbpzEw31yk0ACEXD1vv3b75lOr+9ZXEXWZCm65jY
RRsgTP61MrhPRVGD+Kh8ZkYhjj4vGCBJR1RShU2OyGxiXqlpjWI65669DfE4u85mRqn5uyKbGs+K
uyLZDE7crzuOeCZN8f32dTKAX3Kvd+p2vzgkrVoIkbHfFkLV2la8TadJtBh4YBuPhpX9NW6r7kxx
ZYo/43ZbnBI8mEhEzV2g3chZTtolVg00DhTE0/hNezfDmmKQhFpmvOIKos8a+gL7NdVF/Nw+Fqqh
nrAVWB9pMh3MKXoo7rQTYfMB6dA+NgT4RxNnKU0fCfZv8ZlMxYcgBpQKql2KCzXj4Cp2V9ZsfT3U
4lmDF/4AZN7unkxaMh4cbERoXOrBPz0r/J2tdbs+4ilOwwD906hmBvxRqEFK2cRRhvMyyM3CR1ZQ
A2DvPgeIn+O7047KfqwUZ0r9UNcXGmYiXiH1y30ZwAv1aCFxCJARqBXCwcsx6wH/T1bkQ+trffYR
18m9j2lKVkljuS+lA+ydmQXFGiqgLytSTGqI9rJMw2oT8hy540pBMqLCtGUzghVd8WguFJqox2Qr
369B+AHMk80o8cAYWhu7Fppdvvl+54yGNCVWS73zCoIzLEU2d03FNk6KApfS1qoDfeJy9D9FXWpd
A66Zf+FWSX8W4KTxh6BChSEZoRjeQHk542sk6QMxoQmBKqCJz8HU5Z+4nwLJpCybFx1kwkhq6pNb
GGvaVnfi+ow4KT+EhkgOPZCDUeYYdlsw4KHAtyvkOp3y5gMrWxPnQkn1OTGcl6aI7X+CBnzDKTLb
vcH1gRHeRj9chMoQeDhHgG48UcVHFgdISK0QMprrO0CqyDz8wOID1YBwR4rHNtvQgCZEXVfvkdwQ
IxMpbZ6oAYPPN2TiWMklHpxi1xXjuK4z0/wQMhHhEKYe18QHX5rN/TA3K2drulG26/y+fvFLcHUh
D+ubn4uPOOJnL7yQ/s4YRLL/1aAvPwH/3jpVAmzlnu4AgB8vZ9HFir/eicIxLB6GEewLrEXwlsdf
uyBAoGLU8/gyjl9JH4NJCX8bq56RrnBfcGuQb813EXXsFdLNgsY/lfO94u78DQofBQvzrOU+Q5OQ
u8xAdDQBnjfRJpRjhgXyyy0E6gFKn585cCXPNtAsJZKIjwkpEmVD2lzXg01pxTZeNlCIgRydbAAL
LuJFNG9qOqFfqCsagbo/nW0dhurAULP1Dzn+tF5WiPzHxrXr7Ec3lDEK3fLpQ9xZiCVYqPpNeSmO
Qsba1sgYgor4g4OgxgKsT1XLLdFVmRVCnrw7BxNDtGAhuKpwQ1pXhuQrY0BW57or+42RgSkGJ1c6
4C4dINcvzaRQ5mmIPLnJi0Dwt5bWML0a/nHOnf6uS07stvpRW04PQp70Bw4PJ1D3goLwpKd1G20t
LUxPmt8B00sJqSFZHTaVs6KupC44Wq8gaatwZ3WBOCnbH8R3PmpuZG5zAEIAMVFPonOTr7SibjK8
SinZbBTW6NZDGSAA33g4zlEa0s/zhYi0Q4ZdxGhn9fle4xYlsnNyoGIqIIsY+Y4oeKP29349CeQN
BAo5w62so2aY0V7oDsK4hJkh0lSWHqnTON/VcdQdhYEyBE8UIkOGhZGsEQm3LkKdtqBiysGjT431
tnwq9AgFuW49VLu8sLpTGrTrtG/FiLNA7Armblg6FtIBsPuZxzEZYE+OA9xSyz3fNnIPSR/hyhrD
/toi6nWlns7B7jVxpDfT0MWjyUa8If8RCIT1yA5AbaAizPl468bKOM4mZI1DiS0Q4gdQWf70R3Jt
vIF+dXxYxE2GR5gsv0W22d2tbqIw+4zytZ20h8AzmkR6lKIep2H5wKLiRlnrlBrfhtmzEVf2Zc55
7w17Axa4cUPDwgGFRxXKG5nSpDd7EqWWY298VOpvSEn2yr9N9OlWWjyDs+fVd/Lmm2yReFzgTZvZ
8qupxeZqNMZuFbragOQynHxT0wfdcUIW1GUegePvwa5wGKoM6GhbK3J7B/YHiQKmn5P+kyNZZO6F
ZiH8PzvC66y9tpDosQFuxd4YBo7juLqaYbqVyG9yfpE5AMAJ31uJSumyizay77jZ4eoUqnesazuh
LMmIPPzqzxrlprWwZySQmLRM8H6bIgmUNgvUALcHjFm+nEUEL0NyhTS3qoGxtNW6yRGeUfjZJTGK
7QI3Q3bkUyq7bFS8UeQPKYzbxra0YgMq1dcll3lkolyRg3mHslzaOzvlavKDD33BHty47E5O0m5k
mwP4vxhBaJyaovR4V7gA7MVx48mKfXCfUHeW0iQaq5kDoKMOs+Ju0qsXQxx0lMeceGiCEgE47J7h
p2LXs64PsfH4OdbNHtUshGGSGHhXRIWns5uFIW/PQ8amk18mH1KTt8dRlRVnjY765LEzTr2Y5uLj
8q1kORV4kcfvWZurlRdFbFT7oDa68yISHIC+Vut8qdR0NiI5ASFis1m5mpBbWsbMdWyJwALttTqe
IA2qWM7Ua+26x8Xl9VZ0euKRgps9tteknruswI2NxQiDkrBue7Ak2TrgbeBm8UW9d7KRNfXWV64j
wD8jdzHuAQHJgCG5sXAWchK5m90cx8CFAcH8W9Qnm/RXCxuwKvtplOFZBwC7Z5mZ870Mnv3Yr79Z
iZWD0ia2cCcqccgZZAzA08J5qmLeg4DLst9McTKaI5V327hIngfqTSOddc238Vg3Xwfp1Gu/MYIL
+JOiB7csxMoKxuzbLwaguENiiW1cX6uP4s4xcbdIpo9Isa/OQRV+L5BJsi0tbbD+LsPkOyhuna3g
yOVcW45Vr8cCcVQy9n0GCOC3eWRIo6x0q/MAootXbbd0lccsdcZtH2+m2BkBJplNN+plwXewAZRX
GlCDtF0AKjpVDUwpWM2mbpfs+zDGo0BNn9phuo22W9/40+KKzI2o7VEHONX7xVJETrLLEdnCxiMF
5JgOEiIkMgAYUS0g265C/jUCSR6gEbpDFw0DDr1RgOCA4fBEDUIrr73JFWnpLZp36m4ybupNffdO
TsP3cxeviz+S+S6i0WZSGCstdy64v+AoDe9kvseAtLcKewmoesCS+54xTA7oU3Lbm8c4CQkfUMyG
3bQyHxzLutUhbvvKBY2oWdzMbgEU/eqmtTQbkA1AndQVz00HiNRKYaUSl1Xzy0ggpcpWqKrEgYWQ
7WxJIzXP6ernoe66fagifbg+ADmqHgi4xktcgSvI71CsRwqSkZYaAMeMlwSneYA5ku1qcfDOLg8A
cMcGp18vcxcHnShv2pT/bSc1DmH83NzXvMieeK9nT6hzXyEtIL2RCIgy1iluwc8Rcq+M7Q1ILMW1
QhLlsypM2WUTolq21YZISYzCZ7zvbmzWiCuJFguaQLI3H4tF3jevPt4syMefViGLf12lbJGeZhZ9
iVw3vXgAPN0nhorMPY06pPcDelkpkCU2KyrDAatTa4ptMbX6ygaz3/puWzJvR+om1UESyY31vDEB
naBXiCjOooepisUuCJtdaCL5aNgXLF4jVdnfaBkPPiG/f5sIRUY8Rnj85kxTP7Lwkx9KazXk/nDq
Rjv/u4jBvaTkfRCXIJsN4nm6MU04F6p69wpGCvvREe0Hcpv1abLlYO7a0ay3VRyTpRekbYLiTa3e
Wa21mn5ZheS0CjbPG9N1DyhK+DRlbfLkd1ECEg8X4IrYwq5pOCumEGlT+gDOWGUCiIkb60P33Ihv
ILPkN5IObWKC5zr7FKJ0EnG9Nz/zeAjS1gtlqR9s4CRtNBcVIkkd3jLNMV7ypo2OtsjaDe6u+ZfY
GHAj8YNP46B3SKD1p13rW+wjMmc9MtCbXm4A/J4f06JtX7ibPfLYz76A+WFaZW1ZXrTAGPAdb2uk
KkIxap30JqGzW+QCmJx1ycYqEGWQU51/+fUyDATUNiRXl6Fi3Oes7/stE8ExTvvp6uDf9szdvlnn
SCHczcNeBzZSwmuPhiDr9fFe+hw6MX8iSRUz5JpksjnQsEZd5B4hnn5FwzKJ2CN2jPOIRKNiM9V1
EDIa3ON9nzxYqqGe1n4f3cA/0wDvt69iHBgmD9oAroCxZ4dFTmbU1J0OZge7B7eqsn03XwM+6iqq
O3e9KBY7LcM7+4gz3tXiGQX6AEbSDFCZObb5Y1loMdHwezyONbAb6OpCe9Tnj6OlMnyIdotlBETe
S+3PlDj5mNcH0I9IDzwjbbhaxox9A6lugxzgotTwtqaljrHttLbC65aC7OfdAAZeo2JrElLD4loY
Wxd77qSIN0ACQq07Xlv/0gJ/Q6hcvsOwkVRy5xd5ICAn+9pCuH4YEdlRk4DwPn527HHAYUU9HETe
zM5Ivkx6WyTH3u2U8lHuIlWxz6zyUHPbOHeq8p9Eg1/LDXaMzTpSIAEk60MpH4YA9/l4An47yaJy
NFCiYbqzJzJ2sh5vyWOUeIkQBjjklVe1RpgMxnmeppzWUS43qCfDGuoqqHErXQKBrkXaOkQ8mCZ8
fVD5F+KEHiSO3T9Ie8QRBO/cx/b/GPuu7bhxptsn4lrMIG/ZOUitZEv2DZfHM2YCIxjx9P9GURLb
/XnmnBssoBJatsQGC1V7u+4zMD+BKhMzubUqVu00Cau87ABEYRvocpCg00zaOz8DuyU9v0Wej/tu
LMqVMRm4N0Ap5F3SsuyenuS32niqbrU9SkZWuE9RRdEfkWvhn+2i5GdgCbYbQ6L2tlcklZNir6RZ
Unxrwyi+dMn4Lq57XAkupmQV8QmIXhIodJ3f6mBwnhJ+ZwGbZAjwrH+0cazau63gd36by2Q3GkhG
eDZygsruypgl8lvbFe6W47xwIhbBMmIgG++RVwD6mbF2iF+QGAGvpr2W/g2aRWOLhFJ/BrFrf9br
0tjqbhfhpIs8PCnGqQ3bee2FeVusM9f+mub1tCOXMQGhRHSoWOewdW7/RH02MGylY91bUwcUQTaJ
08A5nhZmCaRp39vjLDY8tGoY8Ru2i3U3WtGSFLjKKnC4DBYJzXxkfAMji83dokDYYe8b+HZw8XDd
oTYHkCIjXxsFA59xkaQB/ppEGsTZuk28OAsA82BIwSFBjzPaZ1BX2yB/6ZUDj4IsZ7vGbc1/mqw6
j75f/s0r+7HuNe8vgNO92QUYUcuG/QOMzeK7a6Bhou0BEIp7eeS3o0msQi0Lt4Pfpi8eam0pKUor
iU4nga7ML586yp8uq0+dsvz/82uAfeuKQpxw3QQeBBmjL0QgJYVie3DGKfLyGC9aqzp3oztZWCHJ
s95/l6MYPP5XuQeCsCWOY2u3cSi+Efmgtx/TnWYnF2pZdKYuxZ9qcqFeSKZWv+siP7oQWDxZqtXi
lwEXkPogzQkYrErHR6ABAkeyW0lUka8mzchem2woAsCbNX/hcX3KeAJ+tC7edAVICwIJILW+zI2f
uQ/cI1vWb/jWq1aa5gzPuKJHaoyLB2tIniyj9d6yZvRXWs6rB8tuCnB6TdOh5R4AM3G1tk7bVH4t
w+IfF987vwCQFMb9L6fNf+FNvfvahz5bmw3P76NH/Lrj8DU61oOOQsxVXpruq3CnH+ph/UtM+PJR
OIQ86x6l01nggXHqFQMF0pPsm36b2n5+BldriPOHdR3HsVP26hfDZxyjHxWeIbIxBkOxjUxauY+B
4hnIlrFv0TDwYFSzVMmisfK+Ldpl9t92N9p/jUd2aIwFkFjvNhvP9kAoUPoc/UigyYhC43q5aBtF
z9E0zruWlotWqydgPWVeuEokmKoPyNs3x7pBpTu9/aK9GJw5GX7tce2/43YL7Bc1IOH/BT3C2olW
U5awR7e7i8ZMwwNZLVyzu2OtPM0rVQOegyQGUIUoFbryAUTuJmo03HIrL1KUOgNgo9rOVW6k6Hv+
pUOB+VW4hJ1pO/Jp3Ahohg5qndSHa8H5dTBQQhlYo2Ff9G8Rfs8ungHyMhJ4Lu8PzeD81QBXnc1G
XYHfP1zmT+s8Flq2SbzyF2Cks8PYNmG2eY/BZJqw4NN/Nl1cB0BZuq5sD/iJshMNtkqcu5ROj0AO
fqL1opaRi0R7CBIeQ5bWnhSLXdEK7yisgMSz6Y3FEolmS3QKciPrB7tBeqQFeGxcrykBg1/qJEib
aHwBlqez9fu0Pka2V1xwt8JWXI7tj1ir15SByVsHJd5MDi9llgDgKS1WVMuI67EyQ6P8R21kXUS4
ObQbd1ZTaSNp287JAKMKu47KH5d1nBjHAlccwGAz3ooa9UM0i6zqfZao2VCOxhvNFu2kZDd2S5Qi
qY5D7/3NwKSwynF/huO4hu9eys6ElNCxo1hbdYNmzgmdOcuDyxM0xka4cGVG6V8mQKoHZY62I0ct
SWZXtgtK9y8kqdHdNosBeI8CUMnjFSkG3MrXjiHuyMcHnHMQA2l9jkNegJtlKg4tkr54QSXA+KI9
EkP1wBkH4ivI3ZNaczc9OhDOedpqJz03YrRx2NNLVeCmo/cN4x/tsRqHEN2NHz7NyNkGuITiWAwy
oKKPqullwIAheqClxJfwWXp4Zk+qwAPcYtdaNC+g9JbxC2HqW3n/gu9z4zSj8HctfmfUkkqCaSh0
eSUiJwErQ7f101I9rKzqtr8W/R6LiQx1T7GhkIfBytMUFhjUo/qhRjaHVjhwzyvii/KKZl45imfq
d8vPFek+LXHj461Ts4zuRVM96LJLXljrNKc4BIalH+fyu5K3ZZK8+EXyNfZivhvRyXFfauJ9mDpc
SiMbC6KNIdL0YNG4jgsgRlBzrxbZ4qyJBGiHTprPWlIAycLHG1WFvCwXmR8s1ngmvO+HzsthO/m/
7VRmqQCis/6co+ztvjANsUrG1NnMy3YM72lmJ4OzDyPx80ZOywrfxzHyXufIiSogNPjjXmGdPqR2
izN8orUBLfE8mx5oxpOL3wMaiiSxA/FkgZRBTMgMLaaTxsc9muSQ/VQmVwqcUKOMb95J2quWf0kV
UfFMM4zM333pFP4xVjJJ1MMOZI0HMvEreuJPGWgPPSCKGt8dE/WVCZgMmeuIJxpa3wda4dCjJ/BT
ZtnlV48XJZLmuGr/3YlEpmG9Own8HpxE4aJkYV3iMnpVVKgSwH8O6pfnKUs14KzmBaoAFyHaWEH/
4gNvCadTFEx/DprMHk1eiD0ZGyx5V94sDaPXDlHlb0lO7vNuN+GWzROqsCbLq89BG+D659HHW+CW
V86IXtdI9zw0kDvOWrNcf2sjmflSgij9WHEBkme1NA0ne8p8Dz9oAd6XWjRvneZ3d0Y6AM3ckc56
YvLadQoB7EWuIAOWD1kn/u5tdBVMTPQvHpvMdTbyfEfLTu9RD2iLCSltaC3g5d63sflIKxr04keo
hckzSpygx7kWQI0fwYrafg+Wiqh/+VMwYKgjDUwg4xIFOegRQJUCfjP0LkZlWa2qgGnNbdxgOl5o
7Hy7Rkb4U0GzUvO17VTjoX/lLNEZgqcjSBsSFvmnOSLpOwPFNgNr823IgGQOkqNXe5oE2HSdBERI
WpGjiM8DthgaQ4F96JWY2mpqJ/ZTYoIBUgyowUGhMGStwkfEF7V9csIa6BdYRYOhUJpbNBSy2KyD
Cp3ywM+HcRXnTbKzdRMp3TTqNvM28w5oVZGgXu/sbTOWzVHmmdkfG/QGHLrIOSx7zXvjKJRvks4I
g7QAkZnROBeAa09nNHiVXWD4uiIqjt8H0uhKzfK/O1xxn/qmwBc0iUhJtssSpRxxEDV4za0lypGD
JVTH5FNUsvIIjIp8lw6VFtgRQ65RDWk08Iew884VGDlOi0jDXeRuQONrQBaLQyi8J9S9+8dFVGa9
vk8VKHof5/lVXOZF36uUJyC8cC0PQCqAzR3M6Zepdo5yJWumLgZ/t1cc+mKwvYDjyHvsACdM4Ske
fQAviprAG1FPSUtS5MAWANHO9CizDKFI5rUMeRzcU++WAHkktJOfOqe2dZOVnHi/o6veamjwpEUr
8pwLC4FkfAHb1gqPGzxuSauWZEvXxehVmR1mC1pOvj1bkBnFWEJ+xnCG6SUzQ/3rYCF32gs7/sr6
DDBogL1/EMWobZHujs5lIfpjovfF3gFU6z2an4rNIDz2jLt45BJ0zf7mpNEXTfeH71melYHriRFU
Iqn9MKirl7hKnJ0RTbjUpPuYrsQVvFN0m6aOrRbdIdUdY1N+nrWGV8gVRUCTMG5vtBLelQbmQSPE
W5c1jdYWF6/icjWYOM1PHQ+3kS/FJZvGN9erB/A9xz0qhJBawWfpzrSkGcka178r0TAH0LXIa1He
A7t5Soajcu7LJN7rdfG0uF2Z5KIaTgDODwTuaZEoQn2ZLvTyQc9a8Pt1LP5Lb5yXFF3hL13m54e0
abtt39b9NyOKQURerus68R/7Oi5ehi4+Mw8EGja6/l+S3HaRAjPKPSnzCRDiUwvgo3QsgQExxfGD
lSMgrZTDpzvZW60Eu1idVfsYqXck4VGEW6fs5AHv4Qk3BN5DmlpfTWlkb3GbGrumS7UNLRMTtXRZ
URdgAxqB/tpbga3MSlRxnCyGrDUd1wEiApgxM8YOFlBczsx2Tz2etA99U/eoe8q8u0gDcR/JSjQm
P6DfFplIgaw/LUkxaXg+AZT8e64sRq2ODw1Pv2uq0JOKOaMqAa86yBZQNmrKyT3i8d/YK6oEJauI
D6Bl05ALK2QlbICiwJXUs9OEWhB/M4ehiIsBzWioKeifdykmC3mLCDgbdyMVN2kO/rrVkEZjcho+
l7xnQCc3ix6PJihSLUlPdVrWZTBbJ+7HNEPWedeM1SvzUm9fgp10nSkkeDNyu3VXI3ueqCVucn60
UnSXqvSj1+Kr5oryNepjoKAZ6T/koUU6uwpQVFoHEhYEIO2kszlAZLfNJgRi50oqXJcUXUfeShtN
vpM+ewSGY30SaiAtDTey2YM0+AXCa8diOQtVrAYF3Yt8dmGZfQRmgreLLTQdrTw8DMvAn8b45FjI
espqNDazsC5xb4ZuuJ6/G1x7zHPymy28EaCpOsgAduiLPb3LluCkvpbO0VGpGZ8oyrxm6oMsn0a0
FnISyubKn9S0Js3sSELyDmnT+UfoXF24qxyJsDhF9pNIOIi9w5tMF1zX4/3M3kGy0AGGLfCcT7NM
TIA/SYA1vybSD/L9N7ehEPaJLMh21JiHPKzLAMT2QSbve5p7QsfI/SIiW7UruQPnRT9lVTw/E+nR
RyloevK1AIK0wHhxuJGTkpLUNCMHp3Lk1mFJPKesFwX5LsvFN0VzIRKF2U4WBRAjb/ZYwmd4kh1Q
3oyaqI+n+OxB+964ZW7n4RYUycklwPID3chsgOmdOnd/8+lC4eLzLF60RcNqsBvghnD+MgmrcStQ
TnVu1RWEjJLx4rn7+X4B9UJA0PHDbo0i4GxTSZy5gWxsDfg2P/hdCS3dWSwm5FfZqbZyhGOv6Msr
BhxVkHvZuKMlDfRNFzKrCzI/Q0peffuVzGGnvqhZYLjDxfUjCRQRN78sg6elKNGI9XC3yGg2uWJE
wdhkbRbF0PPiYsi02IxJFgJsAUvSkqLq8JLnu8OE9q6PPUjBUbWCcuriy41c6rZzlsW0XmJoA77f
0bD2aMuouidvmZysauAXO6qaO9DmrXnYhZfcc8ILzcKunTa4KNRWkz7IfJNr+jN+Ynlc7CpRy1NT
++fYegWvixzZsRbIArpxCxb2EGj7YN37GIzOAVStwTXc0uN0tiMNQHC8fYQiiTB33o1jcFfhUrrq
39fA8n/3Iw9Pdj+rAbwihoHOe7BIWZsqRo8aAKiqc4/HuHOw3b4809rNW22F8kVjhfre8rwoOkOD
87ImtS/M9gjGrVUVgSFtjZqoYu24FRpZex85xFBMuNVBMdapk0Dv2dOUBj+x9EMqcB2oDFsthCFN
FxOaocDsI4TVZzUomVQ0GhZze9CgSUHxjGIr+0Da2frKnaQS3xuAuFMxyH22GtVnIOEk9YcpdvFN
Q4bLFhrKSf09reefKsKRxkC93C5nOKhoej3g5VVRAdGggXvvyM1XUqJvukErEP4oAR6nTIQZfUxn
HdfDchtZ5i9SO/0kAeGtLKVnb4YC/0FWmtVnRw3qxWQeOhwZvaQajjfyGjXZV2azg5KNKKMNItfr
6O3mfBPT9fhd14XZ3mO5fQJ9oAUGAAPvdrH0rRMYp/GmHQ1HUtCw2NEyR71ajYJE+N2obV6imWlq
6hUpKN4c+sZwcSabZdng95kjaQIEw98+1VUU8iA9ueUoGFhLg5/tCMXWPR+mt8QE2EBStOMx6RJw
bdWvQiv5awpqh7PPG44+CIiRnnq3YvizPUtAwa6Eh/Oy04j4W5RVAzhTgJwaggbqmZW4k1VyuwOY
K+AtQVmtlnlenh1WTc9ZNNT3HEmpIAK77Tc+gXcuy0ClzuJOf8vMWQwYquTYO+G4JisAfzWg/7Wr
1Rj29crwHXGepuGLDAt01vRpCwh3DCSngcft9ZJkeogTuXofX8z+1dat0X/ZtOCnVlvRQDvQXn+S
9cWY7juZPv5ryJuPVI66sUHSEAxsn58VTLrFOuc4/srnCtBMR4ASpCcamj7Es7Yb0hPN0Fxu7V0e
b0kZdh9mtATfXFuiDB7CGzeS/cllsUs1W7w7j0AO2jtVMm9yE29ZphMKW7V+2uut7h/7ofGPNJvU
kmYNnorgCFDreXqjJx9W+9feOtJIQWrU1vpGQcamhZM6Otc/NiSbm+W81b+bX+nZCFBdHW3yG9T3
AzwJ18ABMWzOXJxgssGZGfA69YmkRNN5pf/julCR2toC8A65z+SdkdFhK3KgeD7ooo+Du+caQwab
oaO5E4Awd4UDfOgqlNFd6w14U/vUzIakMUsfgAsm8LLIh2Q06KTgRZjtAIGRBmkLjMQI36oBOi8T
b2do5aFG6/Gp9XsLzax2+D9qVvOnNg5Rx5RN6M1sRL9N1Kv5cqZBNUGymsCoOr+zL4pCH6IV2mz1
WcFbgbLsxPZCPGlra1tGpUBTOzgZ0jh6Q4N3+Ih8F+pVeI4v9FozVrQkBUMRC5A0XW/rZJo/2+Eb
4HtYy+ZEZiQX4zls6+SRFmk22WezDi9jo6EzSxaptuOVBLWL2oVMdN1q12bop3PYpK9KVHRPoOSz
9UsIFF2AeVnOM/4TwPsJrr5NrQgCAFYCmF7Lf9ZKcMSS6NO+VAaO0K7tkcQG4MIE4m4V7NOeJWFz
TyuyNy38Z/Nh3qJko0lbTFkFRFfmD5fUmQQyrV2IjpLWW9tjZqHKapDGiQYgfponJGLBg6jl7mpR
XBmKxkqjNamupIuTjr7wk9X76F5KJtCBNBU4nww0Xd21TW/d9aDbCmzuV2gMcgAv9qmgJW553XNY
PdOC7BcrmoXxGG/xewJCKSv8KRsQUdL14QKcMkOqLNeQhLgCRtlj5Wv2frmFnO0Wv1JBPLCJ7Tuz
RQNCreGOzkXxEYphxqw/XU1Ha6zXceZrAY5n/UlPJu6cyUuv5LhC4j9DxhWYzjhOKTg7p/LDExIA
YPigqRE/sAxEa6S0uQb5Ykcz9C6hwOLTFw6VwD9bW2T5FhnWsdzViqw606v7vGgEcP9zwLMjp4T+
zKndDJYFWjHTbfda2V3PkjbpZln0Obuxm373HYwOrxRF/6OWOkAicivECVxH5tHvgPKmD/5v68ZV
iSNeoGiP7JPeWqHjjtBIKoYUa4NbRFpp9YhbrjTON/OSOcgOSlD4ALEXVSNJhGrPkncHQikpQDB0
7NyoDWbQEgVuAqqgI7fwthAq0pJEw7mTwpHFoHdzOMI8KeUIrEKGf51apNoBRUVvDbq6WRAXqQ92
n8Zf5bzWN5PClNbVQIqx1rfoW3GBeO+8iz79yWCRLzFI0UqcPN5hRf2x7o9LOy0vIglcqDL/Gg9O
s6Pm15veWFqSYnEjmfKa9EjsbuRX7bhkx5h+16PIak9BfFZ/NRuF3qMae2dbmi5RzAhHo1yMSPpf
NcyBNFvV9kQHaoGj4aqpjtbebbfc3Dm36GimAhVFHR3mjrrZhqn+PI5WUx/dvNrzfzfhs/8B6fJM
3QQNIiDsdNPxzZsW/JrXxoAqwfhpBjpCveC0iXzjV9WM9nc1QerT/p5aoB5OYucl08dpDaih4oB3
B+spHu0c8NjgQ2yb5hKN8fhVtm691YZmV9dVtVo4ZWa8ZFwIvhPNuEkDGuKYg1HudwTmG96axS4E
cuvGwFN71fsMJIut721rkHzf21OJgnWaMhtoS7bRv2tQNoG+PGXDVMt50gBiNLFHVBjE/ToFsOVL
hsfs2R2dn7FakaisXxsfsEq0MHO0c5hRzY60RAdNt0V5Hd+UBqB9yx4YQNwQxUNdMbFtJ/TOoTIA
+YtIByZFBWAl07RbXJd5zd1//8+5txzSBgC9Ad7jAwnY83G5cgOvViesTHHJDbK80vTOg4aLGWuo
qm0ObrHXKtfQFIRGHisTYDTyTMDT6aULViTmoRxYsKcZrKwAHswJlaxPneHiWQVuZe/UO+Ixzszo
wY9Rek4zs5HoyKBWKuBhPnhqIIWDuicbuNB+j5xsEHLsMzDFsq783XbK8C9RJ68OUE5wH6eWoG3S
jrXbPYYqCOsEUkfAkg1QqD4+AC+k3bG+1wLPARxvAPxldkn7AylDdaUeqdtxvXSAkIVK1/1sRm5i
wH8IMCNApRknwr0wbXZbfE3l5hR1u2d9hehNW/r/D1ALX/dvkcPwn2F7uq77HvMd5/YPykP6SisB
2vFctGm/T9QbPusaDMIGeeQ8VetF46TqPS8rD6Rc5LS0faC4BYsbD12swbuFcZ4vunmL0gC8QWrp
KFD73Pzai+wd9RH+HMXyfJ5syaBC3fku0Zr5J0Bbgn3wGueYSzO8CNx/PmZJ/yPjWf2tG4Z8Yzao
pqZljJvkEKyQgxUVR33QAI6lrICTmaEDNtYuUWPzxTutTYCdKe+GoVYn9PF6jxt9I5Bx5O+Iqm1m
dGuj4qBNHo7Wqg57UYC7EpnCwjgv8tKyUSre+mJNMhq0RoI4pMMlvZGjApxk8z4+ivMXO46r/EMu
cZBYSOpIW+ji4Dm+fl7ktdqnyoEmubDU9Saox9U+wLnBPvQ5R1yHBxPQ7uZ92voZWMP1fWQgE6nw
VX4kJntWXSAvXpaJQ45cxVY3vPy7SH+SvnXQgWaE02Pn4PdKgc9EahBNbq5MT3d2JMsik1+UBRHt
kqhWFviVfbfQ9AikQW23H2Umg8zxgP9EgJ1W9w+2mB5muE7k6e4if7q3CQDU45O2Qz8P2sUVjidB
btp5BJagQiu3M4anAvJsNfNXOmnWkSxI/hF2llh4/qfJeL+EQR3he+gFJ3QJvcT5PTTJ8W6eGgCK
9JJeorqaRs1GSS+oW9v43CYHYiOfRbOaWMhpwDkxPg/1gRaVA3AXvAuaG+Yl/DygMypOQIuBo3SG
60UlUjPnc3YjC5E+OPkC+CcfVosByeyu19/VtJ6aqj3mgGoE5JS/F3LQvzeAMEnCqfledb1c4aLC
euB1ku+FBqogD23ylwg0RGu0P/A33La8GFOFRtsCCH4gzOW7AY0QQF3Q3S9SlO4WvUr6Jvdi9mXS
zG6L1rlw1goH9EatNlVbLYQxLvqcTVPZ+pZ8Qw3X9pMzjGsHaDMmj/I7qzL5XZvaNnpQ1ZSEsrW9
lcDL49qK63yWkbZuQFwekE3nhTtwTmdHXYVZYs0z5TYwoPRaufO8KClcKwfrPQhK8UE22Ky6nxOQ
UDctkiMXPRUhqJsL47WUhYZr2t660JBNZnfBRfpsQLYdCuIPktk/LGH6bkBmktt8A7SYYn0lbDtc
iWqxyPZkg+j+HbfQNJHl3rosovHIWVF8sXrtSN0w+RSBYF3JS8B5fMmRRrHwSndC+1K59oWQ68nK
/VMZh+4DqOPxhTWMyV/RKN90WaEGoNP1A5ru0q3su/y736P6XhmQp8RPPXtqE76zUEeaoPZ2fANe
ozd7xngf3CYmng/KkwzIs+rSbmuD1cUTKFIOcqGh4aiqDt2Uxw80WBWqkBloDhrBRbGx0MoBxiNw
XS4mNMO7iUowGvd4sCKSEHGxmwAXDpBhCTqm2abU/2okNw+9okcgEa/5cGrd8I5E86fgqeOsgB7C
UJD5YRdGLMOxwW4ic++WIEVqpKtpK7f19FNjcAOsFUhDgd59RDdWpQQkJb1bpZvMHLrDIpqtb9ez
N0kpBC/4U6fI7kgkARC+QS0LDkgMSCGWGmq38lYTyLdXiwwl7+JEw59kuoIVQQnNqYlYuEPf0FTN
8chjCSoZUqiL7L/jkXYxpn1vllkq3zJ8K52rKsXTT7rcAESRp59xkk2Pee5vaEVya5j0WUkyXZnR
rDPS7AgIrk3ojEESbz0OKtgK7zKnMcvieUYyVyloZvphUgY36j+53MgYOurKoHK8epVMhrEiNUWk
WJLpKd76gdCNS872RIOvYMPBAGaoJnwIaU0w4ctysUZ+PUMBTJqtyQ6dY9axwiH6O95+flpxPDwL
K8RfAtpFQYFX52/AMkcFpo2Ulm8DuptzFKUlk/vkogx8l8qMA0o7tB5sD4XbaTn0P0ftwTA6928y
bVEscGXKWGXPphmPb03NDAhAKSCdc9PiAXIDCZ7qRgyMEpQg0awCV+VGG0ttdaMAbql9cGv2Qrbg
yslBu6B8Tf8VLc7h3SyakuEe8KbyOIIw7WoHMl12yDvcqi0ymtEOfPJfFvnyubCLCVKhO9Ixhxd2
cPMz5CKOVmEBPO1tXYHIF4BSd6rf9kjgRoSMNCl4JJqFnM3KRbSYgQNjVpLpIifb38OSsuKARaHZ
p3LGXlpcP0MuosVVeckpjI69jgpa3CPmZ3zpoVNfQ8lNqXjCBptd0NuWvQiW1OhqA1oCyYFrdKnG
drzDHZ2/QnVhfYpSVeBB09s1Ee4A2PRDT2svZPrGBskUGhE/qIIWZh6SzRQ+nttlB9tJN1HWm/oX
8mvQVR+A+jZNDrYV/4XqljFLVm2C7AQdZ0YUop0jQ1txVE8f5/MPHYUWLROJ3gWe78828xFKtLZ+
Xmwyr9V2Vl95gd3HYjumlfVaAGIAgLdJfZdI03qVSL3i+vs18QT+L1C2GJCVl1TR7k9OpMUVzJ+c
QuVkqp2kjXN75w0DSrM/CBwFKiuPblhuRqKiJUVoKD5H0jhovElVJiEDsGe0Y8j4AwYKvH/CxUEr
SbsjzWgQmYY/w2VNs1QZNnYLTZTKXemnbEd+s+xqSuY3IXNzbI+3cef1PM5RFlchPJMDmfsPn4RC
Z7GHPH9c+Os8E+F9Y5kPWmWCqkiEjhWQDAxFaMGprHw2IdmsAFDFaSzH4yIaxVHLQWyL+oI2XElm
9qeyMkPkbIFyh27wFLC7UTScahKSflRGvApFuCKVERfO2pzi/t7Kh10Rl3EUmEaFlywtROtYJVf4
SwHUm40ucjM0WYLq+AcvLtGi7YCJPbOAClxFbngIkzA/Sse5Hv4kE2jFRSeG8W5Hy8WNFDcyH6cf
1GAgRXSjILebPRaTeY/SPIeao23BS9gcUzNtjhZSkKA4Uet5KmJWH0scIHhABospLRcZ09pMX5Fa
j/X0fToHIavbIFdWZu/vhlJzUKvAogfgNpYH5MmioKOzk5KRIrNSfBPUIF1o6GynFJ5WoU85MQKX
zmytUuSWA6S1FtBtFADN6MjUDFIeoxhgwxHXULGBa+UL8lYXvNkb35zGnFAQqOWPbTv2uybn41Gf
Mn4HdFK5MYCs95IyF8+OonB+glAUX2po6LP14dnso18Cxbt7tOShnLRjuIFCE9RPyfv0MC9JA3zt
H2kx1deyFOxZjVOMh9QfJC6uVD+D74lXrylt9JQhHokSvNldWi6+SKfR3v1J5vfds0im/Ei2NIDk
WYDg23psctbO8rIujv+dh7PN/wHwRfbNMJnj2+A8911T/x3FNHXzwQEHY/PEeltVGmnZ/YhT8L1g
GrhmgXS17tXSGavWXDt1wbdsjBgqWGwJcGSlIn3tpNVe642/KIJdl5259nPDPkoX9VxoHNLn2ENh
434894HRsBkG5x9b9S/rpv3ARBMfTbXSksxGVhSztszHHfemGmV1YWQFpCGbynQfTCTyjrOCZGHf
jjtX4u+3ZB1qQz9Dd+VXNPD6aX5nNHI9uEb2bfIrd1M2jTw2gPh4LDNAFkjdin5GSXpkSWKiCzYH
TrMdGgdUudZPUcTK2aKcogc8W8qvjWsVwDbgKV7GzBbXhfZhYnhfJJyWZSA8F63KpjvNTFDJO7on
UpIcyHSATwQ5ZX/nb2y7ATohycmiT31c2LGtKzVxZyTW6K+R6wUS5SS6Le6dgONTVnicstTXdr0f
AdlcCZfHJs385LvouXtHi+bTgCIVuey2N/a1BJ8JRZu3JLWrf1uCgAn2i26EL15d2fechdY9iy/1
MHp3rpIsYoAXo0ixBPbLlUzZk90kZieKQAPaOez7CUiM61Q5kcy2srd2KviBlCSCIwhYvDtaVFHr
HbOkPNGKdowaINaQeWeFmhmQprFud6PPRLvh2uB9NzIlxcdHjONwQDtVnmUo6YmQA/2kVcsK76+8
60scwIEa50dd9Zgb84IkQOMCnMgIDC5a0lC1aGo2DIlMzb/ESdAdcWkSvIQr6AWGiuqE9/eO4Xb3
yKz093WjtwezZc8dSFqMgLQ0GE1VbDIbZfRkhy/gD7Wh+3jexU68W2LFrUCG0vP4BlxD3imb2yFb
P23WRgRkOUK1mgGtqHuS1kaFVnDhcGDOKeisGeSqVNBX85SkNLi8uLa8CmToPcA0bLFbjGkDit13
aCFABRcHEp71nc6BeKUCEk5zda67OQrSgY9kDZ7Xn6YkXk6EJYCRy3XuBxb/J5apgQPnWLb6mXHA
xPDqvUaBqhXAR+ic0SkCXEFzdAK/arqtZ+UZujWgALLBpq8rgMhNokanqdRPVNBZ60VxLF32Rqu5
8NPyzW+4j0Hq5tWuG7R5oobwha9obipBUsavBp+8O8MNh5dQANHJEXzaF3W2r/DGebFr1Ejqaf5g
AhUR2DEg0wVRdGZvnXwwnkTqGU+4m7DANfRIkgkEBztAgsgVLWtlwG3jm9nz5Ewi0yjE2czjVxZL
C7wndmevelN2O9Ki+cDYWBJ0PrmnxTsLsD9zOaWvyiKX2si50LLV8ejUCmd/WzpJBZNLhMWPFDTM
EWydPxpJ5OwLP/lhebj/zYC8+cSGfFobFeACaZkoWeNMqyHPqocxH6enrgftFzBIrICUJMtrcKa3
aTkegHylAYlgjAPecRAWqGFIuveZI8aS42X5Y73YpJ/Wi0tngGJqjnOjXmyWCJ7jVUc5puZmYoDp
98oQNfKT3q4i5J/jVVyjN+5qLRqR7zo+tOigVvplXQ5T82iLSjwuMQCJ0DwKq862OoqZNxoHonvn
yi9AEkWyoPckUKns4nsi8yfwhbbPOTeas50rgCglx8f6pYHj/jEq/PS+8dFmQ/LWRc6TI230f5R9
yZakOLDlv/T6cQ5CjIve4PMUg0dmTBtOTgUIMYMYvr4vRla4p1dWVr8NRzIzCQ8PHJDM7r33YEHX
7p2yRQEiUJPvA/4PKN/3upMubehfGeEXM+qy45/fQRg2/m/STgYSThBT8Fwo9XLHvKVSZ/YEerZl
e+6rGvu5jqPti+nQG2YAURbqt8DsoGp3nXqDtieTCcxe5t/25zGzb24PVgKG2Y9h1JLKxdjZT6dq
mdlf5r8ZMs9GJ6XRt33y0Jh/np1mh0D0F7BpN2sN5OjrMKhCX3NbBmpJkBH+bKZZEZ7ISofWy7W1
Z5rPcWVgK9EEndSBgXIuPFGzsXOMjFLhbcZU3NEQWbRh9TiPLpAPGWy1nisBVLlzU94fmjRFWvXv
HhUOYCX/brVxeq+clK2Aos23PKyG176t9kWV60/gd8nvVYQfAdkprPoIG7R6b6Cw+gmvQ9dh3EgW
kCbCHgXdRRMThdNeWRzN6WYrpqqwaDpoHZiTJ7tWsnproDQTCGtc+XkSpXsONVa/odwu9UF2G/rz
D+XSp3D6ZTAois1jqEsOsiH3H/r0W7rMTXNRlxxlChnyofthGIOCYqiMnuKqzR+hTuYrbgMsH3WN
vrRAnbUmfeZk8rK0Q21QDK+YvDQ2dLDtm5QQEDTK8InzJN4OfdNBLwHdwDBCpMnqQ97YeKhPpn6I
2q3TGcWCnGRzVHyXWlw7kQnF2NYWTy/Q6dOUnbnoUSzNUpYtCifrX1ATYKzCFoiusGD9iyMV9tCk
aO9Mu67OuHhW+RjuOBLgr0DiyLUh+mzvVXH1CM6jEf9VXBL/fxEytKPtUGv6MUP2L4E856sAadjK
KBRq8YVbH1HhX62Ai1Mvca4/mhPrpyvzOTRmdbTKenkdinv2HFpMrJ9TaAu2y4G3LyjEY2vbrrpo
EWeDCd2nX/tRnwOzFhV7DS9nC9DrGo/GENqb0HBGIKrdBPjJNF2C0zl5ww7ZqbAd84cCx2VptOW7
MZjmorDy+EFo3Nu2tdVuWTwRzISuWtRAp36Rrruuqibd2iiaXoYVipEjw4ogo5CxYmfLdEs2ayr6
pxafWtTVCSJARjrYKvzKwWm9phAyQUQStDIWKCKh7QxEAIiidiSwRkQKfaD/baPL/9InNwWSDURy
ya4JXfcUOy1WvStl6WBp6oLpEmjkvZuU/An8yjtj+k2Hwim3uVaMyJl5/SuyWyhH7+KrMHMKC6BX
dRUGynXUyQzxKsSDczvoYEGIueN8dszc2toG1uajnrufY3BL4ivp+yUg5u7nRpNsg3fDYFkOzP2s
N5BfaIu8XtFYPUn0tVUre0Vjs7BCPTAUMNbkTXO8htRlCgXuaaxl49XWQ8XYhryAktjLoQNtJ3Ur
iMYtbR2FEdJTxYoXUG5sRIP9fzOesmlTKsBg+t/NAvJNQJtNGYFcY8taBtqWwilwHnM7nPpigngI
lHdjDx70waSUK0nXdjrEnGdrbPxFs8AtOXiN6varPhlRIF77pMZCnBw869bKsNg99SAv3m5KcKkv
kr4HH9rkbT68/eRl0H2/0nDJY7Uue4iNXMbzKQIbIrgvfcwuuRs+1Ul3Pf7X85MiTGzG1roAiMXN
9Q0KaNqXSGXIJgP4jk30sXkp5ckKg/o5LcfhPu21L2RtTHBOGMI2l9QFjEyAUUjYu3lMPJ571QYP
Y1bbn0zQo9LMiecsoias82SXQuaonCQmsqL6echrge1gByIiFwfWgRCkoL6mGrDQUHhv5D8jUydK
jpdw6lLIxRaWFjR6JF6Jhsp8I6hCaoBEW6RBtqGu67bnvJ3YuazOepiiCPbggRzzKiqy6zlqiFzr
AfoN81wU5QpsDMSeN7x+RH3M1U8QCjojRVH3n1E0OHOj+37oNvZUV3q50EhP+Xc2laIsjFcJJEY+
rkq6SOfrlYw1XboXv+s57TJo8WyhaefIWHKJ4tvE9jtUyj6hlPGMAkt+yiN9fAKMFcu/KLWX5GxG
x3pQ2biMWoCyAGBqdZAY4jlM3i5CyQmWW+Gii6asJE9KFDdIqM9PU1ngPl6OKGrdUHCZWNYxtbu3
earptHWRmCfLzv79tLNzimixm3h1aidzIRo1aNr8R9AZptOrHFzHVpG0exr6u8+givGN4p1p3o8/
3+2K+C4PjV07FQr3tdMeqFVP3T/bughIe7xgAmc3Dftfjf3dOYoav4MiSbPVzcltqmemIaXbowJI
awCUcgRem5wmfsA+WXTGJsBTarr266hnOvaLx2LT5y54I8oswdLW49DMxi1Ux+L0TAcUxiULw4zF
tokFspR1Ge05GKhPhTlG5yqCSpapxetq6pEJu0BYEyaBCSJcTCJjpQF3UsRLL9xmwgaNnKXKDbQd
nW+Fan7kkd28DmmdY9/WHZ40D58jk1l5zxsLGsCo/j50DHijfkSpc4ME7p1r48HRyiY91xbWzG1a
Oc+i10Ebz0Lxdey9YwWy99D/r/PlQT4+xWmcrJq4hJqv1YIidMqHBfWI2x41Qen+DURxcu3ZTnGg
A9mpxbPo77iLm1rOR/Q8V83jflUAHG9AsnPB8kg+2EZkbSGtzbYoOike2owbi7bM63dIkO3wtPN+
5OV4LCuzf4OWnraIIOF9j78w2eljB3FfPQo3VZetkVHy7unApqpmZWnGChKJDt6bfnGMSfwOhioH
GvB/26suCI6/zhFMm5CR1xTLLov6kwSU9TRMLVdC1ahoze9I4ZjdkmwUEnls3OjS+S67QEAD6GNY
DXnwvVVPFcEYOkWQr1Ulwi6zeyj2oYnpXBd73A9AfF1mnz4JhWQOQx38x+ehERmd+zLDx7AkqEDs
gmXvgCI7nGj6GN7QFdb+Y4J5vkR3s0WFV4pF6EJKRrfNl6IBw50urODBUV1xH6Jwl3pkx1UbPBhW
t/YY1ClASORoPlYsMYpNDGNHcXSwcV9bcB1c/U2dIQbSnuUaCwZncYmJu2Hc9aMmQOyCs5HD6IHr
8AJvPfdofsPJfCb65p5OTh+jlNGLJcbwMIe59bA1dSgZJB10r3zlBPIuM88M2BxcI+H1QeuzXetC
lPLG7ibARBSC4/1qGpBZrQ4IrwNZy1x5AKx/zEKTotzAXldhbPsXB5ikuk2TBuZpZCjfGzNT3End
7E5RnmgL0ST8q25+98wqeK9slq+cKkgPQLQbD24iDH/omPEVtWRHUSvrWfY83QQg79m2eZZ/0rl6
i6YZcq0CtWgvsazqRbcD+BMMzo2Sr6Bw3hRD+RcWJWcOCo+HuAROQCiIzY+1Ma7DqUu2vmfDRo7Y
CFG9ZT5QsMZKdSpFsqEet1BRxjoOXkSpgj1q838eBo9b2VThH+zJY364qWtUQ7iJB/PhZhgq0f5l
ljEG9BOQGZzlqjlPlukmmFB/HUqengZRM+3DR4H6rjXF6Tz/4Y6yX4XBoPaon1d7ZzqAUwNLA2qC
5x1N8gtqUhT1yU+ty/A55uK+RF955jmvznQ5M428PdFlOmrZfPwBgUY7ADlkbNqrCzptBrR1jTR9
KzeG2ZNNULcrVFtieuHpEjND3cgYsQKot3/3X05ELZqDf5zn4mUj6ARNMH0vygbVwMWAq88wq2gn
cyY2XOjpMwQ4wWQk0m9/jBi0Uc4RQ1F9NvEI2paJB1TrUKt35nhnw1XqSYRNcPBA1LpEzlK987F+
rk3dPYclltqOVVkLsheJfB9qUZ4hZ+Yea1vrFzTPaNffc8vhj0kATuYMqpSzneUWKF3TTD4ObHxD
7X3qg2qu2tPB+Wj9zuZkZovrZ4pJkuLbf+wEMvsfG4Gm7RomsGOgKcUnu5ETFSiL94Kh9R7xNtAc
oa0uThDDECdqgWHlZytF8ZKEdOKW7P8aZuTf5FCBb2maQuq8htZ4aggQl2KiXFb1vimRb5h6F/vN
bAwowE1es7/mMKjGdT6FXIYxW+jLLAMx3I3j0qUWm67eNBr11dVngfpKtkC1RrF0e6PYcGA/lzMX
dh5aK9FPD3Sj6c8SAnMlsw50YKHW7VKtWDHIEMwmaVUZ4M5TSJJaKZDyH648DptDzJYcUvPY2S3C
4SCbrMOVMjXpEOVttMmY9mlUxU8T2cvA3EQWi/cV3kvAUMGt8tRo0BM3UQ1HPTr0GuACywJvdQCr
VT/wlG83EoJQJ/LWrQ7GNOpzKGFA7RNKN/OEfZ5UGyGAEA+G4tvQpMW9kmn+suVOWLwkeNzdi8D4
1nVj/mI2WbiDNvgAVRY4S24AzaQgIk/div8HuMh0/nEtOjo2o23TcmwgIvQbcFFe2mM4oHz20RWO
HJ9V42p72wAQh1QgKw2vFViG5ZuLLUw9QHkgHvnTM8tFjhCjTFrXONW5wbCxDt5obHZ2vmUG432v
p/L+dw4I0ldbUVUFFk3Y+Q097BbTgbod7f5ak+fGbYRYwYM57/Vih/ZbCExcEe06ZHHu2ulQIJUC
CEGvb6gLPuZq/ecfs3ULzjJ0h1sGA2LV8UxL925+y1bR2XFnjuajHXqPCa6JUwWyzYNdtUhyTUhl
Od2u6dAyfG9gIJGLKuHxCmKr7LlzWog9hNqPAG8jLgtNqEaDlyoyi+hJqwN3bSjdBtw/7k9OCuYt
1wTu86qOba4/o1I0k4Okz6f6tEu5GtW5OU7UbOOMb2/jRtMIUV/NrUXE8x7la6gBCEKRHdyowL2j
0KAFbEjxnLXxj7gxgx9a8TkSZv29AWk7SPWSAXIpxbh2BRYXf/5isSC4vTIZd5g3XZoehDBd+wY8
JaM46ysUwTza5bMSIrnD60G5jyOw9ccFtnyTagh8pyrcr0DYgwgbX6IMg+e6LNoXt8een6MnqFhG
1YGf9IF7NGMd+9xBBrr5xJLvZKPDVczcLPW31hqfAgAvkF+DNjgwxlhOaOwZMI1om9t2vUEiyX1p
VYrS8EkeHIjqBV5LgmMGsuZ7F/IlfpbyvyAUlG+SZMiNhbCcYe+G47DneTng7acw1Nae+mSkAxau
LhR0G2QpePZzCCjiyhTVfAhs06DC3XKayKmBhV94XShXuPy477Ztfciq5q7ktnbPgENE+XfDY6wf
MrVChW2QrqqUIUUW2CcH+7Bg2pKoUvK6fIuiyNqfQ7qhhFhiCCAJzUMxrAy2WaONOH3DwU0B/OpJ
D5RaFWKIF8zl7EQHcswxOejyfLMM6vXFfYmhVlWG+ORufrixU9frm3RfdfaO5iQTHWQVobJRt0N9
VZS9BtAcTn4TQza81Iw+oDegoJ5CKtWxXdMl311HN6F801gAS1ThgY+QbUcSP/8UhUHui160P0AK
48Rp+x1ksdy3tKg65GDo1+Ri1FG+iHSi3vughwRmO+9cKL8HXEGbCLUrQVk0p4l8cQXsb77wirE5
hQnX042Hb2ILds7PQdc0xl4bFD9GbD/3xiT/HsfRW+nFCZA8Roe0pxju6wLUpoHq48dYhxqYxzUd
UM46wT6WVXyCzqJaSCjLPJt2C8GwyhtPmqXs9aAFzabNDH6sOBu2PdK6B4gA2zvT6b1dIfP0IGwx
LTLkj9BQrQ+Bl3x/OSC/D3bpKO111G787cHlL/LtpU8tAFiQgKcmDbpxX2wmKMLxMjXNlpmBkP7F
dTvRVehV82rU3Lwddpnw6pPPzYvr6vNePurVWa6agv5eGnp1wquAqybNdTlLUo3xz6/qYrw69dXI
qz/rtx/oMjPIbt3dn2+veDbd3l65i0S3pXMP0FIIfN88uDwQLSIxI9RjFIclfoylDVQuVEK/AiC6
LCfS7Z5nn5rU8V7GMhmWYrQ0iMoYG2iVh4A54WC65XsOfPjOkcZPE9mtGlWotdFlyxuHbItwj/XM
+cbugrD8HpT0y94DvTDN0cT6ikfGFrlZHTku1FYGAMK+QjuxXXdIz2+omzj9i8dqDyIxoj1njn4X
eVX5qiIktEaZjivqllEFgVb8Y+6MNlSfcxVAPRNhNVjZ90ObgFlmsMrXsgeGKSkK+0BeSywK7jkv
TRu1oOCKNkrE45gtY7d/FLEQm94YQGwN+Jd+EKm6Ay1g8ZBCvHE+tBCD8G3WdtvSzqXnp6zzdqAe
+0ohsy1yzHe3KmKAbaeQBPI+WxR/Nr6c5rpMKC0ID5R5smWu/ilWNioIIu0c22Z1apJCIjErnTct
xqZC4QAPiG2Y4TER1hduRO5biELXpYPq2n03lvWzCxRoOY7OGwgHLKioN2tkRrvF5f3uogEeSjx5
bDaqDb3jXRwUTF6FTcoNOW4mwNM79VMRY4cE7zm72BjvmqlyHd8xO0LYnh2pO7dUYaNwUs9XFxs5
6imOWnToZd9vDbBd16sExGznTozlWeu8fBdMr6RuO4CYqW87taj01NjMfStVCzeDgghFox5LbfP0
Aewp0INAyRhoyxyOdGcTZQcWVtZ27qrGzI+VC5V7n4KoTy0vkHjmuiUUDJxyokib5pgjI9aO27KI
Rt/jTFsFkexee8vZUO45GZnhl5GKHstSqP0o9AoU9wCUAs2E/6DQnDvQhTIsJhIDAo9J/NXt5SaS
qNLElny1qZHn3Xp9Jp/zajxSwKjCFEAdaGtdRsZ6KJ5QDyz8PAQLpeLRX6yuXzMlg9dAqgq8NBY/
Vw6oW5BPUyfeuNVOd0O5w5LXPJnpyFcN8ItPygHri9WV5Vvc18+litVfkGPvRmPY5JFwd6ifWVrt
mL1WIXKxY1ENG1Sa168JdtUtV2+/KDxml3rO0oMeVQwZemwFVGn7pc9H7uuoZVqkeqgWZZDGwA+j
oKARRWQsXbMXd14FqjKU+u1jJb3sgFe+puqwOTv54roMjWVj9g+Oiyo7KwJMD3IPmocNNoiEF612
P0KU7ouCeMui40Z7VxsgqKxTFILh5cz44kAcOAsM7ZNEcf1OjRC0tzRPf3fEUbNq44twkZ0MmkWG
ChYguPG7milPHSXCVWXI2o8Ao2wfyCMVBNre7aAShySqEa+yzN7ykeH1CKxsi64J9h3EEjasBwoP
ewpOvR+g7Fh/1yOwDmlg8lq0LGmAXGyl/UR+28Wmlt/a6UM9pqGfYtPe7mPkNIRlfdKz8XshXQn1
BWl/Qk1KvyhCaL7PTiQhVkiAeisQctufGHfTXVZX3cKbgq1Yy09jz77RUMeskrMNKBaNJBNSl38+
k+vhbk9z6f92JpotBivUv51pDpDIZn/8TSDF/26hZFpyW19Dar0+mNNBQxXN3ApAXQSaqalPh7l/
CRpRRn4Vng+LdqjjKwuNuooCwdJiZlsQlfXJRrnPKp+k0FRcoAA2CZ8hwRruf7XLmGuf+7KOfmev
wdu050WUrVgVfsMlqvmRXYK11w0wa6C95o3Tn7067o9isoNVZ3gP6vgNOPbhd/ZoUP25RjHCHN+K
5JFhPx+VH3pkhosU6H8/1lH71EKwC8BoI5RrZkJje+6zrm2PbZfh4UbNkFiim14Cd5AXa7LxLJE/
3XK0MYlVxWDzi6/HzQ4Kp0PFg2pVgggeCBzwTpNtjiEa6fmM6Rh9gdphspk/C0VWVgkKN4ZC5k1W
B+c5i40nUw1t2n1FOW+y0UFOGfJL98om403YafUuBXE1eHLe61xU0Ivw6lcXVPKjZYyo2C7NO9z5
cp/sZpPylWuUYpvqVfPqVQ545lFX2jS1ekCS6As2c5rX3EBKMGBmsKZBpRpfZT/Y0A8zijMb7Pui
rWOUpjbZOhdyPNABOsjDtsNPgnpRiSxD0qYoLOwhXIeKtwIGsgIVjr7b8Z8DyZiVHrD6SkuW8yAy
urwGJyjNh6d4sbGwVgO1fubKdzay4t6qO4aVLXjlAavi4QrKbPlC6lkKsR24LwfQjHmLZqgLUJHX
ZrgKc8WWoikU4Ge1Fa46rKEXObi0lsG0ZZ6gwGhTutnRRQrVXHnQx9pzsFabK3IDJ4HKe+3WqmQR
fqIAGuD2joaSnLFZBY1nbXSnVo+6Y/4FJtX+XcqwWuiD1pwIn9dmVb7skLRd2pFb3Q+9815arfaM
4pJ479agG6ZuA+TSCpkwlOlCZOa55YBcBbkJFNQUbI3yXnlZ+jiMsfcZ8mHWFEQTZqH1Tj2a0NIz
e0FdA6mneULqagWIL6Dr59OkZJomzVHM/Qjpbe9zZt7RmX/9lJ2Htzaa9OZTUhfSTeLqU+ocNc6o
yJknNLFIL4vw5ddPGUdjsEjiVIFhXgYHkTXfukSOa4Bfg0OFV9YD2an1H7a+vB16GY97LjjGLUtb
aV4+AG+HosuWlSjCaXvUjA+heZBlj72nD68mu0kwJRXacmFmqnjrHNvclXXgLMukKqESVvyFTC2e
xvEwPIgCm0QgRHsrWgltXyg9QwQW3S1ujT+HqkAAlD8NxXLgL6uV/QOg+90ONFnFFl8A218OI8rh
9kWpLHtFRvwkwS1KzajR8wpk8n/HM4bsddD0L1xXMQe4DCruGjhHoM6FJGjm50wDOnqixU5q/AyO
uPuDxxJUk+E6lKiULgcv2/SZU90D7JJtQZSEayKCyJqPBFJ9X5Rpue0k8IDRBHvqRwlP3lvNFoWc
yU8jjaZoATwFbsbCnwNpir5zRsCuIghOdXI4FInxKLOifOnaDgVa2DCNbWavhG7KHfixr+xiRCEA
MotyZ0/2sUbxGfTr3+Vkp/jWjss9srSuT0xNDUr3YkPjO+JyupA3DbjdIUE0QTA/QojLiScgBeWy
wZsDaGcjsGQuQfrHNih2tJeuYO4S70LNQxPx5gEInfo0UYoEXgwxT3K4DUhqsb+kbyWvQacSM1kt
nRoCQHFfHJs0T/GEmpqqaIDltcVqtplDBneJr3V5FRkFwxHbJ+OW3Ploo3B2GnwbrVzZLkw7z5Zh
ht1Rn/xXTRpEw1mODbnB+GpqjYVSiGFYmOPQbqk7OkOBHRBL96mb5bb1FLrvtmM155t4vE1bT7py
fsZjmyReoA61rOPNCKnLnfSG8T5MTA1sbtF9zr3xnkx0cE3Uf7koTfYvNgoZDchgxyAwWJLjMgx3
RwiAa6G3vtjSadI+Y59b5Yr9Zaamz/V7A5A/qBuGd5eJqth2j3GhVhcTtUKHS6gU8u+XqckOyexk
PbKqWVB3jFGEAjEE3I6H3hrmWchDJ+Rqyqo1ZrslG81Fn7AY4p0DgqnjZXpXT7W7CKuvj6+FIqUN
YHdsDlffFE2tgY98g/2qESBGwIn0KvT2IpXIm6P29Ys9sp3qYgjeAG2/aOtw/B4XWuxzDbu0zIG8
m4Pc9EPkola2qzUQgyizO9ZGU64jI0Htm9uV0HCF3qne8nNZD13oAx2H4vQYOFkbO72isF8Bnhmw
kcesRyVyY213DlTKCgVm/b5oNhoypg99lcTLDEstVpj9JlXg/zaNTjCfmnWfbqBBnh+ubMkUM4DA
Ty8y80Bh1YSSJ3vbQDVdB5ctVpXjwnPB1mZYzeCnRa29MWm9B33Dvo2i3ufOMIY+NiJ8He87ELwL
/2qw3Qi8r4r2ATgUvwUqe/ewcHtvwESCAs3IuKsAi9En/JmjQcE+r+PWbwg9RsZkQq3pTL/TkrHc
OyhwurOmQ5vr1n9AMh12u/1kAgRhmgw/I8Pg+i0YwraicDSdpHl0S+0zkVIS6WQ9kVBSS8ahAEXb
YK3IS0jnS9zvbJexnplUhyBFZWX+nbQhe7cKTh89NfW0JP1OIpPkm3opFFyhYdTgtAVoTA0UhCwH
V/F1NVGYepneHlFA8W0kAlLApLZ5y/i9CZLfRcNSfWVDB8E9hkPprOrpw19lIi85yNkYs1AHqV6h
rURgt6Bu1hIoDzvW42jm38ESyx4hVJX4eNspjgP2WFbQBo0+KwOPn6bGIzZ6bxNN/1GkbeGLEmhf
3azidS2M4BCmqbv482ahfUuYZpgOKPchiGQxy2O2e5MkBHQ2FlqtiscaCBcPb3GZrj/Vir1Dzzn9
Jlz9bWw79snC37HpMiW2LI26T38KwNpB3A06L48ZFOAXyFS0+GHiwUrCafS45GaDivfEbdYXW4kN
/F1Rtg+pjcLNLM2BS4wF/5yBOM9PQbgG7IdhzN2LF5QHto/t8Gk7rnnQtGNvauIcx7o4u64R7NLI
KoCwQpccgTnaSyiW89XFpnX5V96U5YFMQVMByJ0snChCOtrLLOvQ9bEN8hO0An2Esf3oX9xV3Zyj
LEKxK3itD3/+H5n8H/kyC4ky2wY7oOl40B+8+SdFjSkEG0v1kOjYpTUmaHHRIgUT5CUIgVo9cZEY
iLdRw9WhKVuIalzcgRwj7jdxzY7YulhCCwnsjHXRLXuhq6eos+V5YG/Ys1JPbZApoGUY8ptVorbU
Zay3DkbtAQA/eW0Q1j6BCw3cWJF3olFJXrhrUevPca6ET6Y8S9OzYb1Sh84z1JDovcwa4dG6lAxA
2UjiQsmbpmz8GgurIxKl1ZFaYvJ4aXIWVhJsqDfH0RDqU5zTFe95pCrcZbVhXUiwxxTYuXkzuIkk
vaxfWFS0+zrVh2UzuOwt1IZvFqvkIy+j8n4YsTlhdi17E33HFxXoiQ+AjsnPCc+2NA9Nq6NkcBOo
z06274xEG9diBGHsIMzsqGn5BjK/aleDkoGdyEaHDAs8PAkmbNoUPI8jDw3Ocq7V/jQ6S7wWWl7T
tIXInO3oQHNskD30lrBXOORN62N7TXvQqtY65CH+i+Rw06/hiGpLI66jNc8svvNMwZ9+M7Bm3DpY
Q4Pd/4J37173Dfh13yrH+I5KKcuJORb5JW/bOaj/u5RXkgPkaqBOkvi13jh+nYScttcGt5NU3EoO
uZu8cyzUeqAqXtoRBbV4mcaG1vRyPNnVZO8mu/uL/RKPVPBVvNGZ+ksxcm2rOVJbyUm1+jfz26kZ
4WOn3XKWTw3NbIN7AlScI9wV14T9nTVUJ09kdsOOcL1Jo8BG1nJspYdHM3KLl7qPhnUvubHLoiI6
pyGv/bi30m8fEZ6DynKKCLCRc84YGHQpAlQXR+wq/mGOnItl2MujgGb0jm6RKK+EqNa04Ej77BkF
hc6uY5qKVlNXTmE9yU1+hFzZ6Kb6MWzWoXSxEl8FeI8C5bNlQex8FnqBalmxFKiDXIUkBCO1Mr0v
zTOBgEn3heTpgyksmsJk01snMEOEAGQLb0B2uRnuhtxrtKcys8MtYFkeVldjoe3dXw+m65yQmK43
Fzvk0hEsjBBwSUCf9nYpwcJU7yNCDBJLGJWMBBPU0CZGMjJSn1pufuoGZZ+gQxBwltyRprzAux7I
FrzQXDpGlSzJSAek2eEBGbylquQuFCBqIHswUTbQAMnVVrUxlN+nhfllTc4GblV+FIH2x5/btFRP
LS0FPr9zVn9eww8FuKUqBbxdxORUFDxU7XLkur0QKi4tsDWhX2oKalNGoPmofgOvHlhrgVdTvT+6
mrsykhw6EdQnlxqG6kQt3Avbg+v1i5i85ABx5E8vdVGyfK7sANUfCYjr4umHPx0yribQQdDpC5Ss
BksycjuP71Th4SD8Dq+JuP9b0o8FXr0WyGWDCgm7Z0TmzkYzA1AmbzbU1euyPxj4yfoRCNDPAT8F
gWwq8FkA73c5YHO+XGaBlSxC7cPdyAaYwHJSR6FI6s+tEUpgPp4pnzQVVhsPXDf7wWAdy7HH7oB/
PORHfWgMvG/EFci+pyY28/JlXrJxYUCoEFXPF3+Vc+NYoizOLwKlr678qDv4e3wu47MTDdn2yk0D
r/rIQvodiCQP0qLC6ukUQAEa84ehM0KIpN2Hnoms68fU86dUYI3bOJ39djOCugX9IUhohisjq8LF
UIM2nHPb8MHyye7pwPU2OInKBO17YcwmsieOEe7KFGudiwOybcbEpJWvxhzIJlcfTRuVxzA6mYfC
pUGhsmCaGQXN5X9w8jr/KEOzXajjQibSsG1TZ7clkb20E6MuivYBmFsU10Nf6p5beb3tLLfDQtKG
LkA2esvErMVz6vEYT8tM/xFCTQd1ln8Nqn3BUiN8NVgol12LO2DIo2QhE6SGzKGRJzERYfUcLJ61
96z3bnPX9g5+lJPZ6kyBKuYhX1OXBsU/fhJ21bty0pofnPLQxNJ5qCZd+o8e+SIFcsHJl7sQsMZL
FYoQkam4pwP0Pd7wWqB2Mc/tfdCk/QHbzaACBXoUOZsWBL02yH4S1ojvef4D5bjFV9abHqici+Eu
Hr0Bhet8WLVOoL3gej4qzxXftbD6Fuma/anlw6fBjrL+EXXl3c5iA7i2YrddBG7KUG446kcv8/Tj
TRcUMeP2zy+gxu0iwbQdF2sDl9uO4ZoGcfB8+3JGPXz9f/8P+5+A9bjE8V7xqQf+CpyV7Bh1HQiF
edevW28EJqGPyze94asw09lnux3kEdIK3UJTCHNszfGlFBB58HSAOTHcKsad06dG+VUPK7zL9ijV
d3q+VKYyPqfmEYRv9RtqHPZIoxSfvT7u9jKzIQQxMvc/rk9m3K5XsQJCJRqY+wHgZx7XbxiEIIZo
h3nQhp+colpxiGu3Lo+Bjc6ap1DnW2ySOi8tOBT2RmvGAAj2zksIBrhlA47pPXljN/5/pH3Jcty4
Eu2/vD0jOBNcvA1rnqSSVJas3jA8tAkSnMCZ/Pp3kFSLtq77dt94GwQykQBLdhVJIE+ec4irUT4N
NTDJOmpyKKqammk/hiDcuLUg4bjW1pRBuDpv13qs86+WNwVQabdfvSKSW6B568MQAbCkxfKZAgod
RyQW5E6uIMvN1k0KYtlyENjAZMWjxdz8sU55tPcKvVgtPhwsJCtX76BxqUJoYOySlW8b6dVMebXj
Xm1ACwn4J7DWfqOAIs1HFLsWRuCDvvvsMxmbWwAehi0oE3mAG1LfBGA5eAEnXxYiZ+G+gjBng9de
pMB0cN16JlQQnGpkz66O6lzlzzt72jC/aQ9D5qRHyQdUyw1HoX6Y41Qk+DrgMIVMz6jyrT+W0C1X
LHcyqsEF5KLEHKoY7jPgRQ4e0C8jAHAnE39sOIivwGxG5YZbNg9CRdIVu+G33hc5tmH1NTZAv+KA
HCIoS6Hf6klj664Yq/sK4Pydxj3/2E7xdIpwTLDzsji7GkI7RSZ0kqJKJud+XLe6051bt+6hvY0e
YM5vPfKhwAZH57YJJk0/a1AYBvLR//6jg+zjh3MUG8RfzFJ4ch03To/Gf/rV1UPajEWR8RtgHtkp
Tx3zAjG9fUm6FmSOCah9eAgZizBPrEtWN/tsyOoHAVDffRQVqyiKu2uRsWFTFHZ3jQT+z6hHvp9G
axfKNFXHVo2Z+U9p0WxshVEGe+54niDjGpjKrFE+vqvjKtnSaFuP5Up6YBCi0VFvT1lmZ49AnANA
MNrOLsyMYx2bxl1lu/wpFb3Yl0XbrVyr5U+8ysezK9nXUOZB2unZp7Ct3IfUiM5IoGjPQofSo4BK
akBm6tTtzgRFyobMCukioPPi6UAmj/s/Za7ZoOHEVLUiiLDZcYY+9xCeHh6gMxo2hyJU1D1lu6En
Qja4YsWciZ1c+ob19ap38+xTP8befVO5XyjKHWrsrtUkx2iCCaIrzaH2eltcAF55ym2Qg0UhGNug
GiSP2EdB48Mwi88Gfv7WWIGcQDcBcsJpJnQEvPJzMQGUpYd9vdVZB6S7g73JCYhq52R0MQ4Y6qko
UYMOHr3Q8DO+XsaL3PhmJmUSVIbfVacmcnaQJ0C1hPpf92OvevAE+2JkHmji313h4HxBfQZer4mM
INfM2aRJFPbuGgcbKFWcqQiUzDGQ2ZXdeCghXgScLa5AwVOUoxJtVJKo6oKFbTvbFnwDUHwpQKLM
uu++5shgrEX0SQfaCVoNaXVpI94ekUEbdqCtzh+qUKkC2zF7FW16x7LS+IHqIQCweP5NZCGEyzMt
BNcyjtFs7HOALRrSU47b9HYCcOLR8STgMfj+fkmlcxCJ7b1wNz/if9m+8CZ1Lm3poafMQc+9APto
f0M+N6oltlq9gRdmtnEny/jsDonEuXhiKfK7/nH4UYbIpYNa3fkOApnVZPXul0o6JugW7OHe4ll8
xIeDGiNy7DeKzXkiA+mZoMro7eqsq6asWNsEndbiOAM3oyrRkx1Zc8gEVEOfR2J4CBnUqMC+ZW6H
zGrX9Euh34fZZCu9kuyKUkz50ND3DUTy09tWDRVim3BKu8uyV9Msv9qiFqdf0a5NjndJ71ibFqiC
Fy7BJa6+jLZAYtD0tQJczOVw0OqSrU18XfMdi2S1na/jOLF+gKo2aPUj1Bw2YFhaRzKdHjPk9mxN
3uhJndqvJcsWA0X18kYvTgijEeiB1Wc3y9QPJva9P3ztEcQHoKmsOTjAh0n+sG1ssCdU0vpe/uxk
bfvFqUyQNokkfU3D59Y8L7LQboia+iGrwq0hEdO3yfRcGHG7LhzDvO+nEceT0Dw+QqsqviAXwDZx
FzZPbVGHAUQO4i81jsbVt6vsUvFQquNFnmZgHvrLGnVxLDJfB1H5hKeDOrU0QTizYWHE17EyLbUl
XwYmlvI1nifIGHZqx75EUyBNSVHrEidy2PTIAh6h9gKePdWLZFetJ0VJRscQmeIhW0jF5lOJVj+5
AmJX5Gepma/wB9qB1uOW3rV9dOgjT3/94bN+eh30Pj6YMus3Gi+NV5HKh8kq4qeaxfoFZG+oJFfB
aQUVb2cshgsOxtIn3BggNYJ46OwNG5aWIvBE5KzTFikQbvJyNU2oQ6qHZ83J3e+8Bpe6IaPoqY+E
ueu6sTi42Gvlhd6ctMROwVIeeZcoAcKNeuTrlS9WPuqRL2bQsdGi4uFfxP73NbVe/nxFWk9LtOcs
48O6VOR2bjz29zF0m2ZLUdfZXJp7kUM2inzUgGmDrw1VQb74cG58tZS6Wl/waW3kcQn2OmRfBnu4
hdgm7htLi/amsKZb1vivdQ85nn8MSAFYRXlm4OZm8h0ntgcukZMCnQkwRoYnzibKMi96JPP1mCTN
Fw1qdJ2WJd+9CrnMCW9ZD3nRoya9r6fdkBXxzc9QEVdb3L5vQt0JjKpxsPFAtjLO8uJTziMLt0tb
QKMbpg5R0TXEOLsdkhXlpywNE9y802hLo3bmTjsHYkVrGnVD8Nd3OMRd5TGKtovMDZFNxaOwxDs1
fnPDiIT8UHwFY2XQhZn7HbJtIC0JhftUAKu7G0CZdaBYX4DZ1ANW90NsmQ/uk1SxnYr1fen9QymP
+3EPiuNzy4HYh2Mw5vqO/qHgpG2MWPd5az7NzzZks3clFIW2utPymwTcIABjrvhzTL7JpK++gQAZ
/+C5XTwMIhz2AIv0e10O8iGRTbLyWq/5xqo/5imqzp45QntysgY1PYNTHy08Ou5saPWu46ZK/mBd
vadYbczvR/xovw4xVANYxaonYzCcPapx9sIwQCYNVj8dFJBfQH9+6wwjv4Ul9w8+tokb8puQFkuN
/EvfjhxPwrw7tL53BsEiP/XhYG/AapRcNbt66yFrZW/6SIuvubDtzah6UfhamBbgGI2ZbIgwBN/d
NqhQboPUoWPfzKyGpAgkUOMep6sUNnG9/YfXW//XPaVj+LZngwRex9bSgub5x7dbE2lkkGkXw9Ww
+AEpe/eIsjr3SD3jvbf4GnwEEA/l+9/FLmHL/P/JB3A10gag2o066F3O8mKkIkY2iYC1SXob8ybc
fvBTBPnmaWTPEmLUXcZpmVlWTC3WCT0EGS30xSgkJU2zWW+sjb46ftI0ILjL9WidIzl+LH9tBN4Y
jn3NAKJRA009OdgzvcfQCIox3cPQfFrcH2bRAPmoB1QzFMUW+2/nLSEM1YKz1CYdpAom6k0CVq7V
LLrpSifgHkrn8ir7B9o906Q6McVlCv2f7//3/zjYF0Gc0PUsnE2Yhqt/rCOzh8lkhV1519ywcJw7
rPPOyb4neRjhnT6SIPxLnT3E18R+CJ3i0XSB00YlF+5RuLllMvs+Th14zuwLAUSjJsGuoWr1a4ax
uzjkHDgCIEdRxQeQUZq8DaQaOLtpgEM8FfigsL8iVTDVSNhmQj+A5qIGA0dW60i3FN7VGSbvatc5
2/MK5ViLT1aNdonHaQP0e6sFFAfxl61tptaFLGo8KBoE5igNlBuE3pXmp6jZ3ky8ZWsKsdQlrFbz
5kuQj+I6r3uIFP/jlBpboRnsKYq4dvUrDoj0YL10wvD2PXSz12QmGp+gGjeERzL/c9IYJ02Qp+zb
wjwHpaTRE841TZr0XHjdZ3BaA94MVhIcz+L4R+LdbC1tYGhRpOB9FnLVQ6v3dQRNASrvhnhDh0dW
KL8Bc+RfizDLrsiKxQCS41CJZis+BdR8Wfa68uV4KRwNQNW8TD5ZeOEMMheQ6x4iHChrt3+wyn9w
G5G8ToYG0jVQOF+hamXvOpllx5ZFb9Nx7vk2ffKqx0RkF54jQwPiiQfQzUYPQ+ylnxJhQHwR7rjp
xgvyT1Uwb3yt2NnJCeV3NFp5kQ2SV7M60mgTNg+WWqP7aw2ggIIw7n0LxDEuylatVl93Rgd8pCrH
xbsYShwy6RV3vSzxpbFltHaArtjNmoOakYN1CFS8SiMP8iLZbQDgMhhGqznXVpvdLF9TZRNpvqWQ
FEflpwy3KuhnIRhl8s2Tic2NMiheRgVOh81KP4QkaljbrN+2ySDmczyvA5WcXwM7LVPvbGp5vqL/
Cs+J0hUEW7RzP/XTDX/Jgf6DUc0X7dJEih2dCqrptt7ZdxwU+FQ/MtcbJyrTBAjFeqk44WGcQ3Pi
hf4ZKhVgSUhsk0nNXJDMcvttal+hNNCd6u6gOWJAXRwa0+b5UU7ZoXXbNxf5e2UKHuPf221QPWvj
bB/lTtOO/iGMPOuQBERVCf2TVJXGH2yw55BFEXY4POhsaO7IoulZ7I/z9Kxru0OF7UTgs24zMf+Y
tUX35ENQ7x769AnKQazxc6kBaQA0eLp3ynL8DBWUU16y9qlAWco9lyFUJGwxfc6glfK3YZHkAnxP
mF6p1bDdSMcwxDeJW1G2LVhUnJxWSrZKwhIll5AhLiFNh+5Hu7ZjXgY0Ye7i1eKTaEeIE6tFZh/N
FGUHGR7q/jSJbDcHvYcLZp7RcS+TC2ZzFOGyrdcgB+eohnpmCb5utynYcTDEbvGDoxTCTM0YNaus
DpMNxSFnjVwMzUOVyHCxVEICqw9eDD+FkG2j6HrdIqcDbAa2hOtY8AK08sOwC8Ps+0JHLWMcEYHG
D7x96tWfBvpWzwNZm+JIPmrqYWdlafcwG2GYnP5unTb63kxh9eKZE37nmm6cBCur5zrka4AP5KuC
mO2FP2RbR5k4Z763Gy1+QjlmftdDST7oR698XaYzvCU+QU9gF7X5n5nwRiD9oVxWRj2g8WMmzppt
IrW62NSjGDUDajXTluLILwzXDUA9OK57E9kFoYXhE/WastLmXvXeK7nghyl0wdkUiRwF+rXc4fXD
esEXZ0cSWK5vmitUveiXoZzYXTtBRZqOox1pn622FsBxs2yeCW5U64WL2zCAS0R9+g9/x2LSqDm6
8X5AQWs6leYRUHXz6MegjVoVVY4Xj1QgczhB8x1ncxifnU5oY4hiDQUZnu23Ce/LMCsBgdfQfCeq
E+JVqZC1h074UG8X+hMiUPlgtjy52h4k2zRUqAwtyA6oqUHwMPfIbM0aEpFjd/ng/xBrq7oijsLG
LSqtfp7PqtreO7Jrrn09Fivh9Bb4rEV4s+pwR7fRpg2zHavacEt3Wz+HIProtjfwpSeXDFI18114
mR57fXhDsdOOh19yZgyPhHnz8F6glemnWmWz/jIIKQdDAGb26a8woLA+DyXbADqig9SbPafemD0Y
QKU84hhghFQT6qHJpKbUxmrFmjRUud7mkXyYNLg43gCsGnm53g5XXRnj5D/hz4Xe8ydUJYkzqtjh
90wclaeQII/wFg/iU6BlzhV0FmvcAwec84ZRuY7MCKLKytTHWOHN2D20HRFCPoqz6/QXOzNfQmyA
TxRBi87LqeU/+OargSymBEuNL4KpcLU98iTjiZpKTGAXWWyT2EYWWzPGt8gRUM5t7E5/0uDin1fw
w2KFY+kvyM1CcSpvm8euiZvHEZUdgZ84xZHMVveKqx0XK7KogYaD3H2YZbn1H4IDg68HPR7kgGqI
WOxcJMs244Adt8xj4dwZVr+NtaE/ak3VjEdk4DegdCkfEjdnT6poBekV69O7ZXauOVsgRMZf/LO1
jP1v84pW6sg6af6q1c34swc5LW51L01iZJeUe8hcK3cNbP0G9QOQVVSmM/mPEFhqH7Bz6h5d0Vwo
Ci+tbK87jYYkDKJAmxIDKcArZGLmpW297F5sLXxbGuWM6ZOpjcNpdLPmrlcNRBnDQAeuZptGUjfw
Zq6e5B2r7wooP0gjKg5KS8nc+Q3SW5WXXChiDg6jtD2Nvr/NJ6DL1/NcOXk4bDdiKHBx3QR+GWrd
pqGZq7SdDFxArU3Xz3vv7dLzFd4vSCFZXwHPKC1th9e+XRRFLg7osvhB8v7JgVwKip6Zv/eN0FmP
Rm2/9Fanr0oIURwhcmS9lODMo0kQcIsf8s4Eg+JnF/uCvdF4e4+lqD3VwVtx6rDxnhv8YnxkmqcJ
VanKGVHXleYZCJnibc4S/nGN2c5D7q/seBhWFElrUs9KM8Ckl+nLyPunmi+4hFBvXpa683jVec1J
R8Gmn975oa3tFgKgWLECEVXQBx8NfPC9z5d+7s7cQhQG+PdjxBLQMHqWdWUD9LFZ60c7Mk2gW65F
5BZIjgKbSj5qjGTML74f75HlA80a+SJmHkwzY+fBw5dQCcC/LUWrSAginFBt8+D4hbVtOagUuogn
D52UMarLcdqBLD5QpIYRP9Sq8TPXPgEpMEeQXzHN39kp/rHVJGrIH8ff5BQ594u7i7Wz3fvDeXGV
OuTJACREjYhangbGNgdvRcLL3XJdvZTOGrpFxcZnsYxWlvq8zgTMzLIWfV786upg8Yk+cU5J7D4s
f1ZXeCjVa1A+mTQvYdmnr2aL0jyTW0hQKtNty5XO++nZKAv71ADftWLKXzYNC5AVGi5QnM5vJZYg
v5gasZNg19jSdF72oLSEbicKiTxsxFw7ID/qdN2VHdn9oezCQLOG/l7DceI9arGrFWcy24Y9g+99
oAHZWWB0UtvRAFOj1Ct765OTQzdviSV/7CIvAq2L8wc/hH3AkuHfLe5oittLayvxJnyM+brqs+CW
Ep182dyZg9leTMsPPMdIQYtZ/9yQz1MCtzTArHWb9/bpd6HFb2ayEYiKlsntsuwShkpto/541R75
kF3Fp9cPl/hgjjSXVs2QEltD98oFGhWffZhqduQovhnsrDoA0ZsELdeHKzVNpg3XCfwFdVqMd4tf
r1DCj0LbCT8MxEJmd7gKpH0/zs9sZHpAjpGDl9dwzxw4M5TKjCLa9kbaBtE4ljgTMSv3bL83Q5TJ
Dph54zCAm+FAAzR7jp7tTqIArOm/Ene0NvnWI84pyCD+6Lpyqo2JiqEN+eqhtB/TdA4gT95O4Ic3
NX1D8TbuyY8SpeSKnrrUGxcbdQFN9WaAjhELxT4eoJdt61WK+xmKWKRR4+0XEAroDqHJVJycKiTw
e63ckq92J2giFWpypCZDIAM2TlNjUIma2OUHNdCXdpiJ09KYv5o04IedOMna/dy2Ub1dXMssI/RR
jqLCFh/1/nY5mrEE01zeQG7Fa4EbrfUcbzwddEBCu+52rQdCUuwagE/oNFBNgM8zX+VOXT3UuQ3y
/ncfmTRAvqbaJmmxr2LvMkH98miopggt8LZTlxprEOASjS0ZHufuMjSH5l7kYtM3srcFfooap7ba
qeVpDu7i5r7V623m2ChWwzMV31rHOgPohYM36pZx7JZrCe1tvIeXe8OLgVFidoRUGHVVeDSC4MRF
ovSYgM/d6VKMJtiDbM0exw9Ui0dNwxk0olq2r0wXJXvko7o9quj7NYT85PIgbLEzYvfR1zg2QeNk
IJsuDVAewqReoUzq/c78F9OsITMycLH0L21YPHW5ZewbbNbuGOu1dWXo5Seg/HAfgbDHN9Oq8NQo
8EXskgwUEePwVWPAtUIv2bj1jldsjBacqX6bldCQqdl+1HJ9XgnFmOUniDvVIPgvoKDY4eECEn77
XDbDWwOqCnMT194YkI9GPYDdyjXZuQpswHITVGPqbHXosaK2NvFs4HUkK9fgHATheH0/WzRASwx1
GSPw18VnpwbR0z3QQCBaB7bC1NdNGelnnkXdSat/5DkqBAJyUaM3RQLOWL41NNyw47DUz+Sf44Sy
Qx9c9QFHBt0foulIPgdyTvGRIgWOUUKMHqCZa1ftMW449r4obO+P2IyDQ8TJm2ZfQxPyCHRKaEE9
YFQBauw/vORop9YzThSwLLPE91DHM1YUCUpesRoZMtqtndfgbvGruel6866ZUMX5wU9mimOoHIp1
lyWe/I6TNGdmt6sPfjIhzIcUVWw9zhYI3IKis0HfvsIrfn7h2tQMoAIDkuugFWN3QmXePbCP/S5M
yu7EVEM9q0IdPBTTtfZnm8ZBcH9ftygodPS4DFcUToG0YIR8Z7haFqIRyFz4IMf+a6KfgnoooJi5
SzMpkhles829tJmfACFk7SuU8d/Ro2BqebWf3B7EK1YBOBNIyZ4cWzvV1pit+hC6j2HUdk9RmYmd
NkoJkBjvnlJeTo8jvp+QYXyaPSleEWO7BgeMCoBOZnIGGv47WYDNIKyUSLfjJWm2gOGdFyQTZ//D
CYWQn7sQuimAMXHwB7D+4uQZDtNUQyY1fQT2EaZCBpQR9hBQR6AswL9CI4PA+/DYQ00QG8u/llgm
Lmsvo8sFlhWGQd0K5rXVMhQzqksvKwjd+Dw0EB4n1iA2xOF+wFvWwgj0gSCI6IMolg9grVOxi4tm
kUk9CiPzPZb8tKTAz+74doTqtuBdLuL6hlMf4BgnxgHECf3TYIflk+eVt5yIQ979hTGWTyreMx0w
wwwc9aEuEvLuVKya0t5VNbYwWKqBujt6di9afKU1swwWm3qzk8aXOWROoyVBxKeD2+F9MRpwIbjy
tk6pRmh4di42OSlcWIOxZ5o5f6bF//Hj0Kedl3EG/Cp037JRBpgY0kAfTPJELLlII5MPOLpVqEv9
QNbS/MReSc46seRpJq9c7CV8IbRUC9Zt7640/bOGG/uzP/qbTM+dV68Lra3UMmNHZgypmaywrZda
y6Kj04CJgPyjmT5PeA99rPUkgvYndhXkz/MChCrQSbkwzzAfeRHdTCdxXz0GgEStnhW9YdwxsBjd
lVNk3MWN/r108m4f4T7oAW+dG0cL0nOuiph9rWs3qBzOR+z+Xd2E/sxfKyQrI+TTW5idm/pmcjWc
mam5ODpEDou6DeoEqsSAPnCP87iArgu03QidnvbbhLTMXas3rByQJ/POnebEpxhcvadRmCU4iN5t
cuZJgbdP6lJDw3Mk2dhRyFUSjwr+8W/XWBayIpysWTrA8zn0Z9tJGwOBU7ENgG/FCuiQENy3Pao8
XNd87XO8soW1bl2E8K0R1AJcP8XQTKAIORX2hXoUQr1uzN6WIpOavHyIzWeqxGy6+q7kY3qhys2y
Nvk9ao82NEaNxNNrn49DtFp89di6q4Zzvlt8vy4EsuP+YuTuDog3MIwJpK4AYD71nS9ObofczYq6
rRaORUBdGmdtJU6TD+icM2b+eswcHQd5/c/N/+RDQuJtLk1rjuMY4tn/vuK/WKyEskcG2Bk+BK2m
M+y/q7y7NF7Tbgseo2RMhO5DE7ZtEKtyXlkL8F05/UtW5O3WDXUTHF0Gzr9MyA1CVpof4zrqbiIM
820EVb9NXDkwiyhG7bEcAhrVQT/04EP+dgAHzI0aEMgekHVIrhSvGxWgZib20jTo4DVhXg361M0h
ykIwz+UNSJ88ECOcJg1yYtRbTAAIWsh6xfGGfKZn1iddNTnkJ4WML/XoQOFXNS5UhpBDfyxZg9wc
uaokDbBrdc+zrxPVAaUu1tG3SrzdsRyFWJ4Rn4jR9ycK3wEatOC8OZK/UMzsyyDPGchFa99YxRp+
4K3Hv9ZihBxiVOf3LB3kJUcR3Qr3y/grmK42OcRmP7d5jue0K8AFy3D8ysV4RwFejA0RzQyB5I19
XV5KxRJQdBDTqvv0C95FoeY+8uJuVD3PKsbDWyoY6B9HC5q2BdMI8Tqp/40zXv1BwAT63vbsp6O/
m2zxRJYWw9UQi9RPgf3IylVkTd36p6GwGeQ+KZLHQiWiqUkiADWH2nF3lJxeBqjXGdWfjFViP1vR
8NcsPS3vrNr70miinQcT5XKkMKBChtR97Y4jHpqJf8wdr751juUptlV3M8quvgFyHyItxMeARlPw
Bz/gVgM19nRqVsBg3rHSTO7DvGhuUDYeVtbgsT3F6k7a7SQwx2skJXHmIvkhAixXBlPNzRPJDn60
eeWlBxz8b2l0iZucBg9ics6NX4IlwhX8HBa6wHO16YqbKaSqGIHEqyppuyxNBgKb2Wxx2HpyIZxM
g4v/Y2wHVrtO2LvMxtfhd2H/4lp2g4wk2IYgQTg5Q2BPMt4sLNq/ZeBeGLk/DEu1gqlWoAGtpH9G
UEoBXzhApi3WqxeBdAaYRV3PP9d1B4Lk3EHGv842IHe2oTs4peF57oIqJzyTLQwo82ixf/QZ3pzX
NPktnE1/QlxR7GaTVpyH1WTqGYxbKxnJYk0LeqFRnnVw9/hmXwSo3BGnBtuuAjxouFmbrZOcyGmo
kZGCyEnDqTP9aRTCUxU/uP3/domfVpu7FBtHuBmgnjndQonvmUpdJDd9lEjL7MybXHss6/pZqIrk
Lht+6/9NPK1TvK+TWlN1kGDohM7XsFYZh08oNXKQS+rXkx9Zi2UoKxuneQyUIm/Wr/OAnPiwyjJP
jaU7rYqmZdXlimp0iVXXX6z3MfpsHoAinZnnUcBLubaE1gZJLb0QpXkyO7WqMZw8SbbNCB71QZ+y
E/VYmzooHXgPgibkCCKF6eLSgFeDOiNYwnVQGqFMdijWrOnrS2F17VYAUwBUd1ZfyEe9oXbrC/Xq
MapOWoWNoJrgqoZ6noRq7DxNl9PJgkzCYfYtq1CvgvotTrZQQPlhYLkGfQwv85G2Vx9jGaAZdM33
j1H5oIzryhalS5NuH43akfqeuhZ1/da3j6icLd+8NOR2Wgy0mVPZRy8dAFWjrjPpFfg+QZ2wGgo2
rGgqqzQHqhFqlXlBnRkiQEWtA9oVnl87JrJ9Vo0dVHNLBiZ05UTVL6j7NDDggIjrSi7cjt/iyKSG
RnkFWgZm8tPipzV91mJNo87n+TSqYjNk2U7hhKuQC/vDv66vYsMOOuFgun6LW+a7pZ/uDcfoArrq
MvAeu/iXNQVu2BtTqRZpgSnMatNTpbzhNPgC5F656eZC+lCdDPxkjyptMqThGrCRDf6c8WTH7Xii
3mwOE9R/lhHNACuXISFpPbTMOQqZusdYNWT+zkchvT1+0jUddArvsR+mkknzKUREbrsDh5rfJgdR
RmmggWoMey/3wvKKA3LDf25+8vV+dOAWmyPsZIJWBqSccG/Gr9OxnKciK/QrmI83VL1NDTMLEVRx
bp5mX99B0wOvKKhgBlOORnp4qMuUTMtU/Xp1QWLRhEoSoOGmqi4RTwD7hl+X8bKEKtgbucwYava6
53lxn0Naa+cOVXtmZlIdYlGFB9Zp1slIGns3GiBd7sBwvCn8on8wOxPYgDzzbjxmIPdkffe5sEUM
lpik/Tp24q4Ze/NHA6080xsG4A77Z1dT+ml6lB2NXh++SW34qjOvf4VWtxXk4LUApaDnrzg+wyMv
x2azfCyg/hQdkCfnj2XYyFjVdvr2seowZwAfmqhhAlfTIROV+2gbqpa+N89QA3Efm9hyH6XSQTFK
VDSmGW7bThKZD1lyozGKSnA+shEgrdtQAA3YcliDNTa5UkSESqm9Zhf1ii5CPu70n8waRTEUj3dZ
dpw8YBloDYpolYi4O0DBi8ymhehfjNPV5SpOzqJ1WMSQhVEfdzQq88E3n5AMH1FuMIIbA6TB/MUc
Q+zDE/2BK5YLnYN3uAuRaMczHxQfGnS/3yPstktXqDzztz1LO2DU7anC8TnqWahXQAgMsA6prchE
fr6eB5a4FmV5/0BtZABP/ksFJfDBHkD/QAlbNgZdAJcw/nMFpe6DrhgbhGvlJNB9RYG5ydI+6Hia
foGox3WCiO4PV4JQeUoYB05wWpt+Fv8ZevrnTqb6K7KNLJB+a928qpvW7WRX1wxMRQDIoyhN8BG5
JoiaHky2EjLhewJAAqcaJGUav3hxkp1S7kZr8lcV9CoM4dp3Y8U7qAqmT4T00YvQ2xi1CSEPHCZl
LqQp7SkbX30UcDY4Lvzagnl+rQFQjd/7WNwPiROvKjWQmdMJcLHpOQcjIPZK+tFIQfYDIImLVGqT
33uadZ9ouXtjg2xuXbZKlUGezuZnHOeG90XtOTc/rh/bfgp6yfObq0fpXVqUT2S1ymWO5hq53eoB
94Ls1osYiAyXm4fKavLblKbNTked+5omeKIat8lYxad0coq71LZ6YIqdbOPi5d9a+5oo7iKwtK1S
5bSy6UvB8h+1sHnWBhkIvIJu7LRAbyp9bxI2yTlIlMI+lgp3ZIeWu09kyQJdIZWooXgnn/R9o3Ng
meSpNLLiMZtwqDIiBehk3gpVhwmgxgLHcoqAmBoyI6EIiIGewF60MtHNu/FHW7SoPFSBkxqg0Q/z
/tacl6JptB5qoX/4+p+todjkoJpnOoV3NHzN/alZfMiZu+B7/G8hNPdfxP2LEAbmlh02sOd/Ebtc
tp7w2A5m+9dP+mEZ2Z8hfGkdPQOsWKBKbk7Uo0a4JlSdVEM98pWj7W/TOvu0uD5MXQY+TKU4PO5x
2Lqs7ESge/GM712ccEWGi9IOxR/HVUO9/x9fVfpry/Cyg/Sa/1jOyVIXdN1JvzE8vV9VLff/6Dq8
9RRD+Gfr8rvCr4pXhtrzdTe0w709GNkBt9dyn+qxe83H9i7r67Nwum3lmaDfiksgn6Wm6Jn43p80
F1x2HN/3VnkwNkdZYb8tJZjhrdQ9gY8s/w4i08c04t1X6YxfRtzw/vBzngbAGYpHvLUM2xAp+svS
eFBXujARxZfh9YN3ManXaqm26nEbWzPe8CGgmbxwoiF4mw8yNPhtMN6uRFMbLhITPXc3IK5EmR1Y
7o7/j7Mra5ITZ7a/iAgQQsBrUfvS1avb4xdixt8Yse/rr79HSbsp13i+e+M+WCFlpgTuqgIpl3Oo
zqjLngUODO/AcSzPOraiHonJyuHOD+xwxVyLZtiB4/kmKiliVbiGYmV/3eET31l1U7xpA0AEYp66
G0Qt8zfDto1dC7SJeW6di486NpoL+OzoBDoW0PGpuYYLr5LPbfg71FwAYYR4MIpv2ZS537lhXUF3
F77Hlky2E4ooj/B2OXi68gLYLNz5bozbMcji7203gJW96ayHotbBQwbw1jV8XR5enANeq0CTdXW8
d+A4dR8RH0wfpCM3i8h3IVeiKovTB7Iipa+3sXr5DodFprVIB3QTbCLAGeo+kl1a4q0smMg8sqPl
FFb+yc3F6zLViUTxKKOdFTvfGwceTwZ3C44tw3TpXM6x4Zv6eoP9EWgylJCaVsv6Yd2UFgB4cx87
hTLFM8rpemz47aTd3lsCX/VVCtfYz4Yoj1hXqMk5kR0HXu6FFTrfd5YllGu96fO1JdcSldpfedTh
y8uaFmQJlWKbBotVErbxiYYiXbsil191U9qnMS9aZFsW4P+oBFBGwi4+1j0KhPE+z1Gf6ceATELZ
KsdtB81o/pkB99oTltteF1vQSn3YAvTPeK+lcZhBFsCZEq3rBBS1rip1Z8iGPw5IQI4v+licB6f/
MwTFG4gE0dhZ89F0gXY7JC3ZkcnvhqQgE6HF1iFEDe7QAnQAIHB+fO4EDspO9iVVyOkJnL6InKtu
pQjHySLJBiCvI014sF0gPa00x42epG9Ha7d3ggs1IgZW3Now9WLLnQ75Z/XYBLuijP2D7GoHGVV5
aiFtMgaEIGu6U2VXpQ84CHSdhZT5ZlzkDtvoNu6VJs1GpL8Zozi7RWh1QpDMYFWHsojYPrcS9WFm
ikqPG6HLG/tMaq1jDfj6JBM7x/bZwWDuC2Ub4wjSPJc2Kp8qvzU2Lb3rkYl/aVF9eyGTwO3Hs5pg
0sZhMSbtqGGHmlXGcckD7+MSjt4YIFuRkfs3hJ2UJU52Mw1nEeXDquyQT1o5wkM8Pz8Vqm5iaUjG
qADjd2rU931Y+3ZrrqJ8QnGyWmExRrTj1GN7vbuT3y+aqqvfTAv1dJv0ffyYNcDQ73L+o0BH67n5
gwN2AJ/83JEDJJ82StXbwnhPgatll1un485qzqjsqh9RzIGatJAykuIupfIu8/JzbgAuW5xufyZt
3qyC4D7S73DkMB74pJVHOAaGEzWFGQ+nJDI/hiMo7HHYlZs7OQ1pAtneDZeVKnCClCtSg6fQGzpN
P5AWMYiPS9Dwd7LFRBSjFzCRH2v1W4taQI5FNlLmaZipH+HYhUCYo/HcHUrjByubbksyfWB7pw77
vexQV9qJoEAGRI3HII2pB5CL8vSvMgZMm5P99jvLZWJluu1mEFaDxwbqF5YShRgkE5tG0VXeKWi4
yADEs6mjwITn4pf5WhzhBR6qVUqUH82rLHMRMqr2g5M2IDRz+sTwkMoGXtfYqM9j4bOt6ft/k2hp
ADNWn5ch9Sw1oS40uUG5AHLa1SKLYhnezZ2QrQHAzgDFcmoBuuxiTDIaLooAJ6kV4OnaTZaV2jpq
J/tYoa70YPRxt2Wy7LAJqU5WZyffqxSnEaArOk9tBpI133HbLQ6C3TsDi3qtqvzJAon1/f7jB2Rk
4NX5TBimVOE5a/hfE4Y7SiC+yzumLGJKQ65jWW0Ad+qc/C5wwd1euCca2iBFAhrhp8aH/+/QA61p
MaEZ1CChOdvlLqgE4a4VHjPAodFELvbdo2FsUJNjveO/cjE5C/9Tu8NfDWgyXiWKU3bczPrDiBP0
U8IT5OkqC6793SIJ8S+4HnxPNHDUhH3tH1nQdes8k+nbWNjanrkG92gYAZbxVEcWA5y3nryxGHyX
YxH8h5TV2CePtYMIlprpBk340poC0I1N+kaiHGjOiQkUAQ0Y6rHwXy34Ky+hKmXkxYBdSJ+ku0YV
QTqpqx2kEQOhXmn7FFBCYuo8vAbB3KQyE0G7F2w7hKnXc45i37UfY0o9BAJMjeCz8+0DJdN1kPxF
1WMIJg77EdFAuAJ+VpRpNUodNNu3tySjRgz8itQR/0yjUKblNXe0mzK0u4XILM5j/2ahHrs/ayYG
AQpNhuTybFqFLM4eQRLg4tAr/GvfRdVpHsKL5CPPsvywqVgHd66ysdwUMP4F4X1WXfc+Jv34tUfd
P/JMk9e80q2HKR6QBaXkda7XG22sJ9AgYDj+NAMhp/Ug2+EbvNndqWh1bLPiMn8IuY9zfRqZx2Sw
DiTnMg5BHBO773UdJadWZDFAFnMQGKr62ciy2TbtumYGjgLNY+TFgA+fgaOqKD4UAGl7doe4fMmM
dEd1tB1KBAE+Vbtz0S2tIUPWbAfFpmu6ceRFLpdHA8Vn2OXm6XqBUBFG3e+yqv3i+xwOKYJPmSFf
qWsUwLMZkV8vE1C/+Ih1PVIDTk9A8ANImsfjo7TQkJhbJUgOGngTbkxRTblDAU8Iz9ZPO4YY9JXz
eRKJLQvYt5XbP9jF1J5rEJNp4dgcgX/XnkmEjwTffgc/gchx8QCnMTwS005vsi80urNbZKSgpWKt
C72sseBdVevxYADlD6nn7jLHbeP5Fv5hs1yGLq9FyRdae74vusVlGWm/ZpFbSh+5zkWmb40wewz1
Mr6k7dA8N9EoLyMI6Ts9QfmTavygLzd5WNUbGgph1c+pLB4tHnxMYsh3u0jB5klVBIRo4Xbuqlee
eGos5Y6nXgE/78kAr5rZa2xH8kAzI9CTkckAHtZ5ngR6yS/dz0nLir5Ty9XY+9j9qWVvppDNYtjT
unSJOBbIMkrN3Y1s7pI5CnRxM8vMFoF0RPx9BO3j5oDjPKqxzNj0DBw+5yHYfEwwR0FrqlgfDRct
Gf8/5wKSyEatW75nSNXZDBQLiRSUEUobAI+qhDNEMEEJJ3WN+g+Urm0WBOJFQdZSTSbZvyoKVUlR
TwBFCxGqq1CB1iMRc0NlpOmFodgFwF2i3lRarB+tNuueTbgOUcQahn8FjhatkO0M90SN97NVyc+J
Q2LYf4Z50MwTcxSLP5q186pruyiv2wvPUYLRR3bQr2ncjXI3NikoefUA4WyU4rbIKFddVsv/hCCb
RY2hkiWuBqpXtUQ0pKiFDLtsMxvOws/FjQkouV1tVx5da7nqYpchmxWV+/jv5JOOSykfz0707t8t
GN1O1Jiuj2z/KO6KTRwhYliJWEdgCRQjJ4tU1GUS2DvbBgDhYQNo7nlI81FwNGnesp7odZz69Lwo
NgLpuCvSzMLFqEMO7elmETcMMQk+qV0OZ9CeDG+uS+Yk1EFquO2H6dsgER1kKieMem2IAOAiY0hB
mWwWH0i0yJdhp+Yvw9+ZkOz/YEd3oa6YW+0/rpgWQY6AsbqaBfIEr7VktEEdqX4R6R8Vqilm0GdT
4ejT0ABaCphGXHAAKu2ioEku/7pIRKZrDOxBtQeGNtRyygZIDhE/EHwfNYTWZ39C+i2yOxMaosRl
zQrbnOe3SCufgQAX27iwWjCNd+4eFd9gCDWm5woBg4uu48WYmBr7A0xy0gNa5Hhxykl7rtvwmeRT
apWbuK+qw5gGGsD4dyR2yr7b2w3gnlLkCvwBELZTiBPDaxzY3RnfRPjladWq7VfwqAVXBz6ipyky
kdmEq8G5isocYfeoxK7CdxQ9zfbO4Dc7EMGjTEctqwOnDtGv6Es8+Qnq5etkPeX4OWtWAfjHuEq3
YxFqa2e0sxefV8gQ5/NgMLL8hTeyX1daybdkILFFvKJEbV/zKX8hUczALZG1mrOnoRHF/dk2xR80
oiZTdB8OynVOtOQ0mc4ht4A4Stp86MvHIscOMnH/yBxASk8EwiJrgNGDjaXYzmM7RCFayiogrLIM
UYmmwK4FrqcnwlhpgL8cD7a8EthKoECIAbK6wLSoxYU+TkfSkzyOQbijEom3JJsRXtRFGLJ+vEVG
F8LjcZ3AWWoVqGiI/ck/AS7IP9GwMSZgkVfUkmrWCzfeaJU+ATPi55y7iTRkZjPudCt47ZoR0UTV
gH/OgrMGaSyA06g3AoDFH7KAR8DQnvWmStputeadJurS5SjHIj34T8aVq7Xuuk57fnTwZpmbCdX9
xxRnkQzYZeiShmzcHLCZs/BGf9MNwU9jestSDsi6UAcg3qXOnbWQSEut0iuvhgQ5nXZymVRDvWWo
45oAvEPuEtkVnTBBYa6mSCCdObqfHmeF5u+7EqQhy3LLItRDoh/4Btr4qkdJOl8mdF5Y4GbnO8u7
a5L9siz1IiDsDlmFo5MjmmlVu6ONrJGe7xH3faORxXP70ls6R+QxHX74AnsdO+naD2NSO8DfpBmz
cRWPF+wCAdPQPCOVpFhR8DbRrUtbJs6XTFp8q8u2PZBFEYBkhs6ynxY8G/nWztmtBZ2HsR24RBG3
79fQNcRPrWFHPvvEZmJtV3p9oCF40NYGn+q3Moisi1CQ3SQH/5NADb4DwGN13tATMFr8atYpucvh
+P83M65Wo+m02q8X7YegmS8KbMCPiy73Rouri5JZpSGoYDrgRYjrZFj5Rj4+RaMhAeRa4Edqlfa7
bbmHJoxTeMvhBBwSFzTRnxYiAXZTmQbOmhKVK5YBiULAubdkIA8MXnLQaQMHUlHRUOMD6VzPzOmR
Zo0DaFZ6Pfq6GKT4U/0vCw0sQW14A+g/iznTIdV1hc0HHjShmjb2ZGfXLyTphjTzNA0IkcSCttgT
8RmZGPls3zXGSQbJtI+ntlH0Jua6xv/gzy7/k74rApkkXghC34d/MdBSbfQkrz4MBA7cOXBg3LJH
4gBCAs+mBeCcBvCs33NnOoq60t6dYNI2sZUbRz3Lq8cpBREqWYB6wBvb2H8Gc/FjYkbRuTCBfkR3
TP8VLcp3HTbIjyRCBi4IzZHhs5U+KJUCxP83doxKWt9O+Um2gFcHvuXPMQmpMa3eBwJya6wWGfW0
Rk2h7u/mgRbEwm4SxJIAFAB3JzJQ2A93qKs9UW7NvFuKlstNteiQiv4riZDvqwL1Nli5bMP6gZNC
tSeirpmzKyiymIxZAioYbHGCLT21QV+BZ/7yZL8Z5xVorqPwgV4Q8yO+Tu1/viB6Brosq3ePhWF6
QB6XD0talxhjiSJU2wSIg/YzL0zZASMrQFWCklU5mAwRcivx9vdavCn1h9oHr0Uk+nBrVLIAhLbd
xpfMHbZB39XHWRY1qLyvwcjYx8BamGXIx062Go7CSBkzH/87fDZioArU8Rd0ONd0DF03bddmuu7e
47pz2QDAamiCa9chMTGztW4V58gJS5lIN43y+6dmoGlbATRTvDhc5tnaCAgq0P31SARj2nnukt7i
HGmQ0uq8WegybNsHzclyKkveUZoApQQsuQL/mjrQ9la4Riw39pYZdwvMqQh3a7kV6HG5Iy8Bavfx
pp7SP+563OyyP2QN13cG6oB7bV1mL0OYJVumSe2kKf5R1GBU3bZUZCckLLQC6QdxsCLtIqchNdwY
rnWZskc2gqEynr71pSt3vBHmztJc5w+bb+D9sVajrHEM4wVqmVXqGOWPyewZoC7GM0lMga0gQIHh
nlMGqQPWw1im5opy03pFPMLb9m9rDELAZiYFYG8H3fY0BIA3JCzTKrwC8zO8Inxo7CRSZvEghmy2
TqokvOh165FscF04o5IYcEDIonmgBjXV3JsA479BekzBVnD3f2hQeAmXqd2eJlKQte7W4yHOq5dZ
ho9ufKAZ8KH5HgrB7PX9Mg5gEZI4RiaMLMEkqhX1HnDKwUPnFh9NhYOd39YIvEISBjiSIgKNrjqX
rpRjb10U8iBj5MpjY/wWNWV/RGDFWSMWPn7jg33Uaz1/A65Zfwx74AESE5KSdy52yDXC/zsiuXM4
io3hQdWPiIWCKVPPgYrYA9CKtEVQ+U8561e65WvPDAUbetazg9/Y49oO9NATBaoQtlEIwBCBDRBF
x6RRhP3KzCoTgBkNinNV0UTj9LhQEfpgQA+0ep9MbeppSWodpOI4H9qwBy5E3WxpOBrBtGc2Pta8
r61Xpo/9GbXAyMhSQ8ApZk+Dps+2Woj5ydiuasR1n8mgZ9HXrtD9Cy1Gl0qLBrxfun0h9jhqRjeY
onWLgK+w1jHqb70aCAZXZCo0V4ch4gSMlSOJdNaPuG+gBJ5AwDfLLMkA+6yaHHx8J4QajiTKWjzh
hiZM976re0SXl8ZIsdLHxLgWgTGiEnDKNkCQFSCDBXWDsLm+MvoEtVNIq3v3O3M6CwWEb2cAMZ8y
oMgbyHzMPcccbrSW0tJcfQDfJLDzh3f8uaczIYUvc52e9XjrcrbSjCyJd6iyBfBY59oby2eI4jQK
0IoauHvzS56POTKP4T0jbVDwcBcKC7AZkZx2dhYClkqL9C9+ah1tVdeio5jPk6zsH3R/QI1dWA0e
VcKMtbEXw5i9t02aIgu+m7bz2SRUBxZ6FVHDEw15bDVoXzZmox6fdHQxzfHBBo313kIg7YA0w8tS
mDMKhpg1leHoIGs6IBFx1i7lOUUfxyBY425wKVWEdpL48rQtgBhqlIVfTfXwoF5RhgilB93WtpKM
z1pStKhA9h1kei22JPeNCkAwAnXHNFwamWccgG24hPI6H2QOHD9/6hqWexoDeFlNVBGq6XN9C9wi
cehQ1HLuiFFCyQuj6jMAfKCb2mm3sVJtWi02LpFLLGPkvYEwl2mNl8EBth5AyfdiWiFczUwH1gVG
1HCr+auunemMTGFsAX1r2mZh9R/Zpm922OEtK+pQxwGPWqqFhUwzEY/T6xgYb23mnx0N34DIzIY3
A2Vc8CrowxviSh+9SckaJK0em5g526UwbqmTS4JhAhyGKqlb1J3ZApN60PBZKsVNbZ3lAw3tw3yZ
iWJ3fBU420xGCKacCBRjUyi7TZSB/iaZ6pKhnk0Jlbqc4m/AwhR7EsXcxIMc1dTJWfp8vZhRz0eV
gBHhgur7Qk2dVi9Fn1f7SIlaeniRYvkWfprM37Xlu0d2PepdqrYDinNmsyMoO9gxVb221UQK1ip0
66VL+kbGJuKOzW/0U0jcRWqVm+681s2yyzJ5ml2DUGjb+yvdTCdrYHsfOyy093+lDyIOIdBA6efW
Ht+Q+i92i4h61BDfEE2dtWN/bytHwIBYMgWJoQYoYiS4Rw/1kCH4E3+rARD0xvq+fcTf7JWkCKi6
4PtMA8Brify9nHiyCZ0y2ZNWt0EG3qNAHd5cpJa77jMDG91KYruA8y2OxXRAng/DQC5/HOwIDAPq
CE3axY5ZE04eKEoBi24Wb2RU4RGUkm/Wv2aEVVL+OgQdnfLc+lcWoSLSU8aNLZIV2FOt+FJEyJIW
fpg7B8AUc0SWRLL5YBAEzYWcFEKb14+gWibcDgL1IBgP4vCWXNYbFuV4rJH6AwMEiIpYCSoSUrNA
fywy3eqdVW9k9Wam+14Wn8coOb5dZxbSQtjnosTNQuR7tOIAGRejdqxsW0MCBnokq6LwXSt4g3xD
yBGP+7AYGPczAHv8cxofSy1D4iEsb7rL2ssaXVNJ/MqJThvvJVROqQ0nkug2kTH2hyxrdGQ4q/3o
0sxCFotnPYirnSnbemXKsdgskHx3+HuLYsHk+51JXyO1KoZvMWwBTFhr1qtmdNl5iMcUHLwYppF0
H4vQ3hVggeq8pPsbGfTFi26NyJTmwZewAn4/WdYjDxHn1sB8riaCeKfcAKx4wjujEq9mFNd7i0fB
Oomm8RoLeQiHEdgISNnrL6EeI2kyDIvtmAH3tFcNsreiEYEKdKsYrzNSkzU1ou4ilI0bbwFobk+2
DjcqwPWMN982/7RrBswIq99pgxV9Y1FdrJFoXzy4ORwBpdO8l2DMVkWwAtUb6C3NjcwcXa+PrcCz
Am7dG9/YfS4A7NjbpX53jVH4+Pktl/udzbI0OPG+f5SLVDnqdfH3ABe2Omcgwl94Ud/2l9Rp0qfw
OHPrFAEgACb5zW9ZsRmA8HLq8sa6cgPkzaZZoSJSiwuvaQGwmihsVZSqsP1Yp2BSVXCrqqEeNZMT
jfVqGdM0ZlhIY/w543fT7mRFFDzGwJu6BmmfnUoQEHpMlPwdOEfBxrczfa+BZOK9GtMvZh8bcGto
+SsY1nD7tby2oA/YxQrA0klsIGOqHjU1kJXWg8m6GSNzhsIkuMsF6XKZN6tbbccGGzl8n0vdIGrq
iQjhE0GdjOzHRyc8tUgZfSr6sXr6KaGBVRf1U4M4rLIhSa8Mx49ZNCCxm9qLzS/ruJHz5na8Cpg6
deDNHrfulShj+24qTqM9PhhKtMhBwMvWflbwdYtTNqoHAveSs6ABbc4kgHTPzYOL3TJSyAGoSEFT
GrqocMAJElWQzahns5YCrqQVCcilSRuhzqtwAVujWKWjoUgOwpCONx8YkOFyKOsRIHWRnUxfNAB4
rwEIYV3ZYPC54Uw+odIYtAWfchfsgxdeSI+sFvnQZO4uHmMglqnpiyJqpeWNYW1uaicTe5ZrXxvf
ZHJr+1V0ctLcSt8GwSoPUIq4FxoXSZJ5o+1ncbwHOUCJYle9PQ4Ot5OVEQLUsE/8fDMEAmljlh+s
AL8F0OJBkwe/spBwbAFSzI8H+d43INs1A7NbO2rI8KjZ5BlDyZEdyfeoAHyRk8v0QkNtwKMa6V4v
JrijX3pQ4VagsAiNV2mg5h8wcB1b5xHSOqsU5cddZ0vPVf7/ajDcad+oeIByiWMHUkXOhrq4MWHO
VqSfTUkVkdefujyw05XDebgZ1fwWvjBnQ0uTWgKtBhldRbTxRY+NXZmNwUmCVUZ4912HDNzEDk5z
t0Ri18FG7P/3loxr7+4Y2rn5rAVDBtwHidSlLIDzc9I7zcNWPI/Xjc1MD6Wa5qnQn8daAhFrMsVV
gMnrW48tNXyX5QSnh15uwcfSnBmYSo6oHZ52Ps6jj3oKSsE0mPp3Le6+60jw+hvriLREiqu9bkJQ
V4WgEzRUxoAa9UieXEYji1H+BogSXZXChIja7HGPAApWQ6qWAdMIX6EWLTyQjCN76skB2WZdGNcJ
/qcEO0JExyXe43ltakdq5jGpbsYtRwb6atZxJpjXxfi2kVUDD9ppsV9kNH1R5CBZPjixBFzBNvOB
epnoxrZWXIHMidqNKcGuPGlW9+U38t7v/KsdxOUupqRUqdJLx8m3TkCHs040vNHQeMq2TQoIGjIL
/exl5AEqlT7tSf7bmT+nt3CM3FzAMvrnGiTGwgYLtNRXQP4W58DM6QcMWilXtwrgUkBoWdMOrDnu
gQ0RBzNZLIKjoWVbqoIuiq7djaX5IAznozAaQHfpiZp8KkS+IjtSk5CG1COZHEChis8Cc6gumnrU
OJ0lPXsoM7muhgzIwSu3GqN1NEThiZqyrz96dzJ/EPIE6jiEzsu8QHtnTvqE6cg+t3yAq6t1bgzn
mW4Vfc1REavIB0bHBYdDih09yuPuqMONeEi20hn6WbE8+vsi+hFGA/gckV90RZ2me03TybioNVKt
PTZRhR2QQluAt7261LVfDfDoYgwgvDWv8UK7kZENac3eyb0pBKNuk4OMftX0JSaSvtOcZG+byTsZ
jgwcwwgE/Lmk1w6Utju12QBwkMfAaHPE1VQ+72JC+bkOfO9zJi8NF9k8Bb+XbdOk4QHYxHf5SSSY
E4+qwneOg3uf8US5RMy3/wK4zneUvDonahLRfPTuZaFmAboBFeOLXfar8b/PpeX17ognOAro1OjO
1hrdZBP4eTs/NegXPj8Z5qcE/e5T9UAx6NlCBtW21zr3uDwOyIBMb58tc//ukWIH4KOqEsRJgQAL
3zcVYc9dwRlqETN+IJkbpxEqHKhwm/6qTod0nEyw7+AGHXdOCvbJhdwr0vXSM+D02IkJnGCkkInY
m+DDeyCRnIR7yfzqCK9DF3u0CMhSvcIEF5upSDFRAA329Njxd73KSwTivIq6GuJCWmCfgTqm6d4c
reWPqak9Byoh0uDgIhhjB3WJThlt8sgMgvaqWSAGIUdkJ/vvZQmXFzkeXVCyWEDfaW5kZEaOSCVv
ajjPFhH1PuVkRSJq1NqL/TIpY3CQhdXRFJ21pXj2XVCbwtb5aE9n197dRdpJt4S5S9HILc52AJD/
NSy/2JHCRY3zii4YGGF44LX9Bf+M1yjO+QZbiXAr1DBA6TYgYvvCI20tef1gjMALtlvjtQNt4esI
ahZlSZJBiEeQuboPNDltx9AbQct5kE6jP9YGOKRKiTdQq/cbKmCNkB58dqIAlII4s9ZeUwNv0ddf
qJy1biNE0coSfI2qEhbOsWhrpdUxEoW+mXNKZ/4+AVz4VSqtEYCGKG7H/VmXJSNV8n5WUAKqW1rF
IdFNFc/3QdImS23TJD3KcpzGX5NQ6jbwS6nbRtwH6AMsSxDDzb0JIUNts2huFiIh0OGHQ185My/D
Qs6w8EbcyXLhVuvCASQ9KTJ1MKIeNTodjJYxMTsgCeN2CmntNhFrB4AOazuqMufA/RapbgED3r6i
xcxUcn8RstS6IEpbbLEZiFclcWWSXlgCrpUOj9hZpQPgDEgDamqfj66xpVm5NsareSwUXzEPEG4Y
YyT14pwTnGza6gGiDVu9ZcxcuG1Ws47EZDCA9O+kf0PanTgGtHFc5gk1eZ5GE0Dp9jeSMMJt4Jd4
mNMDp6OnTBg9GanFjy4lft4ouO4XXlXY6TZyze4kmwBwwENbvVDjxuFbYnXphUb16Di7uvJNj4ZM
mXXwRhnmZD+RCATIclOXqELUmhCBKDA8X0HAsCXlZAj4MpFbuGolKw4ko4vqcBOzbtwG8DjC4yv5
cB59V/Ct1QnUm3J45ZrY4XBVQ5PJTMvWQROB5kEHrJeS3SjKtkWxsCHHc1b4LYg7ZLUmWZUEiJZF
zspG2vpXcNQ+urkbPjdD1T2lvHtB7Uv+Fe8TsWs04D3F6ZRhp2Dip+V35YM2NPpbLntsXTA7L90R
1L0A26AhTng4KMhJnuahrFZh6BRf4mS0Lv6A2i1aLeAjYv1BkO1pqG4BmfLgyrXHaRtwgSpD1WRF
j+KjDqX24HwTs0KD8wBxkwSF0LVALE+ZRIKbbDVbm1GxznN/wFE0gnBZZ6qNlaUP8mKnCZuXJmUa
ZN0WNFT2qm3syF6jaN14aLX0ZZx6A88HNaKlrLrODlMevtOFSEFLMfBujqy95rzdlH4YXcwCn7Wh
Gh8lp8ch0Z5I1INaHByWDlIcG7xL1osd9Xib/9VVxngIgbR6beFDvgLGu3tgyKEgg0WuNe6062WN
fBlluywUgbjTc3xpbBdj0n7enPSHhwGVwHvTZ9UJ8IsfDXz4KsPoc0y9xcYY4PxzQCywiBZbkiE4
dbvenR1p72S0QFA6+OhQAgju5J8L/M6OW1Z3yCuwK6riD622rE3cqZRMcv0u49lRDABEC4zjMUh6
FX41zQFP1j9kZNdgt7XWoq5+ImNaa5k7fl5vkf339SLkRHqIYKLMC9zQgt3QaBGhlrDM4hQM/paI
swiwbSYWI0XEte1sphjHFgauDpy/y6xlKvV+VdKShhPsh8otjks0Mc96EIdlOtzkv0YYsWMqW+CR
gY+tMNh+0c4RRxqjIPx2Mis6lB2RRs1D/hHbI6xXtWuSicD+AUbbugRYYeRe+tAuQVDW+cDxUQAD
kQIToF5Y6A4QpMYzQL9v5aSkJnUiIAXcTVvUtBRNJpmPAqaV7zdILfq8xmIs1MWXoUkgBDT+18uj
TEnrEQpbrG5mLUvd3cbvLt44g4vKaYZE819vYzG2p8EAN+Gvd343XO7UcOPHKc7b3bIe2S5/DVKQ
LKe/4r+qY/UxcHwMNGMCAgaObvWKd4BfbNT50QwHwJfSWGMNB3SnklJzMzbIarbVqlb30tGsPcYR
9EOBuv8xYR4LtbYfaYBKnaeRwB5EIbfUXS6ObV05KMpRNWVefZ4y8hLn0nGwN36KL6+dTQ9lNHWv
puGMHoAGbXwnMRxjFKYxVoLdUA3jhNVncLSEAKvSulceutELHPGko0YtVnUNyKwA3QSM3X5UsA1t
bj5RMwn/XUfS8WkRRYp12wqiqzZq5lMvyvIxYj8WvY19EPatyeMiqhqtOkyN2wD7SP9YmQF7dotj
FwrW1DpkDCywbp32jovgJe6AFNxxxArQA92eZCA/KEHtSJ5GF4ykI0pkSvj8QnDNOXhVz+M2C/nJ
9DkcYEBYK1fLmIQh68yTKwcNmmRd5EV9uhGRCTWGWoF6szEZTWPAdx/+IsN1zVWQf7GqycUGL8e+
A/kU4GAZrAHJlXlvrAS42TY4vjtnHou8ODrAxdgCUiNAVRUz0pfEmGfrE/AvNRBdrAFXB1D5ESQ/
Z4m36tlpmLNJW4VpoGkfskWb9WnUrcgwCCZgOdgmUmKQNtWtyChCbkOx5m6Xn5G5TivM2gpl8SuT
D2LT0h62c/B/0YMOxOJq90q7WwAglCpHVpgrFCqmG6NBudy8Zya934TygJ3GQ5Hk/qPRIOpYFek8
4u3kP441HsGlzlCQpyyoMQ1k1hgu9tmLLHYZ6kRLbng0zbEd99HWhvjI+uhvEpEt7/C1t5jmzSN1
BeoFTbwRXcp+fovBu+SslvdcOgCPt22wkaXXHr3n7MEIPEPDs2B5b1qfsnAE4UIXuxbCqpYF4spa
gJArzKoVjc3QQHewtLObqQ0GDUnTqWoJrWLmykUO4VYkY/bYgbkVZVSNvUUIF9mKvOgA47/NImb8
YZl96YnQqJ9Fb9Tbaczrs2u15rEoCn2nV7V+QAbu6IlB31FezpycU6aWN6WmjmpY5OqAcbK+Gvl0
YxHCA+4NyoImfFoEtYi9ZgKS9ZLKIVgfIK9LZX5QOoir+yGyfuJ+SzYfmR8qUeTGMjJ9AMPy8WFZ
B6eYAdTaVHkN4AjmGaCmOjn99NFYQwz40mU82qw9IVGbzMxP25tZJqLtWkgcpQOydTdtw8FqEIbG
ubFArqmnw5FE1IDIAPkCqtG4jYwssitAKHgojO54I5u7wPJMd32BhN8nHNr+pBNwmoPsLA3Gg43v
sXUh2a+KIAnC5nlQaGHKGKge4Lhs8ZnVOorTrF5uQCIAgla7ag40cz6MG8je7FwwhtzUeyI5B6fI
sEEGqA0+kLlatHXB95ml7v+Q9l3NceNat7+IVczhlZ2DpLY1tux5YTkNCeYc8OvvwobUaPfI5zun
7gsK2InsVotE2HutGfXGXEORqKeP5wA1jqfJSH6TxdV0Jm3URyMeEmiox0FRieoie1rTEHSP+OMq
wyb5tFRtda5nrx7WAWZHYcrAw6sJxJ0ci0lQHE0gIjNi/SEqHTFZqvUtUNVcUFEb7NH0LA/vOj//
Ubc7/G+031EG3YMDc3F2ldkzBALcdo3p5gI6pAbI20a9S5FLhUxAoHKTNq4AZB0uKAneg2fqI6Mh
vsFXNdmgLtsAQldsr0kRgABj/5rIgCUL0o0FDJaHFIsDdSd/xhYXNqbmMDGBhS3HpMqQtFlg4d6D
AK4btvFYpiC3RhPhJw/oaburQhoPQxO5OBsp9MOguyGpoyjH0VcrXuiyqzyXp8gBPAglGJaNN53z
aPOaaChyDt3OKZFQIRRLhgevV3S3yYhvCnKXkB5zlHfAL2ysXYIMFdfPo5MBAJWtGRdpmCQBsqxJ
2Io8hftxxJGoQJosxmYQ+dBQKZTznUzGmix7WSeO2db8GSVXgkWmrZ6DxNw6XlYcGVuCs2P0TYsi
AnQNCbErqAZq09zcaEDSYo7hYLh8o+u9CS5FizXSP7Yw3Ro6VA+KENQU2IgOPW+oNrSZL3fv5cY9
bfbL7r90mhFFO3w7x38Zidmakc8LTttEl7fWUeQT71UWRyC+KzXEUtQGwDq2bEmBST6+aUo8duoG
XbKkscwQEd4Vc22wznFzdadQxoUHZATnNcGNuB4ABvndzrC40EwDSW+3CXCkz3T2Y86ANnyrJ00J
Wl/sJeHYkZ7QnocjI2sxvsgHsnxq3yXo0fO8cboXrKCnnXpKq+f8nSzIjNXkjTgMy3GC3JkTsBka
o15PbdyWIQmp+V/HukCVU+7/VwxDYM2REd1CNtV77P9haRJpw0mxoNxxqpD2v5ANRbes6iw1JCkL
EawoN+r9TzK8v1/jSW4WwQ5T5AX2fXvnQNufarN0iQBXWftOv1EKIFu9bai+u3lKe6v3GntuQDvV
DsvWL8f8EGS1f/JE07iad9O8J2MMuYGowgNu0J+M/3O80WfbsfU6AEG/XWwGMclcmM33qcw+NoII
qRIN9TwTOJ/UqwMT5OK26a2UDCXlYD+6M9RzZH+OUXwgOTUUzyBOJRqD5qQ5gMXwqEJRLwcW/bYd
8gEF5oBq78w1E0eypdNivnaDDOTj/TO1WbrJSUNGskuMjlmBzfRbexGEXZ1UoJvA0gcp8qi+TJDL
5TKe47UIHPYOcCa/sYIxQRBW5wF/5Q6jMZGCjdVLOReAjxDsYtLvpvuuH+nJ2eHl4qwUuRgwooYj
GJZQwL6sWYAsfgIdJ7hxCR3eBgKZnATUTIQ4jpTFETQT1CcxuQGyTdtMs/uDRAQ6TnJprexkZJQP
JmyrpP+K6ebpo1/hyFndE8VULrN46V40cQKMJRrOfqkbN1b52qUxNcgvACEJaSKg155oHM+6tiln
9uPOrqxMIM4oYQGs0d0rKolh2RcPCCFPQ8/8xw7sp2LQ2AGA9ajnF9F2GrF0IIURuLoXpjkO/7wc
xEskLCJwARk9dzr8n7h2DdT3Crg+cT2u6ebS2ouTrfxIQYss/JBuV92Q+kjUu/nE8iOSeVbMJtJH
EZSMCqQtvk69vQIbyNqYnUZwLIAKnnWoWrYzvBNRhS01+tzN/ZmkZGlrSX5aGFBXVyQEYQ0SycEu
x1sUPIMeeToVdrSANRlTuCBp8d9DkzQ3joZdlYP4XQrVFI+mfk0xu4C/S4PNvSONG/9b31X8rFV5
s+IocVwz1HmdZnG2m/nOiB3165h61FhDC+6dAEDIQqkacuPC906mhqU7lxsQhKJc8moHLm6ccHk9
UntdfRw3eaq7BdJ8GySdern/AsCIcrzQBBCFRD3yEGpB0oN1OZXlp41tgxAO3NqYswHXk4Q+i7JT
lpoAkBkc7LOzDPC6OLiQhikZkhDbhkBiWaxXwwG02ptoAUGhD4DYPRiULzflK5OoDlMgcb+bKDl5
6DjmmELUAHe7NFvzpi++8nI8VpXl/kRu5mezNKbPo5E5m9F2zRNAzPWHZFz09RIA4Bq1pKVca1U4
Q65QMLVgj6wtDmr9NduDfjawtaLnZXtOYtNc26ia+5wn+T8mEkj+qRtg0wPZDd/j3502jS/FULbr
bOjHp34uDUz8gS3a8iIB0VG1jucRrHvvkIMBkHp6aHB+vRoTQxDzYTGM6p43AjFyaUx3kup7xZXo
qy60aUUXoYDvXklcRN2HvPA1AA0pCt0HDSUpmbwFYViKiyi1jCB4zFQsdR90q8qXTEimTJT27nPR
hZj4ypTi/mrX70RFVvGk8fUD01BpKSjg/Y0Dd7FQvH4qdTH5Z2jos10vdPO3UbHUrd58WyqQ+rBA
hgaNUSvATq+IHDFyS1CJhgxaIcoUgoYE0yC8DdmVOtkfgUf9irRBfnfgIEBqwYmeiww5wKY88BGU
psj+RtGhADFoRrMZtzR2qDLod5t/qckyDvwHQ8SRLiRD/SdKGCnm7zbIpotOHgiNQGESyPIQWQ8y
oeYoXz7OJhbeqkKEC3EX1eaucIcivK8zydsCAHiZh50j8rfAE63rCzAsrCaYARpQ55jiAENb3s/N
B6MuNWTUFEhjoXuL0xQVUdQl9VBkH3Xw12wjAwV8joBWNsWMnnp3Mi11eiQlChsAyw673umRdIaR
sqMhEsVeQ9Hw/0dmg5Jz3WLnCcvM+TUnGdC02jFZvpNEphxrQqksWoCodDcecY7MmawDpUActwUS
8a/5zThjT843MawUDBVTje/VEuRPLWubXTAnH/wxErQqgj1Kdkl9I51GFPLiPRlpmwBQxSEbNzbS
vp+SGlAdcVwUduhV9dca9eYHkpGWmigyq7WLYtP1nSLl/bwvsCcVKmPqaZaoUXq9ggF449R3mzr5
MBeMbwgPVYtB5xbmVfBDx27WlmRz5w2nQaCtUu9OBqBneEg/vwYV8rzYOJIIFuy/txMyjRakgm9o
7DlWtOPdOCQbnoPq6F5/Px67odzyzow/RbyLNp4xNHt7qpuvQBAGhcgCkIhKr08lCsNW5Wg1X8EQ
MqGOydIf2wXUlYBJ/YiDRf/R85t5WrbaVCFDGruA3q7M7eKUOsFax0b5gUYlsIOQaSMUS4EC9ckx
vSqUKiGchJA0JMNhR4R5kavP+yEednJIGq1sypNmZm/e5HgTXQNUrIf6OMTkdg1e88YD4NNd9FzD
Fg9dTUYmPaNrSlO6O17h8ci7uNjIi4iYN+Glq7pnMpJ3Jj+iuKj6hOL7SDG9PsgQicVwvt5hgqKN
PfKHJYgogf3mAk80yAKGlO6k2pKGGlKA2A4rncJLgKsnwEiVuitcFtbgw9pKG9K0afSlaS1vq/aA
qUc7vkgyx2Mq6vDsuu4Yq63gm73jii34SSkVmSvvO4W6wHthI/CVhbUez2s9AK+kIn8Etv+vxrK0
DcnvOSSVHanvfNWQekRWST0RlIsHwJ1cMVkqW5LhUBvYrEqt/EgW6OlzO1Xx2c8c+xkMBw1SC9p6
N1H5ZeEYJ6soAYXcZnkrclU2+DcNjmNkfDCQLf6gJ80GFfJatekGICwFcYIVC+EpuLyR6kSQ8FBT
CFIcZaeNyKYKkas8glKsXRlLwo32Wwb8yQAgXUf5LEh9/nwzBJHUMzgqcJilMRCsAy54tAFYGCrQ
YIkpDEJiSO/xheUY/EIHvwzKvYI4pp5dVH+PqHBDXR7qUQdUGLwt2QCTFq2Zn07ru7WcY+uX3OTa
UcmBBmKdogTzAOHesKbdmiOyaeICR4QG7TZbYuPZLKb52KbPJNeJUAGl624KuFNkVxcxOC2mSNRM
mZm2zsHGs6JKqaRq5wfqyZKqpBWAr0JNxVY3dVay+Op3byrAIm/SJl5erF6XrVo71lvNAr9ow+dH
ABT0F1c0plbV67Feho1ho+ghjE1Q7wHoCpkSaX+hhowjBizAzhi7g1Jk3mgjLT23xSEhfMkwZj4g
HnQgz7jYEKFdEdHMtg009BQofSTT5qXDCtj6HjCjOfpAkN4nDXKlkZS0IEGtBz9pXfAQ+x+AuHT7
6sJAzyKALX1HKyOAsKR6OAIWC5QCsMijEZCXw2zuWAocVpLNsRFvLB1J5BYStx6Y13sPPngINp7A
VliAi8rB++EAlajFn69L0/pcJzmGeu9Wqwk4IQ9amoULUMBZiEL8156QTeAKu+BvnWKRCJjjnjg3
46nIsTDFWDXB7LYeQJwhJDVHkUtoxn6xVrJ3rX2GxykgZdvjkpvaGlmg084EZu8nGmL2Nu2M0QXe
otCibHW+GZLWWnj7qf6hgmeigpluovCiYsW70pc3luCrxFxY3CPZ3N1ZQeXN5Pju55x6EKuC+mKW
Sy41racVw+TjjQqA58t76weSlRHYocB+fnmfffnNX64cPOAA8Sk4DEXvPY6W5T3ahJEHaoVVL4Yk
I23gp+0D8i1CkisHGgZAGhO77tqWFLHTjRbgagpj7zjs550xxZxiHEpkExBixaWXCls/AbC+d+PC
GjyHQPxmF0iRxHZV8oiz3VwPI9HVA1Rn19XnhOXJo2MF9oQEZGRH1jw7kCxA3cOrA+bF9spuFmdN
Qi/gvbFWoQtMz1aY3ZQr+o5pgSS/lSmugW4xBi93X75cTpHWh5a+brWuUsZGl1SAw9akBZnVAjQ4
qc0zWIK8EzhyQNWmAzI5QQpeLBrqjUavb0uT4Z9VaI2+nh6VnQ7EnFXe1wFyAqAgD6UNkupoYcp5
JLkKPGQd3xppMaI8ykJxMcgQiRKbyLHlEYk4v5WYADS+2t3IbrrS+y0WhUl5hWoMcu6a14tU2YQT
qmWZO3PVl162b2sN+LypX1x60VAP8FxfozjNjzRCZXd5sZFxvTcbBpL7qxkpprn5qi140Q1sLi4k
qgMGiGlhy436r2hx44N8iqsS2rlF7mVXedZGvQnogU4NPd/JxOgTWzBoTPJlQYpSvlCmGNVXvHxV
vwrFFchcXYCGdBW81Z947T9lmoYJlukDhD+agiqU4wR0GA9ZbZk8rDRwQtWVe0r1FpYoSwWEiVD7
ZpMAps7q1zQkhXSxhik7OWW/vQ1G12EWjquXpOW7m2iLN6JuIfiH1X/TTOZmWlXTTIemP7ZloZbl
Zv5DtjSOvQg/rPHHjYmTYhOqQR4o6pPyXsdO7ly7YeZj77eiJ34q3g2JaKYZHBhpX+1AqgfcuKuc
eiTTrfhJx3G5juRQ/xykvbliAlg2Fs0wAmcms9sC0NcYWjitvVG0HpbnJKNmBNXSU+tN1V4pKAr5
KkWpIV9Y+t3FJ2tAMn6ZogwEsoCFj9f91NrIREMDbnobuKxWeer0fykHwPOdOtGQLVaPyE6mMWl0
nAWEQLvJtqRWhmroVR5c1Jh61GheO2y4HXcyoFIoY+kcB8tPcOE4m8mL+JEafPcTtlbFGIDfYwFI
HBBOT56JrsVMLv44bwavKpjaetOFY4tizhu1dBpkaOFPUZUThVPDm8uTRrrfX/7OfqAbI1dqvGgL
tPP6GAkOS08yXyIR5xgIvsybsWPm8w70fScp8+/MyZ18qEdq6imFnYEkDafRiItJDTAmqCulygl5
7qhUtM2/VFJbWgXxqqyQDbxQYtyf09iknhLjJu60x7KZ8LtGXhy5qIS5dxPoJgpeOd4AcNH8BOCJ
l6XGCxM5KuNZF+zPxPRMDdE9U48UEWBljm2zrO7k79lSuDEx/TUocLTwjzHvfK+3A1KI8owq0l4b
gNCX+eyMne1p3lLXnvP03BXWGaxJ/d5l5cRErStb6R1f1hzJkGBNFT6LMXU4zhPmHs4S0vVkxDkA
u4IUwFQW1z6ocE6A3zN4REJWGI1xsCfLCJHmGgHbZcL+GpL4rLVXo3BAju8eQYnxV25a3vnmuUVP
JXJDmZq1Ug8u6oFgz3uQveTTjasyI9dOLyykKcBWXpYehvLar1dUNyItcPKIjQq8ODQ8TFdNsmgP
pVfeNtOU2keXt3sld4Yk4iGNW2f6gFVCfXjPte01Y90y7iK957eYZAxEE0sFzq8WC0MeQ2h5+gcN
JToH5Sov24ugrBlug55b1D9gI9IEpk3umuYRFXfmcTZQKIjaQXSlqogHYOQ4VudtFiw19l5TbEzf
6SzAp8GI1NS78fHnQQ9OSiXtUUEbxk2XBA0YqA0LdRYxCMhjLJhOjTNuAB9TIXsRTdP75SMNr0oy
VXLqkRKIXps7OcUgJV4kUnnnroHNLJz9oUWWqRdmVsAuSe/HH0sw0p9dZ3nSWZV8lCJe9btF68A7
ICyo0djMsYAAoiIOBV/tmGtclsSwwCYNsy7L6ktgTKFyyowlOkxphgW91WbZCjht9cbslgLAMG9B
zAFva5T5OAfyI4WReKFnVullHEcdz5KsnEbQdoukR6RQnkdBHqBhL2tf6uUHGi1dXltb0lrEKtDY
XbeakrTDvvWbi6ONo/9g+fPWQqHiQRpKn95n5XppnWbbRTFYKgrHuxio4b9UPcppQKHVbUgmFc1U
7DUH82Alq2wzBahCelCiOeg94Gs4KOSc+SPJSWQCohXUc1Z7iMVlPCBeGRNw9sQvQ5/mHA+Fft7F
BchTQlXqYAoNDsvmHRneqJ1F/81H13iMcp+rtBeB76oqSKui0WVkSNIYBZaYN+UXIgLZqKhv1hXu
ku7aMfQZrG6/120Ix9uIdR/6WtwhU+kKeIYtGpB645lM0GVKAeRr66E0sQvxO0IaDVFU/YzCo+hA
o4pP2CsHhB3yEIHgvyFhppV838kcdjMfHMDAxpj32tVj0Lv+0RZQecign0A2zRspKx0QhYTIZ5N2
dpMGR/Ki5h05ia5xyZ5EKi7J5JCuCLhEoCidsDtWncC7qD9REyCb/GnYUt+I+lepBQ6skx/Mj8qQ
lOaYDDvgbWMb4xqBCy93GjjeJoa5vlN0qFTDcyhddio6eWjY9KsBPHrCCXfz0Pb+erGq5JlrNfLd
qmE60rDTAftbjNPPxNaTZxIBjRJpcJp5a5EX/CcpQfgTP3cmEmYoBnklbeWcrhZk1lbJpUe1aA0Q
kBEYcAcnx7OImiYyX3tKxsY2AWYHUnRI1l1N7oyrJiq3NauAQHuNp4Ly3hZE3QyI1h5yO8lXhVJ2
yhdH5Te3x+f55TXXP2fxcADQPN4V9MIQTSoaMEIAWoyE4MHGuyaqkeQIXnk5IoWDNDa89a+OKk4l
3lGkINlNsE7FxTliY63uTMnpxkheqPCeWAtKOVDzWkcdZRTHpH7rKZkBiJF1awzg5REmStG6Q1BI
IWnu1P+TTEUlt2yMo/8qtAEmgUlLkERcA4SDIR86YdFnu3D7QzXq+qZwuse+buozeFPOhI3j+dN8
uY4A5ihHBKOTxHhO5wXy5Ew2VdVB1sECN+jkjiY7BCCZI9FN+WzdWd8yUEQ22YlhZYwkMzznYh3g
U7VWHWik3sj0Mjbs0UEqeoOUtbc3u3rRX5UkunP/Y1g94gf8n2r9IYqDbmfzBVVBojFG1Adx0dAw
jedfc5IbGxrp2GKQchqSGTnQ8L+QxXbeAFFFhH+9kIUxOao46uqmg+kJBzIQCJ5m5O6AMiTI8wi4
PraRrBch63UL/Eg4p/BO1CzuUO2CrvikRMhnNJO1jEBdpcpKFCTxeFjWSnZjPrWL0W/pOkhbXzeW
j71pHRDvGUNijoQtIQwShV1yg1NyB3WibJQL9cYg2peWV+3JgkR3riQj2JPmDipFubxrcw1N2rs7
aAcXFbuW/Y3gWzxrxMSSutSUwJ7yFnamQVX79YjqWdc9y+5gte16LlEdpjyodx+GgaaywjpHmd1b
GDN4Ct4LRZdrHP5cCdK9Lqizh2UYcejK4681inXYzrJ5BvhDNGayJGtz1ON1hQ2dhyA3ZiD7+tUy
gWYAjoU3f21NpOKRtfIjpZJ9YSXmXiS8iUPjiA8LGLwwk1hVnt0cp5Zp7ksOOt0qC/iZJXh2LE4/
fOIWDidxUBz9AuofViL5r5z5XegkQf5Xzf1q2wHAGRn2er+LZ8aBnajlKOEBONQGPD05kK4LE7BH
PbjGgYH7za1sQIEhXR6MDnHrbeRYWEdOijxdu0rXRdZFj8iTjx6px7QUxVZIYNuSrKtqB+ybNeZh
ZQVIQWUoNQOArop2eGxFACmiCBrOY7ZyTGGXCTNGiiCFKg5bNmDWA3+zuA+6EFsAlr6u22Dn6h07
gyqtA4U5itUMII6cZ/ZyvwylFWSG0kKcOs02EHAnLGnVEnQwlxJrxmQJvTZGGYWYWdBcYKi6XYZJ
zBOJsJnFd5nuOSs1vUiAbpOXHehvxVSCLFQM8hIxUmFBo9YvgQYsrmJYgl+Q4wTtLgEuHZhxNIFi
QnJKnaPEOGqU7e9mygIr5gxgSCjgGIIR2Fpgdd4idWNAtTNzOCp7Z3+ra1YDsCpnnvY5cEN2Ze3s
3YUbR2q6mQezHOtWjezCvvMNALAyBiSFq5WyJ/WNpeySnlTKknqBNdX+SQmtBu8VYCTF3i423T25
WNx2Q7cBqq86+/GXcunPaqwOtgBohPRP0shTo26ps01uIL1DHhONBXiuxzZaA0QQOxpeET2qpsZR
wkO6fCHJUpao/11m5MGbfaPtSNi5oDEKhxSUlUCPi8IoLh6HqDy6AtSRGhzkujfDO1mf4xX7n03I
Y0l7IDuqqHdhaGhfrzlGeXvQak86/DF8HqOwqJ0rsAyJHT/wydjHVtwQDU3MzMpQaahHajKkITVM
OKshaZHUAmdleOenj9jJHh39b2VxF6pddOwQqrtxum+OhS04ytBVVVWuYYb5gmwOWX0li666uXF3
ptf8pHxdKZP6rkWSc8sHMCZRLVcP2ARQBOE8uSZglFEbWmz1VQlghipsMUwo/FyT0E7xS9/ifAos
4oI6NdVyz9h6oqhUWpEXcOq88MZexhuaZZuZmE5PNXAfgEhdoEwMp0951YyPiTiboqFh6qDOxhxx
QzLSKjtL7z+yzuRgCX1zpd5SANRkMGIZUikphrrg0LoxMhGrYgcmUPc8ZnkZbNvU88HIuux4lg7N
GpU47ll23TrjYbMwa2PMrlU/TgJgTQf5dZQsM/Iz8KwKjR601ORDIVvWowR9GT/e/OmGlBv+Rv2R
b35TNyonYF9dzpG91OC9tqI/ugxy96O48ZE/sMoBBLURL8G6FWgpdl4CdsVd2l+O73pbOSSN62bz
mXqRgFmhYR4XeJlVOYhIrjIyaQssv2TEmAFKpmF/k4UBPN0BdeS4kvJoetRZ9ZE+awVeZ3p50AWC
ToKnTp9q/VH+Tuh3ADhslEam0HRIQjve/EwW4ULjDLezSUC0HYG3EYWMeh+vkAvDdssSdSucAWOs
4TjhAMwjsI/T2GStIU7wP05G0MWr0ZiGxzJy1rFlpR+stks/THGSfmhTfKTauEysHWKgQeo7gKHr
D6QjU92fvkSzHh2lxTDqC97Z+rKnGNQgqR0HvkE3b+W1WqwhNi2SJeTFNPwlHqMkCM3aBEMUah2w
c+q1SJeLwUUoZF7fQSGG1CNZ3WDjY7GW050ZKXXh1ef2vJsy/fsfY5Aim3gUMl1/dNJiwPegIXPP
mlm11rIZXIJ34yXPfvps4OfZbYZLx+sHU2CZcjGa2xZTO7BDdpEhdW6b6OcM3yioK41hl+X4dx4C
/GB3ns/b4CnvDKSyxSAL0BYuynntMxLG/T3mucB+jwTqNzVI89HPPErzbTSBJxiUEG1oNbW1DyhL
BNDQ+c4CnM1KozFgu/unwnrx2AzMatfF3ueY2H8Vld9uFB3u3MyoQZrHJxI5JnPPOTY2aUS8uqU5
21tr6LGWELy61LiO4+GJ4CKDwDQw6Vjyejsgr+7Si5QpNuk95tgYkgyJUfGlGL3nIpnwwhdyEg02
OB9j1/iLTKVIKCvkK6wsbcRrsQsyP+S+Ez1lKzIY5zm5aBrLH1LWbnrLrI7eUD/oNX63VpDfNlEa
t9sRoLDhncIQdkYAgF4GLK+N0pKChqC/ebEsM9pTYH/2+pvovf3QOrr+cC8WNwPqlwfLBYVjjuLz
JWMeOJl77wNQkrYjan8faaQXnD9F4LUFKk2frlgU4xR20H6Svds63ofBGOMdFnriXATupOh7kMLW
2TRsS2z9p/jXBnPSkuvpkVzAl4B1g+s5mygd8f60rcY5UjP7CbBfOXeAP4seydra/wdZXvPGVGao
UwJ2u7BTbtS7870bkokKo3z/GMrXcx9r+CIDOG7QAGqRSmxUM03jCqQJw4FlFeqnSRGUjh3sqSzH
xc5mFZLUpm7VIRnbHMrP8YR85bJjKGYSxduyWpu61LTYYkwjnG9RFTeJsESsHrDAb9YDqlDCBsVH
wbKzYhQu4+3Fmq/eMAMJSgcOccf1+mtQ1L+ACGNcOJ6Ul6mI/iGxoTvuOh4m9+BUVv513AS+XhyQ
zYLcCZDKrKu2FDQttvUCYPoHZ+TZx6BZjI9WX536qLFesqxloFgFzKzjVc2nAKSI3M2N85L7+hkV
lbrskczLzOmkBz+UzozaZhMEhgGKpq68mPUL0qLBtyNyFSOOxrScbjNzPM5IRg3WN78sPjm7GmBc
h2QZwXJhx1h1okEBCehh1HguJ2kCXiIosqvhOyZKRL3UYMlDm4yvkSnShDJzXgPEBAALvWgGgaXg
EOoCjWXXndp/2lbQS1Il7yDoOchS+ZCsxFml4Hy+SN8YwNNIKak2ltkC95XbmK10AcobTPzHAON9
cevHLABeARCYycQQdi7OXzZYKZobTeQsAiyjMJ7LptfHTVEdacIOWJgZm6q82BX9fDvXT0A0uOOT
Podyon8zvacumY91GerB/EEDQgW4KYH9q3kB+InNaUcgwCRiqBrf1inv1jQkRZdnPwZsfG2Wbkk2
o1V12yErjRdg3B3NpS1+5NOI4zXuWR+KJI0O/7cFQGaqla0bfGdntnGihneJKXv/WTZw9oxD/+bG
1Yi0H7bm64DDZa9VU78XWGEZ/9kcx/nzMkb2BlzS1in2jV+yRDaIHHacGlGFbAKoEGsp96walH3h
b7gs2MqZUVVw5h2oziG6swBy9q3MmhjydeKu3A2JPgNvRJsvC+BQdl3suGEvhqQA3UZ5AToFDWKt
qSJkYOBUtUyCdA+08b9wKvhsXtHER6dykeqhocb9KqNeMtk4+DM1BzDub9Dj1BvKflWByukB3FkA
hvaaADiSObuMNORRElotEtcZT6rzDAjic+n0FU4EknUmRCRHGlKZr2+6WGZ5oQ5SynXQB1CRaVpn
GkCbXKMFW8OIRMAEQIeDgPSWPfHovxkKRZNHydrrbF8aVy0HqCFZO02VIkvg9xCtGJLM101A1g4i
5OjaAYjoRPdG2lAo5aAXQNV4BSlyI2B30t6e3Hf8I3yy2ie821pUe4JahQl0pkXN6j3jqTVX/pA3
X7oUJxNBZ7wEue1O64qxZFvE0QRkoXo53dFQtBlH9WoJymLUDDlBKMdkyRtUgm9x9sPBrasvR9PN
fwbFEj0jAb/f64tt7Do/KT6NUfU5jdPiB+rqf7I5+rMBSgyANpw7uzIad6MzoAbHNtLk3I0mimxE
L479DKlF1zEJ9RZ8rplnDZs7xcz6BPCwaMhupog0HjOsL5A5vBu7btiPiX/0Jx17cw2YkuWRvhzT
wb48vafTfK3Re2tFXRwWAG+BujI7QHbFCVCvi5wC6Tb2yO+YDD3CFOXqILuD0Rv7oYgw/YmH8Rl4
iMDlACk9SOWBPdnxESTnmb0hpTs31lNgOTtSxgnsy8wGdy1+80eSlYHhHarOt7B1Aq2LKZdZJ5ub
NXWUYiXOXWScnPHANUB84yefknFL3AI0GKot8Q68aXSB4f42II3LgbVQMnAuemWPgiVk96GtPcMC
TDhOYeIAYCpU5kQFTjm2jtPDOHbZpuJWFBqoAQIRHEh865B7zyPHOZiDspnQEfjcNFwEQviwJDhn
E1pq+mtPKcguGHKAiv9nF4rP7OTQltWIDM94+ZL6GTZk2+qR4ej1sfORuACYktI+CQVAQnFk3oDu
UqonLCpPORQZmB12dRBnoQek2ZOV/6IyV1X1KpGDFNrQm9kNuBApyY3wh2iIzYFRRLO8VY2p08N9
ssbAlwdtObx3PKQJXePdHDop5xjnYw9eeqQzJ5AD/uB9CsBUgZOhIC3KtN84ulUclEihXAS5KUq6
qmUE781vbiRrA0df6YFlAxiumeZEICq0H7iAibSG+ts0IMPXwz53snLj7naY8uGbsXAXrFP4Payu
xk0JiEoQjrTKvzYz9iHKUeXFzMMYAFx56Yfqb9P6lQxe8n3hYJs2WeOdBiS8XAYducOV1SXfpyj+
mgBz4dnGXv0h+NC044DMLPCOFX2aXkxsGOd40jyTSOPGP07VgWxFiHqUZW0nHBYgoRBDDWDKyp4s
2GDf2HeaHm2dCFlhPniUTlOzdBtvjl+m0WvPXWboH7nXlWdWZF8qJ1iK1WDVzipCUsrOiBPjYwL8
hY84kyDdZDPARolKe/KkBpDoL5YbzKvKb/aeqH4CkbRxop4a6kuMqkHbcDZ3CjVUxhPLq2MCBifK
BMc+yIKT0r9S0wMxxtuoLeu5QuqJ+LeI6xVhaVJKh8rrSGM7dC2Aa6uMEmUWt1Y4drkuyAYWkDwA
wZvz4GkUjQkgBUAfa0dXwCaQfMb+7ykytROJlLyJ9QgcbMO0JlmwuPqOgyh0/pDpgXlEvZi3YUau
H33gsV1mM7LDnrvFj8hNdq1edQ/+gEe2pFkAz3G/jlywwBJZAnEpvEetQFplspQGX/UZsscUKlBM
MEA07m38pbG5LmCXTM1bD50Jft0rXalCBVIyiRykxn7qvvopgCDqASNX5BGO+sFpnfQSB/2Wp/r4
jK3x8ZkDjkkgM0eHWchcHxnnTubyUGqFjM39zgaR7BOJChOJ7pgPzRsa5n3r4DHc1vs+wQZ1F+kf
qRmDtt+CM25a90mlF6vSaB5rVDg+jFVjfBxsCwjTdstuPJrALFYGEK32FAALqeSDiLk43Fh1vv41
9idz7SWWdmLRlF2cuXDDCWUS37UowXGd3X3WihQTBl6zPSDpjU9p1V/IADSAPEz0xr6UdjCcupzH
m1L3k+8dCm1FBAq9zCxYz93A8T1913LGLvLZEgff/jhiwbcm79llGRI8o+BnWP13H2gN264GmyYg
XCvsRIlJEY2pcZdo9s8AVXnkhWPtSNYMPaVwtpsussuXfPqLOL5jK+HHxLUYwFWC5YvneflqKL3u
PINR/sX2b6yY48NqYMsXM0F1mLLq608kRtbtcqztJJVWvMxerYoA7EWeXmxng4+gQGYoV2/m5Dky
LfOxHpaj7sV5sm4Esj2WnrQIlcvWUS+WnT7k39QS9X6hSyY8rm5MaO0KMm3M77T4nAjCC5zPYA8j
f6JBLdgvjBpErThiBT6dMFAK/f9x9mVNbvPIln+lo5+HMQQXgJyYOw+i9pJUu6vsF4a3Jgnu+/Lr
5yBZLpbV7u+7cV9gIJGA5JIEAsiT5xQ1ssxw17GLRcLEypflSiLtccwBnWHdZsEGX8F/J+TxIsV9
+HwFIaYBMbI08VISyWvUFmnqgpByCMAuDUbj1dVcH9y1KfRwycaPNG6ZG4GYbI1kOGxHk6Jf2UEb
3YFMzEH4ui29kVvyK+SOXuopLR79FCpbGeMMcAbY4zHfyc6xPzmAWuwNcPJsEyhjf51az5k6/QuY
9+xto4tiDxki8wW3JGvqhyJgtNFwSXzssip+6p3mgeazghTksV2anrPK4ndar2G/o17I0GvkOAd2
dIfk2WOWdiB5mhC4totifE2bmm/AOBrtXSueXkWp3xiTXzyWjTXcIi8a8e3QfHMbqz7aU/N3Nz2x
760qXWMPsMWlpP3UDmFxwYVBO2vYRz7ip0GfBQf6ilpwg6woAwi3y9dWZGqPPKs+hdlkfy0ExJVd
KzFv+7pPz6OLpZQ67DDZN1UjX5xycncpOM13I4hmX4LB2pCDLKIYOZDFdAKxSn1n5Qggj2NsfwXK
92uEBOtHw5T1seYIp5OdIxUR4JyvQarxTWEX4tBYpfZoD80nH4H2MMPTfIAS3UNjTYNXOIClR+8C
92Mc3+g9NBDI1GRheymwIElpQEcjqxAM7/D5ejHkj2ME7jFBCgHjDxPgluy/MwFN7zdNfYmsZFsr
Duqowb46dcYboNLzc6tMZKcmFbJEOmgjhtxbbFRb/MYpqU6DDu3eau34fn9cNpmQWhf5mvabVLy7
CNJW5aS2uuxO331wjzcccyv8VxBzXNu+b8RpSx6Rpg/tyWkPTt1Lk2qzz7KDDxI/8joxhOvFkcZZ
3Ifs1hz/MTRQGogM+cKBU5ebUGXUWCqjRqqarTqEBsUp6iAb9S4dvUqwIdvSARDH24ggEgrqKWOc
ymorB/CPEoQMMxaehNzhMdYq566qY2S3qjslY8ANT6+x1zgP3c2fPEJe7Qokwr6aGkcGc6RVa9+3
jB00YA59HU8QGe58bR07odiE4NFMsScu1qlwwruqjNlDl2fRYaxL4EbIG1DIElieNj8GraU/BJoc
LmquYMwQxyqyeuuoy9rlOne+05WGuWUDbq79914RNmA0WhxHO7vwFng3MjlWL71swIUotxCij5RY
KdUsfHkaRIwWM4QbgOio03Rct9htewMyiCZES34Nwwhk0CHGpCRNIamMdFrq7IbqbUSleqibOng6
vb4dH7BvZ2t8HtaFGJKAuTHXoa3FaxyPf9EmESUSoi9VBA5hcps5lWLl7NhxsibjhxFwHm0/mZ1Z
H8nLW0J0Wh6a2mh3OIFj4yanOye13H81/VfhBLYCGXcbZFsPP8D29NV2mPZaIfHZS5s+eAqwzYO8
OJ9u7STCIaItbOR7x/VRh5TDfjIKpEGklbPp4rzb2mWK4GnMIB+iNERAZOUcCs3fLCayUzFYYmhW
H9pNN+Ehmp4XEzEv09hQR1oYEG8DUsqBsg8SPbrgnSfPrRZDLcruXwdN1gdhVXzdDlX/qoPtGTTQ
cjrr0B16dgaEWpVbKmyoEEkHMhFaOrzmjosURM2qcH+HTLeDz3Pfy8G6cJY5QLJ6hMWurRlYqYD9
dZIsPvh6hbQOcqFCkwEu/8vY9GpeW92OxoFfUy3uXF+HvXHJLfdTGWK9d1o8NQ2Vy5xMWFupyVSm
89Kk3lw5+8pZV85XY6k3jOM1OFsQyS0E6B/mMgTq5Ve95/l7PYV6B9cNYGHclt1QYaqr36W52D6O
I+v74Pk1/q2fnGSFI88YxjdhFphnNnS4P9SDcOcyEKBgVwQjFY6iwE0AjmzYbFisBLmIC4iaJAje
Q8r3DyObXuDuE5nmeFj+mpIgHSkO3yPQ9ZBtt0F5Ri+zuCCbONoEFtJ+etvPPQH2PEQVoNyRFGF3
K1XRt4jmuwE4jKmDCmT8dLdZDBbxsHDa/dWIaJSvEo/9w9WAAKFxJ8PBeJmDalpfbf1o7E/UqiUC
m6tIxCuOK4HL4psZDAghIHCaSLHmqwJ3ZKDoxX52bpLNT1LF06uM1P3BGxu4RkCO/l0tK9DdDAKS
iB2SeBZ1tIb72HZhdSITsq/l2o0C8NNUXGxMC8EkkPLkZ8RFsJhSdSlYq+9YouXHxUQ1odbg2Sb1
j7NQh6t642wf4Q7nwfU7/Pa1ChFhdbDD+aU7pCn2MpDThBiP63ZrhnTOOzr76bi83/BQQB0AIq6P
Fguy23RyD2HXQm32aiq9KLtDlxvuqhnw80hjg+/S2t8DAxQ+QmQxfLQajmsc6PXsSosD7l+n0W2i
ObPHGHxGJhxPwD3l+yDyK6AZBvEbH7xNOgd0Ptf9E7WzBJ9f6wbdhpoGFFK1LXWP2ASvcbVbetR0
shADhRq4jBb58N2ytGq/QBIJzOgaBj69OM93eJgCnJI2utz1Alk5Yx5qM1yxDqCalffJa9QkeFZ0
iWldcOazLrab/guAsnpPrcWedkN0wK/hs85q62Kowocu7DkoRfopF+2nGEEvwIBWA2lj5o75XGFn
8Oo32uQZRjTegzjDxX/On25aaffQCsi0bYWR90gzxnl3zM3XbKg/DWFYqnm6auCfJ814pCsF4BFe
Sqv3t9RaikXZkWyFm/FZIvLKpWzc6/Ec6NQWlKp0lOMIPPWr+bhXSW2VVYCWUM9yBMQlnfB8CMEo
GY761rAAh7RxL7YoqyE5lZ0gTbxLDVBWaFXq7GZZiBH58QFUWtegWO+e+Bizs0zHVz2P/MbDEyTh
2ROpSQDdAcaXvDjTOHcy/zxN5ygtqcpNDiKu+33EwmmH2FP1bLQV9ENjxA00+ZPFFn+cHXiHxwjH
FZ9uyh1zq++k8y4IHkKi8KT2TgX1vPuRqQY4bD2llY2nQZmXISQ3pHVnqiJj408LBDyHXpjmHdn9
NnfWRTRp68U25nhkuiY+WVweaP5KT339zkEeMwb1woLFatiHiRwbPJsDdhBQhjYmsWmmyD32hu0c
qVb9obm4kB8oKN9GLMNyWa+q0NQPi6/oqxfEbcstjuM6wLa/v8TiR6+4NKl29S5o7JXfAAG4ldlV
uccVwWJTI4qVZg7fWqoJ3bR+LqiXbIsLPjPw3VSKEXBxjEbwZdIMNKRupvqADxZiJIMz7UetGA96
ZQNf4jbdpnZ1CNlZ2MWYZhJ+E9LYtyKAdK3lAm/nMPs7pJOh2zQI87nEO127iatdaCZQh46HpJOQ
qnCzbmMA/HZxwyTd08rPfVcC/D0908pPRW6NxdbO/Wo9KygKBWWGTDkgaXbYx94QmitTi/I78jbr
LF4mYBJ0axp4hm0NBFe8gfwd/tNhNvbnNdFrUPGB8CQoxBejTcQl1gL2AOn2tjTDRyoKHAM3trSM
jQSc6RF70Pq2yL7mWcKxG8W+Z934YJWf26MNUvYBdE1H6IaiH9yJqzHm/q0TRdr9KPAunGZC3n/p
38vW8O+dHNq7mYmoDDWpw53SaZ3UtruhUVYl5C1yJHVA8hB3DU++K5IbHIdPZm7Xt/XQvhW5Yycb
N423QZuzkyidcd250vk69Pd1X6bfXRC94x1n7cW1fMgwGHjvaQhsIBNJuR2Eg2Weuzig+qLi3gJf
A70YYsmESaMiAzDDncbqUE69+dYBbdt0RsIZ/ci2+Dg+6aWBfYQhbpDvoYBeSSNuON5Ud8g4WKmp
bUF7ZD22rPbyGkjkrkNap/C/FGaMO49J4QhJpo9qFWRWD+AxOweJ/AFh5eq57Pxqq02jg+vyAlx6
fZmsuQj6L1nSbTXp8x/K1bZ4ObtGXT4BIybtIyJb3aWX4CTgIH59KQY93rnxmG2TyTBfJhc3KNOU
yzP14tNMM5d/WgbFup3fTVMRIhFZEe6Bd84tVq3RdDe4BzqlYNQEYv/d1ii6vrn90X+uD2AwuAlT
aOKZTmWfevzGvEhO6fcyfhajY3w1JmzZ8ygbTr1kwyUBJ5ZXgqZ+q8ch6IpVTMhVlOZ2l+NNUNtX
0SKqQV4UAuADG7ylw6GI0tKm2vUURRmMWzaV3/FXCZGUDhqdpSCbq0hwgzpx1ngGv/VSh9Sj+7Br
wj1z5Iiwf2sjqANGklM7FpCcKoE6IBv2TW8dVJvIm6r5iKdKasdQHO8iEIWVGeKXSjkeMZLqXiFR
Z5ul9OUXG7bG8tAwjnDW4kPduZNqFzsLgGryh0dwNo3bovcR2IxjedZKp4RikxZ9klz+rFTOiWY8
dZZW/yiQg7YCFmt8hCDPuDWGLLuJY8SVge1/NrS+Po8I/C1vLQmz2bS8MzIV3Dm42LZd/vmP//3/
/u/34f8EP/O7PBmDPPtH1qZ3+Hib+r/+yXTnn/8oZvvhx3/9E1BG6PJYrnDwrwkJcEv1f//6EGWB
cv9fYVJVWdbk5iUF8nVHVDtEq8PMZKsz5DguJmLeWZoz+04EnRas5VsRN9FMyEMeV2Q/neuC4JVZ
BtB9fnyyOXgOIkQWPTxO4xPumPExUxUiDjFwYfChJhWQuoi9Ntbvo9GyvBzxyq/QKPfw5+c/RugH
rdJCK540xKC2em0nRyMdm1vTirEmGKB/I+kfzcbtPs56wX5W1KM2TpbBPqHo5dKeFfiwk/FXAY/C
PYnjjf5mctfz808GsdwWmq5DM6IAIJHalWqPPLX7NcDS2inG4oaky/vMcYz7KIQUejWKW2qZaTTc
dk3riQABA68DpdsN0safFn+zj+09dBaR8k0uaR2m25T7+ZomoAIaQ3JtDEO9rd9fR4eg+coIRXCY
p44y6wEkZ8mJptaZFV16NwJDlRs+UnyhK/NLgp3smVqy0BnUfhC6EH6fe3/9TRP6v33RgC51gBfg
riWYYfLfv2hVYgdjHLjTRRdGcEM6SrwainAWX5rVlXJk90URrlfmbijP3IBJN2vndtixPFz/7qNP
hV9vkZOJ1Y0oDHU8Xg/N2AQrfzTSO2I0pI64Gb6DOsw8IFwAuaYxYpsRX6qtFqxSOYpvmXqQGY1V
nENI159dZuK9AHgJeKO9nTm+7bCNLrw85ANSsnaBCWa6oHasdQP28K0JXiNke5VS8yjaBFZQQNIp
tFRZCRRFx/SWJwizzC3wCU+7KkjKE4RDy0tjACxIhzl1esvNrPQgMtrMx7d3D31kae4lYY1eK3rr
Dewvf/1R4ad//VlB4AeLgQnAhwvmUaH6PywKXacNeWo5wwWwTN8bJuckXEN7NMraOU2OVXhFF7DP
OISaK6TuFpfWjIsHbmjPZPdDTW6m3JwOuCU0XkPtaPUt+4yUvn4/Roa/IS+O4ycvE7EJ2rrZW0lR
32bAnWxUoNWjpnSn+jZURRubHzsKZOad2wkR5IpJT6onrg/lu00WFMF+lIX50kfgJXQBtslqXjzr
LbgalddYDRq0YjDIb6dXFtQNUoNjwKd0rDtrzaxcj7a8uevgBjZ003XNnJPP9P5z22q+V4vevI2c
KjxAcQ5/fpxm7xgrkTtWTtOXPIwOhVr888w+WWO2kVqI/t6pH1wexqvcadiRmswdrdsh7XAxCjy6
VzlpsEMyiw9Jp0I7aFLgxjwyXsfCl99UBXy88bcIlV5ZVIUs712ZPi0+6NqxLClv6LS4FHRuxE2E
WEO5J/eow8RSs/2bb49pXX17DObqruUaDPpuIGP4t186N20Hf5oKGWixNQETAZqUyQvirg6RpKmX
CBcG9vC9HHV5qequfjSSFOqnATgGcR561IrQ3HR62+GrULoH/FCnDRiPnAeZAcA3ZAKp7KJ2HuJC
604xr16Qi9tl3uSWEtTMrrEn50xHDiTSDvZdXA6ZV3Vjui6ywN9Ovi4eisS0t7g3FvrXKcr0e2vq
mi2y8dr9FPnjK9J7VzUW0y9hWDRIFBjafVD14ysC26ukc9/si38CKtPF/rs/zZO18Y/eAZsXgWt0
CB/sLN9FuJqANUuburMU6YN2Z/gQFRiKUwBd95M9ZmC3nDgKqfWHPE92ZKLOxc2AFK66foafEQFJ
5rROfJP3to6rFRQmInuXNtefCqhGHfpEFjs7MxNgzYKpWbmJXp8cqg5NInftWH2dmyCcvM+nMtiO
CXiGIFfcsWM2ufpxrFPULBdGan+ofnCdqx8c5mFqgmWqeSj1hHULtrkSVzhFyW6iqP3cjaG5bWSD
pBJj1FBSD25m2M2H9uyuxlCtMoEZ7f2i2sxNGj5PArZ05AgVq7/+6nP76puP9DrLdgxuCMACLd1Q
z8AP6yb2WR2zEwRfqiELJ1zfABAACtcCkgPMepbvtXwM32xL7T/65ZaFzybyu/vMf6pMLfk8pQAI
uFFnbOOpH7845XMO5qrPTJkjPHuhp22W5y7OQC+TBz5IXx3txAur+WR1Os6JQCj4XRgd2WjVa6lg
DUblfHMi24jPiV6Ot/YENIUX+ODfFlpQnYMUahkua807H4Q4lw4ARyy7eGk3L8CKAaacuxZR4w8d
NALEoG8jRgv51TQCV7wplNjQMSEFYR7hQ3TnSyIlprLE3yxHlrhejpjJOQBTUHUxDWxyaQf84UMZ
jVjEQWjLiwYAsFdyxzrbxognvAsp+MZkPwaVH0km6iQ7NTOppzdmqG+u7NSkIuy7Zi3aXJvn/ZNf
w+LDoCPBLVevvAylVxgHaJaJmL1c2ek9iMzpjrIIdnYrnaOpCj1FqB6JiFwcB21AlbrmKlmpTTVQ
3jjHxXbtQ9Mt3VRD7vM+ANnAPunDRzzdje3b6/3HqT68iWWuq6mvX5kc6d3Ns5P78r5T8F2n6rUX
+we/5VWWaRbboEXPvGvqrY+P7ujGMfQpqUqFhJTbEbdN+nGxUe3KBrDPAIIXNQUVH9o0xdwWZQTC
uAa34n+a4082ehlgk3FpcNUdgjNzVWpVtmUu4FYs938CAgx0hDt9apIK9DhW0Z/5MIkj0OGQGBVa
9IioJGhbAWD6rpScksbyf7KCfQWN8/SJO/2vQerMVBZDt20KccaVQgJqZJZknsjqCel4iB9omRZe
4t4+M9pejqo3b+O33rQrIuoFcCV8pAFTG34cTx4RxuvAB2x7J462A1bzkzDMxMs7MPlXEQ4VgxFD
DZC1xlPbmkBAFuVnHFejXWyCQqIfRfHZyPieD4w90fDRAdTKVm7LcBf/ZxqOoHoIzXdcM824X6bp
7jpsAvxf3yG/MwSYehwsiqXI2nVn5cmrXncXURv8B3Af90yL+xcLPGGbPrMaUNxnzik1zXCT1kby
6g7N4lpKKOg0ofPslIV1cWsBfrAGNMSqlQjfBO/bhNgFH5nuIUen3JAf9VCBbFZQZGDElX3K8PfU
x2raGD1Sg7QxaOag+xLIX+LtPbdxQE5xRlIx+zmcT36dCWBw68u3sTTiKlavxmLDCz0gLdyRcmmc
asjjpmqHaH+zYnawqZtIHsmWFy4ycamjEJN2wDaWQypqcgvgABXBQWmX7Eg1WzWptnS0ig6hIzoE
qpK3RSwG5ARmBxAaLCPbMilWo1sj38Oduq1Im++2OgSWrH8rpi6CyBu1dYQcqlWrtHiX/iFPALRK
AdfLVEIXFbXK1Koo/YvaAxC0K8PX+SZWaLrFEQnN2iFAHHD+H9N/PnJw1uJYOGbp1lT9QeY/GpNv
PfSXAjyOebJRINWuzW+yJnkrSuzzitXSpu7RUNh5MlIbWlPGBufSaDX3/E/mmGfjdbWVmm7GZyct
EkSxwIutua57h9BNf2Q4Lm9GBmwZgGM7yucgjxK/lTvDATsYeejg810VVZauAVSyT2CAPvRu1x6o
RYWr7EsTuc3tsQwqwO6RuFxYQY50NX3YjGZbliuiXuJRO97MbaqGpZ0VW6pSkQJ2o5e5uQWXdZsf
yEazUS3yC5XBoma3wTWOqA9vTlmNO0JZA7p3Tz3L69AYRM0q4I17TXpVz/IDob5HMJocStGEWAWB
Iydbv61tX5/rto7LJnJ3lN4CUjI/ugc4rnjcx44OLPYuN1Zt1/2YmIlXwvXBjjKmowlsiNRkKvHC
rK1006jeSTWp15BJvqOE6jH1U0glGH8xdnGmsY5tHPMgcVYVWAduYvU9sxAghJg9QEVIQFRWvZgy
ROqRFu1RG/t1OFCVCmmk3aYPbGAWlCfZ+iwK4i21adLFex7i9936r7fLTGdX+2Ul04Hgr8EhI8tc
k6ut24etmdBDjeOW1DgDTSqbg/NZl6+mKL0F7H6FkV+w7//RBVAV7aAmCQ38ahsfUuZ+d4ur7vzc
6UkDOgbHPcVuf5+2Q/NAptYo8o3d1i2OnfCgjj8MyvzxnhyoqNUgoQYtE70P6q2uXOH+AEcrdQtV
WCDDzBPnG11HpRC2gYrDFIYrrMPlgYzMwKIvhw6ny13qaMHm31SF8LRxsV4ee9IYouycjBJzqGpA
5nErLFnggZYBPhA7P6xCYEeQjy95AFYXAxRF9yY0B7Zx0AanGhSpkOttrJ2cTPu2w1UiMPWMPwfD
WAER0DvfWg6ue8S0AiT8OCu337k41d8gaxl60Qs0IpGxu7ZqXFiFuR0MqwUvMbcbAxAUNTDq2N/s
7d1/u6eyHG5xR+c6E0jFM64ur6WfNyV+ut05cMFBFpggHFiVU4kU/DzxTDNAUyvT/FQKJwMLIRLg
IDxQQNcxSa01GanQ8MvUcds9+WvoSNeenzNzI2xcWogMtKIriqfLFpTubTZNHjWhQg0IoyrIe+nA
H6G5JZelg/xoxDJVqJQE9cLOvvh1DgwGEuMe+0iD2rsTQfeQc+RzIkfU83Ub6bDpKwhair0NFIFX
q2hQ+67gRDWyIe0t3nEtfyRlp8X+J98PLolvbLu+m1ZyHCMPJ3D9VHDL+VSbP7mCISeQSj5mAgCC
ZhTDK3lVYa+fkBfofrKzn5byKkcgeAMb+ADywlFMsSxjLvLCXGRevGgQzcVA/Xf6m6XFuj6KMyBX
ODOZsIRjMuzvfl9aDPDXtqFrtWdrqh1vUkT/VISSQeGUg7JrsVEtHQcPjFDyEg4+VG/Ij+Ep98EP
J7D0TlQj7sdreWmdKDj0rVWv8iJJH/FbJ9QPoXkcXOx5kSH5jmxIFdJPopNfZiDQhEsrDSf5E/k2
DIxgCT7+NflWWVk+ZqfZsw8D12urypznabHFO9Wy+ezEwHN7Y5S+OgIk9jSP3hrTrjQaDaRbolrn
ONwfaqg3IM+C4RpNaPEnXPvu8tIYv/Rt+NFeIFuT7G6RfbQrf6nH0xc/GT9rdv3Y2NYFTBhYI4Pe
v3NY/hLh9vqV1yLfKTLUbcKa8tUMrPMbRlOaFlCswY8cHDJnggGq1hQE/pkwgu999tQYz+8tQgi+
t97HgdH0wyw05/s4kL/4Z2plgZxfIY2BMw8CYOrVVP9pcAL3v3p79Gbf3wJ5vr+9yam9IWuRn5oI
Ww9XpVEI6Fc72q3W9SmE4e3iMcCpCpGEpnjMdP5mW3qXGvlpXW3+zW/BvY68qBifYwvBsFTi+sO+
+im0PXKFgrRPzoVAAitrOmzzKSA+R8nBpLgzrGaCLsuvcLnplgDt2MNJmyoERJEM54HDjz9pWhCf
8cv6GUjbfrJGx79v+LAWLOFPrirAMgGJoDF9IAdXlN+lzsvz3BrAgdG1TX4gVyAxALEOWbClJjPi
cWNY/WfQJiUrkKua923WmvdVXae7IdSA8lc2KpqwdNdxJdrNYtNaP/bGUIidbdtvfsg4+GG0rn1s
TYG4FxD2u8QPiguNSussvc+xDVKvQhYEBsozMOQ3ywxmlwTH5R3Fth0CMRVkx0lHZnpe1/YdMn97
FbqRCM5l09exBZy49pMXV0bRvuqifFcWuvGa+LpHDkaQGuvBRhLUgKuWB9PB14Y6aErheJoWIi62
yvxEHP5mVTSvV0WDGVzXDcu0LAupSvrVBWXZRcEATTjtFNoQd1hy2myADmyEnveUrrbYl9y2K5uN
eO/acQJk1CGpdhWmwfSBXXrJLQxzaKUgWjDOvUsHUVgbKRRaaOzSYQITyFbUY+MyG1np9V1DiRS5
DiBmLAHdrFXVAth+61rBuKJuDTGPeEfVFtF+3wiCI95bd9Rd7AfSXCteC1DSeXlkZ9u87S45lu4f
gV1dVVTXIIv6xzQ1V10DLJPq+s0HIdpkZdpDua823C2LW2KPdmjnUK7JMjfIXm0Ytum3v1kAoJWr
Wlc4qtxtvEwxcaSKeo+KbOLsJEG81hC5HsJEIEqKhfGtzDWx/+CnhgnkXGw6Frbe5CA5glUV2/QR
cjLN8bDQakVF0TYrYmsjmq2lUMnmU19sOwVfwtV5+Gj3kPfE9g6oe9WCgM7exz0PfsktR3Y8hOKT
BMqqPVKKqhVVqciUkWqOM4GDR7Z8c93RjY9//QXn5tWBwmACC5yNmBPis6Z9Hbjk9QRyUQFsUhbk
uCECv8Zzn1uvhTR47T1AFC95ikDR9tRmDKn9trRvGrNNn2JZAHwtSxv0S2jqGgRyAAlPgb/kyPNq
XUXQ2+BSQSa6C3RaXO4opkxFHvH4FJbyhvbxtN8nu17kB+RVxcO9nkh/Z0et1hSK2WsTaj+GBssS
Vr+vgS2BNkEyBPKo35vUiwP71+YdsxL/8pjhKeQBUvT7CGe+OSwMmjIGsDgi3BRIdsyMnXo3eRno
zq8zWwYRxO6tVzYDO7XoLV1kAP71p+C6Kpb/EVTCDRMxQEdgY24z7vCrfXlj611v8nw8jwnQPQaE
uHEwjZz8hooxTgooUqFIGqCGVlQdWbsZMugpkYuWtsUNh8bT27gP7dlbjSbPpVn7frO1fC1cpYp/
M0Jcd5OLMr+VA8tvqdYISPXloZ+srzomcN9twwJbVuqI1U+UaiAwBFAWe1/cZ/yaKlHzhaMfHaU5
PC6zk4cLndtTZk7bD3OokRy71Uub7hZ3mobGVH3mpaBOh0J2zG5kNgyXskgjXPPm+GrwFJgtZUuM
OjFW2CaUAHADkpYy3Pvm6Wj+GOxoVUnLguhS9qj3HX8tbCBkIE8y3A090i5qSAFuWODfIN5bm+uq
yr/Ivkc+N0fQb/eHJq40xz3UVrEUA3jiaSPUp8K0YLvBNXQs6FwHm6bK+uZND9J6SCzuWtMAoQ+C
OwCd3c4eYA5hu7aY9FU6+PClAe+jJqeddg3oyC7TTD9gmt8FZbBBsAFnr5FlawITgX8ax1bCG1F7
6Z6hSonZ8q2GbVC7AifmBAJT0KGCYsbN1w7lxc2jHFHeFIhGfK7TzvUMYHzPwgB8C1e+1bqLpuFb
a6wJq9wqB105QLHXPzAZODeE+ITMpNgiUwNx6EEhuxYs6AwQnaB7CiA7QjQKSEvFB8fwvXsRcQNP
JuaRVoL0eIimeZm6YAyC8EULJ0gCUMuaYFJFSzexswuSMfdGkNy6gykekiqLIFGDpIYxQyx8GJNy
M5T9tBl76TyQizG9mIiYryLb2pu2aT/6jqWt6xwJFCWYfB5DRBdOfVF/AYEWlESzDrGGLGrXsuQc
Rxkk7EUJyPdAyTAdB97dkSl0oSu0KlLRHC2X3SPaOOHiXIA1TrbuwzKKamPrSHCHxU9X9raGpgjS
/54/TAmyASR7NM4netGCBLQqLDiHNsleyTZPot4XhIq6gx5bn+0wAJtUXQOiY7Hya6eyBxc3IImT
g2P539zSDXYJhAtWtrpCr1U+G9QUkDen+QAcady7spMH2eJozLzOBYejoNQ4MoYq3a5jkMhUY8n5
Q+88mDdv48iZhgEqJTwQ7GXIFY5AoVBn38zAhphE2urPTdgNa9yjarf90A67oZPQMc6xaQS1WLmT
CDncDcFQr63GDz6VTg/pr6xg3xJu7EECFIWrtpSrOOm1n25mvsZ95L6O2VB5PE7LCxIhQdsIlunc
N6pDO5ovxBhNxZK6MbrpVse93InsXe2D2bcC6ZinZU21WTI35m6rrQ7Ct19mv2U+NUvWdm+z2PG2
KHcURNIR9EUGqfDnprAd9zIB20udFsWlSv7Rg1eZfwni9rAEorR3D7L9Pkel0mIKo/hhQ0kEh4X4
Bvhf3HsB7azHJjLvUpHMNoJBi26AWjwEXlZWNzogyVS8lb1pbJAxkxw1J2Unt0lAXjl3+4q4UnWn
A7izEjCE6yI9s1rJYcepEd2YEgcuUh9JK+h/ypqfKJ0196Fk2GuRBAIEqbBUUIc0QGIeBoiITX2P
W6e3rNhfxpx+A0YGjnxFpDqzpy4bt173X8x6RP7qwtz7i6QXxzo3c16iwa52H8bNXKwjBjI1cPYG
tDddQXgOdC9dFD40MVgZyzB7alUhSvYSSmM4m0B8PDUWbtE0vUfWjNlkTxVL0qPOGlBCKN8macOH
sokA8UQnDfh9uBYhlSIKAM83+mTjg3Ro3zrD+Aq2pG3SDvqT3+r1BU+BBrRcsDPl5ii3XjXryt5G
bqw/IaPaS82kP4F7EwQCuja+YtOdKFY5dx8m8TyjVDMW3H+bkez0wuSmpUBbJeCAxXm0e5JRqFLM
ixem2cE5xvZ8ZYmgeDECv9qJtuMbaorS7DxfIihLTSd2z2DNMe5pjjwN1mQebQnGBjWH8T5HlGO/
WWl8XSa5hnwfbPVp09/mYOzAQ382LXacfE2P+UiVJtt8EBhSwNdsO3mZmxME4Eveg38ZR/3bwjyk
vt1dskrokB8OhosTT8Yx0FtcyGicJ7djg+8ykjuHnVEjtLdO8l4iWbsLNthXQJUlbMHJ14nglgoD
Oc77otaSVZmGub920hF/SWPfOf2bh1unSLTOYv7/Gbuu5sZxZvuLUAUSBMMrlSXLsuU09gtrwg7B
nOOvvwct78jj3Tv7vbAIoEHZCiTQfcJXqL+Fu0uT5sJazViiGI+HrI7uo0xdLhqzbtj1uMlT2LWf
mnP7M7FiC0Vp+FjW4G5sYLyE5UgII/IduKyPPah3twFLitvLgBf35aI3XVSJgCH+YF0uURUOuhKK
hwQu/mRnfrEupyGa+CuaWmZTHWo3cPfeSkAR9gN9nX6e7714eDWnkX61HiSUh/J04abT79pewnUO
2q6RfAqbgi3r1gbYHdD1SflRY3WoWI9i6xpRd5xyXYJgqA7QDkLEXb+wQf1eJ1QyyI3mEnPdaUB4
cN5gxwM7AY2hTzTM/pMQfuEOB4gh1bur8j2dtcAIaL7GHnK592CRTY8F+IfnuEtg3oVW38npcZDx
MUiT4URddmuGCz7WIYq6GAyADl1hqWavaHSOaxQG2vxHKZMCcjdJ/9r0E9bakoeHoui8514Wi1ZO
/WtcMG/TolSzprDYDW9wTw4fE7tLj6hEJZcw5jXRYmz7EoCqwH5Icmha5vgCl9xx9kkad+ewMp76
iUOiCdysM8eO8Ohw5ybFTeec6wOrKr4qehmtrn2m2ZzNUMobikhdsEdy+B8D+3kYTC6fRoe3j67x
So0ekoIPCoQBakl8Jg/AlEI1XdlPkTKCM4AUy0uk2/Rn3JHwyw7sRwCvqgTaHhE4CCWLgAZzixwi
5yaY3gTbSjgqIyFuYafWYfNpymCSERTCfcKu4ukq8VCECZ5GJDY2OFDtDrYkBwFHghaLXqMSG1Qi
Zx8qlHcocuXPcWHEyOcBowojYnaWbZv4VOhNAvtOANH0HELN7RJRTmn4ULXV/xyhXyWQcMUzE16u
JlDXfCg/c5h2N7AZ6lvIAKlxWMtkDMFWxEN8iYzttOrVGN9ZKgM1UbnxXbcbm5adqJcORe6JFTex
6H6/kI6fYjiiRhXE2XXrEhcHcsOgRex3+PUUqym2X9MuVXu67CXOjov9YNgvl4gySoWfDQxWEmDj
vv+JQ91DblRfANIi73/ipc32RRex0/VyKBSKVT1yZOFpArPbTaH/KDMdw2XYO9WGFf2bY+BRVcK6
/Em3eFV9aCWKNbdNZppPlhwvY03Qi6fCav5t3q8xqDYVfhSzXScdfOfa4Vvs9dgD6BYM68OtG4D7
Tc1RFs+Zi9xsPa3yANjYSatG9U0BffWgLje9piNPcsLvyGOPHhUPajV/S5qsvmn1YBym7xe8jA7W
KvIsXKjkwyKHKOTGLnEfSezpojJ61Rt1mxgL5zK6IUVS6q8EtBx4wdWKREipb+7T8cDs4Y7Crv2/
pqcBAwkxK4e1Ow4JnOhn9jrM5vvZte/TWTmr8G2Ggtxlhls3JydrDu1cWvACnsxncHXgTcHGMzit
AEqOL06dms/60X9XKv7Q6RgIDIlDCs0P37bj/Jgqo1kB212fC3O8gYS29QI7Omc3qRA7Uq1tzGY3
XRoBcBHUROvGjsfunNU9aLjQ57Z4VAYL4kSN+M+Dp7BvUctTbrC4sKdqkSfbyYGoJlChYIfw9mjr
P2zgHrAPtjrbVsme4m5DvbGqJZRM2IlaDTS+b5QAt5+aKe/5tsQNeUnNNsyMFd784jI1lyVSilHJ
946s3S2zscmElo4pfBAYsKBoIPIwQsjbA7t7HiHQA3NEatZi9G6V6f0VJd64xT0P3CuYmux7D7Ja
Q90MJwG+9SkGfXNTclhWd7rvOjDhI4TpONRMr310llZDszQgArr8NODyoV5MbpuuaeA6KqxeKzQj
mUAvSQP0akiVf/OSrtpRf2Q789H15nklp9cAyAh8t538hs4aOLy1Pp2GHUaUh0ymbwVZsjBmb4LS
NTppmA4xDdNpn0lgYfOeLQUvgN+CSHbjVnJLrXCYEmg66Xs3tcXoeIdwDv1ID9BoCvW0/0BOmI73
OcMmPOx2XS6lJz3wpj5l2BzXU9ZQTtGR18XoX2ALA3wtscDL11eQQltAcr/iwy1hFCbQLbVT19s1
IPt/JqF2b69bVKNgIBBmyyAFefeqs41cCVLN6vu1h86uoQGU7V2fwjz13WnKRSyhQTWZ6hS2TvhY
upCinUcoAsDdWj0iOcwhmz+hWqdHZ8sLHlBl1UPUAfFXpDZYY+0pnLtNintajH9Xh8Npw7utWvtI
LZoFL+Bj780pyqbC8IcwDmFkgK+8HPJgX0OJ/qmBh+kSG+Ro2+omrEjBuLYgrEfBBnzttyKf5IKa
I0dZL7JHcBF1cNmY1WnO47tLbIOCLUwqfdxAwmHRpXiKoWhxppeZjexJsmC4pdDewG8Wj/3kQNex
le03UGxBnXyGBb3WTMEjNVxOvzdpFMAN8zLKaudjMCjpH5v/NrcqoF6Q9LApDziW9rD/eQiHSh68
yKnvkRBr7nWXzJQ8JNhV3FN/yc1Ll9c2y7xMwGUyHai9QbbDOw0hTNNdvTpPOu8064OKCthwjO5P
Crj2Y6/WQ6Y8yNY0cLnIr/nXYNVAXWOcebckTJZ0UddOhviN5DupC8yyPWvq4kTIrKSZgFRMZbu+
xqM++Uatqo6Ne9GCVKjzcDbx1onZQxz1oAdAM4VcLBjCOvtGQXlreOsee59FV6jsJLtSf3GK6a2B
1iHevm46QVExO7VpZPi5LqK3SIpeBmhGBHH7DzPg3T4BG5LZyMEpviHdXaQ3sNjyHoEpN5/a/EPj
7xEKq9iWwv6eMzbRGUU9D/46wF5OchAvRjwV+ypBAoiMeLAhKLamaGRyjGf+hR7/tDIAG3jNbB6c
qJWDbrSiAzVpQEfQEoAWCYACG8jycLWnJp2BYA8IDy0afl2OXgEygu+Xo+AIX/STG+C+IfFLtlWP
X6Uy3F3X2ukCTw730Ymr+ZiJ8Su1RJ9BQ9LiM1R7nWAXsSl67FnPscDSFXPdtJKsPCksLvKyAzAn
maNjKmADIECBeGShWS6nLBs2fcWix7mGb0QMcq1PU0WS5TfTNC4hRVccQoUafVUOcEBhcUnNKTCR
ZWF5nm3+XP8wqMz0W/3DsR3DQxkKkjImAG6fyqyijEsD2Qs8pENW7oWJrYtbsh9ewNZs6CHAAs3U
sQPQR/OYQSi3oDYwCzC2sCH+jtvDV4t54Ztl4fsFOol8bniMTEPO5MPUs3mZA9hwX1Z9uC7dpruN
x2CGfL8d4+FddbuwmsO94Vn9Ac4Q8bYfuYXdZ96tJ8aKOyDOwpWoVbsABhClPCw3F0499i8u8IIo
RJvlN5mGR+iiTqFfdGfelhF0BodwVXkZ3BVsgKWFXnIZgSb/Oc0TakzFMgmm4n5q+3wdVeV8ZAUz
tmo0GjCEBuirzKOxscKYQRIIhQgzwao7bUW4s6U0D+B4e74R1OazNTrR1hEtw9oKzZEDSZl0o4TH
LZqwvAddFkmzAzU9TzxbZWWeqBW7nQ+1UevRrvvkoVbxmrpDUZe3M7inlxcYCmMPj1Gr+ialBfkT
vzWhaQiWF+pMXQKZBo1C6bxY+oU9VwdCfTS/moNC2hVJxocgyO67MRtf0nEAbrybgRt3IvfGhDXR
ChCo5AuKA7eG0dk/kOC6R51xeAmwK1j1kH69gYaFc2NHqbEUGm811MPGzKr8bkp4dieAPweeeYIl
to08AFjA2R3zoLMq4JOyoSYF/4qLRdVtOAsiGH/F44rl4AeYEs491LQgpQFSAYCn11HCobq8hn4P
i5Ibeu4oiy1EWKoHanVYpl5b9hwuS7joHNyEW4BDJRdp3sTC0w4bYBfS20N+MzbCXo5jln/lxv8c
EZduD2Js6f3bNWI+W/9RmhTGZzCM7YECCJaWsA2gnl1Hly4/QE55AJI0q3DhWgxQlbwKK5D4QpQY
ySp24+6ixdCYEGS4qCzQ8EWCgSYZhuA5NC+gvUBtmokdfgeFpl9iDSCRR4sWgMxlIEJ+cPUBG8r5
QE2ALoASpVPqpOEEFL6lndvQ/NKBtvAQQ6fXiZ+uc53sWayCpkkagqqOdM4MkrhP4LYuEgB1Rkm/
pSa0BfO7MZnEXsdVFGenU35HcQMyyNtLJ8VAa+fxAoqLgMdcuIPeIgTTT0KGjaKpF6YRtkeox6LU
nQyX/ilCtYH6Z0MO9zqeEGZGa3zs1/GArL0pLMS3dpkbR1aPxpHOtAzQUXUrb5yyD91wqJ2RTI28
fqey+pZCQxbA8FA4d8Bz3I92NDoA57TuKUO1dOlAAWFJTTqUXZNtQzYd4O+eP6KUNS+RnEqRGR/Q
NFHvi73A81UlskeBzR7kIuTC1rE0AaCaJ6RA7eN1elK56Ybip1SxHTRL36cbCskPFzyFXVf3MMzo
4JoBsbdllnbNgQOCO6E4jlVUVMsWIi7WC4X1o8cmnyVGMPkCu1AshKG8T5Pp8CEIy9TLxaiPrnWN
o6u6lflC/QZ3mh0LrRveF0YJZWvWHK4HEZfth6akJh8rJA3N5TWMzij2EqEv8mkqhXx+DYpRTeiu
ZJ4ov89NXvrXiS21Gxajly5MQ1OksKiBlQJ2r905SVwBDDXv/crl3bnRB9gXFQvuzMmWmjRQdHDP
aNWZJmk3h20pZODPZthf+uBQYoFoOCc7imcSSveyuYy5FaCYsSNuBVaj8J9pmq+JKfaBtOrQdzn2
irnX/Qg5IE8d7DOeQ1OOoFNH/SmqvGI7YxG8wZ+9DW1sSUCN1ljMgr1xkMFn/TQoyuCnZwbuY1Zn
8zrHGhbbHoQOwmULu7KDN6jGrOjB4cKOpEXBtB5K8QSFi+mW1+6X3urNJzuBcjXWEV+uY6Mnv1Tc
NZ+YWUJi4e/If5mnI/F4BiGkUZvQsVDMcaLpGEMiFewhyOxR33VA6lFqupB4hsFhALEs0D+wV9OT
u5C5q6qu6xUzMncNEIqzr/JqAM8JvDUOZZfnpjW+tk0Z/NVFpa8Sy/ruQWEQyOwiegiEfcr74Um5
UAv1J9ZhxaAPyhDNPhpRyPY/n9I4GC7NPqHxy6QqbC8zr9M/xNBpBAmQP6/05OenicMtyzaBQfds
wwHN9BOBoZ9sCXElt7lpYQ8nTFftc6OL/IvGCLWLefy7XWVYVpd6fEKd6J6ERUQajVtw0fzaFOGF
jueyybntawdOlCnIehZ8ryHb71ULFg0e1o4MvLNFa8n1dWcEoRvlJwljeESDtJIFcQSdt2S4bKUA
HSjuoBWKjZJ9FHGN6ol2EvukhAizg2k9ZaK8IPjdq0biFdEfwMYPTnXNroktfvjze/mPlIaD7DyA
B8KwHQ6XE+PTk9mESo4BIb7s5l3XzUig/3R5hrkhfnq5lwVrqC14rj/NUJ1x++n9KUWPLtRX9vbg
QF7jRKJLgauCmwQPNJ+kH0IzSdZT2SArpgWbGk9ANwZbwNvJ6+fnf07KIM6zGNRYbAeNwQpMsD0H
Fha7UisIUZ9sWH3pkw1khGggFL/FdXruta8tzRpSYAreaWAiuu3acZCP9MLsDDmF8DavRtcP8f68
ZnkC2rZwXVRa2+o8VPMz9XdZKpfITuZ72WTFi9eVi6EL7Fej0f8YcpobanI+YxcroxdP8WofgYa9
pOn65XhmpOc+UerychRfp3CJopfLAgDe/vzB4kHyKVnlcBuylp5rSAHE+D80hpK+si0HTM4brx78
2bMW75o7sRmdRjRJoYd+Dt7/04Uv3uIizEMR+hr0G6KZ+OXEJx1BraECEBOf8wHL6WIPLfJkbQLx
9QVy7lsb+6DvgsNbwXbD6j4ea0QUjdb0yr/Yit/PqmruhzKC5YKptvTFAdWR41c74xXjElLvsJGA
gaaV7KgJFbUPk4ww3haCMR/01HYdBxoC+fuhMQD+96kT5tHZVrbD8d/irn0Vz4/QQ7DsNxShBj/S
XjexbYltlc9fqHVlvBoO3HCUHsSa6ws8IYpb6rqG0cwZg5f+QNyPAIn4bndLdhvu3GnpCVbforom
bngpxmUFCvq3ObkENMAXLpRd1bfKAVL9TwF2UJW72fOWEbDIPNv++Vv1D4yhIwzICUki9luWkJ9u
FznyN+3kGuoA4x3U0/wh6vdZlxjPreX4bsy7Rycp5ocgNpeqFPx5mGDGalb5tyCu+HNbjx7ACjl0
UPQcLwPtynWSGmaziJ2qLFjiFeLt5YoSVEIu5xGWO5irN548CPjp18vxwFmKEWanV1RoVIzz0oOO
8ural3qmfYI6G/VcgaIpNz+G0gCFNsOCKr39AJFGaYH3hZ9PCWuU3IK7Y1/yBkQ34BLsynpte9zD
4gH/Cwpz1Atat3Ub9shFD/DieIF6irGdDeg602j6+yVKx7hcojNGuoShLxxZ/P0SNIc3Dr9cItTo
iOtfkbj1z5kH4e6KhwI/5c50bYCCCCh1hVApz0zxcLJgZK4xV9cBUyX/kYhx9XfgYx7GwXPZBRhY
eIZtcqhz/L7Zsytl2XM5N3vkmwC81inUTm/4oe+Dzb3Otza/N4FHfR+VORcfgpva+uZxiAHFpZWv
Ws7TdRh48sFjAST+reQFnEn5AJk8+QApg6MjW0hB6i7YbL7H02ACxYxj3EYv1PoVn2OZcXu5YFUP
sAiaoNdd2J0Bf4Ig2hJy3EwZwFqjeGshnnCq9YH6RZ031E+tQablrddHC9G6+doZzOShmrGdSWIT
5AQgNqADEvzMJhD1OWxXgl6bz2SJ82CyxF0ldo/UROfwPQq03SaDE4K+HUJFwZ7iV5FN5xyGgj+b
9E0VcfbXiJuwL0UTP6cgrC1TD/JesHYLd8p22B2sLr60JXNA6w3iNY+4syn60fmSggLC8jF5DGOb
/cdHLj4jwF0DlC/LsaRpm94/JViScbCMOUeFyu1dpIEmduwMCAOlquWrKXcZfDvRdz0EndZ4s6If
1y46Y0j5L01oFS2HYnoe4Gv0V+8F8N1F4d/3ymbZxnbwY6qNtyBs1as5YoUC/LL1MEcwGWu6JjnV
zJWbvhvTg2rL+DApkSH5D8hk8R/3QqQVP33RwW8T3MEXUIDvhsXTpy96IkWPlGhRHyzQdG6gjuRs
O6Bad21YhLejK/Xq3GgfmYdMLkQx4m8cpnVVVXbIi5XxEjUz9j3PgNM3G+AJTcH4kndNdcrtst5O
k+vCkMepjiCxWEA3dPPDiDumH2UmUpUz8lV0JdVh8wB37r/mIlOQxpDu8xTKcinwFt9xc3A2Zh/3
eyTjTJBNomxtN508BwmMwQIAYt9cxzjJTEK6zWR3vRuon16afVOKyxfYjAULukQEXf76hF9iD3uH
cdoUoBcurpZjzKz+0NdoVzIKprgyygC4lbA7A6/WXVS1AqJiHOozMIpyrs37wErqs41b+S7h8Eml
MTVO7m06IguGj7J8Vqh0ACI99V/xHpyqHrgv3/CeAiNy8D2ZUEZv3P4H1Ia/BhW+J9hORwsXdaJb
aOXHC5VFb9fFY9H0ACCYyRstJWnt+HtXngB7VkDOfxOqelFUHN/F389ikYBPNBYV9LYMnH0YXWHf
BiyMWQ/NmbaRugXB7w8tGqNNZV7MK0tH0qby17xGbzH1GM2jsRKt/23er6v8mkdXgXqQt/M6Ma7q
aJoOjsHGQ5nz1J+70rz0hWCfwV717wPFXZt0Rn19CkFv5HW3Awx2KlAOcL0iHVNw43tzdYmbqh8u
d6Ydd8b87IDpsYmUapBFQLOfvfycQGVwody53VJfq/vwE/A9MyvvqAv5ofIQWc13anVhDCYAN/gG
CndIh4Sw09CZKzqYlKyi0wYlxk2HPDE2WDrPlc78yGmY2p2hAFefmgheCjrBdb0GnYUJ6ChQRIk2
FngeO6TWkU4EFvhoQ1fsAI1zuZe1uhBwij4Jp13blXxdTiAMJ56AS5PTlrtJFFD2Cd302OXlg7Lg
/5AKN3y4RlBfpiMAKH6geDrgvvOv14id4hZZr6dORtE3IZqlE4/WF9h/y/XgWnJb1kbyVAb5PQUo
OKT5o4GkfR470BJkbbSEwa76VhntEspw1pcsMm3saSDXgMUHKEhhF6yRciuwikTTsMLoIQP2wq0z
QNB1F+6K7xE0SH2/R9A1JksWS4DP69ua2w/AjILObkRIIcZtfRcDT7OwRuF+gzsXUhQQ/nUbEPwg
jVXCfG18jy0nJW/GNttGaT0uJgdrcittt6wI2V+lZQEpGlSvrdeq5ZjL6dSAm7JDFbDaml4Jpzw9
adCTWujJwQeyPdsAPOODSZLHgmU7ntvyS2+nwSaRo1rXSDJCPHF+m2bmQNvcLu9dZr1QN9ToGDCN
sH6AsdTJS4dFKirn3oyZfd8W0tmXhfxRQ3kwBlu8Bl4fWqKBG7s7BdG31wROKSbkdjJr3hkG0Mkp
zCleeW3+KNJS3LGyb5Av6JHx0mGQX5dLAenHHcT8IkzO56R/+fNq3rA+Z1JcqEBI/DY9R5rQgvis
0hXIAD6FphEfWq8X4FIbg3aiUOkK5mZQIEDZauWq0f1uJ0Hi11ZjPvMWDNvQSMY74SkI2QmrOQRz
jwOSGBttxH3XWilsA2aU2cysebI6FAihHJ8vQDJpnpx+7g+oP3M/0c3KARS3lkPse3nYPrW8G2+x
7n6hqW7e5neFGx5pJrMkuw9aD6KFmNhx5T7kw48W1Zxlo5SzLEdRgGmCQzeH5aGPBiS+rm0zi8Br
uraZbG+4nQw1GOSqNxa9ppl30ZjdtbaZbcAEYD71XQ9mUu9FG5eoJSGWDh9iYbp+W6XsFe5Znh/X
ESg+WWuqtUriwEfVkk9YVk5sebGQgzC4OFS435IrHMlCXi0GqEmHGZWVAwOb89pFEz7FUpiEu+pS
jilnflAb7t1kiGNTGMWNi7UDg1kcHJJAR3AhVqDbNiAGK9w3pvc5TtCxbcUS+Nd0+Dv9sCiNI3Ly
a7rYZQ42h4vQEdOtx0Pvjgag8hz5PMoFQFlnqwWfgBM6YUAGt7WH88WtjvpysGmWMoNI1ofObhjA
wbMZMgcaz6BxDoDuX+Zeu6i/CrStd+yY/6GSSzuSjzsWF+s4LGChCmyihPwPRZQBjLhQtFN8cLIM
pMMKyWSkkDPsU1UFLdQ8OneamVkwbfecQ6tJefPywjKEnTpm/Pl3aX3eQUHM0ID+K/dQ0ebwgP20
sIwjKUskyCAV4vD0ZgLEAV9VHOjs2swKyPw0U4kUmx7FnaZbe25Zo7w+wU8BrM3bGhbZ1LoeXLu7
zyIFu2odRYcYKpGLOkb5NsoEMs0Ds8ttDs6RH/VwTkkqDwXcVAs/1e1obr0E2ogltBHXxLUiH1Q6
uxKsLIv/HaI1/Gn0w0H3DUqc//y+6Tfn05LccyBJYiOjabgSy9HP71zTBCN4Rm21z22sfyXupXIV
2Hw4Nhomit1J6FOzzYAMFTVkiIWNtHmroaE5rJX9JHCHZQ1Kqw+1InUs4haFepEd3LxWR+pCAQ4I
bmrbGTvzZHTvVRl4m8ns81UtO/Zs8gkUaljJ76jJHJ74iTVBeFWPpvA5KT23fqyacj5DT3trK5ch
G8rBbSlwZ6SmG33nsPLbWqpOF3EDgoQNqehTAVjG5DSgS9Syf8SPbBGpjt1TQNiXDcxdqv5Ag1De
hBpu2o5rGp2NxABDKwORO2c+CIrFC3h5wbpGcX9NpAknsPNFF+NmTqPYO+yjMq3PYZJbD1burIhL
gdsZzCJ1QgRuwOKgQJBcgCDOrO8ofP6IhxJOFx5M0SZiwNYvcVrbZ+IXCbD2V30Akd+qE0u7TZXG
ET+HtjCBhcrVnSoGLKYmEb4WObgkE0BwOwAT1SsD39bss/il6SPjUNamsaDpyByoRZHVERZkXfoE
DOoafod6Y8jCbT8E+LkOAKRYA5wQZpYF2y4aUiiIQ4v6ogdkNMmrO5XZ/oL1h8Ze5Me2G/s188oN
yCkTQAXWPYdl65lPoXnH2vGNumFZ1q+tKAUvTEt79pl9L6IwwqIVUaob3wY92cmsfk3X6tS0CZB0
xh5Ls6+a1FowbTautB+52S4tC18makAlO11aQ19vqMmaKT8C5vqUcBseRWPHvg6DaG8CbXXeGXwl
bahqz1OM3bHmUVdlVNzasXGGshh+/YHLlj3KtfeJpmBzr6D9z7zzhhx0oabsN9MAx5PInW6ZZDn0
2qPRgmzm8BzMcryjA4Mt5F2R2Fv4Krk3l7AsEgDIt2papSP8jwoRySjE4r96drDfXecBjKJgr2u/
DnX0V+HFyT2MVeAqAu6Lb42N82pxSLmFFkRSW5G2D27U3MFJ0HmNAgNqKHXQ7bIx6iHH/ESXieLC
2zBhj2tqhgLvvme4Ty3AZIfEseCHMYG5pnCj9JE88AxkgitvPXj590szbEsFz0loNRR+G7bGzugU
GHmpmvCIhvyh6HpvGwXBvICnqvHoNoofzcJ7pZY1eu2DKp9YjEjqwc/uBo4Y5okmSyuVfppX8/4S
nskalnr9wkKRdcVhGX8uNVXCAAmlhmr9kbq4HY43OS8ekQ7jEKROjHBFEzy7gt2kYz2Hk+x9ZA3w
KmEenUpzRs0qhUQyDThFKE4T6L4n3oiPA6aewRjMqD7NuA7U+lKJVlVu4nJlerXqdjCC2qjEcddh
GRe3RcH/cRb/Gh3ttMebXdjJcQLseoElPHL8QfMM5gEctioT+iNJHR6Qs0cJDGlNfMCJgZ1SqX44
7C+QuYO/FOoCfZ+8zxEFNG9RmQuxiKst+KE2mCNdDssw6zonaZPv/dQE+yFAerh1Uc6BkK2zY25t
gwMGg9VGm6a0roJGsT2+XCOsMrTveRR8jqjl3K+Aj/9Zj/AlUuYAEw9pOe26a5AUcYzpAYg945SA
9HLs7BrOMJ3kr03Y4M7TlcNxwq7oQQTzHetz6K0H+bSy4SWzVQOa3hLOOuOryUS8cyECA/V7TMbm
6x466eHDwMa7AUiMddqIDnwjz34IDXzklSPFDzs90tuUNgCqYa0gnzJPwSNsGLGHU7w9oBi1nMZp
W+Pbg/0dsqC9PjSwOINxq7yjLq+riiVguM2GMp0AoU2HyYH8tByM747nxCsL6EH/wj8uxHa0tbnZ
CG4yN5DucJCb3F6oygGkrSExsJUe5LcA1IcUyy8rkEu7C0eN1tXOIXCzBKNJDOm6becGf88Qz8/g
WgL+oGFSLDgbMFl9JDm+XDyY3fTeiOqHYKi1Mxo3q29lM4gKjkVOOj9HXVE+5xn4O7IT6ghmnXip
C2g2hdZzn8vx1u6hrUfdDsTNoTqTZOtBDCP+agVvEYFbnF1O022WG+YSNLd4SU1L99EZHVpruhsS
z9vxNNJeOHpUuVmwr8Nof+mrQWnbSXCEt0YgDax+sZeOlPnYolbw2LEhQ4XA69a8jUG6sqHIpQMa
WIEvHbCjbwqwZe56cHrHMcbTmFXdw5AN3Qo8NWyUu2DcGqYTaTm14QbkEw6vura4rxoGOwP4Ij1D
rzPDcx5G7bMm6MVNDnM5wL9cK4t/hil7ZlDJfbXSOF1kaYHV1zQGAE1h0RAl5YD1IGNbwFT6R96A
9zqwRC5pFAJtORzno8Sn0YRV3jnskdjSU3t9UI6460NUOCDKMsBfFlncDretY5LKQ9rXyXnS9sAW
A7G1aqAmQM3LgAuXc5pAfXQwZwjUoAZ0S60xhQuhawyRj7ol5CsBYEAyP6weU8OC8AcIpkE5m1sn
L+BEqwmmltH+VcgXQ8ngwc1tb5VBkuMGiahgj40DfLJrQ94Db1kvrKJo3uK8u4H/i/XTAE+mqzP1
fQBI32dWaO2NyP4uWSsfnG8FlrgPdO6FQ7oA5D/bOXqoj8ZhF7UFhOx0sxx4t+AdGyHmDg+vwTH7
RVliH3pdBNOC16o7OLO5kI4Mc/CbwxI0cXgvv59F6BsAOQXAIAasls6ucb+PRlZt+Zbqm41TNda2
Tdnp6u1DZ+TjQ7Y+kA8Tu9qR2zCDbVpU18BwjjU4Y4nIfmv3QeOsGoHX9mC3OntHF1TTozdg1w26
dni0k7lolhFE33e17RzhJfLdCOL6ZZTzo2h58VDg/T4kWLgtL1r8+JbwAbf7uTVQh80MtYQlbLwb
AENYANQSevgaFOrN6kCYfRor8+vsBG37AGVauDp5XQbteFTvRTi127l0hQ8NcaDnOwGsFpxoBOTe
MHxJ1V77yDyI5lAMXcKNYIIWaiPyKrYBxdeocq9CFVpIEAmEK9XWhgvdsg4y65C1y0x7HZX6jtbp
G9inJg1c+8oRMNbc6HcNvNwhwDuwJw9gcLIdkA3URftIhPsBmLJrfzBBk/Ta76p8S2/ZNd6TkEJp
cGvWCoekXBgGEM5wq2FHXaRj+Kt/RAF2R10mJJvWXOeUINUTI/nQhjDgMZN7Q5pf+3iqXmHal67q
NKx3CWWdmvWQwr4Ca+Js7zI+L0cdhU1y7I9g/dQ1hK5lbZRIdxvJXZfGX5EJg3Jijc0FJ2Dr2Arf
yFR/ILw8jVITHwr0VnXwdTTVwZOeKzQGn5pDULeLAJ/HghamcdNA/TFRqIbpdeqMesuBFqbULDiQ
5/buoigEpcbUL/LMO6QhknF1AQGUqIIQBKQk5WHWB2rSocyr0m8nb16lgBvU/nWEAmlKGuKRG2eF
hZWhKHmNPRcMZ18kkD9H5jHfARp0aWdYMhI2AQzPoxXFMWiwoTjbNorhGqPQR0281yCgJUVBPaVa
lnF1B7edbLy/LJUS7mp7rjk/lkiTr8BdNB8B4Gp9znrv/yg7r+W4kSVMPxEi4M1te8emlUjNDULm
DLz3ePr9kK1RaxSzEbs3CFRWFUiJ3aiqzN9878J0bbOa/W2Az1JLc/zSdthmjo0VP1N2H/fQVjqM
oouveCVbJMoRGQdAhkXcdLHVKfpWRdOwoVqxiARHJZ4//wxoyksUD/G32Wz+NUBPXsbZ5q3ieTki
F0X+Fib9o3wqVQPh7v+Iaz3yJHxuinOj84daxsunXlOabhO6rDSF786NDqXMjS6DMpzJPqP3vBR8
pBK0hIy0gJ4vHlC/mvMCz0qsxrvepJ+6rMsfRj/jCEMt9Rs6uyt1QfNBTG5BBXbFa6cowx4meXf0
yiA/TEFmw563ahvLvVYzrVPp5r+v7Ho67PJG1c/3xV7W/oQDEHqwxWeJG4Hxz7IPlVZfs5SnW3lS
7qQVL2BzWsn7x517tnc4lm7vlaM/YvIisn+Nk6YM/jPGFhNdGfjOBeCn41wpX9mINo83TYpsiU2G
+5+xYdFbuYtaxFWh7n3jtc/55PSuF39r2aiCdbN/WNOIRM44e6+B3SZ7M1mIlLZuPiLKPa8ttzxa
vWU8ZeB4NvlUtU9woFlF7QSJFcQlT0B4FI6kU/KopDATCrghb4gAOUj9Tu1fbaE/19Gyhdasn3uS
vAnOndnH37qJf1kYDs6ncU4/j76JH8aYdnuByIctsu8Nzj572RlKU3plb3hvCoC+ib2fg/+/5t6f
LD/oPjf8968hP5f/Qvd623g2JA0B/zWo9SywCaAVuFma+pg/QB37A0lxg1yMZHbWoLDHjaAyPLAv
58lsD02jWG+zRsqs6srn2Zqst8ZGLSZ3vfHSLZ3xjORP387qQZqI5/KSHstxK4O9PjCPpl9iubPM
1YbMe0hb3uBLq41z9yX1x5XMlB+1WDQP8HN/eg/bzpu3HOcDi5O83Lmp/bXszfTk9CWnfkutlW1S
Kd7alyyAbSTTA+Z6u6ZXrRO4JWudWQ3cv2XnlTmGDWk3Lx4Uu4k+D/xWvYs6CCk5+5gm9ub2v8di
/9xMgw0HKOBlaDiOfQp9fkKiz/FrXrTBenCdaFuUbtmTyGRk6j2YNrIKZTDu0ZdPnnAbaDZYh+af
qdIVi9JF9R151d0ACAUiSRdtHECoPwpvxOYo1JP3uFKCjYVf7dPo9OF+KVqcB82IzvJMt8fXu1E8
55L7CRxrm6zT6Hb6UavI5FBpn18hI1RIdPCF0bDJDPVieM682V9brXZ2kOq4mhVObrpelti+kPsS
Fze5aCYGqwsbTAnL6pOX2Me6D/JnYaEPKr5AMKyehWk+aOatD8Xaahe1cDqQhgu2qW1l5zkw9Wfb
NvKVFOlqz/0Bf8l/MZqgPDnOQDXZbcuvioaAOuU/tYGgg6rOs1G02u0rhaIE+9ClKR98aU6TSnNZ
fu9N+UphOuRu1LCtdkWMafYCtBRnxCqyn30Dnbq7TyJrEwycKbzc3BmXoUtIg1kE6df7OXEJyURS
huVjrUWfOgWCn23XQ7jWmyLecyb7VzviLbFSeqpnSrzPm4n8Wz79vPkV+f1GKVQvZsuMDIA5P5CC
xfpBBwmmqMFVfl35bSREHvgayB7S1xixNO//RuxzSHi5gUfdDxWyuUKQk0yms8HA0t62AUrQ86Bh
O6en84aUjDXcJpsL9LSJ6+0c9MPtJ8pDl1ANJ/026ldIJt7/g8Ko2kooXP5MlaKCdq3GNcct450l
AstDsoMHaSJS9Yksnv3k4/QIgTfdSRh99+i8SaHMPLa2tvy2ycsMMO5l4t16AAzkLhacyYtcUpQU
1x3snN09BuT+KQpzB9gvs/IwLh61kTQIXwPAz6GurEcKCfusGsNXD3vcRwQLlzQZFAvJ+XRF+gzD
mg/8XDaHbOGvCom1c8afsTvN1YhrklOjeDM1bHUMBbeNmQQtJY76Sxs/SRqqHjPrFs7GtP4C31vC
MppknispABU6c6RpP5qF59yVWBirdXNWAiX7Cn3GI1U2jUisNfztOIU/lJ4Xnrwiyg5mZM+PlaP2
GxM5xs/NAqHqFcu+6mryN3ws8zohykdCzHf20uwzH6XwQFHUoz64r+ZEdU865DL7ZrpJE/XNLbz5
2auTNZLRCQdNBFpho1be6XaC1AZv31uWezsy4vQUbG6ZEM4zOwHOaonjHWwseVfSlIudzj9jd8h6
mNc/YwLZJeeNqHTShYdaNS3wiRT9K8+KX+Tiq/EGcUD18dZSEM1qQvNZWljfJS/tQIp2HDDKuseM
HP2Yiq9BSlV0F8Ut1rzLBfr6z7se0n0QWQ+RCXIHkQw6dUhze9fDeeI+NvUiuvuSQkC+PMoy43Gd
Dumyk13kzPI8HS8xFKFyUUObGmPAnL4pv8ZmFRxFw6wpSsZlYa5unQhkngSTZLJ3vVVpB8+J4oNZ
smnRZrV+dfuifh3xbTdKNHVSjkuvRsQRzCdZt5XOyvFRNlGVrXTKJADI0dpqjOgoIxBtNBAfXXYv
vx6Zuf5nfQTPbi8/QFl+KH+eS1HlcIL1SF05iAVsqrCtnXVFivzsNEHXXgwlTM9ujv8r1VSicpGg
TDKKEvKd4+dJcgBJoh5TBJozWJBptKujrN1GJkaqs0ntMbH8/5WZ9W6ZKkhSa7Q3ShkH1zZQUSLr
HTJcrtK/uFkI0LAln2EP5bpbKB/m5LzrbV68VxX0QJmUmweb5OhkwMpqsCJ6ikdqEXJRO753hYpi
JxHpMzlVbrMUBRyXpMFvQ7URq+Ki1q73R4Rp4G1DZ4Citoz1AwuQtJZh0gGY+bXoEcRcEKBjOv7W
+tUncNBJN3+wDWJX3/H1aZJef4PLPKPrO8UPI/5ip1kpkEozleHZKqJurWV1/lem6ZdCDbS/VVAK
EDOtbypssBW8Y4ByUZru5iou0H/vu3PQDcYu7gBSjrUbrj1TH742VnnwHXv+hAXEu9O73bqo2XuR
e7ZezSKOTxjlIb23NOXSJs+up+gv0riPD0rFfNWX8ZFGdkJ6Z8N7bXQ1ewBNvZ2bxH80F2U9qwAw
oaUh5qtLU8TzKuo3A4bYjxLyU0BmTZyF1DIWz9H/6K2W3puh1PL0Zu6p5BfN15S07a5OAIVm9fTh
ZbP+A3OLU0k2+0sBsGXlAqFZGZQ9D7XToz2Y15+SzDeeAqVK3uoAf9Al3GB/flb8fljbdWS8u6Ht
b8j1WSwHcJ2pNVVsVYAgv4tFVKbVA2/a3D2Ik5SVfhTl4LzXSq6d+DKB4lwMpqoBc/msdZtH3pbm
Mxjod9sqP/Bgf/fMZP4obAgJCPy/dD6wCmjZPyp8cj680cnwiYVl3Rdhs0ozo93N/TXTQ/tF3q4U
e9FYMWv9IM3MCUIUwmdzNRih9VoUtvXK+HzYUdOuHhKdPeyp6dNskzRNvNJTMLjyj1RL2AoKQLC9
/BeUJERXVZerV8sa1M/RfJUwVUwf/SEmQeHZOSygw7Tz5gsn6qdK7+F8IkyXP5lmNa0cjkGHFOYN
pBkX4vsyZuFErHEwsG6KxZES25Cx1GF/h6Tzn+Geu/AnoD3Qx/J4K8zUds0nApwFilrRtzlWIDMF
SvFSepTqMpMylmSYg5Xi58G3VOHbi+WnfiKVWb/IxECn3ujkeXRsard+eSGjTzVqqUsBpDEO0PNB
2UoVyqwGb9WyrzrY1mw9W+HOEp6NWZJM8/uHWz6upFmY0/Agp9nZ7sxNOc8TrM+swJCLi9xxWE7W
kREZ23usAiL9W6/lFCR+lhn3Dhksc52lVzrkQoHh57h77/3Jqh0ejZ4kSlQMH67e8Q3yY1ynAhMY
VVzH0WvjV8MlKc21WWvdSsnM+gZIz2bTXCG2SHViwac7tYte39Ir7y5p3ntl8P/DXOQ3wZfdq6gh
L/cuBbHmyokrRLlkPQCT3kl5VcZ1rqscBzyTpYVNSYKtU/Mc54ttSZlnqDXP7ri+WSG7KqoiCb46
9WwZ17yg7JN2ChYsTeb8w3YR4svYUeJzCyr/ymj543EsnBraTtGTpRnj5LMgmZpsbjFvB7MoTa8r
+PSWrXvW0Je9IZ4aPcP4N22ng67VWF225ZdSzzFjwFBkZbta+SJFZVxdjRVYHaiCSyoPC1p75w1s
daWXr80xaiiliNSnY+jdJsenYS1anxLzF5FPubjLXWSb8aFxjOdpqnxSNx56yqX92PmZx4ENss89
XvV61e8k6KtjsUt8LZk/j3rx2OWVjxQziuBGwPux9LWLzlHg1a3xBMYnCdUF06SkECgWnBY/ehC2
CKzObO8sYClhhNwZJGVTnZbv58Vyqvxgun20+iNBLDlkiRWu+0F1K97fc8v3sWNrASkkebkB290/
DqHzM+Htsx1/rPlr3L5vDlska2fHnUNOAD9dazF/qUv105SU3XNbq+VzM7SfJVyS0N7AhTjE3YRc
ntoa2WvjBv2TV6Q7W3SG4xDt6mJy7KXWynrHW3Ff21G70TpOiYjEOpZz/MgQCPpUFzF7HN7HUeaN
uCRnBlreNNuMV+EIw/xBo+yBsi16fklRRQ+lWqxLbYTuq5ZZ8OjpjnIt/emTC5zneA8hhBg8+o7T
b/iiDhsZJr3SYQwzG29t+GQC2QFpsgyWIQOqRvJjZCzIjYBMKRcODdaqs1MLuiHN27RmaRdLz2/B
X7+kPDTno9chsGMnpXsubcU5z2nrnJ/l9h6U5n/F/hhiWrbOlxJ1r3uH++vR99gfz2OHPh441V+i
3vFXKAubP6WObxmnVDUzFBG8reSUbrFbuknGh5Fh3rpuQWH3yBzq9dtwEUq+zblnrO4/h1T3tEPA
W101/aixixmCPYQD+4VXJKycsu6+g1Yjs8S+0kaCRK1mTIp8tEvbIjceokbLwE6yL6yrMniHGnZQ
tNkC9lemb5kebwTyNGep/2DyClpJs54M7xBn5KKlOVZtsq16j8PMgo/K+2wi0RPbl6QOnVOAgeg2
QBztLBdXRVA8cLIEP1s6BjtARkSCt9vboDQl7S+3zjhVZ8QMfk6/dbudttPHItiw+JpQov45ODlt
l2wgCs07OSZJR6c3Lw3c64uEwiQwgf7a6/ukdmADJA+azfA5AopykVUxiElioJqWrRVzqWHd253U
q6RdpgUFMdwlrhxeNpIgDutu2kv8ni+WsahPZmt59B/Pl5qYW8fkwCnX78nMapweqnoXQvcmwZFY
2nFWvL/HupqebrHGQUovVFLU8cEgyGWy5mu4eFzGdYkUQipXyxqTdZJ57XZYdBRuQV5uSCosFz1r
1yEp6LO0bhNvA3VcAnvN/SqtIAIUYmR9sG5z0iMPDV6WqzpwrW1mO1G4jXp7tK2NqaJI/G9ggYAJ
clbw06DWyEdRo/ttSK4rxaGwtL+BOU97fID8fc1L+zMqJKegc8JvKkIt61Cvhqvqj8HVmPpx7SVV
9I26+AH6f/5eZEVMzsZ7sjU/ZA+EUBTO6d6ToURUWAbvTUJTf2gLL3mTiJNkVwAC06N0AQbvVv2Q
qWfptFRO1VmCbZj0NpZd7zA6mLfSqzX4U1ToIK6lt+IFdcFbNlzdHmwcgUyUvvM8j6OyHe2sucBy
wTUkMJ/KvhzPiLagbwSO9jK6i3GotPuKx9VL4ZLlcJ8oCbAVbCjVvbRdlVOtVRilgRwwuTsDpZ9V
TWr/OLmd9TlHm3yl8CEHyEIz7rtDHqjji8If5hN/LHawhOsonh6dsfggWWh9TrzGO3UxaDTpDMMs
3ZdVa22lGXVduQkiNTm6IVJySRxzXFSTXYJh+1YwKS3aIFf0tMG3gFcJFkqfH06f67ZbXK+r7mxG
DQZt8OV/Y8EvTU6Ja4CU9fket0ORqVt6qyxMtjPIa/bZ/8zNeqs8Gup47kGGU72Juunnbe8mE4XC
sT0AIztKq4WpXBxvY9ilnm9pbGPuxl1gB82z7ybxvi17DvBNQDLz3gYdYVx9z1grS+VcyudyyYw0
PuFsvL+X1SXepZa/LvvA38wkHB5bMM3mwNlrHWETeApMvA6STvef5eLqvrEtmtLcRL9iYUoKvm9q
9SBDpKOtwlPcz1Tpl2FxXNiHLmv/h2bVNuhM9UUuSsDJGmfMDBCFO2frSfH3I2W7q/T6leUdHS3p
V/cZbQq4DP0DtIyrRHsZJki4Q9Ft40CPz1GsfZI92Z1y/RvbWoK8ly5OFjeHP8ZZneVuwXtUK7Xw
SN/o7lhtaiXV13dVZQB49HS683EDWhe4Cx4r03MfncXRoo5CzvmzOaytpSkx6XXd8G8ogsXxHidx
B/8n9tYygMWW8oY6XlEy0zin5uU1V5r0NNRqyxG8TV7sBNnlsezmb+oUbvJi9P/nZdMnT8utx6Gf
jLUc3GRjqAMt28Rmj0qACrT03nEMKc8+TZV30QCckKDyrIPZDuYVmyNvM7l5/yml4Lwa0W37rqGT
BnAXzRP0E/dU2ZtvnaJjmttl45vSRfi81hALzdhqcAcLZzQU2XbFKBcK0tYq+d9ED+uWSkDPAsl/
ZNvWIHhGKgSgzIej7pdqfnJVo1u7GluvDi3m/GTqNWvtQAVdHT+kEbJCXYYmclZVRioH9Uq9BWSO
3WNe9i2Hi9zv1lkbA0hagmMFw3Kj3m/roXDOcpEgPIuDX0XKQUK3p8ntbeLtNiAhpkfzg43QZL36
7WFWhh9gN4b1Rl+ysAi49euAlWwrqViJyV2U4dOnj+O6ldztLWVbp9/1WEcr2uqGrTM20xe3C1DI
DfPvrA/Bukzd9An0X3L+jxGjkwZrPRnTp4V0efb12V7rVZtfRwQXnuo6VVjUjAD0FE25qCMaQ1pi
vOhRbN5CEp97f6VrHvnmX3GS7uMKhkR3kBFVkVz1ZPEnWoTpx+TBUofkJlAvEbm46WwvluXazuaz
6G0QkDX2lG7K1Zzno7dps/Gv26EnRiQcVkzJDsvkTgogSvAfbbuf/O1tQ9JxhNskrf9pYjm4LS34
QJfZ5rbKZB7KxmP3I1Rxv+0RPFhpKvtLoEZHvrrGif1RbWzknM477aguMU2ZA211zwroDObNZZzu
h/1Zhiwz5CmRkVXGLY/w68n3Y/+/n3T7EYYCi1TnRxdlhpE0q74OMgelvTC9GgNWY8gXNbdVH47T
Sa1663OIv8pe7Tt97/Vp9N47ybGbXNSh9OrZ8G39GiXZxy052Q/6NTbi31o56+BEVe9geEEPx7dC
izw2w2ar4q63qsXzOimN6jLljzfcw+hYaz+a2VZWZheuU94XtzZ2WbS7X/03TIRl6T/HC2ICwlPx
5OtX1zBn3APkKudjOS6bYe7tkfJ+k1DXYWhOeSTnvwTp1QjQKZoVEHDlF7nHpCmQC4nhG4EW1i+M
htXaxkpi8gvc5zpNh9aaWHPNPs4TbTWX+ySNhp2cEUHG/5XNLgB4/mEvQek9Z1MKRvmGzCh0jtk1
0APhI1SkPQ8QARdOH6Axbdb0K6ji52FpSWhSfgSur7xIg5c82KS5KG/0hzRMzE1YZ8leWXRZaq2/
uHNM+h7dzN8WCEQWrYcYk1FZB+4LR+ChI2cPvMX+6GiblxhJ1YF156UwU/t5dM2n0OmjD1odNi8T
qZTWiz7swmIBzhv3sijhvmfHooiij0pptEvU6tTJljl91EJjiAL1IL2U9Fk5ebJfvt3qaK0zmMmD
03zg4ajssTrV3iyj/wKULfvO1+SvAaDI2wzF9eD34YzjRvc1X3Zgmp8Wq7Hl9C0bso4qTOJo5gsg
MOetm0j0L7s2y4e1nUTuF5mDPptxGpy5ue3a9CoM90brubddG5k15D9LvTzy+g3Y/nVwrVD/5UMN
wqAb2BeMASnMdsEqZFGeXNHv/twvLT9F/FFPUrSplHzZG1X7yCzCZ+lMkYZdFUVdX6SZkA5fD/ga
HuRBhqMMi30YTLS8wO8yBRUir0Od7fYqGB28r369XCGvqTvFpZp0f4saVVhfIv76ILLMp3vcKVxq
rI31ICF5Sze94WxY44uHcK6+ZnFu7MEdFA9sg5KEMy9eG6NuvssIf+nwxXR55KC4YVflrMM+/epz
ONjfOmSgXPqEY28QO+9IxaIeenuCTA7C4mvopA0p4Qw4c5BB9tfxDD9WPmB18K7Loc038+cBmiT+
kMs5cTTT5xrkDtt5SuquR1Haq9wzKucYPTeLKePtFsBAuVXGkRldUKBzx6UTz8b7mEnH+9SJWLvc
Pj3Xrjo/4hPj7b0syw5Fk9ZvnjN9Re4u+x4a80c9tdiJgrpfgAO/DRCZmqocP/w0zV8GL0u2uWNi
qLFc5G6C04lauBaFDzAK4ynrL5CrAtwHflA/IBOdjx9arlRb1wcvamp8fgqnTDaKlupfPZgBZanF
P7BCBuHpldozyYHkaBcqUuy5UpJJUP7Wvc5/wpKeGo8TfA5QMn0FcpxerBbRdzXWUSHm1Jo0/rVB
MpP312CNJwqBV4khO4W146+L0w2XqKvw//sVkmGtpzQbr0DUWzoMZHogU+xts6swmcqT72n0tcdp
4odWLd+y0Y9fFY0aRYCtxlGj/PGE6wSqYS4468ruH3DZKl9h3B+95aWRY/By1FEQ2EiTtHuNsqOP
v/fSW/Vf47ifPudoHDz43MJBIwzJAMcTzHL2MgopuHfb6LWnMLHZQDjzux+XPUUbpUMphzsqDv3t
DuGH90F1jZ3ELVHHvw/xcB0qV0ox9ecsHJJzF2UrCErloRLBatTbrBUM8X+1c9IKm6gHetwNJjT/
3tNWgukMjXA+W9aChl/gofemwENlsPRWWWCwz4k+Cb89xhghZrvGkRZSeTJM/dEvyL1Lp1zCf0ZI
y0SN7Wgb6s8RYdp2h2SMgR8F8zc3qYazY1vNixL25lWNrH23OMtLCChAvatKu93cY8uksrM3ffOu
L3YDvdl9IYWTPkHst9+yJscbGtuBVMkREMUQZ620pvFuwpzb6uEIQzLUnH1cjM2Ob2aBkkwb7jQV
vbubhV8AXQOvkSW6ZCZAIDNIHFjlLoZnYGMFsq9j3NxGBEs/I/8z77HQHLbSLJZXcpVZ7VGadgXe
ARW36Xob7E6rkGz4G6yH6GXqlJPm98F7zQnkwuvLWnn+fNCq/rtvJAqeHvAfu8lTN0rh+XshPPZK
hKqWNBc6pDTHWTNWs67iBHcuq/TlvuGSOwTNcT0ZrHknGzhTvArvPRGpA2rjFHPSOsx3XZFr5yrb
zHMwfLV9f9zyVmlPRYwCiZdGf8tmzTSQQFajwH0uU2BamIHF27xno17jOOKSdVBj9XNnZdpV6VCA
FPyLTUl+P7g5dTsBzZQJgnPT4F+kySS7L91d5DdQBZYTmRIqxjVG/Uha90Oav9iLFhZbpltsKazF
2ghrhAqij5zy0Q4s1nIBdwzJxsS84UYOsD0lX+t2EB676muJXty+xB7pQVFrf8YViFvy5e26r/t0
2yWG8iAxvTBwjSmp+x3QGHj/2VxG38coTrK1s244Y5kZ7Fwn6KGrdRgieSWZTrlVSWEBw+bSLz3/
FRs6Kg6pOb38MbaUp0jQzy5lVbtA8zHoxWiCssikkl3P4uRi6zgXxvqpXFL9rlXhuNY71iXWk/yp
zIdVlQ/TVVqphJRC39pWGWwk1nrTkkXqWQo78rZFE1TnURK197YEk2Dm3yS3t0FRbax5u7TA4JkT
aFB+ViALfz5DglWyq7CNfyw7R1mVBUbVct6WP6CuJ9WFksxJjuUSJ5E2IMbueCtZ7DH9zPGKvNwX
bwnfm13Q5ZsArar1veO23ocIL/0DbvbMPNp2lTr+CSiPFiD6/XIDnd9Q5oI/T+qSD8QyEayvmVM3
68N4m3LAdoqVM1gTUn1JtP19wyq71j4BB1mnbrSV5v3ioEGiOL1/VlEccFZZklsntYxf5jCpHzAk
4qyrjssJd3zytPaHNjnu8e4j0yr4fqQOWrsyDIz+9JQ0poMtys+Z82D3RxOYl7fXCjf5EtiYsYNM
LLZJwDbG8cP3PHO1PRACe+8PjvlZ8dOTIBczNmBrQA8Y8dhjcp1GjLVEkERNkiMb33mrhHGyd+O+
PXfGrK7byRk/woaNLqS84Twoev+BWYOlFG94cuxLPRqevBH+60KtTRQyq/kAblj4uLOnPQ1FXrws
vlws1enM+xDR18+K135DkKzdo3pQ78Vc4GLa3fCXvQT1qqn3YizwRYLZiPVO5cOv1QarfYARrcCU
K6svSCM1bH4B+IRjW3+yW3V3Az0gBr8f1Mi4Nau8ODtdHb/Cv7nVEDJOPWhumSepGMR25T8713t5
YWzM/sQWIwY3zSq8hnmAn2vh1lsZ3xjmiAm0WFlFVIAws7BPMwnfe4FU7u7nQSmkSrNaUjwhmqaC
Ebv/SJ2P3AZwkQqqmcqHdCz4MH8BikmINL/2aAXh5j5JIGbyoB5nhY0uQNfE5UxUhUOTfPaDIHiB
8nFbu8N52sXgBR9l2a4ro9s7QeCtb2v6stjH/5cRshOoxiK9sGm43ODGef3VLb3pqZv09GVKsmcJ
21SQ9i0mdbuhQPNiYa9vRMBjWoS2oboYHdY4fQyoRCLzImyiNHhdSCxj8c5dTX1IgvFzsJA1XT+K
tnmV6UcV6OZH1z/MHWzNWgm7Q4kW8U6ahdVfqiSP3vQJMzMvs2AxL7M70MBwXtT62rGLelmeWoZf
8rrNkh8Dr+hdqdTloQ0c9pew/fbi19g5vYq4KfJU0jTHonzWWzx6SgfuNjCjFxcTj6u4ObZWex6E
TIJeqIGlCx4mtueOxyLmkGjpLL2pPqXbammizzGd9S6uV9KrVWr8UnI4k0651DGyOpzcH6XFBwE8
LcJZ+mzgUd2m0zl1fOPqViUpt7CCfVXEf0vI0mfQCLZ0WNkX3E/D44SvD/4OylsQREX1CR53tfb3
ZVdOfwG+rvZDZ3Z7IzG6v/x9wCr6F7Wsaj+ryN1JlIRW0P9vRtjaLh2v2RVt5DzD5kUM1q+Dpzgt
yoMVFcAKVf77sZofLig7sYUfk2DXNCp8waWjt5vhIncADuAcSPt2W9n1KXX0+GjrQ4DS/DL7PgdV
CyNbHAqGMHae1c74IYgaJ/HzlesGiJK5dX7mPRtsBYNjuTvDHYqvgKe1bWwZxakBQHrqLXS20Q1H
zncBkCMBu2qjqv42tvoIUSn1HydzNHE19/M9rBnjVcaW3dXv8JD0VQs3gyRzL1pmY9GZDWusO8aL
hW7FxVgu9oy2865x/XYFtA9oTmuFzTX1cH/TQrY3vdWPPRoWENNUD886ZU71C3t2G8kFBSSA05zZ
4GPUJR1GOTVna7n4tXGKyE/uI5/s19r16/hcKLPmYnfGreWHLVqYdVIfmh6FVnxUz+SoEbeRW8tL
OxavuW6PlEJ/y94bmtOdJ01f3dL4yeKTGGolGX25/dV990ikJs8xUtopnMUsmJEg88zwABziIzOs
CiOTfy6ccptxJe3Jo2yb9lRsrP73IZg717cZVTtlazdmb/nbtPuz4GBlu4w6Quek6LfFAIIRgQMI
blQYkppJcRSQTSeZ5dTL8oMMlKC/wIdvEJ1ltKq6+dFYMtXSK5dh6PJDjXzMSjr00DrWAL1Pk6r2
12G5uIERk1EvvW2KgMf13iF3flickobTqnSGoYKl4TKsVRX7bCloMCwtict4aXYaa9QcIEIlTelw
q5CvZQjNrwbx9gjH/zP+EijtNXX4KBeJ5xbk6BL/ILBy/+5Q1eJgJSU2x0uHDJY7Iy6zq5Vfczzb
zFunxJ0pP8D3xJwwNQ5/5HHlCJF26kdKReIgLbnczxxdMH1gg+fux5IMwpvpRdn6lknBH/bZbZxk
E8xWdFWSMrgkrl9uSYnNH3zNT27jRz+0jiMTYNHijSIqxoZxE2MKMOnPnTfqKxmCCChZGG3+Kk8j
EVuv29kv9kXgaBvUl5RP2hzjPN508Y8qtNZQo6nQtMCo8Ls1vpoZIPjKNpRXNCewHSjqiYSIahyV
0WNpLI3sMVWLeYEvHoOQ/V6ca+5ZKCHtJFDB6Pdm59bAUJazmgyGxvd7c661cVWlVn9CGktbBxY8
MWzj1sJWAXjI+cbqwjfbD6J9AAzmxOshOukB1cVpzCgHdd3ZsjGoNZaL3Llan53TmUN+ngzXqut/
xqWz7ox0V6vULqR575X5gYZuQEMtenfvvT/l1w+sOW527MtfbRuLmcZpuyMeGMGXukbFIhneM5bx
s9819lrCFu8K9hBe/QAj2HoDbrK3FgkYb8SRBiA4qK5ltptGb0qrhi9NhdaF6eCf6izDrAKxBHcK
HyUfIsmNe2bk/yEmQ3J9Vo5OaaNoTCrllicZuudwjjUqadBIrIYPdDGeqOiw57Zj9ozsAdLdH8lk
vXDXSdppD/d4niKyt1QnZQcfWMqO4l11mpO4qzZuUjuHInQf+iQFZA4fFV5UvfCi8g49RSstx91t
pG7ZaNiNSGCgljk9VXb7TDKnPQu1Sy55nidbHe/ezZ3zRQ05u5iYdsikG9GrYKq5TJXYfaqGucMm
TngHcD77OU167+OWn9qq5aFEcuYsnLrSD5GmjZPyQZr1r6YQjxIv+dkrzd96F86wuOnc58pgNbOL
B2Ep3QcnWtltZ3XiX7d4A7tsiZU+3HqLAbC1+a0R7vFtwhjcjSnRkXjg+J6Y2vl+mZtQ/73JbwFC
4NeYrCBlhP3791k61LmPNnlTORACVWoUz6E++icTBvMGHZDprzgYHtQOoekmruu9HFX/OLnK4Tdc
kEzSKxe7ydJt23qorv3q6OWofG/LQJnc1gYSMaBtEapEdKBefNawrfMPHCKepSVxMV2T5n1Eb7TP
0wjmYXXvkHHKrPuH3hqffzNskyHVhGFrmDpHskFvgla3F9w6yx1fjCZpScTRJGOL/axTvUlLLkgz
UhqZMcqWWW3Rhg/LM+4j5Bnogvx8hoxYnnH/Kfdn3H/K8gzIKc55+j+Unddy3Mi2pl/lxL4exMCb
iTlzUZZVrKKVRLVuEDLd8N7j6efDAlul1jmzI+YGgcxcCbJIFJC51m9K808114IPXup+tAFBXHGF
Cz9EFQT7qZ+rgwxGYGXvsQnBF2kZlT4FpGZBbeNFujx2uds5jeZTv0TUqN+RMQOWK6NVWDRP1WJ6
+HM63JBjY0EPXFjaabX3rTz8C5kI6k5YmH9SY82kSN2qD4UylWy7vAmQUTk/8mWkEutl2ls8z394
pAzPJlIg1bcmgGSYUu02nDe3MElvuf70pTKo4s9Tgss6mqftHKMmNg9I9dDvKD79aVPeq8iCcEuj
GaAZfn4QTFgaw/s0NA3nXMGYkQf7R1vGXXvwtoItM/PgJTSdeAeaZbQ2fpWN56kMnk2/4IvTRz2P
uNJ/4jOoHwcnZadc28Y2berom+1ZPPd7+03BSvWYDl1xl8VW+Imd7FUCWsD9W3bC2I9huYNxT3By
WhgqLv+maxdiUIY4lrNPXa/+5Mbz2zC1zo/OsE+xWTR/OEo37fwlVLOz+X7q/F9CRSv0n6G8MqNz
R+6j4Ka8uEVb7lW/1D4PkCASrY1/uI4RwDru8g+Izw1H15+jEywj8xmEDkpIS0iZuJs0dMav+Wyl
LH+G8IGFYEiu6HNj5vmWOg5gPasvvihN6N0j1j2+ZKpbXsNKebR4879Il4Idw6507Ojw94R8DwRP
fZRRkItIyxTAz4tezdnBjZayofpq3Mmwadg5+4+v61TF00KQVdjUyGDQoqnSUKM+oLIf3XWznoEq
0OLHpu55JiRpr17aBgXtpQ/zh95ch1UPH8jKy7ExbiKFZyG3cGj05rFHVPQ9JspUldVexS11myg/
RumR5lAw2gkRpru4qgpdmAzTyZ4SZMsHjX35kl1KWrPcVbk97BV/QR3mKutVF3i5XwX5o19iIBh7
RfuE4lPI18XrcHyiOcFmekIkRz+i6gr4Wpo/BxK8rhW4NDh5LmFLf6BG6NJmME9i14WQqHIDXXLH
OsuV1ri+Ad3Y5C7g+r7z0kM1uf5ZU2f/3KEKBQt+aaObfh3SumF18rMvMqr3QImWuF+GKyqHyl6G
bofCN1Rr6zVJvnyBUjg5ESv7MnFUnK91yz3bgd4nlxAmmc9NfuRhj/U8KQwSEbzot5MeA9BVDOcq
Z5Fm+6gwza+3/tQc4J2HPDGuLS7FmyzNxqOd5Ma8i5dOTZvWKdL6ZWBQ3HBjef5wlBG54tCxE7IL
6tgkz2KEUbZZMXb4v4fjde1Jc2NY20A8cqe7TstYKtEyJoceCCNjMu/W685dyX7R27duiuCpYlFk
xSr+pVWqAGGgg1HASAI4h3ywHygRLOWlraj9a1mP9mIvo76oKAzdF6PztQkR/tiy0ZjAjTbtMR52
ksmR/A1+oe7RwJVpI0mfUvzUUAR5nNquvZeQdsn9WF3rHrM8VH+Rc5WrLLFtmb7HQmK/57N417FN
GhzA7OQsv4xuDdoDlZxT3Pjqi3QNFowz3jom7EJ+3QGNlBcTS6rELrHiXLoCB0CJC6R1c5tFGfZ7
Y/7I25kCjp76z3UTfvbaSf2D5Ia/swYbFbOpKz5n8ceiD7Q/+kbjmdpATsJ0UvuDJAdii2n1IR/L
+aJFRruV2b5RUCeBK/eQp93j6KLGMGxWtBy5Wm7MwHHPbKGVjbZwW6BRvjfFZ/HWlNFbsJgyOhEe
iGk9Q8YsZ+OYpa1KaboD8Q137KtiNnvehP6fSjwhbj7nn8sgQDRkSKm+Jb11GlFJ2RYzQImZvcq5
H636GiXwjIPecj7YadFsEt2LfyAZsHHMwvwrjrUnZ1CqP3LN07YVNlcQqhz16Hho4ztWAx/fCboz
bz7lFKRm+/tZAl7v3NeBcvr3cSyXisOAzBRu3Vr9jAoy7L5vo4A6Wz9dGmFZjlfW+wYr/qCxDMSr
UCoG83Vei17rsWndS4fl8S94Jusn+0lL/Eu5zLhtaFc81DKQ8sY5eKm3/Lf8MvwIb/EQ6oH1Vxpi
qEqF+6uFNvG2t7rqpS0i+6CGVnMPWTa/5JWSHTRyW6+z71ob1STDtEx3wD7vqTjlB9WG9PEDV/UX
Gz+KYvask537E4Q+mikCl5uUQsADq7saWe0FX7xUyW4Hbeheg9YBfL/0l6npHzLPdLdOAMrDAsq3
LspvTVnuS7NKwugqsgO35i+jFKGvsvqX0b5Q/3rnwjaOQr3byTx/n7umd3ZSaCx3cpou7WEa0aCQ
Uz+L3feoAN2cc1KyWYqN+XnAjCSHtE3fYIX+GdCGfSiG4dUZZsQbloM5Jizy5VQ13ffO27D0DYrx
h162OkYef09r7QiWvhlgtlizKjmjA4JvqTe392PS2o+VkkIBH63se+SwSVAr88Fz9G/AcLVH11SQ
gHQhndmQE23ArHQOA1u3ILHdQz2W+qP0ycGagwfXZk9uVSXfm3pU9Afbfpao9mcoSsQQh835y222
DLaWQ3mxsl+KriZB+jfsK2nxUMmT9rLCzaS5RGTYOrcF4jfwtECALgfZba4bTz/NKaT18UH6biF5
SWVsc2sjDQ3fCybPXgIrRLApEU8ekmA+uEg3LcyzrsI0dPMi2w+JXyMrn8T7m1s12BHvsZ/nc17m
yj26QhByYhz77kwtMKFZ8vj9M8PBaRAMd+iXZbUZFvi2HH5p/3IqQ06hF+dxkX0age14w7ArTD/+
tvhI9ArQFMsFT4n1QQUrNWlOGCLnx1HTtQ9m3/+QCMeBEYRY/OccRMo+LwudzGfePTiapmw1naW+
YikA05w038JxKy+Q2+s3O1kcnmBoGYN2jjP+EtL8r1ERNILPSKW+R0WLlKxEUZerLmCO5VrS7Q+W
dsZtJERQn0vfoqruKYXGdkqiIX5RAFhhdaCF39wcAI5NdZ01ajSfURBp933SWl/rj2qQRN8MI0Ee
WDfcsznv6ojdPvRbaHFO3MHXW5h3coiUFmJ2qnj7Wx85Nhh6S7T0IdELLlEC4z71936ROMex8D/+
P7XN814F6u3DP7zpmssZQq7BdVVIjyo0YyQmXlBF3RDU9way6Yg7pcYATIj8dHhwlvw0MHPy06Zk
qaUjlDR2VIJjx2jS2WFAi8a9ZKyTJXm9TnB0DUptrOvAqKtcvyAieFT6Tr3Tan0CUrukyxGIIkfe
gTpDK6lGo7G27DvYZaxvxukzL6L4NKMuuQ9UBAq9KsErrM3TB/Rgx4ex8chRGP0xHJC/F80QkQS5
9d20SlrLf4+TEAm+xUmfBEvfxCaB7N8CFrvF3K5/u1Y8YGNYZq1OMRH9IiGGCYdsTrR41+ZQtKUp
Ayt5rNJV9Rp9u4WalZ9tRivIDt3EdhfaV2zfuxhxbHzFavc2EOF76ZMzOaj4ZTUHOTUija/fLTzQ
86LeyJDmhWm3SKr9yTKlOoRL5VwOiVTK5RQROqZPi6YbiM8PvDQqPF8J/CWmbnxibtPlTKbI2c95
6xQ2Ae8/xsnG78XIq4NdIPev3MqIYjnnBX8gt7h0raPOirpdbnwYFM45g/i03vfrOF+shiw8fjWO
0Tb3fU8C4NfT0Taey8jLjzqaQfcSY4RZoV/kVAvt7ByM0cxiY3Jqj79KmDWbutfDyxC1qOv8PHNZ
BytQ6U6/9ccy4xZ3mxt73LfVsKQSf17lFqcE5ByRY/mHWEU+IwWyiFeoadNFh1hxvIPeKC/FT0GL
X7Qu0IsinI3guO3lDRnyjdj9ztDpMIi6J/e9cnOEoJMI8LLT8MsYALzupdPFjmL/rt4Odb3cNgo0
gzbo8zspVKJWaB1DA28SaQ7FlF5JRH6z5qz/EJR+/IE9oQzJQam0N2+Yzau05FqRr3xQXc3Yd32s
vNlVsY1Bmn+BNR0fxsnCvxM8JkYU+hGyqbWJlk1nGM9gemN2ozy01Afp65ctqQISYocj8rCPZDc6
L7vRjN1ogmAvLuXLZrfstA7wLNEyb/p5aY83OJYE1kkfNfNRDnwAe1P2PTfK0udolfk4t4H16Pnm
3vQqNAh+xqbIbNy35nh/65IzIyUF5vQdls9LLBCZEuMsq9/BwgMiCeJL36IDN+3Q5BmvcmjjwLrk
pdazI9ajjcjBU6Xu7wyAyWQEsKXrMy3bxfY4naQZm97b2GXBU+TEzSelOIeLO13tZh3IO6eKvthu
RK4xQ5t5Sijm9kYPpt3rWKmZrcP7lsNUx38NUWqcpSX95eRtk9xlF7dMQg3QeSDjsG8sq8VPTIe9
EmoFsmbLdJlAzXg8RDqyizLDbXuKlklosfVP+7A61Tn6YBv8njFLXw5r24BPbikwyIFU5ulORtbT
ZA4LVtiVebCq8EeCsSSblKUvIuhglrnOWwttCUAAS/ZV1F4D3ap2TYx42q3v5nYg+rASUi0hs51x
j7njS0j27By7sFBF0htc4kdwKulrUMzhJcPEEClH9Ll/9qcOMlv/TT8qW+ElbJOHcgxQVXMg63au
vhcx2JtAbCOVVWmbnq/hpsZ7TwEBHxxvkTLbZxG+gzzgkgtS2UsLJ9MDN6m3WzPne8NMMLai0QPb
gIpFan6TPtHp6UXkp/bB9pqTfrHrSt/F5WSesRH4XgRe+TW0yvUk/vvk59ByghdY9VV6dCv/Yjlf
Sn+4tgtCMa3r9mlpCZox/0fr51gGPXPr83c6rUAFIx//UlDHx4d0UfYqYtRop9j8LFiGyLXx2Mzv
RG0x1pFcBFrT1QuD3E8B6/8UV/y7W2IkWgJI90v0OAzkT//rBSSyGcEnOEX+V53MrFxNKIiuWaZ3
al/iwqFN072cmUbA6BqD20SqbKW7yRPzrhgU6CqE60wmU5Litord3vsFf5koQbfD7erSB8EOMdLs
8+S39TlCDXQnxbQ20gEZVkhod3g0vupqeZX+cMwUMEJJyC1Czc00nEvjI4TP7r9/qO2ROv7SnwR9
vTPmqj0jlKx8/iGdRshvTJH7iDJ8DHGRhS1raawsLPYhC6jlrdA/Snc+QQlJoD+vn1d+0fWDyen6
Z7l9kPVPoyHcv3UMPpAE9Sgz7bWqyTfZEA3tZh7M+mLEjasdDK/6qEy1enTDqLmkJbsTG+V81vkH
VFCsV9yR0To3PGcDesY64dJtvk41BPXcscutjLYRBIeu3JPQt716iyAVAuCXCYHxi2b55tb3G2tb
GyqqwT8Hbs00D+Zmg7PKfOcE2jnAz9jelvkU3P+7UxfRfNDMQ1xswPnP57nbS5e99MuZXELOKh3h
UzQ6kQaa0eR+57800QEEnXKRSqNUICOjt09oiX8xzYEtlgz0hovsZFAa+7WzSOIns2wxtAWNW+1Q
6N3k8S7P8GmakcIwNyHCzY/xPH7jowenZkzTx2o5WHyVHjW1Rk/BWiznl6bTWmC1C3xM9glgPgoV
DjXgKTZwBTb9779Npqxgg8lB7zEBwL+RUblMNXpb+Q2ki5TNCT0L9WJ4enhvFPZiY6E99WOh+RvX
N3ed4ocPrTTTfE63ZVKmxyLz1ScTEcQnJKQssIzs/PplnkxOc9d/QE7nvUvmlmX7NXWG8ixhcnDJ
f+zhkWi7Wx/11PW3ACWzcKa8T2NTo9XrGfkxXqo2NboJaflFejFc+dlr2HrxJVHR9ZXeroyW2Fnv
lWeszOtNUyDw0oyD/qXs62vrBGAZCoT7cZPN/uwjUAigUP1PeaeXuzh2lcfI7j287rr6HNaqc3H0
GtwFzgOvciWzYUWZ9mnVRCBmQVKHS8kkwabmYCpu+oHtTbpYw1g/2mLe5t1sfR0UVgpeFo+PzSK6
G8X9t3Zko1jbOoqopg2Kz4jK57ToED+KULhaCoK4riDttkRI82eEtGTSkBjqrsmjpwZTlPXRUCr+
J7Ods2e+fsNzlITro0Fv8UaoI9U6yEZ5LO1PZlblzxHw0N+iUK6ycD/CfSGLU1Zjy7M8zIIXLckb
tFpoSZexPNYpnrx0vV//0p/1KGA1A2YDw2IqOE2BPewGuxuv6AuPVy9DwzWPbBKeKE7ucRkaQwz2
nOcuMIp1f3LbgPyyIYkzC9ck2Yysp1mymLVQ1t54OMdvJrjvT7VL3k6FQLcXGVEz6ckg865ddEbN
uksQSQjnIw6q4z43NOtuWLS64/GrNo7GW+TOxtnutQIAFH5yoc07xE3akgKi5jxHJgCfxU+uTSxQ
AoPywbDBVxjkiZ4TfVHycUkBalngP6t85FX3NEWhyJ9/ILrwHhl76XskykLAV02yjoI5waHCbdUf
zbzTSTdcV97DSnHQPg12k1/xUoMZIUyIlf+gfQr9KMcFBYc8RPeugilQzS9x4VSPLnsJf1O6Fe8J
1lvHFaKgdIEF3mrJ261atXGsHJH7BIXh2elF2Evg8XGnInnxEpmpdsrsYT7AKMveSNZc7NJizylO
XagakBcsircMQvEFQof6wo1QXPrCeQuEEI8Zi7VFHqE5yqhtqfPLDzmVAwnbCgRV4mz7JqF0kajV
G2kamJC1colNABebZJjzLa49895TkuKh9zpnO6j9IqxBrTcnkfME2zF80Awz2sraL2nn9wGdasfD
wNp5a9ZmhCnsoidbVKjv5772SqWm3CBD7fxoB5L+Rdp+U2DQbfsoowIZhOap0ObiGLHW28HKnHda
Pgz3pjqWO3m8mEn1rAeG8yr9Lfsbkj4UnH/2g7G8oixWf3fNNH8ri17JT61DkcpR2/wKWBrhtEXO
j0xcfh1rcGBSNuinjYVwzANAEf9eYXkrOK7f4V7LYODCOl+IMDekVzR45RlFiQyFq/2wcKvUhpKs
kXslRqh5fDeWqX3XGA28YKTn0JCh1vNa+yXyXsOoPTiubV9Lg9Ko0kL+xYjxaHVF94adRX+s0UBa
7p3mk2MAaS3m/AncwbDpp7TYwW03garb2ptWfW9mFa06r7HusmCcqOLRNNBUImHsPheLiFTt99VG
GyPA4MvsJkKYyIIK807ajSChQFHp7tYsq2rl7+2V9Mvj+739S7xuqN2dng3GdmzLCUHIGCwGkPRd
r6M953RFcEic2j5MGG5+MmKNMgRv4pOMkmNIUG7PrauMOrF5Z/RJ+ZINjo3Q9p0EQbpynrSqepSW
YUcTmOqQqt9y/ayvybGmaO/m8CI6y+mwbfCyV/U7ANX+tV8OZo68pY5O1VGafe3OILOLL9KSKW4T
vTmmGuCiRjwQpv4YI7O4iwrPuMP9iyroUoerjAL6RBJWW6nXSZ/U4QbPBrKARvytX1FC7bCkQFdb
RomV0TwBeLvESlee+mBuq4nNP3/zLcj5j1U+ThizgmfAYzhem3aEJxSVgxFEfu4/WGXzSUoQVCj9
B1cpP0m5wg09T8akWmEtkQ6Rgj76b+YtV5FIv4C4alEfO0RqdpTloywafQXFescO44ssM0M/DI5e
Po47GWVVmj7NxtugYym8CCnLoUTW+uprw/GW8LPR45OuNd+HF4SHlXl/9GsPBZukSO9SvXjzF2Za
GprDXd+OMShIeGtWCIS8CbWazCdNCLJ7s4n6D7kZ9U8WlhJV9AeLH/9Pd/gzAbrxI1NwWwpnq3zF
Ds84RODY79kAofQWWItzRdp88u3yuxdP884N7GaLLHgBfBX31ljX7KMjojPgx//RlvF0Ge9Sna9w
BV3kb/rrXPfFRgh5Vdg1L3io8PQpp6t01UqBvGKsvwqBTw7BUnklDYku7MLzWw//n5PKkGLjKGxc
NXz0iplfJ4udfdx07skVvQO9c9vdO0O3B8R9cGKP3V3RVgBXJuWjBYda8r+2a5snVHWmXTOxZsGM
IZo/1SHowJTE0E7kT0SebhXe66cdNVrclm3DOsKkf7XNwrlGi0CXnMGbcq5txcM/LNtp/9uAhAzU
WfBvcnbSyjNc6tIRkZB0Mu19iDzbXggU4i/smQcERxoQPvAttFK7aygXnjUM06bNDSI25v7JC8ro
LKCvWUblVKBkpAEA94//GF2vsIzIPLnU4MTq3sT2ldW+w0tKVcDyO1Wf6Rej/z7yckdEnswnKwsW
84acLonSViuQAmST0QDa1DZNAD086yd9t95M0h49Q98VALjV4218vZmGpH9YBS+y0YN7oiHkEfSt
ch/PmnroEjN4UfEehYtrNH8MhvsSi2o0f7+ksNS/fKf/Q0Wa+HMa5vC76yh4TrHPO46DM9yNlv59
HrvXVpBUjd1gLkJz/R5asW7dd/rwGpXKdm71VUdgxYOO/L02/C95tso+y1Xi6AHn2nXDtfalCZYt
rHZqBMYNwJdB82EYR/Wt2/H8NN4o1ul4ZuQdkBLPeMMEVz1ERmMcZLR2sdkyQwvYiNWB0TZLNBU6
L0I5zsRuYLGbNrUpvLdbnGPlvy99fR3HG8MGJi9NQ3XeQ6QpB7nKESjxcKfNaqIe69D+Mntj8Y56
5ZNo5L+SbZVk465KEbJCo7oNjkICl8Nt5NYnZ4NQxOVU6zBIQOwYGlOknfXBOcUhXCzHNf7UFfWS
VHbwI0+AwMDgBGmWfOtTRf9iVzkaA32e/FEHUOHnFtSY1gA1gjEWfwp8pPxGEtsfhlL3tnaXQtXU
WW6kKTuqOeSxmJXjg+ZZ2QMFMMqvdWB+TXv3mGYLmg8iftTV6tfeY12uZ439AnBpPFT8wvfFxDPe
rikJi+VZq3TJSdHHO9Ejky45ZIt70M0UbY1dzIQkbjCN7NSnyZ1omklXpUyfwsHtoc50/esEVbZL
sJ32FmtHCE/J3g99UAJLE0Z5/JiG/dmnjIDwFqhpSskKudPM7l/R86tPvrYUlZcrlWRB2Ccai8sH
kFftJ9D1BnkNKkevNjEYvIPp5n/cYK9y9ktcwn3VIr4xfyJjYiw7PA+VyjpXwmfZ0iU9cnnw1bgd
lh2h9OkIV+ruHD5LFzcqEoMZrz4ZnBBUv0Cw/YSkav4hcvKZtBO8+T7ifeXquNlOrFmED5XjzLIF
I1GdDE/NPkTgX4/jbGQ7RR2Ug17ZxbZQAq+A9xVpFyR2D/4cBOe1z0/r17wfjEdnUxpmgfBPZmGh
YVMOXNZwtqH9lVfFALrRmJ8Gy/pTuqmWeTylHf1k5EX4oa+q4282xFakwbQJZji8S91aDsjh9A9j
mGCLa713SX9WBvqhq410yz+/B6K2WNQ45IwuIgO2umu5ao3DDGm2raiEBVbEU9zO802HuAP1c5j1
ZVFfu9kJnngKhk/1cjCLyNuaFuACGZA+GY3A1qsLumOJl0vYgcoDwgDH/9s1kkL9NhaedpKJMmjo
w0ck+Yw7rYeJU7g4+EldZj1kFrIYi4SGHBK7cQCWOKdbl5zdaj/SHCz9r9p/gTKc3607PC1M5mMe
jO5mRZhr4xQ95ebOxmis2aMRgwDkEt07zfHdstNgAwPuOrdehyawX6Pwc9v4w4v0pPkwgq5ohjsZ
C8opPyulSyI8AGG57qHAPs+HG+QjjyZu/1tboB6/gEPaJv9E0Sk43kL0EbtlrG/SkxjioQNpAUV/
RcwWvZqgCLDkC9WLjOW+M+6mcm6OMhq5qNZH4YTcLsDxD4qlVg9TpK1T60mrN1mzYKHHwNyiI5FT
vFk8WWxyGqfMTf4M0cVo9qRyAOTHynX9G2KcuU9ntE3rQrOpPwPUScE8PpVBWT/EsNZvcB7pV/kk
cNCI9VAF+SWWTMgvsf5ijnuLncrxLyDewI+RmDKKB7jY41GZlILlISldzc++N8FYPdVm3L2Ao3yU
7qiO36ME96DP5a9Rhv4o3SFVCh/Ru11YNQayPqN31n08SFneGuAnymZLxrv8EjTmJUsw7mv7YWfo
Svw9LNyZL0cUfsiSzt3jRVhs6wl1SdRs2xcb1cZT2HnNYjXRvMhh5OXKqqNXj3BG8FqNXYiRKF8/
xQuavbNtc6232TEb8dic5zspukn9TGpwHcDVEf2uW/ds+gH+yP2bBN36i8hJ9xrmVbvbQI/V9t9F
zarxIcSVhbvzQVVsUUDCAHHAY2E906LpAYfYl9RCLvfWL4M6+5B7n9s8NBcHBumTQ+zCGe0c/S/2
tt1j7oBULG1YXeSZ3ka1n+9JzyRbPDjKt2pEF9RWIsw27KZ4gyHnbpzUzC4yGszmwdOm+LlL0eS0
dmnhJ3tJ0cxD+MMKK/8k/A/hlMywLw+W41nb9Y50A8W+wttYJ0hIOuK8rCBbjNkxZlK57TtXOYuU
wr0OgYZ+Uzy712k5I/Hg/joam5/INwVbTOrNzyiR7MTvxmetugvq0b2MWqU/uj6Ze6GbjwrGgLWW
fBxc3DD8prUOARDtrd23zgkcnbkNlMY/+gEvSF4L7WXASlnerfLOjKL5I0p0+VVaxuK/rI3wCuX9
aizuzPwGMiYHF8Mr4FniajIkpN9rKzz2eWc8t8vBdr0cg2zVPgUzb9Btk5mXBrjvdW16yokyoP8k
sVbBy8O3hoNML4B2Ps9lGNxb2vjtPTxa/KxJW261rmV7QE5q2ms1stH+tFw9VXx1K7+BzLar/m0y
dAwolhJlRoJs67RlsL9VJ6UmeWveQlwnIfEpI0BtqARIvdPVGm03zZW+JNl6o3oL0+GZNQIZ6Xo6
Y6Jd/jVr7de2HNFAqkwfWf7ERASsXLAK+HFGdpVRfoVQkudG+QLFt9qWnQNKyisu2jzUOA2S5rVZ
VFnHeXJ+r2hPQxHtkoCHoHynbge4Kx/YJlZn6ZJvqhPw1zT8H9JDgQcRw6DG1E+fvWIjnbWj7AbP
RwzLGGFd5bPv3fVpfTUWHUTkXKt+s56uwwamlD33A6ogSzgMcqp0MYrZQemEj8Yc1htFKfWjgYDj
44BOn7mZJxStYkPBPW7pXAOXM4Pq71nR8+dfguW0sRB6nJP2eot1XMW6a1zno0CaBMIUZ4G7Hag5
b3OBPCHwFd/LsBxWWJMgnG5zfoFF3cLXTrmmhGcN8t18sK84CP+wZR8fkfVFwXf8oS67/BiNS0Sa
yDU8jNiHyMAal/wd51ZzdGeo44/hpzxwy81y1SicX5XI+GECaTzKYCzawnI6RXp6aVt1c4v9bb4T
YnlllTluYT8vPMXhSbOhcDdOrzziYCLPqBs/rQurcVNafnl3G2hYXRxLcAsb6escb36skqvc6wVs
Euy8phefCq11NmqFpta91Lg3F0c7zLXLv/7jf/6f//19/F/Bn8VTkfLCz/8j77KnAvH65j//ZVv/
+o9y7T79+M9/Wbrnsp1xLF1HTcs1TV1l/PvXFxRyiNb+B6DosYiCPD2D7c72VpRAoXP5ki+5Ucmg
S+bcgKFLulp/HXF6afR0/KDz9j7hGubusVmfv8qBcqW7J0WhneK8nj54Vo28zkJp1bQUhf9yetB8
8OH1MCKNa8bqV9RPX8ax0+/0ZLbhsw3QGs7o55lnBO3uS4e8Hvbli6sAPuEbrOn9g52rio7VXx5c
UIc8UNKmjIQ77pqhC0Yfu4AKBriWRz1YiaUZpcgtqThFOIUVb0lFxDhWcEgm9NGBlaVH4A7J2hdN
0dVWuP8loqhm+2HE+fg2CQRpdicXSlOc5//9f8PV//nfMFTVQ5qdbI3lWobG/+Of/400MUi7gLs4
pwk4n8kK6qfUrWsKhlqzw2233EufHPCP0K5lE69d6MjB2uqAX+tmE++ouKLvklbDI3yafj1gyJGD
FS147wKsRtwlDQdQyp12nKKhifZtU/1At3f3LvNRuo37oLRjsA1VssuIYkFvvLUpNFDBmoPmsV7O
ZECvyA9In5s7ABG6Fm896Vxnl1aroxhwTC3Dh4rMhnHdYuYoZszF+4ZTaXnXp5rxvuFELjAGdVSf
JVQmTWbDpjPsjLO8AuFUNKfbJdc+LpnWnv0kLblkV4zxQZro+cWPKBate1a5rlwSrLSx/hi5pKcr
PhpvbHp1vkB3//5fbajGb/9rzXMcvnKkiQ0L5Lj62zdPUVwDs7E8vItKVTuPqUvevsEdQk/RAMbB
wN214QSexy9I10l76lIbbsyrPsXWQ2eWGOY1+OdukbSq92vbi5Tm4iHs5kTd3zF1w39hjNHLNfLS
eQhBf9/VWjaQSU+8D5OXfMEmb/5uzNkHTJS8jxMiZQdD6frTXAX2M896nmFup34P2hZuQNj84YdU
CmcykvdY6fgIPzQYd87D/B25uXaYou+2b3vbrO7yB90fcRrnfodiY9VQCiH5mfy0JGjsjWcNytOc
5Cmi9Eh7mF76ijRqcDYgwz3KQa1JN4R50iBOOrtwaKFvSZ+MjnrUHbrOCLZ137eL7SHzwoJsBL52
17UvHxfmZa/rp2AY+10yJBFv/xSNa19vyUNx68NPRw1HDjo5hcZmWyut2RnGq22N9zfBawvpPPyV
eXqvFxldyswNi4j97SJWgQYGEIR4vXBaVdWJHFiGm2CskRzE6YDHu0YZKdbKhyzFl2hI9BLbk6p8
KJe+FjY6rznX/jNso/hujZYRs43ffKcDFiJzlxkyTZowch+VASCfdK0XkVOtcE5a3xoQVQwuLH1y
FU83PhV2dLT6OL7vZwAL48+DbhdIGqAoD5aYMvpvA9IMgxYWTQWsWJoy4xZn2opxytCt/a3/1uxQ
OnM83Mz+u+mDPcEaywBAygSn0+ddGCJZe6N5qbWzc5Uwuw+Qo6VQLgSxhTa2DPjLwK1rJZVZ18xl
C6l+UYps/NpFlbVpmnJ81MzUvNaV229lYM7mB8Tp84+ONVenuE0T9OTK7CvCmTKOQXy30UrjTkV0
5IEkZPvgjA4HwO97E1T+1lqaLoAIExF6StoqwImDFYAs38kctcofDbyyT6br6tpGwq2IHTkop+Vy
0rGO+VVtn0y7fVqD5Bp4EeQH2JzuRqJ7+Nt3bIzJ/pPRjV/L/s7RMd4rO/3SkGNGyd81nxMDASEt
WhsxWfur0aUnGeqWILvny0ehL8P9jKb0mey/KC3CRpamDJiLojNeGimpbeKkTyf7gYv9kK/Xk4uW
WsAybYHsLD9dYocYpFrQPtfGbIFENuZrGSA8ZQMBmchahoqOmkMH1Q6/2RkL27gyHntfNR7lrMrM
eWPr7nSMkKWzgYIw7KnFoZkc87L2OUrcXlIW8DK49g0NBQpIt8CG5AfIUGONOiRi3B+k+ctPSUmO
jEl9HpcfLP3ZPMAb7RdfNg/AztJfFhP5wD78v5Sd13Lcuraun4hVzOG2c5Ba3cryDcuWPRnBnJ9+
f0RruT2991lV5waTGAConnKLBMb4w89rDHjn/X9/Reiu99crQldd18OvzbE8Lk1r3i78sTnjea87
JLGMLcYfM+IrtbV0M9RmW7z7+3go+wMyXP7ZVBAjbfpSfJqqui2xNnqvTF4lZT79OYNUz/BeCEzM
skrzeB5QQC+7AQ12t4YLPLPyprBpl3JUik7L0amFKWxlqvHHZM9B0Zc/rbM7Kc2mjvqIN5ELBTwZ
i/kZ66IfUw76JZ6bwQAQFePVvZOxMKpeo77Sj4Nr/0igcx6QNNYv10ZVtjiwxyfZk9PllbyPljQM
MAPBHfvMLrc4arPWu+GFbbWYYrSiS0Wb34movtejSvB6OfeDFAbN/zmCSqM36X9OmOfLO0/z7eUi
2ZVXMia7LXvPte8HWNb8/gkoZfCe/eOH/b/uZen9hRKCur3d7/rp5gV/fvjb/0ceZvWuMbTj7WNd
l9ymyM+VinivCyB+sWf79xyTjMWgOeLDxYtuCdumP4JIdF5HDyQ5G3vUZcZho83UFKmy9If20lV1
iSccCsHzEe/WIOtnLEfLLTnzQ2SRA7dbDB7qFJu/Rqyuxn+zDZxlC7//bHfGJ6oW/n7UC1zfIMFU
GGXp6tJRZhe4yUzJR4lmgexflzfuOzmRYjfG6rBBsQrhru5X0irONez2SbayS9vfCq03usUkEpx8
w0Hx7qK+zDfdTP6Q3XiOyavrTLso/LtGo17Y2pV5lG+W2ikRlw+17fU9I/nGVqsDI490/Zc/qsPX
yPyikXMiy6iXVWsh2ce+a2s0Dn6rRpy+2a6zbcfc/G57jrvE9jC4x0o3OJcxWeECF9LvPizTHvWb
p8YasETAKm8t4/yVBm1ffbcwwVqHZWbtU8NMnhNF4Jc4BeupojzEMXgmpidY5alBW4PRQCrtGnT5
yzp2aN7IGM7q5qkxfI5OY6R6Cx6FNexMgnK4jD0wJh6w/IV5/c8Qtcm2qBT/6Bp1fEjKnNxEp1ZU
+rJqA8Q0ufDAL1bgPuqXvBUG9hB68s0W5SuYJcw+hnSFzd9wHEL8UVtF0U52plMvH3K2cp6qn64x
wZF0EfXdPubpf2za8mugmq/MDBN5yI18++Q8GZTrqCR9BhGuI2UbBqc4vpMOtQFK4qpvhSc9husG
ZlbZyC4wRihKVR5tJ57XJ+lcG/Km3vtx0ClP18S85pkNkJ76LMGSQ6JUqyTO6qPBkuc5LpFLMh7X
+fm/P+o115uPdn8cxEmDabbqAOrTLA4Dlv3X0U/t85RDeqdvhpZCsQ/cb681dUBFCESRTdH6O0JW
q7qL01+2Ff9KzKZ9ic0QVnYpEOTLU+3eBS2/Utyxf5/S7MQb8ec0sR1BT7BZjZRz3vDliNaoq4qd
7JoO56iQ4gZ5T0aN0FxlOP89FVqvPZog6mU4rM3yzuxtExk7/lWLQUz7evwWaK39orlDd24jA7Fu
tXjDeNXfGz0yEfGc8Q2VArelVE12crToojddeWoRjHuSLoia8tAMffgoI01ZoFo88M1GQC7LKaNc
B9WhFLswAOPt6WkCmPQ/zVAMbyV/2Fs3QdUgKNz4Omig3cbfzu++HJbLcB1BuNYInHVp5dbC1Lzp
lHm1uazdMH/pRyGWYrLcV3IKOtrJ6YQJCbiQAsudb0rTf6oACX/kQn1qMVP9yYPjGKp+9A/otY2u
DjF6CA5gOPZl8SIGkDeo4rVR02qBX0f/5iJBByW1hZOfK48IWu1lGEuFEPCy8qpa9V3XdX2+tewJ
lQNfaPs5lk0diVAdAaiFleQJp52tUmj+J/rl5F/TKb5ALPN2MQrOO9UlVeSWhoquRYs0uIYcuPhf
U91BxAtbM8G5z/NhJ/w13wmhy8tb65CJdnrYfN36X1NRM7Keg9b9jKZKvQtFO65VAG4vSmb8k3ul
/cvqX3G8yH7mLRm7OFXTJyhT3aKYopchNMh+Obq3ZyuYPOcWqozRZAA3M9P0ucOL5gRi/EE1MeHC
LjTc1UpQnAvgdEsd5N22HlpIEUp/N6eujrLnaOFoLYqiu7NFY2ypbX6kqaK+Ak79buHM/cvG6sut
QvMzq3IO2lUbPZlx6W5aVTiHMMcNzLKBJmXzImyvvjvzIqCFi2Lovxb1QWev0gY9YQlSSJDFRAY+
u7/2YNXtvXDCa3UGPvx7hp5gbBUp5Xk0FI3NaXd/Bd/97l6xeWFTwFQB56si7A3+vNCV7pRHWnEx
KUZp21bpBHyg0uFvQ7UffKRjj50j7mQoNbqKEkRaj2swIt4yahWbLAeNnJw5fENTkSKS2ae1s+iV
KjjoLQxqCN8XecDt3fygWgHFkzmkKBDEQx4+t8OvGaDjVruUhG+LtNEz11XQGisZU5t0lQwGEu51
e6+avvWgz428KvXG5m+vNpbkqbTdoMGQkE+CqAk4RA8ODtBFFT65elhejAh1zPlZIZvUTrWV55Fh
lQsCtywuPuI1txnyHiLPrXUnYLN52rOLdt2hHGwsb2S3acRDN9QPNV/RdumF67a0kmc5ZtrJS4u2
zEn2nArpfJzA9o2vlec2Lvy1GpTaKusblHHRGeJFQaZ9f+032Yc1Je55NJUYXI85HePO+riO3dbK
0RSjgMfbehkDoDU+oO+zUCHxjCN74j7nI8fwjB+bJCq3DSZuh2kyZhceatMZVqVvU2m9yi8oSupL
9fciYajlo5+CvkcT7KHUhTjZhYI6t28+yka4cb6alIztudVWJ61Nk9fQ5UiGBcFTPZThK9jrdkxe
RaioT73WLDkgJq9ZMDaXCfM7uUAFJ/Bg856AwIfAMCJaeN0XSApOiBzJbkGu+VgVyU/ZG+YZvZUL
VEjK4Bhb1M3wUt40LijTAdX4C1nHeImhovNpxXv57BoyVNeNyuoes0lXtnKq3drhdWqeF+6nN+3a
Bga96TtP9SxVCGs/hBrvtlvJ0sqAHgHC19qr6LwcvXUF2kl/Tp7Xoi91n3JWP1YdB3ZB3eTDMPxk
ySMYz7eoqJ44M59lXNGGfl25GXRssLofGLeilxqv1TxHkhO1qWU5htX3IVd2GHPr/5TYAuIGYX2v
k1JZZEPpPA5eNW6sIdaPzgwUawf8/6Ig3UW+le7kcct0/W5FtUbs5GEMglG/GqrxazSlFr3KKAnA
KteT1Zjh2wi71ngZMpHslKH7s+vN3Up19Zfcar5Gb125tsBX5ikveDn2ocuuR1AxsUMYghhTfERd
uQ3KfvwJPv3X6KfOs++F9ibKcwoHVQW2paXCKRBL+BH3v+RMPUVWcsqpF2QoE229mt1/ZRblgaQd
luJt1CyLuStjAXjc69V/jxWUxaeAIyu7DBv/dRC4KnqxwXaaL13LLpd9NmAtXw8hBdQ0updXshHA
dtbO2OgrtZ9lIHQULdQsf+9LTBLxCu3WTaHl7w5Yk0VcUgIWoopeDQON4XlagC7aIa07d9mNyQcn
l0Z56stC21hoy3N8sYZvTUS1QQETdNILNUfxhwEp9K2Cg0SrTvkagAJQLqTYtxy4rZADnkVOZzLF
JSQB/wiBdM/mzD3Jng/XaOcHXbyUXdkodfPK1vF15DG/qELxj5RE5gFpniS3UDa9GwIqb6P9LV5H
yTl3QFCoiqmsFdXRn1GqyhepapN2XI1a7v+yLF8sos50n1WlG9ZGtDFFbp+9zjORQgqVd/x4HrW2
d/7xhp8l1mo/bdtNFxW/qxdlcHA4c8kB54Y17HVs7KAbtgdLZOI+CkKXPamY3uHG3V3R9n0BuixP
3nCoKpdaZB+MsEBEIi+yz6nLd80IKoc32H1h9qBczKQ/j0Xqf+s0TV342Om+5Dggr0b2I2cxwHDQ
G/2tRs/nLJuqK/GESMtqeYvJqwlDhUkAZ77FB6vV1hlw1VX5e70cNaMjDjP9AybXsbeAPeHNPPIF
u319qSkFikSel/4Qam8c0QKdHv0IWrhiknEz7OlRhtQB5W9LD7qN7MqBMtIXLV5+Z22eVsW1vbNM
kia1EXbIBfMcEi2QwyJWzyrns6PnA7eMgaz9CJ9DK+t+RENkrRTDdY7hUBbn3kRNtofC9UPt7fvB
t9VDldblxox9PGqktuj1En5bvKtGpLL+MmWR9iw3xdLrsJQxvcqQGmmQ7AIlO7bIQK4zoHj3Slg6
yzFFi2FKirlU9LsP+hTYkAPmvwTisRAeNYo2t+M3tJWxJ029x8wb1acaewfeffEbapnBvdNhYSS7
TqJRr63Tep2NWfKGrzhFeOi8uGMxWTeMbxhmdg9y0LGokQ8Ku5s4vGQwvBYqRqgvWa0O8ICV/Jyw
OduOg45/a6alB8Q41F3aFThfxLa11tSxeRRTqOLOKIa3TgWpqo518amY2S4eHBLSaUqJqOhnqUXx
oI9a8d0W6bAYwsh8iWolX/V555wny4M50Pfq3TShwtsHbrjnX669j3M28VDh7Usc2s5yMLx92ZY1
8uhhfRcIlWLJfHVrHN8pN2g2lova63CXw+CtoboTZ6uO85a67djvXvtFq+ZAGOdJMlimebaq5iAn
huaurtLnQC343fiq86iGnv3YIW4WiZ6DDOX+x8kxumNiJf/InmyaurJgaQF8lPPjLGpOvpFe5ytK
7jz2GKtCsxuiLaRttCjcYjjUcTmu1FLND5lqdu9WvUtmTlht6fneG5ps3UnmWB59R4IyuzixyJfN
YI0bHz+mBWeH/EMb2O+1NszAAdble4Rz1RyeEMLHLxadsmtXbf4JOr87d5Ni8FSqfpLjKj7sVlDd
rONuHzR1/tFZa0DZ6ntmVMhXw0JayXDlN2Jhdo5G3V4dL3nSvyetinv44PZ3LgLZ6ynstJ3gKP7u
+3jhUIR/4c8Lw86EHLBdTtZ777hipTtI8CKwYL+PiDa4QY6DkpofXYhsCJQRrn2YS60JYyVKoBcN
mZKufUw2Xgde9q8F+mIXeypxISdEaj2+0zlbLWTXnfx4l4V5cF0Q1RHK77z6d3JUzrOpDm3JWTVg
tKf3KAyHYzzofL/mJimzRRa0+Zmyl3OxW0wjQ/TVbxOKClSSU8AevMV8cpib0e3EKk2oYi01uEcI
eYJClHeRE2G3/5Oj/HiQPRkPzWqV6fi1NaaZrozQ7rOVH+Q9vDcbqXu4zNp6TNN+Ydr6kGE95Xd3
WkbWYYOK8k6zpgF3KmKT5o/K9VKu8WOIUnJE3k1e9YBOY8EJJnKH9hwI6MmjEvbfDEuQhC6z8BT0
mn/ONBPn4HnAifiSOZoCqaMOuwtZpX8MJLm+uaJol7qvJPeVWyiXKtJ/XG80S+iq4gmXzjR0p1OX
QWxwYrwOxDRQGwJxpy/kZVw0rzNAeP9HLFCEddDdALUY1qJXM9grPKDDleXo5kouC4zO3XgV3EYp
gaph7KbVInyQ+qm/Q6rlBA9WXdQXGVfJnspZMjRZtUZ5HaIT4jc52/FaW+j1BB/CTYunSrXSo6Ej
2Ow6WgywycpfNcVC/VFOdkgmw+Jvlk7YJgVSszpSlaI7y1FROAEaiWWyDo0mfxJhnD6a5uN1Knj5
H9HYv6FNWFx/sjCq9mRG2FDMP1jeocqLrw9zvaEWieuHkV3Z5HH1xweq0qDeQcjAyHv+kfJO//5Q
rdPeBU1wP4VeckaKPj3HqsnmgXQW2G9oTL/jba1RiBZ+sbkNuBTTT1FO8W+eJuNpqsbw5d0ZT8Ij
sdR1rBrgIHOIoQs6R9yT9X7MYSsBnKjYdpIPinZyFKaZ/4D1LHT15phnfXWgjotlFV6kawttMXMv
ympYh3FIBhgs68rPw2gjtdBkM1A9W5XYYfwRSz0N/wD8Qjd5aAMpxESjModq0xhV/Wo3+lPpBNFP
M9LA+UYZ2RXcPATbnYPnxtEZsDT76nlGz/9QkaufWk1G2tKb9sHTSXJQzo02ka0rr3lsnKu4R5je
ct8sspIvHdY/G1tU1UaPjHOJVDIk2AL/bPx43rPIOqNC6/+qjGqjZM3wvbfhz+lsKS5aWvrbMRXj
Xi6KfUy3U32a3lMWSbfirik2sLfGPxYJI/K3/bwoQ1ProY9UqOPzot8/yRlRDVg1o5l+IAGlrXUl
QYtP52+9hD6Dm0UiPvsAec//OmNkBpJk//c94Ienn0j4Xu8B/3w12UF675cfQ6qIs2x0WN7nEqLw
KoemvBZa4rq8M9rwgWnx1LLfl/NEKLylg8BUElO5bQd3ZeZN+qqkIlpkiqb9itODyEzjH0tz3xor
99+sSUXvxQSprAHS22lK2e3lauf3am9eraqp/nu150KnG0l78PjDd7m1nYXkzWZFBHZ7MtKzFljT
SQ7INHYxqHxncTWRUDqlja116FCCbSQFTn+sIxQ1E30TWnWyU7Um+XDdF3lkqQY2MHk200RGJ/mw
/wz/a7Y8x8jZca/Zi74uP9qgscw9z9PsrpkbM5+FSj2HPWmdzzRvjwNTwOOD/V2SPmpxbWypfljb
cj6hTlr+6ag8wTuz018Qlfyjp9NL4AOCIeOkO8+UvbBqh89MefI4ioAb0YoXD9WhiTPEWxAkOmZu
Y37ttn2arCkWDDs5io4U9fIe5BGazU96m2073bPfIkMbD4ixUfNOY/KWg60t+/nzSgK/5O7LRm2i
ZtdoBjJ+2iz+Xhg2Fbq5f2P660VWo9HD7tUK2pj0YWqR4PJiiO45SvuW+SRD9jjmiyoXxRGwgfWk
ig7DgX8vgP246qVTvRVWSObVyarMkX03Q3W6C/ywg8mNXKn8XjfiqTdS6zvg2WnVYI+LllDdnfgC
8MYIxQcOXzN8G0IeaQtog4Y3bGTKUkdn4YIL0yIeC96Yt1FX1aO1Dflrq1H+4STVDtu2MYr3su2f
gbVVl0GoysV1/PNgFsU7mGOKYIpireUsnePRooN1d6rNBJ4gWhLHfjRWctDOLGWvOi5op/mOSapQ
AKDQc5SjzsXjZodSm6eTJTwU1EivTcnmKVvc+lpuf41UMMcX8DzFmsO/c7ity+rQJSM0nPQMwVGU
le09CuHVY8cJ6OKJRx/dn0cZSWET7TInj5eyKwemMEAYIIv0nYzJJss3kPExpkngnwu3HZe9KPNg
OaFyuscQpViAKo8usuldxFr6rHyI3aAIyBLV/YOus/mSXdSo8w3Qv3ypmrW1MiILrRI9ModFXHjN
vWzKPGvvp7kICVbrpwz5xdTc/zHP8ePomJcAree5ckpKLmcfQ46Oc809cFKcUIlOfPcgG/f31d8j
cnpoj+kSlVGEs+aJMiavrrPHqDW2Aeq+RpBHRyhx0VFe/V/d/6+YF3dIUzhWvLrdD4Y4VFOIBYoY
+3vZkJLo7/MZYl6AqeQ5665vg97vaTI2qtiMpoBZ5Hy5EnYN8tPyUu3L+E4gDCjnyqW9FfzG11NT
N9aDUWkAhU31LjAmfwVUBePsCNqXXUdqu3CiDhE/Rde4lhPIDwbXCWZJafpL0Crzm3sONuIxUpXk
YtaPASriCVJ+qtj7qq0udBNV85j3foEJ4DYaa2Pttk74jlg1terKQxmbROobJrY1f5jvVaDFd7k+
JyvDInrvcrCBKgCNvez67XCXKmhMtEBCL32iPVmiEa+1CfJvACKaUZexK4BWsmthgWsv/FZ5R41T
28uY07v9A1wxJhvFXqHMcZQ9GYdwJk4GPqDS9jKKyvA4DYhly25bue6qUF1rx0bVoASpPntAks85
Hge5o660MXVPbZcjpYnxkY/ARP1Y4VhCeghqzSpC/FWfFXL/IEUJ21CPl6Tq3tpOsWCR9sHjpPpQ
ARpg8W7wmEVp8Ii9Z4gEuPgpx/t5Utkm6aZzYVXLGXIgjE+edili54WMZXF29T54zYcnyVnRsdo9
1Wqekt2loDmqTb4bscVZy643JyLAQVhXgst8C8dW4RZA/FnjvZivzNbU3pVkuO6e0HsAVjl234fa
KJdWNOUXfwgUyuzNsI90I3pIfi/Cy/q6KAebIRcZpHUydl7zC0C+MQTqhroXiovsGSkYnAaSGvVQ
3imWC71WNVOQhfMCGcuq6I8FI9jiBvfD5L41xUsTxJ9ilh+sEr9b2iAj7wOztS6ksn4WpT5+Q/oa
G1EF9Y2uNtVLGxq/5Hy90aplYFDemnDavJQu5udyIFQx8SyGerjXoqKYTdRC+DG+eR9mrrfRpL3Y
3GRDgEhxS51xdha7xWW3tvK+QyQja1Z4kWG4/e85EQhdtKF6WN22cFHy5X4Ch8r9F1VscLUf49S8
qoMp3tvenvNG7JRLDUVzt+vVvYgUcQqckEOeFvsvooU66U5u/atR2SCb5j//Xu1UZnhdHdrmn6u7
JqgWnDrGlUzCYDOUnyLcK06w6vSlglnkqms7iOUyHVM2ob0GyPPZoEO4HEvfeUA+B5q2gO7NhomS
uhHyntbr4tkbrNOIuR6oLtKxU3WXhp72Uc0Lp2aiEOg4XwvDduzOXsyxdXC9/JjjI72sJJs9HEM+
CVI7PSno/XXvJ9kUc6ydY9f9Ib/ha1cO4jfs7QMz7td2tgaO7JxtuwJWEeP9eeu17gpYuXtOBlFf
0HSrL0RGo32r+6h4AIobP3C2EAsjqMZ3UnMomtg9B7252/qYDpJ5f5LT/JyqYW6aCBHjJrIMEMSU
EDVL8LsNjbG/k2UQ499dOYo/Un83JFmw1o2WN4AwX0e1SF6o97KzBC2+S7I4fC4y41NaiIthejVK
/WuCrtiQ9yJjrVhBfSmpZZ3H5smuUGS/Rbrw6SrnIcfpyaFaa/2t0Y/Kwo0cptskhqIuzHbp/Juw
1O4rVkRFtpNd//c8GdMjlexVeUKI232M2vTQFxS/ZQ+THGVXDRGvwAa59aXVux+TL8SdHNWdukAm
Syeda3cjnBl2zp06anvZlRtp2Q0dRm9dOZrZmyvmxTD0sxXq4Pj5MUenAtk8Y/llSF6FXqUcRdDs
yNQ2szxLyaM6DncFL5ldZPvDs6fl39owRFIxdT+yxpue5QS1DyMUZGCBcMy7Tkg1/6N0+68J8g5h
ryeL2YXw7n/PGpQy3HHq/LqNw88xUGf9/H2b2wT5QWpRfdMNUTxxsrI3Va1YFbnayT/izcDJTLfA
a9hsv44ymAz6psiscv9XXA7K2HWZ7Puuvp0yFFK3rdC0iyYAl0O0VhbGUDsfhQe1S+g4y3odRmBs
Ld97UvL/HSCkq577F1XHdDxPc2DoGBYkEdXW3X+jQcFtZbatFdaed920CzFnmJaeJrJDzeljvF6m
/DNQM5mjJE67fQGrRtPbYGNi7rDWhtJ7rkN/ro1MIARU2yS5RyxssvyuHopsQUXKexa4I5IxtA6t
gyXGUizAdrnPcmY0RUdHw9hUnyfWjZuhtAFtUw4irmdRmXLNnexSO1HWJKWUtZwcDVi7uIH74aDp
u4TWYD9b9sjRpSHLLruGRdkLztOm7CpKjPMMjQ/b5GGKDTa9KEte8YjKT7KHPXq4jHQzPrTtCCeR
VPnBDLxhP5DYWoXI6e7aHpSSF+flil8RWhoNmkSi4r2dT7F3HdUDz4b11xZ7OXkqjKXmYrqWo1e2
b5upeekQXV/ZUSEoONP1VKyx+VwpJF7RvIDPCDZh3yJMPY/qaetvctGXnHvoKobib4cgGVaxpkYw
8tDMJOsX3ztzw145vp9s1TuMXruSPWTSvuJy2i3G4RCYX8JxwnXyX22u5veysaO8uF7dYpqmn4fI
cXa3EAknPMzmRsaQioTTwzOIBMa/BuSoMvoRyhZRdSCNYe2vMR/xUS8A3jpZyVMEx/s+SwMf0DdM
4o0RA42XwT9Gbv0eorzn2AFsNtbdmusdDDGLP5vtWRv0r9Epd5EzCnAd0SehPo7oKJVm/ig7CQ+7
7Ria41J21XlCapefGuYfRxmSdbfcSi7WbIMiQxlKFStIkhTd51jThOE574pVwReMbOeDDV3iLgj7
/pF0FKB4AZ9EdmWTmDroosqJ9qiH9o+2zYFOCByV5wWyQVYL2SXe5eg/EYP80z9GUfHLGiYcxOeQ
ji30qcQ1UfbkfQaEH9aOE+drGUNchhRxYXkbkU/3DgJH9yIq2sewsqo7xCNeZK9wVWBe2GPDj0WY
S8Zkg1jUvkMG4CR7DeTco5dUP+R8GcLOBNx+5bwaSU/RSHXrb535U+lb431QggnPPwC3AnY133Yd
nnPpqi+pMxirQdPDVeuKb1aVKwe8ZLOtkyfDMhNtgQBd2C61STtHPTsFxZjIljWV+tFp0b3mCu8p
wvMKd5/pOxjwelvBgOOH9NMaJZNuNwx1iHBDhv3j0BzIIeB8M8Q7NQvs+8Dy4+3AphqPpc45VZ7x
kldoMbgNRwyPD+Fpdbqv8a5aez2Mwb4S29I26zslu8e1RMzHLa/D9EDjE/X2TkvjTWIUyS4urRgY
eYoaRzAuinGChpKF9kX1cb02VGU4ZGFERdLVXktnaL4j0czzpTDVU6GUFqCagH2QWwRb06m0dTOk
5gOo3GUx6sGjbBBJUPcTIAdu/p8YSMtkXRVWBQTzP7Hew1k+VFJ/j5N7eF0b1AYphjQ9y2kqULY7
qtsPt0VqqfQ8e/wWHeT/LEogXy41zYm3MjaiOnbnh96xM8FoLIx6LA+URDG/kf18Rl7IvmxsBahs
MOK6jaJcuri2OmZxBw0JiEOidJq6ln29M4uDvIJyztRpHq/lKhn9WqoWw8IX1H/km0i+pILYR1t+
bmTs1r3F/poXy3eZHL5e3sZvt+CP1fl64V0vhegQpoNQg3vqYaibryYKsOBI5iZ2rDBdyL4clkF5
dYvdBpKoQrzoNvz3LW6rv2aid74tYfYt/TJa9IHlXhTkQ5+itNujEvET+OD0oHb4w5hdoK9qQD7A
04X/NKWiWChkcX5Z5q8iGAA99NjM8hQPLzwHzV3h1QVMsNC8dL3ADTNqkp+Zu4sNLf5ViqFD68oX
T0pT1NtcS829oaQ6BE20+lyAvt/j0VlNKvZplgdEPUDQYGWhDXk0piJ9wV1ob+Eu8RGmXbRxgwrU
X4+FGguoFwdx8KK1/GW2dfyjoQ74ondi7ZjCoNyZNh/JlKyH1lRe+noqd5FiLZrB6Y82PixHRPjT
Y2WuddGMey/N5pIrGQ8SldnKsCtvZ+nZPppiY98GCD2AISuPhW28z6AH+WCP57yjy0Fw5b/w9hy3
wm5QTlO06COuKNjxC32Mo2IXojx2Im2KCYqZ4sg0jdus6OOtK6bVqDT1uhRzYbxoEDcCXLY1gkCl
AAZimu9Nsh8VBHkcaLGIGrgpXujxo1Jp7c4c2eH4MYl+MNj2D8T2d3FOMT4cwv6uTYBi8l5ZCgVL
MG10fk1BfDE9xaSGEC/NPnlJEaz4zhFrHQduvSAtnZ7yIuhPPrKSS7TzlO+5qxz9qM1ebbSFdxk6
ftvJ4QjfAWTzKurqbtR+FmASFoNbdReomu4+HeNhE/ua8gri4AT+v7yDlJ2thJ+ZSxxLqiMA+PRd
Hdc8BbXlJPjCoBvnrawQgm+p59u6HLJj6lLMdsr8gbMiVsxNkC5r3TBXGqWkh04zvdWABqlnF6u+
to1tG5neydbVd3B/aFA0SCqWmJXsY8plyzDQfzr2kBwQGIOCZj65PMacJM8OXQyeWinUGVMXFPvc
MFy0QKOSFFOh7mxFHMy+1Ja1XSy8KG1Wnp6VqxzJ5JNjR+nBZkMH7WOhNOXCU21wY4Prv7Ulop+N
8JyneB+xr0QmjDx/5bE5sQTp3gjop+oa2zEeX4y2zJ6yvdVHl66xMdhG1gZvAfA5IXmnjZ1UbOUn
xV1Xgl3YqD9gUKwcfKOmuiMGoH0z8U8gnhR7MelPtbpr4+Gi2zFM6ouCK9ZiFGPE4z5p7yCwBH68
93+18ahtatxED7IpvSpdjdjnjbkbLxDHaQ5lgcZ7KTzku7JkZynmpjJT3V7bSdkui87+UJng6FgB
9eETO6FmU+pDfpCN7kXF9Up2lcLOD97cyG6Awy2P8d+z/xpOydBR8+8XBmfKQzX7BHK0G7Nrv87y
H6H1wyktvgehs8SfTj/kItUPkxlaHNHZ36bQDJvCXwBY/oabFFbvPEUABWMhDJnIm5byEtTzi62H
xSYsBuPQx7ZxcEZompBGBvBvez+JvEUedmRIegzAYqFsI4sS+8JzuUNeFcs4bnnrV2CISxchahw4
RgfZHA9Z6CXPeIBGPN6NmDL1IC52r/L9VheqPib7qrIzbTmk4tURDpZm8yeAlWZ7arEfm5eyyIaD
F/TDQZkbT12lZYjuYt5lB39u5LtGXqGCE0LiIYW5sANFW/U96mdq3LcHkkCYwM1XndV9FlX+jAOH
vSjVhN9AOb9iycpZ25E3AsZxFV/z3t9MUXJCulz5H87Oa8ltZOvST4QIeHNLgt6WVUk3CKmPBO8T
9unnQ7LOqe7zz8TEzEUjiATAriqRQObea33r2Czhj3ITxGBFlMyk7J9C92ungxXzi8l/P82s3y3U
vBtBmeU4THNxZALUKVl/bPXCPJgWAg9by1mjOXTzeqMrNqbaQUMBK3osvfyHUbbWplCTiWZGKUhR
qYv3UPOaI99SfHb8Yc1ROdkJQZ7dhF3Ic3byF4sgk62LKkf/EevzMa7FfLQExCjK57DD3OpIvaI+
Mpd3d04SMyEp1GO65MjlTdU9/kyfb8SfSb7Kirp/vErhPR+EwbovAOOBHF/P12HpoiFVm3nb2taT
UeYw80IPiL4StUe5cdW6PXYp1iwiO9BWYtJYVWW5wpjeHvM4+EHa01NToweswlqsE13zUaGd3KZb
qYF70qzxGMb5c1KjQjPQgRz6sDnWBWV5zbG+N7YSXJKxn9ciKZ7KJB9JNdF+QY0Hdt4Op5x2LTT4
ECymXbi4PYDL2kgSUlU812kb+rbNjKipsnYbg5Ve49Ol81qbwLTQTSJefJ/0IN+CeEl84ADNJrTI
pFDiIWTlh0tYqfjCmdm2CNyfqUIB3LLFy1RWoz9WocslXrBudD1a2bPIthErewxcw0vk0F0dpx4V
+lIAW5qrqWUTmO4Al0JXRw6qs/j2E2c1LXwIYekbjeiELbgc1FYsq3y+VHgB3cbao0VWt60nmBxY
brOJvIiHRP6E6JOMTHXAHR2O1h4D0s0LfaWpQtwtfCe0oBh38IYM/tejDjWO3yeJZuqdo7YKueMT
HKzzW3bMZagy5cE9S0PwrJmn7MI4u4+JJfauLc52oNinNKoOCc+sYxzEuy5PBH/K3gFzQIRqRpTY
ijiufNPM5bzBJkLWmRJe0ziv1mnTqBvurfaGWGpkXk72Ti6kurETzEWJUpNqNEI0iKNsM3g6gfUg
FzepG77nJu65gcZP6IjxysPuxneoORUR0dNOf14eqytM999VSHh+TEtnXbgG2hFm3b6rOnQrNe1H
72KVF6KJjgi311ZjT8QitzBq+jjdOJ3ofC+sr00UH4rIQCHgmTcCYjELlZ6JyybT126LlLzL2h3f
T/jEbfmklxUOhabd8I817203t3aZ3W/GQW9xwZjNiiYSH+rcPllRzL+rkiTPs8FHTjcOM8XDLYuJ
6zL7P7cx7LRsGsuDZvQsDXqVXiWz8XSekO53POjpbKyHCrShBS3rlKnxn2TqcrT6Czmph1BNXZZQ
QZNkNRV8EFJdMk9THn7ecAvTyVlZygwpAvX7Oevu7Uy0l1rx+4sp/ZdV1cVGcxXjolik/lKB+eOZ
CeysrHljMXWaWx12t4VpeXDVW5IAS6i8eacr3sXMonKdasI7WhqS90qDI5Mm7jaFan4V3mUMtRCO
dBS/OMUYsPzJrL2r9I5PDcnC8iPuienC9GN9ptued9RiaOfRUsj2guCCpZogDkpk17pulNtskZeF
tFcv6+moZN28w1z9oyw1feUyLb4Pw1uZZWQ5DKRNM+HTNsyjhnXTWGc7i6w9QHsor1rz1zgxXQHG
EZx4Gl2TzKr303gDm2etLKzau8ZykpOdqbTHo4vj9a1f0Blu+sq9RSOpE0Yjkp0YUCQZ1OBXSZA6
l3pWuevPnY3D2tSI+WJGNfS564derq9FZ1QrDQHcdqy8FYw05xnHkYZKvvR7L3eWB7eFid+p13VP
/lJYE2RJaQvELZo9jFfgRjtr+aGSa9QXdxoucAbDoAVJAvE19fic5DatSSWNQ1p9jr3p5iOsNH59
jMVz7UZrZcafDyiyWOkuZTnN7P258t6nVOcRDQBuF87VlnjMHzp2Lz+YadfGGqrQsoqzWzmiNUQP
vQ7VUfD/K5D5F1a1HiLkCKA/0/VA6WY9Dc54HHLtrodds815PN9yr8BVYeEY4iEQ3cOwfCPU8gzu
7tpRXr5Cjp0IF6PRVw3bwO29J9Pqd9nE86fOa2Njqyoo0TrOb5MyGStv7Jbfh6loUdvTtlHLF4T/
7cY16s4vle5nWuRia7sViU85igsjJNsvjUDEGeaIKpCVE/8QLPaDWR3QKpUw76p4wCaO1zB13+bS
VF69RLmjkz7pUOUvlD76ra4mLIDsdrhqkdi6aaWdomWvE/FwtXNjuKpKaB1tUljwO3NGHKF25g6x
znB8zrmCQcnTr3E069cc95rfghtay11u2sdxSlpCR9oR3fpcf4Qm+mpR1e1HVQ3DqjO67mPEyb/y
bKP/oKbbI5wMx4+QZ/YKHyNuSFYkqxgQzIdWTB1yB5qb3px2CFp746PtbMzafKA/TELpQIY0zgdy
qXYFQND9YPrB6gdnsz8KDQC6SW2mQu3/wXqHT1QjtG9JOyN6Nczo2xIjsDKCvH+vogjmPzyBtyZW
EHYSftp09ZuNs3gtVGG9Rl1hgNoIq9c456482fTNHC8o9mPbQgCChfKMBY4VoGmGKDAuOINjiHUo
tC0NWdncOPrNs4d6G+q4QXEjEsgTN9PFS2Jzl2RiOpdOM+xN4qFPVNnrg3Ba7dghy4fsSbSwi3gA
f5Ub7JUpIx/PTrL9NNTGUSCm3OS5va4TyzngI3R8chb4kXAfwylps42IVZaxcfeUTequDNv8jkK7
2QuQcIv/w4K9VLw2KaGOyVx9K7E7+4iE1HVpkjtWmCc7Ns8ki2msgrS/+tZ4R7X7p7AVCi9M/lW9
PqTMHxAB5/5Y46YYWYh3EV/wORo+N32qHAt+lpUxuZ5P5/RsedG4a5zpHWLh4FuBvdz3RnMbD4Be
qiyvT6xOVkmBvUJztHFfABhbj3AAV66hj+uJ2N+1sywlEssYDuaQP5ved9dR9bdCmX5HPStzk89r
pOw7JUxuTVawmPCcjwB74qqyrO7NDXF+4YpHPNTU2ySkpKs0OrJzxWAx3oprHw/uNvQKfeXYE7Gp
1G97/Yy1HgbRAmNI3PRDQz/u115+sDxq60bPDTXOo2ibgw4FyRk/T7TbV1oWvVdOi/FgZQwzepvu
WMWKto+U+IkHlz+YybjWJihButr8Ab2s2U2JNkT8oSA78DQXqNzUOF5ZoWkd81nrN3PRFWSwN6dI
d9JdGWgfjN5xjbegs8SLpSjnzMm2VoV+UmES+OjaDMuqMSvfKACwpAQJSUHQpQRabJs+i3e6+V0v
c2PL/fG17otirefJcOn4wNN2NEIfUPnO6Zr0lBsIVYdqwCVpD29jVtu7MAgE0TX9D7UtKSmY+Wa2
I+59Y9BfYkoDdtBC3MP1uqFL/z23BH4go3sLgylG4bHKZnx+XQOlQYl5MilVtSmF5mwyhwd/3cFg
iMiFwbCzwdARvbbuts4IjyzV3iPeBrCTZ17nqqOvC+Elibz5XjKTtpP+L0UHQaa5KWTKAJSO7bzk
+q/RoWhGL5wZ59h9f3KizP2XhyctIcQAJSvGiSI8Bq2WYnQayfQeZu8JpqN9FPr0u5kKY5cOyx8k
dpvb5ED7W7cxRU+4vrfQi/XtUMztsSWrENEcuNthqRXkdTtQKqJEkTdrkdpjc1N1lQ947LHuqCaW
HEVFKjiC6u7ARLjfTfKwPNJgeiK3tU04Xw483uBvx+S76Ll6NON82tnOn7QOmkPfKfRNGnetYkM5
GiTbk86DNU2rVHtPQM66wp2+rkC7alFi74xpk9LEeoZ5c81giK5j0SHjKmDTjrQf37CukpHT41kq
0s0gsIYracHNErUQ9ZudUtjOX2FC75+IUh4E5ezbc0kNPyBpIwbzrFKEWqWtwTq/Gk5VJPyu7+60
16oVoZZ4UDUEprbRPXVzbiAPqUyMZGIThYcohJNjZKTGTqlZg6FY8iHzNN9MaILAqEXPZcbzCqaZ
Qjbw5NkCBJFlwONrAj8Iotcuhz6rO0fR99pbl72qqHIgL4TNtSuH3yY9310/18m+ViPaZxrPtxlp
E/lmG6yaxrockTkoynQNPBA/VdO+xUFDZy74EwxF8aoG/U/Wdx0A8nY7hcFCtOa7WFXp1SbK5UBI
brj2bHsD0uc763DY13k3bzonYLHbuj9IC832s0K2jZH0tI6MYF7ltROuiN7hc9W8p6Ydsn5qfzcD
8VNOMr9aVbpNi4+6jMyfQS0udlMTZwH3Np++hXlermCOE205lc8kZnVbJ3aejTH7VhakwMft93TU
3oJO/C4y5qld+FONpz9u3BTMKLyOzkEY0peL1ZOrQT6y4kNbdzvV7uafdQyXLSDgV896ElDrVSko
pSiFVm+12hCbxCrw4cf/EqSs0bgqxWXooVPmapYgFqxheXrDRovb1lf0I32EPCWpObeCP+2izbIc
jARgn9V731F545MbO4QhZ2hQof7iQWb20SPZ8GbHYW0d/FDFYPiVNbmrLp9/ZPxhiJtnPdLdy9rw
tmNeRfdgNC0Uc9fSs/2YhfOH044Hyx6ClYlxbgf/+E1x8/i22Eh3SaDwiBLennK0t+PB+1MBalOq
RngogqB8Dpv0L3iP48rVyLrXDeX0y+EGwfTBKY8hrb4VaH7ilL0+W7sjN/g9s+70kKbmdXCZeZWU
1NYlkZWUFArEsarBV4KQiNqoCj+Gg8btnwVVjP5mO1Ny8VXdBOFWmuNVvjIE5VYHR5o6lPhKgqbH
wtPET+SXH8K2cva2bSvrMqmUq1HyqzrkzVjE0vARzoxrHU/WhbZUsWKCpLx7E4I5K0vnZb6kvBuz
il09tLO9brXRXUnKBKNpZIMp9jLthiy6pa7iUdYOk7nZ2JPg/0RUuXhBSQDLO+vOIgzo8aSzAG1R
okT6jMHKU6TtfXRRe+7C5pxlZzexsfBgZV2Xzhxc8Oz7wo5g3tZD8lvFKMZsPaL2p4EeJeksNjEU
1qQfRBMNKeoXCpkTibWSYp0mzJvTlOJmko7m0nPrU0ey1Uoqe9SEQvXXyfKo3GVCubYS4t8yCrlL
Y7gneihscj9Wo2Gbj4F3s7XyczME8A5QrXwN64ZG6OOMckzMs0x0/zy1UQi+TyZsKxDT4XJ3Oq1C
KoXcIPGj43eYPlpw/LTW3NvU4EtsJrAQy7A8y3aZQpCP9jjLZZl1m1vLfdat/iKHAUldHY/OX4pH
jijI5kmyZroBvmuWpidmn6w7nUYlSwuVrDwoyTVyaDmDchEJQnJ3eQ8j1Q9Y9iMe1ZZzlxs9/10T
SnaDOM4zROXfBMVAfPw6IXdgLM4suzZMuRCpmJk77qJRCwE5LJfQWCVnDMiEvKSo5sq3k5RGkp18
MKuaXioxNUeVsssD7aoFlwaq+Q8nmtptDWf4oFnhREZsf+GzN/+MJnWgLKSal0Jrxc0Rg7OSBzCR
fLhVe+lGBB2TR6pE1qb0JxE47xQv+db3XrSbE5Um0YhiMiii4t2Imw8Z/pfEqPhms/9e6ky1cBB3
5yz4xo0PPw5UgbVtdzgyE71PaQeIbZaZzlUeDcuuuVhZe0n1oEsxEwXpTvNUkq0WPoMJ8v+Kiue1
V21fQZ75XC/KqRKEtdyTvoJlb2pS/Vk6EP5z5qfGyvZNN538RBg36NLQuJZUi0eMxWwJ0uFyEF2T
rhX7z8Hl+H9FXySjHR+WPEGZQI5a1z49EsrJM2t3lNBf5AH8hyU1RtxSp0dgeTnH2MEfAd314Drn
Bydbc4p11DbG6RMb/O9deNVk7NjOtm32juN694CEgq2hz9raW3blBptaepzK/PfXUBiD6cU3vobE
YSqQWjiXZN+N01Q5Ys1/Xzm2arRyi8460EkP7iqV//vsUqkjX7rayvPkAch+LmthyjA/EwMTSBXl
41Oax/plmHvh51RQfT1qkpumaclNvhpjAxS+O9Wr/zow2XNxTq1sK8eHOe3Nxykta/C6QE4k30Q0
fWeugn4GuqmGMeU13v5ro9iq8Cv8I6uuG39LAn0xztamcvsW/OKCq5/0cVXjwLnIo3UUrG1H6V/L
uVWf3C65xstZKfX+Y9g3CGNQ7LKK86ZNiT9/Ww/g7WW4mSgoncaWwpxvyTojKILEetOKL3KXv89Z
79TuSe5NPB7t4V3Leu2pRjYiB1vRlJekhSUg89VYEA0Ho41CvxsT9T2aip4iHx0207X/0j3iSfK2
r/kHRb8CaCp/TaMpRz8DDVyvCMsaIuOjLNHrynNVd6aa1MXuVp5rGfnnpf0SiiIvZWn5eWnfW49L
k7HMXx1h2bSQHWf7OJeqCUb4hibk0jSunU57JZogvXnueCuXPa+Ktdc530Ccjx87eaG+cYvKrvIQ
m3YNQK85yIv1DknVNAh1I4/GRZQe8TQqq6jDiRdSIrw5Rnsd6iH7yHMtQv4rXL4QoTgjZ2w20zz2
3yo+aS5Ij3/981Tb1T9P7VW3/q9Th6m7wmCt030cVcjnurC+o6OzkQuV/1KXzBZrnsINa+DpMHQY
wbo/wOTC71UP/qpgTuPLk+TFASHSdzyu9t0ys79djM90OsjTGtahFlkpX1fL99RxgK/k1VZDxa6v
U2UdjIjUWqimey0OvLsbKd16COgv17O+s6l0/x514+rNZfy9ge6weGvam0rY3orsePooS2qJ2g8U
R+ZBX8vdKVfiZ4sYULnHfcR66dNhJABrxscdKrRwEyeb39PshuWsBZVo1HszVDNcqzqEZzmIzQRX
F5EZK4O0jMeJU2MS3TYInuGYHFdhV8TnZvDyV2XI1I1IhLKRu0Wr4VcOUcHoyZi/AqNxX1zsD8uO
PMGsqNLR7ztPRdseLZUkHlw384cImXi3jakf5QPaxuLcCvGNJ0mNEE/od5XVfaHNyhXBvvGW9Mk7
TysF5y57yzFCa5VrTK7loSYw3A9Ta8V/we96nr/roxYwtTcCqvu9yRMsU49TO0c7sunMZ2sirCNT
uvYvg5uMVrT3qpWRrcl4Nx0/5K6brgrdjwZakzSaKdfmjxcKVEDCeWiF/I9zVKLLtpXwSHRyBnXf
t5Te28XlRjikulfrKvcnr6hOj/+VaS9cRPJsDIpEMqNoNsNfuObCixwqoOJuKJeg8Vu+yLotEdP2
jAubCxYD0zO0HsJIowUaLn7E2mKLz9vi7KUivEOTJTmpjNpfY+cCUomy99Lq3B0NdmtnC696L/Li
Qk2z/dU6yAAKU3FvbdbUZ8EC2a9NrzsVPVYAaZQhQqvft1r23Hc5FXKn+jNYxb7Um/qPSr3sny+W
c+TIyIvBwS6uhGDwHBJq/RyA+AHk4QR3ZPLrCgSeUOkppEjEVvJjMPWJ7SdD1B3k7j9Pw372edrY
fuix920Q1hBt1DEloEqZoYKNA7UShRXwQk2QKn75yhGh45uaCnIGpINP96A5AI73CDct9Kf/esWP
9zlmFEN1cr0ou4dKuJ1Zdz23ua6/LXutoZbPWEt07OU62aodApuIeY5CWLPpvDLpscCTo7ApF/dF
1EznPEJ3Y/B5vQg3UPYyTEfTybmOAUBuedShUekw214oCW1l6E6sQtRNFdVIL4UaEZUD4HFaCfxl
u3bivgP5AedTUYkYkQWaPuQaQt0rw8hSJ3JpsUNlzs+Ao5IVbWm7miYYku6E/I1XcsO6ZtzaFbQR
8z9jX0fHFk+jypJsJ8cqUpEfb2CMvX0x4jMR1jpkkgEqRBzGz/lcTSdh781aUC1uBprV6J37FV9P
UrF1PSCRoLCOyGtweTAkN30LRhN5SXJtzHk6fp0rX6nzPPrT8rSXu0iZvH3nlEQNlG7wVBjtVhtY
AHbLXkzH+0rkIo1A9uQGw0p1MGwKYV9jaKsKsIZs5FXygEvJZqUWeQ2ThGtBP2Q3py827lBS4+qN
Gz+u+jyD2ToIeL5Ur0o1X7ddx5qrGRQIp7X2nJlgfgDy7IU8GuEQ3+S6Qp4hy9h8vbxfqkf9LUW+
nSkOKKzOOaOpvSnj7OBbKJynTFPwBacxIoRlVx4YiajlwiDZWFknkrUSBR6pfbjtQ2LCaWKaAbgS
czzLs73lveynjAXu4y3jIjbWuCbSLRZRpRTOdTB7vjVW+n/eY+6DeIFainx2xMoUn8uS9L5dqjiR
35ZAM1rmhL4zQmrwHSA19BWJFsv1oH5sxlysecr2p6/xgQ5A71fVEkvpGSV/Gk4W5URD4+u6wGyc
XZXrP76G5KvH2yQb29xGTRPehf77a30mRwgzfyzPujYM73n+J5PU0LkgzsKyQ0KeUW8oYqNrsH6s
aFB8mYwBPfFAzTHYE+o3U7fXSThNRb1tzQmQ97KbxgERPLFWXytND79N7pYoDOObgWvmDNC72U0C
qIdEd/HAfn3cCB6x0qE1Cvjw7lte6vb5kWtnWdOhz0ZYx0vUOYoDvvtUq3zNDOOXmdK1n4RDvosX
b2/cmPGdJI9NLM289sJqwZX0edSok+Qe8AmV52YZ1JveM7q/ORyRW/VbLcSkIR2O7WJzlK/kRt7b
m/x7Hk7ORqHWfRw1Q7+IzFXwWQHSzPPoh/QtCbQ6zNP6v9KhpzIQB/ZzQt1sByLuJNok8EPu7i8m
oMjDGCJVSxcL9LgY14SxLpAJvsgR6vjF2mb1e4CAe4zL0HinoDeE0/grMUbgqPx+l7YA5tPQrKct
t9hFmBc64fS3E3oxKxczpFukNpN4buFOrAvLpG4ahn16yK8dduTb7JosHlEh/JVSUMb7Ef2Aqlht
qDn1J8wUka+MBPUGwIKYnWjNS8Skfu/NNq3dSbPfps56ruYxPbuCNXiiD+1Nd7p+IYupO3NJf5eb
/90BOZZbUBbpkNtbt/DgaxqqWEXqtCyT2ZVj8pXcKNOsnrPQVBGaF9ztaWa9J4se3bH/HU+bqtpa
qeL4LjNtx74Tx9hBzSXPkGMOYQ9ra5GVK07wPTSN6UfQZ9emjYZXJczjE6610cdwOP+AR/wYdxeB
SNoqn+Mu54vlfHsZz5fxBHrqIXcEKAsvTFaIwJxrBVz33cy+YZoxvkVDbEEIAMjqZAr+UL0naxo6
385adtXRe1KrsJjfqXnYPvHc2NFk+KNehy9EJXoZ7KCGyrnocCgeUNN4CGOUUYR0dV37jClupqpX
Aay19J8lGeLPTZs7fxsXufoYj1WuH3p06XZhE2jieWuyodTvrkJ0+zK71geB1jEcfuRGDRxGL4e7
2an9frIbZU+gPaFjjsX/3YASk9pJe0PhZR9z17pCOR5IyBvBlhqAD+QYjTcm0EZbQbpQUyIYzEr5
l8EnS7w6hrCe9YFJWteJh7sUYYZ6mlQlWcvlaZYHzbaZO5O/FetQWn+Q54osP8tdJ3e3mtV4F6Li
XzS+i+e28hJf5pKDdGDmREu2SGkpAVCk0VQO4ZtaOk9uWse/VH1c0gpG66ZlZfzpFMPhNe1DXRgb
FkGE8jhkiK3VzKxWMGGUg6a6ybPcNN7ZUg3kU02ZPndeUJ1srf8lD8khyxFLqwPLiYzOjnTAOSSd
Rtxhxvwux2QaN6aaX5pWu3hPQK54KSDeeJyoZkBZGS4urYhKJdn2MTaXeAWiOD6WKr7nMNWsp69X
c165fjRW1lPIFNYnVmA+JlN+jTUrB5riAdzWncTHnF3cEz393HhYAioltK9yfEHSrnWvCQB2MSON
k1R7mnqgBVFm1NvA9Ixv3iKMX+44X2dk4fh5hlE25re0LB9n6DRZVmWrnvq8QG0tHeP237aspIet
5uUpUuZOPRP60zoqVauA5PbZmMJD2PXfm9kyrpA1zWtSVBwg6fk36JhuX8eCmAe3/w0fpr+0xDMK
21DKTaYo/dplFQWtQAdjuYQ0Co1AEi2HfZg0OMYcw7iTz23e9WUzBYQnJhWPZRGThAOvCOFMpzc4
MjhPbmJRB9vCNYHBLFfIsUAZTZzrxTEzA2SQ4ChYXgaUenfuwiSk+sRPqzjKKp/U4CzHJKJQYgur
dhQbStPTWo7p5KyYuW3Wv9Je/HRjUvWUmL9HRsRBCDsMwFce+HJXoWNNMcrk3m5FAGpnpTy2OmHn
DWC4NQYHkixb4nJucUAeugz4pGFBU6Du3f3jcDOCeAfFl+PPxkutexs5R1CSvn36Gvuq2pbLeW2/
yEpl2ZaUi8/9r7mFvK6vGtJ8VM29y3uX5ilXa5qdi7ncyUpvMPFSVnyf5N1ssqKbPCrPjaLK3ItA
wJ1FpoA+hQZs5TXnyMQLLDf5spuiwFsDwhz8rwOjnbePU7R+nDd9Bx1g0IcONNa06QKveYpShRbC
45YZ1TG945a5tEGo0xF5evE6l4a9xUPp+MayHqetUF+mpv3eLQv5dtnk9byy2raC4Mf5kUbWAKqk
XaJ3Cu4ddP8RYIL7PGefr+RYsoyNy1gyWOV2RIL4V92iCW69MTpatRe9ECNanxGgf8/rMXpxLHEd
LJWE62Hgnkki8XRRaTT0gxLyUQtQgOIq3tbL0l5zXBvUSkROwD93JRQWi7+zmUb6mp7Ab9Er6Yru
RP/ULaRhVlPAloDs+HI3wSv+AjKATkcGYG2xyn8mq5uoLjyRzR2JvnypLDRvPo0qon+XB7F8JJNH
w2H6/r+Zejor6mw/Y212b7USpW8InB5wBMuuCBmciEfzlnztjsbfxlI0up0LK4H8i8dFQuv+ny6a
wkI79c3yC9YAX+TcMkRKdJC7EvxKvsnnrjwaTf/YTQnCeZyc6grKqDB5zxuz9isXZiIs/unDLttV
Fjfzu6pYDv4kdCfKGOdbU5vDQ66wuvQqo3kuRwo0mgd51SQR+VfJEpNHDPmbFZ5QxQSbZ5XP3sTM
wFsOeJhXFTJx5I84w3u+ksPwIX/Csp/VqzNjIsei8AYP/L+PTZwZNSN5iLFDM9Nq6b5UmBLNqsCq
LyfzQxQicp979SAZXPKcnsTt/+2YuzRy5ClRb4tdP6BzjPw51qAx5/WNGod7s5YulHyVxhSxiwRt
3n8dIGH90gEnOX2NlyjNTuaU7HOYGbKWKiuoltEeIe7SVljKtkmKsgzK97CXhdpEd7s9Oh5jLS+Y
lE675ZNxnIu0OkL0HtZaloJHt8PoYCnCeikCXTuwboEvR8P5pSxt6wXSaaXmNWggRnhu/0oQ7oVw
CX7FNsFdBMhEA4BQNS68Cw3u7JIlQ+07BX0UIT//QudvvMxl7aqOL3Q2wXaxJ6eyclyk6mNcDo3y
6/rPMXmavOo/7yHPHVBWPd4IjM4GHc4ddS3K3bj4a2AZvhot0dD4HMITn815k5sEZyxn9K5xe9TE
Gk1scKWNF7mJy2a8hMtG7lL73iUW8vMRDejKREQOBPFYtTmKlGFqnvrlfhigkouG6W4uwD05zIib
O9NdLIf/PWLU7g44A2VibE7MkAg0Wj/qL2pVGXsHW+ZKlmdkFUZuRivAqpN0x2DyvmnDFJ0qk4Je
EXuPOArZBdSdzA9ojl/l40NuYmxSmdV+DslHz38ufCxXl91Wb49CbxCm5cp4H5t6uuttiT0QTcVW
jtmDNt2xHWC/SQXLueW8R9vWQVljgIC76s2vcSI7Io6YsNeqRs5IXB5ZV8UbWYNaxrWu+BxPnSze
4LCef/zzfDmeM8u/o5FLVmmknkUWmS9j2GsXZUI3L6vetmJC6POc7AwATn9TmVg+iuYNPWxgN+NW
VsHnmrqXQsSdKJBTihrimd+3R8Ra0fWxZ4mlLmjDFFeWuZBbZ8+PW3Wrijeox+oTyExyVr9eUQkH
bF5vRlIpqUhOw3oeNfUjzorvWqInf+z+u9pli8QDmVyRJcbPQUfBkY2W/dp2peKXxKpcFQWt3jh7
yaI0MOinhjXa9B4hiYvT9Q+/TMp6rbTTSzvPSNV6zXqPvCTYEmOBKV7ukqLie53bHuRRc3BgLeeu
fqmr0npftO9V3njPvRvprz3BifIilKr5LQ+tH/Ia/E/zUa36bm3h27h6EaxGJw+uLGVrvx9Iy231
AMG8HFQFBPckbW5yT25g+VFGW65wjfFUJ71y/Bo3x1ynIY1OokErbyEb38ZL0nwdW95NvgpJn4kn
Fn1f45YwnD3ZoMlKjiEP9W7aspFvUrsNvYwwvlOenmqmgYv2RMmy/RdqOFdP6eSqp9HV6h08/4+m
cQF1TYPZnBMlw1LRK11z7kLvcTgdaEr6csxMMOxuQ9Qc/jT1FfgQf9BV89gpAYXIpFfT0+Nltrwc
ei89yVdyYw1ImteP/XCc+QYvJz1GSSfQnMY8BrPNjzt7p3rp7ctnCDI4wpTip/858njkVH/6eEqe
JuIqozUnyz35VPm/XK7QrN/HqSCgoW2im5cBpE1mOrdyt1G0iKIiBzDRVMfERJdjzla4py2ymnNA
9sU8kAD8uLZMW0RD+rz7ukweyFS4lHaUr4lTHRGiq+NdboyI6vMAIUos94mvcasLDzQ/nHOoLIqP
MIQQ+XWpPFle6iTpu7xqWm5F8tV/LnXo4IBQS+FEyktdoU2Hkm8c0zrPoCSuOHQNkuTw2FW08haQ
3CP3LKGZz/zkAKU8NaTJWpnP5bIhNaGrmKXLs1ykcyQgRPpaHpNnoeB7wSLgnuWeCoP+pOodEsbl
anlVak1/chySlB7MwyAxe42DN0+AMZL4JEqS2Qv8KHlMjhBWgQ3o/+f8rB8CHLbxuHcQ7GzsYbC2
/4ux89hyHAfW9BPxHHqzlffpXW14ytJ7z6efD1B2qbpuz8zdMAkgIJcSCUT8Rhd+bLbvTpBayj+b
t1EZLEdVEeyK4Nvoba4mvNwUVwePVBnWxppb/eWvubfm7XnDAKR0pTvbWGSrq1RlD9hqi0amo53J
yTdtC9WyGMwpA5rvnxqvcc+ukFMwY8s6YC2WLAyZrC69Kl4ivzPtBtR3H0znm2Hk+U5zqUhJxUht
+oLGkfLeJcGf3VH4tcNs8P0WLdUog/DrX9Gye+y/wrzwr9Fm6BprNAz5Rgud59gt3uDoPFalJ9SJ
ouolgB8gu+0u0c/IvlaLtivLN7DhznbyvQbroa54U7LQXl4fI/vi1Dg8m4haxUhp8G1vTZgWVmvG
F+w6cIwYNOvFnFm1InZf/LTSJ6nymWv6Sx+E9XsVJeS7yyG5V8jA7moSwnvn92zt92y7HPOf7viU
p4X5S8yOESN7jwPSjHPpJPcZtLXd0DufswMNmqPflk+aNeCX44dgGB1//HA0TJhMXf3ZwNrjUote
/ohp1KzV3g+uZF8UdEPf2xGjo0EF6DNYFDEaEl0XzcyVLSro3qE1wWQ5sTFvQ9No71S2WaumTdLn
ZHrzgJktYq2Nf6AisAD0qnx1IiVYiaznJe9184iJYbdOyrB4N9326DY+cEPMqtCoGp+RtCm3FV7Y
sJexE4lBEwCFTOK9Dcyaml0ZHuMEOxKBdEq1yLkHE6zfj4cI/zk0kLyWbr18Dp25OF77kOXtl3PD
j0WOXmea6JoUA+IhiZxXjbCL7AA9S+XsKpH5JfC0X/IEP7XrCZiUX5qqGl/Eyf86Rkyfxax/Pc7/
nP47Rp2ydW+EwaPlOz3qauG7Fg/smdGofG7YZSHhHT/Klp3AEoodOz+Yepw/k0Fm2QBdbOX6Y38G
cJ6sjASLJuHJWLh99+Q7kDTFFSGmbPf0e4xi83VMYvHkmMY82fo9D/kN8CljVBytrEq2uU8KCTSF
+WLPzUVuyubSD5clzhJ3CeWVc4FM2TJAi/CbivoIuZnmFcmyxSzYh2kxgrcoSL7G4gz07OeZ7JOj
Mg7Zg//H6O1RSOpAXgqndj9BGkeTQ/voPYeEqR7VOzMatI/GeKhitX0PQ8Xc+xPPLKOqqXvDqz0i
L6H3lyCFhij7Kdw0qFjW+knHMfu5hZ81eF6EUlStPXoDptt20TX3ll4ryA7mKtYGavkRlBqqIPg7
NUWvrJHpnddeV9Y7WWOm3rEfahKtPa4Cd1VfZddSdAi07homK9YijGW28TTb2OfUCJ5cw2YPcejE
zZaqEhoChllsC7Se/+9n/+84N9XUo+n7S6cxii25jP/9IzUq9u0hIkXIBjZ3Db4iywa1tU3RNlhr
pTAUF82En4WEWARh1m/l+9fD9l7pleoxHdLuHnHFb67mtiejos5pqI12gqv7TRZ4ZBEnUO19qBlQ
BkXNpxTMVgOEyUaWexBv7BYhYKstVAWgmqaab2SZTaJV5Rno6+ICzcfGD6P7c1S61cs4rTHXU4+6
sLDS8jSLrLFiJeNZth2FHIAKT2yTOgUJUfyrdtg5B2d5KPw5OJMqWaqBhyLN7/6BBPdOM2oqG1Fz
msVitJLr0iLe9YpmH2WXPGht37dYn6vByimwc3QcoKaYtNVPpsZnRhoDvb1KL++1Lmyhl9TONwXy
S6/49o9+etJz/VF+rrCHyY158XT9mCNLu2M71z0WPZAiyALfK12fF7ndCRoYeGlvc6vBN7EufIi0
X7LwLov2Kqx/feGrdbKs7ALMbPlPEf8Wg6kwHtWFd5Kleoz8mpWvJvbW8vsXvXOM17mu9TUYR/xU
Sy5FQ9QYFNZ15R0Y2hFny+yr5iIdWsLcQeYxW1qF1dy5Q+RMz+2zVQ2oooQ+C2HTVoNtg+ToUkoG
SvFA2ZdW+bjsp3ADzb87qdNcWOekryCRyvIOqghQ3tgR7Iw5q1nSe8a9PAx+3d3N5vdshKN/7UcX
9TXXRxcefWFeo1Sx6jQKIGW3vqaN3V1BsbuofknNO1Uf+LobiRXuwrApYVIikGeIgxyWA5GAk6tw
rJYlUplb6evVdLq20w3g75NAmsq+0uu5PUYaZRoJVQV/fJ85nnWSIRGWbXeDg3SImICjENBzCSRC
na69u27vp7kGsmEO8fxaRfu6Tbxmg2/stJ+bfI3LUI9k48xGpdVOGaSIU40482lK4ZJqnfeMY9aw
hc04NgvZJ0NsCa/Iaj/ajZ3zNMkkja44+sE1JmQ/hJK1ZyXGwbKHu16kZSodK5xYS5CJWY6OFy7l
JyE+MR+h2atooOySn5Xo9yrEx25dv+P/7o9AL9qkg5d4YvCp+30zXxJfUO14Eb9b4jWMoxIv8AEa
UIMCiqPdy4xNHFGfHbFr12wsPv9pUQVo1lEhsvMsWe5sGz0CpcvwhRLNLEvbI8CS4/Wdq/4E4SL0
91KzG3O0+ytsIdP7s8zBdBqcgJBU2O5qJOr5eJZmrdPvPgEDYrzVwDjJ/Az/KqT0+zoU1kDF2Q5b
iJbydIznZOUaPUg+MeKUfXGWZ7eD7AN4rHqk0USQCud58/kjb0LvQ3ZeHxNFFdStXTwMZOdfDyeb
nngKtTOXIQnT4y1s6qp6H0F/iLaa8ISNNfUw2Pqo74VBxTovdCrd9znaV+Rjf/8duBGI9vT59/e4
i/4b4ji8Hn1Hqtq9ItX7DJRklOXe6gpEJyng7PpAa8hysMaTgcjue2evNddXOHsgBgIgOBNlj3Ms
V3DebAopZQ3jK9R1l7hg2isgNfrw1dbTL5HuDJtOb/tjOyb9EbZm5SMVl5XQg0pcY4ZZQwcX/WB5
djsoPoVV25l2t67/CpN9AIB6cGFTfEUiSSSRXvhc2gHILmXzdsjzqeXeEK1vXRK6hHKDf0mbAipM
HSMFBX6pC0x7j6QFKAef/0JsetbSrCDU2ZNvOSu9pX7Xer+uhr7hXIdrN1PUVdaNmBQhXacao33X
q2n7OBuFelDzOVnIQdnnJSbkFdcNt7JZTeo7HlYu9enZ64YrRlUP/LXlQ7OxDDXHdAjdApmG60LA
ZBkq4efcwBkwcMtTOAwViTEFjLKBm50fTP7Csh1rK2/IAYrQu2pO3m436tv9+N+Dt/5qqDc+ha9D
DznzyhAxEG0763hlfPJHSKmd5ai0JyfN/edoJ5q3uXIUDaOnOSjbrzoWGdAn4ZzL5Rerb9JmwfQ4
KohXBlH8I54wqq37YTwGI1uHUz/EycXCTXDJSnHvFdh/qo0PsTQaPzoBv3V1x8D3EAJE0PjtTo3b
+R7zrZn0aah+EZP8oT9qGhlomV8dfGc+j6ECy1hkQX6nZkM3/Tb6KCXJLnkIYrGUzmZMbYxyuCTe
sIpK/FWpUH7SUgbKKpaF34hcG4y6gglE4xYXw2muYfJdBkMcIBU8/48wpRy1SyUAlz66lM74IG85
8ZgIQzP/h2zJQ0LKdd2VQhFZmFXKvhqX1YWj6tnh0/HSXJcm9jE+FPVrKlm+iTjM37I40w+hzA5l
CCytZ5cE9u19xpGhnAoT1T/xkZj15K18xXFX8h4OA+4OiATmg/zkrzfs3INe5JJ/3cgIedcuzCjc
gcIxrrd52TdoLAprBB5vKwK9dUu0ETWd6nOtJfO2R67kAj6DepYwEPdjYFnJ1HvbtHJ/yhtD10+7
mjL7Ubau64A2Hv/ok8sA2J/1cjDZVDzUEAshQCwMs3bxFBrs/WRzR+Ne27+5BebRAhDwXxF42PVv
EFf+iGgaoSNqtSh1iWVNFCvuqdDUvRElLGnk28zneNekaHDf3maZgVPyOiCdtz64MeHWcnzsYMTS
J+Fet5/dGN6w0n4bhrx+0Scy7DDNKYd0TX1H7RaMH9YPZNGmBfys8cfUuHzD7BZ2EwaupN9ce8dH
Oj60/MOuIcIxU8297/KhB10XRQcXboJhB4siid4zHUFHvOzaQ80P8mBXQbNxcBBFmi/rn/uwH48Z
nlyLKp775xrt7cc5wAK1iPx26aftqdHa6a6xEg9yvjqtbJNvWxCb6UMNx+3QaYBT8litYFq2O1kn
Qob+M6IVEc3/LiLpsgodg+6Px/Dmsl2rOMUtwVwkW1eL02Vuw3EBLOvXd0r80U0OjLhkghbrh7G5
u452sKlXZpVsMr0gjdeaxpuCUugyDuzopHup+WZSfMqmonuZgKbfkU37LqOKoPS2ltExibfAW5uO
OCSypCsCfATkqd0rfO2xeYLjIrwF0M7Y9JHgpguxcbVQvFUXlAi/iOYNvyxVyFPN8hC4SszlbaDu
gDhbJM1WvuNlK2+AIZymxt6xBg9ANygSyM55wLoRMxxIykIQBDMcLBeRHMzNF0Pr+j0aGajcO0H5
NuQgb4opnXZh3pVvagwuTosM9SJHQwv65jy8wlt073rTfu/cCJ8azA8WaoVPqK2E3lfL1w+mleGl
mg0fk5emvxptfsdkznqf26hj5Wm2jyEbmA1A2vDs5pq9d3NV3UX9MEAhMdKVCssgxudyI92ypEmW
nuZcVUUf2gesEfOg+WwPoqYnA2Wfjd3EdZ7s8+0BPQld7zYSKtGmYFL01mIh7bj+aY5m/zRVerCC
TqssEYqwe3a7mXKSw5mOmjjSo8tJdb+gBOfc3Q61VScre8DCRfa5HTsr8AvhCWN47XiLQ8V8PuZx
i9gc89PUDheF786NvvRjVEkCtY/PnV2uK7Iyd4geWXfybBjqZMsu1hUic599Xqn3hzq2fkyRtdSR
kH4hm4GLyByZ6FV543s3IZFq9pa6N4Uwu4eKIMJfT5/gHVEplvVjWVg2Yn3LTyG4ly1Li9QVXjHe
RhaV6xHEeKbEv2RJGgvHr1THnLMmDvJMbdV3P/PaXUj+r92yQw93auN9i5z2M6JVq2mDVBd7T68Z
dglbSBaMAyQLu5ioZg/aNgKTeb420ZYnb1sU9UrG5KXT3Nt1i7NOhnV27jvcgRGoG0M7+8inzELw
YB6PdTLYr+WIimbSZB+QaKfdPCDmY+oYalB+GhfQdZrdbDB1agJIm8iQ1tc2mUq+Rr5uPJm+9jGZ
lv465vOL0+hYrvfxkR9g8JEkvr5KAIecrTF1jrOf61RvUNlSPcP08CC1KwUs2dhVqzHEkrlojUOX
1wYgLGi9Jy4TyTroDMreMsbUa/sEc2bYcimcoQmoyCHpZgTRu3hm3fiZvbjlK0g5J+j7AZY++erz
ZKEc5sRrFLb6vZ3yO9rOjhqBlEiwrTEL53zthA6BqTgxmwSK0KLE2ucsTTwGfqKmUb8BO4guSUfm
XHaXKsQxrXf6jWzKSaHW1EurH92l3DzlTqW43mLkf7Ih29bt51R7SrnEP6U1H0xhIociALpf7Mp4
mnCH/KO/Effpf8fP7IRXae9d+yfUiuJ8qyc+5H65y03FHjj/fUD9W2x95RHmBoQXzDY28NOQ27X7
lw7KysFHc2wln0pr/f3gzMMLCpXVH/0iPqQmIrDTzTmv2bQbvvlgOW74VJrTXl7ZW9ODOtc5gEap
4b+hH92z52SXYZdp8vAJskIrHhSRZqVws3CQaSMA1YrpoKaTNhS0BsCyV8yfHJYHO80tgPKZXn3z
S8ffV2gfrJwsG7aeEDiYQ3zKp9oCF5o48KdKN31I8JdsjQ7qn+hKtYoiGWsfGa+i1azX5SElUXD6
+x4j2wizaSSAatQ2fSXeqHqjLIeo1i/ohyK5qMWkpS0DgInSDTvotNg6j7X1lFrt+Oi7/KpozBDn
D4mqf88dMzhHXdEspxqHQdm8HRKK/2fZxN8WTQ+wjVuUnQaIAi6fhMXWfFNRSdpTk3lzxijlh1LF
W1vA5nIlzO9Vz2EjIzDAhaJ/6+xORRcfyIcEid4OddqC2Kidr7cueYZBznhGe2M820aKiqFpXiNQ
AnkKTRs/tzLbt1ozfYyw4lZAi91z0/VsMzXU9KNczV59U33HRM7+QcWKwkZ40pXmTTOU5rEa65bS
YvCrCOL0KLsKLN3u2jHfzCJAdtmWr27iRMlWedgZSNYNzToYywRXCStYSjxsOau4zsWTvcejqjlF
iBy4CyP/oSAWrtWa88DWw9lXkdNt5rHBlzEtjxK5DpysW9iiOICEG1fYILwkeQNJNDBealVHNI+W
QcX+2kLe6bsRItUz+hOCWxLw07CbXYxqfAxDXX+cImC+bq4LXDFoNdQw9zUCWgCLaUZjF6201I0O
8gcgJlmThVqF6aI3PIQA92bPLo5sqE5Xh2CyXrzSMDwhy5PddTLDN2gbpCKFrh2fnvyEdMefloan
jNvbx2qVIxBld76XXYj9BIcgQe5wauKK1C2onRznEZDTVrUeJqf8UJr5w1OM9iGsNf3O4U6wkP1o
J6IP7oftoY3t/L3pz85QVh+O+9zreFyHaTK9pwYvXYEkcobu678gj3Xtt5LK3FNjQKMhdlZjodaX
fAQf+yovKwHiFBL9oESFwzYN+QtQELJHIiNiTfM28xSHy78G8hKFpb5W650c0D0/2PmWbx509NXG
oHqR9RsrXYYTDbkvZgS9y+oFScr5omnAXUTm2zYftMDFp4qfXrEdDFxKGq3S7puqSoWabvazxuoh
C8xfqjK82Hzz3kf0VpCd1NN7D62mXWuYxh6PgPgypNi+YNKh3I05mlQWyhhnCqvNqRyqF7aHiLIq
Zuiv5qa21j22eI/yoJFVsJPYPmd5h0im64c7N7L05AySQ9uamfsAXUO9k9/IOLUf+Pqp5Fr5Doox
2QLy5j3O2rwOhmxTW1z5J0fBcnhkbakluX3IUYfa6GaYv0Ba+jH4mf1DhA5mky2LMLGrbxj8JPue
VNil0OJXqyqDawvX1+Ii+0cxaNXhq0+9cC/7E2DE2sJOftSG+VZ7k0MqhoPBPRQWpTgdAC1Ogcrn
zA1UDrpp380AnNRqpeOZuirQqtlc4UhXGp6T1K+4qVeryGMJJP+RTjv92byNyoKegR3fsh+Dk54n
vN1/fYNQ6TZWgHdRDfr3QK6Xl94L6uOtv8nd+igew5vqYlPNmNr1nWWcR3HI6lJB2TSmYJHCIfmj
7xrTONkumJQPOSAPiZwhT5GFyJd57JTrru4/HzDaYk4OKig0rPmb01nmzhcKR2HfoDApfo5R6GAO
5amwVho3fFHDaSv7Sd9TtMLDayObKHUd4jypn/EgSM9yeu0Er1cBAa8Mzuqgh87HFHpPHhClEu/l
Y+KXxZEteoB0kasC9O07oAis1CPQq4y3pA/KhTz9o32d8MeY56r6wjDKYoekpnvnKO29/F4mYefe
AXm71zBhPI3xkCHeh5hdlpXluRlzdkJ1vXQry3rGWbN5KJ0ZhXAoGlMVqAeblNrScNXyzUcReN1i
8bCVk7pfege4YD5KDHOse9Z9lUCG9HtKvN1k3f8eC/zCvrZ4BHYkWngZSqijba0kB+TTDRIP2gEU
uIXO7Rg8xll2SSUPrXLmveEDVfa6ubl3K5QdzBlPu3cFzdMGRcGLP1vjfWxnPZfw8EMxk+ledl37
k27bsCU8hxTUrv281XjF1Z58EAIg52uNJhzyg9b7O4y9lHdrTtJ1nMfFyUMQ9YxCfbkyKTZ/tUwE
csMMKEELb84zeKXsRtwdt0Nta1gKrhGZi7KaqUc/XFfZsbry99dlUOsY3prFnH9o8/CpnVD/W+s9
6kuG2Za7P7aqEbnZ0TzOLRujQznqMEGt3DoZMWLUmhpf5CWKGl18UovpTV6iZFehapCgyLVer2Sa
HVfnoWtOdazvSLAZH+0cdSSumuDiFl59ZDYGOxAeXzE//JAbgd+hFehZVNSjz9DG94PNaCThK1rz
t1Cvr5zTbCQ/5YoIg+rguixyTOUCC9/Z3VZKcrk02Rr0lCmBXf+bsVIqz1XgJ3eSwyJZK7Vj1Gtn
8gpQuvBayly7KErr7mpfBzLnBBVSzRgyrcPGATdXDkp/QProyzTwXw3Drn+afD1+coEPZnYPyCDs
n8S9dZnOkbuVTS9RcRacgq+yJec0RfM6xVN8lpO8zG8Rm8viFeVMFfuYWV2Tlw7O7QzHhawF7p2i
5CoPckCekbYLT3aWweiavGnhW7H+o18HYp1lxhWif73hPpQmHFbXA0Q1q1jSpSnLInPI03VSg1LH
VegZhlDw/V8nmHmEsoedxvXELSvnzUqzbdnhzc7VxnpI3BZ4IF7r68Fvw281PN6uxUHBou5vsaQ4
6Bbiqp05/pTjcqKNPtaybPT0DqHevcPa8NEJhu5JE9Kp8vc/cy8ssYVZKHZTvHWzgHx1iBXI0SJF
3tRuMy4AYxS9FKq5bnPwSJDwYJ6F27rHI9cYWu9DD6/dKjKsWzVJP7uJnhUfozZfG5BBe2nElYO9
QvdMQyogyEZkoqQJS6KPdTki+ej/NAK/RpoSr6KHK8/c6gqAdDaEHGxSv7gpggsJO5yLo3MpAwAI
SBetzWe3aX8hkDx9tTSfDMz41mCmtJupHp6LAbT6dqKv43aUkDx/nsAmwZgMi7NEqckmus3FWaLU
5hpxMTnK3lTfdHGSrUwL+6ZBV7ujg6fsUxYr9xXPqTxHdXdtaokzfpFhhfdNncHAzCUasyL5yr/q
gwqv9hxFPVaLehfvwlpFvNFvx51tauPDAB9I7ijkIfUSa6VXVrmpBb8W4eiJLO9nRG3abDxERG5P
JUqN7ENCp3pG7zl/MEy0SRojas6st+Jn20VqWIiF4LBibpoubbfNDJYktK2Ny6oHokrfneKsRr6u
txu0hkRCudC1Cxi28Ckx2QP4PvJcVyPeqVFWQY0pjByNxGigMCo9fFPDDZ7mJljPlZ3cT3aT7xOf
nPcrlfpkF6aIxRgqbgVXSGqB2B81C9qOpC3JNvKp/7Tn3lx1MyrNcMFdAJBwcYNSQes0Q9lJNiUE
0sLuCJ+BJ9mTeSWCliI+FvGWhi3ELV6GuO1/xhtZniyiEDvQWli49o6hr5S8mUlYeFO/uWKoi2SI
SIuKGq8WKac5zacTboFyf5urXrorqWwtI7HdNVonh5fhnOQOWO55nXzGlaRK72W8hVkgCxbT3tlI
2x4pKH8gsCQwxGr1HFd42XoFCFokGhs8GKekXueqNi/thrXc9SXomT1Dw2CVIjOM6DjBmEMAgCve
KmAL/4ApUP3gIkJy6VNHQNt43YofXZtyUIbJCCWzVjVM6W1t1HD3xcJyrDGk8DLTWEeRR27m9/pS
nvEryo++Z8JlZ915XXJep03NXk9mmwpfEyE/xqfZTgG04bkZNyaK6JSz6fvjUAyogOVecw25DUwj
ClcLvv/GyUzNb35GrVvWRAoraK8wiC7SEO8XA7Lm7+QQRuFw0un40XCNltUSOeyJ4qkc8DRMtn4W
blrhdIzlzR0KIOZ2sKA+yH9Yi73uJS6ie/guDuqWTrlBSdC6/usUkJ3LLJzK/ZCMwf0UYiIyTNOP
UFWQWRdr+AhFf2Ol5xlizW9RDFbqG5jECaYFm/yQL8gqViki/5UHuLJI5XBDTfE6fEsOyOgqm9Wl
i8zYdXswhUp97Lltyqf9Y8eAKwsrggjxG/lSXHOBdUqMrTyiwG5eKRvTRlgOXVWxxXbG7+Ce2Oxi
7qlZcJSDyn5FcSZYj2kT7wdECNex0N2RkKw0dYMzmNvVUJUoMMimotQrGZEC9nfdTGjHRuZFHoaq
/5WTvtjdulSwUZdgCuM91Mp32Z9nGhwCuxaGvsHZrbLwLM8Q95rXZoZw1K1PDpi6FS3Lspw2aR5k
Rz3q32/f6SZDtg4huPdI/BAidMohqUpONoQZfr1K7x5RtkyopxcUgXy0d0d28z9txMWL0f8ZWVDy
1MFNXgYjt9Z6YTQnVQMq2pjejM06mgCaMSFo4drxFTPmIRt1nuP6VQLKJIzMxz0ty1HzgCg7LtKu
tDf5EwL4IVjforvLhuibaUZiqR6me5Qy+pVstiB1VnlQujvZdHzlh+NO0Z1s5U+zZ+FFKNMic48w
VGsjzJMZOuZnQjdpLgoDfbl7wxiSelkJ7aRM66ODVFaijJgvu1DfqAI6JtkKktEgz66HysJFW4me
Zf8tTNH9em3kVQ3Bq2gueNqvr4WMv5ppUO8G08uWfdYET1xQ4iUlg+kL0nnnqQkbSK9DuHCATf2c
jfFXyk/jDeP0AqKrElHgaZ0t4qbtwUg8E/80nNL0Usk29lD/TLvcS/d2Ruo0seqvvT6Nw9cZYDwK
UbAjBbqCZeTn4dYsoolEsWzn/oSrCDuM/4qTfXq3RkEhOMvrlC0uVlDOdS6ApbuQF6bbBUyOymbg
BfoaM4jPkNtAY6Eeopl3QTUVax+q7Aol2vzKeZZncXSnRE55d+vmMvRnqDIT/09oZ6XVH6FtGt2D
Ab1gijo9JL2ibgbXyk/KPEyHUG197ttYInRtoa8o8fYvfT90i5kV2beWS/yVXORb2sKw8xKF2/G7
i7/cWz1U5rKrXdwCSAri6VDZyxB8wTcFYY50IAlZAz7c+FHv7/VCNx/ZFLOnFhHwmb6jkj88JV7Z
7T1/RgBa74z3zqQ2IgKmGMYpHh3lBR08/ezYXMuAkysnl4vmWRFAo9uhaz+6ZspOtx559kcorK4V
vmPj8tZHlmrlUBO8j+qm3HQeYBXLzuenHm/Hew+NTuDM89OgOtNT2Vg9O09tPMimXSrhXmdtAyow
bKul0b9q+lA/ykFT7EXGlGy3bLJq4wI3W9+uoX6LTqcC/0gO1g5rsjYLjgB6Ma8k4XVBwgth5yhu
0QfGvxpuKklv0Zq1iIMIieeh281J8kP2Xw9yFoY5xXKeE5NVlZofCjBTC7tgC+jqXnfX8YtcwbDp
3xCzBoUUWL/SZGkpav4LFXLEY/z51fNMnURQbV6A6eHrHqv9+pr+mklH5v4qEU5W3lC5CLODto09
b3qnII9oPM6cx7iLpnc3XmcianKwXL9GiW6TTMm/o5SoUv58rN9Rc4+Ut3ysf56xjsKVn8FzVKaV
myGdO4+x+dgVcbxFLxnKgWjOgIUee5jqOMLO56jvaTkTxmqaXS7wrIEtruBhjgeuru8DMRwGQ3/R
+vYg519nFA0mPnDsNilKlsyYVkOPB86VRz0WoF7KHtOcZBzJ4cfke4T0e4Glu1wCA91HnwYlbjmc
iuHQDz+HyfjAohSz3Qmjm1ivHnqsXDWE7lpolQMlyb9qAeB9j7bdWvu/bu23WgA2I8cy1629XC/I
sCpWhsOIos5/lS0Szbife1vd1biBDQsZAuwFFwW5Yf89LAf0uCiw+RAVETmKUOV18kRC+J8Z+K6i
xM7OHK3a5DgH6HRfT2W7FJ3yrPvAdVI5yHNTCdNrr63kxN+i5PBfMbIZKD3ktjT5yDKvvr61oc9/
GjGq4NQHP9MP//WWRZZCTfv8Okm+kVu+Qk4YshwdaGdCCbIMhDuT6oJKCIp9F+nhEUDU5wF7DkaR
fQjCza23disN31oReg2QQ0IxJnMw/DRKa9sIINSym/NX1SxsUNqt8zAlEQcftXEWi9dGxPc2dq3D
Ndwfg3yPTDWa9iI+Fge1MUhdtZG+kjPkQBAo+dIRT9NXSr/zS0UY54BbEI4HenN08haLGLf3kYZ2
jRaMj+jN7CTAqUXx1n+PWDIekgU1oGHlJ0151yZGBSYkzr7XlP7zuNS/DECu1nOcudARKJ16QIv3
haEvKtWLH7A0NQAZYS+1+VzfK8NX5AuSNz/py30vLEykxI2Kz7wTjNmiosyxyQfHB1NTZ85On9LD
XPbUQjXXWk9RgvvciK1ZWWNvV9g2X1hHLvzajm/i4CL7wA3dWAgTEZFIYOGaYBIJLZvcQezrrM6q
tcwdyBEat5F/wv6ZAweQFEiSG5SvesENbceFxO5KOnU1wRcdIoTIfVPAM8bfMXJYMrFtPf8f85Ag
wTrcaJ58UnrPduC861OdffemAr33qnnOeuoXYKi8bdEUwcIqQOxR94oOYPSwg2sn923KLe475Ahy
9DEWrm0ND///iM7KXpo6brG47Jq7q4bPCH+p70GFuFoIiFlK/4g+RHWV019xqujLMWrfhmrD5h70
/ibXyuAUKmNxYlHtrPukVp4NAx4J9uf+Twsnb834aYwuKp1apT6nYs4UzsEJLZ7i5A+mA1Ta959h
S3zO6U5/zZHP4w14TsZu9KpxgT+DUdXW6Hdg8CmKAN3oUQRAN9cg10l7HvKf4ZiwNxMtH4GRaSHn
sZnPT1OBeczvWNl/DTH94YIK6N5z+52mdfaPRLc+CoSA0NzUwk1TqdWxM4YQbwBQGtRqzQ8RWuXz
vPDT7BeVOa/Bednp2y3KrtOauzV2ExpKOlwV66e4tr7mmht+K3GXXwyjVj5gtTscA9QZVzIdF2n3
lAasL3FjfERxb4Jb0qad6iMsE4mbIq5nJWkMnBSQaIqfc4/8oRI3+0B1TCiplN+4YyEF32hOtbLD
iqWoPZmvbQcWGuQ3yoRFgK5iOmWIK4I7TFaJTtZ8jhT0fxloOys5Cce25eyW1jHUzKfG8KPHAbrf
HWl83FtQ8f8YQgx7Kn/q9rJplx++Tp4sqHI00VOkJrmihB/hQFLTtYzmHMWu8YxPzlb2o1HHdTDx
2ESLBxNP4oKCWiCabu/qoveP8mC7qY8otPnZrKYYhk+nY671O6QGtRGt3HFcDLzy9VT63VPDpePQ
jjjJyaY+6z0LObxigkS5gFnpn7SizLCgw0xHDmIXRFLOspdyUE5Kej3AUkwp9r7ZsYMxq5Gv0oxB
ntM7j0o1JHvoFeE2rJLm1a7ZglR589K7+nBohHud0C8sxcG1/ejABSPlVuHaD3IgVxUw4h56Fpqv
N/EyFCKFiL6E22s7c7UfSdE5B1/KGYp5iDcvzTZW7+SjoHimX4a42AxKV2x6aLIH3KR+tFGSfcdx
4DX0i/zF7Ctt29pcOeJ49p9qo/ivgGr8P6yd13LjutZun4hVzOFWWZZkW87uG1ZH5pz59GcQcptu
r97r37vq3KgIYAJSuyUSmPMLSbNLWzKTihVtYh1bWGh+PwPXBT/pgIXUWxcmf6x9Czqw740XqI9d
hQ2rl/CFCHlubfM6VZH+6MMj8upwRbSuOo+QzQGrqeozOik/ECvorvOp4iPux37brLXQaS56osbQ
oZ7QNeewf0RTP8DqR81AVsf2c2uae/GPgonCSThGDrlNcRZhd5Ye5QmFYMNOymRfuxWttDCcvR2Y
iONPg4A56jsEGvpln/vydu7DLPDzLENTq4WYIMKM3sQPiP3Lf5zVppR0IARXE5yUAvI849Ke3qMc
mgN3C/cIONK/7zJn3BgOjBm5i9kw4nnFj8niq8d5AERIKG98cilsYCdISM8omTzvXCnrjoTks9Fy
7vDlDqekxjn6NqJW7aQkNcYyRTEtjnC05AahEabFfv8hTPSLsCZB8oHq7fBSAJAVYZ4Sva3Wv69m
TauJ5hSWgzdfjMCLT67OGT4WFUgeGM8mBaNNbyGiBR6Po4DkTza8tnejYF/w6KrxUvQbUVsdBgSF
lpHPLr+uB2WlDnm2F6M9/5gCtco7c+j1s+n2wGJYTA2pu0L68taimY/UwyW7dA+i6bW/8KwtwK/w
gVzPWCGCZi7KEDXm0UvCF9TUkHbQy6cBYbVrRLlrpAKL4KXsEa9N22zYIicRvKh29KpIentrpTb1
ojzai+5aKYZ90uPkIiYVXg+XMHf7gxj9c205zNiyT+9ZJcbHtZHZf22sur2N6qz729rq9AnaceIp
vq/dpC9yR45N046jpfkotPAiy/XblZZzH7E0SYiY+ddJn+LZKAIRwXBXsRYh7DdFI7DKiJjd23G1
D5rmDPM2uNaVulFWYgqcoIXU+fqx0wtjh5DrU4DqJzKfUkz5ELmkVi4NvIXqPN1JWc7p362VlYgx
HMM+qccGI/bkoCn2K55ZyD1M08VL9H6lj2a8IvOSJnq/SSfpJd9m79Ja/tnSO+Wsx9I9p2d0kfwK
mYQclyQB6aS29ilKTBZRMur26KBa+jLmnnVlF+WPtDPCr9NF/vtCJ1UgesTF6Dc/xIXy+2IK/p9i
/q+3EAuCLj3xN2WLKKGFJXX5sGMD0L9kab+L0zp4aJKpAqUE+UL0izBXQ2jAZPP0wsNl57tx+ABO
7R9hzrSaCJPb5kNY0UocmnxkpefV3t90GFCr7/9czXbkei3e1KDMtcol7Iv9ACOyaIDfIApZomno
tXQUZa6Y28tlVMgtzKNCyGGQzP+vc8XHEG8kVqYuLh3n950/5Py+YrR7/xhDULdbeIXWMjJsMBOO
czLCTr+RJVO/EVdhhReKG+k9Ri3TQNsE1qJwVHmRjnW/FYGq6KzKYhWbZXWaJ/+3i07v5mWxfjMv
XKcRRrbiPd8XvvT9L4uK+THAusun/bCoApJYtvyPn9bXUBzwNOnyJ7jEfv7nv/9dxKK2Kfdb8cHn
f/O/Lfzh/VPXTNZasxIC+K0fPTd5KGNbiPyeZOOhS7bT34omZDgAH0mJc2U3yfHltXvOA+ojkxKf
iMhU/8N07D7/Md0u0o/TKzNbisXep+NAMi7ysJJPXkMS05xAzpH2NRmH4DtVUo6xKFKjGWlDJ8TA
cZu7bXTvUXb+S2hkVm+hvQkfR4QOSvEz6rqlbgXxo5bp+joeoX7gxWofAP4BP8Wt7mGccm9lOXSc
SBY1N/ufGXpQ9CTJtmZ7tFCmssY4vWh56y7VTsdcbKqDGGWLRhFqgDpOr/ciTPRbnoHNjqRSMm2x
a2lQZT2Iq/lFwwOBmqP9FjIPfAoWTdfW8mVigQWkCtydIreE8eA531AYrhBG+d0MgXNn4Fct/P5a
aVxnVBTQEIlBDAXpMNlBdldsHo17FyUxoHI4cOuTmBsCkvEdSXnIyL/QSAwfoADXD6X0JI7dopFL
T+JAnqFS++dINHwI+zxHoAH4/v1zjtho6rpWPcjVs1jaTD1740gWuvfD0/8y8a+fCX8wden3OHnK
cpMtxdMJwwJpiay/fiWeYYh5siFrn4GhJUfHHvh2TmwFP9c/RinKCU5t+8zx5S1KHstvcT2moODk
AAHLXtk7smvch537QkHJ/9bIQLZGrbNROoXMPoyI9wnx2zD72ct29qWfJsLHVPYV4gf3tm+/iHGQ
LB8nhl6BHs60Ypv+EhM7ULCbQHuqRqO9qiIXM3O0lcDNKBCrDB6ZvfskvsFS4Pyocy96okRQrFW7
i06clrDo/Mucon8S1hTvc9ppTu2n0akvsuRg1dq4UbNdpUvqhk1HgZuQbRzapNUn+QTk3Et+Yz5V
tddYRsoFCoq3cMpFnmfu9H16ydETeMFmXl+2cpOctTGMtmOED7KWTOKrYHn9e0w+nfWoT76QfR/d
VFavUATvwu+5vhdILimIw2UQ9sMt235n36Aru0mwd3o0c+dFRCiGepNpIDXz5quUDtptNDHdxhxD
NqwAKN7SEv2Zn2FMMPJYzeWabbqEz+RGjxV3KYbFiylrVO8T6VyKkDB87k2MvQFFhCetysx90Xry
jlLHcG04ery2rbB6qAZscXxQe18RHjpl5XQ+izjH67r8K8+GJ6uNwtdhUMplDLL/ztP436wTG7OS
pi034rctXlIz7xGa5aduZd+MIK2POQpse5kNxMIjKVHfDwOq/86N1JLK+4Y8aYZKPRzNhdC1DcNm
Gyj2eLAE0xc1vHxjNaGED+aoX1NWVlBqDbxDWAKOHJr6sfSASEaW2u9CFM3uNVv5iUBGdutF0bDM
1HYJtZXy3p9XmT6gAORFDZ6x09Wfo2wX6eMQ+Tb6Z1wmV9yebPxSp1mfY31mhWL+n2t+fsf/FOfl
x8Ty5OIbAOsYoosu3/E0R2Sv6nrUjWmaRtLc9Bk+9zF2oEu3GNt1wJ563VURbbzSthWHwBsR3BUe
ml0yicWyiJQ7hLqSrYbQ6jqnxoIw4leSe846i7R27yd+/qiOxgmGTfXVsCME5pGtOpnwEW/xe2oW
YiBOuNkOvdmcU3xRj7mJ9blYSbLyPSjwCj3y3NjVhd5uqtjSvuj6qi4A8aEZU2x7k2cOJL5HMrBI
KMTFDwGJT33F2maJMa4FY8SsPH8638VHgZ+fJlUgpjKfqh6yUSO7scuVl5fwo0P6etHngWX9MBpZ
FXUbWwFnp/ZrubQrID/g1nEk2I+ja94bBkVs2MgozlRucY83GcY4xc/UjMzviiediqLiDl/o/MRa
DZTCAMQ1jB22Ep6Mp1R46LUcFIhrOkv8IMtrY/TA7JPAWjemVrzmur9Nk9D6PqoSlAkrH++sEdVi
zlHKNlTK4gEv75/GGLq3lp8gcxzC6lBV41vlleSdndJ+cD01XndFlV+rshfvVVvy9p3ZN5xMzWBt
pGrwaOQaNrL8Sb5Lo4tdZ0dFe1qpitPxTfw9wIADVbUqWqpaa5Ko6v3rzB/QwdR786vB0dfmlvlE
lbzZGWOPHaJXWS8+5Sh95yQnAb3t+lx7cMyTUAsWDWBsYmREUG0a+RCWnARAt38b+WOOChkThhh3
xKhHGyU3mjWlFvWVtPpKsDO6svCXBRaet/93xBhk6QFkfenXCEct8IfFLCTFMNrDKrPjb4IgxsZm
6ZcBLsQm6uA1KaleA2VM+ktEXHQHufDz5wIz+w0ptoYdW6/cSZoUv0Vk5rlOc/sR+/FmG9VkTZVS
d+9tL/1+eZNmfK39sXtQKObuKkCKW4TRraUxsQcB+d0mmuXfeVZcnWute6B2m7/IClJiJCd4mk5N
Bb7eoksj5zqxfeOhJMEr+jO1sPadpNQwSIz8BdUCSkjs0Y5i1HnJ0PN7aRTAIIWMS7xvO9lLYwi5
urrfiznQyTZqJxUPHBPzG8lGUxhb6+QxU3od0mSGbPaZp+g6w8MS/1OuRrXjyk/ND31hVGHHniMV
Nxfq8L3OV0k2cKt4L42Jwpdomn3mH5vmQYGadCzUkSRemjw0fQ5hZeoCzFxTd5ku55C5Ka5sCSfr
Bl7b6tNALGcd2uqYbGN0Cy8kLfL+gIh1f6girz8YNmzDS2dQJstCUe29GJhDxIxLnBixxJR5fA4H
OWoj6eB1qw9ri0snjpwFiovDKigU48BNxTiIq/ll7ov88JHELXVEo0zLxd9C5r6qcn/H1IZ3mTf0
/Y8a/uZLiSVXga/hlyxO5JtcP4dSD74m1/R9ihTmBaY1NgkG9FGCPxgQr7mUK65E3xRhgro6inqu
6Bcvb94Bv0fngc9lY+f2jbVpuFq8JyekXZTucbnEkqe25dXc18AfgvQufVXfBfHFYKVsnF6KLsr6
oge+UMQNuar3YzsJCJO53VQ2KtbQpNp4S0mrWFzaweBn14pVZtf9+4jog43uKbgUqtm1mBPq2E9e
On1YvuuwQWMdd5kbt2r8F9vqwrVcI3XRN02HG1sEeRgM07PhGrcCtQ7f9wYBpbfQOupw5vBJaFtw
RP8SWiqSueSsC292MjQJ1a66MXzDWFohbvGz0PNF35mUF7kCBubgTwNigTgLx2XVDhHi+6AVBc6n
Axq2HDtwt3ADQSaKzhmuaKhVvzS9AiDlXwCOom9eYV5VwIU6a+gPnBFXeh4327QHeKrYZnoHzye9
i6Dd4t8mmTzLkuzOjtr0rhy/Vabn3IpG0TnGVZFgaWEZKvL6KsV1oPO+ve7yRoqWVPLvzUTrjmK5
AHDnNXS4jWiJBeZ3jYG7r4sW0vms4C+k/eemk00YP0cPl7O0vxitUKFMEre58p3SgW0rGOtla3zH
eyPe155mLpw0VjZC27fB3uWi+Wt4lb5FVilfzKK/4uoS15wMuYsuoXO3DrZ1QXlKPOx6QKrLaFAw
0p6MzUTTKetqLx6Seje+jc7NYAquUtnYW+q09XNLLFD8/ie4p2+xVkcvQWIpy2FM9LOj1BNulXSA
W9r1leriBexjNYgmlanji9bkj7gcdotx6LNvQ4nBpgKTeJGXlA3iAD8fAWVvgQVYVfsQj3mzVpsE
KZHKawGtU3yApk+NahpV4MHdNlLJT5fBywSS4o1bDZfpSuF1FChhcia+n9yqElyaIi1QcjZ7aHwZ
zpZl6u7A5YxL0QQep5xUQ3kVrQar7/vaJpNBpBcpykOmtegZy+rNJToCPpu67XAVTINq4xfrsur1
dUBFQEgoGLgkLHOrLq9EE0uIsyY73hmjoOQxtEaeY+guFG04npqMyknfjdlziqP01hn9dt3y/Dhq
Xfkr9YFQiRcts+t9n3BsbFEZmPvj9wjRJ0YRLsVWU3bddTkW3JfeZ4iBT815GiA6kvMw+lef4kTI
/EaWCfJmkfTKqwsVYDt/lvnN50XFUpdmBbokrZDpnj7yv7+FMf1rG5hsSJo2+NmBBqmk0nxIhtRc
Ntqg7NpKMkisyOVGxf5mLcNeffACSd2n3AuWoglX3z5JqvkiWrgzmndRKy/EzHqaLnug6D27OIsA
yXVBLOnmcAxGA/3AnL9GIQ3lCcj6GsM+jBaHxL9tppcIwNVq1H1lJZpiQISoY7vRbbB68wRfgXpN
qRVy27TI5aVHBq2s0xoTlDDdiT6xUvb7DVXLX7cXF4M+qo+ITAXLS7nUsTFjo6rUry/t3OEpxL7a
2c3100pWjiDCETSbqqlkFpIzMgKX+FRCb64I1XtRnBUBXoV+Hml6ZEoNVbqGYrTkbFweBbAV3eRJ
0pvsx1Vd2BfxbjGq1i3aieLyEiMu3wMFNLYUky8DE5jWi/DXsEZPX7W9HuYbUAcoN9TelaZ5mOZW
uTccGn0M8o24BLo7HHxJgUSP+BgJNQRJN1A9t5ltQ+8aJO4JKK4YJhbzGUImRbjIoNUGCJUAYW9r
9DHnvh7hxnl0vvpv4tq/zJ3W6zwQGMIi2YtU1FY5tnl5prx+usqqSH3tZT1ZjIX6j9F+6hun0X+P
E6MkLN7iPr3H/L6f4wI02DKE+KdcpdAB6Y16ha1BQJ2dfCXe69EKVjfalVOzSivYP42Fub3fJOVy
CrZS1T8LVZE5WCwHRfktWIyq9Rc2XM1truh7FV/vp7Ds+muYG99ze6ieArzvDrI5oEk0DQa44O1l
xY4hezIam5FFSV6x1mI0dQxs+xITMYApuOnHCRPg51dsKcunNJRAeMq9x217Gg3rOx1N3lvR6qoU
irfR3/uOVT+C1xG9WVqbZxfVnGawHXi0SNlIWhlspDRojhRokwPGZjgkUai8k4OMM41Wa1/Q2TlY
Wqf/0pp2naJN+w0SPdZO5J3udaMJ1pV3N4nlYWHupcdUQYNkaqkSIirgC+Afi3Y4qDUV3SFcX5qT
goq46nrJuqoCbXvJLnlSN6zqoUMwrlNg7qEdjadec60HIzKdI7qOwdL2tXvHikwQakrhb0gfsA0V
ey1XGn8lsuJcsdepF5wzo4NwIDHkLNuU3ViuRdOrpRar0O7XiNMGlCbjoCRufi+8S8bhxoSg/dV0
2DoERW4+honWrypHM278vNbheyrGlZQ13tHwwerXqp5ByyrsZZ1Z/XMRuz875HN/VF62tJ3JmkGx
uq2b1+ZD17Gltu0B3s2Q7UUexYnVWwRs+zPKpfn9mKo7v0GeYLTtDpoDsFmRixGTUpyJoxLYbbn0
ixjn9ryC4V2r1qkZPPs0NzO7WLiRWR/HQtJHcI3EFaHnrSND65aln3brKJPtBYZl5dH15B9a4OHc
14+Y3ruch4+muBxMNcc4OS7WscXnKHvrBMCHd5uustJrx+kPzLPG8Sro1HSacswDx6+glTt8cRFP
sJaubX4x66K/8qvRPWdUTq67SgdtVUhn0eW3jrUboU4sdE9yz2LAihtnpXoV5+2pT7zkhVksIhcY
XE9dJ5wME1dJEZY3HtLby0TmW14OJDK9/GeFR+2iMVvzUYmw2i6KOrrW0Irch5XBAc4nP7vy7bF4
sXPr0bDt9FdbAn7fSyGUTVQGR/Qr5J58KlpiuYFdnmKE/rlyQyypyCYgPQWwGLTYHGrFnsTPNJR2
SdT6eJH+DmVVTbLjh0Afh0WUud0myPBjavsykaHYBUuUSO5NLNowMJHLtVoow6mmxoLUWWNsAc1q
PHUjY+m6pHohvZ7hUem/JISH3UCqf8QTJSVK82JbFUqzwp+s4ByPK61V2iUkWCzvRfomUcw72eJf
O0d4yKx8iDB0+67mP+sx7VS2bviCbD/whKgKwPfglIjuI74NpIWfU8XSkCAqpFXtx3hC9Ynx0LQB
v6tJ4xGZVO3E1+OYTPqPoqvSJGWFhPrSVxxvDSWyv9OycrjzJYm0g2WcRBfoyuZga/UPvohZgqYV
6k6m7VRbEStCUGFXah7rouGFQ7HTVDT+RVO8SOBWUWjEWF5MctoyvLGwZZgj0hLOql6E/uVzqI39
HE4ACWClLWhgM742FKm4rmAnLlsjCL55rrSX0YZ4ggZhbrPWULc8+rzn2AbSOgWImZ0LOLiW+4XD
L/5fVVPRLTKWo+kWKxEnXj6Ir5JW1Y5qvnVrU9qA28SZOA0+OI3meNkgFJg1V0KmukKgawcBUl4K
RlGFn85dCN8i8SgAtcD4UHJCRgVpFwD6OJNv1amZ4066drmfcEtDVmUeFdoBYhQVG9K178GiGSVV
tiUZiiWvnZ1seVR/TBcpaFtx4XmJd59GJrm3RcCBwzRWWTPaT5puUlvH7OE02kF5BKUTrtugCl8r
8BCdBLu+D3FPtxRqn7XqaltQKOYuL9PozmwxuxMhnErxaB+th1Rlb6Npqr0KqD08a46lrQbPGHai
OdSQeRqImCfRdPR6zX1Xvs9Utbh39Ir/JUV6GvF+PIX4vi9E09XbaieWLDX+vG86toFmd0cTwgJY
QLk5m3FSH5LOxrmxQVVeUsHCqtIXA5mRddhJAZnMIr3XNedbjiDDS4xfA9rWzUuIqz2lJrm+7aaX
xiiRYLTzw9yvp2XK3jlUoVYQK17aPrBvomwz94irPg6RSyzgeM4DMSWRK3XMX9JGHVb8seul6inW
mC7iUsH+pPSA8+PRjpWHrwfbDCnvbtiASzUWQgkYoZTh4FnZo2gNSlid/+wqJxsZqRsvUaL150Q1
JM2+fJ8kTU6EQ97L10n45miNrN5dOqjuXojMzpqztjO6qyJBIkgMVFmOs19sAqeLLf9zcJ6Y6nUy
fg19Eu6afLgIAoiHGQC5MlmxJY2QqtlEdvcLTzXzoNqOcSinq6oEsbr4cCmGgq4zDy7VwV2mVyfR
5UlARo2O3Ywfydj7Bk2yRx0A4ZiQpmfyqJGfyOqb96JjrBsPTUps6bo+YeOBd1vvr/QyzxY6NquH
iMM7qhB/XGFt/dYHwOYfo/MMz42RbJQH0Ll/ievy27bUA0qPBPx7qHjDOe7TxxFv6GnGC8IG/VXm
VtJJvBQO8kWKVA/YrwIrmQcuTb9nxxhlACzfZ3yK43GKx6V6mrsxGreWJU5n3CGKMpSAF+QFhdqh
OIir0BtzPA+n9uVyHscMoV5qoaFd5ogBOyZBvBCX4mVQA3sXZMquHkfnJm/18homw8KHo5msY1wP
N0PQ4c082eGJEHHl94h9IsGq7eaBKmouc9tppblfLJJbZbr8NJC0JdioaRExIFYv2pisBYrW1ii/
FhZWiWFS5buo9PO1MFIcIylbVmEgH4QwnWMkK1+KzQdNh0H/l0kiyrWAv/Dr/Y+TPKPUz7lp/6SO
gk2B7aBeQjWnx4L8Swi7YuWYVnFS5V47luja8MvzlVetdzby2IQ//JIbRxvgA6AgDr6LZAtBcfgc
d7kWgSRVrAqdkGTcNx2WLd10iyyrRL9J0XFf9Oo4yRi1p8Yz4ydZzV1g4I66Nep2eDIc8yACai/x
l3ESNDeFP5hHWc0SNtlR8Q25okXKm36hzC6tBygue6XrvXtulz/FTGOiEhrFKN/VbYZza18b6FdH
7Rcd2R4RQbKrROuSQZje6ARl/kPYGxcHjFQJ+p2iYv1STCC6UcVtS7XhYJmd7D80kb4T/SJs0PCx
MiaonmwroO4a3Gdc0/LEap/ChKSxMq32Z5gaJy9sTjGF5vRyEw0Iy8lF365wEoN+IZLKc6dIKotc
9DygAWhHzI+c9ZykdkJMpJMCMrwuo3rLT2XYZkapbYvYN5+DRluT7h+/Si7qTQ2EraMsSfnZ8JNs
4VeD/JUqEIIEGQq5jaqjYQwibiVmDA3u7vwmXyhOFqjbXAWW4aJgYqqPkCqcS1PIeM3NizKUxqnL
MRz3ooXdV2F11Xb3Fe5eiya0k1szHtLbMULPGkz3YxSXw9Xcr+GSuBOx/LeiH9f/EXfpa1TtLaZL
igEKmRas3d4Ady9Dxcl49hznZojpnmg6gcWTdnqJ+qQ68+Ve6nGZ3ECkts5s2I19PkCRMuIGllZM
5nhjOGmx8uq4CZdjBmQQ54d8e2lLhfpV6vDDRDzCOrPhss4JFrx94fu3YkHY5sU1sklbMaZwJ1pn
XuFuM6Xeylk+/pou+ti4XLS/L/45JHrkVluPfRd8cF9P/D7bc677Kr4Qo3BDeO8T3x4MRXHv5j0+
xIngrrb4CjnZf9EPNAXIh2OVl+KFqD0Eqjs9ipVbUZO4HL9FaSOGWLF31fHWbClxL8pJp2GU+m7j
tZmybLtkWMgWhkax4cePfpijzAaMXRgil8jFXAyRTVVe9757ZV6J80qBVeWqNS355DZKfcKQhKNp
0Pjfyz3yd/Xi7eGRwULYhQB4soUTJMkB6M9UmQxqdEimTi9qk4N4wdL57Uo0Pwx/mD6Hm4o/bvQK
SJw/SCcUqnmIYQcpnUaHtIuX5tJGjNgmlgYraxKB9RI4CyLmEi7GM1dTTlTORePSo9kLD0GUWxeF
KiR1rGtBQPABoh5Mo/k+cxJK1JtX/K2ajYgYvT6/spvkWs3RSEIvH92KqYyBCtrv5kR+S4LxrSnQ
dnNTIOQ+BL/PTSfDKTnVU9ROg5hMJ9ShuIDRmGfjEK+UwM2wCOA3uMELT11EBaWfGkyaudeHND9S
CI6AxI+es0HC4tulqU4j6DvF5h7dNzQH3HRr2YW1CbzAeLRGlwoQGIxEbR7b0rYeQ8c3N6CJtD3c
7/gc8L+3CCc8Rwq/0QFF8NWrK3RwaiU5KdAXUWTq+5WHrvGXuq+W9Jjf86HGtd5V0nPRJere1npr
M+ZGv+9qKCFFk34xSRz8MOts15mu+VpKiFNYkJ3QGpXzQ9WQCkM403l8DwXodAltdP3voZqbX1b1
jbfQagptOvlt1dzsP6wak6riDALSIRv7o4WYz44dwB2iqk66CqY+MSBeejnvj6i29sfE1NZK1cOU
mbpUL4Je+flyiCbXyyDpV2Ly39a6TLQ5te6ww1miboftfLsYbC+ejAa1xxh/E46MTXRsJ9fieVQY
HIvRvNGiI4eIt+DezcNVa6F2N/3QJJCPAMdiPTm4069RdKZ61y+snEPg3BeJH6cYFi9i5NO8DzHg
5dsFfvZ+s7dzVdvmE2wqgkCztZOSzWOjy3eXFx2wnlmPR9HCC0I6VFr05QLKGloggI2qDFsxinJ+
dofIpFhM9MRpgpBpkUhLxDvkBARi/Fj+uVrBahdI17yaWCBvBojp4TIU+K+Mg/Wmts921JXbMivq
27hEuyII7P5p0ODmOn6hfQ+Lel2LIqDpmyvTKLwfiosRa5mrxpPsZzHi7LJ8m6ZWsjUiuT3kmpMf
KBOU29oyYX70GQaGHDVuxEsRDxbOs226nvu83PJvMkeyt2aIePKnAb5NKvdXjtHvi4gJoqk48b1v
mu5etER/Pfi7DEjNVRKZZx9aSrVsCm+nBoB7+gIxkLGOdU5BTrGDjRw8OKoU7kfLzJditHGt4qyO
NQf2MnwIpCF4cAfpJQnMDGAo8eHAh8forNyIwcaw+4Oa87mjRq8wQvMBaDbt/WUQ9DIcH1eGb8rU
Rle9rWpScRZNq0VBGIW+s2iVfvAaTcLtARWrjRvH43kg77BCHBdtcVLGCxORhC/slR/Q4Bl/Woqz
BKYEpyjxg4USd+6vuClv8jxRv46FXiwyBHGecExTwZ+7wx17z37tyKV2jQWHiZw5KnulPY5XHfvs
Xee41smb3jnU4Di1kc/5UKLIqbW5dY1kur4tNL3B0I6Ur94CmtRrQz8lmR5usH1vz60fxiu7apTH
OorQ27eb4ouVjY9eNTY/3TxFhtfjs9b9j8iRAm8hyfr1oOTmV/RR2diokf8cgntY5qGi3ol3zhIQ
r5KSqKuG3Ji2ytmZI+HBA1KumkNZO/6t0VI8lrrIpWCuea96kJlkZuCop3ndAt8fdwZOya+JlMno
wGRorUxhKdJgsmwUd22ZNjfQg9lkTv1gtKxVooby3ppm9QbfasV8ridSm6b44JXiRlsK3tqQIXg1
KJ16yHwzfTFxGZ5obpbTZgelzbWlIMGJqBYiInSkNHsxMPB9j6Jmpi0Fm22OEmvZyYVBB7YwAz9P
FHqU8tZv+pjvJHCQtJCNZRYa/N9M223x0k67JnMgWzcPiGBvmjEPDGIrJjrzvywTwg4+wOe/FacJ
04isRWfhjQGUMHrKkBMR/W5jWvvKdDtUw7EMQdSxxrDXax90h/OqoyV3MIrbhy7xIbvKsnIQg5YK
eNSzDWUjoAAotbV7tC6RqJimlnpS3+hmehKDXiZJOxRylCXbO+uS90p1t9m6pTWuRRqsj7mpx64y
7EWzlNSfRRsZ16KlxdlCqvyEjZxsnUcIuyLB1hWNf8x9Hcm1zKS6X1gG26+09otHJXx0qb55i84f
bmoU674oeEcv66pU7hSIA5tKz7ujghTgFcq88pZ/YH2r1WO4KtkePGut98NKkvTFIr2FQw6ZJDTc
lyRzxqpd2Kpcr9oQRpTpDcFCypwGFbwg2VBeyo4WAkAHErbWpsSL4m7EfYcKWi4hyptfOaqu/7LU
EElDu/7GosbCaXJpbY2mDDc6tzdJTlpbnFgoSmAz0WfJrqhC/ShOJ2JAxFko7lziMnF4GcZ056sG
nL7pFCPOPWWP8Xfq2/u6xZBEqIxZQoSs5KGw+WtnU4b24hIk4ufIruQL4khpfZVCCLxp0Cz80/ZC
zRBvQDyV7O5khaEhKXcVht1rgH3qzm452jWFhlxgGQb34zgc28DJr0VXqWhvEb4+CWMEhXys9OFt
VPMdb9eqpn6w/MDAvSlSnpIma3eloZHazzX5KR0KeR3gVrMVo41PPt3S9PZKjCZB/gt1iPpaDOZ4
3nih5t1rEbK6gfTzskJWJZwxsvtLS+EhjpYE7yZTj7NKLNqRA2mvJCeJlyKNPTdFGttSeDcxKtLY
H5oiyf2XuUnI708kuT8E+zJb62mpaBoVb5Ri4731+ShW4puHVKI8IapzCS4Ca/C70U6U9JQw+RpV
lnMjy0XwaJXsOiaNfdvJOfr5obcBVKQ/t6F1ABDbUXTp8zu5n7ybeu3ZDXJctjw7XRnUfp4t24oQ
5tfdfV0GV9iaQjWUtb1lGtUdrPD6Lk79cOOOkQJ3lT7xYureqxzIzkG0ZMNEYJlJccqPMM2aW8l2
hy8PtRr3X3ypQ+hQ08rtkMSH0czwT8cxBHWr2ngw8QJaFEbv/ORphNrZEHfpwsg96yGAY7eO0jE+
om4dHSc1Q3sYb4bYatZJDkSlE5Z4op37SARdDqV56MbbKPbzpWmmZ5zIm2shcthlGCEPNfdi0TRC
p96njhQvhcheiq3n2TXVdR7yhEdpMT9HzkQ91jHdtN8dLmevy3ECWigCnOGNmrK2DQtFq7lTXJLH
IlUsLlN2hpegeQ1LxkdAx0Ab8c5s3Ye59qxyY1y6mTweRDOIsxWSQsZD9/8oO68duZFlXT8RAXpz
W962lVrmhtBoNPTe8+nPx6heql46c3D2xgAEMzKTVT1ikZkRvylRIFf78psVJeYXVzXKgxd4h2ly
X6lKnuKFJyLWRnIWzdM+jLv6eo9nKsATz6jrD65Ipan6O79W4Kwt8+UAo8K89HFxcjOs2MJ4SeEs
+pVUdMyNE9rGTkTlzA6pzmbyfmauC1cL7TmsQKAlSmnoPlamqjMFu2WsdEooRFEucG3j0TOq6emG
7Uim1rtIEsHMPHs/z02zuv0Th7b23pbuzgDChyrT36IaD80s3VKdqW6a36kDgXdV2/Frzev/1OgO
zTBLo4uGrZrMqCLLe6yLGsJdY9aH/mvt5QoMn8F/psCinXnzfB0K138GNeY/98hr7uC+WmuJyVjA
QahxFna+l5gc0Nv7HHhtiGABF5pC1Xj2v4cB4rs3yXU0ZZJ12FX8o9TawIKAs2Jyh328nKFO834m
sXsvWJ4YMcrEOfstG69mrtstGX/nqcbG4MnBJYK6dq+zoCdGTZ2OSo2uQVUcJYQISKvw4sKju9PV
h9uIZaxRwrRzrbk53mOlWY+YhfM0xtgPZ1XI0HF9zQyrwuRBrZFLWNoUz/RTz0b2Q0zGVDKmCuJP
ro7ipcTqqmjG1W1kULjm5n5dy8B1u0IKSe3YGptKqjx6IzvGdqiynz6GfEmnWt/KPMN56l9GKAN2
IkNk30Y0KndAyKLzuevib16kK2+VjWebF+fIcMNqOk16ABxe74rXyoDm6hUYRnjIi2ST86uqdPZp
w3GllaZ7syQQpXijZump1C48HLmvJOipsbayLGuGEIb8vNxT0nGbfbvl7jOlX0beZze62yM85Ndv
epBtKmSVvqSaGx0bH8PhzosXeSiRLWUbU0LXCxG1aQGsbqbYzC/gq8kYoxG5avIKOVMJfuiX8dhN
kVKpgr1p68NRhtxGNxaQ+MQKQVM67VkO5gifZTXbsVmuJJCpiCrbxmJiLUFbBtyG3c6DYmrP5pB0
5499MjliG1IWenD8OD4qOlTOQIm056Fm47uoHG0Esp0Ay0EhHWkvBzy3gLolLiDuplf3GZCW8x9x
GaGZaAYtM6XzPr0dscZQLO/vwOu0s5FgIiVn/9aUmFI6lHLltEw8bxOH3CAyT0kHHIYm/4k3b38e
eZucWyB5tzOJNUvHvfffYpruYLVRjLs/xqronOjksMbKJkOstodkBlXN2jJ/7MzBOOisGi+W27sX
1AkLf1e2IJYyXL7WVmuFKF/aw3TEcdMiE5BP0a/MVWPE9/SvQqfkXbfGyi77ac0LFowf0wuAbliM
5jyc6np2r3DR3A22Fjm/IzPflJ4Vv8wt9kP+XKm7uWFFvi6L4EVpjJmvkGJ+iMHJY1XCNV3GykEL
BvsAXtlaSRMHZncT9oD7UbjkGTzWjyAxjM+VNbyyOa8f9WXRs/RJS/pgWH5o/e6Tkcs8s3KufT+m
ADCN4XrnLNz5DYjC/ApmdYRXwwg53PXqpLmMaGt4+CQV/V2iu8ExdZoHHj/651pVMc4J6od6STpF
c5k//e4rEye+YA8A7YIkraXjSNypTkF1r0V9VYK5kytXvU7K/UjeEpYMzXuHJXldFRc2q8nRsKfz
FpLTJgrYUR9Fv2nQN2VktT+6eZy2oe3UJw/rjhdlUH9Jv5ctAs9Bbj8HMDfPeBJG23KA7IOLhbl2
UCE8j66LpnjcPMoB68jmUeJsT843ZS7p+B2TEfcJlQInC4kTDFIQbM0xPv1aaejyeJXdcoPSdBz7
mEQqMLYg055KdDeGEGPDVg30vROPHsrQjELte9k2ddxiegwxWv1OJg1hkrzVz3JpG3nuQzd288Za
CqRFb5wBgZjnyvRwllhCHvpdJ1f3EbIhJIduqY/WgdrjeaRQyv89lgyyujbZZq9AsRbbOFCAYEbR
YknWWt/mzPiUpdb0T129saGjfFfN1oF1qvXXEGbUdNupfRuHYEmFue6TYfKaGIo+uxRNWJ9KB+gP
RVjtQa5d9lG0nuwwH59HJ2wfkdn0DwEGM9uBJ+J3MuZrqqraF+4R/1AqDls93Rq/K8Tjok6uSLN9
7VqMrprlIGdycHpl1aWuchIDLAmNZqeiOEplbKrVdCd/fYgQuccq7ip/vPy/K/1qOEbR8FNC+Amp
qE5YqbYuk0jZSlAOpjWNKzvKPhtAAR/rJti4Tppeo0VLWUJYJQBEm/wDCpWms+mt4QniJxsCtp4O
0OBo2CsaqD9StjXuirtoHCxMilWyNFk7fPOoVeEv+RVdkOjUmD6a05nSf2uM8G9tHJQnVa1Rrag7
VvfLcJQy040zBdEZRXbzzbanNdrZwzfyN+Z+Rr9pJ9OLsDnptdp9MivFuECiqtYyHRlbnmnYf12L
ToledR/j2eWy8qWU3J3RTrd1bjGswRat5TWuaHhzLQpOcoBZOmMf+SKmSmOcK4ckSnBR+D3g3ybN
zm2SjPJjBUcPN3+fJBdynJlyc8+KXvfiLwqOjucm7qsXFnG/0iJrfnSdg6N5p6mPOHa4V4+bft2w
M/oRJ/1LqjbVJzjiyamson4rE6z5p+IDXAYCFuyjXssOgOebL3mX7mSeFUbjRkVn4hy2cM1nNBwP
4kqJhrVNiSC2KH39l11ltXLQZXma4qa63ErG+HHi67i8fNXlEDv+2QMIe5JWoLrOpUERK8xj1jpe
7mynIcAHamnWsrrOUvtH56naUWI8wrxHV9fTq5m2WwlNyzKJ7Syb7NnA0UtBAEq+pBwkfWB304uT
KMpJvu3tLwiC4pAgGmggFJCG5mehzBSBHzz+btVzET5Glf1ZyDbSwlvg1hqyOZSRM+gP/OKqHI1X
vVGo/Bb6hJ5IYX6VdFVXVyDYKTBdJJflx5628UxkP6XXooZ7aLEwv2W6SmwdHuwSOPJCkpEDucc2
c5LXrJuDs12E/aoFFUTqTWEX1Rco9JWklaRDmgAhqtfE6a6mMfESn9X61R7rkFoorBDplGHJvkQo
GxE7rmAHRbuZPfyxZLhTxNOD14yX+/XkI4uY8p2C3uwQhdmTkZDlHnJzRiw78T5piZUf4xh3Omku
ctwXdKzJzC+95li5T41eHqQlB8/cOxaeedKgVvqALPX8KC3LdloMs2pWV8tkS5+ijd92gCSXpnzw
NO4t82vv5sh0z2qi7vsC34wF9w6Iso7VvQO1fGuOcb3G+tdkuVXYCOI0yomfNtULiEkFAmgZjjdd
g3xDC0tMqRqYqX2VYQziFedhwdfxAn/yVcd9crQ2f6vhfKeF8lZMFvzI0foqrT6bi5Nh9fpaml0X
Lo6pZN9uY5cLRmN9QVavf+jDuXzIFWwxEfdqtq0dA3GMcywFQ2NEYJ+DV4bdzsLKCrm1aHqy2mi6
6hT5qB+x0oEAQG4D8AoPAZrQ/96bkirqauX/apqR9j74j7kyWHr7PLYwdDPrLVvb7IqebnptfCu9
unVtXiZ1I2GJ3Pu6ZYDEuO+TnYZp+0p6/7jGfRwAtwy94V7f/TFuUBvQ+Mqwz0LF6Vkr2/EMhW9q
9q1GkUTK/rf8yz34AXyih3azp8I/Lw/QLmRLjGyBMDrKzvHxDtkOlh9ehzlrMap7b+WjWkurUr0E
YY1xWyLdeoXQ5W4cx5q/Dvl8sZZya5prr13VRF9y1xu2bq3Fl0LJpk3jmr/6xXrN1c1hi705HKOl
KcZGcVy/NLljXSRkQHW7BqHxIH2eG2IHJG47TdF9aRSwrh0+aLPjqW8FVP4rBed01emD+lZWGZkz
RTPX0ts1hrXcV+HODmrtrVINDE0bRzlIbxnOvIVnd76My6VmLXkMvMx7ks4sOXhp737+/XE9rEIe
6afM9QJ0EYfyS/fL0wflLZ38/pGM0g9zEe2fLUwZY7XtNtJUJlODNV2CeG+14ovTDb8cS3GOlLOV
bTmm9sYpBkqPs5kjCN1pNsu9qexXIfK2bDrxI8RZkWxsENgbvTsa5PWA+mcQiQZMMM5W1EEXCuKR
vcly6ngtpistmTTP0yiQlfoXMWe9mbeCaa23sN1tkhjL50nXiJQ7C0SlxH/VXtSxO+uyl9yCO+H2
aBdpsP6QPZBTOUxkD86svFfSMlT0LvZymijVXxPowttVJPQhO0FxCxjPTbfY5uGzafHQfVZH13zu
MsyQM13Vd2XagBu3m5w8v5c4x1s7c9JT187aVUb3XdnAKFgHNSjntVNOiJkVzvU2NG+Bw5QtdWQZ
Kwckr4qdZ+UFppx8mp25f6Fe8mP0WhI1Ib7oKPdcYy/tWP6FvBbVINMPWpe4TzIkcI1gG/EV8fK1
nKdgOSyElsNQm/iiLleRjs6d/cWCcnsPSVwLWZhufSpTX9oprnZwBkL+nGp+xqFzWGkBWr9hnp5k
RBZX1Y7fY3AC4DA/JyoGLuTW8//NiDCDnRBlbLgtV+PeVZ1N6mgAW27HyYyio6Vorx/QLrdTfgn7
IjeC8w3tIjCW1O6RkDLhkynFjsd++sk2QKNZSD/9aiNS3IX/qy0sFNKbvPvM2hR4j0/uHrEy7VzX
VrELijj7xDP7fZKNOGxr+r+8GvZamamYjrO72gaVOV+GUnufpCtWdrZgktyY+shplbuMBPWdo/8n
j19b6P/C98dfM6tXCfL8/AKVC0+1euOHpfXW9VCiTUMJfulIJfM/mTw5AIpLVdbud9dTlNXkBeVr
3vO2AISDOl3qI7HvDsEBG1TnUa4EHwjvkaBVTzEA5VMZaj/KYaqfhd2cLiEEVW4hsfKWUUtIWjJU
QnqHNVXDrSyhKcv/ykfcJ2GI7CRRlUuyq7cUfZtzf1N3YgF3C85J9D1OW+d4z30NJX9pm6e7wKtP
he3rAwBAOwLyedPmwFstOWBmvNfSfv7BezfCeb2fL1Fm6k/OAM1VOqIkCiH6+8mL20TklmrVQPqC
GamP0znE0q/ZgLpZDpH5UE929KVlp6ChQbVqmyLG/Nzon+q5PwrrtF+opwXOPKSxXyViV9VrSinv
QXioU4JOCHTq+iSd1YAQQJWZzk4mRp0THfBbByy6EGJ5+rpnM0NxTeYix5FvHS/GVi12fzaREh1v
aevflP+0tT7Eb+/BxtBvsRueTmCWPDF+ttP8KVcgMjltGF7lEEXK16oqrP09xDIqvE6JhuBJXoCc
QQ8ATIVaeOiU3+3iCkPZWV2bnZLFUE7ivVP8sn0eZ8Psqtu50LwNCivxixyyloddksTxyVmyOxJL
jYPVBO2zNKZAS8/hYP28z5nM4bMDvSP8J0ElYTWISZdSal80iIavkZ5SIYBegyBayQLOtEoAjx2P
KVMNX+GhGpjZJh2Zv6U3nSrIJIaNmgRlz1bsblnLZUAuCxeVlRF1Wqe3/k6NS7UYAo1VH6xaqzM/
q040bEEJOBfVhcujF0G3y8IWsGXkP6AZp2/SuJ52+tjBP+rq5NGegZItLTkUaWKsuo4KhzQdI/ZO
MBzLlTRllmbrT0qTOFcJ9VbY7d3KBW+/XERpoxrbtePkd/PLrNn1q6tWpG9KfdsF+rQX18nctZ78
TBme0zmpqDTOB3Gd9NtkPGktBStpVilcvXqRrv3/TnJTuHrTUia6T8qpOvOq0rV1hc4+LrngH8R9
GgW06DjoaQ4Ivsab2muaV0jb9owSzp9jh6aPjjMqiesAp4TXLrRkbBybpIE8mych4q3KRgW1V+VP
QBTdbYz+4g42Rc/DF6+UxMUwZO8s3impgZd4WtvHP/lG0qb+mO0UaJ4rO2ypNP45iG99KhryoX5m
/eey989Sa8w6DXdUlWxbK8AEHPbphxve3cg+93NoP5UD8qS+kewkbLlFfM78cFwLDD6dYn9jN5Ad
fk9Sax0z0RyDOm2O/5wko9wU1SyZFJmVtk7VfjyHDgB6bUTwFdsTUvll8lov/Lwsz4yDQan1uYdx
zJqKIcgurDQKm3956mCsG8yEHws94vmtF/nOgGH11vfe50EJmr95N5O766Yv3ojBb1I3+rmMDExq
wT9tYvyKfiwfTFWuOzglL3QnS+AweWW2tTR1fJv6BOOBCqC2PuZI5NlYvGSN2p+kd+5RADKjwL9K
b6UGp8bT3WfptPflNLbIfNfJC2vxowwxqyZ5CGO0tpzl8nPWaKfcZ8smU+TDw07V15WZH0w3Nb6X
PnLqiymla3W/EgrLnws3R8XFd4xTp+A/FUO43fweOkyt87fPUIesyb8OdXL1w1V/D42H7v2qSj8s
Onn2h6vmaP/qelK+YGRR7PQ2V/ZkJfGwBrWqh1H5BpbKOGOrbmA0OFTfsqQjqxuG6QOaONkrN/Gj
jL9PDweGoUb/r9Nre3yfbphWKtPlsr7nwLVKoIQ3xSZvx3eNEREO8YzOxcgzfZVWo/umAZKFIVFl
wNrohrN0tPYMSWksWjyoJ36BvbTfB+LIh2rC64fJMuf3Ff74SB1X0k0AGu72XcwM6t9MxX8VjzPV
9MhsUdf78zQZi2GFFa25kf5MU4KznM26/n52j32YLd2ei6bA+/sK3OymcvPpIfEDDxtmbSut+8EC
Iv8AG7fcprYx8YRiLFhhfkNy6lSwJ60pPHI/TQ8fpsU+wh7uQKYZqJS8h/0RjRoPpYmdNKVDUOsY
0n/suL2X84a9iZfCMPqwX5WgG5n+7n5ZuYS7XPt/0CGDI55yo5cp50z3q6uSskIqQ/0kLTnkakF5
demUQzMFPTZpqrn5oyM31eoqsYQLH5BUfkUminpsW8C0WcnkvsBqZXJj1BaXqtf9cK9/DXZBmeve
vo+BeYq0dBjXt8lKXTU7mNpIxyxWtLKaQD5pMfFZFhZZzr9SbYQkPGQBIsFccTL4OnWD7bWW+reZ
vV8kJ3Pod5BtG8p0+MKIOczNAsaHmhWqWXhyqj7TL9J9M5O59ddl9NBBscY9LNVDoP55zMYzwjTD
ILN5Bqjl2Wu/IypdFRIlZYzbQ9dVPnCQZbgM1MlVHouxXlnj0No7ya6bSoPaJ1IHO8m4g46eupXT
RCqw5yXxfh+U9jaDwtwpcOytf6SVkiBTY2BWFnvshudW/3xvirS1NDMPEqO+cFruvSJtfW/e/F2j
ENR6Th4FSc0id1+gtqZv7ottD82bljndS9xW+9KMmzfy8DHW2d7XW59qL1/EVPkz6JzRTzim1ERI
XDGzCQzQCePIKmnpLUcyLoo+9HvpLROXZ58zsXRYenMDE6Aw9LuL9MImeUM+sUdgjM5Fgl6+WGwU
3nGuleFdlEtqsFHXILcZ+cn21lyEud41upYepzTfe8pIAwXKX/oe/FPI694jhV+52r9eSHpmspzr
m2eWEsO8x9Xa1H94qvs82TZQmNotN8aErqQ04SSZT1ljuYcYJZqVsTSlQ03VDm7/T2nch2KF+gZ8
1TlJaJwtzBNtPGYsMnwHoL3+2R5c/6xbJQKKRjwAjyAJBjF9xAh5iaH6eVSt8m/UX9YC5FGVXDmz
uUP8ZQHwpDPinU7P5g6JHuNLbo9/lZZmPLZqW35eJg1V26ztsS1frVLd+O5Y/KjAKq81hN2WxQOw
PCrEO5096Sc1dsMVtj3uosDBkMnuyJni5oL/b/MCU4ddJaKUEczybVEN/aGfMJxvEEjqwjL9UvdK
fI5jO9xIXKYnMGhyJ9YRb24WxeVwDJChtpBbw/YWMTMnnd98z7Yf+ko/xWqhcQLYzx+05KBFCfR2
Sd/+7vVBlb2i1Zsc5qVXBgfW2LD0GGnxQg7jGIrTm1IP8P85uUXoCpsl8nHMAFB626cKTiSZMj6R
rEkpgfga8GjII+zrYX0lc/y1C9Xxya38zF/VoNNjQ4+vErMqShfAX849ebmt4xsqC5j/VBlvxTIT
lU8Wt8d7POaJcYUoiREwZch73PG7zQSWaMaSPeiQ68oSM9m1Abv3NB8r1F/UedUskJZ/GbHYKD77
+FjcR2gmSuB6GmoI+2bVta/RPvhNDBXCZ+IX/hZtI/3GLr2zQ604+KlG7XQUEqnEqdxPwGLy8CE2
i7+jXp9/sHGFQFVWxZMR9MoliBVnTR1r/uEPw3FMyhH9ZQxeDCP1drXl1N9cfVzJACXEzrqM6vBM
qkV90YL4sZM9G0gbENpV1b1qfvVDpAogszcs8ZXsuYwpg/kmWnTtomEwKC+JE+rfdTPwtmU/ekek
zPc3H/vUoH5O2WlYIzmRfss6IPyizEy20CxN7x+rzr72mdl8bVoEJDKyO89IbCRg2ixY7npnn2MV
u5jO8+ybwnM5Jmi8FjPai5ScX/NRrzeKldi7cNmPmkiLPVWqqDZX1zQe2m1nWQc4zF249kZ/vjrI
iEBRhPsH3eZfm26r7wZeM58TwKIIEvvzHgBM8j1HSirBhJv0aMrSGs1PCXMzhtR9vv8xerlHqbC+
KhBQ10NWP6pWiP/56Hce0A4e6re2abIXwwyrP9wBGHFQbHWc4B4l1IxWcF0ukKmxskoUXd17k549
BYvbJ5C1T27HTzbVmvwWSvS+P7gDCnH+mFOR5NeZAJ1AVWd50cekAHGiUbbSvHdIM0IBDo0sT9sN
ZRM+xixuVtgWQT3WKRQYGVAmaboVLtlKok8XvCiML5n590y24c3Lta1tB1aDGFCkIfcOfXKcEiAn
2OvspWmp/XssX2L+MiRq1K1Orm8zLM637aD4cK/QF3ATy3yVGLKitdK4LxKpB5cHacEu0SrCJ63v
wwtcsPpkAzdDMqKcvlt2fGrjIdw3JlW+t2ZAQUJX8X0FxDDtEbKN0IDV1fVsxP23sE6e0iww/xnj
aK2Hnv/THzv0uZrQ/FQp5bj1bZgmhmNG67xp8eg0y4dYtXEZozSRrALfaM6eE/avQWtah6FSi7Vf
goxeD8BHB9D2z2lm969QP42NZzkw/kLYKEOITshyKR8v8dXgw4W8kwciO3C3uNEMayEGSMeNaTDZ
zjZwRn5NvMOvmTeuUVLntdVkkC4hvvvnD+1a9Skr2MleYnKwSg+vrIQbRC/9R2+2eJx2VnkKrfl7
YCXTk9OXPHDdQduFpJ2uMuI2rGbHEqe5i9Us4wY70vexqeJZrAf92elRqV7uR7kN5faMTdYxiZ44
JPD/c2uCOevOWZM/yoh73I01dRWD7L3d2dIxmFZynvSDF2kn8urBtdIX+8lsUacdQeBRjtW74Uie
/yQxOSRL778NGagVXkCks1SMKderxcONw6IhH3UBp7fqu/AvCDraroz0clHECT4jO+/hb0SCNkas
+VM/Leyg3H4LlxbVyPTFhZYkfTJeH3+aaGG/NuGgfHKm9DFH1/9RupwGqYNcR51Zhqsm9XZ7yD0A
/1xL1aCx2oson/ROdhYe3MwpN8pIJvJdUGSe6hDlpBzDBgUvlk2s9sGmgmp8RfHfuB0QTMHfTnGz
B3wopqN0+I1qXO/j3BDQrFGpp9vY+9ygLfZtbp2lgKqWKmkgx+fBs1RknTHe11kLKkN1HB65JrBr
wmPU6te574uVNGe0mQ9Rh82ANNMRsKYy5jkgjUx7sGywNX7VFitZ37PMRZ4mJQ842RCfb837Av9D
+8P+4HYKNwjXYN06YxmVXORgptHUrNyxohDUtgieSVu6Zt5IVDp719xWsWPuPS2FLIfr31nstsII
xhJon3glzcGBB4houXPsT+48zhh7J+ZDnJeBsSpwVAGoxPtGgkFMT81u/gFoRXG9mWaPpHbYA5W+
g4mb8xwuUsLTUkuQs1hqCdK+nUq0Fn1gcPvjfpmjU6rbvDOV4zAEYcHzLsfk861GOWTv+KW3TZcm
Lszpxp+y6jjxI37DID5f6lTzVZp9gxcdaKmX0kUUwmvwBF0mTXZdPQZR+F0GQbNHC335gBBRuGMB
0nnnAQfCdqTKr3qDcuw6amoLJkD3RZB1ymCVmz7yu0MP6wzVF/+9ee8tar07AA4N1nlS8TKYvNo+
yMIu0i9oquiPt2XdMGjBmh9gvZc13PtCzukPVt11K5nQL8tB6WBqbCUGP6dl9QcOIFiXc1LDIqsK
ZGpYfR98ErkrR1aMLk+lx2k653bNg6xvqMbiXo5TYLexsinZi5m5qQ8u+RHwCIbYmVP/wH+hCLaO
mgZM7aPDwl/GIHT5CPkW+T81FNqn24cYBdlyx8LSXL6mfOH7rNsXxRiUh+VPfpfl7e+QUUFvWxRg
Q/P2l8t0SmPRwbOa59TsjjFEJF7YiwyeKOKJ5B1+DKsEytulgGf/H328ZSCbe2UTKe6wNsCyHCKn
M8imlgqiYFEaQEEzlPLYLLjIe1P+ufLOMW+9gpO8N6X3PtjmFfrF9d3vnVc5aHQ0O98ysdcwrGRX
DrP/FzhG1nPAiCCSwx+qbbN5QJk2OuqVGx+Lbqge9NDFqyA2vU9B6wCVxr3uqPspWGgb5riZuPFV
oKO+rSY84dLkKmhR6ZXmvGAvAofe+2ArUJ8hTmL73ViPCLbXz2wTv8uupyVTAWgjyI72UFbfBvtE
HY93Gwqgw0ZCJd6bK8OO7aOupO5W65y+2MPvwgQ3o+zNpn1ijg93cKrxrZEbS+6CdNggWRu/3wY4
27gUnvL5w22sgAJmU8Y0rQ62oVrAPQd9n4Ubq3KSQzKBhec1riOrxfoF6bB54KFZ6aBpUEtCEK+7
1KZ+Be3Q7iIQ+rfdjBqlQAHJpUMx9Sv/cGvHeRc9gBUnoQvK8haTiXCTztH0I1sELETKYjK6L1MH
qFRaQKqb5yyovuRjXJ1vchhODRJtafqKlh4Rh1MB7CA0A7i7dTeZUqorQQz8CR4AeYQej9sZ89Yd
UCGN6urQhgWocL/GliTTFXXbo2D3kjS++uJA2NXcHu+QpTWUPMEUQ0fJrwAusm7DulvxpFaOAUWQ
lyg3nYflejlW9BtnGHD02OCdAMAtcdQnNgdwxrT+kxygwO76WPWepOWYlr5SYlc9STOYVGtrtpW/
lWZeV91pNmZ+w144fNKbptnFQ2OedEzhHln/BusxJNMNNCwB40xMDgAW9W0RqcNa07T4sYlt3FZY
Zg7HPuq+SOw+OFCU7iGreZtbNu/0IXkEVj2ebpPID2iXBNs7QRX142ieCksJbqwxgQdJ8wYyauyP
vc1/N7ulWaKZvM4Np7wkvpbMb9QztS0Kd7zrFZ/cCro7i5qR7+zKRXPpfugWgaYEjM0OQFnPu4te
Ra0p8cupOaj21Xr4EJGwzJJrqhN8HW2guAGZGTxQlvjXKLS9KxZVOg4mFXVx6ZFgqigMqhOkMCCF
nY1yblV+Tgxvo3DYACFSgN303vV+Hek1VZauvJHRIWPsh0vJaeW31Sp0yBBLU+ZOZXOwFaPZm5MH
o85pkIWkjmCbbXZsLNvf1IvRkj+A3xlQWDjpZsuebRqj27P+9gBP227NP1T3IL98OaiJN/CzKMfd
7T0WeUHH45XqbRTmX95l9NkGWdfS1LI1mNz80C0gJTlAqiT5Mz+nede+JJVTILavw89eBiRU7C5V
17uUROfwWE2W8mK1bbLkgrKfgaI/zeD73qwij/cFwtlp7rl7JWqba8w+eDultgkOw7IX5ZT+h910
p9tzWo/xRM7C5u8GJxbYu1wjbNXFp95oHruUH9eQqNQebAXbewdVrCqJsSpWsQ5OvQ58qOVCIatT
95RRkNh3g68+w8Vr8W71su+DEV1lB9WiYVGY5EUsHVwYmMFv6tA2WyUJ+NucbLq6ujccAnOuLzPw
nLmrd1ObGayJQYsvBZPbmTSl449Y6dsK2lf8A907KqX2+ZdfriDzKCrTvl/2fu2h5GN9Mz3cO+Uy
mjqoJ6f5pwwwNs4Wx+NucTeee6/dZ9OADu5/xftgZD0pQwo/W+QGs09OHERXs0/740yGmiUhJRaJ
yaFgP3iVszT2DCwHh2/S+jDuPkQZqKYmaoU2yh+XuV/LCjxnY+t9Qd6OD753/NHUptZYd45Sbu4d
ajBEazPJzA1VCR8kQISOOj5CaF7oqBbonnmSDjmosBQQwpejBKxloJzxhCnOFXLZ7mSv4Wn3a0tl
A11gPw5QYFHRuWt0yNn/W6hDupH9e5f+uM+7TyH1Ha3LEEyqXZVrs+BeDxo0Qxc6X0Dy99l0jrGS
oPk6Q9WLLDM/a7H/Q1oSD3VV3enI+20kJoc5S9s1MJEJICvXkVgGb1AujSVfsHJcQArTzrJ89wSL
oD77JaVgfWYzwLbOfBCfKw8wD5YiybCzpIe0fXSZdRXA6rmzsDup4gezJAVwwxfn6j/j2LGaXVj2
qa4PMKD99oZM1nxnPmQ6JizSSym3eNA95TYzXjj8UX/VIsvY9GXhbvDr6h9s2+ofULscHszY/OW4
Vn6QkLnEb53LsLTclrYW3EbeJ/YscA7qWH6VK2g+/61kkk/pb2Nnc7K5X0Pp3rBOYUW/7KHWk1Ii
EGJgWZxb6IXkjX/QJg0MSKE2pF8Nd20Yz7KQ7AtzzQY4eZUtg89NKS2/V9yVqQUm/4tHva3WAZrD
kF2G0budUsdHY0uit9Mm1vWt6tUoGt9HUWZsziw9p4PRG8X6DkPvcr3f5dgqrI0MkMO9Q88xVwrL
6tqG3WuvwbeTsuLQOtBsJjiraqjfpNPuca0yvIsSabe4FAOlkPg7LqG2HlF4LYG03Uu1PeteB6oO
bmCZ/3CPTz3VFKA64/YekyE6GjWAe5Rv97jnkiDCuUTjd7XgY9GZ15FNy5NvtodPcla747XUHPNs
zoqx9dNxRqU0fTPJIv69DF3APh+GDn5inYFovg9Fg+ytLAxbhgYgq3f8Msr+DcO9uNKKi2DNBJEG
n2Y/OpV9/e+QqbBEEOSZxC3Vu426h35PvIPUlpBMnFPsVMK6L7fTCBx1NSljdRxV9eFugQLQeLyK
gpjEvMSujp01cTdTJ77NklM5VFVUH0d/eKgXTbF7PMEe4wwPcKPUeqqu/KIPH2Z2XZvWKLuPQXfp
cRXz/5B2XsttI1vbviJUIYdTZlIkRUWHE5TH40HOGVf/PWjIhkZ7vGv+f5+g0N2rGxRFEui13uAf
gjb+c45GaGdyUZ6EudwaPjcRDhCiqx/ECIqKCdOhduLPCo/Bh6U/dJN2l09Zgb7xsstY56CbpGw9
VKTXN6LPicLJ9BOowroyigBVAALnzqTkhrPKBkRNZSZ5ahpHezEuDp0H0h3iDXrq8HIvy8DbbL1w
DmnnQr3x1lHgRRfyzdElb/2eyu+vdmhjMgZBIlvVTh5dxEBv+DAUxGnbpJOcFgyteWI5BQ1plNYb
dfoWIV1wdGM4QfOStjiVqunv/Ntl0X0ok6w8tRSi7wZ5TO6awU/uRFOciT4eUdCD+qcYvDPIn2s1
uGcWCHqNOHG6rKDaio28u55S7DIRLB875U5uq+aaxXAcuySO/qiAl9qVG/xppI6Jho+cP1AnqY4k
ctO9qWbqc2DFf4oIM3XvcjWJPiNFjhINz0Ai59FPelXI4uDTxZ5a/XtTnpqgMN5GHc1+C9bMsj2i
FKryHQ5sNdwqoM5PNmJY+zzNO+B5MVW2QPO+yp11MQxS0kEtrU30xr7XkdLjH57mzwWG5duhiZ2z
OhQABeb1Kq3M160MUNWOp91UiIaukNoVfWyoCnQcpp1mP8VIBe1Zl3cKrEpQAqIvFTFiDukjrNJn
sVWD8uQ6dipf2lCTVFcgAqWdOu1+ArdgbzSdDegfbiM3sN8CNeRGD7I6fOch/y1ExMlZpV6CNgEG
aLT6SvSJQ8huNanb9E60glGFflrF5rauodX1YKrOTRDwvJHVR+xgMHX51SUixCDGJAll8ceEZ55d
4hj6ZuzJM6z1BuVPXekf8ol101fNZJgAphLq+FfoR+o6sLziVtR4aXYywgduU2FbEgTW2osD+wsp
VET2PPcHaL2NFw3ndJRKnLohpvpZ2V+atkDBULBYQ7S6gjytpi/dzz4RKA5Sp76KuQvjdZ47L5Mg
hDKtLI85nzbYZWuBwxCIjS4q3vCfoo8dg8XTO/w50BwLpGNpijP5fdQ7ZMcShvbdso64RhAhkxp0
6rh1RNGsB89/ZMdistvgD25kfx2RBLwTreXvAGU7nuA0fw/0c6Cq2WtVtMFNT6tPSWhnnyLy5UcP
wMwGhG32yax6CSRuCkF6ajZGFa5U9iVX0bT8Cw9HIeU1S1qhyYoUnhEYe6HVpAwGlhGl+chvuHTv
5slforuFzbjrf0UhS/QuSunCd1FmTRY4cJzhMzfAC5jkt7UazftL6D/Na6m9vMs1F7OiQkueM4xZ
N3rih/vaKRIUyFz/FCSZDaCc0bYprAcHE0Yx6E1dsV2/2hY5nLz4UQOz2GdR2u0bmODPlT56q3ZS
Lh96H82ZUPkMWT3fjmPhnzPFC4CM1bxRZj98g7YwhyIVgGJolOoPQ6sDA20qlwe16WHMDtt4VUx1
L9iagKl9xHOHGJ9WO0UpOPvLQ2cRZ9X2IYt8f9t3ztvZ+OtsGV3OkCjqHnpQ7dt/EZcNoCC4De/d
RM/VT3YfrqkKDWAZwX7LSECsQ/SMvrRK8jjj5J1iP1p9+1faVV9LCTM21XdtcBWefcvRe8c3Gxop
1gABuoWsk0lysdKTyaa3xpxjVbbAeO8b82kuMrfskA29qVENjapz4zTVC/JCO57sMe7s9Gbf6qW6
s4HHfZlAS3XheM8B2tQXs3Qpdk39cjxyVx+KAjht1h01bFMexiE9q1lhvGp2IJ9RZJ8EhjXy7kPW
HdA1BR08NbH5hPUiZdpeBA9FR5XWxLFFjHp5/5i2fnMTg7q6a/jHv1Zthl2V7T8jKy2f9XawM54E
2mPfWtyIUkc+m5o+NpTIQfuOZSkV9SaDvDT86UV9ufVk+ZCVqbqrNdh8sYOlFgQwZRVEVvJsKkb/
WKTJSgwKaRxoMN8Mjwyr6FIccIfl6LED171dm1fF54Stm122w1dwuDxKuKpxR26kuq/6ge2W7Xo7
DaLJdibg9DFJZpKpT4uWiKDn5EZLyf2XvgiJsV2KEOLpvWCICDTapFtHbaxhn2OAlJsOYp4buzzD
UFg12KVjY7rJusp41kxFuuuMOMeUwjCe07Iab8gFHkRLCujCfDoLmvFJ9MhJ+CzjBAponCFVQSzF
Mv3sJNZSWtKRJb6BO9EUV6r9ALoTVnZUFMPUlLcD5eLFpCnC0zNhwwV2LkvicQfdrTwDo7IRTpvU
gfDOnerF03hvl6iET50iKJTgyOzkqS061SZ8i5nnLJFpbJLoGaM93nrRXdyqbU3Fm9PR4/MIKFA5
qm0eHnQppSlGxMFJDd05KLpqHWSK837RjHdwPDAYF6dQkmH2KS0+2mFSHj8Ov4ucT7vAkrg9DsNq
brudNt6h1TBIa3HqFthfYOJ1TI1ftpdal2b+JotLwG6ViqLeVPKiypr7s5GmaIvDHClOyxbiml6N
4UoQbUQfmqd2tUO64CchwoPFPWPQGikcD/YQfRVIsQ/CIWolD2JwxpYto78GFvjZMugn9nCIw/Tr
bCUpFhZxjqRi6pLUfA5QswIfxGO/3KD/Sf5MirZ2FfPdqZqL1iv6vVx7xj1MtZTkU36dI1Qr8nZY
vg/rJcRWCv1+WQq1gzUwi40xJmzpezU46eQYVs4gtc9WZ8W3MBuPYlB0NX22tR2zeijCsX12PBOZ
GAdilRgcuqTfZugX7Jpe7q6tCvFMNyf5MCfyt6LUjX9qdgX6SjJhOjPis9cH0H7WXp9a98JlpXWA
xXT54CAUhj6YsF/xnBydRdVRD3OIGFg5SdOd3mwgBstXji1mxkJ1LIxIqGdeZK9FUzOjfhNmXjmP
ym18c81OecgCSX3Q84l7Y/3Ud3Z9RB4mKUa99ZE5mvSdRbMd6wEjPoihHWR/dLaRgvbTrZCCnkMH
6C8A8YfPto9Up6YYLrlIwj6sOIXhgTR8XoSlcwURIC00+b6hsp50UnHRDc14wtYrgmRN9UjQLNoG
YUxUYuZBb2JTmHb3mjd5eREBIh4MIADaiZaBhIF+dcbugiSz8SS6lIHEiaP4qypjaX/CWfDdHm5Q
CXU09VDRcSckhjjosmIdmyj4sXSJM/SONpXeuBfREmvkXGltWBP7YlpNDOC+Zx2NSvpTdImwX9O1
gcT8fGFEkTMlL2cYM8JPJvqFcEIFIHnGIS9oZjmPivOgfnqHTF4AztEEdUbQBgV9t0z289wF6xwl
FGBzPhhApMj6Ruk5UEblLssdFEniKS2sOHfR1CXGhReok43g4EWbQdkudkb5B7cM5W4ulrl2+fyh
2WiQSOfRokufG82KjnGvqQ9VAwsnn8DworaYF3y6Kiv4W7OEtyNKjSJYjIpSYzkFi7moEbqPsoIF
MuA2ABYU1FBtCIKvUwoF5kWoX+SqV4bNYNYpT8dewQ6eEQmx+2E1z0kqd40KriLSLvOchCertZ+U
iAAf8yB7EhmkqG0g6MRRuJt51Utb5KJEjDhLzaFcs+sK3gJFW0wUw0vmCho1gDeROjJjsrO5TTFo
lh8SckSubNhnV7HTE2JRu0gIFnWO/DhReg+akCXSDdzV5nlosR0B7p1Eakckc+Kq1uBH5s1hSfcU
Yf/W5xsh207FnD5djd8cJH1qV7/GG8WkvazxsT3zHBNExEzf0Xa5wQNSXtuvboPPrDj4ZMOvkmRb
10H17ytdKU9Y06GDmgB/uw4YrWxthfy0CBZ94qzKSK4G/X6ZLs7mdSvEW9gqlruoIKkIYoWLiUuj
TvbaOs190sl652+qPNcwqjO8nIRfnN3x38ruxNlyKFzHfxv+EFOaJSNeq0SndhJZnFZYQrQAkzS1
is/i3rTcoJraepJlLzu+c0YWo9OARhLn+AaynoDbvwZwhvs5Y1lKAhQhZoj7IroD2aFUAQ52meLi
Sh4F+C438ctYoBFFHu1qNWjxj7GsPmJFt1ZaX8EYLj1OGdpnEVlU5AejMXkQLZA4n5I+L+d5GIqg
E46MzJ0YxACqQ1kHzUaxamP41sZuERUQo1KBgL0z4aJEU9VRh450FHcz8YKCAsErtWR3ODXFyy1H
VJd9e0TzKUjP8J1AGiHHFt41rgbVIHHHnx121f/hQivcvQtSXDm8m9tzpONyx11jhRaS45KLtaWm
+rmoe/2sxxjzBRRxsqmlSAp/Fvjpn6ciRgV/j250HWxFc5k8VHnQrpZOJyzWgA28O9E1jy7RkgzU
T3IUPv57ayBJ6WC/dvYtuUU8zm3ns6VPr0r4TFaMUXSY4vX220AxWW/vKPDhYDSt1CE0chykakCt
v0FYyjCOPkn+AVmICF8Gw+zmw69RV+E2Ro2KgVAEggS9g5F+5gdCq3aIhVawWjL/yTb/ULNQeRDw
3Fxp0p0Mc3MjxsTByb/LU4BooA37FiDiPaV9MX2yvfVm4oivlr+6xotlozcJvnDT2wHKFtHj5a0Q
gfb0l4mzUbVXKvoGp6V/nrG0lc7blF4SPXamrQwHZ2iLY52OD600cd+06hoPZfI5TnAGDBTPOVuW
V5/tOiu32YiXZY4QWYs2zlrDd/yS24bx2A7mEwLO1hdKrR6YmNE+dvD9P2FQtarG0fqSZE2/T6iU
gDsgzARX56SY3TSJopzgSGNSP4UFmfI1M1CfRO+WRKaK0pGIh8oZorQYdRfsczaDAQa8dYO7mVrz
7rTpHX+dS4jliM4ZWge+OXwfOvfyANRvo06WDpqOkWAHD2GnTUVzSa7/smXVvVf80nokR3SxnaZ8
qCzUTi+eHbgwaRLzPCagG4B7wZAf+vCpClJ7pTlytsUYcUxPMt7Cuxmd0LoD1a9e+ySrqwFi5afQ
ikKUinCzJeGqfdLqwt41IFVJXdP0Oq1bmQruQF1oUFLj5r4dQm3i3ZPS9Rsb66kQITDs5WyM3L1V
lPN+DQ7pBQS9VlVRllxO97Zto4X3jhV7h5DSzUnxbeMO/F60d8GKTyyTcoP4pvWCQEeN4rIpwQ1L
jQ3EaINnkZbsaaGQ/ULCBUcwcSoOYaUW7JHcYLP0iTmB5WirorCbtYtR9K2LFPXa8ku0oGXFWSe7
/qbDQ5K9/U8YbasU6rVDpFp0LZBZaQiDd7FoA+vHAvzBQejPeRmOyY4/nBfBuiGYlO30BpedAal5
XOtbU96I8aBwgUT61l8fNO5EMx7DZJsMJQ6sCxxEgD8cFPXWYLybrWiKwxwzNH42QQO/1WaltyRy
AJP4prp2J/hGXACWDtlDC4FScUg/xakr35YOA+jKULQSGQ3kUIXiKQIP49p35WGep0+aqAAdzZ3q
tw2cGpqiL9Hj4i6ypCfRJabCN/ya6CGyRIkHaty3pdcOGfrdODTVTjQbFZx10aLAIJp2pbxoiRvc
RMt5RHBZf43corklSvNUGo30Gla9cxLrIZaCWpmPqH7UPYxVK3+fTrLMm0/6/+j5LzFeV9WfA3Jo
o+2hwR8WryYAwK0GXf4cG116tqMAfBhgrJfK9r93DjL+GtxllMCLP5qUsviouR62Ri10Qm9UD27V
oACcSdVaR5v5W84n2y+i5kdQul9LO22uWgPqerDZhIe2mnxzYXxj7qQZ95LJLkoOLEAjGAF+kz3z
xQU/j8JVix6FPZnvlHH6bQj0TQ+U7JNJdfFggJHdF6g9fNGNm1iwlGRrq49pd0Stu38Jfcht04Vy
WfNQPykbPBCL/sF0gGQ7SEQ9R15/rE3NPPi+Wa2GuGcrWzWgfRpJ34p/p/hMiP8um+5dGjb6Zf5f
T58VI+gahPJ69bD0lX7kbfWBKrwslit/LW+MI4UeNzjO/kNLrTHsYHnZo7IXlcOlfy4zTqPdQKJV
jHqNfg/sKttUnpxfhtjvt2Gc6c9Whp2frIbenwkZRn6Q9L/GKr55udN80VRdXqc8PD1QqwD5zFfk
1Jh6tI40Rb3XDTdZ+a1uP3uge7ahMybnpEiCM2I30taWLfU5swuqwEVh/fA2yBglL6idXJ0paehO
2cSxRrcqILm4teuYHKJrJ8o8gqI6bUtENpMYyhS0TCRP1MKlLPT9JOuzlOYGx4yOdS/DWqLsttTa
8jGnlLXEiZElRjQxgP1ZzFsqfGIkpSC3AvDwpetrby3AFwKGkfAV2gx26vMdNWDXpVmOXzjKcycR
I9AcRSSD0TSjm+jqg6q6DCTlcMyzMFPhfnPg9uPhB5FHe0lXimuayWn7pxRK6lctUdstloo+bKxB
u4lDDm/zoibpvkRCbu4S/bE1nAqe8M7BpKYtukwdI2W8J5Aum6aLgcKJ6r1Ykp8yzEPgoXm9a9mr
3O62ZMTrCwJXyW2YdP27wa12LbnWdRP0yW0Z+HusGJQ1wIEu5ixrEaa0KXRFKRrPiCxOnBHzz2xS
z+kkPUdUTmr3qd+2R63qi1tkk3SPUR58lC3lqe1K51Q6lZqurMKB1FD1lruVa/nnqQiYe0XAHFuT
DKVAGrYb0SmCCtctjTVW4NkxRval9iPge0phuOfcfoJX5VxwR3MuvYdX7kabxFUHhZt+auW4RZR9
0R1GrfgsAh2K00AwpgX60r7zyjrAeG+Ki4cu2Boab5KIGSFScv9K+5NkpPKuhNI6PaR0X9I2QBs0
TL73yGGhCZ4mNws9CPxIPfEYM0cI8JxpKe8jcjDBKw0YvG+1wefA0ptJUdu5YN3bvdoOmgx0c6NH
O1xB386uneCz2xrDpnD65ihGDVU78tkqnpq4kW+NHn7OsiD4jEuXss8tG+q2gRHjmyCjEtx1VuXd
l4Uane2ytzc6O+FvLVg7IcgkQXVjV+zD8+T3Yyu88comAK4bWlf+aHyVQu9T04GFVSYGsmxEH8Zq
qbau/20e3hzdTuFZHAdAK7v6undfe4FN/q7PrqaaZFfRL87+Pugljg8saAqZBpDNsY/1NGuZ2lWJ
cuj7+IuVokTTKTly7qAjnAkT4WshtlbTGaKpMPMq39l8GBDBQZc1e6yQotUyY1ll+vvOUfJj6eED
0SokmePHsazzIwpq2SYv3eyIcyMimVE03vtVqu7HKg/v8qGt7yI5b/Y9vuBoHiKCK/OXvMghFtv2
0Hbf8jC9YEMyycm+FphreKvSiO7zVPa+YUynrkwQ8M+tDr8FbDJ74nLVqq5yPx8qWb3HV27YSGqj
bz4MRCDAoVSQTwkkRzMhl03RdrjVOvB7c5/XutrZRoUVhVP13pJHbAoiqQwO4kqic9CS7+Bx8jXg
aSBoUhA1V5fXVaf6de6KXRtBjirON2Hgjdix0EQQfkAsGh04Ho/jAXjYBKZRVPc7UHCV3/qp1WXs
5pYbHlYS37UILJPoEhOWG2Gox59sLyr2Im3va+pfgYLZsGiRAOS5WJwuh4/iWmFavVXurPqxnGSA
DKwnszgwvyWmTNZDMroH3baN/YC66tEcG+sKALZiD2iXn7taesAdysUq29WPHmCotOra7xLa2dMG
qHhWHQwQW0yozrLTqifspWCYxG79QJIdNQZEE794SYosoK79FeICgPj2Y1z26qUT9hNtoKw+NKvC
T/eOrCZkFBBUD0nPH+rpJ138LoeTKWWl6C/iB375WV9ixcASi9rTi2gt/SI2CvCRtAO8ly6Ki3wS
6gD40iT+uLYKaFSiaSljcK4s74doDbDAnmCvP9ahPFxaN22fNCMJ9xb0cJTlGWzNtH8MvXnMhgu1
HoF87qVYM+8xBtss+rhuZcCYHExnTY1fjuGFTI5+ZSSfir6sH8f2dTD8+hqNHmLDuhscSNviU+yr
gOamvmXA5IFnVRblW189nRWpFhx8HL9XSzA3C9uN+rOALjWZYeLi432dEU8f4EwC2FSNHv85353x
T4PAT5GA2PI8ma5E1V0yIwk25hithiy1UOJ9zgEmPBnU9Z69DhtTZwzlOxHa65EDWUFSJrqPusUq
1tiKf4opt6+WObYn0RIHADDKwTX5q5Z/8SDtnGrwUBAwuHsc3wESwaHColUAc82oRT9COWulTTBF
gWVUrN4Kj2QoLYw4uvFU6Im8thGD3KMLgXeQhaJwopT9DUZ3/SjnenCqLY9vVSTTdAb9PndRwwhq
AFcLME58U0fxPTbqqthR3eiwL/n1vZ4fX8WQmGkoSFZHBlTBqWgsj81fvVF3Z1EhRra23Ia2ns0F
5jLKojvotZCypnpzmSF+pbh3WWxGD5SANg1uaKCCrNjdJKkPZOkXNnZBycbDY5+pxkVAZkks+ftW
6IzxKKspkLniyZJEkH2Ts+rW45PokGI5Wjd2hcztNO4GAc83U7iKuhOU96kQPd2WrOlQ1HaKxuU2
jnrjog8Z9yzRJQ4xHs5Tv2h4+DjP0IHS4duUe8PdchjbHOJYqPV3WdlkBdRB2mZXItqdZycRJ7qW
GeLM6WUqSfm1q7TgrrH8Ahwo4uMNiCksYVL/s58mXwGHdbzPb/Qp3Sofez3pvvj2xMBzveixL4dh
1yo+4vJ1E9zVTnuoC11fYXKO2NB0iCHNXKXWcndlkCvzgOgTo5lhD9cG56EAT+aN6Kodg8wYlfh9
pjvpAWoQFltGVT5kro7TcUfdei6diHZU5j/bYdmlJ9G2ChBU62SKF+1qYikVeovTSOUVu0GmhKIb
rfulsnPEPNFjDOP25FBB+NpXky4Jctm3PhsVfOwwVJb0Mbj9fVI/KT9OkxJyel/HaZLzD5N61Lmx
SghrlEnJgJeqpF7J1K2LHP8TWU1J24dsIhFh8C4Ql9gTTofGiQFsm150WPo84IkIFpXdRvSJBQwo
WsfWgNVdTPtJ0aekk8WoRRGhwkIBIi0HcSYOXqJh2WgW3DEU+W1A6T0ZOMPPJjnFSXm4m5xemCsG
RMiySm4k8arWAXYufR9WyasOYZG8huf/c+FlEcvrbGi056VHrLO81qKUomOgjbcP/VHH5n/Mw/BY
TP9R3ZxAKXBd5v+37fbvmxqbma4rm6uIbdQfg9bFD4AS21MOAXY1+2W6Jpp1gd5acCfx2zTVvrxp
Ur+e/S87OIW7Tq+szWKgCZXrhFBifmUzLT+ylzlqWWwcZ4iEAE/MCIxikyFFNCMryq4kVeAoh1EJ
0JhKHGUVKrWKlWw9XJfD2GnDNbO2hZMFVxEqxkT3CFZoHxaQRZb4AOtDFcA5ywVOAj5mmr8MixV6
fyeWW7rFWaaU75f7cLFlSVD5N74T4WmuLIW2Yx2lQHv8UJ0StSjAoI+xCJiqW0t5qol0aev5TrJe
ylnL6FytWtqiNBZM0VrjSltxITFqlWtEv92bZLp/mHGnnOZa2yQ/Sgn8u+gSJT1xmLrqCgOmuUKH
gMbcXADd0IYlS7klXurdj5Llv+gdu1Mq/dZdoGTBS1Ri7KzBkDmKUSsci60XlvpONHFmp/bTK8ZG
BCsjhWzJKrO1GO0gkAHB4uPqTUu1ZSeBuzAoJ9Mq/Fh5yo2vYmheDEcVZ+SeI1qFXj2KVxUroNlJ
UH7q+XRB4in8P3Wtk0FrTE08bIPzfIo9E6coF57FGVqUwRkxkJo8NoDJzPhD8TXzBJ347aBNTWNs
ihQALp2yI5lIvdr5W7srvfI/T0XoPEss8I/t5UoiRgGaskb2uSUJ8fMlWOLCom1Zg4wVZLmqJdc7
RxU1a0fv/fPSDKa+fBwiyIBqf2uVzt5/CKHoGFerOUYsIeZYvRbixoI1yLS0mCIGPywt+pYBEUem
6I9Is7Xd0p+TrK3mV5kn7bizlQQNUZA0pxAjxJM4+6fm/9L3YeX/vpT/u5cRV74brZYX+N+XiZKO
+8k/xfz21ThqDut0GG5i1ny5eRloAH+79Puxf1ru40t9H/9uTEydr/CuV1x9viIuYjB7Rcd/vKZ/
f933VxfLiKlV1OBnsKy9jCx9H1/V+5X+h+snMaCHj/+gd+13l313Kl7WP7dLdeT3ynILtqRBesqn
gzjrDCP52PynEBE34clO4uy3c5eQJe7D1X671L+Y+2Gp5ZUuV/vt8h/m/our/b8v9dv3pZGkBwS6
ET2f3vrfvtpl4H9+tRJuKhFMhb/9p//FH/3b9xR3PzJg//Y9WZZZ3pN/mvv/+X78dqnfXu0f34/l
VS7v/G+X/m3IMvDh7V6WMtEkCyIPUZcG2zt7NfAAcR3YPa+NrsJ7FFy5AuyQTn9Cx7QNdPsoS5yt
CBR9y2jXhnAdptFlYF4BJCsjmgHidloGsea3BUXTQ6lnjdQebhJjjmNFVW4KrZcvkpf25yjzJOQn
rOGLTYG7TgP1xcFgGPicrN2308EJTPscxhbK97TEIYDGzqY/GfapF06qSpVkzjO8ATBbpDfKHC0C
xRRyEFQls/y0LGBKnXePlPOHdR1tREEtxgfU7R3vtaoUc5V2Y3NXdJr/Sgm4oJ6cmuewL/xX0x6+
o9aMp9DUSkPEHKAd3osWOHiUAyEUiVaujWSg0AwSq3rxk9w5wSpDn2CXl8VkNIUY1undqe56pbru
gQ+99bbLqYgl/VEhJhciGBOAKwQcbqDTjMrExjZdae9+9uxGe00wc6YulD+1cuR96mvbPvl+iA98
qSFk5LK91vqk3onRKu/bdRBJykmMqn3w0lNQu5muCf6CoqYylUMzJF5XCej2bxDbviO+pDz6coiK
uh9MXghp981K+zWliWCflHhguVrf3Vso2N5jwnAK2lS/c+RcDbaahLQAUjPXJSJHGOZaKd9Ej0mA
iZxz69zVNYao0zp5O+kIk+o+YOnhXEhMvrrAIHCVkrtnF2EgKQueLTIPmNydSTZYOx3T83vT0cHu
1ejojSRkLD8zXzA6UxFr7BIMAmmaJuloZKIAFU3NwrfdPbBzdYO0vPFiGthkYtDivo2iK7kfvSiF
FESw1qOjm4DC3YrgdIArg4SS8TY6jMUubPtgJ4LTEfqAgkLLTgTruq5tUTFQ51FgqM1WcVoPSViZ
lWUl3sZIgOxFcJYVzkYfZGUv/gSNpBZ+SpJ3ECvHqlNt2DZXBzFX18BmZ62hHUwJ1y6j8Mn483Lx
bWrTc04+4ZNj4tpis80c00h6ciQDi8Sp29fzS6j31GzHMfykdVVwMKIi3opRX8ZqXkJ9/ihGkdD7
E7aNe9WzvLs4tXuV2z7cWLbiYgAulc8NZM2DrXUI70zNTKuVa5rYN6kfymetKavndkjWXphFj2Ep
vepAze6gqY17PYuydVvrPU50HbbkbdqdIsdMsRxLvqMFGD3WwMT3yQSej9Uc1l4wdOEOjD86K46h
fGojtJFGNSnPotloOrYN3BL1yUPHHbLnDC5pbgHwzispezbkCMVQRBBOcQQzi++Luyuy3gT6p12H
uNTRIlL1Bw2M77E1EVcSfT4U4wdL9tpd4aHRLfrEIUvQo6ojh4TQNFfEqQVZeYrjMUK2LCUG1NK5
r9pWPgdO6E8OZ4+j1iFtocC6iKyT2gR8nF2zJ7nsZBwt1P7vxEEMBXx152YtJ9+GClsyH2BSMGKe
aISF/wREm92fVTWvcZ9R+sD08mvWZF+QWUKoZzBw4Kmyelt7+rCjslDAmjktBzWqKvyrp87ard5G
XPLUq6hBP67XsvLqtX82fhtdcHX/0pdOsjdLlNPGwNVBgKobHxkexVbPGD6Ot9DoN0Fjxod4qMq9
ldXeA1t/Y61KuX7LYvmawjvd+OCy921snkq9gmYLTmKtRdV4aOzsFOu19WCWhvUgRcCZ1ZG8r+hT
Mh0pTH5yVpU/hA+KYu1DdAYvCW9w38XuEQ1JCTk8DqXuFXvJ8pIVKgrSxTLMdteHTbUCdVXX6G3D
UZlPs4wqc9620bZGGeTcTGwXcSZibHLE21pOo3Xrk09SAD2knX6fpIF8Ez2kGCZDE98CDUeAGCgd
uUeEEHVp0adbSkR5LsW8YqqI9/r3FFvI62J7b9b4igVgXjaiTxzS1ElvmvWCr3p0b1PGuqXaOsUk
/NmO9OcQOYRrEdflSzfBQA0IaRep8soXtPRgesMBQjKIzbmbedmDo5TZA9uO/RBK5sVG0gAsAHKK
fOkeJwHIx9wa1Y2Vy9LGn6qBY96nx8gDg6H7QTPJ/a6AEpZbt7TNte153Z1dh6e46O2HxnZ62BK+
unWrIP7SStHnupC6B38oeSsRLqUKWiYrRZKoGKXagCLl8E3v3GZvAJZ5pAbs6/Km9Ubzhy2ZN+x7
kN9IpophqSFjr+r9MbZJQeh1mD6JPrBdl1YtUEPMuQfGUZYetKAYz/Ig6XvKIqHjg+VIDO3WlFm2
QRsxeLWqrlrhVFeB3KkurdVpq9JWOwohg3UWB7nCI3BpijM9s5IDWemntGiQQRd9rTEV/kyt38Sa
Ye0GXMnWEKqH82Dj9e05Ko6QlhJ/xpNp7URSukbQ1jpEham84D0WbjoNQQ1Pl4wHN5bWmESNp9ac
3qESN7htIcXJSmrCl8GfstSUd9Wy7/8yhvqbZjbqp8xzwNvVcXBAtiXdmQCGzf4eK9T+3uf566jX
dY+huq9ssjzS1ibq9RctKd3TUCFYP6pnhHwRQ7Hzp0DWt61UgVsYzK96q8VnYyRT6XrYDllZnl56
SIrbru3GT1KNnYOy506iSqs01ZybtYmM3ryJc1ixzq0wlFsm9SY4WlqeWxIT6s4KRLG+X/qG0sq3
nlIpGzFLDCjhKB96BXXLpQ+FvHwD7fFLLrNTzgFmvbhx/CMOGuWH4ZSrMWsqyp+ds4KKkj42ASKn
vSPj9a6SictaCQpf5OCkmqZfUsw7cyfUby3VkJsdWz8GW0m/1I3ibVW97Y562VI9yGt+ztwMQm+b
PtaWoT+XjQ22CvSb1dr1teaxAtFt0HRGF8A3j+psI0ZTFzdzfyzUvdTV8UUtemPVAt2sdCQ2zfak
KHV1ixEQeh4zWJtmYPRgkyz74HeFt7VBhGx6uTbve3Qk9/IYZrgUOyYubZCM6r46KF2V7a0iSx58
qIWIuaXe98QzT0XaNp+iuCSXl+jdUU6T4dHu+HkUEXIwPBhe57zI/8fYeS1Jqmtp+ImIwJvbJH2W
yfK7+4Zoi/eep58P0buoU9NnYm4ISQiSBCEkrd8EDaYvkIqOoVL4z0gDf08cZPWstBvvsJyPdknd
RhfFqM2HxrYYbSJi9z2t+1+O3luPHZ4wjCYRIa9ks/yWFXsLh7SNgpPhs9aPt77TK/8oRqZsx0kz
bmn1+QXppGxvZyHA+QDJPD/H6qrIBzetrfh7BqVnVlaor3aEGoc1VJciaXIW86N2X3RK/WgGWoHY
VGN9GQPzOtUBRIHUvFXMNPo9GfV3mF/q22TZ/rYn9HONVPznrVqSDyi2IaARotMYEHyR2hgyu6YA
P9OqO1TLi9+dNsvTy0iojQYqVUX6pMiV+cuIjZ1lacq33OlLF8eo9EE2o+goG1Z5KnI12bVFG7uN
R0NVW0M/zgyka1i1mtsoWY2V1AA4AnAaQz4UapPqC88y3Ia+0+CBXVWntuNsYA0hCVRGyUv/ECMx
9gz70UL+IEQQrmzynYIWxL2ajx5q/rl942fwHFOe3DmDGE+HW4Iy7f0r2tXA1RVmSxHu1vdlbIx7
J0Q+3vfM6lB6lX9rqUV6xODduTh5HJ3MILDPZRH+Nk1kY+RBupmxrqgpqAi/F+VJ5ES52PRzjbVa
G5jf4ljrDmvRWi3wu3bnxAMf2doynlM1c8sp7R+zOYf35DctUMfb3mgxsgrUytWAgZ1E1h7lC+G8
75Oqp3d4uxVXPFB8t83r9CCyidQW10QF32rqLLHPNUSR2ElEH8yg1HqAEpISjDGCRFnod9ty7JtN
XGv2TR92/UunPw1tVP+GgOfyQQJMEn5RcluocCEfQQTvOkXN96xXwEY52s8W9WwrbdC6joz7tB6v
eR84Z7+/MyDmu3JkPua2j7kgcUHb7TCXn2Fv4JXTuXRJ8qkY3dSfij1ep+3J0IAX5INdvqqWg+6F
BjJXZJ0h63ZDzZw5UK1hYzGqeFAhWTzYEOs2nWKMp7Usn+Lv7WBZ52n0+gdRHuvBg2FWOewMPtJu
P1jHBIXBW7ET792fyPWmQGszhOf7untNEAY5Dygdujgc18zgo5e+S3Bp98YXz8qzrR3UXwU0EoUz
BbEmCRsJkRcbAGoUFoF/KAINU3qqiHKBtcS20T4pTntbym1w0STQ2pJH38uoZtgYatffWUUmPXqj
ec87nX7JW5R/sbsB7jJnndbZeYxKc/1GMtOQ0VQ0jKcp9B+xsshuAudXnkbRpYv07GYwqqsSFfVt
5isWHqcKXHVFfpErJ7lv8+q5MJEM6e3iOvXFP501Kre5kSu3kF+NXSRJldv6QfTgxdpjUcrKpZ9z
YhONCf/P7s4CbmVjZ4YV94zjKpL2bCgqhrRGDm8hsXieWBJbBm98E/fXCtv670phhxsf44/7zGv/
aUPN3I9ZO9AGEv1tTGr8FEfn4hlhtitL76zr8XCMmTlccsOwDnWDgdwQsxZgET8qUtva+l16dBrn
Icpz5zcQn042oBz6PZwLyJU/BltjZg0M6M2ECeh2xJgOJr8DMgRNXMXT2+96Zr5JFRJdSO1vsiJH
KtfHL0RV2umb5cn3NR3ko+14SEsZfGE3qPsC8RxL3+3yCe5uzqLirDSxk2yzBqIx4kSnydXFzz3C
omHp/DNpOOKq+ywPu99S1+8y5p/+Rsq/6ck9PG3jIjb9EJoXfKrpiKLyYeiRMJ+aPnBV2CU/4lTb
xt6ofvHN4tZEZ565F0L3cP69w5TY5hswGAjYXfXNLCxm6gqWuWU7ao9jWX2HOOodGcspxyCvN4nX
hT9xuOg3XVj4+1ANuZ9t2T0NQ/U1CStApCAtn7xJldCfwvqXvuYEJ8Y74jWV32HEWuzAxSAhVkdX
TS7RB1CD8U1LgSg6Wu18acvqZwPu53sadQ/hZMFjKlP1Tg6xr3HKULrrzCZFii35mceN8UULw4rJ
tuecY3wErlYQPNtoEuPQp7xWgancA+97FbmyL2sGH0mzKdR8jihW9yuWKJQRQw3rLNqPKaNmecSd
Kg3k50If7I0cOs2lxbxj22SegUtN7u2zGgpHjpHdFsWvYT+HaU/5HOJ0fg5YJz+geukZmnWX+6az
iVnL2juZxaCFrrq+XwuNOesFrbklLFpsTCT9sB9DRQ/iFO7TLdK9HfA1uey/ghw1v4G5WBJzyfuu
3JqM/6wjx4P5zaIyejSDi2dDdjeoQ7DhfcvBjpjWNS31H33rlV9kOQp2vloPJ2FlBUnfrFAy2+hd
oG/5C6zwaKCjMLruvFOANcF9NUAQQrwv+B4wK8zH0nkxHbOE9q6nhzK0nbfUgXFfV+F3FtB0F1+t
7raCuVFVW6E4LGSIRUqoEEtab95k+eun4rUqgycXjTQk7rtw4wSzn4fqs0TTjfVumE3L7dQKaZpJ
chpjOb2qaZld49DAbTcuv4kazHBn6ntgg1aEnpjtfc2Hn4Fx0NUrVYXFy6k8BJkzPnllhXX9LFs2
4CqopmP+nYEmJFFWz/spfxsdFrgcK2TdzfKLt1hNo63nF/pJ7NXl9lWqG6afYRK9Jv2DKPXUsryL
bTSGvTYH94HkRnNyGlBrsGizbZdqkFNmDU1oGPoPUJ0MBHmko8SHS/Kk5MCF5o9iU2n6Yewi5U7k
MjWs91hIH5MAOzDHMGmKmO99Vf2jJAXNt8lQgZ9pinIyAs95LuLuHrHz5hvotcGF3NLf2qNv3Uxj
Gm59u4m/WLm/F8BmVYFjpQAUwsVPs3i7kKf9zxqTQRPtw9w4Qz58UaVQvcCd1La5VgffE+kNQkD/
VdNDaQcB1Twh75jtqrA1NhX0SSZrmeF22Fg/5cggPozIwupSYzy1VsOQXqu/abkBIFCtyl0qZZCc
+ZebUYPoUyRywVjARq9LkHzruN6XdXBWUEi4mxynfi3M4AIkZXhgqt68pvp95mfli8Ui5xNvGKQK
Sk019u4nb3wqMu6CbybdVvWHEtN5OS02jSLlh84ujQvezBn8TyygYKM8io3iIFVRR8hkMTbsYteG
qrn1yyHZmxPmmKJO2dvgGmV0vubD+lFpr/NJgg77djwssWB452MZMoDIyW59bhEcLbEBVRedvdj5
slhytOa9lEc5dOSAWy4Z4VsYe1hlINj6JsoyFU/rTymxN8vNj/WkHJ5PbmcbdZT+CYVro1bpF8np
o3vgmAZrl3G0C2BS7LVZtGDqo+B2rgtCI3ILtY/3hmB7rGMWQQ6xEgZgYa3brtghySpLBQzlpGEL
Oq97FCmLld0l5byn/rYXxeRbS7winS8zdLQ2JtqEP9OMRTvZi80ndLvTw1gwgStMHcfbCVEMawrz
73NdGOc688LZoUOCAqO1OhhzTQNx3ZrTPfLDPf0qqka9gYyVPu+o/nOHOEIN5fuoi14DqwFUFEba
S4h22EFk61RVX5jvqIcyJ5oOX3A74V59lsDQXqUmKNy8UKKfyS+j0PQfBuwJ3OSZdjRTqJ5DkHl7
29LkVy+eHiUfuSbN61+yie6ibvQOXZe23nmp/RKWslXAkAywNJdkLb7Nsii405KivufZtCep8r92
skdOFM0bn6nCKbTDr6IoDcriGOi4C9AueTH94gd2BeFtrIT6Rc3ylrXKa2+2w20oqLZQ0oZbPG/I
gx45I+RrprxshwDjLITcWEuvYNS6SsMEcU/nMZ1H0JLdTBgJVUSg9cIpnywl7A6qj0NQCnn/Gs2g
OnuEXtRLY4ZoAZ03NEH1pVA7a9tnunIQTmgjksVb2cKXW3idib3DXFmeK1dz5boGIq/GQ3jv5F59
rX31OFg1Qiez4mk6eHjBJslDWCFnSoudPatK6yx2gnoGjlsTORB7m97JzlNdoLI1H+p0RHFQqHVr
r9Ne0k5K9k1SJzh28NQRXkz3k18Vu9xINrhk0l85rXGBa4lD5pwVfZgs+Xu0uPurKEr9rt7GgU0j
tWbtmRxqkKxE9YPc6Vs+durdqqQ3F/l+ot0VltNfYz92ZRNmKUs12fPAWO0h0rC+FahjLfFepcaW
b/UZd6zTALdFrQUHkR3MMD6LQ6UB5bkMdu0mgEHEavEU38iajrrwmk+1ZtqCx0H+YN697gi1tIAw
goy2bOHVUUfReDFYQHsxFDphNJFZu9BSDFAJeBZWEfyc/N+KlUu/EsiDWiZhEdc0YGI1v7rVxtC/
JBZILKMOiqc0jwmSTqb/s+5/N3WB7t2/x+jplO7w9K5u5SrXTmH80HlO9cC0rnDxhakPS08v8ooD
Iq6Zdzu6NTAsmYatVo/pVtbNcC8QqGJD0A55pVr+UyawpaJeD+pqP82PQ9TzcqaWqlYbvGDETl1J
AguaeU3+7OvgT0UqfE+te6WeqIQeySytwqVr+ta+L4zcYfTkd98T3WIxoVZfowb+1NSGOUNos3pp
K48ldyoMFkZ6aAT6D0Pc56wM4Ys3GqHGZ28vKuieOqIMl0ln3XoeZ1ttWOAEOLQTXobpkhHFxCai
o5brBJnmWmvVRtftTRQWyUHsQCcf174EX8xCszAPkR7FeFXcaB6nfdE6aKnzfRXloiisrcfl1ous
QQ2xU58twR2vsS4erIZYs27EWCh09ODsOYrjiqxq1fmuRsjgKAZB2oCHtD7CARV77fZ3qvvKi1I6
03Vsjac0kbpT5oQwv5Me1TFYBTmr7XgGe++ptJEJvFTaRZSLzVpNZNMoRgCpzkp33YEkZHLQwinZ
CCFcv/W6WwKcm8UQVZQJTVy+lSHxb6SORdm6ww5YbDNBzLtrGYu28qmPom85up6Ks5Eb+15vWF0R
UHSBUBeA9RCi3hm/yDtRJHaKcpHqoVYg3wMN5IP88/sRokqq5oG2WWuXc21xLq3L9tVMXxO6i4OX
lGcNuehV0lGUx8KfC+018N+w2cB9ApRlcfcn+gLTYcCj9dDq/vCmt9NhWZYEcu76YWzcZm2l31la
C6q9UPAxsvybCRTZqxxM0dGZIAbqnbNngCRfwja3j9nYyxep8/9Xiim0ffxbPd/wbxrxrR6Rmhoe
GHyj2ZPfSDl6SGJAYs1xCc8YvZMYkJhhoR99T6ldsbeXLNTnnOEe8y0bLTO+FQwnIcXPWfHpgELY
MsckKz4sQxZ1bl1js6AlQThTUID/S9guo+UW3YifMEJZ2icOfYvYqzllcg3l9KAXvn5vEAxbFFBH
/TZoauXmjwAqWQmMw43YqSZIgI9orB1YKagfW6eBXJU4AWpqZFFwah7z+IHAXvUgSuKmmb/nqNuL
fVKaIlTrmEjNJbgCJ/qXmhh+vuvUeRJip/5JkP4zc5L2Spi1MFIJkFixh5J4o2tveRigghZ2z6Ws
QTA3urfGK7U3q58FBhMt2vkttaqqaVlR7LXy+/JJZ2ldRuIgbL2HpTjTtPu0VMevJdPUrZc65WVq
sb8Oyugq58al/KPjmsz6BcbkZHeK10qH0hrNfUQQ+KuND2SPx7Q5FNo+HW8Wd8Oowx2mRdgsqlLj
xoGhus2jyHnJdVSPWi4Ah/BnIayEUxSxED1acvM+kVONRnt5rylEltbcv/tUxdCxiEFESDgwaaM5
uEOKkWapmxhQtrl111aIWs1K42LTM1r9UwMGJxaV6P+0tb7UEAet5xAHWBLyPe/nGGNduw4q0UMF
ugCEofgsRYryXIX1tPOkIduzAKKgFjGWJ6AhtSv2msUQ33Wd9xLE1JXxR3xWrJ3YJao3VXEvd1Zy
v9RW0KbR0Go+y57rB7MuEX6Lm8YakqMl1hdKA2qs0sr13pgJeNq8KWc16z6whwsDKlfkylnCeknN
O0U11vGGCyT6PzXm8rgM202YYYU7hoXtlkGJGr2M1V5nARgY7eobsnLTreFn8nHsned2TORbUWTB
Vhi2RhA5SO1FBv3NCHWl7OYFg+IBd5gRqmIhy+mteAGmMZduGGE9iPYvilB8Q7tUJe6zvjR/OYiw
yPIOiVoOlpc7Tx6anZqxNOv+XwcE3lQ/rr+y/vL7QVacd8e6pAPq0qw46zBBz7XZFWeR1WQVy+ks
rF3CCTpmzQMDxHrMdiYtb2vgnrYrApREWKh1c+iV6a7nDdxYtdYd1WFQLRYjw+lOcn4tOU0f0xu7
704yi3B7X025/PmLLr7e4uNvhEq6KdOKm/2+Y+j79q6jwxA19AQBpdB0on1LbOs6DIO/p7Ep7iQT
1ajGNLiKHaNmXHFpDS/K6IR3eUrcvRvDq11H0smREUQMNYbHw1xWE81XnNRxOxR43FKtc/uMtgKx
tzRv9r6Mnuw20jz5Np0pJGEeXSwGEUg5aNnG8JmrbxO51G5qGdlf2Gpehxlf/yWna7rRIR9vTT8h
flwg4EMMwWIFNy7vxEbCgHJJNY16sHw4hupoDy5M7OpuzAxWVAIPikxYIBRpMZ3bQt6q7hofzxzI
SIhYd9K0DYaqfFLrEptnTy5eJFWLXF/Xq7fcYCbIQLe5jZMwcIMGY4YI2BvQj5aGrI9YvtvIe7Jw
RDDJ+zpiGLTtdaV4lQrcFMr6h2d401VrdPlgI5SxB9Jmb+xJb29jx3qKTQjE9VAUh4wlom1Wx27g
5yOcSTZxqgx7OcT0XJRhPDU8pt7wnOSRTEwKm9USIm4oRWAN5aaq7xnbF35kZTvsH9pdaEvxtpQ0
ZpteGC2boHL2g9V5N6OH97nh4M8lo6J+FpsEADF6nWl+68P728ptOqDEYzivJUshGyWu0lvVz7zX
SEkPCK36MBvpgj0n2Ipavs7KSgfbcaPlmD/6ypCfunzMl706hB1cmKKB4QPnqGLF3lj9UG5SNVFd
S0mzs49Y/Rm9qT+ptUzsiPKZnC12WypQOjBMVBcbUXM9cC1bq4gU0voZkERr3LVq93XUBpOltpCz
5KX5n0miUFyKHYKunWb0tMiLqiIlyqSxgej7AuW4OahOWJydcuhOZlM8a56j7tfLD+NgcKsRXaom
B4Q4SBddnS2+gC+c+xnor81QcHMyfuaKWQDeCIyNY/iSS2fRzD1Gcy5rm0W+NR/VJpIUWZaeeqAO
LPPiIFjJxLAFPUCctJ/UqP5HmU9NJI6ocQMG5Vwo411NRB94abmr9KBFdK2NjlbEuC7KwX64xpTB
GTD9AuYv1gLZ8kTErRO3WGyWSl6j8kiWtCgW9deqzAvN4yDhGhZ3WXqsZ5zyqBhpehQ3MKdrbaBV
8gD6lqAvpqbzbUcjIsPVKtPK66jd9mFLjGAuX2+/eJiibHlE6+51z1omUutGPJc1+6leG8o88yYw
vaOOLAMeFoTzecBrNUm0CpFvQRWNy0UnID9Hl8hOiSpN0oFh5YrXzXrtosxvW/vPgSIv7sxaW6Q+
HfIp++GPr8cpXcXFY0fIzDUeniNds6edaAGNpSaT28Hr3yKrwSpUYwzJTjwuFruz8/qg16woW5/o
mpWkAkDa+sDFns/HObazzQooU6Gv5uBq5EImxNrkyH+wqYjR0Z5TqZ5cUUBP1PxJ6inQZpxZnseO
ZcEhPxv03eeK8D2Nc06KDc6z5cd8GiIJ3TbIkYrns96uD6/5klzublaZu87xdpb6Y7QZ7Hc+X+15
E833Q5t/52/Zv5WJI8QOcdiaFWWsiP05ldwTHJal/ncXOzfLmyreSbFp545ApCxB2hF58SL/rc7f
ypCS4LGsez7/gtgjTrv8wpiCDazKyAVpxyrQ/LfXZypeYvFgP5WtWZH6dNjfyv7rqdbTfzoscKyS
JRu/24RzHxnKeE7+Sc75bm5Bos/8sKdgUp2gbcGuMU1JikNFfjmJONP74SNwC9zc3gtFSu3K6VC3
yVGcvEQxdDtpOwm5y+V9Fq+p6LrWj8KnsvVNXuv9rSxXZuaGaIqi4noaUbZm19OIJr1mRWp549fC
Tz+1nuZvv9QpKoqB/kuiNagxz1/Tpff7nBTHfihcvsSfS0WFD7VEcq0UhGU3LR15L/rYD78lan0+
KyOv7NR5P9ZOw5hBYWs2njsW0buIMpEVqf9vPXGsOCzWk+0UqfVx6VbXS1+6dXF9/yspnkcoenKR
9IE6AeD5tt4I8akRbbtVcP7ROsjvsu/TmEUXlhBQay6ikxD5FNjiDKB87+JKnEba5mXtWsW5/trd
zh/q9UUTVT7VW98xsSPyHYn49igvH/lP7/GnY71UYhVLPi8Xb2Y/xkLOT/PgfXIRD0HRridwoU7J
XmehhTQu9v8O1j4MDwIxwBAXsm7EVVt+hKu4tjMJbuzFzVh7fpH9VKaKuwh6TQzO6iCQd+KdzUTS
Bh591Fn9OkiD/nUE2D65YrSFi5AE3W9+60V1z2mf+wBV1bC2P4xBl6sXz7HuFOnPUDMRA9DlmYoB
qEgujXl90jW2vJLXmkfRaBDrS7bSlI2Ih77fEfGPl0cpCj/k3x8jeD6tmobT2piWNvY+5hWnFz+7
tlaREmVi79+youxvp0rUWkc2ZavPc3txcaJqE+f/+KBhmTOU26W71UpmeAgLOKB4mcLF3bhBPuVX
O4/uRE8kUrhGfMzmQZruzFT57WtqeY5bViFB5pVnD0XNoxey0nDblTbqOwExGEWa0EzoyuOHTxqj
Yr5u61dSfBqHPIont89zSK7EETagD36sN0akxKY2QP9rWbOv1fs2gr2/fqMlgMx7kIp3oqI0GMoW
317mQdCpOfX8VU5AFR5rqE4ocoE1xighDM3Hsnagkg/lQfQ5U5UwlMlhkO86bploveLNdoyWj9Fk
mszzW/+LhGodFpxFumnr2tiKKkqNtj8yiHyAl41e8fvNoGzFnRQbxkJoZ1gncZXiySxd1YhBLqp5
9pMoK6PQ2bDEcjWN8WcAq+bEcZ8eTNJLKTHxn+IVT/Jgp0Rdw4U4rjyoZ/GaVE57jFuWiKZpuDBQ
SlmVU3HfzL/zxYh3LDeiJj8/7vX6JHDPO0QuvuGH9AK4Q9rVWEZMboMNxSmSWa7DEyzZIGX7ZXAc
bWfUY3lmoKfvaAD/iIv/MKtbBtYfSpdXTQy31/bd13Y5QyVYWXgfs613UbFiIiNNcxSv13LL5rml
aNviJJ/6oOX9FoWfDikkwrZBgTwic/ERsycsb8TA1Mv2uY46NO5YxA4xl6KTh/21SXu73Y9D8aB3
OutAoESh7R+NPn0gcLZR0LJJfe/GjGI3nZoHM73moWPtxK/GSHrOEccNcul7v2DeTQuiscwvF7JS
G8MoMO5Tj1JeMz1J9JMeVNoySV1mscvIQryI4j1fBwefyjQxWxB1luSn/SL73wcYyzGiGRC+3ctx
7h3qsN/DIrOW6dJ/HX2YWoXudlYflo5W4zYm/1RNYBzWtpqZugtmqD+KIiLqfE9En7IkRanIi5TY
mL5EJR8HC8aP/V5XJ8Q38PPRa2O3dhzLMFi03vcht5qb1Smuhhx/WlY/3tchRDMZItPftFh7w5pJ
PryAay8qXsplPONMcnSkT2F50XCdNBiOokUCgBmhGqguQhPeQVGSvXj9xBMn0rZRu9A+iqbXTN1S
Qfx2wqLbNsuraRkqiiv79Lt/KwtaZw7NhjdNx5fZLQZT3oPiul+6s6rv9mhXXsVli7OZtZ8f0ubP
coo4ozXUMktIwVc1yJRpZ0kT0fzkMKGTLPZ/+MKL614+lMvbI75qy+sk/qGh1OF5ejIrfdtUUn5c
Vz7STlO37aRkmw8DYlnFAbPQ9Wxp1h+a4IekuHg9zvKt32itualRgTvmqcVHAszBPoloheIbL+a/
tcqamkQ02y/CPbzL5hR1T+UUmoek1vdaZjE2Fa3JqpMA4k2DdHrz3atmD5KyVFGbn2fW4o0QP4xN
5UTgBzDe2vxEw/rcROu+fUxzb4s97XGqgpl59++q1Yc7uNzR+eMvUuIuygC9N/XQ4J/73m3pbT5u
8zKk23sfKYBGOnd6+kZPz1oQCmvzkMjIzPA4ACjAP5JeWMxBl6QY6A16YBJumM/xITl5BYsEpRdi
5BcedRQtt6K2aMGBX3JrRb5BRH5mvS1DHPF7Hzqd9a2vGO5t08FXl5skbk0dhM22yFTkrcWs3mAh
YSzjUwdbbnL1SB32KgFs8bpqafNk6BFAmOXb37OEgDfF1w9DrhH42i5uUf9izXk0XYdAMEu9as3N
MHEEm//hn1vVfmumCoVcMQYVzVLcZq7qHKC9PzsKOO1hvf+OQiApmr93a9kylm3m/4U4orqsgWRK
+dNAz3uXsM52ytJ70SREa5CcceK17t1+giR0xL8FNBA9kvhlc7DCXWCh9PjhrRHJZZMbm0QtrWM6
txhW5JxdifvNqUC+eB7ASpV80BTIQMPIsju28/oy9zesFDZlIDMqmzs58ThESq1QZUSw/r0nXS5K
7FsajRLL004kRaHYiKcmUhqxbNf7ZTep9VC0+ZYI+BdcktRlUmeHegZcTSp6QKG6h/tW/++andU2
0qG2ilZ1e6QoxZ1ZRnaiP9JLgOtHkVwWKsXDX5KDXftnQ//eeEl/Wud6OB4wENPNcvNpEjg2HqKs
U4KKpjI9wf9Md34ybhIzBXbHklIg/9aD54GA53E8GPNzRNoHEIFoJ6LbWh6xBQ53E19afV5+EGPA
eR01mTfZvJkQwduFfvIqisRGLy8dbgAnUT0Lro7DJSfzKHiY30izqTCbSF/k6VsX3AzVvQoFdBtl
+67Q77tGA9kiEVa1LLARtTK4ignNhcGCn5RHHTw4spvBRq9oPCaBvh2TrXYjVQremaAJ7zXbjO/b
SdNO6Kxe/dmJK4yy6eBJ4U/AbOY2kzpp65SoAfsAk1jMt2pC7X7+jHaq4TZ69SdbFASz0CLS3NA3
tvDyk3PU2sFR0zTpYHphCr2WQEU+2dpDW1QF38uQAOqcxWnnLVSNaq9O4QaTUO86jc+ThldeBu7v
mibAnWQntXDjIfzWSSMnBJjn7EMoi0/x+LsGN30tusK8Gg1tRUqqFup2iFKzHTqvNRTWLahbmR5O
2ix+oKXv0aRGeKiSDxWzGW/wqb5kTB5qGXEVFRWAUJJ1cArGnR1NDhe6DZ0h2E2tdpT8Kvpa6G+T
FsgHbH/NbdxLj0rsoxEnwZvR6m2WFdqbGXzpYA7V83gYByWsAuagJra2BP5/1316QP4SrndX/daw
lZPcSGFoC9JyC+Bz2iJp5rtlEpXbadwrsTqdZTt6DdsBUlOKJRJ67vKmivJ+b+p6dNMpOFfPnj6Z
ZPKu5uZd5vubYqRzbE0bMX8jag4K1ojbJCo0jIv97JRNyjPXo50HYAVnxyP0yPuXex0MzFRsgcJJ
8IIMB4O1it8TZESx6ROAyeWkdq45n0GcxhK17ebnlMFUwLI9eXHyb0MBMWd0euslrMtXQ23gjzZR
et/0AwjJYLLvzH7MXD006t36gV+mUYjgx9sJ9oPbIq5qtUV2h5ab2/vcBJx/L+r8SLVZsMK3gmQr
vtut7jluamqja7bOcJcEiud6yEVu7Tkra/IVdkIBxEc9SSle8LgeEu4K1XGHyY/q1jG0LKgLLWji
QtmrGRqSE7YN5SFzkk1itwp+mXF7TIsOCfpwiLd+G5tba6qgmcrhBgdf/27dtHCvzk6WAlLj6ZY6
MTPmpzPn7Hb0DAUbHrTcOql6wAgCHl81aNiUuah3h67qGMGmsc0Hp82iC9EVbwMsFyS11MFHsOqY
te0Hr1Ei2B1DhBziXdODtl02o27iFptfo0Q1cNoKX5suwTi7KYxNaaen2IoxAfAtfFFxKAFWLwV3
duE3D5NeNQ91VO26DlE6kdOyQblJe+2UFlV8E8+bxEIWvxqvUw6dR3cGsLj+L7Ah2cM0xccqt4bz
ECu7XwaaogDK7FOkdtoFQfzyiNj+ZhjK3IUSHGDAbPANInKzH20alI04xlb3imEjlZNxZ1TdwbTS
+lT1OaAyPnwXkVo3hRfCFNLindnindoPw8ZGrPLqkWs8Wd9WlpGjx2s/55gFgWRI7hwjr9zKRl3X
mGLnqJRyvUWCEGqjkfrnQOtcv7ClH3HunG2cR0ckOxq58X4gcB8DQajgzORjox+iKDpoeQ5L12jt
f6I4fFJyPDSlye9wrasJ6lloDfRYWCCwXMibpgyQEp9F8KWsMI548BGqQsnPbfLMJ1g3IkAYFrhV
mpJ/TlrfzbLpa9Uo3iZJIBcEPdKlpf6kG1XxDB8WUroDCbXgMaat6e8sz9M2Rdt+7bwcN6Mk/ipV
0U42hxIJjpBlgbgN+dvOTRG13/QwD1HM8HCW8WhLpknMPczM01AiLEwTzU9xqtbYFDmPQdrcj+3Y
HFtIfm6PxcENLLfHsiMILUnOJiLOf2cqsrRJW1CxsHpnWQD6aVZNZNfACLaJJcuNTYpDjcBnBSO3
+dUoqasw4YOdBlws8uxDM48DaqSECS3MFAlAEEe7hALngHdBFQ8zT73BEjKWtW3hBxsnQvJTaS1I
Q3NjBAfablREe12g985mKv3HUm3Hg5M21cbMwbKoeOHGmWUQFOf2KVn6AqY+RVoe5ztj26RxgyvU
8MBS66Bb5m2teygV1hB60NQON6pqDK6hAz6r01tLi4rXQGp+KNDZLh55/YXhL9eKB1/J3y09OrOq
kdCeraUelDhcKV/1vV2cbQgLbDJJN3bCC3rS/vWI7mAqtuqAgkJVu12sMwuMi23bdyyYpjlddpxb
bitB+5YgBHRJqW50WTGuim++OY5unKW6NK64jf/u5KjeW6aOr2HsamWoH6uU1YQo/NmjyIw9Rvpm
ln11NMZrqtvKXseBxCX8xWsK4nkD40g7F+qkuo18TYqicekO7ZukVb6H3YgaRBsBXvPqZJdXefRi
Th7zDcL/rGMoBMQUrbhRTPyrE8U+AWNlzUIb/bP1P4ydV5OrWpqm/8qJcz1UYxfQ0dUXgJBXpqQ0
e+8bIi3ee379PNKu7lPVEzMxN0RipJTQYq3PvAY21kFWpBoLeZSOlQG60gKtJacspCqX+SZn0/fN
aSpr5VJMYbMDmvudIhBRGu4E/WrdC+mk5G91I+RnhHXnbZSXtScUaVynCsVHoxvE0bxtCr0/N329
L4NI3bZNBKsjVWcwffJ7VYUmNB5FW/UFzXZEOx25SWmUA5LbGy0yEIaUAN1sYrfG897NNIRatbKw
XZ5lGLmGeIsM8V4GYeandqGsbMUafS3pNouoStcY9Agu3jgB9uhqz8one5s31bptiMoaSHxkYhsJ
WfcDwWrgJur8mImpwxE77fELV+yVnKCQAs26O5g8iZtaEs/dUNdnEUmUhSbVy6DZrKQRd6+lU19T
zFtZ2WawkzpIN61J2xXjoNmNnUg3YaGtVCqjUmioKztTr+U0LHsVUygnMyb5nIX0WYNSPRQNBg/G
Io2MMEzvsmqMdqb6iRyxdOqMLCBvlNHeSOWJVWB4hTYLpze2dkDL8UD4701iVUtD6MnB2UYzifeB
VL48FfFLMM6Do7WJ7OdBqB2MGVfWdh5z10qPctTaj8twrnQwuS00B8C1VG0wnfCGml9ombTeJ6TI
irlD0F7DIw1vYR/qFT07A9epIbKuFrFrKVEQjVvkZVTtORswbO+H0drebC898AQSgzjblpp8khqz
8bJaqhwDpxx+nXATy+7U8NgtGKB5SqXtDTkyVsB6XPj92H42Zrwu6Xr1bTlBTVC+R3vU/azvpR3m
ULOnxBZSou1tmk3U3MntXwAk3FYv6JTgd+/lA/7Bcs2MOJXNFq8Q2E14dBEdbVKcxNzMKK9Km8xe
TmXWtOv3RNGREYKk4tjVcJTwC2u0AK6wqF8zXaYJXWSHpmqtI5Z3Fs5WaedHLdo4+HYBp5THCtzT
qg6Buc1hfrSmBoJ1o4/Vbh61Z6OJBj6JPkH1F9VpAWO8jWYTCL2Rt1dFEc01Je6VczV5uB8aiNeQ
58b++H5yqNLxEhiI/EQDSg12Irlha02UqHilkc/LUVKaiz71zRXsk7ay55CIyoakESpF6peVhKcJ
NhT11AdbZjT+MUj5Gx5f2vfjJJ/aJADUb9XIU/HzefeL78c0xROTZgMGhYWGUPJZ66RmaxkVXd8u
45YbbYcAR51EXhc275Mo0Nee7Pwk6sGUnUkOscIok8s/Hbv/aWbZstOicnffu7+MhxyPJjEfsNWi
dTGMwxqig3wRcjddTO/+931jhC06uiOlu7+O1Yr40YdBcrDBcF3qWJ6QHx2f/7pgHLrQyxoEuP46
Jnr/E6t0wOMDGHhLloOdaqdfCDGEF4BQ4aXHFdtP4WN7fx3TmhryWgtwr1CzGCRYY63HwGpP91cs
pbaciLXW9737pmtHqsqzqjNerfAiLMtTzSJ+HBrkOFShpVsVjsulDDLt2Iv54b5337QG2rY1rIPN
fVcukvk0LXzI2/WqWofXroe0gAOzub4fg03QP0BhWBPF367gsrnGSQkObvn7ilrJm8dWx8Hs93tw
BQDs3tNHvL7vx7JCqr0il4JV3X9XUm9eIISaF7sfppWVxy1m7/jNgMif8NeRovP9kjhHmbdgwXbl
TgVjDv720BaEuQKk20VtR5o5+J8594t/b8bxJiJeBJsqhHNd9tp1VPFbJggYXPO2O5l5fK2StTwK
7ZoSz1zlpQldrDD67f2CkSRqmywS5t236++XoJ6SBjYJbzjp21yo8UWq7GKnzMgfZGkTX5LbprpB
Sxs9L6lUsXvfWBEZag2sckdFrEqxlUFKA8L9IOulC6BQf6owb3FzTSVibArtiWBuXBkKDqD3s9wg
e3Oj1rulvWhPYSrKYzlVH/drsTiaLkEd/T6Xjp8yt2VeohpLb5Eeii75TlFsgCDdRLsmMNsHWlzq
dUqifBVBZM0wPnGTueqvrTGmD5JJwn/bu2/s8uaaGVTj72NBqGsQWMk9AhU/Muu26dTSh/udPP5+
FeZIKyboeXU/KWPL+1jj8/7XW/Z2IRzwpMr2fgxXr3kX3dT97y+4HwsGCP4RDK7fV1i0BwpsKlf3
3UmPq/MUwHa7fcoC68yHXIo3am8nrkA+b9srunytOiDxskZi1lipcqXkpVwnm7E1aN35fkjEAqP1
ReTr+wuCSQyHQZveCYqU6/1QlthHveLBuO9ZqikAMEnD6r4bC26WXA+rukw2tdooR1tvx4s+Tih9
VOpPFsfxct8sVoIzjNEptwXzH8cq23KXUokff18xlxZ9BXD2Gr2AdWIiQBf1WFQrShB9acPxrphS
zvI7xGzthRtgeZJepCe9NpD4ixRlDQ27O0sdLnNlp9q/5jra6stSfeNcvZsKKT6OdvIR3LSYbcLs
g3nbiNoMnBpW8YOm0Tep67K99lXyc64kbluoLYzyAimOWniSHUdeATX5lDr3EkHUoOIxKXnty5Le
OLqRSxurcYtJPdWDgphcE9sb89r3+cqWfoFT1B+wW2xo0EI0n4RSvrS6veXZDH0zkGrHRNhhKJSL
aSFQ0X20GZZOIypdiEOblD8i61wMiL/otlYhDR3aG/m1aAEOh7I3Y5p85av7jSLix5L5cUnVCwDP
2YN8a5M62tPRWGpllc4GSiFL4lqRlv4a0lH4Y5NQbigL2q+GucJVWcHEkZprN0X6XoMrqjXx19ir
8i6szA+rTfdLaccrdVlg0Kh19hqKtWypxHaYZZVUgV07qeUXOTMlP0pik55vnj50sfQJ4xE1mTpG
6c8EYxl98GyoL2UwPep9/awr+fxUtpmEl2L9Xk25vE1vJhDkk7hs4iK5VcwOyTKk0QhGe9VJ0jR5
LKCMgdmWgzd73AVCIPUwZPnvjYJxcC1N6IrF1eLcw+lMawrsMWgXxtPyNOroGpqYv6ZTkZzw3EmI
EEWxUjql9TeIjMafJuIerlzF4qFAJOPWABaEbdWnNkfTSzubl9Qwwk8lT14Kw8JeKkf/C2oJnQe9
jvZKPQU7c2iyTaNP1Qmp9pIOCjKcxKHhVcmNwo0BAP+0TenZHKrlW0F4xrw5HxVBRtsZbQLc3Wdn
TKrs2apn3VviqN2gJKA4BqkBhqx12+yQHiQ0C2VMSdIKT8EoGB77oe+eukB0T/ONIiby4XLfy9SC
lDSSl/19d1KValWpVe/fd0fMw7YZDAGn74r+KRW3BQ3+6F/vVheSn6qm8Xi/XolNgUWtUaHVx78y
9DT3ozGZVvddG/7oHn8Ncsfb2ahh6TeMGe0i9u4bfMZOlj5SQrsd4voOjgAC9fdd0Y1Q8sC0e/dd
rHCWQ0gF/x/vZub6bQW7n7t/PqMyXxdRqMf7Zw9GkXgDzfffV8x5QxZuz1Qpbv+qZL04ZUbxfN/r
hjn0Ij3NnHAOoocBZ7UHQAupkyddQdWBY/dNMgSKp8whkI9GSN4Mmx5fQzl8wBwYzX0UVB8kWSp2
Zq0//o/j990IJqoxLPNh6CgSOPdj4dARqQBs9++vH+n9gLG3k1U/1PZpnmp53UzUHVvNZEDfD943
eMs5g8yD/dchCoT2qQRQ73ZTYv5+g/vZ+wkNYvw2y4YfuNKf5KYaSKzUUqODHolTF81PsyUv2386
NsNR8sloERy4XVKojTgpbcRLTMANJnH34fcu2QlORfkYbW7LD02g1nCBddRkX7fXaG05nKjn33fu
G8R/OIkkCQZzc0fD5b5/P6XOc76PYSSpuSpO+m3z+60AF+fOqCrm+n6wR58Pfno7+EmdLSeUbtUd
bDUsTtm7H1IbdRMOxvI4RfMWimWNzs6oP0PZJw7q5d972PmtifqCcxfZ+nNqJH69iPJyv7JR8tWS
TcvvvXiuvTZe7N97FUhc3KrK6/1KnMCdZmnmaxxUxnOvkjjqvf37XNZ8qgHJ6WIb1h45oOq5yhXf
jCblnI1W+SzBxe7TpH24n0OCFI0yvLOPTVblvp7SbtCt5lLi9TsYTqyCU9SEBbZTSlvaADSos9D0
4qG6Jguudm20aBcw7WQMiXwrfc7NBqmKwkXvn/HP0MtI7jbqQF1lHpTQ0SyMjrSqrLd2P7MEarJ4
hIGkHIypPWo3/nQ6W+FunNDuvO8qZakiKyMI1gxgHgnmghNCNS7KipYXAR1dp8iYraX5V5M08UdI
/OeiU9Y+2igLOvD5U0QIzWrNA/RitWgKllJSrCpl6d0iv5FbimJfwRdHbQltkORaK73xwfjYklQZ
z4NOTSGEHxtlqfQKwB+eH16ly9QXMTXl2UlOlmrpoTPgENlYqvyVStLRDrTmI7eTH/VdhmzGN6vN
seujsKptMMb6wLzkYoRqjOpwnYIRUNKHUAu0o10xsG+Hktvm/pclJ9oaIkjiBDC9UFUKrjC4HGlq
7TVu1svTVHaPg12Xbwm9RBgxueJoiCu5ZiZ1qOkp3UFVG9NbNBPRYrOeQQ1KMdX55tUU9kMerEWe
NiBi2MSYSsFN8spCkjDd0go3GvJrNkN2KSvsxzO993vFqlY5c58bDuO4kYvQdCuRqAiHlI3fTJjW
jkUQPRdDqmyECn1fzEOKWUa9zvI+XgltW1Vj84SwFGtMj2glEqvn+15nBy+9NHUnYYrseY6RhYKN
BGH7tptKUe/qyjRvp5kKZBcye46Z/Bqkg7Yulrx/VhHzWLWaMMBGjuKaIqlLseOWMTdg1IdzHqvZ
kzqF8To0h2wlstb/849/+8//+Jj+Pfwq0Wadw7L4o+hv2KCia//+p6b/+Uf1+/D28+9/GkTxOkxU
U8Nc0lRkU72d/3i7xEXI1cr/os8M1yKJ4k1vzq+ZLHZ3KdN6kS3uoDoFDotLiWnubX8Ko+Jwu0aN
y5+hsbCuVbVyDpn4vTJf5N9/3Y+Veh4Ao+BshN8evySuo/frECtEExiu82+1nfmmsVOhf0tqZuSb
u77OfUPwQNCRt5f7Fa0lnPsX/7d/+ebt/U58lNXMmgeD9l93/3Ozuqz+4/aK/77if1yw/ipPb/lX
+/+86Hj1n/7nBf/ypvzbf3ws7617+5cddKvibj73X818+eLB7/7rp7td+f978o+v+7s8zdXX3//8
oObe3d4tjMviz3+cuv3UJDT/NDRu7/+Pk7dv+Pc/D2/dEL/9Hy/4emu7v/+pWn9TdSIWWRGmpdMh
+POP8et+Qv4bybdMc8pUDE1TZe3PPwAadRFDy/obMa0m2yYPjCxrtvLnHy0c2dsp42+8h2WYlNt0
oVqc+q/v/Y8h+/uX+r8MYe32Tf5pEJuyrqsG5rVkt7ZAxFUR/zqIZQSCZzwThTfoC8pLfbVvEMOm
sJtNK0nrwj1epOEe+RNnpja+2MA8M1ArC20pJENmN+i2Tb8N5ooAkOpnY6yMIsW8ubVwihsGOv/U
DhL4sU57m0Ptm7Db0ouV0pPggFLtXeXmpiNHT3mVP2ZZpryQ+z/o4ewuSvpjweKT2p4GfxJLe0jR
h1laRUYm3AB27X7utVe00WU3C6MNRm2dRyuhng0bK5viES1IRK21bl8n2tFMpasyiVdIeDQSGwvp
6NRQjrM8HoYU9SeEuulg1l4vR+jtUTklfYVhh2JYo/0whUTZl0KQK+R+1TWW22qFByXpvYjLtyV/
WxKEAvXO19vS1eja61rsU/15Fk211ceZJmWEKvQopb4coo6iaydBp6cKsq9c+TlBBncrmPxOFhnu
XNIwbbPgLYyqvajeI7QJeik4jWp2pm6Ldtmy7dBCb6tXwAy+KreOFKpealp+rTM5NpNnKZC9O1ok
i3Qs9XKFESxV1Fw7tArylQ1eiEUpeXoZbhRWBFs8S7U5reqZqaJJcZBtxTpBONkJhvc29LOUhpZo
YErSlMNLHa/M/AXo/EtysBL5KzbLx9tNbhAqE/b8jiMdxsHzrg8qv1Cm/VCoZIaLo5hofmniHQHl
TW1mm2Tcm4N+1GPJG82wc6LJfM0kklZNpsmF0LKG5qiubhtTOw8oCkkEH56lo0GVm2uJUac7S2CB
bQ5zRxOLCozYdKy+S1dW0bmdMhzqWegOomyX9NUunmt0qZee/5M8ZlhGhFa+B7bgDTi6gl+RkDsp
tvadwTvhpQdkVqdMNi7zagD3BCgBR9biLTMXoitEv5PZfhJZo+4rTfJz1bS8uBsqp0Q4YdCJAwcA
efShq1Oe3uBZ3YdsW6glz/gMvqUy2ec0fDbPYRnuu3Z6quQE2BliU3NUehL6kWhvQR4XS/JgyP13
gOqAnkZI3QWIpIiSDKgF4dVk8RqZXnrbiOLooRzDbV2AM0YkOlgr/oiwW3AbRf/VGsCm6YbfuGvy
YcDcYa3rhgw9J65cFBgrn+YqJokqKMj1UBXuVBQsSzu5r9yxoYlmYKc1vGnGryLwhuCdzsG6zLNk
CyAnPlH2PuSyQuXKLqlm9cN8Lmq7gdfXVau2r/FMyAJ7SyfRl/FhlREQ4oZHttcq9LHMLH6W9Vx/
ysNOv/blqTP7bm9HwxnrKboJjTsABx5lt1Iu9ioDRxDVvD79tSiHVpT7SEr3U4/0ZpQ+9b2Gtlf0
MZR4OBw79D8LtPjpNu5TXWyoC8hW4C7FghTg9By2YOQivERRG5m775qatyzDHU8mJ+rnlRieDRvu
dLI4o5IdWnSWm1ElhZ9opQEIBoyl/hhpRIHcRiugC+d1bsrXYQA4BVTBMN4ChD97Ylc1/SiKcmvV
6EpQWZBVuPF64FkW1XeZyRF7wEUEj0N7FNW4asoYXZHeScXgTI3k9vlVgTU1geYdbr0Yk9a3ep6K
HwJwZJP90sqNihyLudReMKCzSwsvcDMGTCKfgptwV3Fuz21Qr+Us2hmd5ejKs2Qgs0YI0pyo4PlD
jMGAIq1NYDq5Iu3jscEe9sHWEE6npASinHSCZ20+8zNhTAoKhM8XhxqsTQ2Pvhsg8BzJ1mOJItyi
uBEFWwM8nhOFuPp2UfFa1NNTKWhzmxO9sdRvOs0DHeRXiuQaauxo0px4na2/zEnmy4W1m4CyF4kX
Z8hJhfNLjrVkPXmL+G71YQfoD8k3pEeSajt10QojCxaXH2WDdk/zGiP6nkdOwonJL6TEb+ACzHF2
sqx4NVnxepzDFzA3jyktR0REe20Xpx+1tcJHZrUkxjo3DDefUf9e8H2kH93GkO5pNbMuujGAeLPV
V/GEkWCRgUnYYl2fohpUlaCQ8tfRiq8dclwCbfRFDX/m/VteI3ubY3QsUDm3yHflgTaNfgjtHzWo
4CEe/Dw3Uab6FUbf9Wy6C0itLvmo08SZJ7Ee43OsmE/UrUm8wTPY6rkZFGfC73ZQFRTXGGwpzfjh
E6yUk5q60zOb6Pn3oi2sAMYaK/vaVbB2VFF0i5LeI8mgDFaekxG4UuSFs2BYrY1upn6k2t+Jkf28
H7MX+nABNgpJ/SgG+t+nZoljJ5ElVI7moKJ9j4YnrfHErbVaRWELcfERKrYUvQyLhid9s5mbjDko
tTbd3LkI21wpTq2lPD2NI1hw8StQfuKyjSKIoxbvHa1gDLi8heZop5Wu1b+3MVJWFHNpORgIPQBv
us0djgrEycnwpQVGjAOIWybXocDsJDUOjXrJxejl2YtIfvAEwXlqseJdjnLlx9OWku82HAFvKuV7
iu+JAWslt3uP8A0x1Zegyw9lPCH6quKbUABECw6D8dOkrJrL3FpCcLmnRrgqBpsHqEATgARRiZxg
wtMjF6xzWbqZTXoRd3QA+Tb4siDdLFq77rvKz0X3IFNrQ+ZjZYl9K33azK5RzZJlfBVMeWVs+Far
+cjTEErMP/KucBqSfr0oXZtnGp93q8IpMZ9WOrWiUsZ33CrWfQKAZ6o2WSt8+DqEbIZrldU2Vwf8
pvnZaN+/B9p6qIefRgd3+CbqWiK6Ht7kpEAu1VS0ypyFcbnZaA+HBHxsl9vfoT7jwHJNiggIj4wY
nXo5SmMeu5Uurm1gv0Xz+CSK5H3sGeCRUvsmQoAYh9vHPLXXowmUQS+umcVAzW8WJUuB0EWey7+I
YwgkgwSHBjg+TAND/6hF8bAqS6boEfF0k8wGnxVQESg8OsXnkkyfGcRV3xiM5zrUHwMbPjgjwJLp
Py0xtulIw2bDdOgLkThowFzCmFpKu45mmyUyBJHVxKussn5IVULGaIlNY4FanwD9gkrqlfjaW9Qw
w2j+BE8ZunZ/i+YsBAPsZzWpH4geQQvMFxBhqFHb1wlVj2Ea3cYe/TRO9j2z4zKcannfYZ0eatZn
h/Y1ngxuj494M0qfTcgsSZeqqlvmj5rpoN+X1YQMnvVDH0dCHGexdt1yMiqxEhHtfKBK6zb5MFA4
pJftmzPaMlb9KtLPftA2GqIaXYAqRys5s2UQLfMG/bTqMVIusz1yJoxYkDIRMqcKEqr5wzS/S3Hl
zNE5m6t1AMiv17NDNUw+sJkHOgKwj3KWcpBS4F8HBEWoiRs/A/u7tMtDlTUbOun4hJwMudvmoEaT
iLFBTzwsmr20vMSRuh85tAimrKraMEnzFGDBaVWOTePdpPYxaqOb8wWs1J3Ual0nlleXV9XWNngr
vJjEhwEmyHHhzTI6FliLTmNyjDTh9i/QrtzB/oyzklYyAijzuFlqGgjyrzoRtDAqhs0TZMDNVGOz
pMx+2c2bjJ8xt3J3HgZW4uxJMG/MjLnYeCsL/RqV20VndlUC4RF7OwWOOSnkrNy8ZojGWU/k9txd
GizIvkcoJxkznhKj5DZx+RTryY4X+uirngWPvxPojY8JmFv1ulvJnVfr1Y/RkBCo/eAx3UmF5La0
SfpR3kiE8RE9M+pja6TWt4VSGds6rx5UmRZ9oqZf6ajBv0KZRDPAirKYxDl2pjJRjDGjuZdgciZJ
gyDINNMzGtaDH4sUGYyF6TIxdH0nMukHIOiflklLkgX+sZ61ayIqLwhgPknUTqua4kxLzaklFPnA
q9jJl4dbyaUaCL2E6usUBm34rBEynHHwovWEosTWZfQpJoB7ZHEEOfaE2lsvu7d7x9TpztoZq3g3
HFU3kj6L9LkzYVtVkbvUCfoJ0Va2tjqDN2X1Ug3wQHIIu80k0kCLcVYcYERqfaEvcsNFyJbuBhWI
U30+Gvoh6RUWjL2NMYyoH2s53UpIJsPdcuOlvIwBgr1m4KYdoUu6nejWp3J/ZLSvSsy8SNfdVhhO
mageKjhuANSnm8nZ6D1OAXC3AS3z0UsT07VIcdEScbGKeTDRP8aeyF8wZQEn0j2wWLKwsA4F8UYW
4X6SXztxC34349K9pTPOPUEPXn26hAYlz+o7TConCAC2WquSRa1jshiK7+xt4dmM+YJL8jSB1tCM
aB0l4InL3KNGd0KkEVS5h8OKx2y+yZRuo1g8TgmwkrAEyS65BUFKvuzMUdtn6ksMOSU1XxWSpSx4
z23aEumA3ZnxjMz0jqTGU8vvJEv9uMxOUQEqsrgo1hsIMAfgpVtpHw3wfNV+K5Q9Gtzr3MH4bAj8
xU+1J0s2HhPKjn2yleOUfJNu0EtFDGYYh7QGVoRWVGD8GLBUWQQrdgKvp+OuAhPskUK0Qf/kOOtI
kzN1TwNhMyg8ujya20pXY87ccSQPrlRfmZFDQuA9a1H1y16XOmVRtjwlY0mdfiI+S3r6MPP7JGbo
LzKV+8D2u0q4ZTuSLdGvjIZ1hWJcYx1z2X4fQM0nmenNxQK8cJMQXuHXUKWhK5QnY25dXTv2xbtI
8VxRPjVD+BJGSFq7iRewfHG8Bc/pL1ADUPU5NuroWoiapeUlHvt9Jlb0WmHnYgOjdkC5OsTWFleg
Pk8ID6LSbSd8pAiwTHRaongikqzcriPraduDsAkMmXbAzxQXI5Y2KaJNAtimbj82FHNrVTuh6gLi
DlhuhDi7fHMUTFmSLScj7JiBZwk6w6jM+ym/YV/226XvfS17UfXvJluOc65TJm7W+Bl4sV4SbMWH
AZ8Wd+xvXlllslXt5iFB09Bv6gAivfRuJPE5k6r1FDBLjnipBYZ+k9ECXRLn1hVZcE+NqBvXw6tp
MBfU3MHMZMrA+Nkdq/HcYFzu0W9SvbGTwMaiqSvXHznw9sKUNp1lr0olP+NKtqduS3wo43uD1q1h
rFF9Xk09gjTaNwhmh8DUb83+nNjdY0PAaScWKk/pWmrmzTjBqGrLB2zNOnAPi9X5FZOfbrVrBLYd
Y7RZWqRNLfpb2eA8s/o0o77uUuLvuThTL3Pmj7bbLtRdNLKrtvPyBOixzuxcKh+W0bNKZTuNovhQ
VNuQO+TY08+RuVUNLWgaTFMGbkN0YJYPLbNg9+Q7ELGsnW8TY0PmvlXFviOtD4MJYtbkNJp2kqX8
lTkB6N5WjayvsmzXo157hk31Khl8pcq9Zejdqs33UdjwoKC8XuHZpSaAdxH8zaJTMP8QA+q3w2JA
o/ghdxk5D817ZPdpY/ihCSZPgx+SW9tIa1Y67m2W8QQuf23aKhrqP239a84+ZzlZB3O6aQ3jjEsC
sK/EN3qYGao7hAMLUOmaY/0IWJ/VPfUwFDnGUv9m2mJFeRyNcESaxksmmw/0i3GZKkFexOPbSPba
KBdLMWH2dsYmxYbewdHNH0c7Q8ZnQDCgQI9v/C7Qs/SyDhBEIYvBNZR+N+uKvD/GTHDfQ7cKJXmL
v8pzYn7Kc70qR8LORuWu4Gy+ykoS10hd8m2EXzwE1dkpNZR0rfpL0780mtOaDuiZVHvqEGXXZkhF
AdkDeb9YFqIR81HMjVsTo+fJ+Csu8TxKkPxPQmZ2zZlYHRqA1LDAYIaVWbubEGBP68oXEMWGExHG
Sp4qguJ5LfXybgETG4vhO4KSLjf6tld3ZSN7oUYMRjF0xEoHbHoNDl/Vr7A/Nor4TFJj3QAzs2lr
WYFHYWZlDT+FXjuIgLPqnrM2vgieg0lnka8mdIr1wZlFeaKZxedA7ELIT4EKijQkpM1sC3hK6NnB
ToamoZvlDj+nT9J1eJuFJ6MP2ARu3couHhOiP0j1a8WyH0jfomgPefBDlSKfFPu+Usp18iq1yTpG
vZs+3MYAJ4s9/WNtvKtxnzjZ7JvjVwzYyWlNokS5RH588Xv9exqOQjLhYo+KF2vKmtj+NDW3giwp
mrn8CMie8d5wlLsqW7klHXLK9gLkVnfU1cAbMRoeuwp/GHgBb3ZaP8PnmJi4+F+WZD43afOiJe1b
k45fNfJpWkNmtmQuFWwNwxoj/6Uuq1FaUx70aJG6uV75sqJjSrXBVIxQh1KGlK/SBXEsY94XmJ7h
lYiJBXReo3ktKsBJc7Xn5Xs5SV9GUkZZ3aiTvRH2gYbwwZwpUXfHKTfWCH8S0OJWBuhvWuKzHlxz
I94bxMBR95qubKcgnIY04AR5dmzGF3109fazbtrT0DwhOcdPGJFIEy6bCyhy/ZqPR5VkS4uCvYqw
i5MWdQVif3AhwzSuXUUbNRyijaWkzy3eNWFuPEZNvlfxVdGzHHaN8W5jwiJlNqS08mmYss+Kio+k
ltfC7nAhDVftsU4++jFcK1TP7Mj0lZIyEhWAYhtBTR4GE1IAFqSV7fXqvNfB9qisje3c86MRwGIp
myMMnSRnPX1p4R2CLvbU+qWMzE1Q1HQqR56Nj9z41WKgW2U/uR37Tqzn4sW4NcN5UhOdwsMb6PTV
jOJBnwhHjcAiyDJg7OEYGhSt7WlLlhyM/XVMmSdK3fJGy83SWtD+t304ZycrMJk5fyXiTCPNsZoP
uBY4o2ZM4d3aVOovI1c8PdvNwbQZVcMRre23jXUw4A4p/ESqfWkb5Pyk8RnrJ8lOQV2EXkdwkuKV
GIoVYCMqSJU3J7/C9IV2oxMZv2yDyc9SzoEElj/5KmgoJBm8aEwtepCzgRVd7Ur+jMcYyboeYywb
cmyhwNtJheXOYBqaFjccmNlWn75EGVjpSj0Soz8CqqcvHJqjawY89loldshmk+SqCM1mmdSwuHCr
lDZTfDBj6m5W6Wgo2jGxpFMdWk/RQheCRJynD1xYkxGrSf+bvfNoblxZz/Avwi00Go2wZc6ksmY2
KE1CzqmBX++HnFu2r+0ql/deHBQpUXMkEkB//cbiXA4EGsh79V9vhNU+cfwPkXTlJU64M8TFJ+Ud
710/j9xfipudbvQURwAZ0xepWou5ITyL2fuJwBVv6SXxh9sJez27CeOoj+Upc6kZnPQWFt9d5lEn
1h3/Aw/RG+NkDSxEX3IpbkbJHbmPNvG0H6MWNSbJT028JR/k/tNrcsfXhcNao8NhC2+1Db3pQDXh
Ijfx/oA4GbSvta5kA+p+gLa2DUxq3o0b1NGLEEzPTT4ny9jbnVXhH8qAK5r5o8qNpY6M6Pg4gKbi
FUrMUxL4T7HEimZbJ9U0uADksPKdeGswjJJygDdyPlsBUR1DtKnlz5EVH5omChcYFfooURtJeioF
c6+otuLmULl1uygL7wc+fEqISHpnH7LE0/EnQVwRpMcqLz6bGM9UN62rkNkHBJc+rE1I/8AijzCj
Vol+09r78MgNXFoDI+BkoQSvqlXhAzp1LZWhamPiXIgW1FaqumciZWGV0arVh6ZnmWuSY+RwC6o0
SfrjiTf+NKX1Oo4/Cxg3P1HLqKyXFOCs456CJsBnskSXlFmhvtWLYUhXuEJ1FpkrZaCmsjLa7OKJ
CwKI54y2P9mTCKqI/ybJhs2yTLEETDo6Im0Lt5YankRt/AruXQUVwpOlEQXByUWzW5udfwpsMzv2
7nhFij7vaO68G67O+STE63S/ilGT74D7Ke5V5wxlyms6tkBJKaiwoH2NEimG4BAdEU5AwCsfiMsJ
uDKy0dkZuSTWsy03Vu4gYgMwnOk8XcaRGW1CurQCvVZpr7fUSufJ5DzPYb/BZfCT2uEC9DRxL+m+
q4mQRQ97mvRGiWg66WyF+j64lnPwTbcNFScNq3mNwWjEQvg4ENbc742aTZ9J9a4Zm/7RmfM3O31D
0kgxtruvS4yXKlRPMrKTrfBptKaqchyGXeQNfzrL8Rad6ve5wDTQ9q46e7W9qMZ+3HUGn0/tgxg5
KiO+1B+aw9zix+liqIoJYmOoiaYepmDdekgLTSTm1IIjw6bZbUlww3RIux6P7Mjd3qLQrAhYBUgN
pnbG5i1MOdu1W72piPo/f6hPqSQ3xZIWV69rk+5Uqy2/2nvf9RaOG7WuJB7ZxKUQzaBMixOayxqj
7IKACOUxgI/O7K3DlJyjZiLofYxR/UxoYBfzkCbHMu/3GSnJG1/+8UptramlilG6OKCOuvxyYTcT
In5Xwzy6G0+OV5V3eO8yI0azl/z0fU7IvuWNKAfNv8tpf/Qq+zP3cVfSNhzh2RWLbrQZr0ZQBsEa
4jArpUyb5dDP2DCNch8BngeedtfuaL5npUTBKsiVIbU1ooqb83qIrF3pRnxylr/FUkKB5JhVe/yG
cKfr8e4XqxJqdDPpliDOvr/t+vhsRP4CR/h8vMk5iC5JTt7nne6KQ/qXtE//ei1/DdYXH4X/jiDv
TkpbSy8sMIaGv7LQ8F9UuBgJWFR93myQaH4O0qLLlxUgrd69gcZXP0q+xYPol23vtCvL5hdKCRfi
7eQXrWNJUSP3WZtCmXsFIymsGtNESiEcqh9ADD9x32PieBdGdxxceC5HCnKA2+y9L/m5gOjEZetF
8bpNm6NOynlno0hMi+gXTYUvTPr+kvuyJgEmuIV+9EWnAJZDjfwVudyyrzkLa5vATltG16yAOPMj
6+bn80jFJeIAXUZvg+xxQvfqDNMS3Drf4r6f3AMBewaAiOxygELy11u3uFHPWm18v/6KXa//3tL/
U6kKlpq6px2ipk/p0vtbKkZKnIwnnfQfhZturH5gdG8jrroZVZCnbllUJUsazzYEZfT7pBipRQ4h
35ucyuIqIsFA9S44mOmjOpumP4GYNzZn/j6r5pU5cWeJevnHhiJnEsX7TwT8pmor7p0EL8Ni8KHd
D5JsAt7wGgzXvo1CYzC+Y519XPw0wvaPXoyRfJlaqKk4Cg5NUzOW0vXFJCcjzdY9OPSs26ATnYVw
gvbT2dX5qi3l02iAVQXkbvCvd+fBWfV94q09z6YiJC9uiee1yzhxy1MO+yoCd8ntkG1sPy3ptwqX
CT3ldLg27bqz3XXgFMbaHBt0lAQw6CQ+ytw4lLoOdoZT/m5n7QLKFfWzR2I2jmODllhsUlYUEHjj
IFiL0u5dNkENZoSxmnDvucZBaMC1pp7LpkyVFN10wLUV4Y6T2a8KW7Hexnm49ZKQQaXPaCeKV/xV
ybY05rdSDVdZBli4KqyaBOEdh+aYGSnJDXUarkc9rUG88sPQk1fWlN8I/hlXgRf+gFli5pg5GYg+
Cyfb3aAT+cqrOtgEXn0LIhSWdDRCqM1NRT5dybjERtqSYOhZ6vXsAOVBItJZkfHlb1hDum3Qts0y
R3qX4BZe9ZWH2QQT0CLNVL6SYfxpkBeTpxipmsb70EBNi9Tyyl3PSkZlXXAVqFQsYIhV2rkv4dg+
hzbpIXk17sM8X86uLNg/pEgyRodGYyx2MCFWs8mahN2iTqNlA5W+I3mc9xn1ctrtzWiqj3FMxpLT
ePdrV4pXRwbrJhgpQQ6HGtv63WNc/DaGtH8uXTVBLqW8JWVIWdhEAETuGcWLFQfiWbGBwZcEPTBa
ZOjVpbV9FBdWtb/nHTS2U5CjnfGHS+S1b0bidbuiyaeRDYXcZb6Fzoy7LXKdXB3c2SGFrIiyZV64
NOQM4bpWYOhADuK1QRXFPjC91hbty8TQqs9CbRL0+N8sv1W7XKLUGaryZzAE4TdCu78b5S93KKPz
NNfTK0Jb7LQ9nyAFcu/d0LivcuKeHQwRwpr702ryNfvPvlsbdvwS55I7TJ4wGsVttRuEIvyfuIZr
1UafXE3NtpnQbCamU7zGdbBlKIZCE211cNKUPz0dsdqadX2rNO7UVPlqE0pR35iQV7HLOltadnzG
M5OcVR5Mq8CIRqSOpBFTXc4JjTHv8Di490exkxt7L7ooVboHsynAiAUZcCi95Ubk5o+/ZSJjAefS
QgFMXn+hPydZpnZwYFGJb/Rbky4kwkOYcyegkSJex7VQxyQKhyMKnZT5wy3OsxfWZ3E/0N+K/TYx
412Q3N2cyWTQ7Rh3pC8Gm8j2p9fRRl6DK5fG0ug1sG2I7cBw13Ely3VeNGpVihR43inFAUUCrUqT
0ttRNfOxKOsbKY3uRUGb6G4TZJZ1qBpggalh60ihS/okIoJ3uuKX4dfNGesEOelsNV0rXXWOkZzi
DpchraNkYQ/DxWZ3t5V1+m0GXqMQM7/lokWude9do479T15FBFWgDSc8vCjeyX4rV2k4ulwWSLfD
yOvXOZbkYQbpc0N7bVEa8FrU9rdRlmzc6BXcdywj78pJoqWTdGLv0ABgmnn53BhJcvQ70CHPKZ49
YrOfIWWXGfadZWObZFMo7b56rEsb2athTV8w4GMw4oaNnVXVWB6ZRVFNIToVzhRtyp0DCovotGrX
0nHEoZbZn9lOomPS45S1i2tr1TOe1vkc62naOL5NsMUUPOXjaG10y+pTmTgyyVAiWOJ+cAb5fdak
bETQUm1jUI9X1cZV3A+pxuOdCvstYWuw1IxQtzYy9c1KHLAnmCRb0l71+LrnTmxeEahviomA76rF
T9soF8zLTG2xjFPfY4uv8jOqtSOfhX5ynEE/KY/Ce8uw3+eWzghpsoikld+d6bfpzxWKWPL883ib
0JJKvum0sxwXNKQq/RP9CBiGmF3WlqdauUx6SVwwg/ammZW8+M5EuAoV8hunMOHtu8l6x6brg4/l
u6JK3JucjN8uhCmrVmZdlfYdZHoJcN5Qfid6cqz7hr1hMp0i7XcnURfsB0A9IdnyckfNCRpfs+0v
9yaW9ZCFHzAMLR6iyfjWsZtN5vZS2YyyIx3jmAVbmHv0AXWA3bZyjZzc2yQktkIhIpoU9N6cnc20
ICFhJNUgm1SyMiSqHI84FFExZjt9FSC+k5+d7ukS9cC5wjx1mJCK8VQoOI2/hZ0IIN0lp8x8qQlF
6m3bxXidjFfaGonlD7v4KvtglVZuSyxaPn9Fc7nmxh18zKGJHidFc8j1+wONLmPaWF7TwBnf3Zll
hBVol0ifOsNcubfJ79ybHwBUh4kBwJegn7dR6r2GUqsXK1vS+9UuAmHPR+X73muR2LvUWqF6M8+q
7ZjKEIjh8BvY+/YZw0RpTwB6OmTTTSEXWrQhxXLlWGDCXX2bhpFm+GBA0xQJyCEAoIMcm+qzuW/K
fOhujZByzuPp5lKtxS6hHLfam+Q5j/W2bYmdis1GbBvZfI8CKc8GDN06dRsAbj/J34LYbZ4YyV/D
2KiOtEmYmwqV/FIUxLBoNGQEUwJbT0FwxeSElR7MRFMDguI8Ieyq0C+pFTyFXpNsyR2B57VT+zOO
rW1SgMFPqiFTp8qAeqyggRAdfrl15n5S8X5uA+fqOaQuRAMcR6jjdNfpSSzDVMWbrE7YOK4da57O
Hp1xqcbuH3Xe7yazn3NFTmM9Zw56xGGVs6QvSq1uZJt85BVbVyd0q/U4BN5KGnmzajS8TYeCYtGx
LuJsmj5NPcZv/OCC6vZrFcf21RbuB7k+X0Vgfov76Z03KF4muO2B4+Vp8hCGhCXUWJmNl8Ks6IDN
u1WE4/47Boz7ksOiqamhAyLs/Sc67dazNNxVX5L6ZLcVf7+o9pY3n5hHos3gxVDbw/DNKvsZN6tt
ITFTr5FLOZ+RjwKqzDkn/I5GMleLNCrUNjNCiFdx8u7RQfiJ0JK1o8O+CPAi525gUvPFnoztR1XY
5JU2Jro2y8yPSmXZtrgrv9IoYq/Q2+OmlWV+os2KVnLmWcoNl0FowK+oaMXevVlWKW1yOq3GrWU6
+ykfLy2GRr7spfs0IN6jU09R+IWU9r11JwzKvUe9ezm8+Lg9p4iVswlN1C2kYOjx2GBsPiSpRfqk
1tFNE/sQlvnOJnoqpnDyjARpXExz2e0rQne40cSSMJJl6gMiSuZxtHiLBq/+OvRBCdPuRCcUmpLg
w2V7uqTnQG4mywqPLXz8OqMQli6UQZIMxOZx8IqRCa2RSysA81V1fcRCNa8qA6VOEew9JGZnRMPP
Ud0K0Mx7m3eRjeskon4k9Oy7FEQ23FigDLzotWmC8kxWHB6bJFdryxxRlEW9ieYFDWfl0lilMk7n
ScTXfAqTa+9dupoPwAYaXuheBQzklb/AAF3sY/hKlQHXKHu6VLPnrYkPOMJTYPZu5CkWX1Mpi0ta
GV+96bSbbnKpwh7dZi3nydvQ6PVDZ515yLtpn/l6W2UAwF1xckd/YH/ngFyYYbUtTeo1/HA4yOFp
0PkEwW07q7sXR1dfs4MK1NPfy7tsJq3FbyuxFLojMMwkQQPZxZ3FC6nlycioCmARPJnlSwtO7OTW
REBlhKaujUxjYNTNyRwwv5Tm744AvXUwQeR3AJZ68i8ZWSHoQFkYkcepVRNDMUVgHw5AzqKze9Ci
yHtLPO6DARlH5QAkknZ3G32n5dqL6ZwrxWS8AD0tEn9y79bJDI0AHYSpmbZH8LMOHTBo7kgzKece
4zfIiO3GMGuzIA+ooB/kXuzK4jJf2nauYXscgil8sZnZRhPeQMN67bRvjZ7+1H1PPkJk65NxP/iW
sakqyjRq+nYW5B3oDY7qcB3Z8t6I6+ziLK5XpHy9DrI8MS43W5uyEpioiuWzr63LLKz53Kaftk/C
jB0kG22mz3AGGqnMNF2bkVp7J2ntbdn63TrBD7PEhTokOCFDUR2DMGixoxLlWCctHeD29MfODPdp
VrX3ZJSj2ohRo9cxNC1ecbgf3ZiYPVvZ9GaYHmUADg2lo9i7FbEigJsH/PfmbJ5U1q9Lu/9mDQBP
hScWSfWbG3mxqb0WJY/SX4kHtU5G2y/lvJHxBBlFssl1Jpyn+4zG3oGt8PJV3DKQNLFYZ4SpLZwh
JuPapJjpXqfXpGyPNZbKFSXJIOIs4XXVXridL5D+6v0Eh546zCdz8NPLynJfCUpshUiXMy1LS9Oq
W2B99ttVEL1L+8NUiCasASatdzZWh93ABsKLHeTjdCjlDgoIakPYs+ICQSvIYK9sdlajkewTKaYl
GCT4BgkzSDnURpfoDWPCRfFv58fRbmt0RCJd20USgG+ywRFZDbBLfei6tkobqUBy4d41ruIcujsw
Tr5Xi4PInRer0ARHVSTBmJm38ccIb4as8lNNhAn0Z7Ce7MTA7c32D0/2qfOC18oxa8qs+EM8NFgO
c6RBCDxZVCq5dT97ewOebp3puXoCtF16rqu3hkGeeu2U7x6Q0na0UGjKWsJHocuwSEVZhAzueLf0
sgyI0e4ypU+Flb8Nnf1sJXF3tcfhKHV45t7/3WrnH7E5xySfrR2dJaf27k4QLWBueue409Kg8pJh
0Qk2SejFG7v4xW3WIMgFt0U2ONWOTf2pBFQ4DAwsyJ4h3QgsBE5a4RlokG8PCBJRRKPFSY6ItfPd
BL7UNgL1gZkOK1qoFqZX/GqQ980EsUtKLWHOWN7FMJLX1W/7yhn2Ct9xNjYsXiIH/ycPdO0zKQZs
dchhKGHw43Ibzic9R/qPO3wresHOOMm7sx/+DssAeLGZmPQi8mtwHG5IDLzrbQxyLJg/75vMiY8M
XT/Ru6QFKYyi3lOUZzGTdPTW9AF724rL9f5j3CLNtmxP/pDCj8ngd2zlauXgpWdvgjIn2VQjOafm
LDW25/bXeO9KqCz6zFzbMJfIewkSzfdx0hMdHaNUEnNDYI+RrIqOAO7RhWuM4J2Wkz1PDH31uWGm
OiYK/UNnE5tHPq6dvBKgWyx9NyTBnr3zqnX48PXkzihVEncztsOrqPkFQ3eKSJeriG/D8YASRZFf
qZ89OLPVWDUpnhZiUJM5/D3gdMgARA62KdaWgwMz9Kvm3DYvo8cJD6gdbfJeXU08+uvRRBvksB9c
Rg76C697CwJUqQxfw8Icyi2d5+BMI8uG92uQLo3JNr0x0/CzSo12ndQIL2A62HvHvjiZczgutMC7
OeiPOu8JSeIm4BWJyQ7gvp8FLI6SdeXhVDUP5YimJiaWMy5nmow9IGXEF+OCdKBFjtt20ZISVnMr
XmgJ2JfX01qK+SMYHD5jUAL2b9+MSFbbLvzd0nl+MgxctCojsco2h70VDz864ZCR0iTmbnq2Smte
9Q495lEH3OtlsIuKDXgI9+QSiHboxwGytC0ZCSPzu2nlHSHokqLl4KnuasUgFvZyMfJx+0NgwOv1
+SXwutMYpe3OU/WXabXYiirDx2U7c+VP5attcK8ANuANGlpxcRHr2eonOoT32M+ab6WMz3buqt/k
Tux9+eInZXvTbeC+Atz9GLlRnUJcA3rMnlwjtHdZmB8oge/hIMf0JarHG92W2colD3KrW+3uQMUI
R0QdnqXWa6/j6alTzEDFm9ek06sTwDr4cLekSalnN27KU9ETijPr8oddUJma3HQi5p0K+fTbO4Pu
dSQ+BWwFl7NNGQFDZsRHAmznE5G1kY5BfCcJGjuryd5TXLhH4Rhqa/tutLSaGeWl4C35f0fl/+Ko
xAf572bb/+6ojH9M/8VQyev/aahU/xBSKBvnJH5K4Qtst38dlf4/pIeh0hRCmJ7ku3znn45KKf+B
idEUuDCte3uswOb4T0el8P+hTM+UyJpt28Mhrv5PjkrH/FdbsMvvJoQrfR9PsCDmjn/vX2zBng38
RQjE3ewID8+QL+YpMl/myuqYgxmmkPSWXXcwfNEdYumfrcr1r2O4J45u2HkBOGDoq/wlvh8Gb9h3
XBlYETFiO72ffiSZWqCQUhety5fJCQFtYqYLOfpkLWuJCihTB08wZ3SKHuopuxIgCTNQqfE0Ku+H
KUeuyjI92e2ATNmsflu86NVJYQw9M33Xaih2jURN+hkMrLAU410iE5mkl9urSZNWOTNXvKqBTJ7G
6b+VTWC+JkBQyzwIwu0ANF12uMGnApxMMDzfKE0ljQ2iy0r7L/B2ccDYvCirCDEfg3d2bG0BKi6s
gzP506aSSDcq3+5WCsHnuu9JvJupud7nGNoXVeMoxvzSQqQUDE9mV49PpiImM561uTXhL3boFMTK
aKj27NCvfc6C+63CIvg9tLOry8hxSQaRbbG09CtioClIhWva943T7dMcfkWG+SasjfAdHNxkM50z
s7uYMlU79isCC7LN0DgOmZAomxUgTNYM6mJ4iGXIDzB/dLm5FgLQKslhgwYqyVzEdxNk8LFofeTI
XfGVjsGvMTWLW2oBoXQtbLwWwc9SowMK0ZAjGyDokR1hfc3sFPLCrp/SxjyBpnqbwiUa3tZqFdcp
qiAy5dYjq98KWch2Qjv+bPkhcg2PPU2eIcKc+2xc1cLVO5HKryKz0p1nG4TOlsPryDbdw3b53Nkl
AtC4Xxs9+APLQf005h7MBH2KiHya32VckSSVAYLYuectDKM37pIfubYnHFGJMpiLgLST0Rm+nBDS
O/zujWo+mRMWhhySZpfgztxPcfphosZneyoQmZWOfEbwk1ya0bsU105Z04c3bftijgjSUiRFcRXk
bY7jwWVi6u1hqW0rXnU2wRRVY8BGpxLhMZQeRaZTvCNF5eZBzh+SUfZrN1dwcGObEdeMncJiDo6y
Hktx7/mryq68XTuFrxgUxn1UmbuRSHww8EDs0KX10ICWIJ1mKj4My1k3Xu5+D5/TsIqwGZdg1fxX
Eo6zKSfIomgc62+thQcGhru/sVEXtyCvfhvg56uZBoSFVpG5GUP/pdRw3VO3d2xJjqNxGUxtbwMT
F2+DTkxa3nMX2yTxIODe+r2xqnLzua/T6Nlro++DV0X0OZJ64pK1cBFRn3CiiEsf2r8ciVZwruSI
YyBwL9pt231aEaRsunl9SzODdX78Gtg8P1uILG9l+tvKI+M4lP6rLXWzjcu6PaShSbVwkxySNhxe
CwigjTEJzVbDPoogd3ee7Nrj4yBdqz3i8yyWfT4PGI11B7TwTgjMdAtmpW+GzSMW6mZRpxMj0uis
w4GY5schuAc2A8ujJtO4HZohiI+50+arsVdsHCKrvaYE4F3jqBkONEJUkt75KGXyvaMTVTbaQLBl
2B1FxMbsgVgE2Q1KX5+ce6F0EUAom8zMh8fTRmHiKHOh4JxdQXGmXdwMBfFckgZSmpH9WsJWLaPI
x+0ALUquLpm3bcgUPpnFWx+FpFfpkqhh6o7To2xz5pH708Ae5Nn2y1WvfIJ5e+9XT8wFXOfoR0RU
NswfQzweZWVl+Aba7Px4JO5PH49ao1tCtZ3KmRL7SwRyhVS9DeLuWJIWbw0Z8gZzqGuqirNkQ11B
/FVO8leJUGApe3hUFEvBMXI5tNP8klR2exUhtQgxlcQnKSpnpScAKy0J0b3DD/vBBhbqgkG+hXWJ
KDJ5L0HcX9M4HRexNp0fGC03jezfQOSbXVz76akSsb+Xbn1hBofenHv1HJICsnSqTp5MOpWXSJiz
peOo4fKgecJwzPfzHL7/JX3cst+xT8Qidj85jI7EQFvV8DLcE1dujDzXG0o6Ju9JgeXAj4rZbF7Y
rM7HRmJJwlqCMB/6qH30J98P9GN9jNhVDpkuvLPV3X0OpXpCPRqvtCNRnGvPfnocxgErUwaQu4/9
IsAvagZsuVzjRnITn2rv17te6PDp8TUVy36lNTItIXGmzwPRgqPpTi8NMIP2iZd8PDNVDDE1Y1+y
rfwO3fUsUjPkWO75EpkNV2gjmicXI9dG5/yT1jh7RGER1+IFKTjIGMvPGnitzcbq2edEXdX9OOFS
pdZ1quw/HTzF3ysghX9BMZe+evdkOVuXEhdggiOQ12b4CAPsNhZu2bSWA8Fk/eReDEo9gDDK5ymH
nP/7P7RnCKR2AHfOi2GIll4mjHWJwDmwBXx7hBw61Om8cpAgvvoxn66dJfIjLuYCsYA9fclpIcjf
8V3PpwSIQ5mVwS0qb+YAU/X4ilWdp2EuTjJEY1nroQd5qL5GrTRDyBhgywdpbm/jnPgMC9K9kPxi
7ebI/tnfU3N8S7IlgU75IQfvHooXp6upE8Z76KR8HnY8bh9Pez+8Myl+fHo8pdD96E93zTvZ3W7O
TZZdBJJ3mLft4ykyc3lwe6AD4pAFaKp1ih3beLZZLEE7HU2PiXqN+05fs8FI333L34Vg+U+PZw2q
V1VDHiciH96Q/j2+Sra/cTTi6dkck2coR/UjLnMErG5pPCFTyg8xkNeGDJn0WzbEa6IP7R9kSCOH
7GR4FVY1n7i99+Sv8qP1CQ/R9GOgRHaVEPFzMtQiaarwBJ9jbLpOZ7cCVnUVpYZ+NQdog9I1x2/k
1n/OzFq/HU+Dv8dcKWiWyUhP9A7YftyjBiE20W9fgXUoaGh6cw0bNXyJDMvcPHwvMWtsKKB2dn0w
j6eYm8IiNPQKc+n0SfxPt8fS5qyaytefhFajsPVC+0yIU/dW+dOqmoGkunI+xLXGOmuPbKgfDx+H
vEyLUyMMJge6UXQxWzA0ZQPJIGhM/vt8vsd1dVoXKBDN8VqmOepWJDW/CxtdN+Vz9RroLPycR4+t
Xz895YDWz3PhnFSrjI9m0Nk+91N7FZFZ+5molvfX1dZx9szs3Y3+YAdfoe4xbgHn4AtqR3eFl41o
r7bTLxLDw2We0pvkw66RoWW/3b7ibpfORCPE/rAtq5Fz1CfmnTbD2+PQxNVwq4dsxokkiae8f0Pm
irB7QiqWhmn/pCt1vqqg79+4qhdWnsoPxwriE6kTZIHcn/Yim9Z0YBBVYmn5MVfzT9MZ/scfclUM
5+N9EhcYfHNC8epCof5Efnmsez/7g5uYZEUbTHGCkBiiHiiZAaDO2NNODt5iH78Imu1mUxdR8NvV
8mSEGIGMbHDPSEqOQ4Cmp4t8MELXEFujHtR72euDsPv8B2gbOYKtci4+Komz05G98vgGGNOaO37z
UYVnBZp+QKfCnzqGWDX8u3+Y9Py/T0v0ZBekzJ+Pb/qjbG5VmiBN5aVs+sfnFN83KHC6bmbcklEs
ZmI6HkcnoCsKJSkCQiumL8YK2pMLkfn38Pc1/+m5KPTBQcH/eJ2RdW/JpCas9cUbHtAqW6dmFa6N
iYqkMLfU1Q4a5/p4lOFFzUGw900cOTBvHMSEQYdsZ4yGeVpwjx6m774F5DPW4bs59fTmhDWaSzec
vntRsSOZ1HgbYnAR1Qbk1A3+9D1tU/pG0ZBEtWPtlCvjPUWGxQapcP2ld07fZF9GV5BDq6SPmt8t
39NU7x/fZieIBxVry0kAOT0VCcxQc/85gm6pu5ypwHFtbO30191qg9Z4vJ+fKpuIo6/86shlP32m
b2DfwwtgzcmTutzpKsMZWMXei65QG3ZZJ36K0DjbIi8/WiNg0AtIQRibcMN1zO7AEdOWWgT6C/uI
y1AQpmaPXnQrPdi6aIya5eNpQprl7fEIgO3ZD2hMeDx7HJrGNPYqjb//x5eQemydhuz05q5Sdweh
3h2LJb+JkHrUVaneYyEcvD6URzy+a7JAL606clFZ+zcrIP/ct6oK8BVFArmbaUoiT+uu8kiINeRL
9FxEur3WVGxNJXkhptFFu65gxQL+xytuGwN0DfBiszZrhSLRIuFDNFBWMRb8xqfhRo4i2v19bgiD
7ACBm3dE7LIQKMjwPVfsgkR6Jp+4vT60K4+DSEWxTg1c0S1h8ccMLs8YvX68W3eS84BC/VwAoDad
jxL6/qX/+PrjkcFGcwyb6kLQ6cKCrrpIu6zdRYK+eT859vfYjtyrcz9zBxIrME+U7beRX2ljsp4c
fSrmj49HHd1YR5LlbCSaMXThv37j8ZLHQQnyPu079TBpL50WMVLBHeX071hPR4QfuT4/Hjn3R4+n
hIe3wGPi7yser29qkjOzWOqXsIWWbI1Y7Ir7U6tU2FKI3lswrOf1EkfVIe/d9Eq3pH4x4/IWpvpu
rUHVCe6ffZglVhLRNs5ZDUn+Mdx585jRFLHpRHBSeHm8SrZtdqyn+2CjSBdovY+0JqsjCmLr1YKx
XbX0yT25U4PHtRiDs2BjhB2T6d7NCtpK0r741H6PJsZog1OjRPdBwOR4/3JHOtvx39g7ryW3ma47
XxH+AtAAGjg0cxiSEzgcSSeoVwk5h27g6v2Ab331266yr8An1HA00jCA3bv3XutZWri4GJe73gBd
Xyehd5SOLL81SbJjgcw2NSXrfi5G5971PzpEVw/GFdl7NzPUWu5ZWWzfvDq6P++Nvtdf2gm5tI6Y
GMZTYu84BnHGykdrDZ49RBq0nBO6UW0JwJi/GKrWG5WE/jVlBtk2WbUuPYqtlYzD9NayxqduOb26
nH9evfJ9HAbyPmwn/9nCjKtz72cyiWrjch692Ox718mjRxrhsfuJLnptKGACc5/S7AgbKeBB+dvU
VlzIyw1mwQ5ocTcdIPbjj1juxjW9z3KsBKibMHAOMh9xmOXRenZpDJM0776j6HRo8c/dsYZg+l5G
aiQZB63Ycq9OkFyMMMU5VWfZRdlOdqnF+I9EowSSecgu//39eMhnlIVziJR85Y4J8p86SilUp/HP
YMQ0/f36H+EI0rvIv7k7ZrQO7Uls2xgb8IDj4lsx21/tVJlkMHIRMvCHDiGMr6y0EQYDD93UeR59
6+CRrq0qRXuLOYWDXzLvmOfLS9Uxz7GYwa883CcXPkrslMvN86vn96ZWnlRdF8B/vD8N0TUn3iPr
fXTwHPQxxAEba+VL4c1vz+f1fIYuZwqAmR28dJ79f3//+VXh57zzRZy/KNPSB3Qn2JOCKDuU7Fcw
lUXMHC8cThkDNFXo6X3q64Spoj47I4jy501d4U9WYTtvo6ax94xlgxWJAoWJH0V627rByTQwQ2MW
yw1IVIyqsQJgxeV+ed4YImYIHmsSPay0veSEo66jxtFb+HGmBEWxnSxO5I0T+DdpVcFtqAZmRnk/
rubnT0iGf2t7Kh0GlWjG3EsWT/XlKSIDMjVcwIC4evX80o7cY8nA7/S/qMuaHl4j3QWZ0XlvsBD+
e/O8a2LRJKQmLP9RM0rK/+NHnj/cDZhWHcVO4FgqviWOTk42Z6DnPV1A9V09vxw08KQZlsDzHi0E
tU9tG6nTgJK9l3F/cv1x/oq9+iwHW73btrLeF22kGhLmNSGr2KwIdnvetUFObwZr6jdOFnzrxVDc
pdaISNDsb553iQcZL34SfUsyWdxRyhT3nhw/TNrpu92JAwMT42Ywa1oXjW9CziJKzzCIMNORD4QA
egOdVy/YjNQYoGta2g3j9JP1b37p1S9sw8Vdx513rFttIigJ08dItOGhbeOJD3ibPaauQL89AI9X
nREdy6Q1djbaIZex3mqYRb1ri9PUhea19DPqRB18k/Kbr2MoBPWQoxD1vvN6wXaZMIty5m3OkUfS
jyhsTKnoKIEgxBzgexJvWgg0bkJv14Aot2m9dGk+R9VrsaCKLEQqx7RT4TGzFUdrD4ENq2I/GYL8
qBQpEYO9N7/kCJPlCuo2D9KYKlRHhz7rHDyLlILK9PYitR+FgwmvkLU82GTcrppSlKS3xOtEG8HL
PBn84tm11oODssoJ/3qtGa7dOv9RmBta0ajmI986NGPZnQUaOkyaYl979AlwXjGppqhbiRDVEfNy
ygskn2edVeOWtw/qMyf5zMs/k7TOj5LDh9WmIREW4nttu8U3y8XbOofBDBj+ZzmL+NOt/zSIEb7p
pGvOnP6ntew4Xzeh2Z16Iml2Zu8ADLcKAKtFoc8Ffb80++oF9W+L8XLfRtlGVal3jv1rVg7ySiEK
DwvUwDzAyZ9jjrDdwgrJhi8PjSg68OSY0wPFzt1f4+p34tvhFTZcv0atR0LtEuTLG1y8Rn0E1aIB
ZGSxeUjgSXXXNrckMdP3NCBUV3v2Q1l2APmw3cjaGK+B8HO4HABdcvvUluNEV3Zqob0R7JH016rM
8ZRG1C6MxK2maV7qyvlwa3veFwnnyySXeHT6Jee5rD+Mrn8ErpO8ti4wvaCRLE9OsI7CIj3Qyc2w
64eXMpvpwuLzn+uOLiBg2r3Z6H+sKHXfCDFN17IGrMhHMi+CryZfMkEzkmCwUr2mRvBTJepBhLJJ
cyxcTFE+hw1Th/QMsr81AVeQi0Gz4VRdDylgpLAQCCmr4Ep8Xrr1Vaa56D2kfDUzm/CPUHZyNDNz
E/bQzA2JTNZH6wh6go1SmtGu6PivA6jyo+iPGMNYYQtCjUxxruZxAa5UA9iU7470fheirk9VnkIy
zFBc68FfKTpBRWirXdghs5uae6u4nBLPLK4qF29Fl5ATYsp0nbf9I0uBRYAm2tmekWy8TsJwodo4
sj3AawnEzaj+NLrzD9KpHnQRV6pGg6rYqDiPt92KhLLvxHibr+OCQ5xR6G+8qsmvnFVEvRbIO/eF
SJmxrIdgtm6dQxzmaC4a92LVW/hF2yk5p9QfSMDifMeQi1zhURRUMCUqVThsHCNxkOReeI78iEYe
impUTiscYbe+jBbgftWR3ZNUn8pRP0MVTzAeZtjuoKG9KWxxt5iHLpj7lzlmdI8uAz4Zp1ILNgKC
UIWDubO2OvaylShkte7gmrUA9teVT91D0/dC9+WQlSmVIg6UwUtihP3WDqX4Oam6jbIDNA8lfGcy
aRf0T3OkqcDMJ1KHMeYVCxoU7qZrYLflExu4ETKKCjwZWm4rHB0G6M3P7mmdLLv5Xqn5k254ds0c
Z74bSUv+ZOlsbGgphww11NVM7VdcIdgfBjRZ+o3m6V50A4yGLnmz5ipei5IBGuHLR6rDkwj75sIw
3nx1YdPdNKqWibGY23NlMdak39AbR5lWl1R3343ZTfgoFMFO08ROfPlauNUGqpCxR6rENeQZJwrN
914fzTo9FBhXdm07U005887S3t/cNMebaVJSSfTwR58x3NjCmbA9PmwJsBzEePsx2nWmRTGrItg4
8aKIiozuVFAU83Hv0E/NuMMdJbapM57jwRvfydVkMyzkcPQLE/FfByxDQ0HQXaZvc+CADEOTfqyC
YtN4xGWEyGRo/EZvjvzMY/SVNA3vbUzfgiHhzqhCi9SsKfreR4iZbHoS1Iv/xNqgSBXN9FHYzTpQ
VgbZUksYeqvRRWYoQoWSjPKiTvOvIIHobniR2DD+P3qJHC8pQ9AdB5rwNjTfzUQJPEINeTbOvXEq
l9Rny9z0Y2R9VU6KvujQCTxXMsPm4OfKOogm+kRSY+zt2bM2ymqmNdx185R1iEQHHzCCYYffKYug
ADW/gQjweZ2SN7ttjbPqJYNTgOqmN7xVc4HLOy9msEZkADWRSxlsFkcwvmde1ZvpmHrvDzA0cfbk
O7aU8BL22OHL9kc+LzvG0AUnp66tfd0181rthqz0bkrONwJkp/caQVWRJMjEC8veD+awhG174D1c
8w3bTI6szau22R2F5k+LfXcFgsmAhU+92bu4dbCXtaDu+qgmk549J8qX5Oga4XVUGMAKLIm2EYUx
V4ZJwlv21wk49WBY+gPdh0cX+N46alEld5h/ghDhoB5GnEY6QXtk/QxDhol+pT7HySE2aPo7epDz
RJDLJTPtYI6O92JbIznN0BlcPz/GmIu3TVg7cEySBowP8SGj1tPr5AisnaVV3h0mG21nPBiq+NHU
3OBQTuvKjV4Sw8r+pprNTTrDOWtgIZNRrnf4PXcF6mYkfdi2tRN99YP42ebhexDjkwOHkNX6o6u9
E3we/7U03GZrh7W5TzNpPybDzta2/oNRvTqi8LPv02hDyVBkEFueagnCjpIHXkKQxXOlDslyNxwy
kk4bDxvl3HMhlEDhk+J1kmaynbrM3ldKjvcxRb5KSGrcWecmDgSkysraCLgAdRxnj5aktFUyPQKG
5+cuNtOHS++M8VtqXsKidfcVErm1zIb6CjjKzn0M6LTJGNEO1hUckmCFnfN6K+PFnLZ8U+XV8rEO
kkO13LXC1AJOJ47maCZnGM5Hw3Hfyg7feNwzI84q7MGB4V85FTX4COC8EFRGXIPh4obVE9s5bbrI
HzVIAb4KkUufEgbxW+0ASlGdLhf/7akQlX2EIr8O8uTDn4rh1MhiQScw57GH9M3va3huLQNeOUNc
z3DIOYP7SOcCVuLKZJk+5k6HXDtFhEtKG0kjeD/8fT2KB6P35Nz4db6zkXyjuLYkHo7+L9FFM8ZO
ApxdG/py0yRI5UeKgiiJXppqNM7EoqGjtOZfk73xa5B9Q/OK0rTcCwJnGDYaw9p0WBqjyh7OzxvS
EodzKsAKIWzuDgHqyzA1vNu0GK1hlEQAGqYgD09lFOCH6Xh7BbgoQGsSk0HrwAzLSKCua3r/wlA4
QOiSP7/qaZxykc3lLqxRh3iduGFqiD/qxW0ysHu39TzASwj7WyV+GlkR3LIpmTdztozebf+Tjtz0
EuW3ZGklYABD2aZEfGj10S4H+43vdJsEyP3+IP0JPJVXfdCR/XKccdxNgQdxgDjWYDSRicva2ZeF
X63b2FOnIAptYMjkIfuaEoZybdjhoQHjLeSfqDO2+LnSayP32p7/VPQ8mbXik7ENoBJtbie7cOr2
/Wj9QJO9zxINZyRDv5APL25BqLFLZC3pUyET6iXI1CbtEJv+R5FnZzlVb8zk86P6VstyU2roKaoW
QBJiBmMgX+jFsufr+m1og+KcWtE1dcXrbIC7S+z46ONu3hg6iddm+BPNO0pIQxb4acION5hhokzz
enbDX2lSFJfGZ3g9xq1e90b/SygTbR12vCySH9XStwnxHktL03WMZh9nhCjOfT5uFK631ymRVP4Q
ryO7fcShAojYVpAeBF4XrQ2+hbXdHEhclMabmAeEDHH61Vn9RSTipYrrad34qt5aWXVBmfghClNe
58x4TAkoyDK2/K3r5UfRivxcy+x9bFlZAGaWbDNqbWlp7TTDaJbUpLhiCz8krk7JjDXcNejxFkCu
twMG/Z1grHybjuLuum1xFbm3Hwepj0xFSbCdSnYUCRKzZvQm9edkKPeFYKYM8lwF/ZODIzLH/qxc
+IepDZmqUPKPthVWWV2gB1jo0qhXnayZbwpPqIOHYQhZhMCTp5vOTj6njKADBpuvaHi8Y1dRnGCm
jmP4eHQuiZqrVkRtT0QK48Yz/W7X2WxQVQhZw/SOqlBfgTF8mDlOkyhm2IcP3NxU2SAPrp4eCk/G
O4vIbw5wL1y/4uwp6mPipJD5uOlP0kDPbuVYxOi98wDUiuY6SsLR4VxV1ReOvoI+NbYUY54gb0Ti
gv5s5xVx9Q4svFtL33C3/ZSfUbtXoTt9EvCnt7lAIGn79qrLODa4DJ4ruuZrlNvWq0idX9aER0Sx
XG+sNBfXcNla6XwfoogEl75NGN74O1kglDUSJTkJSfkhbfuhR45Yc+H86giIPAZ9l21ChAxZXZ0i
1zTflxHZnlSBF2toAtpI3VdGhja+OlZQf+rLfe9FJ7vCCeaUxlfFhZe4vrnrBvOsewtIap6pQzot
nSAxyJ0JIe7UxmimIEmodRAOBQHlnOsrQX2rgZhOYJKvrM0G4zOUFmlMOHhaQtEYs0odGygdFDb+
Dsm4vrvAZoKhHX4N+Nx1/IcQDePmVf5nMl4Nhzlj45RqBceC1GTHSsF6uftwGMG2oRL81FX5vUuS
nkpd+zQPshd8hO23STKMoY3ZvliW2V5kinVM+OmX1bvNuYjjF5sz3MoDtosCO9jGdTkeDVMVm8yK
kisd0gCli4d5PqyqbxRRZ8yxhBVI+wd+V5MGA0o2v5ZX21DTKZxac4ePXtyn1EfJVU7dI2jsS5+A
l8yHN/jj07tNQ3PrRvrT1RnmAd/6g3VTgflySd10IvMXKvUt7i0B9Uxs7LFf25GNLK6cWArFZH3w
PtExibP89ziPezOpIaFjtV3HxPbsxixrj1kEizMuIkGsmXOzfct8Ib29XEmz/4Pn/2OGobdRc1jv
k5E2dsLijZsqpPVMoPsKX9o3UqYTvP4rCyz992boaKpw6m9LdjcRv5iJPtVaBtsxiR6jnLaeyMW5
I3GJSLSG1livVr3dAmTG1ghwb6VYesxMuXvOc9WJyo+jf25Y1alcbvr43uSw1sv62pZmgbUp+aDt
KmEjeLInXaK0AEbCJu68sT6hFoOK0g7Of76kt0nqsUl0nqmbVWNF/Tu+C9xw55puTQuc0Fbm73Sc
0sss1Cpw4mCHi8cePb0TUk13YxrbvekiMjNiuclrazrEFhVlOIU3tlg8jmKAeO+MG8LpDTQ2/7mB
GY4lyJbmunNI1hqQLGvghTBqoqOVND71Xjm+LQ2871456tfayoc9Kbq0/tB+k6+mGGLk/UfUgJIl
JZq6rGJ8PU9SP/oK5149ND8s1w22nVcGhyppHjUE2VdlGNeKQ43LuO7ocDhqLYoiHwooWy0JAG2X
v1izHGnWeHQl6Wy+cLygnWnPx1SGzK1Gz/4EEJGNxpYxFRk/vm+/+ZlLqUTNZGBxVF7PEhdUR6fi
QCEXd7BviGnNZ8NeBZKRbDizwLuYaXolfgeTeZA4jN+CdHJeYt7ynKbXMWwt/3XyRcFeU2ebFP7G
gaMmL0Cjs3efcdo7Kw0QWCZA+yF0GmjKfrCLyzS4xW2JV8hy/DVkaYW6sPBenzdVMd4Rg6J0cINX
x5jeu9iAcJzodw9JAykO3ktHat02yS5QrQ6j2ZwRL1HccNZcdzFqVJPYOJOWYdl3BTgKpCQNaaAh
mgeSemHj0DGn6FCXHN+iDXvOHQxFRGKOTI8DFTw8nnmmm5vfZB8IMXm6KbqNA11+ZAqMEkhWsDdW
aZin1M9+hKXZXp0aFdjyfsZC4OPD3EvbNd+Pgel8FhZTsa4GqZKODHvK/hZPpX1OLNNGCuj+qKpF
8uWInJ5HTVOrP+O+VshwfqapDWjfCub9RHYzev+ljKRd71fyr8iC6xgSS5p4MWS72m83PketmMDC
bdw3Z+K79KqMyOiLujZe0x1PmcqmP0vMj3vLCA1iW61/5rDyX6rF4jbTJNiiXhXbRPgmxVhE1HuJ
0SiS+scY2gRUjn9iwMZFrb9lXiYWjAfZIbr7kSBNIAudhTbjmOs4vPz4O1RgATWq5YRMzHvYfkNe
li7ojNUWgZFqSveENGCkLiJgfgkMTCeEzV80b7Lry6++Eb+6scAZ0ahLNEFTkKJ+by+puXxY7ZIT
YY2STw3gL/Mf2M34nXkf0uuFWqIFpUg885OOIcKNaXniMDrOn8Qd43OUWi+1bWfEpzlssP5Gd5WB
WWLkPBINwTaxkVX0pF1CHCxadDPsDyZBOVsPny9uykGuCXQcLnhfKWia5idzbSaenfGrnj195Zi2
svRbGHF+oaH/nRn4cLALdQ7sLGZ4u5it6/48i6q9GjWLStmZXKoLI0EZ5MsNLJFtB6qu9O7uMghO
W7Wlo/+Z+3ARcHY11zIxm6tl5M2uOo+0rlZmG8HeU9r7FouBAcAcWddMMP+RLmR1RoreKrZL/H5h
zcDadY+BgQlUy/6qvaK/MnTqr5iWLx2HQZwxdksFD8oH26LDqfJAx5IqP67MNbXp76AZpovE0RkM
hBx7PhEiTs5+YmnjeyKkXEO/FdfEMyCR6szOV8KNvN0wPDTbZ6fnBXBkBetSrdHe/kxqpma6diDE
CfslZw27emQh7wZ0/atFYs9JIzT/SbKat9BuTSRk84+RFe7fe63iwZj1R2PWDkB0g3RRpsDKjs9z
Bk/6a7KT6Wp7s3OdoX9d5aL51ICpNmYWq03OB3+lfJTVhZt+cJyiw61ATbauqk9GKEkp8SjnChDT
9A3pCXh9tx17iWh1Iu3YxBZoVcQdyE7XLyWLDUA1ExomokPGoLuCIS16vxj2djN8j+Lur1nU4x56
PpkFbQ8uC0rUm9+SdYYiB66xOJYGg/PayVp8qnXEtlWf05nFJOs+c/SUB9Sf/QO76op6ofnmhqhf
24lH1nSMfOmN9aehBoA5dE35Zti5OHXw4JwiyZCsOEAMqUrOhLa0iy1t/ENR6nSFtfejbF7HRkIG
Rp/8yIys+RCsiJIo3aJ0x9OIA/BCbVVuOZb7n7UfAoJxUxJymaaQneKw6+0Cm8krhsi/sm3ax9Ab
PqjFhaEdFevUEvE2d0rseIX91puki1CmDYyC9LWzjH8m0BI/csumB4xczOmRxLD0/RMLSkjItNO1
aQCxyiAdLlWKv7M1nX0ccgBwu3S+VqgHNlCjnC8DCmRPmWoSW8HQapBnz58YXtYm/uM1qIJky1vr
nAw//m1MdMJE2x5VEIGTa8f6HLNPLAIQuHQbpwzTu0jschM4LMAoiTtMqEV5NqSG5O0Gehf7Bs+q
BhQ+BrT0ZiTYkJkskrRG/z1r8tf5yeZljpombXRMyfjjUyI2KFCdt1oO1t1Reb6q1FRu4S//CDlk
JGGgr56eDhF8+W0xAeroBtF/DEQbmpV1DF0mSq74YTVvBPhMH1AJyJIzrY2d5PqOEGYigp4eKq55
kmC9V5vujmh74mmdRH5YVNQb4cp0z0kwOSW8FgzfPXEeCspBzfOUJIy/1mWiiKVDykT0N1JtSTRo
g382KvaNqV5ZbWDZ03WdgHjWqsQ4nBRno7OND4oTrlrkb2uX0C7QPD4HxDzaS7q5Wz2WxWoBa09m
C3UypXuYp/k7BJiegKALcQjjByqV7DDU6sdUdohOPCZiTgLkFye6BWU288PqlZHDS23m33Ui39Ty
4onEkffeFxnWAmLcsb7IeyANdbKBYmEY/DZZ4CgpwW+uATSDACDeYvc+BYZzd4cYEKAZILghfaF1
pl0YLBk5ep7XbRcTdZiBBENa+iH8KdjzGVChTf0GUyjmmvsoHNCsHaqqFWO/701qiw1sqmBFA3j6
RJZnLgwDGqDm4fnjtG0bqJhcbAQmMFhlOyGENzF2uEPxq7nfmA8i3sB5v6FI3XitJ65FIj+lOteK
VgjpIOGByrC6eOGEPpoz6xwO0XmiIr/3HWO8Ioxpsxh1e/fqoj47LQVeNdNfZu3l6MREXhVQD1oH
DDJscIn+GpqgaXDGGm1adeXBLXxxTKLu4ubuy2yT7WJX8o5Bz5UVWtHJ2Uk0rJCpwBKlQT3fpyEt
r3Odog3kHlJIZtuC/ne4DcLEvD9vZlo4HFPUdcnR7QKLgaEP83VEqm0bLlusbJAhD7AvYdgAfKg6
QPZuANF2Uhe7VPZ5yrM9i9Alc+Np2wzU95JC6KM3fiNz796tCsu4J0V6nEa41P5jbiEAQLDL73Qc
SC2Yh7955QuGSv909OzvduBFW6fRchcvDzvJHO+gOU2tu6zaTLJyD/bymMLxEXFGg0LvEPuyV6UE
7VJS3CkTcH7Q6/5jTn7ZquTVkA3UOLcmk8m3zWtidBcnvtkoLJgi9c0u1oism6S4c5ZzqT14EZvQ
yu9+tMjfM7BNWGdRRwY0W9k1ksiLLtZAIAQpnO6xMGeiw2Ic2YuD4tAHpX2Z8vF35DXJm2smhKsV
86thFIfeApU05lohPoY6kI/FfQTLbuXzy+yp4cr+9p29Q17IYzkJIYJXjyy0z7a/1S1PEj3uTT1D
nBuqAPTOnHf8ebiX2kpZhDFsOQFwmcU/4hKytLybG8vhzGU4xsbDkPle2vhfK2Ec3In2Dw6s8TUs
50Ohqu46JdYHlgZ9t1BawCut/8ZltUTT6nPXFO2N3u7JGWKm7xMmYfLSEPx2xeEZK5rkxSvKhOHm
ScbzJnvIqsp8B7cICaRtR4RP79K/8afwqN3JvVtC9OhusDv4ReHePcefDlOM6sIzYaCyzLEbW41+
QfCIyXn5F2E0Y/guf1YGUXvMh2qMYalxd3Xn3Tr2XQShu9T2jbsRkTkY4yBBYnN/3iDs3xplTfCn
2w0b4mK9Pcbr70kCVj1s6ugzZ/NkQMXbElVar1DEz582c8E185ieEn/eP781C/jdnmZsZfXzN8dW
PlloicealR+dniE4ivDi0/HicWMqVlO3xA74/F5WuvRWquRP7MUffRzTHC3hKNe+ZGcfh4Td3L8i
/DdfY8KS7C4yPxz/O0aY6PP5AL1yBnozIAxYnqHj5W95iSe8AcU1F5nJE4fT2pKjs297layzGesE
pWT0qWtMef6s9X7OI9KpI+IYTCuCXpL41I+aWssdOAq1nYoO5uALULrqXMa+eXeoyejFcwSEEWyt
5ziSB46AzXky6wtJPYz9+eT0tab7kVSQ6ETDRBzLdVCD9kXP7t0a277Z+mUasAxXJb2XSghsw2hj
GyrNTcm1u09CsZVjm7yn49x9dvHwIgzdclVG/Sd+uM88s8QVYlP/GdeIrWPgSpfnjw6FD3S/AfmI
bqX/9BCOrVNH9qfn32Zu5KybvEImsvzbaHmmoe8aBO/ww6BKmi3tuWD3/Fsa6tVOTBz4n/92VBWo
4aaIt8//OS1ld2CuX2IQ4CHmUzNDXq4Zyi7/VWL1/qnTub963vXxIL4YXtxyNOWHG7aJi/TtX/8+
KEvWN89q/n2uQT2Er3loH/99SAWnTh3Em+c9nJfqzoDGAJlMtFeKpKPu7s+/6vkIh/RV35/3Yho7
cVx6r89fUITph6NlfnvegwPxOxxi89/XC2sEmZVDn788/6HTQlqxSTM5PV8CzLsIJOpSHZ//NLQK
euL0GQ/PlwA6cLothFfsn3+LdijaYSgowFTwEqhUGrtwIPLy+T834UwyS50Mm+f/bPc13Qynstdo
SB7IS/qbCkR0gMUZblgZFW6B2lrkCsR2q258aMZla8je7hH9Z0nnwGhPaAVyhuBtg1xqHj7hslpk
ofpHut8Llldgd9KU+V4yz6fnXc0Je4Wexj+HIXrP2NTMCHhHcH1GxYtpdOOnxS66GpqQJvFyVzQB
9amblqca+CXY1em9UsY/vdTnuEth6z2XMitAuSDJ8NTPhGTKGgwmYL06Blj1eK/qIr/VBjrGUEB9
Ivje+VQ51LqSlJJtG5XGO75Q4oXpe8D6inaOE1VvOvcOgd/GW6tvz6riZBzTPIBMBoiSCXW+jYuu
2pstalqV2+bJp7W1LXsjhargWZ8IfTsGS/F+ptNOpzb4EsuuEMe8aUg+angaI7Qd6mrgfLTaoqg1
9s+7/LyzZstd+lPpW0kr7JYSUDP6dE6DGWn4vxeD4sNjIRbbx8s1XbUJe4uZv/QGTYwG3srWGqc/
hsfLiViXY02rmag5Qp4dOf4xNRsmmue1OcZAB2LT/iT6t1nnlA2nOVc0qnt82wOJAqVJCni1SF5d
q6BJUpekhZLcTb4eTMG5d5pzUNKkoyXzD3g0PLRBRoYHHFmZdOaxKFPscORDsyz88IsWFaEkI4T+
SXCeFqZzD/gFiTuogdCpoNHH7mfT26vad/QxUQajHi7gVQIp8DqcLcBNXJM1lR3cNlc422x0WGpV
i+hb0tXK2YIzMIf2LA+FPyDKbGgnsqk9gsJ0r9Ps/vJ9be+nCKyZzqfT7ITJJen4/YVtTqu+dpqX
qQz6IwQHd903dfiZeJxTp5xjTeteEDhdsklE35O43GpJOiN9PZNyFrl+XE31sZ5tGygIor2BYqmO
GjKFlg8UlaPejvBedkbOmLVTB5AOqD4trVaRi9qshCm7rqf0r18OQLl6zqODJvGnMFjzM0MkD8sB
eBGGbHHxmP4NRi77efTQNBjBgMFbDByiYeB7OOsqV33z2whZRhvC/ZrvNb9rQqvxVlPS8qs++UAF
186ebp2mL0rkODSL8l0ikT2mqCgQjyHbS+Ie2pU/r8rBcdZUuuNek58kGMx9euhW3qwg2del3Bra
Gz+gQCaAcBrF7FQdrGBKoNzraTN7xLAWSKriwP2L0yR7gCaojphAQgYlZCaQMJxu48w6ZwKScWPk
+cOryQydMhwiYvmMtJNKt0PlzfuMsvSCYRTOsEYR4tOhPMZxXzyYREPMa79mrugeA+0BKnL8BtYG
9lmJdgw44qVwTbWH7QLwyte/sdzKxPTXBolPIUgpWvb8Zk65l6advNfnLwYkQA4OVpIYPeq+W2Ca
Vb8K0xm9VYh6spQQX+ISJKfyQt4K5t3+tW2t+lEVfoo5LHlJuczScWweTedMV/S6Pz3H2ppB8BVj
b730BW0GN10a1yAp5aweSjvrMlPmIp4hW2j5Vu/Y864HAEJTiOc3C7MnM3qat21PRpdfou1IlgUc
4Zu3DQjz20UM9h9GEvRInrL5UOZx9QCR+N1XeCE62re+Kt6LuVCfQutfcwfOrk3mGEMwwNSMYWTY
xScv9MdbEBnqPnGFMDHwkOI+PCGZkffhbVy2BrJek0vaACRIemN4hPgU2VU4XiDoJBaqdcf7rFLn
FQ3VfnJJoPz/xJD/JzEEysb/nRfyPzADtv97BDs//y8vxLL+K5CoRwPH5A8fLMh/eCGG/1+c9Xz5
Pyk7r93IlazNvtAQCJqguU3vU15ZuiHKkgx6b55+Vqh78M9cDhpISHW6T6ukFMnYe33rE8J3XTcI
LDP4H2GIRwW79CwheFCU0pf8o/8jDPEpbheCo5+whBSe//9Vwe7SUvr/VrBb+suSHPYEEJQjfZe2
9+r3z5ekiFq65/9XXfGfhUy/HUV/bMmbti9eco+lmcHdlMs1LGZHZ0ttYX4zOeuuirHBwqvMctdr
qyowFWKxWXHJQVM54tu6ROmra+VI96KpvEWVvetjiWbDW5h095lY93Z5M6cMzaCaixtaDW8797FW
AmvpdGutmdL3G4bb9NRM9Vb5UjGcNv8Q8XP3vlMHVxFGzSFuyi/FNPGqmgPZmmWbjynHiF5kN9MK
s5tBdAmzVFPsScOkNwjZfSazX2FHEdRgVuM5Jy6fiay6RbPNaD0wT5Gq02sffGaqOXnhgp8RFeuO
HB3N2YWsbzEFGox5GHPELIVuYgR651HRtliv21013uIcvW1ZYfVOyma61j1P3IrA+2TeLAhEZCI1
QmVanJZ4mbgu8cIdk4GaGy0rF8BuF1rWNee57uhA6VrwPxIEfLHabf7d7ORFh0F/W/PaK2/fH0WI
4DD+wTX7Vqk19nyTVGdxg/z+VsRF4/KPSUgMgvFeXJXgL4GR3hrvnWNvcrUzJ7l9f+vDvoXnQMtG
ww1AKMG2Yi27wcURk/335fvTqmO7TjL6IvLUu0CX515h0PDgcNNCqwHFwal78/2Hqf4nTjiyh0jM
C0Hd/IaIuNpjOuEJp22d02Cmx4SVz9U2bO/6/ZGpP6oiHYIvl20gcAcQJTCuc+Eb1++Pvl/YoOH+
R8fuVG0EPzfDYg0VbYVBn/0BcaLKUPTNkQOOGdFBzXvLS/nO86ZD0WYG4ZUTcMiOjZeJ90Za2NH5
++tl00QXMT1Z+7CxMoFsJGKf7abt9j+fR/z9Do0h8aRkxU9Anuxh6IJkVoDTMwiWswtkVq7n0Gbe
3ITmiYaGcM+Zr7v7LP6ZOsfm0Z9K4KEqMVeV0SU/FVn7gZs95TPNBv1DG68K1jExgxeqL8z4hFzM
RunQBa89eg4ccWN+dRNMK2wzwr0dD+OpCh2KDud8kxcOAHRq/3Urd/hrOH8UJ35u3h6FifDaJvbu
X/HEgLAOk3EbNFO4d8uAYA/2nRe4dG+rBWbXAhMVDhdqZDJHcdj3ciotlszbOnQGvk6hYvLholQv
kheD0WdsOjyKLiVDU/33iJnTKpLRXybPo7AlQbVDA8BTN/bnbdbr7KJK49Oiu/l67O3O0M/3ZKpB
xniCex4NFI+6tJqUcfk7gHQNptdeFgwFER1w/TLUW+21J9a57G/r0LvbLSUVNmPlMkrDg8se9tqw
tN3OiMmPbYCykHoRgE5Vl78CwdK5b4t/RIGeOLx9xpREPLOHISbuieoZTqDet46ggV7/mW+2/kXU
sOXsHv4hLWdpNA3eJVxAtoWZeoc5r+h+qYrXKGAmOPTwqeny5cvC/1dE8+uEZOwtaOk7iUoel23L
eEILtWYLQpPDHCy3BCXGxm7H34kVzsc59uJbxUVsm5Zl8a6Fvcyl5/C1lbTexczhAs9t/llZ/DbU
S/1AFgcyMqtfxERGUk3OtPZnZD7yUbjmxNSGWuLEjTaQ2VgMsuRfzGYsmXkv+F73O2FjehrC8KlB
M3Ys4iY+GEV47o15eXQ9BZ3MZ9xLgae+IK3IpHjTz9b8NbPxaBRi6EG1bzLH98PQzOXxlF7yqIuf
UOfBflM6+O6J/ANvJGLQOuouM4+tdjnnT/bk3Wcp5CFjHkXNArN4Qr3U2VQ0yYc/giJvzmHcPQ29
ip99OVxBUddejnZgqZ8LBEabMk7TYzVl8qHU++L9Sgwh36mbl5ecoqLedFdlbBO/YXiwCZYnJqAw
5X5uogjhggiDEtmPkj33DrXcFzXUvNP5peny6nVZnN3SDhlEWqXOBRmTDxHw2cDPJLC95Mh1PT6K
RcUQg1H/GBUXimAaXYJWRfNujpKfZpsd68oyNgRN2yPdWS5fMF9O4NBWGLFUnWfbv06DCxSV5D4b
IkWwMWi3VYaruLR0S7KqEGmrfCYtFJlbPHr+w8yaP/kIV43JnNxF4ONzz4vX779ML0usFZV6KtKQ
wgGvmx4ocD7Qc5XPiBT9A5tb7mVG+Z5OlfkQXiV3Yz3E+6GyzceQipcgY88rDZbueQP/hG6Ijgl+
DZPSZvefRFfufihyBiSf9tBADSLy/3RxXFVJzvQCW8zenFsC+D4NIT3G+ndfomFN6b7gGxOcF9eb
P0VwK/Gt7OsBzewY9OGxUK7YjC0dR5GHZCNqiJx4cUlVi+UyPGvjF9FwvXTFSC1F3XA7DqYjDeqo
TCf/r6yq+SEjNBmlMtK9o5MlsWuUb50B9pDG7qPxKV7UAZ+OnOs2k2n3cAJuxjSbLKirvWE/su7Y
JNa8rwNhPCiOCUi5YFBzh/f6+6dWjr9Rj1VPdVcxUlE+pRrNci2TaHhmufnmNr21H/hoa7W/HNPP
HlWf/7WbuAd1mK5+ZDkvNHKyaiuMh+XRjmiL4m2yqTaBrp0fk52/F3MzPPMbQ+lLw7ysAD/0uv5h
j22xr2TJNEVgORjhQq493dEEdManAqPgixnOT2hy/uG3wkCm4q+gif4Isv/bmKzpRlj9XxDm8dlZ
DlZrfHXemB8MC+AxzerlOR2Gc7YwsNBfdTi1HXEvbxeQG+dqnVmPJox/Nm5hPwXUg6Z+wtYiaZ7c
NmoeizGGezNH994tLp78wPI+/WyxV1XdRNc6yx/l5Mt7WP4RHV8sj3lf8cx/0ZQtJumAYdS3z1r5
5aMzRbwtjYyyIgroK/3bg/0MdITDZwpduhIFfzlS1dlzPXYfpXsWSVB/okVs9Pe93vUJLn5P4tRf
7Jk6s7zhSXDifgoXkR2ppJz5f3gsVlxciE6TXyrpJauN2sBPxFk2pxjFy0sYb1/HDdrg3WY7bBfl
B3YZEiDYVOnbsF4dGNJ10afOyfaNkN+c2SSWyr85HhCjW7H6E5vkGlB+GezXGl0xPz0yQdEHZUVH
4ApSoG7tfOY4Mld2Mp27SUpQNGvQV7FCDNkn2c3T4vbIqPvG5w4Y82NRJBlNvk7RCsTKpYPuJG7T
tTf7l8mtipeGh2Y6PHj6mML53zLK/hK2+rfU94yNvTBCqKliSoJMvWF+ePXpm3sOjNwCB+B2kRfd
BeK5/xwBXDcGd140o2Ik89cOazOa5TlsedszNwvOecvCrlsmxmv7zonlh8GonDj3tcVasFLwTio1
8/PkwMKLhn1nDqmfOXG+q+eufmeSsYk8e08g02XRkmDjUfYPZSNPlggFNgKYc58GRbozqzp/NBbF
xWXMPZKbYnCml2hYOYNHt9vAd8XFFI88OmR403jroWrNkzRkREVKXp8EYMkeuS8jK2gemYbh62RQ
YMXogJJt0X0p4agH1ox2j2GZetjI3AHRJm+IDwb2KvwOxrbbfbKdGFPLIa7HY91CBcWVWLO96rn0
fNbcxbawHIyrgtcwiGfaFJs/zqQWwBi8XUExrAcZfHh5aAPQcBCyJTtrW/+0TOq56AC1phVjZoXq
1mYwOLTeymHweBny8sQcw37hPs11mdRblHDRqU0eK6VToBXruQm4VjB88hvPt5OjR9BTc/Kfn41h
/XXcJr1PO2oc6o/WYj1GRzhXya2VdMExEKL4zy0kiMm8zTo5l6uJhXBIHxGDubeimgMi/pKwnJMm
N3wqDBs/Z4zzvT9e2pokJPkm85bFpP5KpIa3IONCoFVpe0FtOPQjOomgqDFj8ATJTIdWDTwX22Ro
nU0geagJEpVeGs+yVzF3TMZsn6ldOTzpi7/URMKrTM81vFKtwaUOgqnVKJOEaTI13FRqzAlPNnkf
jT5BGqXbQeNQ5jcYpREppWGpXGNTswaoZo1SReCnERcW1jLpewxtpTR2NcJfof2wWV4zeE40nDVr
TMvRwBYRc7pQNcSVf00a6Wo03FVpzIvmiHHfXmuNf8HNXaSox2sHGdZDiPkaFStgxiIJPGZrjKyG
J4s1WJZqxKzSsFmpsTNbA2gCEq3USNqk4TT4aalhNU9jawGmNKVBtgmiLddoW6YhN6oeHwnU2/g3
anLj9fslhohzNRqXa0hOaVwOatfewgM5W/hS0DqN1ZnwdZYG7UqN3BF2+mV5RrKPGQivSw3mqQRj
KGHic2Aky1YMNM8oGxU1P68N5uf4pECPBX27ypgmeNU8PNWIwrMWDLzgnAeAwJ3QIV9YtmcLdrDS
ECHF8slPbl9fSgOGiUYNs3S4Ly5gU6ExxAIecdRgotCIYgqrmGhocdT4ooRjNDTQSOnCl/WNOGrY
kSyKuba79pFqEDJBBCGpnoWO1Jikgpc0NDhZaoTS1TClDVWZQ1cqjVlKDVwiOTA0gFmXUGszZccs
fXPmjYDBGtfs4DaTgF1x1SHmUXF1LmA7VXp1F3TA8ehcPA1/jlCgncZBWSu8KPjQQoOiFcQoghlg
F/0yaJxUarA00YhpomFTLPXBbtAAaqZRVKmh1EDjqUKDqlIjqyRtR71+SzeLBloNjbY2/K6rd/66
ocZefQ3AVgbuEyn+AACpncFDTKhhWd8lYNz2Cxce3bbjkJVfdbVZHutZdFta3mOftABhunNeT9Zz
Mzicj1xGBTQrLp31DqlDTeTYL0fZ+59j3oGTsfHbMPMfNqUGfunQ2/g1cC8REaitAMQjKuJjBSc8
wQvXGhyuIIg7jRIz9OIXUv88ezhjMbPLoKmmXlcaQsbCbKwbDSYbEMpCo8qdhpZrjS97GmQOIJp3
nYabqSemgU8Dz7NGnweXG5IK1iHNqiRDCTB0mpb+n5cKipoT+bgXLrN2A8KavwVIioauqZ72yCDm
q2gByHY80Gx7AOIgtBZqaFswi001xk3Q5k+mwW6C770GvadDo7HvQAPgAyT4UiZqz/mOVcuQxPWp
1rT490urP0oJH66tvEVkXrb9sdPumWsIdT5U9Lwx0b8lNm+77g0VY4lAomPjkWtSfaae8iRGW1J8
725bhnQhhPsUIoY1jJFJ8eLWrP30ARMgvpH0rEHIA5AEWxNm3m/VJdQQvdKORKB6S+P1dBIojdvP
cPe2BvAXjeIrDyhfaTwfOwyXc43sz7D7Pgw/KnjcBBrrt+D76dbT0zOQ/1HD/4mOAXQ6EGDqaMBI
RoC+8+zPomMDmQ4Q1DpKAGcKyGSRUCFlsOi4AY8FNAEQQMh1FIH7x/gM7PLX1TEFPMPvtg4umDrC
QDvDc89mLiTbEOuQw/Idd/AIPhg6AkFMbT5VOhaR8XtDWwYCEhIThY5OZGQoeh2mwJHYsrIkYMHT
dHLDV0nmTccvCh3E8EhkkHwm3agzGjqsAbD36ev4BpO15prpSMeiwx0RBXqPjLyHpYMfnY6AoJz9
ketQiKHjIT45EUcHRhodHWl0iCSSxEn4ITiGfE9N37jP8d+B1Emo4yecj34GAYEUdyCa0gAYjjqs
kurYSqoDLI2OspCNM1aLjrfM5FxGfSxwekCqKlvyNf2QGl4V7oYBBIGI2fR2dkeuKAma8RDUTAIE
4vx6JIZeBjE+yfgBK0vBZp2cfJ4L9lzh/RV6RnOrwvGzqojkCGFfcLZFe8MhyoPo/UQt8rFiP4Lk
Po5OSIZ+d5pEHHgi9JfCf8WB6+3tzEw2HqXXU6E2jh7ooJEID6EoDjFBfcA9oHDZNBK8xf2N38N6
KqUy1sGUPPO7n6yHjketePT/GjYKxohBwzsE3pQVZwxNWGUKEgNu2JYvXUinITfRqyrFeZyp3/Ar
095mLQaYFjlj13DmNwuGkdJ96bLUeqkAC0F3fg2KKObc+hRosGc8szC+DKP1J6J56CXzxQfEsXfo
OjrmsbNGa9x5igfM/nUi3eWFx0qHvTi8dxtPB8CWSB6choZxX4fDsqDD8Ek/LP0oJUPZIFUe4Xf5
NGcGwbIwfY/QL2wGELCVJH02cSiT33E0HUwzWQpZJNVmHVnjsfUvj6GUpEjibAW5tuk74KajbqkO
vXEYk5dYB+FiEnFglIdER+SCbtl4GfUYDuk5k1KGW2HJt7LRbQUk7DKSdrGO3NU6fAeBy77XJ9hB
OOHWDQMVzTqsV5Hao18PurDh2lOT6HN0tM91s+NSeXCziicrkRof3EwxFjbjq0UysNERwX7u5rVq
mf+a3dVqs09HxwkT3nihsggYkjTk6v1R6ughu/dqY3YINKKo/+AeHB7R0pK0rOynSo3gq1Fx7pmU
M5Mj2AgVCtw7EX3NglfGtDAmvB24Y//2JiQKs9MZ6yIc8mtY/aEmkvB3mcGJxmm3FXlUrIs6IsPU
Udqex3TbRTolyFhHxzFTcpn8CZN26qKy8AksqQWJI8LZx2Q5K6FWgkXgKnPKTfRzqgmCD8ylcgc1
WG3Vr4kiqWmn3FWpsDgFCw8kNn06Ev8hT/eHln3lOrXI7ETOV+91e5Inya7PfIcJ9eStHb+ZDjP5
VJfHDB1XddAeUPr7N0lrouGJTzuMpGecnCLgqs2XZDtc472eqiCgAWc/UceGhtUK6Z3xT05rDTuP
9Cwo16uv47RHpaO1PH62G1vHbdvpiBwxPvAnPODoSG6c3aWO6ALZvgsd2s10fDdCcXKv7F9Eerp7
C5O+aXTYtyb1i90mfiWPbt/9kpScjgb3JJjWiQ4OZzo4/P0RiKm1gT+/BzperHTQmJ9hvql0+LjU
MeRFB5InHU3OXR+i5Aa67eGegCsopvYw4OxYmeCgZ0enm79ffNdhDRyl3PxCSGjsLSXda/UTrZYP
MhRZY/1uOfLtauEYZ6ttogs+XEqQakLWFt/Ic1PSixXWyKus8R/Gef9uKRIKST1mO+YsyTmQEg3s
4O/TvrQOc/TG//Sc83bDgRgdIY1tbouj9JCvEQb3YVkXHQ93C5qhmqF4ThLI0kaHyAMdJw/Jlec5
h1GboHlO44fJvPSQsU5bKR1HNzy4J8QJ04me7v9+xCRh3iM7u4Y64T4NdXArSLhjzKov33+UkX5P
OmLwpQ7EM2t7HkjImzoq75KZt3R4vtIxeksH6icdraeV1rz5Om6PDJ96Ks/hU/3y/Q9iHc63dUzf
o6FDx/YrHeBnIC33jQ71uzre3+mgf6gj/2r+YE5ADk7LAByjgexFD9BoUQDEB/+4PlH4sa60SmDR
UoGFVTZIMKIBE+NAo9UDzAXwwOt3odYSRAzhDo5WFcT6U0vrCzotMli00mDScoOwVNUxT/4uWnuA
IMn6sLUKodRShIY72VOHJyHDl9BpcUKIQAGPAsq6Xy2Jx08bwwKIF+Z0nAudli9kWsPQfwsZMDMo
rWhAWEmEk6fTmnriu+rO5Gk+JFYH0oHF26JFD6NWPgxa/tBJNBBkWZxDotUQLpcGpWURFF5vTK2P
gDZAiFMhwtFqCTX/G3nyWbfT/M5xzOXvbf5ifUjvuDvSycANkke3H5FQ2KjMWKc2Z0Lglfw7ehK2
vyn+mWXJQ87SGas2cj1CxogwotrJDzFujAE7P/uhkIRbAFYS9xCA3o8En0bcMX2MMRhCFpW/2g/L
iaot6AqFo0XMjLuKzH1dCSoFyy6+tbm7IV4sdqjufbQHC0+8qjsJNUVHdJXRyvmw+AvfJy+lzWbd
Y5nHvWWyz+qW8u6qsLx3np/dyugzKtR+UiI/id5975Vj379fTC/hQFiiNJiP+TLPFE/Y1r0sscO0
HHFWgCTaRJMUNavp0gWADvL8FhiM+LQ4JguoGaudAQdiO+0bXYTURvN4K8uKzYsxMN7389WAFfoY
eURIPCSJzMHM/7zEzMZ3VmNhsshQ9BmSQ6Cp/ytDXpMudoudq6wfqoNFkTQi3dlqFLsxjJnvGK44
F4H34ji8ifwLxvLkHNZcJ1VGwbvyrYMX2ycntG4dDz6btmk8NElY1j3/rqyUGm39UschxBtw1cax
Tf/MoeciYD33reuiHiFTci+z9DOqewPej8++X6rJEveFhj2ifMYlyWmmNydxhmi7czlP16Vo493U
Lgwk+X/s0hlTWWVOdzXW090flHstC2/F8S/fFimno7AXzZOvXwxRGbcRUbiBAnRNCt3egeMxk8GK
sPYmcZUkuPeVUzxl03RLomreM1eiHmRkUtH0vuTkNBMjpLFcGLN8IvyzbCTyxO1QhPIJYBZ2Z/Is
8t9xczPHSKAJBhXEjFIN3mMure5MSdr//fL9Z2mR1KsoobDD6hRPDXP2nPpm/JKl4VMoeBrvUTWz
5UUGV/aYF6I23LAJ8TmQusWjb6BmZq/o6CcAxIFJXTvgdg/I4tyGxPPoCd/4nsn4HtP0mvaQ8GTy
pPnwobejXhnvidBd4Eb1KwrISU3upB6R7RhbGcCs8cDBp9706bjKeeK5Vr0y+dHbt7MnGvfFnZMa
yNA2Sad58cPw4QR7Lgfn708X+SW1ELLuYDBhg+Mbwdh21dtIJYMWzjStlppGQ+yRjZC/89iWdLdw
XMKq6Z54Z9CSEIef/QTINhgDJDa7lc86aKoNyiPvKANnfKJl7RJRIXDy++EEcoy8oIA4uSJos66C
OfQmQoKxppGefdzcNuyNkTa0SXFK2f+wmNIfZkZdnMJ8OXusV16bwTThw0nUxO3ovRtWca8o0t2Z
lusc7ZqMHHTA8CSpFj6jQPM21RQPvxr9UjMzWOdTvvYDwz7z/qQFO+RsjQ1q+pWr+GpQ0viRVOW8
HzszP8goy7aT5OnLVGN/ilynP+Xe1AHqg5H6RWPdgA0/Jz8X72zLCDKSBUKo8T5omj3UaCdk1PP3
Z6IdUG40OMODmqcOMu7x0XSof9J20SqUYAujQ1OTy5ACZa7Bs2Ab763ZTa94galr7oPu3FmoUoUz
03ZeiWBhmek4p0kVzgnqjuKtksObn03371NwS0TXa0q+tCTkKle6a4hCddJBpScMwkjD4mTr0TX7
0ZRhCXIppjuPDPUzAaafcdkcBuDJN1afxiZBzoUwZ1g3koIVzmEeV2mv2xUWt0WbjaEfuG+ZH0+4
sOVr1WQOiGL7z62ARLiBTGTQSsGQx70a0mXyMnyk874w8FDwSMHgYq5+lyH5GhbtpDqW9rVpTowS
aa/yszfWkpRELDEjSvOJUyke/yRm0jPlfyq1jPyAuDS2KtrPs0g3tqWgaqNs1fKvXzMWHw8cEiDF
08aE4XbfmyHQ8u4mw43b/QkYhDPcLvxzbNnP5NfwikRErBruyq702Uw1xtHVEIWLq4s3j70cQjwR
M6sb4rXPTtx1XAWb14Cy8M3EQn07DE12mSxyc0mCR5IuUzL9c74CvvIPHIOrtU8X0BqAgZiXfplJ
ehxFn4MEVf25L8tfS0fZfepyUZoc54NF+7Ad2Xgawvzl4e0hBBLDQmbdCWfGr7q0zFNjGfZTMRaf
UWAfF3dwLp2/8AsL15SiNztURvQ7Z+dUB/W1RCFDhN7AghWkC2ce6IzcWUjFGRjg3MpikZdwntCw
Tl+5yTrPxoniGcqiQyYHzaRX/tn4NWToYoaQbICJ6MsvpbcO4ZFYs237TKqfoY2VRlX2axR3P0pp
LCcKoD6iTw9Lts/Nb1MGjtx0hsdUWrFdmIvq4HaRTm1yYUdBoF0dtph2zsD3P7K6P4UVLU/Dw4s2
6WgQ6DGG35R8jruS389tbhbEwkNUmG1x8hoGcrkd094tKQQX+fgqXBa7AW18khP+KmaXNcb224Sk
FUsN5ztqAvNNJEZvw36CG3PZc8h25pSkQb4N6AtKIOfxE/Ocb6YF0ipq4yFCekjx9NE1TnKocdJt
s5B0X5KlnNvqQmyDtOGMGyhOTzFEuDW6N08xtMXKmbzgU9gyvuQahS9wl85ZxCNy/kT/ULAeeqRs
wvVunqB6qK6zf+nWaykUF4RncVM4jIeyZJMjLcCDPvrrUpeg8osZT9eo8KngzWbegh0H1tacf9BJ
T991zn6h5vEvGxhUER17BXt68Nzmv04JKL/5nMA3vdDKna07M2Yt1Pzukqg+wg2xQlIAsYsTM3t1
o3PCt430yy4dXnDy9DuWQQz+uQUNaNbdQjAoWlaM6NELMXu++LH53LYa4h7d/thW3ZMcUFMqetNX
2dTq84L35qXFO6yQdRZYqBNEhc+u/TZ77C4Rc7MOrutyW9ssdNjbGbeQIJvRUYDFaMyriLWWnX/p
6rjYTVHIBH0WdAlMFp13ah1QTaU5bAHcH1yMFPGAa1eHjFuiVRM8Nu2luUmZv7Ad24bg+1XEM1Kd
EQuVHhophs0R1tSTXdQ/Mtb6O79q5Llu1pMhTSAAm45TVA/BFL2nM/C3mYT/SIOKI9NkAtOmnx/d
OJu2+VCs+iLv93UDcGLUO3p3/TVGHh6qKAXaJzA0OzNuf1XG/Mjopj40yIFoBIjYQPfiGAT2mfh3
yCyKwzdlneXGm3ijSn7qzE2zbR+9uiM+7Ny0QBpti0xrW84f4zCs2MNk/M6o8IkYaqMBGbrEGg5S
CPJ2Mz7dAKBuJ0jv4Y/jTVsMQDduvO4TFe88e4iohKU6KkNq5dQFD8R5crO5SZxQFvxo+kDssrHd
z+P8A49+fs/oHGwVQIVgzlWpnybtkxfW/806bqENQzfSzaNtczLdv8ksaUss/I0FF7SvqRZlSQLT
1Er2ho2wdyaXvY003GDnJ5aNtdR7j5a2xcgqP6AlOaJw/M1Vtw/ngPUV0wZQ8/VQGz98P4EVHYrf
eLO41cTLi+zka8zfGIfBG5f3K4ppUgfWvaO/9IUcxWqungj8euucd8Fusm3cHFOar/AxeauyH291
Q4IhSWNzVwzpax99JpVlshwk7WA6/yrSINr8Dk4ITWhmiEDR+/N0vDCkofNpD9WCHkIIdD52D97J
jmoPkYqL+OwvMHsdeVY/4ThrJuUxsdqPNhVcGWsPj0ONzramFDxguCnpf1xLiix2Q0RjcWvhQTXk
z4xZeT1v5hladBJIPvBarKwwD89DNN6kXyVrAHbUKcixueIz3KMz3dIDQE/+aYS4xEjmM2xCTH4I
u4UjVo2AOXvQcR1V43yhipuvvwfHL+uvZjA2hk1Qy43aZ+w/+Tb3HWbqs8Njv0kFcBrkh3Di2FRI
80hVNf9Gmo+2gzUrTpG3IO5jLjyV2ocWIxu+sSJN623VxxtF7/fOtvqZORD5YaSn0h+nQ2lPx4zb
QAhW6wbTvSZ8tBbsqfaK0MfYdofAdGH5IsP5ohX3VBrkfXnUqle2ncLvWdwPbO6wfI3eR4fHE8Oq
t659g+MGfTF4HS6mSrKzR/N3A8sIx4AoJaj9U15mh7CYttWQ/1GBd2mW4hTM/aGCldyoSEFDti/G
MiSUWKsf1CW8tGl9wrJFfxxNClxBeJTMed9cZSB+uwjDUj+42259iSNtBaIlvh4vQMXscstsnc8Z
vfcfdjTYa1eqv8tOv0ZDPzAfMmPcNV66yzAjKMsQdOQk8dYOTn2fT1snR5vvlvJuKNABcYnq/IZ4
jVJqvsG+w0FLZurLDS09UWteFmKWiOXlVppmcWEgOZYzQ35DpFv8qF8MzycKY0h4iJLlPtbfyBT9
Rio7PJICWPcVDQ6i1jl2i/AOweZwBX5AVoaLri3a/joVvNlbeyA1Aw3MSRCAGHSYcciOYgs8wDTz
nb084+k1vCIIYXQs+bEbSNsCZ0KsNsdM7/L4g1hVzore35k2O9+pBEibLYLYRkLmog8K6oj0y9TT
yQyOlJyCxPyiZkcAZju0LDlVvcODRoMTdXKHhZrAddEOU4G+J7MuRklKa2yNYR8x2Vn59iTPsNYL
0tMw33uyqd4wemKEywUzh8Kp3syqXZ5MVlrI51ZRV3P0FKZENM1HTuDuSlnN1+/PyER7dyW5jPvO
odBqj8p1L7GaeCeqDFDHnWhl/W+/iMd3mPtUrNtG8uRjakqa8PxJ7c2xSXbUb/zNbOyrZiyiVdt2
zQX1+4/UkvMhm8FBMzJmOAV6ebC9UfucLOc5sploLoPYt9NEgc7MwNNXYcVKMDkYeqUWUc/O9VFk
b5VvnYaF7hWVI3CwEK8cZJtfCJvtIgThVhDZ72Ik683+bb3wrJB7TCsGz0k3JYaPTTlhBiDfzSkg
tqx7M9XTKsT/dpjznKc2xWLeG6SPLZPjUFNNxir0nWYLAlueoA3BC/17lebyidUYTSR1GO+JKmZb
+jctiNw04O3BGN4dzxOHnDPs2sYZJrFpgGLX1Edl97kzP0appp3vNy+YYxE1e8+5XwR7jumsfXk6
v8/IaHaMjGfo6Xh8XkyGB6kVBXvZLPOPSZ0TF+WVmtVjDM1HV3sX5TbjpWGMN1JxJYvyrTDrDNNT
wiMQ149NSQPLhhVmemLcuyHRBy1j5c2lp7RtleFjNKfi6o0XJ0w563TRaugh0EZGpqu6oVWs1S9j
Oxuo5eDTaqNj995yufJ0xKHu/OJmdv1f3GrRsaS/925Y8XOSUUdID1F7SEbBg+KQjiR4eDosYlZH
sEFoo6eqD/b/U2NoelZ7nu32c+wxs/RRyFLAQHipCDJZuralohaHUeQzdVjBJWH717B834A0LIe+
Cu1dW5bvMyj8Oqt546jZrA+2Yqpf+BcJ8sZOHCs4QzTln8BU7b1snYif3kA0CccNRlTetiSgvmqb
Cwq9JNYZRmWRdb8Pg+FH2Lmfbt7ShDI4j9EKzWsyJy9NEYKV9xGLMbPUXuHwEyYluqdx379Z6IAy
t7HX8eLHe45i0d3XLxzD/A2KPnxcFehTNHIPsmZnfKN45ODy5nn6/oxfZbWqpMu9hXZraUf9zdYv
3x99v4yVumH+y05VA3fWiRLiyMO+VbD7hRGz+gvBBUOtyWLtlpRgokk/4dEugZIc4tNvnU1uIIT3
Jh/BKSAww89ypAZDcluaKoMeVd82r/Z8CKaw/mHO0dGeYufd0xwwXU8rCzkeym2Jc7d7HsAUbMNp
PkvGZaQijY1HJ96zyUj6LR//N1fnsdw40i7RJ0IEbAHY0nuKpCRKvUG0hTcFUzBP/x9w7upuGKJG
Ey2RBKoqv8yTWK0ikVV7a35aZ9kbPoCSMUf5Ri1Qv6cLNbpEBPpAFDRfmePSWIZadhjRyA51anrr
iMwkG+CeF8HPukvlF+PSxCGG1dFt9qHn/fT7onjnHwL5kLmQwjj3wEuWjyor8rUc2Hg0otbPyiZE
prcFPuLNmE+YMB2oAUU7BJfeS9pTlE0gt0m0uRNRMq6gaoVpOz5HLh27DE8gpIzJsS188UDhvu1b
0+x/Vg4OmbCTx6IjFsmWf9vMZg1hT/qbCNsrjuAATCSWZ3suxvDJlO+cmptZxIn7oeOrKNXFHftT
mNf6sRZ4UbQx9VC+Rg3mRKAnR4/4MkSv+P++cnEY7IdiQIAI4TLMD/ipBurum2wFHQYeJ0lrBvfB
DdjJQNTaXk5G0twKp6lvaZf8SGqukMK1w7O/zNEljjKuicYwPeVA2PaMBrmjRLKbjioColkGJnnZ
rmvfQm/aopdqe5nTuyicXiw1aWazAehU601zpnAOMHidHSENZsfXV68Hzp9qnj/xEnKu/mAhLc+l
z23HL9fU1WAhQLWkEB5YwUIt1oQn+43wEo3jgh72Ry92Tn3W/2YDLE+9k1Jv1KbcZmK1EhypNqSU
2s82bG+hH4IYw+2zbyixu+WJ8hZD4sNbf9Uuvp6H0LkWaROhtaZtRl6r7i6tg0NrftZ50Wcmx6pc
Zs8CWj7xoGi62C0yot6yWmTz917/QfnhSNhx8lb+YKUbrYM40gxyOpqpdlNt2Z8GQ11EbdQ32wLR
Kw0oktzAboUsf+t61r3pRvcWVoN14CZkHZzS6TadSVpZM2vrbgg32MoQDY63elw6tsFZUWEBZMrg
FAT6fTQEjVvOcjAtrON9kZ2desjOGqvHNg3D34gBKYlQeKZag4fNc7cx3O6rr19jpYajsHET45IF
Jo/vmS5iyztBAjLp6bVZqGJp7A3MnfTZD/rB6YAhea5LZRwftz7D0OmO19eSghHdgkQ27EzDulr0
tn0qjts7NjrGqo0w0mOGhVIsyys9b5cg98Thv2d9418sahDaXj+4sT/kbB0sHxZMxmYm8Oubnrg5
G6OlTAVJB9+mOje0lqniJWoiFZ5TI47O1TTR4lZNrFlzNc7rwUhra/V6oFOiXTr4aIGU6/65r9Nq
K4CxcdXPuy8rB3AGkgmj21hv6adrLmnQNBcX31gyooXVohlwvLcvkSHev35XnVgv+XsDXtWYEEyf
uWgzIOaQRP2lU3Ie1lCChpOTh9aMQOUmD18nAmiiLELVKxhBVqx4dKaOHK6hzg11vkcrd+bykWaf
1jaZ+p69ntteOW4ydvWqqcZK4S+bgu6hsJQxzsnu4Q8qXk3h7N5nTUOqlDkT+AFpzkPvm+qq+uP0
NcOJkqrWFnYvMaqPkNIQRmX6WdeETXRImhs+7/6Ci0wxePQm/WTTCzgwq/5yqigm2UzUx+rKM2QD
81DMD6+vqnGnde5w881iuANRwPFMJ2kwf0qUzaCCKm3I+Jx+N3g7f5daZ6zSoJZrPrnDYtJJvxmZ
Sxw/8+fkuFseNOfLNXz5bhAp+5iCZ9+sUzEDybUKU3gB5VC56QcSeb2jpKtlFEvAsiWdQWmhNy0T
jq6r0UzcM++6ezZNwQFbG3+7TYZFWUuSHxRNVqXTPzwc23FMy4ogRTVKeZOYvnZBFWGdg920aicD
pF0ryS8AjVkISh7QGHq1zvO0v3MVpRi+ZXjxxpSpIrPavRb2/V3v22SN4HDBIqSdAy+5eBkDeRJy
xQcpUiZcpai27lD9rKDdYMbSpxuwWHwAugWzcNhSgNDenQgGNk5ERc30t+tG54xGzxBq5k8xlFdS
S8ZzIAW9GCK0NOqtq1Ur+0c8FSYmZK3ZqtSLNmFRu89gfNhJ/daH5fijQmwDThStJzGaFzPu47eh
0y5OuoNK1H/rrsYJJSz6b2V6xWKQn00yVg89IviWMAJKhjJ/f20dXM5HRlV5ZGBRBAd2RtRipEDR
svrsi+6KkEjycKhDaFJaeJkCkLTs4KatpNdxoxowECEBsh1Md32Ju7ndtRrImAEP0w7vImCeDt5e
1v+R2Lq3kJDLmW4fbrFk0YPhD/BBE0aMHo0gtQ+ayS2cB0eFU5WvgziK3lBMfHyidr2K8z67egF7
MZPQ+wok/zLBNwcbqgFzTr/b5DEJ6usDlnJsUcrYsuup7uwceS2m9t7qKv+JTcYnkNSuiwp8dISU
f/X0CE4WPSdH8OG2MJ6TV360XUvDrxMFDBL64SGTHk1poDrqv9IyKfBDAck7WFngznNCJGdKpPyo
Ni4I4sDj6hiPsL+tB+H8tGqOKAL74zFmtrM2rRjbdV/Tnslk7sBp2ESea8CzznnY10YctwsRALO/
5/WEAoLbd8dhgA1Gat38dtS/6xK5RxlCB5RB0S3TzIRMUV2egbZg/hoy7y0a/CtG33ILM92B1EY2
k+oo3Kal9unlVM9hGV5BRA7XcrLaS1Z3f7vWRqBJAhquD/+9EzBPjqSq/kLui0A+mdnBi90aBpaq
b//ve1yu/dlW2i131r0eeAh6ujyT0VP3kejjggaim26p5BSnTraC0hUdUtQYpv6o3E3iRLuQF+Gs
2V/GGIkD6uIeQV2y7WA71inqAhybPjUjNcuNQW/Uro64iSZZ8RyQj8vOguaf2Mskj2HYjpWL7yso
dkFQicXQRHe7qdwn6ANn5zlcuzhyY1yIVXEwSYMuKtCDF23oh59pUVyaPk3eSpP3aooMdejI7Xhc
7CegT2JRux4tllZpLV+bOLsbnhiUXAo0bA7IsKpYoZhvtJShI+Ln8zL3nbZ0vvNRzu+BZn614xBt
54kYa6SiAUW34VENbn+U+RzmzkgVuekA53w+hSUSgI0+uD+N3ix2mTdxjI/dFcMSEFkpfw48KtT4
OnyLaazd2f1AoQJiXt4xDbddjB5+2xHJyy0AXJjPQ8MYTr0frxpMTSxZPQZewDZZlK8HH2RQIfRd
qRVovDbXcY3Di4XcEQcK2xgbb8BVTzfbhv0VWnhUOC//AhXi79lkJ4c8o6+7Df+AEjMAzgG9JGuE
XQgdEhELTSn+kRQkJAOx0s2d6EDH9wjVWV4c6ipGQ0bFW/HTa0s5OWOOul471J4sG5c6XX+M35K6
Fw8zqD4TPaIxOjvijjn7ssyvuA0wDECipLi0mW3lIYpxB/Kk8BOamrv6rEW+WlhoqVgnmTHb7Zyx
daG346MrguHPEIUxppjUuJfuFLGvo/yiYtbuj+Zqatx1PJcuEZj2kMOrva4stM/Mk+vOrZINw3bJ
Xy7+Ulc5bEfPqW+4hkkK5qL94afVURFO/MditjGDbqtr4P7rO3dPi9Naha023sSjJ9YWU/ovw9K3
4Aeq33UA3jQtE3MlJ1NstDAmbIlcGGn/iLTTbDJY4Qo7Awbi2j3rOIhP0ouCYwoyWiVv7CQ3LrsX
6+SFvh0uAi7HuOnin0KP6YtrqdjuRr/BysRfoaNusO9JtR0n+SUrwjGOmbuNjACKAttqPkU/MHXQ
J0H0XtP+RYGvrwFvC6rHXHufcU8jQJYVKzq9pkeAf/ImsajwoZ0emaG7B5GGNFq3HgR7TMEg65kR
ZaVkwpyJYavz0Vx1swUKM788kFubC+6pQq02xjyLqd0jWjcmaKDuCBjaR9gyw0uj2GZPFofUl6KL
mpawiZaL4I8qHX2nVcK/cKCulgIb1HqoW/3kJDGH9Ypeg3yoyJ7L5q2dkvBYOsNfxnxfXgqZJ2yi
/ENoGQ0z4yoedDCZDZyzwcnbRRpCVOia7uQWFjniLj1APT8N89pI0iU92Km4JVN5l2yWj5wE6Bcd
sc5oxfQ3z/XynqLsVrS349mTa4Tnn0xb66XOxMQdkw9qcTYNresrF4LLMsw0f0EFbDnfwJLlEJUg
l9xfWSjESubZycvwNExyTDdVVftcayzNUQ3sVrDmI1kuhxy+ttLxfE813LngEZk1GF7ak5a8CFie
e8DIVBg6ARHrOhIbOoMTtCrxo5uIutdhacLiF2IjNI3+mGEVhP6pi8Nu28OeEVLB6OWtXo2WosnI
fcMm+FYoBip0hqpNYeUltSfM1xvJ3i3tJV1javpKUmY8KFfvWmgNOwNS3dr0+4erMMxF3q8KuHiO
g4M+uPAiDVwrhH2uBGzjVTt06hPIMXBX1fdHxU+tZNFDYeB9WwC0Fz/SVv2pbclnS6Bc4en+VUS8
azgaN6Fs/CUJ1KXP5jrXtGBDDq/asTEi2dgkaxTGuT2rPxkRttVKRnQKqX6TNbG3UzDgdcWOo8S1
2XfZoQmwE+odV/E4P9T/ChE/ksbmE5pVDXWSZ6vSiJqNRrQqEYF/VFO4nfSvGoTdd991kIq8uD2o
VFUfyqU5NbU3OLL6T1wzb6YJAqoBqXKJ9MDYZ10ebLOYrp6QrevSHO+dKc2DMF8COCZtzNrMOiZa
n2owcgaTpYUlhLFBsxrw6Y20haYE/q3gYYA8wWWgv43E3S07Co8oceNyikH6cnhFCycJtjPHwX7W
bvRQSqQEceqW2IXurVvH2cIIcp4J9D3u9p6L6FuIJ8PsdjWK6jINfb0WaV5dO056FuGNzag4n8VD
9psWsemet3Nb5dzWNFrGXVfaHKyfsvNkM3+vyz8jDIgrIAAGtoRb6ScFbeqf8SnE27CaTYG9zySm
hR3QoTrCxEZ8Y3+w6klFqziuV3bY2Xushw8qFQh9Rt0jRCNZgyvB6Jo1uDEoRWMvetUGG1Vw7DGP
tskD9BzDismbZRDTXWMrTNHhCmc/lCUNGciybKcX7LLqdaHwiVJH/z2Nw3vD8nJRjWadYtrn4pTb
FsmyvcQFd/Aj8zPuXLmxMFvPmAX/QEGkhwlz17uSFBNGN7wtpFuTfHgO4w/HKH/1MIp3Zugtupz2
VeG4YJ2Y/i+Lqfpju5hkPDujJ84GxsUExznpnb5QYLMPEy/KScyeSysrj1Wb+HQVIEgVKqKDd0zl
Bc4uZ6E6hqVu69einjLuzD8Tl3UuAsRYl368yDFMLJjaVudoOoexPZwskM80FnXWusdJsoD70R6j
KQYPMZkI3DDDCLJ6+BdL5OCUXkAjV2s2P8XBNmtxGrSIrklTGHjl4LFVvtwxz6G8yuFEy9nm+Hpg
leQr6rldvFfHrE3tNe5E5oB/jKzwLynh0bXRzXB9XVonI+OM2Jm5t7ZaR8OMmtMn1d3oAugOcSmL
I/Gz4JAluDOiNZw2WmgNyOO8Vb9Zir3jqEbviKeoNkW/16yNCG3n0GbKOZi5H1CZVyC0z7+bFeLK
Efl81EMZL4zM2bZkmPbCgFzF9vOWu37/xp0I7kN9M2lg2Dde9C8Rprq6E/ftVA4bVZLLzo2V6LP6
FI+N/d9DwVkDybKmQLdv4mNXtD8ivHibyAK7LTz3d6TbjLv6zrWWkO8k0h7H5rgf8T1UaYOCPjcM
8zlagXhlvwB0u7OKP63r8kqN4Z9B5ntA5viQvOTpMniMPB9oM73rQZXBL9LAvKgExwT7MiZAJvPb
cB6k0GdfDYitJUjrXrl7YDSQwe2U6PKUkDTDt7StdOMD/wQdH6LtDpI9+MJ8RpWB97zTjiotphMc
R8zVnJ5B6v0lP0JWYRz3dt6ES/bm/VI69t7HDL1mS5AvcwsDXFThVfBNb6k8eAaNvBlKYWxJOdBM
HYbUlDs/AxDrPUknGKZODIxdu1EKi2g2F9kT2UUp68yDnyf5ehxryCVg7jFkJgcwwtHR4Kh4Sbzl
YDukqRwCXXERmxD2IdJG8spQYAMbgIOU7aBozJcMdSTxRf7uOt66JvAucam67TiUxrasknMKjHCj
5WrC/PA+QOZb6gaFrD3sEb/E4sylYq/dBNMQx8oIEXnAqUtWQ9iKXhdhBVvkeNCIcTteyShG6zDy
stkGsWUiGVw4L4z71mhuouKuHTWgaIRDj5c7dT9HA3STSqvfLSQ9qjXAQlH2nl5eX+ky+QHTVO3i
eieywD6WhrkgcBWcgHBam3Qi/J3opK4ohOQMYVFahxtg4bhNs0rZRNjoRIfWJJtkRfZJYA225TWd
NDgciffk71xTI+4e+NB89nqI12PALBtzdjwoU4eotcmG8hVmaI9FkO3TpsEs4o9sVUhm10UY7wi9
nVLgUhgqkMVhJHLnacYvM9aeTpYm+7AziEkqCDpji5jQm/m2zeQ/nznqYhjb3yKtzWXFIURxUljg
+MAg6nhXWlAfoeZ1NDJp2dYzii0J63vqMGCerXCJ1+0BjzjrAeegI+OETTDMR84a/ark3Vmwut86
MygugVzZdmlsPDmeQJ4FC+zKbsYWf1aH1p33Ryv8ej1GWrJJMm1blMSRYVBDHl+Dk9wDhqLgBeoy
Aah6cQGm7+/bmIGCNH+D6EqXDOCwhNtY3uk0xMrlDLsgxaHuRM3WqmYtu4CPb4P5o0PNfGvHkKNN
Y2nE1L1bFtsrsBBY3fWcXF/m4wOJp3enMOaq2eY76sK75UR/uqTRVyIQFblhFa3CQBCohb4aXhX2
dGRnztKiumGYYI/QrUomi1ohtV81Wf68mXZGVRu3kO1aaFIn2W6MNnMAPZXV2jRSSpr0BpRmfA/T
RPw0NCRZOFIp84HFfNRmVlu/lb0+LOSAhDFiL1/Ux64b1HXUObhrmtOuNWb2k9aZ1xR1HRQ8yUqP
3JKyWBVMfMPKxASDKXiktYALqQuvgZs4lH2BbGvjZ20G9qZwv1t2e1N7MPsIyydq9Zvu6tkxjb0b
tNZ24ddmv5q05gRbgwktYWmcfsxrEQaCuJseZv80sgiILQTrnk/uwcvyv5EjrENZzxsR2zoqnatM
MYZdBwzxVrEt2HOP44bKt+ShxWTq9OQ7botgzz1VLWmOJyIo0ekQbTfSHbFGM1k6FYFF6tFmaC6C
ktTgTgVp8sBhwlTU1d6JK8DCmYx+I235u/Flv6Gtj/e85djY9X9SMWXbzvRrWBk6w7oqejO05o36
ma3dxg3SjMI2gy05XPka6VjTcNGpXjJykcyGpTHCnTOvc1MrUpslgW9WwCyZzl/JAjGNFVm4Mipj
nsbN5k4bRb2z27VdUxBohxK1N/UGZDwbyGpo+ReaumCVFWEJlSD6FaiBeAItt2JkG4GZXsNm1IZL
GBHJOqtdtXf98BZoWLMSK4cgTW9jZbTfsssNxpwtMej5wdMYdyeQhrBozuBgzDGOAKMzhFRhOSXb
Pa8obqGZmvcm11F99C/Ge9m69cO9kWfGiRI4YMemZNPAkH8lfMHYCyzejVLiZEX1Sr0aG21f2lH1
Tp6MwiKmJbx2y7rnGqcVqgOd8iTNSL8HpWhvpkufYlrnCAEj3tiRtuKDYTf+0ar8R9o3jK2U3Mca
a0egjd0+cYCdIJJcWtLKS2YazNjN6uBmdv1OUd4tTjOC/L2nOKPmPzzD7EgSEoB2sMhh0WWsRshx
2dgd8xRDZzsJQHGNYPGvK1NxJNndPPglT3R5kzSIcSyKR0tbHhV37OdnXF+Amt4G/kHXhi+MrlvY
ZATeQXo4DZCxxGi6DSVz5jVIUvNKKuufhVLCHJyIZEA20Wz5m4hg0rYWW7fBFi1aqkEHXhEugV2k
V82v1TKscGWaLZAsULN4FRtr0eit/uagza8YdXIC9NQBS7NddmJJ12W5Nqc63QMylUvssm2WJHuY
Mr+HChAIljYSLYp1Poq1btV5cBCbshnWA+vpMhTcVirjWQRPKxCgcYMpPDeCent4ifY609WuBby8
LYkWlBUl2/VYdSuldfUp0oBdyKzxVzYB80MqSlpwmJz3+QCYrwZxURTN3tT194nzOoUQvVpgP5DL
sW/ndjPMyqrn59MMx0fioRXTqQwczDLQlmrzGFDL0apuGY0q/oi0+DFYYF/YglDpOVdb5FUd7Njz
0BcvLHPT2+zgjHkdjp2lmhMIOs7Qg20UF/RSir+d4S1QWX6dXUsb/m4krIaJHgPbuUApNw7l5DOx
yqN2QwPS16AsVqQpJf3NfXDwPO5aur3BJ7ds+9pYlxTlLHLKE6j3MN/JWy1rJpCbABPmWXdCfJkC
FwNn+oXlJ/axG4+BGscdL/J56qN3Nut3hofvdsa2vhs8bnC+vXE0TS5dP4o4eUt9qWvOtIJo6PGp
FZgdirQJLnZDvMHFVVo6vxyOYaPe7Seof1TNzyUN2BkCR8tZzjuxdqye03hufrz2wlnO7+0NbTkj
OtmdqgC9QEq5ki0Uq1kRx32Xfg7E9zLU86VQa0EkcqeXHHxlgMnbQcfuSouaEct6/saXXF0yqiQP
pEAOXV/zZ/biUPIh3vokHOffA5raX1fSZuAp81T0VFJkeYX+5EWsxfsm9EBCMVDkgAQqTHmw56dp
+lAp1hPce0RdRSc2ce4RvTTC6RDaHiMGck+u3a84PEVvXt8+ooL1fZQ6eF9/3gKn4lJZ79PIdtaW
MJ7C2M24LMLnyAoyR4KpiIBkTXjN2RFD4nBKBMpCxX9oKVu3EH4zFZ5MitBLKPPhZX+3eoed0eAd
IpvbLJSqFqAQBJuM2+Uaa8u4BzoIRlsY1zqh5duNsx2X6RlCgfwhhVliDZ+ZOt74G7am2LTY7QjK
tA/P6KI9DHX3TKRn3RRdTS2wFrG6DuY2pjBnPVQu/W8l7JSOF6QNM+8Y5a7adaFENYeUHGn2oYds
tDVkh3dQC3911XetdX+ryU7f7dLZOsqcFsSPjhzuol0D+WAB/2g6yiwmx4Ms/6ajMI8oBcfWjn0Y
01SwZbn1w62RFcdFSbM5Nlc8Tnnl7WiSgvBXcmtuoVexuRTvOhkhxv/eJy5TH6stuUKH6k0IBT8K
4mpxGR+k2Zd/40id/KncAmpSby0Rzis321/OZF2S3HEuWgdbqklNbSHIyRsd92Gtkf8mzW4uqqUG
hU/F6Dj3DlG7GQRBWdiRq9cpscd0oU2xd3byv05fuh+tlpHDKwYoPTb3mroT+Tmt2IMhB3TPGjIi
mhM05QyaYa+/0cNuEBkNqlNoeuUG4EXJGaQEH+Tie4pmqkBT1DiJACBBKpCQTfBWEyB1Npo3ZO9O
GW44un94o8YOwExD9nlSuzL0OrpJ8htNUd1ajx/qQnYpLDe9z3jVi6K/zMQ+XYwRHwwWjZ2TML+m
MpvcbxI2u6ob2nuGVJ4qlhR02+6eYdba9MwpDdaPopQ6hxHkAmX37TqgkHcxCwEH6i6qHL7OiEhT
0DJCV3pzeD2EjYPi9vqyxE928Gq72uQKEastJnMZEqTA7ZwjY+LD1ZrZAyuFqg6v55SVRDviMBur
mgK8tXoIP50T+evfbNwRrsb8r48BJni6z4hmoOs6hI3RaPiKXBHu0Nfz3mlTndQg/+m/79YVFSZ2
iJU/MUMNUxsPThAFu4FQ+WCb4hABqp5Ye/e214q52JWYYTiEyxqr9cEMXdwXTV/zuZufv76qatPe
Ng4zYzn0B+Su4fD66vUAtDPJF51tkBpyKX4ZINGhgO5lrQefvtYWlxgLwsIeG+dpk8TfxCFWBCuN
PNKT2PChJjeLscT8audB/kQXdQhmPwGPh2fNreZlO3afprLJMNMlVOPV2rp57T1h1//OA2ldm74N
T3KACpMoCjKJrj5Tj/GCrMXPIqKcuc0n46k7JqMWO0YlmZ9K2/vnovxdZUwtjmtiZSp+DkR2ng7C
5IkAPDfL+WmOvLapo6DmPuKaTzQdqOjJsG+GPqdmMGg+k+TzpUlmyjaBNxOzeSmW9RTOVbMUQ5TV
MP33AgSJ9c/rUCAB+yYnWvIGhLa/Y+jET9Yz4zJXXSwyckN1Z6k3O6EBqWmRLyOZJ08H/M1axk65
YzsmyJsNOlH8CPHat9r5wAakhqzdZ9K/v17teC5pn1yCMa+nFgGlNb4ifUtmINYr9USS/kNV3XBV
mV5+UKHBjBzBVBvgJQEk89fgz9qlJzihpEzYyI9Y3YoiCnNPwiD5sqHw000vHr0s4ze2jr/8TgXn
Zmb21yMUXOVhM3XmkKftwL9xRR5fS1l77y6d4e78fRMRoHcGhlIoBSvbCvKvyRoIzUV5c3w9jZEy
9cn6jJpWrimho9qZIe9CVZr7RSAHQkhLqQjzSfuLns35u3FjYvJR4bZxSVf0dckaTWUOIlR0IVRI
dhhr1jdn/8MkweXjOvluPQNIhy4oTWtBSQwkzpcdBQFkufRHZyXjpZPQqUTSel/pxMHV0CwPIInw
vsj+F42tP0VEtyM1zSZ7jNL/0vApLGVBh7cD2nCJjcBk61Pu0rjC40Z9iz915j5ye2c3pGG7RuLw
l5zHue901bQBJ76X01wa64rqzbSzn+Ycju09l5NOHf/wlACcS6fpj9gvEF7M+CuPzR0hyTd2TeMa
3wzveqTi7xhJfNnliOH2gMQZtkdgcNnSIyYLHUZccZwCUKjJV/hjsUNoQFxp4SWU6m+jJc2qLOk4
meDbYJ4KxAXxmlBbLw+BKqwvmXvIRAkTk8RyzC9Der/bciTTzO94T0RzD7te+4CKteqyhN2egTRq
mhlmAmpLgRfEOgdqTMmMqdd8Yh4NA9ULhfIMbAMdJBIeq3SE9ZyuX691ONn0QpD+ITXKS0+hS91W
2Z3+3St76frktZTMVL5jvwd6u6qZJkJm8sVeCi5cF6uxq6X+NzGJZjnGw4x99ZFgZXj3ioGBpzNf
TzLrL0RWijuRoQ+iCON3NHE5SByC2NMU5lSt1b5YzZbNRLgoi0EOcSdg9D9/X0pqEA1zaE56SZ9C
QN3B6/sRRSS0M4DvtLgppGkjv6Y4fs16XJgfn1iY8pOjlc3y9ZcZNVv2xK6ik2Fb7ieyNuYi7Nz5
ED0r7R7rTbDWuI/vrLJuv3s8hqKW7sGba2tM23+0Lr0I2UhfZU9v6bepU7YxjFybsS6re6B7n6/v
z12J7CqM4hBZdfHMSYSFeAG/dX1aqogRTWhX3TqcRgUaLK8554z9RuXdPnaoiurQrY9ONvjLeP6f
GAYwTmwqcVRNek5ov7ybQXB24esvQ+noR1Nx/Om9UO2ISg7fJUlwzaIxxgw+mtyxdxpyKPmzaPq2
yvSNa6TAaOQALamsezyqPxOnbZNt92iXTDWigCpojwN7N93HBjgTc4Fw4Y199YVhmeI0gQON+4+1
1DqJGiHqj+ZZQ/z/ynB44LVHOJYFN8+Ay80hdwG1We+2tdU9yowxsos0z+hqLO8FjFH9EiXTwxA4
9AVEzFWhU7HpCW5XRnKRWgjmzUq6W9pyo/ci80atZ7tSQ/MH4rDznaKZWQ3vndagSA9FobMSdyMx
as4HMSlJ7uAbXeIgaFRwR2hpgeWB3OnmN0/NY+Nu8puLoAjuRkrsuwFNtdXntdSq+Ixb9uzOgcTB
qud9J9q/sC2zr5wFf9/pNCS/vq1H3VuRye4B6sSDjVPA8y9/IrLG38GYVUtrYLYYJsr9yPj1zGqK
vv3IWUNj8dehN5CIUj6KUbizaUs9jwx0uG24NPl0VH4ZULm+cHyT5Jhfe3Pu5TLmGJRk2RxsDuZl
aAOpCbWvAXVvF9Dus4afEpCv776iBKFv6sTwFlnRn4nGJoRshtWYWmCtAYkg5ge7paJ9o+erja9D
64IisCT8U37LkIj4lDIAzO2h/Na08ZEbjry3fR8dAgFbhpPMDqcxmxOTT10EOsry6p2uGcV37xC5
0U6gbZDjpaQIZiwfsoETN5aCfvCIuHnjT99jF1wDK5WPtqvVWTKDX/pSTd/IF9ANVYH5kvjKw4Ky
+vr5sqdJN+6jFTezVRYhwEpy0tz/vqgmxwYCB4F8WTam+nowC/QHT9e/iIHLZcBQS8XG0XQtb1fO
fTm+7+2d4ZBbSECxxZXcSToRrYHmtcqxfhZExoAAz2NMrhwtIjLclZ+y/1Q03nyVzEcPGOcGrnOn
/fY73JxssUDS/KxCB9uAntlznOe9UTnno0SM6xq+ARKh+a0VMbtsyB+vnxyV8wgzCYXae8+V/isp
7O444k0v41ptBi09chrADBCPf8YkWk2uSE9Uw3D2aNlkR9mxNAMM/335tJyc0tSkadcxlRG0I1Ur
tmsQK5Ulv72RPiYoJe4ORMLvOMatEGbGgzk6V3LTJsfaYWmwkyUNThhHoV0y1qWwcdTUOmQtcyaD
vzwhmhFzOWeyrXfYyax1BeUMRYltuJsxIo18jst+UxLLwvyzjOGiLtlK0WNaE7zQPI+oGMt4S5qw
U7y4Xul7R1Cs1ruwpsPrinJT8lieF/yqFC3UBn1ieVAke62xJzTotYF3muTDZXIGgo6TRz+1E7w7
MdytOPKWLCMxqjetVXEqP6qiae9eNo9rDU7p+mAY34Ff3ZKw4DPmuwvfwTU7I7J6Dsc7oxGfosOL
yBCeHUtG8IACW5vdLb6GUOwyfqN+nh7YZqTW9HLfx5HinbrHx4jSwKmPTq2+HoaFE6TH0HaZAMOB
GFoC0GjVXjukJ5i/n1zrW3xtT2KdT5AVE/4rTFh+MTWXAMzKou3Y+eT1ANWQaX+hW/UyrtL/sXcm
y7Er5xF+FYf3UAAooAA4bC8aPQ8kmzO5QXDEXJjHp/eHI4Usa6En8Eahc++57GY3UKjKP/NLJPiJ
JZppz1NQaHR/aL9s8SATuRWPSRfVfbCBiZJ+A11RNU8iKteNSwlhS00WJjgGCF0aUNM04u4KRb2b
dJ3Kz0pvNhhzeAK31Y4TNF1MrU4N1wS0tWFnzFGbKL41JIBw0uCdg9wNUTr6OeQ4Ecoob6zUzg+p
gXl3+YzdJs7e6iz+jIgLkH3Pjph+LlZLqIO7+pjMBJGdFGeE7a4RIMl3AayGBSjx4C//uXWuc/Kh
Qb/od8wMY/PJaKkTgjZ4DAN85anbWZehhEZIAjsF1cthVnT2k8N3HixShteML+UQ0GMnEn4P0OUv
kQMLm68qZe+7j6w6XcVD/wJGHF+zggAXklfkhl2GLIWW9vg2AUk0rEb2klAYb6OZ28CipgLRTWk8
UlkWTea475ZtkMFZQtsTi+cstYTpFRSExnhiQC+2YQMNFPVIvrkaOA3XuSa9ltxhJlOXSLIjT3Tl
vVPI/BymqaKVgpOLzjK+gZSQL4vxvhVVzxLgjms6uF5rQ294konsYvL9aAmmw2hGG7M7tkoEgOkG
0axo1XgFmQYWI7fJf+1W42BiZvU+S/qavLBOwMFK07XqKAbtdfaFqMA3fNdnBkfwRu2ZMNSNx/kQ
84NLe07UuttZUySKgeveUMjzmwNTPmqtfAzJK19LPuSVE6hLZbAWOUMjTm5VWCeY781KJP2xAnP8
7lFvtan1KT4acdoceESpdau47suIJqh8rO7yXrqbyb4gwvR70FT1w5LzZ+mWQ1TemL3GHQGAal9b
ecVe3pRrGOwnAhDNVk8ec4XRVUan0nPgNdnU3vcTDA5eJexuggAwbYBWvqPXkE6g5zYbei7NmpBs
UZgXiveU7/BfXIyBJ8AQal9eEK0zZU47rr+Jxjmp+2WUxBudH4A3/wHW3j6I8vg8CYJ31KOooubh
2UTgOIJSbdgF1qvO7fpDYnW/jFwHOB+OBFDQMPUt9h67eH8A87CKOmo/qKplzdK/eET4ms0YLWtw
EnfRftbZ23qMD1Zln0do5tkHidH2Fr8hHONef1wMafGyl+gw67VzRnCM8+UcWOp97nRfOcz/c8kj
YeqBeo1Rcyx1+tViE/UJNpJWoHNaNQexrmeBAi1KBa48Ik7xOXjad8JRfcvUHpxFh5lyVJ5fVwqY
huamHwCq9oy2IWMDAQb9plL2C1225ylyNGitAXsWQOzX7sFs9ze123QrjdMBWE1cCNN8L6vGuFR9
aOIs4/8NVgA6a90TSyZRDe1m1khhChXbTNd5zDM2ZxIj1b43xmBtYFlC+aNFcohk/uZGOGGIlBZ7
LW5fmoxuVsfkDcVMkgurOVia0TzSa9OuY629sulvtgOiG5kaGLEdLtwmHj7MmS7kPjxqaShggU0/
RbCemCq/GQGAXcSaiCkDFSe8HpctMQhOxpUxsIIlxVrLEIkNZqaXirwiYWJsmiWwq4uKBrUTdk/F
O0eoCuz1m8bAZUe+EUvxkN7/+e08vILLAilUP5y0dAR+KZnRCIfutmao8K9kxn3ppbA2y5Bk87LU
It8BA659Oqj6k9srLmoXYeHPS5CEurZC+K6mtXfUycq7qdS/apkUb4LiDYQluhdpdB6zgQIKtqUF
+WsOeRqbyuVgbgLOXv05d//vETHFHXbSkznw2abkVXmAmxJvvITNf1c0w9qBQfc2Lj3LGIrsm7pe
yMDUJP+5rHQDg+SQs8PWjSHbjWYZvtmhdoL5NT8MDE9J1gRqp2Ki0n82VhDP97mGxbyzbdwfBnSY
CGhc6B65rwMatO8mRZZ9HAODXte1ruUnlDpn4/XyzC4fd3VbrAnEGXurVcWurJ1zy/J5Gl3+wNs6
9N1XrJhysGp2qzCyuEaFRhoJ4yTs9w6DSOH8SZbiacl0fqm2oxEKzEjR8c81J48JUtYdo4pjqCYu
CAO5p4iwvQZRddM6yS+UPubhJTqEFhr3cz9Y5Cx+AsSHPb1E22lqW781YVt3dGLYKUOt0KuBbPUI
xDyX4jrwid7HflfjhPWC4jftODgiUqwmDEq7KNLUjqEaKeZw8Gsohe5iy1JIAn3LR9V7Lj5NwR+R
uPjGMQdD28431pjNcAo3syusbarSN5nGhI4Yy61ausfYtclrNTihDxzrjUS5dgww8dT5w5w0XH8M
tVCy+Mi0En+QLVnz2pEflLCpcyKqdmstq3FuIYcoSdAz1Yx2G/Mh7wEpJMbETUDKDRgItX8UxUlG
XTxuJdmoNaBc3kOGw4enlMAGPbvnGjALw5CCoh9Hccyai4Nqp13RxqwCiQtpLbgfS2s9dqBvumzw
TjwNnuBdE68xJjaziqYYO+ZICmppE6JSvQkwZKpisTazCQcHmGkflM/atW+1IR03SRWW21IbianI
V2wc92Oh1noKdcM2h3QdHcJUYgRhAD6nESMls7vMyyRIz2v4bm5ZYhhu/eTdbQNwKMpSy1EWa6yJ
KypZJmZY8iL2GX5Gjc/qvcffSALQZN4alU+kWwbRI527x8GzP3qQc2xenT1D/3lwHqxwxmGwTMEK
USwBU5u65mY/5sldn85X0njPbLzXOthguy3eLYsYcxEGl35KD3V3QVnaVBSjuPSYr6yMs82YfhGF
hPARhxAz8p3btdq2MhMD4Y58fC59topq5WHHXJlZRka0ugvqT9oK1K7TRyRJWxzdot3jncs3YrSn
bRMxnPA4Tw8BRk2acTwdNrFd1dshIy7Xt1+uwntIufYHXvDvkadvKRJ8SsQhmaLcUbUJlr84REn7
IrDi7/gK4WHyvMbPTFtXXp20ZO7xdXmYYlqEuEa247HimM2NAQXYyKfprBSdsAaflh0M4hCNqNYJ
cTkInrpYY1Cj58xku87vMK7K1tnYbncq4NzOwqgviYrx8muEEows21pZf58bjJvoH/PLOAbyjIy5
Kgdv04toeVv6Jqt6rIQzxCo4LXblLfqF8zpa2ac1yzPBZiQ57ZUdZNcXJhyL6YOFkjZjPE5riArj
itnpq4W1EetUuAE4N3MxFzGPS+E7A2KhThyHeU9Beda8MxtrZzpDgQmaiwnWHhvMZlyHS9duIQOD
4Rkpady19H3NZbCtzfzS02V0FPA8WS4xM7O+4kHn3cuyxCK6fMkhPvGaw0QnJW5wOR9G+gApSruG
rPOUef7mNrB8nJBHjMfPIjYCRDlGMSFP9e6N3EDtV9PnEGsAudOGS5ROgdQ2N00b/raxQumOJscH
nsQWz40e8yDE3Ikbhipq1a5whk+Ys+ZrGaePw6BoJWeTbzXIx73AFoYwqPl6q1VsfneAYx9Kb4y3
FgLrumiJgs1s45JL2BsIbGQ2R5kde9q3gY62Z85iYEZdHVkP49k6bqE8BZXDGmpigw9ILXqTqzMM
tmG9Fzy3bORiQ+vvHDSCXVNVP7Wj1X4agqShTqktdSyjNXOLhF3sLD1Muy398KDm+5qBglQrJa0v
CrqoEa9/mGmCczJAIblj9ewF9k5I4bMDfXR19dE4lJtY4hOkWaefJRuCiib2xhrtra3r7FrhFq71
hu6yNjqYNf74uPxy8J5gLiWVGkxEHALt4FX6tfCAh4QM2C12nE4unmowMgzBT6U7PaYkBGyuIq5g
nil9DkQ4aXKPwZGewPHKQRda0zMgNzdLXkubnaExGGDaYoz4bvuRD03BaZV2XG+0fmwtgnxqr0pD
17YmKoIPhv9UifkQztEm5ocjoOLi4sFe+pAY3fk7C+2HbJy+SU/Wq0wxscJrTcwUfj3S/pegX2q1
Lx2XrSkEAmaV8qYDvOnSRsuHSLikgja0wnE/JeiiKF9sBmjMY/GICL7PzAXnz0nYb5nXfaQg76wg
/NH6nJ9k4D+OBb9K/2SPZCXwcYg1eGMizvO7kCz71jLchD/BzKfYWQzbz550KAHCLNtqTQlgvwg3
eviJW6QCMECiFu6WtbK76B2oGw+zxODqZlrbmR3B1jlfo4Y0WzG48AWekZ/82PJKPMEkTo3I4zKs
mp1udslulvmxNCUUNce7pynCz6kK9DvoS7ZR2+tpDm5De9FcXe9ez5GfXSbvPCUHUfktFpocGiPR
9V4uZKYt3YXHqHe/mDDdlq5qLkh20yHLjRM3HZZ5RHi7/OZvwJ2DQR+Z27khBlW6CQRzdpisdJ9j
YY77Bnxdb8puFXNXcrDVgnOUbtwQw/vkhvnaSsExuS6SAR3rtBYTeMoxETNtUfS2rvmEyKBpNMgR
pMk1d9oLSTNBAsW4DdVXmopsfY2WBvD/L/j9lwW/8l8X/H5+qP9b8Mvf/2vBr2n8RZeuZbs240LT
9XT+zfDTtHTnen8xpfBMtuUO3EFL/L3e1zL/IqUtDaYA0nIt4dh/r/cV3l/4R4Iabs/gfy3qev/7
P7/G/wh/ijtGOiGZl3/687+pLr8rYtVS12vyg8q//rXD93/9u2MarjR0XUqhY1oUhkuP8D+W+04Z
KWJpU3opsgjFIv7RqfnKJvcyT/ke5tZZiPxO0wcfLxVbgMCifj7+wV197mP52eLVY14KYie8Lg82
okywWh0SnV78PAgJNRtOrBSIw4wX3v/hI/7b7/KP793wnH+uJjY83XV1yyKxw69hCT7af3z3czqO
Xh1kka+i/A3qwbn0mI041KYn035Q4hIOBlsj4FvENXKMsjGKv4YVUwt+KDBPj3B3UHFtBU5Bu626
8OqoZEOr2U9QenvCpz6WeLCCbGb9tqC5iq/L8NMmfabIxjq2KIe2E+L8apN1pbtruKhPNOAxL3aV
sxa9/sVxmWknVbwcqZ0bCjcurICfluEUPrSfYFWmFsbIHmm7zQgqMGb2CWSSXdA01O6HOtNWQwUL
GJN4y2YovZcj2wmQIO6q5BRXhD03eoWyGU13netwAolGF4Bf8l0ZoHM6Uqub0q437JtJOlARh326
OCSM+ODlDQRbvPJdL875VEdbFowFao7XizY86Hm9vGG8r9ZV6s3rICku0KWiDad5bCZOi4LySRoH
2kCnMDVmGg4Vfs2o79yNFgYPVlbcZFNd3heqIIZU37OYrks9YrzSY5sglUdIOmWwWVK0leASYEtK
00ua1ZxS42gPoRHYi4iPpNFoOXVLLCwd+QCOpFlj0N4InYkK5R1i/MI/bYB8pvAo6oNCL+MfdN4q
GautNN/KACybNlBG22gFvb0cWGig8ez5viW1jnte0bJH0DioRuJ9Kdvf5d+VZr0HtLeDbaEYYc77
tG5ObKTo4dF/Uru5Aupac3Hu26b51Fnk+f3RXxusXbGJjEUMgWeX+6xb3XfbjCY7e6GvQgNIWYcH
0tMe3YIjZT+8BNka1wWGaK4iBuyCzA91dXEH1CeQRFjkzMHG+VRIYH7Y2wD1ioL4jJu/ol/s4J9f
y0qHUzdPR2lBPBw+NN35NjiQDHHwpcTwEXve/UDKlYKLlxyD1HJt1dqnFXq3kFpewm56QkHEkob9
ZY5fcNJTERhhSuqdFdwfrslWPxVWcqww+GdJMPEW+rNsSuqzhxoVOclPRaDt3NC4NXPjXox0lsW8
S2j0dx04Nljiz2YJ3nRmSgl5Z7rhuHtu4/I9ENQHCgmAcSJFa9K8PNXiMZpfpNcBZy/B3YilPU5X
p1HLP+w6Ok9WvxyHT/TJFb7V4pUtBzR/75waoI2m574JfiN4T01ZRniU+TGqvk4o0ZRW0GeivVfd
8K6VAZPpApma8csqxodIXKJ5hgp96svkWi7tBppDJlB/sDN89XIBRHBsVSx4Oe2xdfEFf63ZTA5u
3r66uIvve9TBC8ih9Eejpa9WI4RPFRQfVnCyy/QEgOm+CMKXDHIz8B4J0ay/ijxT0AvbV6qeaOeR
EhTumJHwlWfs9umKUwrZld4mk0HE0uEMrM3Dk5tyHRDuQt+ffmUEebMT3iFyzY8WcYYbmCtkKJ/1
yNtVil5IFW0i2p7cyTgNVXPVBwZJM8UQYR5vGQKC9s7Q12BQmArOC11cycpMG4Hj0VtZBQYnhcGM
+rZV2IDThUk0kXG+JWD5ok2YTZyK5vQU/8+yU4roe2PXSQMDuLGCs8KQwO+odh7lH6t2mu6AFx77
OP9stBwzRvRoZ5XtxwHe7ji+qFp7qZT5xiGVt2eVFIknM3h2Cj3KyDrmbZxvQAEjfATOKZKy4rDD
IiQTmlOM/qUUTnWYyIvNLlH6yao2sM12VJx/uGn4muK7XsWR+VTBx6KkDSyZyReroex3Ui2xfMen
A+2jFDoMHs4FRbkfJo5uabiVrffFp8MVL041IEwwueSWYeNgqjKaXRBRVW3qGelxKz0xVGqIYQhQ
9kIySq/Xs13bu8xjyt5nIfQuzZwpy0sPWYOvIdbuE5FYhOZIF+gx3lKNZ5bTOe+a6h/7vBEAs42r
INcBrve+TQBFdhUBUBliWiy041hbX612FxD+gPA/rW2qY+Ce9VZxLeZxpShD5HwSdis+6mKt90FB
Vwc8BDOYrfVgmlsd/01EY7SS1YdKMmwTSgqYynR/zfpLFnqPOKSgvub0+6QaztF2+nawRPiiyC0e
mdZZSzIbNo38cIgxHMo4hBrfSL+OYnPrYuiBhJax2haJx6TNwIaribV9E/f4KNxvMbCcsDfWAuep
TPJqz+iRhvgxRlrsEt+tZi6dBB8gHUyE4Qaa1aleXBmV+QAz4QHDDnBvxoOqDZIjvQj44CN6bhGR
dE3bzCtvSDG3g0j2perfw57ozta2AUZbAjVOkm6kn7Lg3EWupXGYRRSm++mFat4MCWgiE4MaPE3m
CtmbNXEHRBXNZMwLV9asvkFGnOHUontTtGdQElX2+ChUfCvMDZXRzb6dhh+NfohDlVK3iiDOwJHG
CGWD4qaAr6WJvhIfCSXMqyYoqfg4ULjzG43kBqaufSsL56szocDqxbvThN+l289+YxysPvmchVVv
w5o7dy5qDEJ56w/2tirso4xGuuacW0ufLoNT32DL28YFjMd6AeTz2kSqnU1rUT9YUPSzCiX1RShI
v2ICtl9cvXQQIBGTj0gQMM8K3qsxmq9WwoEVhAHn38a+pOR2fKOmAKerbb9wCwrQM7mvWvQA8EvE
6C3nnkqlaaNTw7WxBvfNaOs7S28zvxYe7qjZAKsB2iSnu25dePqVVsxNwTxti8eNVcXTdgU1mA4G
Y92VBU4zbV9WFuFS8wmm4IMQY7dloL/toRBeJwBunbAvuE7OeWvf47X57kX9PVTkYwCoqqjC4Wfl
9+SkX2PLeTK6ZE1B8r3X5dgh9BhAVvjSmyhcIg9Jqy9/3079UdcrWk2ZcZo4qUuChvAyOeL388wZ
c+geHSv+dQ2cmyKA++rN+A7z7LF+dVIoKC3pOOqiOkLENjlQ2acXBMTLpIMET1hh8wJyQk3FaNYD
C8JTUq3lB1e5yyBHh5hg/OYqaxdteF3ayAADbgHYod8U60HHsJHD7YrxitMp32w4+FfVTY2evVLT
Q4Xa708OFJyppuUijykqGSjCbYf4qakCXOFESTt8Q0sGEqH2CQxUxWydjT2Dll0YjU/Eej7Y4GxS
K+02elQySx8k6rhZrschRHsefykL1JB9+sMQzoavQDcs0y6gwcQZxgS1dh5xUOFnDjk9M40TVbpr
U8avtkI5U435xYxkg+l5WvHZkcmzyofUyF9HtkN+PUpSTDj/Uhu+tdDdU2yMQEKYj64jEMVEGIQf
29YJCrXyER4AL1SbiOTOxq4YERVpR+ENQrqtvIUUNsGdFfpGuS6gAi3dN6R1MUFoWygdOq5++4Fm
LCBNVX6R7Vui2/St9+kLq/CrliMhTcxIW6wChP+xriQawdM7O8saTMHjIcK+1CS/sSW+GSz6YRGk
64zxMYu0yxDd6VZjCbM47ZjbuPNNqkzLL13WEns8hLF3Kelwb5J9nHgPogDrQkCG6o1PZTJlDN3q
m6w6npQJBayiICDLac7oQMz61qaPA8g7wfAblNPtBJe95onsp7oa1mx7IT3z7UnAV1pji7Xmofa1
wbYvQ15He8D8VO0H17vqI3sqdrHY26NqIwPvJ7WKx8UZASKP7aENQUGkBLgCtwFfnJ4MjOmrxCMj
05vlJaHmlfazF4n9dpV3hIux2iDKQ03Nq8+s0xchmVNkmvbH2DnnjhzhpcXv4TAaZ6PpX0Lbc/3M
yHdgrAFJFdkP2cm7ydZ+GQO+BM2tpMEKydg40pu3LO8dUYnMW3KAjyEN5ZFZIcrCWF7X9vyBXDVv
6Sv7GOmQgkX0SRjuQFWx7oNpMfw3nMlZkPplR5S9RRoFMP1g9sYX1QgfukVQr8PHqvqbpG2weGAy
zKavNpXffcmuEjdvCyfMupNmisLlVu160AmWNuUhSbsnz052lYDSLVkrGxO2TPBm0XK/mnLzJbDr
lVkxFajGK0pbqyMdtvYJN4LBmgIRyXh0g9l3+u4nVWWIE4QfgtazDR3nm9hJW/YnUacbVPmVLa2X
QIh205XuJ9ZLsW/SjuxqZN7N8p3yHpRTqBtc/u7iXE2OQzY/NI3aG1jHosaxuAEt1h+P+iNbXmi1
/fDM2F5VVfZK4+lpSOJLRV/DoJhl8fq04yz+M5RHc7C+qOVeQKPxrZG30P9BJUfWoaenAidId0q5
SK0E+ZFeseroWOVlruYnKxM3URZ9htN8ieoSEQwC01i9uIBlypQY7/ioN+xQa6FeB1jZDE2wO02k
mhq3elJQSZieA01wOvs7xMBid5wOCY7dukn97UVh7deG8xxz68EyunSF8zFQubttK2OD1uLrY6j2
nuW4x6z4LUJX29eNSdqO9HhlPVtTiclYqiN9o68GYlyd82nmtH5hv72wByapPQB1Kn5UQFolCW4S
VssD00yEunzmQUR1+ZKpWTmOexrb7rsPWFkT4hiY4e9aDwafkb0wJ/kah16uadJj5g3QoPaIz1tE
31uNi7qJ6otcHEGh/dF17n1kgILWgg0rDV3cYoBGJlLmCZCDyLaxd3aq50hc0TncxQ/KJ8RDZcWd
78NmE2uCYAyOmSfxt+yeSLYp78fWK7eBZr91BlHK1qV6JSS8t+QwIxh+EnEc9yIAqaU/Irk1GLWS
ywFBHVb6UxrPV9tquLFtSrvNmVB2OD3gNmSSEELOEkSfIy/EIJjnbwQeUJXjpzhO3z0Nm2ISbBhy
PdilDiNfJc0Fm7a9bbtkvNUdu8cvp4JnHhAvdNdEMJ2Xo2TZx+cRV1uIK+ivTviUlON6QD450TzL
TFiyV56TN4AMU509uFH5WlgVXX7NR526b9BC+pXTM9fWkZRFRtqkDUEUB69Vm795seJ3GWi+aJqM
QBtsphDnfySLjywudrCHkHV1j2IkbpNkdGeSKMmPJHXKkfwuZIxUzRwYwzx5VRGz9YyPr8zEoQjy
J7vuScbxyUbe0NHRQZ2EVugPPV2zbJAyok1RyWeN3qSphAoiDEEeRqhIp6SAkmQ2hZa9aaInmg8D
wEUFdy6TD27qHd6mpyoY/bjS+aIHoo9kRShfxCLYyfISU7ODbWKLNZCAuqJ7siMy6T3rmgMrwCa5
b628/AWz8boN4lMt8nNfJd8zfhgoBuOPG9XDIdGKfTfIdxGSQNPIQJkDzdFTdJsVljrnBiV2bpWc
4wV7nnKKAejkTFsL60viRvahRKHhrWn9JULrQvcnm5jDBkKRfG+t4TkCfoQ3yfwRrIIoQQfwZJS/
O4s7oP6uUzCO03OcTq/lPMKYm98d1viFWQ+U2drPCVugsWSyElsWk9d+n5kVZXA9R5giGG2gZDTW
MT+lgZjybKf1Fj5KC2jmZNkd1JmCrXMdWTdGoP1YYOB2Qq8PuclbDbS6Rv7ocFbaJY9WrWEfqD1V
NmAKOOs47gv7BRAnPfF6c+sV+WsEMZWJJt7OHFoIfk3X+yKphA5nxOFWmxuMf5hBUzt8GFuzWj6C
mySxrzVtpzwkKZJKSI7HbP+CkEl7XTsXz6D3oB74AphUjDa/bJ3x3jpqAaaOtISDQ9kpCEpoOsef
cIbBXO7gW7O91tvbAGI6+ZUr5uwKEwXm0Ux8hoGzgInCgy6vRiRptdEL0kllQVu0Hr206HHewHUq
AXf5M6cVf3bkfTqh71ZW6jNtLk6NoQW+HmgwRcPXHC7bpTMwBnaZdshbctbcw6/wlfkQy6le0ydQ
JwVZTEZc2DSuMJ2uDXJqxadi9dptnbZ3SdaZQDNYUJincdGO4hkgV8W2mC1OGBTnzrGZeXWbVGIQ
xldkVOLASJ+APVnsOfxoTZaSzHuUjtoKc3iu4vE17YZ9zCuuszz50U1rW1rm02CGp8iNf7w+aZju
rxWKIDvFMFx1Y/qA0/AiOMJ0zQD0ls80ns2DNrS3Y2Hf116I5GW9dMnt1ECgMvVu07o66DsKZWXT
7jwnvnoCCh+wxw6Na+ON5tlbogqWuy8bKmSAKaFkMMUiFGoc/ry25oy1HxCaZDaF8CJIghM4udNK
HjOEVqq17YldXzhPqTVBENtShbS3OkxpJe+mAknAKFLd0MHGW6SXsGdiFdb1MdJxNoJL8fhV2IfR
maFIuKaCHtV6erRjHRDq+GwZHWfHsn1MwJvWL5M2P05z9OMlho2AWoR+HK6VO8Zn1zO2KcWkewUv
A5zUQp1V1hrI/UqY8ak0YBxG86Nlee5qsuk0TpTJ/RA40YY0/mpwUmudOTiamBz4I/1EVIUUFAI0
I7mGdseusFqn8IvX9m+ibLoQK3ODcRJBV7urNJvbptaf2KNgh8jtQ6TnMUNgyZYgywBHcCtHRH3X
Zdp91TXQMhMYGxa3x1iNqAEUZ28AOHBqQWEfiCNstXFxoVA4UZBl17rPwZUPRAe4Si0j4QxNtAFr
jD9lDJpR8dCYWyj2oReY/lQhMDe0vuoWt1cxDBtvRtBP4/FFlyBUhxGpDcLuTVaV4dkFDlp35JlV
4N7VmnRXZiJvKO7RzeNym5n6MywM0vv0hee4HCkojkARcv7SwkuFZKJb7Y7g2AXX7dnMxldCSeKM
iYSjbyOvtAjy/XvDrnG7Zm1ay6gxPORWotPZaj11YUSuuit+EMRBi/DtLYpLsOuNab2sECRc7/7M
q1Eh60YclhVD90g99qm2SxJe2on6iynEAkNJrqQXXZxWhIWz2Xkw2xswKPEaDuJVQ0Tg/g0j5u3z
fWNMC4LgJKpc4R9ZFjOl8EiFFCYaI4lF5sIJe1It+yRUgpI04UsAqg4EusRd2l+C7KnvWN4lZBp9
am6HCD5T7l7qLroyull1NYOLims6bfTOt3i5xCaDGF3lzMQ+mtmlAvy+tUEAlaijptZb68AeX8Hd
QVxytAv5/W1v9q+TQ/fZUFA8mmNxbGZkY48aN8HmGe6HP+dYM2JUo/ins5pzpDdb0voxN1ULcmTg
UhnH6DRz1xR0uBnm9AqIB0Chg5QEcStctu1yh41fP5ZeBptkfsvAF2/SAZ94rGzAnSRQG+h/XHor
SaZEVyMS9rCvNP7GlNxQudDuQiq+w0h7TAwImrBPDCMmQExnBIX06wKCHo8YjnhxwOAhRBROdp6S
l7LlfF+xWPCCoaoe8v5RzdbnMA57AVKynHouQvsTc9OnkenvfVy6lEjdQi3Jh+TV6d8kLtmxb/aW
7rwz0wp9MjKIaYsEBHH6GmXr2vI2Bj1YnssOKMAl7EhedLmSQpY3nPw/Qc0CrjjCK1c9d9wRPFNY
kMCf8ZVn4SYkQTSYw2vghD+6M+wbNvy+SqNrsyTax/CaacOzMJszQ5SDYdRbbVjlAdYXHmEF54r5
vW30v727qTjoEcE4l+iXhuDn4HTRJiZaBILEKt32qW2RuudfkRB5Q0X91SQoF5v2Fwwrrtz07sjZ
2wbahOU9lNEOQE+2ihVUAxwroeLRS8CD66kyoD8Y4skKkCMTfDKl/i4HzvnQLL+mlLtV8YU6bFfG
lHFZ9kT3RG1W18ldnrWkc30J5SPL7WhXJPpX4MV7PeGnQ3E49glN6fSxv0paFoaOfIniUcAip6C0
Y9vC4Qmuf2V40Q8BEdePbHOrSXJ3eMpgeTt41cYpfHBN85J5/KFPRbzW2guMcXJ7048XzO/UpC8I
GwsJ2ZiOpD15xvE6lX0/y3ndtiQ/iBZJqmV+2hD+uhQMcsRBUDzZcjlSPDSnnzy3LvgNbpZvph8c
fnh1q5LxnsejLd6cmCj1XJ+NIjrnBaYer9uUHfeQNuyZyW56rt8/uGU1faXTTGVG/GOU86Onmmcq
gi5lJz+DgEstbOR9O0JAHJT8rFvrtUfw4KJ9SCDbN0F9q81vbQsFRVj3NV42Sbp3YLHUbMw5Ad9W
G4/7rpueByP+anvrgrsq5EINL7EU6YGsqFwkkjsVRHTYdQMAmJAgLzVHnU4TVMmHSqaO/Q6PV7/H
FugIE2qa+5iJ7KxjRUb6wPVfKLVZHp/wfds9its1spvPVC5OMSP6SYzxmUrW+xDsD3bbZyvQLynj
aL0fDsgUPbaa5kwd19mtuHCquX/W+Y6As+R3SR/i7Wa2JOzise6JaWr6o4qDRY7QH52i23TKeJdO
vO01Eyx1tykAcGF047NbVqEkjd9Q4XvoBnRlLCy0aJKXzOZGjaf5cTTcC0eHn7gTB6+27xkm+lGe
XCVrJfNt3qonmMDUTwJrzOwYDFCw3tEl+ewx5Qo5IvZmuFW4102dkcKyCIAQOHj2Y2HTaR9I5AHz
0CSwu1qiTDjvISnn7W2thtdloUio61ol/8PeeSxJzp3X9lUUmuMXPHAiRA0ykUB6V5XlJoiqrm54
7/H0WmjyUiSly7ia30HzZ5nMQsIc8317r61Nz7kZPPsVFqHwVjERlm33K+KdG5/oYXxV9+WTpbP8
MY/GF9Jzr24T18waMuv4bUIYTsLoYasxQi1vb9BMd6Zg/qgN9TgatNizWTVWSBzdGDeMtGVhcDdo
HITGp0TZ3xijm9HENzbDz5Yh7Seb+k8wvFDscqbqq2mBxeATvGuB8YWntHA01EmhPJ/8vsdFT/k4
qgzhDEXnLEvTquKmLVuP8vuHNo4vyxnuGs4o7QUmqjUeyHsy8sSz3qYrDzHU99HBJ/Y6mYtiR8zf
qSdIxJGNonXrCC9jrDtNxKKzz8QbMYDVOR33AwwNJ8c/6shx50GN7NyGfv1qbszmpMTMGkaAvmrI
GwmdVnUBSvlbhfFv/4Ok5EfBWj0KwvbPCpO/fvkf28198+/LK/7rW4sk5b++8n4W58/sZ/NPf+n0
5D7/4y/83ZvyZ/9yWM5n+/l3X2zyFpjfrftZT/efTZe2/0cDs/zm/+sP/+Xn73d5nv6pEEgIRTcX
ncy//e3f+Mtrl0/5p389FLjvCgRAv99vEdr89UV/1QRZTPkC+4yiW7op83Z/1gSp8h+yDohaaIbJ
X9GNvxEFaciFbJmikSFrumIJ66+iIF35Y3k/fibbYPAZ5/43oiDF0v+7LMgyVU1BQcZbIjf6B2FN
25c2OkU9W2uZ/RP5Es2Uujl3zKSPTr318Vxhdh0whIqTHpX1npFhuiFMBrCdhvSsLZNp3HbHViaa
EhWBAxD6VNulROVEg/KeR43X1PNXppvpi6UfY/oLGG3SXWWdB7UhBqvAeJCYH1mmoqelaao2VeEy
IXcrF6LgWgmwYFX4v9h5vRqZnx7jAUqZNU9vnKDObXuVCNOKX1cHbYNOPtzmjVGtdBS859//k9QI
AhQl8ZpQmmD3LsHDdK8ftG1bqT9O4iqLyUSViBIPeuZNJorDERX+ULJKyH3HlezpNtwklMzpPB0k
Bc2LEoYXRFYBqn9WlGkrwK29q33yKEwKxmJkeAQyxYsIOqogik6RBUAh7UNvrH2PVnJ8SGzjoBa9
uKiQSGasS24pY1YmdoSdHOZIxRjLXTDEAUfrW6d02EAXX7X9EO2C1rdYRZPAzQ4l3Wqz/nMsm40i
TMWze5lsWxvJ6qwlb01RmxtO34ohTgUQaLVKzTmNXgaJxOl08NFwpxVlEGDkkbmwh3NpNbF5k7rU
LfrypenMUwJcIDAtcJhRreBXEudZtY+TVFm7mCX+CLdTM/J2OymMeohSxw06NIkY5NYgiRiAm8zm
g6EJnLssy5iOamQPsdR1Gxv1wqzh9osyPJQ+SYDL9tjRezSlhFJHNJG6VTnQ/GueVGuI0Dv02WIK
+kAGuzZbbWNqjPGZld6mwr9pnf6WJ0W4jltcEGOlE+t2Z57f+w2US8nSHzoGyg21QkQjYeH4dYhA
NTQGB/jEuxaUA/BIQ3b8hKBJmeQ5ayA0814t2ZOBvxVF6nCLOqUabmT0lrg/2T9UXi5FjtFLx0ZP
d1MkdhE2jiqpPvJgfKK0uUeHuyOT7Sqlp6IrL3VVX4RRHkLfpmw9rJpJxr6Pk9pK0d30Z7u2vbnL
9wA8NoWhX+DCOmn6TGPSy25gLvZIKraVXSCfnR1dmmg7NZ7VsstJ2bZIjg9VKW+e/f6rniqHZYin
DhDOzLcQkDnlCcLB7e1E81Wz5q0cwHgJQTezjzeVgkig8N6H6ETa6iLPsWeCap1E8mqM+QaED0oG
9dvOB9eHDTMaYh/FPMgDOLQCNwMcWHsQXuDrTjKrhwBNOLgbROPDjqSIHTAwDJnjQ9YySEHiHBAl
POa9K1MYL5txO9c2wXmxlwJBpOV9ZKmHrIsUMZm/V5VOH36M2bAp0HHnXAZTEGMj44LOyGUj50JM
+Igj4OL9dvlWhuek6+RrP7AWqsRKacqtytmq0f6a9cvkG65tGi5/dFt2E7b1EFj6cLSj8bZ8P1ON
iyJFt0kXUFQk11bfOxWJdQpKDZZzneh0ZrVN1pRuSoBb3ESeCu0eFcSnAkirbH0vGlHQ8D1sNKpV
rvteOGpMbqUqYymbyR+vPfj7JCatLLH43V3pgh67or7iG4Jluu8F0bQjhZM+10wbOnCHsNi6y+mI
/cXNYG0FwpMkMa7mvkxLQqbyUyJzMabw3PqfjcK9Z/U09GYsK6dUpkY/IkhqYvpWH5Q6ubLKIZmN
t+UoQTA+zV3jQQJw7ana6rO20emm5e1OqsRPQ2ZICyOPYKqTtpBftJWoxB7S+0776mkrxXMCJTh7
BdD/FIeNE/0ORgEqRHaZIHNNUfuXaDCdGomdZo1On7pdFh8xzmy6NtuRJ7AZUZhYCG70zDxKIxRs
qcZGXzsWvXds9kCkG0cxeLxppS+nSSWXrJlPOfy6mZReuxe7AALoLIf0pMxjNUPy51206GZGLb0J
ZSnKeVhqnKG8WjpKRUFbHK9F7sa5S3F3nYRPii884AvURLRLopSXHJ9/3djnsshOYe9vZ/2i6/5+
lsJbsJ9EeJhIdJqhUs99dp2owRqWepG00Jth6QShhQLyC0jCapi1dSd55hScA5A0oArRdUhs1ycn
AywEugbCNwhXk+FP2lgVforU3mrY2ohW2rTj5HWqdOLfmliVfj+jgeRQTxWDBc9yE/VuRja8SWHb
j6RNGcyv00jxhYF4+boj1MVgtpZqDdijuSuC1Cl4HjEjunmRnphQ3YkKJgBCy8jWVoyZnB8Ty7o2
y4FHXz6pFIrSNrrW/vAUjJyYfOX3yRY2xLFJAZXH7AEEwV0aupiGrQAheem0l2SxMLl+2PTylCY6
GwPATCV40eLsBEyc5llY35ELjGA4wkEiuw6ZFTdViCe7ExAH1Q5hAiWtBLFxY+1szpdhRpu+GLEs
NMQiVx5lu1ub2Ht9Tsm3pcYhmUCPTXGSZBOnCuMmJzstX+F9rYdJ2oggu2ICwZVO/7GYThDKV7Z8
6G234qjt5EuiO1S25TsF2+t8tjv1dSh0kArxBm9cnujvEuWZIkyubVa+B3ru4QrY5ml0b0DmYATS
AdtyOA4BGhspmU+zXXnyyE6voL8nT+wdCHYOuGUUQKrYBcREsvVEmO6J/2cJLqcsITsgyRsucBd+
Sy2DrE0GLVAmsGmj/J3qFOkLpIgMt3riwlNq9Mmx0Y/RU9z41CdQB+EJ3RQ9lySF7djXTjxFXu/n
O4yG+yFWL/VM5rC5IqyH8xgzUNtw/wbKH0V5wGBCPAjSNRYe7aVZwtx5qEtMrSujR7EVmS6OhU1S
z2t1jRx+V0/2VrTKyaoYiFJ/P9EWrzt71yCWibaGCNdTMLjLyBxI02/9VcdHKmwYlAh85Gm1nAGV
NndOJZEctW2f0dtENwlTtIYqm7BooCkJxJaMooquaE2KbUxfAafJCC5s+X6IzapvqYr6OESnk6Z5
Nma05S5Qmp8dTpsms72C5upy59hHX3zDuiMNkiHGUJZHc200+X4yxc/lYFK7PMSB5diwVS6y/gQp
cluNE/SwyIv97p7TqHYSkbzVX2GaLS2x21TNKpX6Bqkj7wl9cSjapzZrH2oo3fQ8PFr9D8OUaKMS
hqoIj3jYlTyA80IvEvxc7u8sT/Dul5e5CxEPXKWs9AZd2vTxdLO66J6I5h7bxldYe6iLznRd9lov
DuUco1DJ9ooIjr3pGbO1s8jlJQrEhSNAdZEeeyTvkfyA8rNwxVYXU0ME7mfs0n/CWnUMdaUgxDTA
U5ly8PCBYeRUwqDjnQuQ6wUMqXx6mc2UgTxxoijYUAPdNSxKunnYdEH/ZATMwWZwbDH2GbO+Jgo5
vsT2KqN5FvX3Co9UO3xD3V/FLAI7+VCyFlGwNAWxcQyL9tg1rGuOKibuM7NskhMSopKhOLX4l7bB
RPW+minnGsd6AS7k6TXGw8DTuJ4azIr66OBqVtfLADHnOQjzcSe1+lEndl4sajhAhTYP0Kw5RAZt
JRJVEPwxMIP3Ws32sJercddPxRa+1ptkWlsrZ/ik+zcoAaQtAIbKqtJsMo/sY4IoUNL7Z6plsBpC
0vTEPU8vROpccs36adbjy6TnX1NUPpsq67IF0xorGDPpQBdX3eJODMvsJBkAq1T9okq0cUczeCkj
Uim733EqP+hgbDWDFQaq2mpOdtg91qKfXJkqm5/nB50cV3kWz/jzj4gBaJsnK1J/vHaWvImANitj
ZgRq3PXjSRKsUg2W0si80SO2Y05MgnTHw+roqF8VP3ihjkWyTRNc1SxwurL5odf5lxlvNLW6q7qJ
tTx8kOumTOLJzF3dlHAQ4NoWdfdoTHubh+gy5UPKj2uDhnsz9edlIsya5uE7Iy1DY5gP0KIedcsr
RvO9asx3LYSDqCdvZEs+l0PzROjZ2QD4mKo3q83BNWXX3viI9P4YgUALZ/k7GJ5Dk+gWQfSm8F8M
LXhRs/xLFwBTSa6KBOLkpOuelh+MQ/dY8NF5wvJzHzTj3U+nRy4u8WAf1Si9yvDqtBDtXFae2nK6
DWwYmuwU9/aZs/WIh+yq6N1Zn8M7nbGnyRovufprKqTHRIhAfateyaz/GKoEDisPW2wQBEE1R+aR
SYLnZeZajnP5FAJcmQF1ZTksvMZ7M/jZs7OQ2v6ZaLwbK947QL/VqGcYKLtHLneP5WXJ5D/aCSOA
1JymmGsJGZG2MI48lAjcRH5vvofG/KoN7Z0V81uJqcKO/UM+UJqXQFpVJApX3blu2oc1to8ozK+d
PrNijbjNpZsJU7dP0muhKV/y1D4JonPC8UDh+RzmHgXHZwhdr6pN9kmZXknrem+SY2fE20kdXjPf
f1JZRtDlYCX9A1nVNumLj4kVZ9haK8N4S81uI2WKB87riUYxQrD0S+jNVUADCsi3qvEWtuKJmtUj
C6jqdtflptBT/xHb9vtyGRFsP8/jeKOizi7mOunR1VAtDm4kWH54NSzp0avpqaw/E93fKqJ76jvz
zNP8UO3uvjhtoxF0HI2B5Wf4aphVGzqJ/d3OsqtVB3dt4sYq1UuQDveqjq9t8wP34Glo851ONCbC
83cygT/m0KeDNwUvvpm+DT0L/Cg69tr4KunDY4QUwJW9W4Xn+9UJ4OY56iQWgvZTqjVntVNeJYIr
A+kkqfDKVMBCHHiXSU/Qx05IBl6WD5WG1b5WPsBxHgf7nk3xtc6Cl7jN9kME/hkMpKIcykw8/X7/
WpxHytWqirpTui0Xebb8dW0PV4U7ewR/NFg/pFg7LX/KJwEayud1joJXAt0fet6dFfEa9jz3MIgs
mYlFDu51g8EMwFIGc6ymJl3nf75tKtt/as3mrI/Sza6Hu8QnGElQOUNczpv1cjwyanz0Ryu2Ve/L
rwbhfJUM6SFLLfaFcd824b3MwquMJShthiOZW+bESG+OUMrtev9bAK7kJxNjFUT+YGPbaLDEZflg
CvDh4LosTbXpIv9IyvrBJEFbNighIoUUM/xL0r4VKtLtNeZ0oi2lp+UCjGHwWDJOrfYOcWZFZr2X
BmzvFI6xt86dIt2sVDypFLLDkOPSTKKn+/MYTq8JT6QUm4Rgs9TOiU0J5KtmwiWIN34CUIoHdJC5
GxhBa/0MWozkBv+GjvwxsDKolObJtq0j9+aunVlccfMtd5RMSGpttC/xEN6XJ6rT/as4KXnxDrmN
1eCevOfB9InH5YEhG1zth9fl6Kcpdn0ZdxfSt+XnsLqegkx5HfXibOTXtOQ6lfhpG5xK7fCa2/Or
ULFcBek5CcVDU5a8qvbJ1udtS1Zhpo1PulY/d6Q01tL0aqMpFKOBz5qzoCTSxyRPUF+h2ukDhmPk
Cjylszq9TnJ/jzERksR2oJR+b3/VqbjNZfhG31Hxr8h8nJLYL+iIX/h1P4ZW9pbZQRu/yCE7AQB6
JT6wIeoW5jEVcvarAaBR0t8Osy1fpap9LMcUWhYKSraiVGZsq3qYqv+0fMblzu4iqk1i2i/PqoGS
q03I4G0sPufwaBAtaHG4LhC65rZ5zlVxRHJbpdUB++015haHIXhtxuyKEuwEysFpKUrBNeUeILeU
swvu9GqI7K0sukcrahBdA0Wj5PfXFG3oGqtYJeoKvVZNNue8DZO3mcIOkx5gOdM/ySPJ7d9NjB+F
tXmUs8Emho141iupw8yXE7GELH9SRT2gUUKQXJQXCqdbciG3GkXFsN74YEqWBerY6g5dLGcZUXO6
1r+fALCKOroBOendYgqPsvpSJNzWrAeXm2YOQi9jz5uglE4M8Uyu7oq454Phv9ZUIdrubLUSPUGm
hUD2lv8iKnYINULFLpHMRfrfokezCOKEa5Ln+8E3kZRMK1uzliivTYt+MqLdJs0pGSqw2AJUH/G1
NBEwxjBzfnVZdipzUIWou1vJOLZNfYj0y6ShsSNsfg9tuUT7zbomEvtK4bA7PJcsgYuxPZtqupLA
l3FVqIkE5yYJN0SQuFopeXOab6PedPu8OIiYZS8dXLppnaxeEFxsl7fj8XPaQHf0ITorHZoTHvgy
krwxlK8DgVpR+aZhfaxNpx9rB7AUEsZxa5bvof48ymzrMZhynqvqpgfhIasjT6mDjTZQzuKuMyg3
Lmerhf7WpvO+Ffk2s+qjrwiXWSoJ6Xdn6CqGXUFDH083A117rFp1Y1vieXkl41RQjVv+ftlwSkOq
oMQXmSXGAcRTMdupSZOcRo68QUXfEwRukuqbAvQAOBwWnuflnAymAARSbE2sLDh6N42V7xPwtlgK
ELb7+1Gg7k+Ocspgil8IQbWPsDpAYJ0uSmvU9h7ufBugRf8q9aixC2TZqYU+O7SOMXLt+Lduu0PB
3SHlVhdNd4zCN0XkHckoFgsq8dEi/0YGHi16cO5FCvnJIStLeVXH2NgQ6GerqVLY3yEoj/Xi2UBg
rixKc23RnFPxW6eGcTMWNXqMBL5Dnt74cCNQq/uLbp0Vj0euNFGnSNoRP0JhMlC5V5rx7DfDBeHz
r27RwRMdsajik0UfX6JBlhfFPPmCMlLo4btY1PQzsvoIeb2KzH4CBR0gu4e2T5zpKS0oESnwo/H7
wsRQznJpndvFQVqmEnZCpPzJzF5aypEYkxa9DpH7p8j+A7YIAXjyxQ1gXMPFG2AtLoGGj6svvgEf
A4E1d28Yj1+jxVlgtO/24jQYsBwMWA/ixYNQLm6EGltCsPgTMowK/uJYmLEu6IuHYcDMkC+uhrQc
0NZljNEY3fTF+VAtHoipNQ8FaW7rAHvE9NsnsTgm2sU7EWOi0DBT4B5TVsPir8Ar+GbMIGubYVpJ
akXsKWaMJBx/6Is7wwhJ7FQxbBCeoK/6YFhUICk83Bhfh8DggTyR3uri+YD2pKwzbCDV4gfJMIYM
GETqxSmSUVCYF+8IYHCISNhJarP9HPTukWAz0Re/CRxt9A8PE+Ey5r7fE++4TjSyGIRhPYsSgYGk
ip4qLXHRYWGvIy71upieVFPgYcL0omB+aRcXjI4dpll8McSaAozS02/uSjRLk+9WzF9gINq1mc6/
amV6SGODpOk9V5LKCXXCVjRb2nd91zpZ1gIfpvzXYNYxMO1Ei3vH9old+P9N1H/aRNVoOP7f+6eE
/wSf9d/zFJZX/KV5av9hymgqWSgZiqrKtEH/0jtV/9AsRTFsA66soRkKXUsUhG34p3/V9T9UxTJ1
C0+fLn43SP+lIT1z+ZHyh6ojTBCqThoRnUnzf9M7/cfGqU5HTNZoqGKUU2ntKn9PJMiGssvVntg0
3JMftizuSaS1MCnb49+ckP8BfgAr7r/9KY1PZGtARQ3kd6b5D+gGcuKnshuGgTIHEmHJzbvhO1gi
fhShE+9X/oD3+Kub/GadyvlPxNmrLCFDC71x6rSiutLwPIUQRrHBKtZaYdmIZsoL2aruqmjXAlaa
arIVMEqXG+UymTO9hthP19Nv7555Nxu6J2YmLjQcUU9YizJYeWsiHOjoe9tV7Od7H5pt1ZM1Q95W
Rpqy9joWNwDp+PQL+8ccVZt5RIWSoWXV5NuEA6aUlHPaTO3O1OySI+6+ya2m02vTB00RFiM9e25M
7YfGFLUWGkTRvBjXRimZ2wAlOssw+n4ltgPVNx+ppVI3JPKIDYXyjO532lXaAJKMhEIbYfXgG4ek
oq7dpuOuLc1t0SXvpWz8Snzj0kCMWsVJ61aG/5bblJCRepJ5PNJfHRWJpapOr7EgECee7kVTfmoB
WzLp0NgZ7qhMUHAwo4usJI/IOpSq9T2U534evlQhtLUmI6ERhDfqRYjLNmv//IqxnujoKi/ZclC1
pufk/EYfYeEWs6GssgjzVQgWWpXrC6LlnRlon4NFTQ1raSahvKf9+FGmgviUU2KoiI1T5IVKkf1k
e70I2uVri3oE0jFjtTm+DVkR0Eya3+vQVBwUkT/qPntp7MkRtJecvo4sHEEEEbEw8yiH09pHxTtu
qgGEBjZghyQbUsRDfDMxC+qxVGJUXCB98PGFogDLKrHAjCFaZgZ4tA4MX5YB8l2OIaew4UwMv6J9
qzM8yim64FVGgI+rrhEVxESt4LzGogiKYh5+QQjdzQ0snQSHfBeXMwWGxNHQq6w6qf2qa7EqMtY+
BMgvRhdQSFkNzHjg21pOAWeiwA95B4yOr6Oht0gomh9VHAO2l0rwgPMZtV24rvxgL4cVjaXOAgnQ
aLVTiXIfKzMx6pRRsSLtVTOBDFIn343MauiqZwgjQ75UGxb7hvEoyypyhNJS2ISkx1VkGkP5jI3g
Mk2Q0TqQaQ6rAXAQY7Sz2Peiy0fIaj5JdY5CNaB0Nr6pbbqTZPWQkjIAEcAzQgqoTQJs0e7kX1Zt
n5Wq+WVYzdOI8AisBQjouAyYQjFfViVqAVhsRF+GewLmVqpucwB68aSb7Xcx8mAnub1HfB2s1Qzf
Eb3VUh2Q1eVtsirQ9feD8dJWDamAUnKroDTSj6YCKbffatucczw3I+lBpwyfOnrFFGcrsvBZwdM5
SobTBGguSTjwpKDhTqYpEdpEENrsHIa70fYuxKZ1LjBj9T3SuakePusJ/lNbl9NOmgziD6zyocXy
L8VmTSiSjBQq1iFJDHzM9P2fKtqplTZgjQukDcDbJ4ILT4FOROVIToY00gnwfYA0BMQOSvNl98qj
oNI8ESOJUTa/MebdEDLsNF0+aOJHxnoWCRkOiYLAmdLULoNhesqSuD58iI46udbMt2FIr33ndbW4
aTRlIKh4gARgEUoj7Z3IH1cq6F/GNtyppM8HAUCQMdr4WbXEThPqBD7ihxnWdPwKE6tqUD0pg9W6
apy6ZjVxl8ZE05kR68wM9UOq1OMml6DXdXmHTX8sD60kes8S3dbPSRczsVqiTWN3qZyygv5BNdbN
ShVqvp39E3oaQFJiHfsfBjmwUWqgJPSwhd86vHZ6px3xMT9yEjNVdGqDMm1KlCty3x2WjLlWYQth
7+oZ2UaLy4q2gOF316TwPyOrxH2p0xiklSX778TWgCeASCWbriyPX1WLKDnOjC2LTjimYits8Upk
htPqW5s+UmxjWdCAEZBGBUx/aSEbAZnNFu1fBQ8nuYKLk4KD0SsEpYz9DL3hoQthiNtMeHFvuZoJ
uiMEzgMcZE896yuXBmgOkxcKaat1SFPCWJymOr80S0pr6++bjOwsfBRKgLQoIoMpOvo8lImGdLtu
vQLxnSoXzJwtBbQqlX+wnHbaBBZe2FRoL7+bRXc+VNI3BDywIZl5aXlMqvgsyVQ+Ka3KDewzBupz
IUcVhff6W8VtFibiI2s/5Sk9LCRMG+11Ml7AmnGl8pn1df7ZtuRhSIRQT2N5Nv38uxtwMEji2hTl
u1mrL5U03quhflP7mTjxcsc8BDXqvW+Ftv09kbDcDdd1qb6qZ78lqLW0IFV00asakS1kNMP3MKtO
P2MDttRHrdkbhUNHVsSm5kS69n1ui0teKpRjulsaPsZa2wPkvGBJPOZEo4ai3rch/zBlyll6xcl1
agidhb3ELpDQmpwlNvQiB5jOKTH9ez2f1So9N7q4Y3LbWJPxEtbztVriUElgLA03sqKD+Ssayr1h
xu2KtJN3Bbdtr55jor2TAsiLVbRv6mwc2JWrwBI26EMPIcqxGXRibbBL76JjaQWflWV8qobMZZc3
ljZ6EIG2Uxi7lJjcuhHPJFae5oQAVQO7WWf35ISpn00XHGO7/bBDBpJxVl7y+Y3gzA8ihH5qbH/l
DBpQBcu9re9GjV4rjqa3rF4E4GXiYq3Y6HHyCBvzuR22olbuWtdciWJ7HvTyZlvnQgueg0F82TGY
AAVmFJ1K8FKyk1UEqefzQZcMLnKu3JguvZTeMDD7o+qXPyhfkUZRiC/kKcdvoWc3mjIm5EiNPbEb
SQjeVflkqii/WAIyb8Ybo54+fHv6Dn1KP4b008Tlw3BGxJCtk/1pr/opsJ0gmeDYTbpXhOlmsi2y
pil/Rg0RoEG8o/O0TXPQuGnoFs0zaY+AD6hpyKOarYISY7ASvIlA/9QlMi/q3psGfIwz7LlUyh9B
Frz7MsPgKHIiE0t4p/keDewhCpqTZYeXhljtTjZf6/CWBR99bq1qLl8/UdW0MEyQSbeOza0hl2/l
ZHlhML4PSXcEzZs7rPfedDi85EGtDU09o0DYmmMKsgKFk8kYk4hl1Vd3MGqTm609goqi32BvTIVc
WK01nKSKPn6HyKu5/KpkUIysTEXXB0xZYZ+HdD4t7ZOuWu/KDH9JHbYxRXVdBmigzy+kHwX0lbVN
QMmnsOB8dbBqu+lUgKbvo2hvoGORAVrrk43HBd9jGR0FkA8gB7H0HKj2KYA+Gs8Bs4odsTqx76qF
SDD71Dt/p+rjkrfgDraGdafZL49nbuKZzFSW42QWS/3FIuUrVeStqIpNnZqPrMSuE/jnPh/fLdiV
YI1++CHUpbrQr/oADIIm7fIPnNWbLZblyHSaqsJRTMND3OU0knELm+lUzsmpYqStx7ep9FROpmrM
+zwRbwq82F7VrgOCTTlQ3DGCaTElFKcp/o49MZXqs7LEL0hYBe3YiZvimMfSLqCSXCjDjdotiJtZ
+UFIqiuAKRIwBeCJtjGxAR5wXEYP7Z3kg61vFTcbT6YeRq6gD2t/6AQmpIJAJQgqxVy8dDCNUsJh
B01z0qTZRI3pyZpxAd6+9dP4mKrt2grqs0qlDRT5plSPRivvCwQhM96zGmsQxGpNTjZxAAcNeaEg
wr6jXkwy7clXBfXCU5MMHjWZjVz7R91CDze2++W/6Lcuw4gWjThJE6sFmDE3YkDsEb/g915PExp2
uzja2DWXgyMOitNPNJ+CYAHtm9Rk++X7eF4nzB9jRoZPpFxxj2K47V+WqwAKbE30pCfwXpbV4KTY
jBCTby39W83C56bUXLvvHQTia6CRXo0UHA2+O2gEiurW2Q/NVYh8fZTwpOF7U2Fjm+W9Dgb8g4lX
vURNAAuoBQBvvaSSdOWWdCtWJoEpMRMgJTDqvVCpfRpYDygt22P0zfC0FU7aITlNGwouOHx5lyZt
Pshh+MUtpZa6RyzPtkFC0mvWNlxI5nbmpnTF06DCDS/KL0tMuEZTV6txHLDcq6vPxA1UoNwzbWr/
jtRzBadrwzKPuIcen9dwGOR6LZnCqTnpKndXQ/220QGNthHRHHulRZbHRdZgceasN5e/OVtA35Zr
LNA09o3JEMkGrAnkFRmvyP/ErYHmS1bUhuARNxlmr8HrRD8caFfmUuB2KlahEGoKiElV2VLIRina
inWaR8e6xvlY+LvW/7bAJRtaeMgrTJNsJjiHWgT9/dryel8r3GTC9l5hBBkHt2stbDI8h8suuLAJ
dU5fQms8iI5A83A6UidATZXCFSh3HT2qVB6PLest9oYnK1DQ2UQvcoAgWSp3UKUuHQ1IVSwB54iz
0minmPUGos6q08aDpKnrce6dlJiIsDW8WlY3sGM9ZoajDJKmqdyyUt2wFaw2mxNJzutUUjGQVI7E
gx9C1VK4czKJRbwm7YzoRSdjVxnfWqG6REnnFs8FkR4lIFw6RWN06Ix8qycFmGHpaiA7wqnskep8
aEPUktzPVpdtZI4Q++mmKQICv5DHRIIqpkFnYW3XgTsFVC/jhalj4E6eTmK00RzXbt8QC0FIb0/q
nD+cEhKY7NK627hWTAZMVOVrtbY82RjcsLMutCQFzosqInJQErc8p5WQQi23kE12wA+rKLvZUbrr
QR+SW7WHauWhBofCoO0oGLl+YHk+5hezrh22Eg7UAxIzMIOx+9H7cYNwcKNyby3jmcIWd8BC2PiK
q8Q1eb9fcUkem9LsEwTdy4mgWuOqabtV5czJhO3mAqr0IKevZaEQP/Vh9tk+D8NtuGAseKulrTIy
B0+YmpeTqCWyVw4JqqVga2rlPcUJvWSwMRZWOiZ9pd1PQMdUAwOhHp2opCCGmrGFQnLqYBQm7cOn
CeEMmfUYrXRDyO5ZbaR7izlI1zytSO1N0aCjtVkoqrrWA63BtzKi65umBcdQH9Ja//hP8s6juXEl
zaJ/ZWL26EDCJIAtPUVKlFjyG4RswiPhza+fg+qJMb2b9Sy6+72uKhUNgPzMvefqIriGWj4XDHKw
YJY/dTCFUIrFGZDRt4NqvNPVY+lgnclyC0bEtFS0YcEiLwmOZAa8//01T8AYJhM1XpNav07HR+4u
a13OkM56ToRqSGNMPEaD5d1/IZoVZ9FgPyvjV5PCg9bKYTwk4ElbNuEoY14MkHKNK0qG5wxU/Moi
jmzdILPxs99Z7knGOscLV7H0AcULcjfRkDOxnmIBM4BXWu/dYH4uSsKviFAnMZc4IWz6L4lrgGqJ
jJOdStRuAVO7qu2sbYq3fTX2/aU2/O3goGT3zLo4yKHfY+J4J72r3nUNOLPa/COa8tchpHtVziGN
5MQg2s6sH9HSnk+xPa86B3iUwa25rhoebewdVcSTqRG/esp/ZuZ0ax0gHhthS6Eyx0RktB+1sZkY
CcWCPxsXGUgxL8yx3JInWQ89s5ICpqbsxR3OkX0pLXZfy5zdns95BrNK8CALyym7uHl7Wr5TjxiW
jbaznwgtxNodPJbg2U+ZGNyDMzOjTOa/ds/+IeKdzESBwv6KjnU//lbEC5PMPDMfkKAKI/44zwus
oH3w1GHjpwbENM3HqxRxKm0Vv3oVIRaVwUsdWvvZiUJePP3bYL+jyob0watx0p8uGC+VHbgEFBQL
GZQ0mSjZl2b70QZ8kAbzFQZD4aNyLNZMPONVh3HVbrkaRXyXp3emberTmOIVM8qPImyuhLPg0CMC
vZVzvavN/FokF2yBMEo6ExU+n3ZjtAfTBMofcAjIJL5holscRunxyRMIANbWj/cgvvbSY22XgGWw
EoLC6RD0SK/n8eaYEq6G3gQE0j3Hix4bIIbaiXkB03cakvsQoWaYUEZidOv51klVwSSn0RM+oMWm
gtMZMQGJ+h2UAzSA5/naq4qHHiFRagTkp6bPtYGy36huS+6gfWlPTBaIr1yl4UhSr5Csm6qMwVdQ
nebOgJ7xwUaVyPmQd6BzgE2hpzFtVPuxrT/9eP6ywYBsgrraD0rZ24RNZgSqMc1vW8BKK6UmsVQY
j6W8d6AvYIc0tnFmi1NNYg3D0GIzhUBj7Cn+nWZyJFrvwcipcZrAOTpewL3gzqsQ1/Pe9AfEdiUg
2pi2uVfuU07wJjAvxm+VQi6RVJ9gnd79ZudDbF//VdL4y0dKXNc1jhBM1hmlPZkiq5Y6aRN7uyhu
463X1hOjEw8/RhhX6MUZpBIvSzQTfgWEwpV3bV3+nSgRa4tholwNqiAMb5hQo9EEzhhe8TVZAWP5
6lVa2rshhXoUISXUgEYwK7jhNGgkshI4U3233/QFhVTFXC2HmvH3q21CDLmu6R3hDLqbqtI/hi5+
tNVfdAlYVGg+hjZRb7HdiaNdI/TrzTQ8NWQzyBnxoBwZVapkuLHq5MtMj15OnYNUdVmjtvvc0s2O
m+nHdmoe+r7zmrrgg3PkhcuTebQIU6lJIDeb7DZrm36lfdwU9XzBKuPdWN14Ld3kIy9EtZ8nzlLl
tzlRskg/RlMA7rWgdMqHKHLeXZeha+2nJ5v7WDnEl6QZETHL30I+hctDTL4nEJrSSt8ZA6/RocBa
2xgjZkQa0IPPOrIpG6q62Ya/YaJHDDqC4KIyAe1P267bgOy/oL9kOZFC1VcrZtIhK3HKM0qJmB+W
ENg9E4aNVZW3H9Rev5kc3FKcQ+964Ns1BQ8ii8SWnSOWy6MEbGiQE7maCx4srZcxgSQkI/eZZWZt
d+j77EuxXUSy0u/7fkTAbd4YM1Qnq6s3bZT/dKb+CZ2BT6Lr4DbMKP25iydIilbkl6CeTZJiHDJl
23pcZ8tUEHENYw4OMjSS67FL90PgXzCtuXfw8uy929pwNhOiTfz2Wi5rk4lxzDBV6zmFaLEAWhAu
LFdqgyekC+7CntrBLsafyPecjWGahy7oF1OxWsyzzMPahGwSWx76wB4ZmPNXS58YrMr9ERUfUyUk
kcdtgiGmhyPk88RDiObMJuov4IJquHhoyt2U5WlscttJyX+h73ng+1jAOfigJkc909tTd2BUWoVT
IlbTqPSdVRynYIr2XWsJbFf9S8xs/1gjP8At5nqRvTNzF8pk6mEkt6jVFs1WPbKcTcfPZe01a8al
MjGDQ+1CYSY8otgUjsQF7zCZtelVFOc80VT1zmQr1cSJ8xb0w2MzRa+D7Ye7Rk0Ur6gu4jJ6DJS5
WHz6+Cb3TAocFABMM5qPNEQAntSPwuHHe4OkAEGrACj0q7U4vIlN+Wl0jW9msveTw4UiS2Qm1eS9
zDn7n5GMOPgAlCwl4y/PgWKSGv5LqeQuEe6xG3hIL5eJM04X15LE3uRcyBbRXOu2JUJX6eiuM9JH
OXkkMJjGqgvgbaPXwIIwNkCercvIFvOAhvo6G59umdpb4YzBxnWc8cZ1zYSRF6E9yCfgAJHOu0Ef
vcGpkOBUejSEIhM4Kl+cNnVI3xWvhg2iMSJuaW0Sg8VSrXvNfMBPsi7lnaqbz9Aajb1gZXroDO+h
1co88xGZ5zj2XkCj/xkGpqsp+JP9nCNECOyc0JWJvK1YMdTDmePv0v44MRzZujk50dFAJawXFLQb
A6kLhjzYNizmNvEyFtXCuuusuHsQfa43hs8YgAy0LdZIJiJBhp9eAZCr826tMGYjuk+/swhERW6n
mN2yV3Pu7fuC9PJ5TJk4IVMo4oBEJbqlUnrOTW1+uV7cne2g5bJzpr8atHWlonQz+u2GTWVOOk8Y
0yN09DxNu2HrOmyYW67gDyUPEMRPGLadDSTAmVK5GzdONzwGhhwO1GMfeTrhXGVJ4FoYh6oqR67o
jc9jyeEZtXV/EGZ7jSbaZKMXzJLHgjY2poMvQ6B9S0qeVMMDABuIgzNYvdZzv3ybvmOeic7o5aHu
8Y2GpSc4kEZETD3JiDlwlAoTaoqJaQc4UB7MAWE1Xj5ZOa9jasDMCSJsabX9OBSoIAaKpXo2e+ZX
MJti1GAgZk89arpJtuUNj4Emmc86s96VZYe7rBO7YdYkbqUInjSt2JA9tT2zsUm3xzyziRUOkM3b
7UcyC3G28QpZjjGjLunv5jFhWxQuCqCCljMb2YfUhf1cB7uICaSXxYc+XbLtGg4MyzVOxnPEuGet
nsoRvMRVzYVAIJ5TLXOCoollVIEMct2rcrkTtsoa36iDpqF6N7KYlLSeQk5H+AVGAxB3++QGgzhG
PWryUWxRwbzYTd2v6R55CqXzazAKQoM7Z4/OZ4lgHFtwEObGcLMPYbEZikI33zveR+jO1roLgA3E
UfuKNsXaomcl1CpPecT7iKMyUAA1ESROE+Y7s+qgRwcMnlL4qB5intVQI/SxVFpuc2fe0/Usu2yK
0pk56lBzdMZGCi4SfteEarVnBL5uG8zBPs8ggLusPkerI/pmo4kCWXuFZQO/AXEQWmaEG3p8Jb3I
2wxGC+2vS26NWl7L0m7YX1dvZiTtU87fxlqAq9fQKtz5NGZzWge3SXPu23I+MzhFfNfSXXSpuxHd
dwrGYp1rvMn+oqKrnPrQyOjD5ZOVpFAeygDOh+/mHz0x8PuqHm85eqKDzo9Qw6lYZU+yy2iA9yCm
bTRVtBmSBmJcbB21OZcnw2c86ZXs/yaLiEMp2oP0xlftJkyGFfcO3DL2BGAGJ001oBmjmigdsxpq
EAKvGUHkNoNWRVTBp+qzeeeXy55LGbgYB0J8JdWS7E+WpkZrzPaUWQ3GLbr1Mf8VSfvGdnrJPJzN
tVVYf3Qn1I4dIk16W35OwW09sLEZycvYVlVyL5K+O6tj2vgRGafTuYkpXUfYqmgyYsCZplqYhy+t
j382AcFUd+bOdtADqy5Jz7L21/0212lxW9Pbbb1kJA8axy11zyZKqRWsIj4GTnStKydhUEeVEOXt
AzjHT5KREVChb2OSbZPNkI5YFG1sxj59xyjrVW0zb/cGfoMqrYDtNBkGOgj7lZvNL/H0J0TGsKnK
HMJu5Tm4nOI9+9CrURUj8vBM7lCDWTFTDQfX/nZajHxky7KjDJMF9HHjuSm4fCcjBi6ccjqWdm1F
YLAy7Z065J8eJ9+WRz1VUAPUn9iAv/TJECzTbTgnV+XZl8CDwd81bY3AMTi6lfcYRQydh3TM1mFg
nGNo1KvY4V7wxxqNp6M3YWZWa5QXN+ZIIN1suc3KVF9EZ5jbRI7kTZfPHKNya/n70ax8BhIVJL7k
ZWoFrmhj8J4rc3ixUC5v7QRvfVWkDUFt4Djzdprx+uZvPar4A1yyU+sj0wp4JhLDweOyLytGNyqD
6YlJjhjXTlF8jD4EcCsy8dmnZ25A90jPfEeUSHJoDFxq+CEA7Ji0lZmF2RkFBPkBWNaxe/fo10CT
tURFV4WMMHB7rMojUHoyh8mkcJETn8Aqoh5PTYJIWJBMS5r4Y8lC4SyiXRLkzdkhpWMjNLP+Wsek
BiVbZefmhlizO4yyBYpa1KiJ+WQ1EAHilhbDrPmnKqqfDDtVe9Kw2OUOSEPBCK0DUjc3uuOnpRVH
llOnt9FIgGQQAif1c3mDrJ/w3ZqNBvOkZpclABMylwO+NV3UR8rc1gaJQS6bnL0lGM9OjYtfPeBE
H/1p69cVayXHWuDsEbo8Jahx1I0MOSu4z5c5V7iBaYkXrSONrS+cU1Vb+z4v3FXEgG4Tjves1aat
8oZjsYSkGy0IgEptwh5Kq98GjCpaSr4x1W+uGO8zF19PxTStbDIXmBPGeQ+gZYTLnPMO+h8l3O3g
Fg+BIo0j9czkbEH3C5tqZi1pp7im1u1SHYNOwu3SRv4qi4JuN5Q++9RWgnKe9HtqEFTBFOOTbAh8
YRg8fMP6Lgew2EgP6L+o2Gm6AtTx6VhuUqt0GVNM7oaQxSJ2hls3KHEd2OdBKFxLkAUGp7RhloJe
gh+klr63DNlbgIbwgHMTXzGP155kD0t6eAkn1qnObsRfBTXQ35hZenCT4ixl80jRbO/cdw/Jb2Lh
JI1g6BZm+pJhUx4zS58dUeKrloiPihlZsO5+YmUk6zwZP3qkRr0jqp1y6exyw1sFKRIgm4disDjg
zCDGnY1ztO81slr3K7LFfTLjXn6f3ezV85px53bkl3oCnhS9DFGii65a12xcvTZd1wZohgJNPBIq
tJN4KCUcxgDV1qYaI1b4fb8aKdYx5JOawYH3xwoWSAaY23XvINQVeXGTxdpg7sGfIRTnohW8rkCl
aKio2rEaZhi0Ic5NeFn5pBWWmxPMpWNuusFF4XQr0z7YNb1jAhZLvpyu8Uj2sC5kGzx2c23AWTLH
lZNhn5dM1shBJXTLhpxROGjxMT6a+O02tgFNp0M2sHZ8/25MqkufoFc1FT71zPsuk6o61AVbnahP
6/1sx1+VBSxPU9V4fJo8PpkwlRYyIjue+CSCeq8DhiZLHmfkReHRARoHQblmARWGn8QbvKoZzZbl
9Q8JTNQbM2t/lK+zbRA5zaZtpyPTk7tubq4K1PGm6o8NatXtLKYXs8u2tbB7Sjq320g5nKQ7EV+Y
Uyn62b1DoAT2CerHgdFvLqOt32pvJzANBwg7jjLjFsvrTWk5vNxIPM1DtGfuEG4MMifoj8ufBqTs
sfUjeSOmiZn5NrD7atvXpJRMyn7IctCDLuNoSkD7EJZAAduG4mmegwNyvmQr6+J3sIKb0q++mjF5
7VtWBouyhacXJORy52dL7uik6gMawENkYOutC7yLNdtLHAW6cI5zwG4MoxsO7K3vsqZ3kEpRMw85
+4AMKmFliLU0ciKqHf84zaT/GYE34AE+DxKte8hqg96fiHKbZzW+H+OqK2B6JcnNNjJpYu8KTM/s
FlkcM0qM7PcxJ7TW0eoZysopay33POTpjwftd4Mc2IXMqZ5sInsIPU/0LvDlH6v6QXlZ3PDwPBAJ
fNDJcG0IQ6enDxdvMXhBx0m2uYdkiKZwk/F8XkyyznaJhdcplKo6DZ5cR97bIkOUV3MgpwTOFnkL
xVrlPeQq86n1QR965o0ioGuLzTaU3m+XRLTOmAyJLI2OZuvGcFg6Qt3EfHLZjtmSrVJNEmzoU/F5
ZeEwelEA0+cIGJ8cVqLO/PUA5JsRqgeLjuxBHWwcn+OITVu/qxW2tejNpAzMIu2cpSPk8lnL3VS1
u8T6YD44bWvPXOJhawFXOXjVg6U5gyYYpX791hd8+CECOUsuXBiX3OQoeEvpT/cSQfYmDMZ05SO9
LjjxQBEguopt95eF6b10WVah9TNWgHQTyGsMQbZVq2H2x7dGKhgBCf4qvPJi5TURdgooZjOTi2WG
Adah4ByP/fQwE/6L4BTpAtNy6LXZ1ux8d+10xb3NcqqS1neguKSazmXfox+Y/0JhtEwbZAKNh/EW
os9HYwi2sAjGR4kGkHb1IhjF2cp/xoJ0cZvwR3IgWuXbaKAMMpX+Y0gCJKqZZSgg9lMJQSGoKUKp
PJgAqHIHpufKE6k/Zla5d4Hf2fyQkFwd5c7b2pw4Dei9Zg+7hkuFSMVpm/SzZgdxpmvsQ1+ly8rO
OFlCBNvC4f43pgBSRtbFO9EbbGnxzkzJzWRWd2YQjjv0U/3qb1BhFPz926be+8prOcJ+WeQV1JGq
/XKhoqOCgHlGWdCG1q1D0tfKDEjzMQTHoMWRaAcYnkh44YhneZlDSYxk4dETV8HaI1Jl4krdmkYF
6r8Qr4WcdkY1Xfsi5sA2wG3YAMTJXIfY04w2KkHkHawY9sAAUZuWBLmGlIZQgNsXeiINvvhRJTmi
OJVCE9d0/Voxnh2DrQrEB/F3jN2S/jSBOF7VqgIbkdbXrDWRTsBwJxGIXEYQQFYMqIiZuk9SV4wo
QQSb2dA9YdzhJ1t3m/CWWex0Y+5Sn9IC+l9uuHBALe/KjOJM38GoE4pbOhQvPK4OaMEwKhkVZaG8
ayKflVW7HXu+djNiB1xsq8YoMAiRtejPZ1shogqIUycZMxTcL/txHAmP90FDurFKmYOj5BvsmQc8
qkMurVNLUtbKjiu5zUKeZN6U7fsMnJE9MHVM8HYNRQYZm4cC2qXVFDBtYsgBpCF7otD8A0PlPWoQ
UHlJ9dpKhKGyr25YoW3mNiJCqeAID6mv+oqy2e6OWCsoBPtSrDsHBZFqMOQAdNjIOTyKfHwyW+Mr
YelCNknDZ0ymvEpD5Nsu77KiFWyn4oHpULsx9ZKrh+ZZfdeS+YtuYQ9EKn5rXKY+08ytS7O4HzVQ
Hah1900mvK1XYiUJEuPZRW+ZuymJ2nh42BBMl1Laz7qbKMUeppyxaB6afNHDwp5iItC19m87B69d
EpD1iYMn9JkTtgXYAVsQ3jag7iNh3KIT9Q79AOVQ6u5saZC9eQj8Dgb3tzMhSESr8wiN/mQRAthA
ZlJprhFNBKjQU4Ynklkv0weDLDm+lch56B2AjF46fcBQeEJgBK2EhJq6ui18r9vAS3y1UpR2o0Lv
Lv2PCGMiUcTiGJLsYjPgy6V3m2bjtytujexF5sG7ESG3czpAY933lLHzZEj0go4pQpGOfi7hElq3
+YvXM26kbxppBmacZsHnMFe7Kbf9DcwvKMrtwA7qVyMx3Zo6fJuInq4idNldcrXqkn2QEM528KtT
hUxVzQRisEW+8xGA5KIBKW1jQTbE2TJxyuTSP9MSAmaqxEs6lK+6N18H06/QQn262n3w4Z9qSY0x
Lf+nprOd6/ZZuYh42K+Tk4fqzNLcHb6u1v7MYJjbmNPWTG0U6PW3LwUpuelDiCw10vHIToPXYCYw
cYA39GOIrCtpdk7MUttkXI/lc/aZ3LUVuo1aEDjdsVJH/KHWwuw49OgJ87J4Ydv0CBHk5CaEnzGu
ONCmUlFG0dU0KMMxJCBgkfekI5E3wVrQM6zbzimOoaO+bAJwJvUtO5wJXZQ+EtKyhFhPuzy2P72p
Qg6Jbxc3ILR9Z7rDyPZSKK6AxmXGMwXW0bH6aAO0BCfuvVwENmnPm6pyi96+sv5Is9w0vSAvQEIL
tuOX2qhevRnA/5ED8TO3AIoAo4xWYeVuiBR5swiMXQc2iw5j9gmuCvI1zsLnYnBP1UC+Uxd7OCWa
8zRRNETZjSgCMuFnHJiueQx5m1Hs0RBgeHZohIVu32o5felSf/icngEK/9icj83U3RcwNq1q+Cg6
6semAdMLA3pjnkLM12v2ryhZ+vC9VWwLq+ZEUgMqdL5gP0aCbnylfkxtn6CiklJ/ijeXolhjkC9J
N1eKii816eaHyj323vTYmvLWdzMLcBg+ECsTDiqvMzkQxzgrr/mcnga6ksB8dFAZsvtakqnoqsO9
FPrLcJqrg5hjZEAeDQ9MZl/KnmWfHMc9jY+Yqovj+ufat55kMVyiNvlkQFQJb4EL/alEe1eIfl8x
Wldpc50T8DVN0weroWM6JiIq0P5Xhv1ReSPKghDGBz3zH/IGYVLnFxQlFJGFfGVtintaPXjxcG4C
4y7GYzc0PhAz5SJgQioqK/nRdx3KWsWeNeBUEjmbifDWcgl18nHLLr+Y4E1gu0XrcKA8ekbEqnAM
8qRPBkwAjcq2cauAB8Y/s+G817E89/EvJNe7XtgN2BYu6cmd34w02XfOsuTlwGQ9fVe5LbLx5BiD
NVk1A3vMZvzQNpa6v295IDRkptvvmhgW/5JCkMFRiK1D2f8aznRrqnaXF+a+NW+nkGJuxkXHGY11
IdbZn3zeWbP3EdOW8E0rpuaxA4wEgF+p8Qv6XIxiCQqxb6rRSkGZ5zBn9M6qcK16GtHj2AYHW0dg
0CSDKkU3Q8nAj7XfEdQiW+a54VtcsUtLhvncXaFLYB4S8nk51i+rLOYAZnKDRZOioOAiQiryHjI8
XDH++fBdYuUiv/0mMfoUxuLOH5+9zKRr0ezTp945Fp17xQOJITDHn4jliKXbWF77bA9wKI/8dzdR
W6/umJhFM5kTmJhBX9w0cf4yRfK7cQS7hpkdtcdQeY5IBRgzTkoNP/5v5gMYq7gkQlQb4yebER8/
fLkZGBXQjdB3kKn5mMXyOIzLmkpfIIM+Tpb+jOuUu5Uhh0lGe+gkl9x33lr2QCscW03RYRHBuMND
yL2NOnVv43vFVxrWMeivouag7MATVUNxscP0dUoqzYCzJ7Te6GEqp2wH4bHkVnVuFShrRopcslWC
WBI8tOHRMFDs6pUvs9+QRBArZ15UubcWeT2rZsa5yfu7dGM0bpoGxnHWJb8OCEIPhkKVfhPS8gqk
9k8XzF+s5XaDqZnayJEutv3WnCaFzndBYdIxz0jPUW9hTsbAZB0M8eoxxvXFvNd5ffRbeXSC/gbH
L5JNM19LMiXstLL2Rl2+BHl9q8aAcaUkV7HEWs2CHkmRReVKzkPid0iB8dStvJE7yTY9xIjpvpe1
xO3Gvr7w2bzHL2HkPdErPdj82GxhdZde9FggzA/bzbIjIi7pxiOooI/s51bNBwGbAU008vtb38+v
eU1N6RNH0vbjM34W/FMGJqpy9B4G4xL5861bqTN+Eblefopy1zqfT747vhOdiyGsYWCMSpScsXZb
lR4wVDMiWIouDsUs8Xi6QamXuQwaHOqyIs5OaGgF8xMj8L8DNrZHnNpcO6zIY4JTtByiTTuxvOgy
59azCfYoVZPuBse5CwSPHdfpd6JsH2PH1txu81NguR+R724lGDV0aTnXtxz0io72zuk9DztYSGm5
5FyWiIdsXjMUt43LEAiXe/PdYa5nddIdomZ89uvlmYNckwi77AnMIOFZ7XKn4nKRRno2onFrq+qc
t9HODhgHipqQ+DDxuAaL5Nt3ise4SjYt22H4oMGapoOPsomoG+fnpnkLAJ4WC06mS1+0rdGIleW7
k0NDZB8NIg36vKbdUBfbjH8Y2yRW89V440dReGeKqHNjO0yVUWfnVXq2+/AurVJjVcvwyR3BK9Yd
lHuf8z1YIP8UnKvUny8MppckKuZ/ffaHcrghShnFPd05ue1zyB36mnVhz9HPUEUb90MZvXluKDZ2
ZTx2gAwAU+T1enSXFNdgZ8sIYUgw3OTMh9p62I8cTmgsHirF2QWgjw94hkqXNOOTA3gqQ4Cy86zm
OZKIBFz2SXzKJYMd2lExNRbT6/go5/57eXmjVk9TN/4IbS+Jzd1dvBRuHaxGkCrsEwDcjimsybp6
R4VUnhyLQ6husbeYJvcvg3nU7bNx9CEpeiyPEQ+EOymyNcABYiMWl5KR9Xe5iXaMTPrwBiYr+FZW
nr20i5PKvGobjj7zFDk+KR/tu29jB2Bk6+/MLhF7N30qRhAAYweWrZNYQ6L0rrcdAmlAmZk+9zeh
PJtmvFjGCHs/XmNqBYJOQCKz9GvTl58A6z3uG6YFcCZQDZWbaunSgCOvYm7WlfGWAn/eMIQN105U
fxh1el8z7k9k94Ca1g2TcYdAItiaN+iNouPY9HT3EXZxM+UTtquZSKuAmENB9B2Rsj5p2SixtpQP
lTPm22EIP8cewxrTI2MTWXjeRWvOW48dol+xKWAADSe05LVrqkdTD6eEDzfofcGUJTwHKQZTXP7k
SvjmWYeQicPCKHb4HZd5GEeFTq4omC6phZqtwQgF5WyQm3lw+7VwvAc7oSW25XiGS4IIkHy/IjwB
MJ6AzY7TjjUoQwLGJJgHEMJ42a9bdMxxbbidqfsqS94QTbi/rjx7FwnH2udFfpb80ohah0Kn/Y1s
77L8ZxZLHlTAqkGVZrGHAsJUzFwD+rhta+uceSRytpV/5Vy5pSehQ/VZzTWoEa1RvmeC4tDxCYvq
82gnWkI42wFWmloKG9Kqpd3c2MG8TywW/UBRUWuhJiYkfF1peayT6Y7tz83QmK8OXRoxZGcUs2aX
fk+abTOsrHzT5goFEZ03vRKwWFY5uRhXg8W34I52tJUcBumgv4gyP0aW+vRD51vl1g0t1ZdkZJ7p
5DHvocvFEQIZ5b7q8VQa7NRLMZ878uyTqN9ZYfaw/LXotD/LltYNWjwmM9RRzbAdcr4f4kj2buWv
G7Ef5o6Q1qQAfDk5X6pgUqWzzzK+QYeXrZ2aUs3KzFf4Iqelaq6tX2OOnry4+goUG7WEvS960eU1
1ob1E+vUYFX2oBlgH9rkyXPYszJhOsRwsGBhQVow0V8R7YZDLm4vBtN1fAlLzhtxgA7sJWVCwaq+
lJ4eo6T5sqpuT9DOJit9JjAC12AVYTytWtA9lnUmRumeqHrYOuUnt/A6yrJjsNAM2v6iPHVDWOEf
K1+qrBq9fDfOtyMTJQCSie4fQsgdJN361wE/CMdrv7GtGusV3C+Sh36Hcjh3oljBeNgWLB1Wwst2
syh6BFTTOwaLTzaR27YTz1RHpF85fwIGAnXL+EBztOYC91T3uvxvbdV33N2HpmRuOIMB7ztFFPrM
9TdPOCvt5nXQBOGgeFnNwlgwo+T9ud6+bJwGBjXbPtOJuYz8fMPW6gqtZUSNX8Nv3mVC3S3vAS4P
MR8vaVm/Nh66oCnryHzpnx2fR5EbszjS8ReVJ2bbzMErV8NhDeCLU3Z0DGHdKx3KZ5XLq1Vy+FHa
EXALdl+RKdeq6GLm/k1C/VFy3K884R48P0E+Z/IkrQmEKmfUpsvnHHQjHIoONzZZvecwsiCNiXPs
W48odp5sLKuGqO86WNDZCGuxD8lh4B31Eo7rEJ36aP7qLFiu7lNS6DPrn88mkX9Q/R/L3Ljt+wen
m44AO9+a6asy60trOK9LMhA5MM59GfkHAOhEENDhN5OPjClAg90RTBmA0XQdPOahTHl96VXyyGT2
0b8nDXF6HZxgiR4Pdf4KChR1BaKXxm43laQnUh2HiV/K29gErmzLvR1+eB6ugnI6EyBx9JdrOjKK
l7HOgYFGWwLF7sF1s89qju4c3PRBdzvQTpDQ8y7N5sK+5ajbDOUeex9vvGOvLvDBpQ2TzEjUjwM7
pZbhfRuV94r0ZrQ5nLBLqw6vmZhhSbE946uMqJvyyjiLEV1K2TMzR6RwITb30lQWkCXPPJNKA56A
PnMTxta9bgkWnZOXvqn2hN/gk4zN+3hAhMRmi749v3UhxK0C9PAc2+BH+0K/8kQ7kiUxN0RljMnb
gHrH4avuK5KZEhd/GXS0ZotY6NEKF0z1RfdItj1/rNAVE3hjjgMyEfmcVOUH8Ms1bHToq1bG898O
DhYbZbjREgsQCkcc4L+4rj7Ngr1zVdf5ZvqMEZWsVdx/maiMMgzoQcYIKyz3VgiGpwyIOY+t6iVn
bNm5JMhlHlp2ImggS3dY49mzM+9yOWOeRyEEY0sG0qJhymgbwxpZ9WORu9UJpKhTFHirsC0UFnV1
nEUEgZm41237J6FBD3lObxl+z+sAzVeXKjwmkCQNx12TmQQxU5MHTiLnKrKxFwy4Igq7eJjhlfI4
0UhaANcrwclQ1gQFqJvcRpJkdxm7J1nv04tv5OomLnnSANVA6Mjm07M/wzRiUG8bB7MlrytZmoDI
Zvsbp86OpuupDMTh3xcayX+GS/wnfeNfQi7+5V//f2VeeHawDNn+fkoEe6ifckOuxv/KvLiWX+lH
lv3P0Iv/+lP/5LYYwv6HtIVjB5bpBz7+ZIgm/yS3LL/k4dy0A34DzRE15H+hW1zvHyjhTOm7HmQM
33T+O/aCX3I4xAQwGA9oorDc/wu6hd/9b8BRJ1UW/0HdeSzZjaRZ+l1mPWiDwyHcF7O5WoXW3MBI
RiS01nj6/sBaNBlJI62XsylLK8uqewMXcPzinO8sER3oLrWpbDTbeIWkpTyP71B+/3rPJrD5f/9H
/F8FDcMrRmoP4bX1WqPe6HZ+U6jzLEd1NgL/qVHa2OjUgkxiFFN/7rUI9k0O7yAu8mAfDy2hx56R
X8MSKq5//FPVmcX1gAIKzEQUXqH5DG+C0gsBqsD+7sz+SoohvGmz+//9PfoSJVH58R59/Ryr8ks4
y/8nuSsWSSh/QAZ9ZRr79f2jCX++A5f/zX9uPm39l0tB7JqWx81lSsGP+597T6n/MrnhpON4Ah61
6f7PrWe5yw2rbahAwgRxInkCGqp2qEHktDgeCGlcRA6sH2X9b+48Yf5y53m2q2G+WK7D57jKdpcv
9/OdlwXW5JL4Fx0ml9IV48xTEjPy9oytnCiutB+jSDEXthppivSH6F1+uli/wQkJLsxP976HXgyP
jGPzFPEckdby6RvkEod6n+fBYfLpJjiE4fDh1IbSR2PCCG3Kp5H+CVxDo1mWJHlLMQgHiZIZhVEj
jG9//kLqN9+Hay6EYm2v7R/f96dn0WrU0PW4aQ48awVmR48uKtLzOhHVkUf3m2mDNe66qPvbheA0
+XwhbNOSjgX4Y6EqLV/spw/OmTfPpWtFh3bDfn9Hoz8c9WzTF5qarNwhe5TtQGAgT28ks0PZY+3x
aVKR27NR6o0HJ4zPU9f1Tw9/viLi0yVRXA1lgjGAfMX+l/vk12/m8HocUkfVBzEgkg2ZCBv40daE
/hU4ZbCQJmn+ndzAYGLEnAWzvm5RP2jVbiEGAsLcDHhVNqSJq6vSPmORUbs/f0O5EKf+5wD1+IZk
Bjl0rLa3sLbs5Tb/6dolQ48JwRXVgQXGB5PqasMFJlO8A7kdlAyg/Tk6GxMybTm5B7CZ8tbzo+7Y
gObLni2jeME96+2rhD5H13dDgEWLRweGaugOF6OfN+z6Flwlgtghbkda1STEwem8soLKKzKvKXyj
w1wyyXEL46CzpLmkps2dUvbFtYuCDNUoLTJZMiZN/UPckgr454vw+Vn+cREsy+TYsHijod349SJE
hUNUFXOXQ6UYzvgVdr4oQl3x1akcqCqWTfYNnlJflW9VOtunP3+8/PQgLx9PPpQSjsfZtKDBfv14
o24Z0bddcwiZOuyE6seb1rX2c9nFpzqAnVrH5XXZjYjg2NzmgbLv3dk7Bw2+zQRH0GEwyUycBzdG
A8cuVquSrIalp5DJE/pcZmnAA5v8NZexs1eMVF4j9j9AFuj6quDNMZ29tDvKVvzWJL9vwryt7i3Z
iM2f/9IffLOf7zaH2STANtwAQrLd/HxkZZ1Hmdj5yaFmMwwlwPWOQRGDDcZtVm4mUVjnwa7bE0Gw
M+pgO9v0/kQUdht6hykO8o2YQPWY7nz0fqChQiar2owunt/cVD/EdJJhiPOWMOax8d7LwDxHcjrh
Atj4QzDd1nbG4s0GoJoOe9Ul+JNKTQOdla9wV896KOUF4CXSaktO2JOapzJ0k+NUuGi6Yx8JbFQQ
0CKLb+NErFI/WxXmsPhgVl56UWoGoUHPRgcYkgZSNnvpEQWcQE/DDNnaZyUHGJtmaW/nAXV5GuNn
Mh3JqNQTZxXm/kqnFSfUhM0/65O3cKCP8PvCv0rZjLH/xx7355/kR4X0+SfRli24/5cj9PPhWbaI
PMn2yg6Jli/MmrMdIXw/RmJPkqQrfoCW/RxV/XoI0Jv0JKRdHJ9HQuLuDOd6kYwDFDNLI914xjSe
VISAYSg8QgcCl5iWBtNY79rQx4zYAJ7Gn+zOzVUHQfbshg9ojwDgt6xTY9kuyCU4J7YfuSc4/71w
jNsZts9DhEBs6xophj8fDijL3YXPJeAbOey7NGsz8qhp/DtoZ0ztdVHgHqjV3UA62z5sTbJWwZ2x
fyHBmv2S+yxLiKyhIBVUau+rWRcX6dUshuq0JpWZzBBRDfa12xqHMir725hfENFKem1E6qE2DDBp
0cCwimB2FFhJhedQX2xnNA/4m70aZcaffyaqll+O6eXBgazlUtFDePbUp1ec0Q9+oowQsUcd8QGL
iqRbcr0VQjsYbIc/f9rnlwKfJkyOQUtIV9uUOr8eSMpJvG7k+x3YqsXrqevJtE5MVtSExOx817Lp
3bRBFWz6IESAQv354z+9z9WPj3eW3oAKR7jWJyCjNzJvJXGHNDRYd1dj9cyuB+E9prql0+5U1f3l
6opf2wgGossfzOtZwtnidPrRZvz0FsxGKw9k06SHPs/8M/i+KNS3GNTMm4qnAQdxHcPli/ahy8y9
mXvkhH5z0kOR7NLCaw+8Hu6RfN78+TpYn8uH5WsJOimbVxOvJevT7wBgUiNHzWH8DGRozTZevqQm
392cuiNecgYcYzBcnKQCJRLC8g65O3eF3Rlr1xGc4IY+zJu9O4j6VCbDjvVfe7FaXLPs8G7jErWI
BTNjg2apfMtE7NyTh8zRZ2YsYbWNBsQe/nJn/fZKO/xRnnRsMuz0cqP/dKWNwfVibLXloSMDg1Vy
sHFbxhsxrd7Jz0LW1mm9pLvmCEE5UQoULJuqG/xtLtKrppsgTNQSaWPeVX85CcVyW306CQVPmGvj
OuHm/1ysWZmbuHhJS9jd8k4axsUbjAtbM7TgbIlmV2Xn1SGdAFgYSqR/+/SlFPz86S4KYvoS4VhA
in+9MLmKqgZlSnmASgIHjuWyLGx55lfQeYi9mCYDDyc/NHE4FiN5BBEoUIa63NalTjYiasO/PIaf
muv/PBWeJVC+a4eqz/70lSqVpLMzUILluR7WJX4i4jSMQxootXb6VzV16hIFNx1G0ivOE0y2Xupf
hfFd0KZYOOCOpJXcobM7zcHg43Eeon016OmSIO5IgtI8t3KeLqUwQaJ0T13t/+UBEr+7qB71rUco
Jm5r+9OxOTfK73vllAc7NF36JJPdThtc5Q6irbTE1cgcdABGYcZ1waSMdEzXmoKLVTcjiYKJv4pT
8+7PD/Vvv5NmYMILV7vmv0cWlARmBVz6UHv4AAzpEc4LNYCpJCuFou0UlyaNcClpUu9LVJXUa+yc
zJH+RtvpXQ2Sw5oNtfnz9/rdWQM3gbWYgjpCU/vr/VeKxlfJoAqycsCwxCMW9DLPjumils3qlxwD
qD9Aeftff6q1tLGCTkRZyvpUecPsqNmmhiUdUPk0uam4eC6xojI19CZxY6o6LD7wKJO/3NviN+8Y
y+QgsgDvCM3E/Nc/N+UQN0pj4BwavhlKyYtZAjtH4GufBNrfVdjVMI+afI9rFrltMpkgBckvtOlR
YESSsGS25jrglY+5t/qojfhvB8JvXsLUHnQFMBg0HdqnS1MXQ9KPICCwPzW3fgM8NRH4M0ya2jUE
C30AgRYhlWzO2szbfWdwnlrtfBz7/jykubwkrnOdFIIgxpxW3LPqfltkQYSL0f3651/xN9UJzBlH
0ygI4bFG+PViGpzeEpN9fSD+FRDDaJ7CUmynAss924C/vayXn+bTSUllgCLX0a5l6c93ak8sRNuC
BjzUCp5CN031IR+McGN0hMl4j1Fi3KjiDvglaLa8HKHswm5Ju/4vP5Dzm1tIMpQSFh0N1dKPt/dP
r7ICP3hU6aw46JAxw2yb2GExzBXDdJNyL021ZbxOgHRK7sDXfhiqfenX3jq321fUmItxGcV3VL+P
aZfve10G18kSmMtjGHwLZQg7Cx/HyLTGOkg7PPkFMIFeiJNXhPFVZhIpkNvKW2VD5e0dQ/GaaoN+
o5JcYNxNrHuCiyC8ZfpbhNtTLbI+t3d9/oWYqmVpdJMmIvGxWmsCuk8QZqivIB/s7LECZBdFV4nN
exdfgdrSfaysiz03+6msDGQJuC4czYPJ3sCIVfSXKuG3V1aB7tOguV3mxL/eT/NgV4nFOv4w4tDY
8U/WRgjkQNPQuIc4K/bxnCd/6cJ/VJWfbivJPNlx+VjJoPDTu6IIJ3r7qSwOUgXTN1AyrLZ8v3yo
LBuwG3V2gk6Lhg49QAzej9dgfZjJlFsjyHjpIAEQFouGxiIAcR7D9Bn4S42LsO+XlxsW98oqLqH6
C1Pc+fexbdO4McPh/eZKqodfL1WGxWwwCVw8hABy1jCkepTIC6QZlmaVTm99yhWM5uSr3XTxpp4R
+TixPI3poAGy0COHJcok01w8MbvADLMvqUY5QX50ClViMPhbzWZfsqBmne2aXwOBcMAOxvx+SvAh
NGnhIytreuLkIP19d6qIkMlFXTx4wcFoYH/ElfS3WtTkNSWu4mmIXZAP/osTs1hkhLrwoqzbZMxu
3RkWXpqYLiDnXN3ZcbpNSjAN1OsVluChfKGylW0Oe7zg3wExchgsA9VijmVEEVfTyfc/H2y/uxG5
ITRTY95RSi+Tm58ecbhD1IBeSziITZeTtb6BAb/0EWhjtXKLAC5Sbc9/OVj+NTXktGR1Y9uKsstb
RiW/fqpMbHfpgEjQw+SA76JzN2havW2rp9fY+Zixe1xPocq2WeVOR6RJ+LowaaZm9DKaLiH3UIRP
ecmAo5ibkyWx8yRZ5v3tFfqb4kq6CMgZwqPF+lcprw2GHqPpZQfPL50rL/vi2lV3TlL0O0O3FFVg
RvtF4eZo6KvYcOGT5uNDP3ePJj3KlQj08c8/1+9qKwpVnPG8h6jiPw/yZjscwyn1s0Peipe0asRJ
6uquyVD8SnTsbD6rfi17Bo727L9R47wqWcQH2ylRthcPrBNu//yNvOW3+nyqMPgFLc1djNXhU1kV
OK7IUI8VB1/azqaGFLSdxyq/94x2kabr8qrvbAIffQkBPHW9723F+dGoQxpO9XtO4GpmPiRj3V5a
yVhq8hzrhP0c55GmC42j+roN/OCQynTcOFjG1kiG1Ja/rl3bPSUby4MnUZ6SghwfgQFpTzNRH0MW
d2RleiUsQ4Jk0tYG7gdM55AK5EpxNTdonAVdbggI0OjYyo6AQyiOMRNlEfb0MoySs2llL8IqGNH4
GOyYlfRQr0q65WQgaIv/gMafwqfAsSMCJc5jsW/U7Nw4mFV2o4sYzqa9XteNrXaTk1k3kFhOkxi/
KsxKN1LkOdoiVhtJPiLutodjjwAVDV8FujnMXiLj74OA3/xctklx4SxdmCk+vwTw+jetnZsFj95o
bXXtnmwHsokEEaNaE9f0olSHifOWBP0tIOGFwSDbU5CSHx2EqVj/+fb59+nOm4hwDEkbJjSj4V9P
Ao9NipqsJCWZNwo2Yz8/VwNq21mEwUa713Ggv2szSf5SlP+m8mSdytEjWMswh/l0/mBVa/PJmtJD
PiPw69R8R77bt8kub2pX37RtQ1KmIaDajJQ5f/6Df1zgX58XAouW+YBpmdRF7qe/uLKnxpmY9h+M
Hu7w1C15APGxXAjh9Ey4YtFd35qCcBrqE6fP7nC2F/sisgGgFhaMx8YbtnUOaLyrZoe4QKQTcaPO
Ke+XnBnLMRG+sbZbZPj92Hk7a2KuVQCl2km/vDD0ohtTzZcR5s2cdzdBlNkr4hjBZQmEXqlmgB7i
xvLlQiGiqNy4QCo701C4i2t0TZNJ7Fo4LRylFpi88VbZtnEpIGL6qpn3A37Lv1wyhxnFvw4ZQlKE
5bEMNCUTzeWk/uk1pWdcz0EgioOI6Gy9SJe3KfEIBSqdbMgeyIOL7guRGzcRRqW6qcqTCboKd1Zf
P2mcSVqvnLjxnmXvDLBAXcIvCx+yXAdX3x5Ecw2byskkdCKXqfg0jG8xjHQXd5aJzm2tB+c50dHZ
MYL0HESvVdvL2+KjYKx0k1a53rqB2W+DOn2PAXLYJDivvNKji1X1ufT8g/ZwnjEAjTEsQK+1Bnc7
6BDPOpFRWXiFtGY6d2b2RQ4I40dChDokRXLsfTJR4qsyrDi8yDjb+wKXwNQ81nqetx0hHpWZPo6F
vGUXda9Hk3ltSeRSWVn3CqNkUBOEEi/OD0evYSuDZjFe/FIFF78c/gmwGuDH1Ls2H+y9shMTiQoz
K5EMLbIX0FPV/FES+4qqPehXeQRdtoC9uR7c9ttsjmAGwWAbbhUdmnhqWH65941aQo1xloXvtfaN
TTDW/0wpFOja3xqOv0/C9B90Bv/0AWKGgcNzRVzEJl+kxpZBVG8S15RpcNTWkcguxBjg7v8K9iTY
ppn6iH3x4HsAJMZkWFuDf2f7hQWZjzTykF563ZryoXPsZMmBvs3KmmF+4z5JVfRUazMCrzBZx6TM
bPtu9lYeIDuaOFaGxZbfVuXwk+agMdegLx68cDz6mbomoOI5Kd0GfWqnGJZQMyubyNgi9dNNJaJt
5Bb7npKRiMcoYlw9vAYYKFmHf4S8FMF+Wk/U+ttWIJMj6RqvQKyxorrE9fasDNCYvEd9plaFgTDe
Jb3EnJqIlxF6/MFkuIRjK1lPNErbUhAshmsbICgpU4YgK1DPHTltuMQykmRVVu+neHauSOOosV6Y
G2Fgim+6+WRBxk08Na89GiKEvGjt5LDGtF+duiRaM6fGWxdAtU6xx5Ms2NwO6S3chvoyBn17DFr3
MsRRjz1wBkRLxovCK3A7OSiDA7AKDRz3KyODD5QjI8Bw2CEaCI0TAKFym8slWV78IxEzXKwYBf0o
K2eVGlhpR2YMB9nrk4hH4q/z6sUwAPOD1I1XrWgBLEsrXee9eKxaM0c7qjchq7uNGIfvsihfUedi
1SHmb0NNBBh4Utl6EbFCmewwQEXhYSoXJ429KrsmBBQs6AWz6h2AIT4dbHBmcDeMpnEAawjFcOrr
LSasAJ3stVZfrMyPWFypa+7uYO0wmmIwify6NVF8yt7bwxbY4wJ9DyTFSDxT2g85vv8hAfOUY0Py
3GtZ8msGKNoobAgmQzs82Y+pq/N1FPgWt1G812jBMSjVzr4f8c1MoX1dVM1tXLMTkLV15wbdh6eq
S9qM11U7vYlQXyPHbHddgL87GODwTjs8vE+eXNLE0ovRIOwZhy6AvBb1gISxCmcN2gD4B4H1ldVd
dBzSCaL8axKCCe8nhq5W3K2gLmTMWcPv2dTNK0+2YDf5M5LIgujiA+HBT42JaRNMHadD2RynJoVl
naqz7ZW4UPIdxU+zMnApIX0tjnXnt2eBvE6C1hi9vDkLCg/HLuEapCnRa4bz4CSRd8V89sJeMdq4
gmdHtx4pocoB6RfddFfuaMUbK0QQKxrzsY1xV9qeEcBlq1e8YBf2FsYyx/SPs+UVV0kx3FrlcnvP
DViT/jpq6le0UocMEsjch1uZks7TVN134Y4lqFTinUbjQk2AfdvFVRcvv9Lc3/pyfsUqEKIrib8r
g0HFYMdHDK53EOHDUJIjFOw8mA3rMO93HvGujoWo0/6mR14tnNnfaosTOW6QpfcEKKPXTbDnFHON
+7B5m6SF85W1tbtwInzbWSF27zcBnnQyYXF9rESOgJVxFAnoHszfsrhys4TgFkC2m6SxayKB+tcp
gzuWWHvH5teKRPGhHec7nnMi/qJbXk23trIIITXNJzLE8W3ME796iiVIW9cNdLQVTUS2McL6ca6H
s5nQbfZz8h7LaG0tPiUiP+O1cPojTtPs2ALzdusKv45Wb4OdPpCE90irt4YvdRsMLPg7KssJo1dN
db9ipbsyGUFjuTCwvhX7KvuOMxdnpiJjOiyKR2r7eGP2Dk9oQg0SszfYYEN40oHVH3onWacKnpS3
3Hmkh5xIb92kGRrlvip5JUz6qKGJFHYpeevUYmVGNEJNgh27lx+Ta3+v7O6FkcGjUS3WqOWcgypW
GPDMB5M3hulEF5a2035OrEMss3PTjketciIlinub2dqqi+7Crjd5e0UORywBESim10UXPk51gSza
XSufe2G50gV+e5XJF0cs3NAZQGdaDY9llz1TXePXjeJzVGLGyw3odLRprDW/uyI6cAj42MfqR8fh
NzRk/iWavF1deldMgb4MOt7XGiVKxjcvJ/NMFCg2ujHaxODB1/JcT5jRw7H54tvNy2Soo4FiHfZt
+DYnvGXiW0iZxUqWycM4EE9hl+bR8eJrp8e3ubxjDQZw4BXQzmjeBORoVS4ElHE3RNZ75ZFhKjNY
AnBm20gjShbyMQ4TpsqCf8vnDB+u63lWF2nzaYFPIdBjy4eOjcFbpeE+kskhFyK82KxWXcHua4q7
g91YV1UxPndieOI5rPjLwn0PUcXAmJF15p0j5kNjm7sxBqYvEfZbOW70gUKuFLwpsbA1JqCkdrb3
4ww5YpL1FYGX4BcCKFtZ2O28gR3+5Bt720qeQwIeMCeZLpYm2P62cRcQ56Pa7GHsw5eOreDW53Fa
DYsHDrL3vc5HE0+EBVFMDO924p2rGU7mGDzFbpDupzRk4tV3IXRjLLu+O8WrbqYPDL2Y3RFsKSck
xnMMJJ4APCRrYl7fzRHZQ+J7jKum05AzZwMvMuzLAlSLGo5G6p6sthT8u4AAStVSDIzeKanTfWeF
BMUAWwNDhqc1BhKWt92azCgM7y5z4EyRT6GfSgMdtGdDz6GYbvfElFVr396GZKSDSXmZVQf0f+Rn
jKYXusD7eR6xL+mo2vct81IxAolNfI5gAeKjbbN6lzTpTeMSNZQlxTn25pOCpJBM7W4oOXqzePrW
pmV6DHMMeqqsMRU2qNZVXOh1Ry4mpNMmJSguPcal99HVUbruWqx+zjCClcBVFCUelqzIPxZAZTcg
DWIMMiETFbjoI7KYHYSxHJY6OR9OEYmrQMXmZXKeGBFfK3e4KsBMbU3eL2E48VvhctuTSRFFAQQj
MIP8N648mpLiIEHEIKaRlHexmOzHhMAOo1iP7rA4mP3bgXhPvO8Cn9tA/uhS+BKNTfRSRhaVCc83
GUd/EwTxLU50jLVZKeBAwYEZqbPWlBNXZWYO56W4aotDRrYJJ1GPXoYSh2JMqqq8qy23ZSBd8WPW
1j1TngE6pU+cfNlQA1R677bxpgI/dCgm4pSkZx7dJsH7UOeszlLvXJRw+coEhU5swj4GVNkv9v0J
7khcom2zGW+6AcEPs7vqOLyHaY/+rT7XPo86j20e9F8cBs/nuVjWvi3vSd0sKVH+3nb78TBI6x10
FfDSeKMGQr5G13tJwqXp6nOLB1FeT4nxXo3+dg7kt6D4UvQFLHPc2mWbPzRpK1aWkd+7MXEkvqSq
dp5Nesx13j2BCL1robtuK8c4dm0KX/dr3FEoGXX5FFojQDgz24XzKZ74bmx6Cv4/h70ZhTexPx4x
qm6bEYAOAocV1fIHXCNTZvU5ZGi+BVkafh3tWpNnJXBpueYjv6mN5bsM5nd/8KnrhsXUDMSXbksv
MLqB5Ccke5QRA7VrPVtXvQ5RnCn1ytPDD3LGOHoquvzcdgDvAdFRegTTpiO/HLcFJ5ghV1VpPjJg
pbqM5ZcurcD5DAsF9z6WznuHtQ23Zr2xal5Mo+28RwQmZRCb0i47mwSdQLIE2gQNExBYgBgSl17+
FiiNF3+Jasf3gm1jn8/Rd1/kT1zO6+HH7Jnwk6Ror2Onuu+LmbO8yokcmCFFACclhC4lQitVeBD8
Xq3DVqDFkqyPpHVHztkH1C/sGxqqkqWZSPnBbY+ze8M8HPLyAFHG/2B2uESxiOcmtu/MwNhbJXWk
a3QPZmbg0uuxpWFngBWZmAyL1AmKLyUktQjUFZ+vx0CjL0/KMJ6mYj/63k1lYcLqVMg+0SE6q7zp
AVwD0HxXIxbPCYBl38pNXxAQRKu/oyi4ArqMD7kwXog0wDJOvHLtJN/CwXmYB8jGs8ceQ5fvE5Dg
OXAlOGpeDYZ+850hPVZ+HRNXos0N3zzjj7ufJdadbvHK0F0M2z6Jve1COITDtyvHucOevFcuBywP
dOLyXwod3ncqMXAa0y20rfuhvGjejF5yPYc20UHefNY9QCzoOYZeMduBuYySmYm+upnd/AHR49Ht
mg9fIGFJRXglS/VPR2bMZoyREd9oV5dMUSoSdsb8VJeNf6lTHEEdGrRE1niZ2ZZD7rXwc1/sotpq
xAm7iVOZzwZTDuL+zFSWcOEYQJzMxvDsjs5ONs7LHPCclDHvvQFjPlAun1By5GJi77X0oPBth+bD
7uyvMnXktoTon4roUWn+r4speCFFmnS/jueGs65+aP0+2DYE/K2d2H0ReUQ4uvOYWH0BPqJQK9FP
7NRq97sxO+91BicrnzBItZ73EcM0hYlobLoZtmdNhuWqbvRbHpJyCZTIBfRtOlazOxpGm7HmhUVS
l0Q2TQG7lTRl98eJPgT46VJPFVd+TMAQUSEvg8dLsU7feF3u5rl4cGCzDCPW9wi2DSBLiIhNB66C
W6mcn1FVwVWzbZpXTpNVYS1pWBxKgqx3rehrgZs/JXZX0S9OXxk8RvCyIUrlmAuzLjG3k7s2oxYr
vnWVOcRNpT5xNUCNu0PlOPc6I+M2T4jrc9t2n1B2hCCR4oSAuER/rWgjN0HVig2H010ZMEbwGDmV
I03aFAUHNII2gY2eYOQ4bEWwRHfCWooC8RK1brBzL3mDO76PaK+9JPzuhtUHg/0akVRJfQfSPmvl
rlXm45QTgNvaFqq2qZig/eZEyei3oRouxHEFm35Z5TK8aXYMXcg9D+OjNSkNkc8hBttxSlJA4ocR
nP22Ccd6lY/8TQ55Ypg843sPpdX1bOWvSVYvRiewDIRTnXnJ+pwvYr3Qw49mnaCsqLCFdtbHLN1k
o+md0arLG95zaDxhHqk02bXsdJdCnYoAgEAX9uG+ri3emjUs2JwioKGh2rCYHkiscRwAuVZzVs21
HzjDtaM4e0MwUoBLPILQxvQl8rt/yFbdkhE27o3IMrZBFIsdzlI2xcAGMqQCO5uZWxDP9rmLoGhk
HunCNRmAHac17Tms4Ha+6qNpG7dA8tAVQPspw3cRhygElwDHOAKTItGT7pPxQhdUnkq7uk3nMtgG
Df2aVlZxLcPsAQJScx8V3/uWZAy79keMetFmdpzsFOKvy80Q0IExN2sZ9rdZnkIE6ktwwI37kA/0
PKYxgDsPULpFJKFyCKfnNOOP8GkIY899CBkdMYGyGugYCHId2TOCoQ+EKnMferlNYVHCqEvK+Ohj
CN+GJves7pV6mNpub2KdhuAQr4dhZKgGcSX3lfEQcYfEQlLmI8dCAkj5iCI1661TbKGJYq8EeSQT
72EUfKtmcTekWbYToohvCKNfGWEe7lvVVKsvKZRmODEvtXFQxUkkhfukvBYYK/3eDug6XCmCuWzu
s5WKxd2U1l8UZxGIVArPbmEAFcG48zi4ygFSuCemU9NQ9YTem19FjyEhzT4GwDWcXr2JB3wgUcA7
HFezt1KVJHoejMWss3U/gqbsM/e6h76Jc7X+UEZ5wg9MBkA08ZqqU8iwDgSEouJahwPU1yyp79zG
PjCIDk4W1d2FXJO+74pt5Xf+2qyxVZeefDWIs5qsNLsMXoM+pYvftCEbYoSmcwyHbI349JEHb7we
0sdej0xVF8XVGOqn2TMZKOtjFpO2MbfuHbNr4sg4Vlch45n9JPyncKiePTaioGQZOBodSZy1yJHP
x18KwWHvyHRJW7DXHmLWrVGkFLv1cIVWVxyIx46uyogkvqTdQ0R/RF48bseaUkKVYj9adOxSCxKw
o3gXTgxj7aaAs5KiZrMDzCV285BGGim3Z/W7MJD0MzmdsKbHLkhAcnp7QvMM8CExw1v47eyxxmbT
hUW+RjsRri2TFkH6umZ2Wd6Xk/K3nRVAYAr9YZ2OrUvgV/USwsDLfHvXeYAUCUU5RBLKirmIC5zY
P9VtzwyDrQSIo9dmnOQFWj/sBtYtKNeFexgJ7VmhdNL3HMHb2PSRUtHQHscjMyPnIn0IKaJ4Mqz8
phjLNcaDN59a+UGRDEp8LXbNtjsHi++/ZHgrZHcpeowrjjXZV2FqnnUwBru0ao+9C2BxmFA9x6nB
kaBTtYtsyK/RKy1AtYPRsM0g2S0P3Vco8Bzmlj+hLdPcOHDBIiUqSsdsYD9SYoDocPOL6Rk77bUA
TEYKJzASpEw7B2nGiRPjhJBBwhQUj/M8HxBlPZrtTRE2p5hZ0D6gb0k8iA8euXKBe0dVxhrdHvIz
wNIrk5FuFNHd8njrpKB7l5XczE10zpFsMKMduYlqkEVwKZpLG44nM9lMJTOmuqHCAonaAgAGOVXE
UHRjWLgxs6Yqf9Z1y+nsUKfP6XNp9fbF7pDiCJAxOI7fskatvNaTJ0+lr1Y17iaqV19q+AcRuWX5
vAc4kx5aD5xJG0LYGmwPvo+H3sfY+abpX5SxZ1OF35tGeWUbzj5iwb+2ijQ7iEkyKnOoZmxv+lKL
MMS7jIF7HBHuWEztnSgbthSCDxW5xOtxap/h95fb0WTQ6cIbEGck9V/GlBApL+1v/LcEetCuRhCz
E90c38LP7yDW2h+kcaTsaFKqO7h4p55xlYE8fU36IwwYgB6Su9oSabkn+ARMt7eu+jA4eB3PtgbX
VhLjtWr6st4JgAcHnMmHviNtU8fg8lp3mjnRK9BjMuPdxkKVTowk49j2T/GgwY7xEbj/32wo3OcY
VgAhh8wja3aSoNpI4LGqa4I7n6du2zhkXUSF91KG/DD+UNxYkMRAOpQce97TlMVgHJQsNyH25GNT
VRtW4yVLGAucFKaF2sC4J6vw2Ps+IbVNsQX5xKhIx4z7kjNkCuL/RHjX+aQXFEZ3Me0KXX5mJGf6
8b1OoUTxNif8zJm/sODd6oJSP/atq4Ak0Z0XUiz+N0nn1eSokm7RX0QEJCTmVQJ5qbzpeiH6VFfh
XQKJ+fV3ae7DTMScmemuQiLzM3uvDRE47KaGiy9dd7r2b41m4yrq/oQjjDpci/gw9c0HhKjqXFeo
yVhXGkrB/SlEu/XrMcpUonayJ8RuMuKjS9EUJgGNDgW6+TgSDy5zizAC9ufnohisI/FQzCKQzu3k
7BOYiEYEPSnu9Sab/5pl9YOaCFCMWt3jXbTj5UZwda1YX0q2KKtCBbzq8u/oLdZVCkyOncnN4sB4
5Rxyzb3LHgyEWX/NprS/qsp1oNmCp+XTYZu1cyUkdjVbTO0ytUHaSoxpBlzfoKHs/LbaSpZdrDWg
xHQXWba7lEmnZ82kQQT3XZjLWJLVy3TK+GX2qSMfF+JU9qInrM7ji8iwJHCPQ+32kc6w/9sAP+Y7
BHYY1/pmpHdnx8hNShHzHlzXVAOdmHPAaROYC06wu7+kjeCYP45xO+7GGWD+CHe41kwQV17lAlUs
8Wb2a1/Vf4HI55EvJgqjOKcdZm/q64dJ+Q9yHJxIGs3RE266W9aSPXT2kKTtciQ1+hOlTLPLciaP
fmmr3Zyac6gQTGey/o1T0nHAed1d/oyBU7Fc1sq7IkSKsZ8gzjKI24jMdNKXlSjlLS6Ky2yR/GIQ
hLEO3fDoE4OKUbm6r4Ct3eBoktBcQoCSnBJtVR5jqNpzo6GZ5ivru/la1/LF7D3aRrlEluvWD//7
twX++UOyH8oZxPxQgz4o15C3z4Ii5nUP3bh+svmArxAwcYMmJ3elmfehw8R+ULa5zwwCL1wL5rnt
ophDJ8NqMKGMpy9gzbj6r+VI6FvTdIQ39UFo5gPwGW0tu6VhZ07fJCsjOOWEGXABGqSTcBmht/vu
Vna+652nX0DfQGG8p3ErCRfxIMcFrKOUYGhoN5V1ZGUZGl61D5rWPlJIbbt0dnfKAXQXm0D0+czB
0zCeM0b5BtODLNQJWsmQ7KqGRG12RNBA/zm9akBUzBbzVSOJcEH2wj815cAavJivXb6ey4CQBdNJ
Pa67VTyaS/pVVdOWks3bLV4/ng0OPuiQ06n17ovsSfYh2cp817mbfHUQY8e8akWlhIZgW4aT3TzP
JrgfS6l6azVcinGHyB9sFk+qNvZ2GfyafQAfhsisZrwi85SX2H7SDP/2c8b41w+cLFyMWJEhWTDx
6hw6p3r5ola7rD3lsq3UN79AHJKsdJiWVh0JcH6Hf2GdcgBqPrGcoZ7QEhsmxUziQIPqnc4+oTw+
FW17y6RB0EoF1lXqekcmLzcaCktqwO5MTElLiCicuzrnr2X0kxniQlYEHej6lFf1r+AuAH+WirAi
qIK8wzMztWenA9s99OPFz4hoROzwxZ5gm0B5CWVFw+pP7jsJFcCHxtCrh+Ql8VJy2VQjdpNaTq5j
QD5rhjsQGY+q955VC1Mi7Ri0fJyoq22SX2q9Tm1MwJwTfKJsi7okmKMsb+CQ3Rm1pBGtO7DOnFR1
gRhB7DIgI/zxLhGJ/YDdmz2QURJD4Y+gSVJ8BdYw5gzyUcY4FQPiwAYzE9j/Em1FiPM8+IedB0Tf
/bT41m0WalJQdMDNaNQ2fU3mUuVmR/Oe/gEn8I/nvZYLVMPEqAFzNMYpTYMnQtNgakooJRDPwjGI
rx7Eegbw5rJVBV+uhKod7t1Lg2K3B2VvieAZwcmWqEHv1o8/dhP8I38q3fwpwe4SEXatWkoDaoer
l1U3QtoYoNSsKEpOFhqGKMidizLWDz48winn6VOs2bMqJF0lI0PYZneyKpVfeo+ymdaTOXTPdcte
v2Kfp+6SM68r3pVdnbhTgtOi811hN5+0u685dBOKXzAgIIBJuS6fTRcAYNmylhU1UW0Op6zXAyOe
KhIIcx/qlIZLmZT3XPkGfq8e/BBKJFd1/aFX8yefya7vBM2ZSHFMEQyt7SZqDcsK+5mfJ9NNdlGD
F0SN98BP366CF6A8eF5inrL7Ac2O8MI+Ko16Z/GI11If7oTp2XeyS8r2R/ZUjp2BcLZZ5ZtKxEaw
qCPaaTc2a3XTmTyLNNcvkOkfY4Km1LxsmR9iWG3XN12wIoLx/NRzbakUhW1flds27vJtk19qdreb
2hsN/qLpArgbveLIAF30kevyF9rDxEy8bP9MrfiI3ZxJlef/U0scaSHGkyPAug8M5DQZx6clM98n
e7r/6fIRsWISNU58TkbqidiLXyt03oOOvU0NRnuXqmxf2r//+/F499sNdBuQgEbwONZIK0jgC17Z
ImFOdwU6HrULDDnx7LKXLsnkbvCe7hB6Q99zRXOmBf6U/13vkWBJbZxNw153ne2zfnRac18U3h82
ZSyY3PjQxRr41WuCjzFKY/hnebN3V+FGKDLolTHXJuW3Oed/CbDxPs3yRNFboQB3mB6OvFUWXTNa
BBhQ/uploUagNog/XO3etvf0b1wGw9mWFgWc/7SYjPHs7jxNvDzk6QxbzYc7z+B4sJ3oCplMZdYA
iKWs96oVbwUrShbzuq2u9pD8if0K97fIT+kKnZ5ExXTomImQYqW7M4DQH5EVBINDfSRcLDmVZQls
pPX/MsdcB9B0ufNZa4NwjGqCT6qyZ2ZHPSMFXpAWBlZdDvLMf3UfCSDycWqMGj6+UoZdIIULxn8T
E8TRZdCTQ3Vdi1OezWpXEwFre47aV/eEm2kyI/u+X1yt79ZndS+l88gzJhW1epli/eDomrENTppy
Baw0Cm/vttYHadhva5JdYzX8pDkTON8sf1hoPVYSxOjUMdlqGgplchfY6tcvRk4EzCLdqGrsn9mI
MN3WBKrsnKCjU2j0sW7Np7LUZ9IyFJe9ekVB94brG4+1Ighy7hi1zOSSJs1fsm6biAzWVyabm3EC
zxyLORSCWWtAz45G6zOrXmdeU5ZuELG6L42miPuGhESj0XvZi9vY8r4C7f21rC/Tot3vObc3TKsV
yidqaW0QO2RbJwfJ0yIwCBMX3l0zTYb21Dsssqb506j1tZT9vovL3zy/y/xak/AkUJt9nHzk/koQ
A50J449l3QQCtVWHSytRd2poN0eVXyC6B4kJnrXjnTXZ0OZPfjW+gOzaufbfjg3GeR4hJPgIcIKg
3PTT8OlMlPKtWxCcktfIwiDgbVmEU8G6ED+d+8CYFTbdw1ocCjXDY7R41uSORxDKEn60clPdkVn5
+ifz0jCmzHuEeReVRqpD1NGPXZ5bNykIaGvEYV7owXUCtxSBS3eCDYV3Idj6HYb0Qo9IcfPJDAHv
EH1Qxy9VELOMcj61Nopd8wKqka8qYjSqMxgiSEWmxdw3YEQ3leyfbcF6Oi8HwI0YubdVSkCIwdZ6
GoKY4Er8miatXmGkrKW9ghUeVt4ZjANeu4yXDCXa2FUIZ0zjKnW8cySpaJD3nBB6+HadKBHRxMNv
9TXr3PXZ7Uq+HHyaNFbv2kFPVAaVvrRt6bNUZ+eyDjHHZYpiLqkRBInN6KUQSdC9RGkdQLBlh2dk
0PVxQHCI1IUf9qtmeoihZ+PHpLat3R8mCHuuVTtiM8/bVKx9uK7V3zh2D/Iu42mC97w9eZVEdvm6
lFYR9oNNSESaoupoCADI1br3cvFSN+aZCe1Wm/Pf1hTIlvriayCiAFkCpThqf3Yn2nhpV9TVwTie
/Kb828yEF0xu9Sa78bXmMIlAA/OzCOendMwXqTp0yEP2ZVukO4JE2VuVapB+ir3jLHyuffKkdfmu
WjcP56SbN4WbIQH0x0uGWWxJDCZ3CLxS5YcwyN9MBxSm767q6EhwrQVA/5gJf0tM6xw8ypgTNogX
cRZa8ED1HQeYvQ6En4tCXZn+8J3XOUlgK5er7zDJk2PEEKPa2X5+dLjlMCXohy4fblzsZ8xQDGg8
dsGryUsx5aCbxu5ncQI4d4JcYxIt7/msRCl1bbtN54Ejp6AkdoOvLmVtl3lZgYhsflNTkAGQvxnS
lneKOO9ECays7gPE8RwTIi5UZNI977JUcRqY1PUpiFhDjf12KRDtDTl5eAzueIM/SnloXUQSyzhI
iqx619fOL5h0XKP6xRm4edYFerEc3mx7iewKBKpgRoCLkdHxXVBob+//YsOlNkICTSZLg4LY+jbx
z3a6Rx3oorHJuRJQUHovsiOm0nbzU4LW3x/ic+cG5NcQvnGoLh7lOPdd96jxmocmQIwc+c1LVlo3
7sqwHlDfesywU3oqYq2u9up/ppP1YaALoRQsKRHa/8RMXzmwdCRjgNrccy/ZpLId1x/V6hUFTLOF
13BWYzGfrPnEC0t8Y87HaRiY01LNyW7F7peIUT07RyGdW0J3nMVPwiOcBBA8R5hhMNTw3h0DwnTQ
p0+lZKa8iIRa87Xt1lubG1C3dNjmwW1c7Gfnzlxsu3hnpPd7a/QuaVlAkai4HdiPlz0IBSIA+PDM
Ah1IFm9FVyNTUf9K5ISbGJv0tq05S0bIDDsDbnkkA2+IPJfYPDv5wYmI780e+qj027fcSUHEM0bd
+s2Q7DMm34KnwmXW8pq7RMPFxZ65kB2JMv1GXu5Sy3fdzjcIv6gN/5808CvZhheSYwMbUK3ZUYgf
rwDI29aj2PzNisE+dnofJGSBZ/F3TaHsq4Zy33TBDpJA0vjEFjvSiNq8CmFtM+VDbmxihSZrY502
IzNSHTDaN+viPBg9/8QY2V51Q8UggJ/IKcsXB2x1Y5Sw/szKCZfabPnx+rM5qCkiCq0m7nnjpLeu
vV+n8a6OJzbMZn9z1vSu+Jy/tL08BI1zyLx6V8bjVWiyFTy2oMlEvvqUsBrImBvJXH1pT385PUsc
r3orKU/uj2QiZtqJ+tV5XfoGGZNXkBwxVMjqEu9R9d494JPlj+uMHI7m1cnpwOsYUKG29M7Og38d
OU/ELlBUou1rGqZGPchhor42spefaYuvuWvj/dKbpzJx9kzDko1J8p9A0k1xHcHY/pJp8ejZtKbl
EnznE19/s+pn8h2NBwTVcLaq5SER6xva2uUeEfK6IOnsSFmX3gyn1WAQYWFnVIDPYbeH5PruRyma
7T0GwjMIzmjKT00xzhBy4jMFee9KdzdKsybesTV2knCRim8jhu2L5aprM/sWi7zk04Qr0xr2P6tn
82flrCjNIPFDlsBtM73Y48xloUl7RuMwaP3VmVw3rXV2DQeESXBhFLMdFNDgUUtCS8V77BC5QFu0
UUXyVKauAf1X8UC13W8q1FRLydBwZZxTy8WBOazWAwGWCydUfyGh52HMGYwMw/C6FAw/Sd/Y36v1
wVehcc/MK1r0TJKAd4fQu3tSZ1fJb5GzayZ7jRnm8ujWXNtyxDBQ5gO3YlGhzZuTJyNHGoQG54EK
DMyy0753I9jeeZw/VGp/2+Xw0RWYIITREtIWBLRxfb1wftsafACjRpFdkyJtWFKt5PUAblfopTZc
r7+q7HBlxNMR8yAFCWCCnWeWF1m5h1EgB85ZNl/i+9YN02HrlkcWPpwX3F9HMk4/araq5BePuxkN
W2cjynca918RMP0yBv6RQaqwnyrrlgca88Ywf/brJSX7EGXd8ATvTwCC9jiVmNwtnY2JUrZXAon/
y/BvbhVJ9tLGsxC3BM16nL3k9uEX38nFZ4DH9RphFPiEdhVVICx35li3IfUgTyIlhsg3593QMuhz
HfDE3YdWog4rNFfpff5WaH/ZwwzY6pj9xAJm3PA2dizcUHvkgqmk/nZyae9tF4TaglR851v1pTXG
s+MS+CcImEJ7fpszNLmQg1ULJMaOCVcj0BlF3R5bJk3bYJ7NgMgmGx3zoJcLG+6aL5x6sS1xl8la
1Mxr9Tg2hdpiZtIoUfqIdDLSmxKHn2flL+dktIpxPsx8Dltj5bE67uqHBe+2SOCF4lzUpJxqL0zl
ukvrDz+1532zICqRVkzZiN7OLOovUQcehN0cj0WLSsXSWQSlnfkMusLGw2sQB/rNqH7hJoud6Zkf
VUNWWwNROG5yghyX7jjkhcG417jp3n5RZvxWrf8z5ZDdrFv9u4zOe9Mx9QyU+sXJCSmfz4e2mvxt
+F42DenMROGwLN2BgTwPrEBKVjMS2axd+0tA6R90AudCrOShTAx9rEVa7JxVZJmERcQmstQ2CdoQ
FuQCgLb8z9XlW1WJzzI1p5N6a14NjUPDyPFU1/exTdLOSOtUvKU3BhTkIfTLEo08XCN419MMpli1
l3z+Q/DAGiZs7ogus/4MQq0hrV0BeN7/j/wu9Lu4cneFjNnrxDkOlJV0j16JnZrEw5ryGXeD8+OY
PQteVLo7e87og6sbivIBmsMMSqBZX1BulrhoQ4Zq9w16jOgitkloZANEbuq2y+TvalDRJkshqIRI
LKpEWBTuGLYjge96/K3Y8xwKLNAIST4Gm4oWjMRJ9xyUFsa2LSGgJ+L0rGdK4G/MFcnGkBiskXSA
yOoNJHRlymQQOjU5wFXgntcqIDul+C54IONsVMfEgk+OEnjbTiP+w2WwD4TxWVtlJuNuGYM3dg4n
c3rJp8niTKSdMOrPZnDIhzJXta2yAnDM9DiI1YbUg8i5Z260a/AhCwlOPiN6Fox98zMu3hLmrXOk
omHPWhPnW2qPs6U6mmvAJHtSb2BAmZFmvDsuO76OJjMzvkiIJbMHnJinFrD8Q2jYrJ4Egd5qIJEt
T8xPr9Cf9L7oc7q42hoIDQ5rCgVrYhBYmd0xLld8NgjhQ6r6rzSv/7hr0RFhgjTcysuP0Wzd0K2A
3SeQp6hluAwmuzsa8/gh4hr1XO3y51p7cAFU/m5ah7X9lDnF/YE57xDy/6NtRPjat/6OR34xGHmd
Tdv5pZPbuQF6uHvC3ORctKrUPhsaBFYygt9/cdP1d3JxbQSy+ihrRrC4j97g8czbdQQw51UOszkL
PFb+MmiXnROyNxhJ1MSAhOSQMEMBMReN/KGhS0DptmzriSNDfNbsRh2bxnc01VvcABVP04snZ5jt
guCrevqMreaPjHsS7yZj26JDtPFCbldM5VHd91OYGWmU2n+FqJZDuoqvaZTP0zwXdwUof79FbTl7
6BLn5RCn5nPmD/LYzjNzvOEysRfcYHExwcKlRKX1D2azGFurYz8kV96w5B4DoihFT605v1o1MlIr
tt7JEN72A7/+7GKbYgPxyvR03/asrQ3dxZtMy2PaVvtsIafdn5He2IlSJ89u3tyiP8BcKqO5DBAd
nLUtrngwuz0vxxKSOsWm1C5OyuqifmKX4VqhyBgY5Cg6cSAcZbv+K8v7W4UTpCGvhh9oHA6DmL7K
5BVcwTeRkRhn9EAWirRPjsm8LEU8dBlNYgO5BxK8Qv3N8G8pmtcdm6pmN6vlHxbpAUEuZ9R4Vra8
mrlRYoVhUmSloB1yi24Z/kkWdTZPnR2SGwZ186Px9L7WK1zGtWMq4DmalW7mIU2d1n3n8faNC1Xx
rL7msQch0DAGHGNjuhvWl20rLW48n68ocMu32h+vQTialLBkBPpHB4jbuWKvVcRrfLZH/J5xV0AM
NDcd2PODNTfERXQDgX4F1Pk5cEhGtf95/uQf1iK96oSdvWoCGY2MiQGyzaySjJrVJW4ynEfrRGfs
f0+2siO3MK8+u5NNCuWVWEsGBN2UcKly/e5lkkiSHok7aocY41kFaLXzrmaaNtGQmxRvqTbPKMcO
ZoEsYAmq42LIHyumZCodzufMppMmEhMhURoxJVXsJtB1F1XibIOuhHSDYyhtDRqshBxur2n3sbAN
ig2H9Jg4eCxt+Udm99ledRtadMte63wiovxN2EyzbeLU1hX2J9ap+x60F3NmFGXKI0MxQZDB3Mgg
fffQzOsOYpS84NF87u7FISqOr6lpgchh02adXJ3bZ0JKEgJ9+bpIouiKgQuvsCgKncmootIk2hB4
Vgj1fcGEXl1jh+uGxEq/I3Dq7tdtlo8iMfrtqEt2skv22ZR2vV/vVHynM6+tqRXByh6fWvBEBYGP
FsTVqLiPPeKhDXhvLMn7A2Yo4lmK+kglTodAVFbt5AQoIkVn/ngikfAVx5MTOWX1RH7151Cxy2KU
Vm8MZ+CeJVRX1cGuNJAA9aZN1db3DFNeW3mD5PY+Gi0tHCT9eGDNa9c3gNMl+0tS1bTBmnqGArLh
/PhMhYAPxRqyRv4fmv5uLYhPnDD5zDPfceQf8UMxqLe0DZ504cpwtCv8ZtfO86998Z9ucZFIFA1D
Xz20Ir3h4oVm4Ztm2OkiOCEc4OjISfzigWel9y1Q+TNSgFMfTKnaNq3DpNclDoQPlYGZT63k7rJ5
PwjngAYKGiU++Tqh707X4L/eYiyIqz1jKEN6RJq+1LwQYZ0LYr5QUfZkRIRILiuq23stYeLEyLzn
ZVg+A4SwW1AN5XYSdTQN3RVZOUbmLKDyX4kSykR8RoBvRn1tk3w78fqbHjbUFolymf4Xjwb3C68T
tmw+OgSyebh46oFS8ae20/KYDR+jwMc520xa6Onvm9g/VYbtOoWanA/jt0ZPWxgTFbL3hxiF76Bt
AVxU1mGp228zYw6NnIkIK1H+zIEFLeuuUWqI+MCKfp6F3os1jgYnB4HB7LfntWQqqB/7g5ka1Sbr
xrekq+Ce0mcR62LQ2snZexBJf5zoEe/C9ScuryeyFPBMp7sULHg5URXTGrsEIBHFsEZSJPu6hk8y
rH/g0fHl4JejGXmdZHYrWwE/0DU+XHFsWvaysYPkpbGr3yJbkbaMy1X3gTpb9vytreLYo71i0jz8
EFpJTWQzd1rLb6whVVTQQG7riiW+Y1WnXI4u4L9AR+PIs52v5PZiA6kDdxtk3ES013XlM/A0qjis
vRcaD/JRCLE5uCt+sCB5zKUltwgzmAvdzQEc2dksD7JjA1VW9UPc1Y/lLM0DUVK4bGN+3XzCCWKO
n0APEMKY3H6c/Yjz+B+ZXneZ+vTFMKmZFUecV0xZmIy4QggAO5CKGS7OyOjA+K9cqk+jYnyQZfNr
F8AqMeVX5njPNRp5Foro66vlpxppoWV5duNTJemJdB1i++aLhxF/05npH4e94kaMCo+Rg/Mvtc9E
tET0vH/cwH0cXRfqTnBc3OTfSuwIQe+hrAl7iov87AakWM3FMzHcQyQ6l+a7TDYucZBud4rx92zu
Xx0mZtO+JBB9S/w4k/gynI3Bi2acIJt+JBWuGci6s/rln9MJE3UW6ts0Ow9Jq6DI839z5/+YcG+6
sXhHUUbg7kgqYEq2lrkiMpbpUSUIa5fsAW8rG2/GfkkMyK8auXbQ2C4I0R1/b1beM8R5sbMFvNru
rgBBACqSlRA/cleFrv5NMZkfbUUChEGsErqCHa4Pa/rk3tgMwcCcH59C6kzdzkQxz1j9F//2r2Xs
W9tECkuKFbSJa4wAcrPM9Rc+o6fZZU4eI4mZmtcudl0IIve9lMKz0hlegSYVb3BgIBUSTf/TqMkK
EbeQ3NAUoQC3Ame8r0OVL8/dESeeBiW8IuIKrBc7ad/Kv9ptEzLCmIDKnmNMK4nnmJFUuXg3K5nI
hbfjp2WpP7s1fuBbpEPaVyIraELHoKu3gaDe1UmHy6Am9kuwz53W4ViY6AyYbBLxSIQ1yaNIP1Jy
61zT+ylmpI6t5gR1JzQpo7+7gysw1XY0z2OKmj/9mw0rfiZ/0dt6epoClYZUI7euMf7MnfsTZKRh
JI1VYKIYw0GYT8pdMfOSo9S5ZFSkPI4VK05CtHGppjGaelThqyDXkTfdeUIT8BQ3PELNq7qkHKNW
R6beMN9mTIp8VEF9pQXUrD48sv54F0Z20vSfjjf9i2VHQzEqn1/7aijjde7jYpfOK/a/9tEkZxMx
PMMgcr6zrFFnMgCjvGcBOSj6RPPv4BY/qc/Ca3Z2pgU1Zv274LAaxZWz3ttpmAR0rjLFl6y4ifgO
Bh1veGmTS5lLH9Wau4AV+M4ZHW6WLn3H3Mp8kg38/a/2XPHekuU2yd4jbdaDfZsEjxNIWqRXRy+l
JUjJiON1Cc7cbCmmq/Q/28d+AM8psRH+cCKc+3usryzZ5grymiVxS0Nv3kbXxupWvxHCWiBf7/G8
MARnRcgUu0cj6pnDfzk9Jy6TN88EBqukeAczfSgEEUXlAKSbD2TFeblTA78l7d0BX/GG33uKSDO+
orHp/h9B1cuDGln/O34B96x7a7XVhQ0eFurK+QOMNs/CXy0kBtuqo1bQ0/Dk920aOXdiSHWfMYma
9sUfMjOcXOQXhYPPL8HhXgURgiKWho771NizDJu0tTe9NSQUNMFnxcBt4xNpiadiz/o+Iyp0AteB
zxRhlNj6CC8XGnFCrR9LQbQaOBPQhM1VtNlv0Sw/yPZvlYPJJyETLon726DH57LPH/zapdDCNRfw
Pm9sQdSgg58budL9dUe4PGW71itpS+2hi/j1MJ1IBGl2w85+uXZLcPLNqt0z0AFDRITzGsVN8rPE
7IW9ZH53sjRsFP5FUm/305LvOY4eS2KlyZm6oaoP0T4+ZIb6KKS3T5qq3ONPYR1n8/P3FLS0L9ne
JHPzoIuDbbRIz/tGRr2HVaQrakTC8i9bnQFcn2D5NpUq8pAiZUtOaNHSBActKFoAEOMDs2JY0BkO
GVeCyqsqQj7YaYNdIa6xtgFNC5lHafdPu+tfn521qvMfiyysDW0PAiEJ19LveDfAYVLsKbwcCwnP
aiLpCGpI4PFhWMh1iZamY0hH2oBWOj/WUCABzt1Pd8FIi/JO7U0sjLcGrbtbeprr1s+jBQh+ZYC3
spOaHXGJLGjpye8mo+nWYYEN2Zpdeo6uxDKqa9MKRFyun54m5ejnlGxtfMo1I8wiiIzO7PewQ45t
B7sgaDvitXtAPHI03tepYrTZVR8DeYFvNsIejgyykSmDWzFFBmO0neiHjyzPT0ZWxZ/B2YfvsC/G
2DktJ78Mixdl2+pvmfuP2Vjl5/g/De0CxzLWUOQy1nGSrJsd42GG9tdWBmKiOi4jjD07VFrJZSRq
fgBhcHJ6aSEPSa2olvmtGasShgIruRSvLTiaj5Ro5CMP3qZMNx5syaTbIg8qsWGe+qNO77Cqas9I
aS0UW6+MG6hc0Uiks4mS1bXBvyeowy2rPeJO/w/NfsDPJN/o1SHKsGouOrPiiY3OMZdPliXJ2cIc
Fo4kEEDp9POzdMvXQdKiz+j2q6Z4gAfGf5jnZ1XX0yvINYLMV3Q/cLWR6mduf/ZS92rS+VwQXm0b
mRjXMqDmYXRqn1U3hHM7/mcDU5xjLGh+xURf6cq8KUEBiuCJSzHBmI+HoSBCvF2vwqSlMNblbZye
7gibInc+Vhj0L4wIsChPwaXqKr7tjrHHYZqFCvRiaAzFvE/ZQM9CkLU0VMOlsZzvZKqcg2EXFhrP
2Lk0KIA2xNM+2gpqykfqJv0Ty5Q06kSpI1ImYLyMZvmSIpmvC4kpIQvq55m2uCtBW0jLDc5iZpfq
dTOPoO/Tc2MRTuxMrxldzEO5es4NE8PJGIPXldfwvDJqK634ULLJBmmPJnqM0RnjrhwfFf5irGEs
rjAm/SVm6sGReobkPlXhVCHxudOVoQ/FodczMEH+zbLFsW9uaXeUIcy20ADdkFTETKDib3/8kh2n
gxEMp4Y+ctP0bXA0fZiFqCeTqGhK9u5uP91qV75mqo4vlZX1Wy9J/6ic9RDUMXq2FQ7h4vn8mb3D
UK1Hstkrue8lg4mUzAu2kMsneJLHIBvLczAMWztmkGPcJtzBTWFNe4uk+tAp829drU9j1a2XvOGc
H7KKqNLFjjKk1GoG85T6fCUFQYDHxIUZyOIWOtgvxMLu5NbMdkcqxb3VzBVK/PlTNXH+IPGr7WZZ
93ARmtKPbL8eDrhn0TwLr3umb2Xu6oD97c36P/gkE8dz4N92q2H+BzmnPteQnHKntrcQhfp9FYz3
NIMAc5/4hBv1HgtUINp0LhOfxWNckaybp1YdLs3d/eBzwsZZ4kRJd+G1Nyeau2KZjcegxpBl9uqs
i/RGFRbfSqLgwQlcgDIW54xim8/XPWCBDS0z/Yqn8iUZMRSRsQDhQsIArLT9a5Z0Ipk5vtum0ufU
+hwWi/B0axo/Chu8QmHGWHuZyHsxPYkphutgdyQUpmiFhRiObpDTnzXtqW7keNWDMz/JOqWeAe2V
zpTjKqDLxDnLrr6dIDQ4rChr09EX3XoHrkNxtSa/f8aCfkQ7dRLMOO3Var7MlIzfP57/jffIeTAN
qASgzayDJtr1gQFjPvlNJDMVsPWeeVNr+Y+Egu4Q2GWEqbF6jmVdXyZENzAkum3FaPM9MFqYm72x
hl5TLHs5rd6Db/KFhAFjAZxZ51Cr/kc71gcLd/8oS9WEls+UPZN3YXyO0GtFkd0icfGXNnlAbvZv
iGtrL9zi2g5r8uAt/5QwzCejscJ6TG26X+YMaTNaZ2WQ81NRAm/W6u7paponhoP/lsoun2cjoUsL
Fo2x6P/YO7PlyI0s2/6KTO9Qwx2Oqa1VDzHPDJJBMpMvsByYmOcZX38XKFWVMlUt3ft+TWZhSXEK
IgLux8/Ze+0ecbPcaLGPX6qJboULpaV0awThGtgA9k52nEMWvxEAH+0o/CLsgMRkxdPRnx2tjtkg
hKH+XWSG31/cqDjGWvfMOKvbhY7a6lHqHuTsYXSRiHNiI388mZAcQAduKOpK3nLbb3EzLLLKoAMY
fS3qvj9aOnGSduOQE+nR2guIs7tLy+CbblXNuTcN/QbhAf/JZNAN9+VuxkDuTUhHC1qX1ItWxYjR
SMe90OB3jfokLj6npc5MMAgyLyVrErmsQgCzjGnqr7pIGXdWsWrHLngY7ewBfwzCUdTMlOTxlgAf
yuvfmpo0+2ZBqqh9bLqVtxCSmTfNqQvmw5SgP4DRwAV6Alq0p3AepU5OWaGDYy9rGqWfGueutkG5
QJqCnBvek2Tp3r2/VwSU8P27k9NsTZRY2pOs+QdIjU/sSBuIKc4yszRjw/j7szRYq0Qj2r0M7f6g
G+gog6CnM5+jLB0D5LEGu5DrJ3tE3wlV6DTProbxQA7QxkfrhM7HeM6xP036LEAB6/zYIqruOuPB
H235hdKokEV3UAUwRx2WGIg43tuTcqdPII5ncLDfMttP32oXS37VARiyKlHdJ2P0XE6kRU86nDIm
80uraD9GxvAStR5OyNx+7J3APEwT0gSr/4IS8TM4KH0rmLEsULjH6ygR9X7qo90kUvOAX1lsm974
OETEC5p2fqBimFZeoT/2LSY/UZr5yXZovYpeNmtH+S9yADZq5DSQZMrYKsUqZYMOwerV10uqzXrR
xLRRptSKtlGgOXBWilvQFShSc6+hHZVW6MdG9/j+gCl13ecg/6XrG09VS0MvTrrwlHr5oUgknkEN
HUY6edW6G4ir0fW64LcQnRtrzOO8SKE1bSTSxsYdDp3YS9QpO88KGd/NPBTdxcuaQ2ZBQ0yHltCZ
dEGn+MlKIjSZQ3ht60YAe9Voh4jsw5D0ZD47XxuLrQX1Ctg86V7dvjIxFZB3VdIHHbPGAoeEWabk
+3ZxFj42iVaAiI4/jlWrXcuCxdMbvFPbZY+WN83C3EHB2wxJYSQ5E3SaH0zxUTbZF+Ir9X0mfBAq
9F27utvVLvCBqIOJZ/h05LOKgR4RWFsiP/MLUdglqjxnOFoNIyzV+cf6t2hbkRw6WX5jzW6TLn5S
bR5ssoHzSaPcw+CLN+WitGfEZC49t2jWqhlot+aXwXO6a4w+FGf2tnQjJtMjnl0YhYhakPv7hOPs
gtJ89Ro/pVmt6+cA+TV5VBuR4Ht1TAQnCLaDhKQZLFruCNmvamftUHZEHOXwgt/FursahuC1EfaL
ZjOEgeqNR9GnqG98p7xLu+4FYB8nBHNDDlv32XbR4aBpSW4pVk8OvsI/WHp+iloOE36dWveqOTBd
xmBXRae07b5Yff8pSyAz00nur6i9h67pbj317FhWQ4+pUtzaIrMILjONU9t3x6hGNw8RtQcy0xq3
pDuUtKnRKtTIrEQ/3XkOey62fbE2VQiiUFRyZXsEGWCQRJc/6NZdhrdqOeA2ibrYoO0rNXSplnPk
QPpZgBrp89bdZ0PJmbzV5jApLfhUOyhl0Klxvwf2uUaWBWLnNUi956xpqq1qnW6fmIwChW2h/XdI
q0gMVh7Lhc862NsBHShaqjLFwxcvGuNeHyfyREwa3U5lWdt6JMZ7bMxVR8Py0sfGNe1D9UjiCuPY
fjrlfk1ZOO3T0rZX7iSGa2M6+UYCRkTggITLjl/J3NUvE7ByqjqzfTaB9+OigEtUswkvEDzd9TrS
XfIeWce7rj84+MGopfyDK4INcJhr3wcISoi3ZiBMV6jC2aJ5VnViuHaoLM1aUfaWB6eEJirNNF3G
OsfbcKRQxTNSntoozLeG4NeqQtB1rcvkBNbDXwB2SrfQExDRDEZxBZZWXocYd63ty0fRIutQEc6H
NvTCI/Q7ds9xNFAjxPoRTWMLXFNcuy5PD6SsxtmYH319tnGV7TzAb7a6SoeFNmUNwuWbHZBx18To
sOzEejXzCM9XVB/gSq9Gmu17Cw/ElEbpkaMwbxc9edFtGAFmHO/IkcmQwzMUmIsHa8oOHOX1Pahf
Y6Pa9FMqzORkmYbYa73Ydj0TTpBLDCCtgTyyAv8Zzs5hkWQoZAz31Lbw5czGu4QuNx4iD+L28Med
OVA5K1KqW8YNYloVBmGEHKRwCpYcLhr7U2uEj7SG2s0UNMuK8dMZS+u9qfT8RlmJm1ackMYgoigy
RFdZW+yGpnjKWgLmrJFgz0B4wTHIi68hpnhoPBA0ugFDRWzY9zQM/ENq6R+ZItBJ1YNTNCblzZLY
BpDF56Pe7xItPaQdPObBLy6jJy5O3VhfxviUoGSV8cRA2T+rtKmP3dRcMWZDh+jlC73AXUajK8bj
Sf8fgnplmfvB7u9IHjvmZbSfRrfc+lS8S7yHNieIo8E0lDdKKw+66HaRFO19SpHa2OKxTjrzIMZ4
b7QcYkRvYHgP/FMam+D7OqqMdEjrewvpAT72FpmGh3mvcGEiaO66ZY0AK+WO5/cHQ8baikNfs1Px
zkoBtg0WtCfI8cHBTImENlLaLlHQ3yyvAnNR7/MIprReifFs+XqEezksOQsyOihLZFGeMZ6wjm9l
jFzNsfzxkhh6txdcYIVuEd+Sya0s8/D8/uBV1dZLrH5PIZKeomxCCRVhicdjScBPZO/TFL99Oqbj
0mn9gdZ7csXe4B3bqH3Srdo4eWF3HgGF7xSt2h2RCd90VdvbZCCTZdKwdDZ6VD7TuGUjtI+tX7iv
bUtIuc93hHZ69JpZWMwEdjPj00Heg4kviKIYSirLfm42AyhYowGlM68ccapNshfHpDjIIq1oDcNH
VdjD8WQBRNQoNvFI98uQuWFQjScPqUXXk7aMztmAk5O7WzeDoeP57k3BWn2MNbHGDf4B2QAIUpxX
h8oBc2IvSFnSL0Kju9M7jlyME+FRHoJQFh/O7dZsiu/UoUu8+EEMhg9KsqtpeAE+UEAMR5MvpyL3
6TQbpE2UWrTB2xCshljdrNy6jfiyl8GoSFueD/96nx/dSoSACXSxSRXeaZkW/soZqqNr9bm/gLgW
BocoJa10kUH2sRPodqFd63vK1nI1K0HNbFpPprpNbj8+OiPnZGbJ1tWuMd97Vbv3UCpvW2cYP9R6
fCOSQ9xb8oilpz54JexRun/lLrZYoIJi6JaqQj3G3jQgQRPYmS03ONAc9rFaQZN28T180AXaloF9
Ez0McVs0J65NigtpVTjhJS2H4LHu2x4EHKjf2hhRHrvIdOmWfuXEL3aujqWnNttsJcvoieY/irs0
aZ8L1EZnfsROmvk3HG7xBqDbLDjIh0uS3dFgLldEIHAjRd1UrVpLR4JrzS4QM6kXRg9jADnSYSxD
TJFq9gRgHt8QKB6A8/Ne+mROfC0D0mRSnKSy5kG37eGFgy4/MF8HnWq2MhrSm2Kk1Ae8tXKdixu3
THuSwkbB6UeweFoBq3UOuchxYvlOk5+pARCzb6u8QZMBcAWBeze9dqPCstbdJkGiZkB/79SMMyJn
RMsSIW72mGOvyW0jM3Rs4lUWmP6yhTl58BKfWIEBNgJW2sPkYTxEck6EiVfhpXXvx8AQH4tiU3ck
x7tTX+Fg0AkuMfL6tQK05eC4twV0mgho2zKIwBb5xjDgaxXmKyZ2MIidc69PUJjkBEZpaEPaVGYu
SfKyAsRghfUB/1kZV+VHQLjt3rThpgxk/RkcOdhq7YnDQIm03GEs0Qpuv0YbqMoK702Ss2EThEFH
YLD2SWCjik+S65ilxR05Mfq976sNbZSNa3rFze8bTt2z7qxEdxuVdvSgYZnIpBfB5GJa29wQ/MmP
INaPjNztm0i1Z9XqL67U6isSJugpeH6yWtr7JkdZKjw3OhY18E7fJGDWHMrzlBja0yyCWzbKeatG
Wz+7bteuoswkDEQI4IR9+5jiMaEeZdcbI+0ShgGLRB2dhj7CaYoY/OLobIvCqVDzTdjJFG756YtJ
iPZSwEz62Ff4rUP2oTDO4SwRxLquwA0sMVqgtIi88VlCGEEVVWsiuHt/cEf32RNogpnA6iupE+DH
5rrTULRSyTgr0IJMtpAuHGIGCHceaG8Scb193xOTg7spQvGAGkJjDLwuurjfk3+xd5hAPXBX0CHh
8MS4iIF77iIgZIS/bQx4h1rL/dFxEtxbI/QZ2b2hUKofiwBOH/Omg69CuVJ9UX4Es8/MzrHB0jWS
ChGfU9m3zqEOJw0Q9Vtrm8nnMAgJNZhRR3Zr9DuLjKFNkUe4N2utXIda8ZU2R33oY6dYo93rrj6Y
orWJaWuLDgTLfyzzJ97+8HjN22ik2nqwuBmHth24z4N4L5Jc3QscRItIKneL4EieJbClTuXuUXcO
hhqNM3PW4jTJceeGJrIshz3U14xzYDSfTMKHbszPcLeU42mcMndljMLdc6zEVjtYn8fINja63z/Y
PZdNWiXNwhRjrd21n625oVNlACCciBwWcwQbZ8MCWTZlOlxr+2zItDx2qKRRs1I5BHTZkPs8UUh/
SXHSbKuUKhHigmASexeWCpAb6KCVrPQ7VdKWpmhgSkuKTvOpeQvNHkE5h717ux32FsPpcweYaKHX
1zyQsJQ0C+2FgHdV1+E9JIlxJ4sMLRBuYA6qFzH6UMHqktOISXypADSVB+6bqTLroWMRRjDG9BFJ
z0KvPNBNlJ2bSW+6Syjr/ii64Jrl0dfEh7s+KocKhRMzFsER4UClryPkoCvTCPdpXtC5j2o2YVQB
RqmYoA7OFr1kj5o0ISZ2Sv1NHrY7ompR4BlRMm7eOfz4ucpTA5uIORxWTjQLh8IhXnj0OADil3zI
2ujJ1Af35iIPpTVfKcrlumWaL3UEFALxGuRL9CEDnbUVhrFZn4aN264CeUUJs2N1DVY1H9EIL76B
fYmODXKUhdXK4EYvSeCtB5+oi/ji2KbHuStIN/jd1y1zuPcax5EABMh0ZeymT8ZRq0rUT/O/gPe+
tH0d7TaTzYreC+DWmsZ+pScgMVoskQedsp2iwWNKhHexC9GzSJOxROyBunVh14kqP+MoqQ+uIXk5
9T3UhPRBGjm5Eaq5kyBCMdjha52McNfq5aX41hXR52aAl2yrAIGRqI5aN2It56kcMqvb0L3d+YVW
fzA7pHTaZED9N1lNC7/NDm2arWXedtegDzU8/hHmcdQ4oQEDU5sOk4RB4wa5vRTF5B1yj35urcDR
kD85HfzWxuQ60fVtnIieZUU3OMJOJ6kRPmUVUpNmyD8xQshOKFTKjUZj9BRy2xwjXTc3squKByzo
eyctPzfgWb6U6Tlmyb/punUPcjW8G4T36qEE3ZMs9KLlRYNzqan3Eej+VdfBRQiryqYnARfBrPT6
0gq3vLel8RUFu7jpXr0n/SLfGFlprcO8cW7d2ziZ1s4OknAhtOwpz9rpCdkBzrG8OU9anG+sevL/
JgFE/DmMwzY5aFmEEBlk87k/hHFw8TRdd5xsZ0rsgaWaWXAFzfu4kuWqbMYXZ/KhRyv/Aac+VeNU
f4ioh5ftXKS6GAFOHJqZgheJDTQMM2CL6qYTcFVY29/DO/7ry/Df/lt+/S2mo/7H//Dxl7zgWOEH
zQ8f/mO3flj/z/wd//qK77/+H9u3/PKJzuBfftH5cXP78Qu++6H82t+f1upT8+m7D9ZZEzbjfct+
+/BWt0nz/gT4A+av/L/95E9v7z/lNhZvv/78BYZpM/80Ytmzn3//1P7rrz9LnSSO//rjz//9k/Nf
+OvPjwyrm5+u4VtVvf30Kfv60xmZ2VvyH37G26e6+fVnzbR+0R2lMMRLUoeVpfNm6N/++Smlkw+q
G2i1rDmqM8urJvj1Z2X/IhSfci0yG+EkmnxPnbfvn7J+sU3dVjYkNsvia+TP/3yu372Y/35xf8ra
9Ercc1Pzx71nr/w7m4VkdMm4TrcIo9WFsGl0fR8zorTWAE0DhzDKM2q1vL/YffjC792UMMftEJWW
MlDJVDRZJ2hcC0xGZxqw0bJAwo8KV+8WEWWTDs53oywUX2K8TZrrr7WiQSnZ80UsTGuFHHghw5QZ
o7xMAvIIYbGvaUKKc+5354F2Ge5h0jMyTvvcM4twiL62kdxDjXh2gnlbwK7CVLElpwXxapXfucH0
7AoAgrkaHwVSf59zXh0FxRJP0+emKLZuoLtrkw6HDqTUUg5RM4b9md/+lsYurMQpuXgRkqqaBcMz
2SEA/0Mzddu1UOKeS3MxVPYa48Tz5NcqsOnwgduPPM9fAaJCXWwQ6TE6XwYDdlyGpVzrUVIOOhpB
Rje4t5L4TBcKhqz0kF7YzTWUxXPafs1n1H87nVVcMfMwyw9sCa/uAA8b1a7wDk2L5q2HB4fpZiMC
DUN6AwTWSr56tk+j139LPYNjI8JcwM+AZMBx80VTO3yzSTcw3xw0fAk+EXzo/pPLrL8wrtPkxMiV
81cAGJce/lzga9+o2b4GnnNjzG5trdY+OHhQJ302H1oux5pe0r7K1tyScpkoNtkuKVHTYHPRFOmU
9CExQyGnKoR5GpS98gbcF3n8uUr9dCkb+kk0xnGAJeleWv5nW5n3TgfYEJVGGFvDYkRIxCxtz7QS
DqdnLMkRTlZEoZC1En6rPQtkP4WulGujaUjsyZKr5k4vU48Yk4Nfh3SaMp5zbdvedxRtU6kzeCyh
1qExXWIEwDZA/4X4Ey5Ikb4VQ8Mbpmxy6NvmqnE0QBeAvJnrkDTin8s4QCtLR5nnEQew+wgQ6ZkD
CiTdsIdCNia2QBWMw8LRkmI9GfcFttk1hMNhXdVYPfKSBL0q5cqrcaGmNwYcm0pHyhliIz7wTnwi
7e5rk1BVR45WXTyr2yu0O3TOCUChsJVWd0i88QzWIadpWiGhDaxhPU4MMbKBaL00ehSTtR2nmq/P
eKptWF1Ng0/JivNv3mH/KdthlWEO8EaucYbIf33yYw2Ay5g8WG56X1sKa+4xA8GW+MyfJDKuQWEI
ri75UCAMS5CiJcVjQJxSqLn3buBfK72AkqMQwffarE7WDgVQVRxQ2bV5o3G+F7wPlMhep6JDoozH
0pDeAXP+rhmRBkbV1dYxS9HBeR6YgLH1vf5hJf59dfvjavZ9ZBJrmeNaus50RJkY3dE3fL+WWWR8
Eeln+1sn4U1h5+Z2jJhnhvQqNJX8TUrjD9HSv/82w7FMJfmtf4rK61ohNI2E7i2EXgiOOOqVezO4
rKq0Lm34Zeq7My2Uu8jO78O4/vDXf6uYF+bvFu75j3Vt3TKJk5X8xd//sRS3Rp7P4uU8jj9nFUdu
vzl5sIC3xNKwJLy/FkzrXC85OVl60iZ789dP4fsgxd8uALMXil/2Df1POb/KMIl9MoW/jbvurOgM
+oG1LzFyjwpXhxf/zQV35nDcH/5iWxKIpQupo6qXPyRiIVKvKxg3/taY2FQC+F9VfNfAClmg8OLU
k1UkEEx7FSNgCsz+2a7FfWYg7pTBoXVex1rBH8iO+XNLoKXjmK9peyyj7tnJnU0rEa8V5UXT1BbU
GUsRti/c+sC7WOqy1rjPRgfVW28jaok+1yI8+MUr2MPPpg1aGfcgUlgXRFObAFxkQF4Y4jSWpBKF
43TJivSpdZOTh1V1nusCR3ZvKbHorBQM6BQvIXMSx4RhWS9T6V0rsn3L6gMhZ2D4JgOnTSvu0xFK
NLBLJWjSuzPjx+cAmo/Tsyydm+/I53h0bqw0Lg5l2lo5QbTORZrOSBKAva+9aaOxhSFCXeYs7Toy
wt8K2/9fLP5vxaJLuN//Xituq7e3L29/LC7nr/+tLpTuL5biviHumFLONBV3129loXB/MWypGwxY
He4se154/lkXCoo/W+mOUIgiXcrKf9WFhvqFRHfT1g3bgItBPfn/VBfyO/5wrwGudHhSqH4NNYek
2u9l4x/S55TRCdpDiLR9uvD40qYVI8zqQfXOyoPFRysJx3jg5aRAwtwEjQ+CgSHgrTJR1rte5qLC
SxBIGcFdKawB8gsJokk2FLugkCu9eIG6YV/+cHH/w/L/w5L425PmYlpqDgudL8QPSyKbKxMPlOmp
QQpXk/Z3qN5Thsusyf5bXWkw332KTAMdte+4ZLvh+NupoN39zRP5T1fPceZFkTXfkD+uzYYOey4z
PYJ2Yyjrsc/MujD1ajM1Os17pXZ2aX1z+2ZcUig364zglRXxH9/++ml8vx3+djmIZMBirpSySPr5
/nJ4cIdrHwEYdc9YLirig3pPO5PN7tLKwar2179N2D9kx0opddfgP2HavHN084fL31GRerEk6rQW
5C4w7wc1oj5pXXWHfCleCxkrANW+dYt0MF+tP34mDMoDWtikx1HwBrB0bDr9S0BgQZAjXA1mAysG
djuhz2UJIA8yGVHY9ySclVH9NWflZdwq0AWZkrkYvUveVotqCB86vQQlEDfNcSjcZ31u9Gdl6e/I
yXbAw0ThIzUiaurUIqBIbEaNPMTE2/RdCR80iMONqB37lFG+5116zCvoJI9pOo03OtBwigxWeifw
gJm6z03bq1Ui0qtJSWekCUDzsNcXHqTkVWAxTq8InydHoPvWlvlwkPVDxHvvWvbNlnm1D9w/QgSW
9dtx4Ciiz1KN2g4em0jLeF4TfuHAiw8aEUzF1J8jJc1zNXY4jJHQ9eaw0+CqLXs7ZfCJ1HLZVzXo
EzadVI1AtgBLbhPduDT90CM6Cs+9DtgfH6JGbkKNb52Id3K3zMzfsMMDRLH8W9zltwSkgaOCranK
16mSKd4f88UD5eUmdfJadAN5e73lr1wfnCTKK9JB/FbOOqluM5UO4t22jPe6LNVZ2eORgXJ2sH0f
+VwdZXfmUFw1Jw23Ta5obhXtbnDG8ViCRtwbdvM0WJrHqMu7eLkWbMTY6IfKVP3C6Mz0YrlkxNLx
lof6RRQjk6AWjSpI1Y0BlfaRUSECKKpgVFCVQ8Rrdct7U78MqCaPuSaPuLqjrW+g/YxrROoCKtLG
0LF7mrYZbFU0H1xCXGscn5yt5vsfUtmN/H7zm4cV5uC4ALeo+bpdD5u18xyx6qB+3zfzA6bKD0q0
z6OA1agb4HxRg7sL3e6Ktcbw+m9yQuUPnaT3e45DuzCQi0HqeV8S/7BOMzySafhu9AuxXifRvpVN
d1TKW45dt6ULpY5En5ebyn4Ni1xb6GnuXYjcvWfYtgQE0t/6sN1HnYu+5laE0sH9QU4DDzkn+yPh
Rem6vOl1jSx3jh/g7KXv/Kk4w+oKj5hw/mYRmdeIf9d4lHeSitKyDYvehsMuNNeAf/h7dB18JL52
rBklWmvF4eGsPdgjkPi2VGRf1UAoZGiiYADk43Rg6Kd8q7keU4vi79Lj1Z+fDMYj3cZeaTr8Z/1Q
cCY1jmwxYFLSzQRFKa4rQgsd3MAMqO/QXupLFQt1kvNDoKC6EsEj1mCAMGqQU0h+SwFmlLBoMmGy
KjgXkQzWlcF93TunIGqB+hkddo82dK8+5zhtkJxYlb0mYAiYa6Qbm7BSx16bbYalVTxWfYnGmjb8
ogoj46mOkZcR7cSZv4aHZvTei/RTusxZYG2TwvPAp9Qf0ymvrsrhEv7Na/Xj/iKlmptac466sgWO
nO9fq7hrU0DIArdPbRCdlrcvVmshcIvn8QIEPy/os4fUnyf3CGWu1UjnPu89BY+B/g0qbZUBcsZR
7JPLI+Xj3zw948/3Bu8m22WjUnS5jB/fS9xugwOAgF1YABGPdLn37KQ+aQ1pmb6wSwgJCmR3ketP
lWN+CQcnfiMLeJU7ec+21QgSRkwbJ2WJyZGyJkm7cFuUWXKnLFyZInLkjdi6F02M2aVipPlQcNAi
AmB69Ok2QJk1dyREARC2BzSoHr8Rga2zTYRg8u5dado241thmNad1vf2fZVkPTka7ub9o9hjFuWm
47lqLDAYgcXyOL/oVkjmHuK9uwwu6clsBW01o9EBonUS5ZbnpKsysB6TfkhphtEX7hmOZk7lfDKC
4j6jmfeGyJYIkXRBeGR4P/TpXUVBtYNMmW1pZowkuPbhPmLEtSyRMexKqy1YCUYUCjp5W3qPSU8M
WnFOdcEDroY1O4e+0Tv1Lcd4wOTTdhe8JtmGc68kSrgnlaOFHxq6iXPvgXfGC+2iVtN2wdA21yLJ
vatfkIM24Sd1sxr8XBFWZ43tW/PgPbuVKs+StRteYmUsodPYu1LTN0zVFnlBNjpnpnZDX9x4EnRi
1hNxOMhEpXxq8O1pmbIe3SkqVwYhWyVT1rhsTe5BZgKwL+khJalmEphSWQ92k2HUduC6mk2L2rxm
wtyE1aPXT86uczLMv/1IVIZjoJnBNRMyhV/osqjO3CzOvVRsMYYvnnCSvuuybJBlRzkrtMK+tvd/
/RZ35jvs+9VSCSDYNjcZbWvxY7I5kpx6LHEIo8k3b0EZ7OqSk34Qu8Uu90tIiYFCqEbklCgYEmuk
khF+VYNId+Vbr0Oj4tzTbRpyI0CgMTIPCvbylHkuXQfcbR0+lkOl/EcStaYXw2kf8nbU703OBfdp
WF9n8cMHQm6znY4OlyDR6RCGTbLBPEwaUUcYcmUSgzCSbfDw/pASa+5UaX1n00Qc6qI5mk7nYMXJ
ih2JwDjdgRuU2vQVPYm56MIke+gCkNpZCuKvHj8itKoWOAKD7UCJtGEaMr7WeYdbOSyex2gmnjFa
Q4zn7MtBY0RZyf7oRs6zjaMXz5bLAMgRTJXofm1Un/JmdJhpQ6k2V7gvyNMgL3LP9Fyty7FtXztH
rnU9NZ49IzP2gi7eb//fbOtdWAvryU+t4hBg1Vv+9Strft9bsaUyDJvNgmYHIeCc+eat6Q/7oNVn
Hcayqlnanmh2Y5F2VzyzpDINDbVt0jxordeS+OPs/QRKSprvbARne1hvMYPZ9j6pGP8z6xGnRJQ8
/OvDXIfnWjjF1wzOZemqT0WP/cy0Ruuoqti9S52OK5XCxB0yXqTGLeJzHPrx+f1feuuaYPaJ90iN
sjtoU/Qx8LLo5LoyeyBU4EvVWeOWrcBFw4gSoBPtzSOc+Rg2mXP17N6+smo1y1R7YqhbpEV/hOBB
SISDqqUJjZnbS5Wvo8inPDhnUWGskiFyVn9zecGC/3jrGEpHP2JzhRnD/WlzMAbMJZ7N5tDLcN10
yjllmpy9ETr50ySZLsSEfqkHMriNJH63Ghl6E2Uh28f0VNr1DsOEcXh/qILBOGQUIqtSH+/e6SbD
WHrHiGBKx8sfzBpazpB5wZMt2UFCN09PE5odGJvJxuGgsnAcjh1uUcZPjC6HbZrCFs/vwM0UxxC7
xYJWUfmMkUFhXyZtYnbqeI0bbwvkCxuoitFSVpnxhETR95rqiC2IPhN4aYLSwGYQeaL27x+9P1Sm
n27MlvrYYzdgfuiIeZKo37yAE5CKFemybmxvSjSDhLwNKP5MKz21jC9W8B7Sh8wm2EkO7UEoNEBm
xqrcWtmLFpevKJYs6BpFcWiF3Z0wGSFAMDvjXnI2WSpXd1+ywfkC6nP4SnrB0ko04yUwzOFYxKJY
olYz0GE2GVV7TQkr6/vK1LW125fjDENOnjL7s9aZO4KV141dTDP1RK2JFSIko/Us0HsAncMy/2qK
It5qxNOiHySyPQkSoOQe39DWqdiKkFOKlRIcH5S+WumlYFzgDCsvasy7sVDbkKncsQsCcXz/l56/
6EFbHYvCCje5U9IjlNhRW9k6qLpIZ84MkEYN3pVlZ5KRC280ePSs9gzTXGA3gPvQgATx646kXSJz
9IRWPyj68FyiJwCb2gh2wvRbR5aQKAasF64nD1qOOXBo4AzrI8ztPpnkDtJuea4Lor2C3rbPSUrI
usiaIw664Y7NPyGyM/pU51rNzMntXuJCfdG89j7XiucABTxAtqrae41Hpn2ErLWpEnl8/1ehgINO
qd68aBeXKc4dLwF+U9/hZWjqlyAazNNIwQUbpJQPyrY3A4yeuzEP7+qRtmqUoFDO4+JYaxVGZ5SR
DUK3vN8SJ/c2OTZOn7r1DnVWMGpQDo6S3v8SZEACS+Nr6Jev/hEsd7cd26Fa9ITDEQkeSOImUmx+
xUQm+ibUneFKlcbheal8Y+3TEHvkeJXdUQWtjGy8N+ox/2x7sL+xAlZXROEB9PUa1Nr8CWldFdMY
eH2IcStBAhwqG4T+aF/81G925ORlPa6BPKsgIfrAZjxAQ26HIdMTYXhIMrRLdTWNm9JM7J1fTTCi
NU88Ilgm5bxEQyiMzluXDv4L1uR0o2m9xwVIHGQeFdKgxDeReGJmXOHoNhFPjv6dxtm5GbvpbbZ+
l3rv3bxOx4uJC3JptVq1tvKi5RZw+ruGgSRj3Mv7B0kn8YNnISxdthBQ9bG574PoNMVZdu05g1zi
AXwwMyFYbkohE5UppI+uGGG42+OhbaxFrefWDgnpHJEydIeuQriJRwaFuLRyYGZOvisC8NXa4CeX
Ab/MrAaSB0UaGzVXc5/5RB0HLrl3FdQ9vSghc9DHoQ2CvqPIIRb2lki+jTsOkM4aw7HaF+n4IRhi
kp5JNuh1f0uKEf3tWTy44c/9P0SdZ2/bStdFfxEB9vJVvUuW3OIvhBPbw15n2H79s+gLvC9wQVjJ
jeNI5Mycc/ZeOz2lhfnSydw6Dv93yXqadTJTiAP17IrL1bnDC5VXWGOvwu/yT5f1hfAGkNeYTxnb
JYDhWyjFeeBrZ+6S8mEbBNhSA7HQ1hWBKDXBFrRvZHBKS+9Djx2Tg/9Iqjy71T72nOuUkrtViw7B
u4tW17TS6eyagr8BP9hy8mEzVLgUYQJzsPLUYfDqY1Qjw/FTD8czn0Hl0PwJ+IxXFdNQIoXyHXqS
dPD8d73SRmDjhIMMvfnj4yg8tkh2tNZ87WgLH4b5wowwwJmEcE/vRQDAbgSHPIdkkABnX7I0/xoz
17v4fprseU6NdcWnsLcr1dPE8Ia7P8Kjt4rhFQWRs/KMvN73smrfA8o1XA/3pKEiGdhi3/yifGQt
2l9pW29M8gQnZantGYAKgde6M3v9tai9i0vs2bV1vJiKAQtHqznPwhKIcBAYdbAcXqJgOgRM69dl
q5vonhpEZvPFSQfSZqs3PezMt3BqzpRtiKEMpJGZXW1L3Z02aWf/s0tZfOqlunrsyMAz5o5KgtpJ
cwPscUF3ijMkSZoq0coXSX+yCKFF7Jk+sRfUC4scktYMh60XgA7gvn2GFcI4uDLk3otdWnVttya6
q3nYwjgnWho+uRbMjZGmJArYqjqybVTHIWudzRQQzEk0Hvx+JyCPKDqnhh/NWLTplCPfWXZ0SbZN
lX0XbXTK7HLCDUxvOSQ77aj69M3U6oZFGBDQSYwkvcpBvrvx9M+KOwsEfgrOnbggZEozhdaJnkJR
hZTMVbgC1WwuR+CNO9X4xFmYQuwgkhtnOSpmqqg1FzHtUWRSJnkkWBEMJMQISX0iXPJ+7xUeC1QV
gin248/QGeXBJCT6XiTyqjeJdzFn6Wg3EDRhYCkgk7JmW6peq9ipPhDcPQ0NYHfmytrBkxpKXowh
VqthPR56RMEycLcl+LinzNX2WYtDumqgt2rwnwsYy49x3qZdRzsmSKWF53+mlnwx47qivm1pGvK8
ALxrj6Nq2jOQ0gXN4HHTxtKfoZ76ibMnjNnW0y926NM8ZBTWYXS8TXYerp2a1Kas8GGIZ8VB4mjB
R0PwRhlF6iZLLzhoVkXEChuHauzm1ao+Yz+xHoAtkw10d/dJn/FXLkkESmo05+y0P8XNNOPzArkc
eC7/Nh00UdGyVPZTT7umoCdWJNj3QuOGvROeUNYT6Dhn2wdDxSjOJSJjHGr75IfyOY5HlhRqKEyF
DmmkRpsSnpvHB4uV+x9m72LhMTQfcLYfiHuCZtSOG5W29UnUibh1DWCG1n7iHjTf6YVVQCg5T5CX
cQuQxl/t6u6R0FZhT9i68PtRzxXrShH1O6O/Sny0HxS3e0PGHYzl0N0INVWHYBBfSHujo9WiH20U
FSMQo+RaJkQ0E3XnnSNDDA/IYufaJxNEL9FgUHklR71B9NjEZbahAQU1y5f+xR75hHTTT3YDAtZz
Xnz1YwZOCbbJwlZ6stSRJ8xxwxpbnRcfEMsPV6ml1jKx22DhtNlIl4g624ny7EKbZHhz/9STV735
dLSwgLlrP1SH3tC6aK21FiynQR8WVuB+k25RXrIy4HZo7iLAGf3/F1ik4Y7wyCuQatZ3g0ZlpaOo
jNziVNpYTcscwwSR0l+pMeBvQ0pySsmfQHvfYujRuosluz+uQ7O9nqUtkgy+be9Z1u334mv+wY4z
n3oyNa/18NGMmnn5hVYkKvo3mAYwvj6FLuAaO2hS9sHivlpWlbpoBpCjnMf4CceZvye09a+WN+3O
abWfkKgDnPvpl2EX2Oq1uDmU4Fh2qjAVoWgiXgRUf89604C5CPTuVFf4lbIBtQ4Im5xAJWGf0YgP
i2gIpot0AE9BgbTPUsMHYELwCQi+LcrSPQHgSZ5y3VwlJIIa0TiD10IcfbTlbwxQyq3eudqW7dc6
JkAFGOoVH5FBG0Gjszj3Z+oVbaQQzaxP9p+dVisoGLdRQ3Sbmak6e5OkOCV2+/fNxIznHhxPuxnS
F1f2M2C8BNdJqKP/IqxvSTzLtvORh9dvmptqBudIAvB5RN01Wrbx7g8GuhppdIe0I+k3MYWDet1S
+cabaM3ETHdu2MJM5gsIs5OvaRrjTRHAeNEVKoxU5uVBr6bojzqS4ztdohpA4jSUHX003gbvxxzr
4Ir/GSpCOQ0nXAvDySqLBaSkchamu/eS3tzO7L6kPTkXo0X5K1I0rWZAYpVlspd4kfuZ4FUJWshw
tvsnLg2gTBU4rZYUQZRtbnP7vcyzrdCA80HoaHBEG3pqIWheK5gG125P+BtJLK39UDWxzc4ESc+s
133NUaZ2hHlAOWQc2vmrtoJ8pDceWq+R4Ogkq29V5Fb/XaI6OSYykte6IwJCrxK1bgxXI9sP1mXW
3arBRenUVmpvDe5nTGzHe9C/TjPwbuE65UZgrkHpRRrAYFvhQZDduqsD/kLlMrmIEbd/WXiKiXJ8
aepuXOGwIYwxKUh7gxBNnN4UrD2DTkkifYJ6ByOjNimyTQvHZTO0xiOde0iTbv+JiG5d4a+IN56M
onNQKO5Vdoc6GaxTjRB+reype+Ug/qHZFIM4vgr3LR/baiOR121/X/bObP5wQgdWUo3/tRTPwmvY
EYjnhJJmKn7kpj+VWfYZlDi43bx5qdIOzB4lHkFXEl6qlvEYmCnZjHEu7onZt9fAc7PreB261D8C
cPSOY5R/e7iAtzgU/hFF8QPhnDoFfdgRgJZazgd/RCb+chjKHnp8E7hI1Tkf2qV94Kk2OcgQBB3Y
KMOSinqV+i1YpXFk3Xv65KupKpxnw9Q+0YoSue2DeEMVvw29XKzNlC3g9wjly+iLKKpi5+XE8YnR
LjYOaOVHTeutn6rmtUbKeOODvXqG2bzmjPXO9UBB+PubzM7A3Mz6Skd/s8f6kdVu/JYnYqeliX9I
QpwRbRrk634Etuu6TnchK4ihQjvnJ6Q6eb6CIjnJ6VgE5qmZNOPKgBKvWQekCzTe+A5cE89i3Dug
ILyCrvtEZG2aHfgrm1OV4GxqkBQizA6srR1m7TWLJui5LpGGAPC6Y2yNYh3nevouITIEdnSXCe16
mvfRDiO691U7cQIXxhk3sUqe7X6szt1UxGCsfW2Z5A7tJqvzb05ZQE6v+P+1kV5WVzT11Qal1/kd
NqNIhHuP++qs1eQChcfITcyNh2LmKeziCkdpQoEWpdbh99KSAb/DN7QHGBo+TTVElvnPoJk48Am/
4xFvdxPu1YXTkWW3UMMEbBOPK9kiNUqHmtOTk5XXnk7a74yQNgtQ0yZJT6YKWe3ncE/sqqspoe+Y
Vm28DLyoe4hIdY8GLm1GQCtQzOTVbBS4+gbSh+FAkM+Ulz/XOJoDp2nfKjKFTrUOqZ0ioOsb5ztJ
1z4+tG+64d2iFpn70KZo3BQipaJHlhvo8oiTABBnmj8N+LDglmvXznby+yhovOYDRHjUfgEM7Ytr
S2gjAhyHzf36JIs5E0vxjcdOB4IV0mPV54tv9RQ1XeBiDMITYJph+14ICG+2j7l7iq5DkiXbtp6I
EIyLdtkprzn0oJ828ODjJx2meK/i6Q3AHOfvBhKP0EsONa6ebRtHcioLG/faRvgdKA2jXaKNL8bU
kCrB1FWscouwtkg59jFwOtSLGnG/cL6DVVjA78/mM3bUyYdmhmcLbejJmS8D0Z8cBTP7xai98d2f
7Sg5TJHbAAV5Udbm+IET78upQFvyLRaBFatTE2nNGQHnydBxQdQkPR9qvfzRcWtsrTmbuykxXMv6
LJ1pTYOvW1ZtZGw9osiObhcl6yoev3LaUduw1PunUIupSjL4tUmjLihv1MX1NHWhMTGtnN7OzkOQ
ULwKOTyPQXnXOvu5ITTtBo9RPaNdXpk5gX51T31Yklc6SSvGVyGSUyJ1ahCc2F00XIihIrMoYkfm
PPbRa513cgjRXMe+/od3wHgQ6xCpoD/j9UdgbfTRNcKff1UA2OtCz891kJPZUPSvdt8cGxrkP+k8
UIjInV1o5sswfNHp/AugzN0a2BaAsZp5eWFAXV6YOfBeBZRbNMb6gsMY47hmmxAliJvGMLc6oZOr
lBXgAN1/fK8Ay3UETT1HI4AiIBRJk3VnYX22fZ3/C0cb/Io+xTfdeEpl5jyQWZFOpyM/9I2tFXZo
BGdhQIPsaGHCndoROOhdWxF4V2l2ycGnPJ5v6IbH/106+bRpw5Yyyckujdszrq3TT91I2qdauGqT
h3rK8/Ah8Zy9DAJsY204Rziay4g3du3MTUwEOM9VRn87oauPy5D3xKMLfERVQuRa4oMQHPppHRcZ
RIwkg1o+4p8kToSOZM32VuLVmF+VffavBYVOggiDYMLj/LdoZgYh7244X6K+jVLkphqWwDMhegP5
RvsUkK4/E3LDOmyhTNN9shvaBqmpSCcSwoATIp3HUJjFsQHusVBKzcItG7enpk370O2TUxuil54M
fJ+GXDhjk/9zOw0aS2E7mOWz98hkqhRMraL6rG1EnkBCuC88MmdAaQC8G8tDrMZd3GEeRh0sl2U7
NmtCFojnS0trDTpO7Od3D5O7S6uEt1CO/qemDemz1hfyLfTsJwnPH2js/KDMF0whbAWidw+cYZYI
8ctv05cA2JsyfzGBWmwiO/oHuMPYFeZU7pCj/8sNADjYcf13vy5dZNpaevBa9PS+G1+crDAuhQGo
DayWswhxi268wUZ0VMPvCNgezkrLhjfwiQt23HUjPshrgyiB3GmB3sg+kgYL0LfvLw7jbwIEV8wR
iFcRrg+YIIizs2/3m8wbOS/CCa+6N89gjMkwTB5/v8JvkBxVvjZYzbmBSCYd8i69TYWmPZFfmkJs
jC6a5XHCBUTDCRFmPAV+fR7iogEwGG5yIklfZd48w5/S7+4Qu2dm/CGKKhCrBHd42xzc9M7U+fQN
I3KfLUbyjIanm+6MzjORoxzyiYkoUfiBk1avRmfrr13I2ZBgQhGUzlfRQJuOyX65TFlwGNMgROPj
l6+ETtCsFJmaN9h2qQGgP5JuDQPe/+JIpz07iLw2Amb9gQA8Vi+vmFXgVr4xqRW5I3DOO2BRU9OH
sg9FFWl9o/cc9nNMyI1rcYv1TvumT+8yoECG7Hu2Bhk+1brAPAG3pPBS7SkQ4q+ZR9GB9L7wWij7
FTM8p/2EftiiGlFitElw1mHccEyINOhYXriVWP2eg4TJtOCfEwUdPINJ8Ut996aZ6rWLE/0U0Z55
JoYaNTyo2YoV+L3xiuAShrH+nGUu4kZVD8fflwaIOAS5ebqNveIpMmP97GiKwA4RjVuWzyXkL484
XS5g43dubLlrPhgIkWObA/MWcbTOuBt2/gRvRtXNB0Q+YCyke76IkM6PIuvUT+t664A4olKZe85B
iwvGBw/lirK79XlbnBBncEDGT7Yzkr7cgJDbtYkz3nsz2iFKstdyytM/U9ehzxiNVYg39kBKWo/a
PwOGXdv+TSDz3ncDDanEDgSID2/bUpTiK8Ru2HsBDmNND+AC0oRisLMWXVUfJWcUUKKAKZLy1Noc
P3py1rcMkMdbS090YWIFSkVqkuSRrR2OolNvN8wixwreC6oEoIjJvc58eWpZ+HHk710PN3Ueq/Q0
OOZ73nrylPYjzaL+4/dFUPdv09Dtps4yjr8XTMFo82q9PjCaOpd+TMJLZL+GKRT4LDxWWqmejIEm
KGDqKvH9FzDU7WIk3pbbrYlAY9tmt0uCSS7YMphAa4RTZ2Mb70LOMCUpHK+it6DNVwq8AmeEc+9q
70WoX+PSir+AKl3Hof1wrAjmU+L8lDQlTlRKJAFMInyF6e+PGrcNwR7xfnCRphkZVH/HsN07arKZ
tGYOB3dAKSZVPe1rm5ikemicB7WQu2q7sd8E5UtAfuBdn/TmMTUOXm811SCE/PqhpzbYKR1LpuiL
TdETIG7Nh+vYpJQR8yXm14Xw4204SylatxbbfkjmRA0kFn5JU9X17qmbtNdRdCXzd/5/oraChUp8
8EiyEjucNw5Zrc10hCONfSYPwB3zxnOQQXLhNZKhZNmSpEojek7doaQo3yZYPmsieUiNjmPjJCW4
tAZh/66oavQdEmByTkB22BwAVGfXNs+yi1V/dMmUn1zlfdS2Gz2c+cDQuD5HVmWmB6cH1phX9BDB
97qH34sjSRGUdQj2eP4TXcjNWEpyQgi2Gdj60xyoaSvyYMXG814bY72VQ0aJlwXOQYn5tJ2Sg+Jn
Fy9DT0Wp6CziMSovqvTMs+b918bOAmOnwbI8h5bUnkgnJwmzBuGaM2tLlgSrEgPmVkuOGRVuD2vP
WGj6i7OIOghT4LWwnPgEOdRc1TPmkSJ9oDVn63fUikCFqYk2nvqmaz8eSECDnZpWQAaLYq9Us0IU
l5wNzUuOkTberNaY1krp7k7LffVH6Wfyx2NOOPiaYRpmO73geJQgQbqhWphOda6f8fiJbR6iyG5D
Q90iP9/9TqC7IU4OhkfHvPYeVt7p2waMy2miLiZUgjQPw0R/a0P6vsALJlV05BjUxPYqSM3nXDO8
TyyMxxCbAvmsasXpDAQEicey4KlsuDEO0pR5tuNQK5cE3k8HIGfBWu/JnW/9HuZh13DO1YaTSwNy
U1J5HKquapktEGcwGJXcqgLyeEsv/YqiADRuSmujVcYNkW280XQZwh12XrzfQXJA1pg+1v6B9+hb
lmJnDYZ9FToMD8d5Bz/S78wShTBPAsumPmIQCwnmZV5eXogLJCWFwNd89B6/W4dP7Y1Hzpkxjgp2
k0m7ryatRkPevkuGMFrltGAvZHo/G0Kq/e+rsDHfEpb6k+jxf5EcnL7/99XoPhu40G+BjxR0lDLd
TsIL735fb8GgYYe0quhLEZhgQBQ/MJUpVkxsihtrtlp2I3Nvqy22ap5RRcApDS9HCchnBXWq23tk
gCrm5q+GYUWnILV0grYZPda5xTTfQ71pSyZ9QTKHPaUtmJXUWPd08GlFVX8bNfYHJ7TLW20cftub
lgeDL5I2E+8SzGhgvaaEP+1aEw1Tzfs6FSevD9wLXCb9WnA+vlap5x5BQR+8hCdRyUI/ZlnsEASn
Z6+ZA+B1SuLwj9nHCFHjkdPw1G5RR4AH5Z+5Cdxpuha2whTXGXdC18xbVjfhS1LdORM566qKEGJY
SXzhSC+3bQ/P7PdlKRBmSRy4W2OcjAfL088AxWkNEwwkqw/H2ldJ94dks9VIKNPfenKnJSev4mK1
tb20Q/K0JtPQ9ioVlJTKKW4hu8MqxjV0aYW8NqrrLn1SM0Fz5c3zxmFryrgibYvQ4GYww1UvQuv0
e3HMwj7Fumi2xVh/poMKd0NF5J5LxbTtBiN5cwTJTCqmEfj7sh7SXQCHJNG6h4zT/J+vG299AJ+R
BC5oSvNxPK4n+UEqIgetJt13iZ/fsBz9YfhOtkJdFmcfmYI7teOTTO3xyaYRC495aQRBexkypBgQ
e/JthuRqxSIpF543padgvsR5rsP8wQLJVCs8y+rsJox5e6H2ZCzw6vdSYVEtm4QHVnr1LaA9k+mE
ppdR11/CDFqh4fVbf7TUxhydei1rw7yP2WQtQ49asSwCwIzwij50Ub5Av1RXwwz/uSRhnBP0HiCj
9YWZqerZTr1TqMv6+vsKbh5iCo2U6t72R8gDeI2lqRiJY1siK1YWG3sagVTPl0zI90b00aHrYwR7
5jhthRchF3ZaMrJIbe6WSg5E1rlmfLdJcr6Hcjr2VnX0+vwFaDH9Wnro1y5m8qZlRbixmGIeep0S
gWSfHnp1s6jbanwUweQ/JoajC5uae4+MwX8w2bN2sRwU91W1SyLfOhmT2T0saFBLWBrfk+yAz8aa
xnQ5Y+VKIQJVjcxetYy4MMQtIKcLf1+SNjEWQ8Y0kTNYOsJV/P3q91KGkzhTqbx0WE42hdNt9H6m
oWSC7Va/+5qg51GIciuTSHyrNH3AzXbvvmHHLHfz9C6pumOBcIT0mZynnFe/v56Fnr4qCStcghQo
7hE15g6IhQdetTgLE+h/rxX6HccmgwDlVM+Zh9cNCKYiNsUMaCt6/T3kXYmB5mAB7Pt7x+NH3Nm5
APC8ZxLGDgNE3euqb88Dp5low4pDnX+iP4fIUBf2U+pO4W7yaQRMMBZN1V9Aj/QwW2u5mKpcXEvQ
jqu2nTosBf6p5yM8m64bH1rAucxvR+1UoBvdEMWlliKssH/mDC2glfhfYU3ouYb1bpcZWX2kpc9M
RWolrblk2ChP9gv0Jepkz5dWmMQyDcg/Q+BJObz0vVv6kveA3pbR5GTZTlbZsDLY+GrtDHZkG9YX
oNnP6BCqq9Wz0tkNXZQ+AgItZ6/zfGcxn9/nET/wGPGYgfTPkMjMX1KuIYTTvaDYAIfk9q7id5eb
dTfmaXiGzmtuCxAPi9/vQrNcbZ1HfSztmA6IQTOJfJbB2v2+ngIm4r3NpL3XNdY9uxpfU2k/+zh2
YGqOjLQAR50dk/Zq26E1rzkd5IUL+893FkYL8ht/zdIzyO/yD70T7GqG/6kS6w5tzaJyunvAjoiY
ealBLZwzUcHbpUV0B8dxFfhZfBBRNUbxDq5mjlKtHo2tPqXrFPJ3ilmkHL1117y1A42EE2P526Br
f3PUFQn5VOSgOiejfU8ZyBAdwjxL7pFwdIF1cDvgAWhVyJwpl1U5rnOve0ebc2jkusuiq9Ehxho/
bBq8ReXsSS9Y+t3R99e9+x63FPto5H3DWKfpoVLBRU5q1xsZn7v85p+4im37Aq1OTPtIvpfGhyXN
GyNAFpxobdC/HAtxDMo/dpHiH6NnEtBpieoVoN487g8qSelM/A3PJHKl1bQxCERRWUuZjj6LpnAT
vjqogZlEjrwTkbGuxaPcepzRJsoPIhDgJ3DiTHvStvx1N3mPtv7bAvzH/0JbAPdpoLZt98+BjOrt
ccZDBWX5BZmTTGj4cFTrQUQCbHDzv3rHX6YTXbKXKX7RjT+YQ3ZtdgBfFOohKZHaFpncMu6fqNk9
NR18+1/xmQOmKauzIjg07QF4jwdffqSWPAWuXLZ8/GzTa5jr//TmpKMFcO+jqcDLEFKuJDiSByAl
4DTUqohsLcbV0qnAKeXLQpu2stc4sebwVMRucNUB4MUiIOJ+QCM2QW2OJJPtjBawQvWmVyVAUw9O
cL1h41jGLP+wMI9OjNPdwOrfbLKICNzwLQRzLXG89y1F/DFKWPf4p1ulWE5RvM+CCQ4w3PacwD6L
tiaxQevEoTVbPcfAAshIJdojCfdMcn2jPU/0mReTC0QxKckYj+h8umjtBjKuAGMFcDij/GRhSLE6
Eyxyx6im89f1ZFOGhKtAoz1HDKVLnUIEvXMqYutbhLlY4Hs0hg10DWLQdq7iQOh0/os5lPuxSm+5
Zq79JMZGyRMGCylNv1MeFqRQFzpvGzM2Kcu0ReOY/dLaq/HvGCNdDMR1KsTZqNvPXk+2aHNfRp1J
CwSrSW4zDEAQ70In3eVZAsaGulJ07T5VKOZjMlZ5R6FE/3HZ0wbgBMp+BiJ5zJR1b0AGoO/5LDo2
lnJ4JmTKvPBprCfzLxExjFH4B3mgHHp1Qauzigf7BiyCHK42XTvDxuWZVal2YX8oN3AdjUIr91UD
HHREpIosoLeSVV2kG6QsPY6zDBAEeAAP81tIO46kbKnjwRqjQwUAPQhjwkwo0CSZ7mH5GNxqH/fl
Ip8zcog1JeV8kcJriKJljbbNjYCHZsmhJXKu6zB8BmUAeoBMF1YsRO4H3B1bnQEEHc/pFeT9gvHK
MS/giXMC/4lLAWQ+sD6KSuPzGM5xLE4JxKM2CnYE1KxSZ3oC1nHwXDIqFUtkEYgtk8wd9vM9SFpG
IzumegdsPBujIdk8GV8ZGuO9lM7OrfxVoh34T3M/q+y5C/ptUQOgWnE6WMQEiA4iXLaCDFgn+inb
ENmVcxtyDwldxlumWKkJeIqIsETo+KBfIbRs3cSc7Y2BfpNsN8LxDlBAnwkT3NCTQMnCQg4jPdMw
4dYJ2VR8V85jb7GAxzIh8W45bJgagUfcXJnNCIYGZ4s9ddKhKmfGeycIVmeUpWsVY5QO1Kn3lYEG
9Ic/g/NZNgQWTNk+ICLbI6VtiXbgR4Tjpsv7ldK0I4/glRHnMq6+aRahSjO2AUmQYfw2AvxcBFG3
UU35L7U+UiJmzY6sQVVd49jXOGgFRxSoG9sUH3Q3lsJyWZkc2S3TqN10yQxcUyHDLvp1QIgjbtu4
2BgBre8uWHkmwM+i+UtmS7/rpubUI5XwVLHMSpMuL8OXFg1OPWoL32zXEcw0sB4HS/PXcJZ3hQP+
ozVXlgnFnBUI7fe2FdGyIxOObWVD5smetTg16vcxpHKjUrCrhPTVZhcwptaq6SbK+mQkxUtTdLcc
qR2PP/ELzs2KQMyb5UYbDJJBB3pa3iX39O/M9rZp8hAdZ+cwol1jQl4khyYMjmk37pSFrz9ttq6H
IHq4okL0a/8HRMnWGxiftv52cJ2t0RGOho0Yqg5TJdjE6BKNm81DVIOjnsrip+Enxq6wKBzxEHn/
Uw0kYlckGNsq+YsZnEgiOSt8CvNgieA+GQhXoxjIGQQ4MF9s3YvJDvcNLUDTdlelZSHyk0yjtT/K
m/PXGA8oh4NwIhZ+0x3Gb5ED7x7+1k9JmL26ccxxivXLiLeGJQ9hlXMSpQEAiWeRR0ikXdZpOKvC
K/d1Ff+zI+s0wXGJoktO5Kwf9Sivs+fA8laOSvdFWm8hVRKSEjKWbmiqpuGmbFifrNQ9sPg+wfPG
6INk3kzXdLa+qQUPo6FvKs1/7fTmE61gWjK3CDd6qP2kRnuqqmbteGLjjPDG+mTlTMMus4aNbjvr
MaouLbQYlJ/6IZD1shi/HFOu7PBntDB2ddk2zgOsEnIbS2fTe/XVjYJHlZSbEr2kdOjzh7B+/btR
mbsQde8i60j/JDxTJ4W9rr0XfcQjX15yl6YHrBdvgseoJWRy0LwHH4Rh/k7WA9K+Ya0CHppA5R0D
gfFBzPmf3rZ9vEn2tY6tiN8nmBQ7dJIX+6xU1ECVOexMZjxboz0KVbnrLuZAmzNpWxniEtGhJNuC
HzeHHToC4+/hijDeSGBbpzEyHKS31V+JHpJO2trBa4BFzCQNvHKkuQgbItN7fe844VzUpUtc+GeR
eEsz++tSvas0XFVVcKjMl9gi5ARPL/Hn6zr33iLOnwVPUMOOUqnXgtDyUuj7Ros3oo7AfuqblqQS
MwcTGHdXtxD3AQWN8spdqnlPCIYRSccoeduNA+evoS9s6mRSE0cunQD5s5b8NHbIRhvs+gqvV3rW
nWZRpnS0IrDq3T3z43vrqaNI0f4INjzQBUisIuymnYzPuhIP20bXwn6uWoi+buZ/ZwnHEIMu2SIP
UrqYaDbsRP8ZvOpFTE68Vk017lvkKqup6T/7jk8Zrij4dWaDslS4LO6xXxxGeFYr8n1FxAkplFW2
JX6QoChnpTNcQEBocQiNGEnjvYC640VnzyuP+VRf8rD+SrEBQCQvr6kWP1XkwGKUt14FagRVzFg5
E7nVSNsXoBTpDlIsIYod7J4vUPZ8lXb5IMFaAUwESztoMwq0Wlt1RTnSzmR+fpAxo5aIGXvbXjsb
5n9cgCKe0n/QXpW4cw3YEEPG6jUuQ908GhIRQ6m/q0C8EJX0rg/+AzRyYXQIt7hfBo0FSkI7WA0j
Mq3SuSaZR0JmmQxY3ouTj2xxWVZEIdsOfXoJdr9Jv9CSi+VrS/tr1nx9GS4pfkMM9B2Zcmzg1Blb
Jo/5SP+3seKl7uQ1Km8Kz8gkiLxCx5LJpetrDPRarDuZty0woTLlh40/juScWeyThkFOHmaZtYve
1Cwt+EV5yfdp+NWm+evlaNy1iHBEK5lWek5BmQl37QQBYUDyp0LdQI+EAxDkseTAKG4w+w0QeQdN
csdBt2/e3ezF6zRUUiOq7pz9qI8q7F29DoC5I61p9N8CkRKKXTW4n5rTWBkJDHmL7EFOX0g4UpYe
0nVHnXlWMg5rPKjJYl3r5pY8H47zI9mhEaOOVRoOKytLX+dRMug2WK7x9GegC75FHP+e8ZdV889A
BuXN6amUnT75JhtvtmJ0ahufGKhrkPeTj4L2C3Td/eBx0gWU+Ek8597Sm+vvIC5GZFdNjoEYmRl+
/AHCmpDy2qGC6I3XsRnPeeMiBnQh3IxuAtUawlYHlcYsHGs5afJviTY/tL/c4Ujg3gtZ1tffP8HE
OFsM2tEW+aF0808l+ns9jqcysakMadXFYkbaaLPUwUCzEzf+u/Y/zs5rN3YkzdZPRIAmguY2vVXK
uxtC2obeBG2QT38+qnEOpmsG08C5aPVW1UYplUkyfrPWtwi/btmerZgm3JQp/9Z99sFj7tDn+ohw
gxIrlGccLx4z2WHfOOO7tqOJma317GH24V9PPgsr8dJrDwmZncO3tgSlmwG4udLrkCKJQDNtrc3M
+lXa0fMyr1u5lkUsEMvavmt+q1ES6YUA/JijmEqkc/at6cEun03dzSszAZZZ+b/MkF43D+5tw3zL
PeIyyFqhQWDANnTFyeux7gAjKFYWa1EXjcFoDoSt1t5tGiAJkAqohiXTN5D5Go8iO9Zr2mPlTBpu
7Jp5iWLO26XFUVQhpcH0ZpSjt861rdm0xlcZVkslkm8I22NUgvKvMMs/EEIhphX6b+V+17ZFYreU
/aZxut+e2LnM3mrWHwSnv+QJ+12WOp8ZYmeUAoh6TcdARBZzCnjO95R7zGW7u7RCkxAYRXTKb567
JEzkKXdaWm8zYOYVAhAEIsEqFzMeC8RZ5pDdVU75wPKJsBFHfEYp1wAJBWtQseZKGkKu0cwPGYVy
yAOgYI6/NkZqPWfsv9LqD1BVEo0LBg8VruaVwnvH+gR4wXSqCqnOEwsLn+ChtWG1em3A0ZwsCyN1
/+qxP9iM3GLED6+y2sl3TF1oxCXHeuk4YITVWw1JkBhOkgkxF8HCn74KKV/Ym+MeGn5Rh+j1/N2w
C6brUQ3M2ODbNP+Y8cC2HBbsLjQkuDXlH8Y8nnhhWG8USZeZqr7Id3zt8F6DRhkOzkRlgewzXahP
t16g1iqevabd5g+JxH6nBI8YANo8GJ+rNP4Ykv41EIDvODHd4j3LIvQhw4CFWaaUU2UBQKVFkASY
mfX0vWdIZiKt2hdz+qY662QkzNmZK+N5Zz1PNt2lU7bHHNG51cv/Bidb2xoWXwl4oI/ZCJvll3Tp
31MnbrdByjN5ypB7uAxmgLbc96Fc/FM3i4FultLR1CJ7wHUdx+Pd6HvATfPzrBG4IgIwpP7UeCvH
oL92sX8KTXWUPqoCT9zLLtpaUX5IjPINAHyFZH88WhrHB7yHdPyyO7wwZN3jOb/G/WIuIbKAFOhu
M1t+sEwWVqrALCxV/5kUyRVE+F41wydPyXFb9NljGbroHAUipYAWdgg/4sCzGZBhQu48ybVLkmMd
+wdXiXsyO7jBDfHe8Ozrpl+jb3yAiT6OwwP5iVdd4+5I3ae4ML4zNGWGfBlsBhCO9SvEJDAC3fVC
1vEh6mutmXiqhs1sg7+BGsLRL4llPpPbebHD+RE/1SXGmLjSJteIn/JR13NHQI+zqU0UxQaQy1VZ
iwP8Rr7jdm851DVt9wjGZcRD1E+1yWnMVN1NxCOulu8sl4+Zj8IWnMC4Gpv8WObC3iQoFtcq+eUm
bOajuR83te5e3aq9mUGFoMit3q1qfhvia1e4jwVVIr4LgzjwyiOvZPmNFKFUmzaJfgP9A+0QW9jI
RncPbwnLkmU8WTkLZPg7jEzbd9oeVGWOA9exjzZmmENgJ7wBRhBrpebOLKyXpO3fl/+nwn01VM9M
iemZdJ/coNr1vfWKXWsbyvhbO8MnMa3I6pxs5wHhA1MJuzOFU16Nl6DI/xqc+01R8cgL+40uaTF+
foeowKpZdQ8RYkoyAGyhr+PAGRUu7zNNEqGNxlF0w80fTTJQ0iOAbDqP4ruhYDC1cx/aaF+7btss
AUiZRcoCfuV5hWYeWjhnJ0OyKhmfjaL65fDJwgaQYUhWfIYhnkPrSSTdzXHItAcRRT0iB0jTZX/q
zJL9QCXW0qbBccyDrx6SzgjXTmH+YQFxCsjSNZDe+FH66CbqF/UGY6T573KTtxReufnuNBRIZONg
lEzorvLvkaDh0bd+DWmSEYILl48oGosRaaTavablonAat0B+GFgX3a3mektU+W31lFxh/gCGZ9d3
DLMs4nvCgElGda6a92S2+jUGKHQ2afysYJsarfi1vEaztH8HSfhVhukRYNMvuMvYn2hGtN0YcD4X
at2cMJcnizj2130RgWOtCQOYqV15EGe/fW+bSJgWfFwi1O+tcE98oHe4bo/OEJXrpAdF3o96Nzgm
jFJY3kVD7hi8lGgZy4nWWmJid8SHMm/K+ODjnIY4Ep8tiV1kEcyrwe4lQ6zgKpdL2gsyKnUbhXh2
1b7PmplEzaIr96WBCcEZ7XLVSUnvJm86a/5auMlw1drvtmZ3BqJt30CCb42a1Ylw9BrixTvqBQaB
Zf/uePlfLTE9WPiD1x3ZqJi8px1yKr2m1jsPiGfZ0V1sV1/slOhuXNAPTszseDBHFz0Dn09uh8lq
cLsb8NHHAXdN3aN9M0oAMirkna9982JmLlQavbBoav8SDtCIMpPxGs56ReHFZhuJj2cGxEHzKZQj
JLKmR4do1/QuejI200DLocfwuxG62DILSCy33FalIIVeFnK75IQAfJ1JiMPnshb02GsrIpEvqrzo
mB1pcIJtUAcjAW3nUrYgRuxr1Gb3Mm6+7GgI1zkqvk30iYtcrEIhV40hERCM6B5GUo7aArhwQoni
e/l3VBgPFajyTcmUGUlbUXfEaBQ3L6mHTdeKct3Ma+ZyxLqWyV3hp/cj6RzrVCpGXeI5y31z3yej
v2vNeUGD0F5NenjpPWGvxspSW48V89lZXBDScI9VVYSnvjD9fVQQdjzXhNsqDhPSMNaQq8Jdzbxv
HRRHrA00SLnJ0J91IPLDLtlLhMSm2VfnVn1O2eJMGKgPgpqfZBTGUbfJOdJ9SmUXjYxOPufK/B4C
MXCS8Hes6QDuxd6qjqJOxN6Db4HsNWe7XGfA02uhgU5AmWUXhbqcYae2Ceot3OhPyoJ15Vc4riPm
eoTN3cmAZbbDliPg72Zu+xVqGjeF0JYSqwi9P5b/zoqfF/cK38ZYm+ZA0Gsh9oVTtngrC+L0RPHp
tuErOlwsvNG8T2jQ91M+LqMEH5Ub6Y5VG9/ImcSu1tFZ1T6aCbZ39SOTK3vbt9OfjmBk3CjLD0i5
v01CF2p/XEGguEhlaF5a+het20mV5SHJlEMoKpk1pcu5S6DrpEcU9IBOVksmtlng01DlizPJE9U2
vbhQ1Tac79LQNvadMZ3aykS4lU2vEdSYlc5OQ0/hU8Y0XUZbP6IrRdaGy0xxIUJwGl8anFCcEANl
ywJYoK7G2+juMzs7RjaNl0EesqNpRUs8OSQ6E4USR4jDKanK0tz2Fa6joQwPgbBR4edvI4J9vCPW
m8v+WMA3CKLE2DgToJwKdgDrQVQuQtOlCKIw7JCmqB03Ei+AR9ZJWYcXpkJXC512PXvR+t4dQEqT
dvDVhdPJNuOz68S7wmSf77QPFZ620PEvarH+8MOBfDBFYO4m+0Xu6hKN4UuGSmbT7VxORAcGNUrF
U844YbjFQ9uuZAYnHAUaa5KTHr0GLRi2HtKDN6nlvmOr//aT7i/l4UeQpN/4CdYSk2KSsLZIWI8N
E/nRpfnb43dbh1F+6nvEfiU5Pk7LqI18121eoFr0eqg8EtPniPwDMsC9QnW67ub1Ijjb/PzbxLJ+
MVQj1c2/izo2YE3Egr2AjY4q0t24oMtmczy5UYIbC0HmvBxOpRfxWLJe0I5+m5WdbqLEObpN+uWT
cMUA7iPPm4OlyktozFvTaJ4RlO0FdeKg26tyCMTN5rc0698ESUgEmtd4WenNabfRMeunJsfeW2qy
Cq30VDBE5DYYP4kbJq2re7IFQ6V+xHZLsOPKZ0u/HooYhxE+oxVtQxBh1nWfihIyrfQ2eELNVatw
J1fcKlbbPNkz4fL9DFyJaDSmJuN92+7heM789fxYDdlTVhYvwkacaCxv4EgiKE2lhFFQ8uhNvvLZ
YguMphOnZfowl/lD19mvoZgPvlT3s1UDLrcvdWZyAdvg1RkU0QSkK3fkP2mZ3evk/rKHPlg1nffc
Et/CRIp9iwhIhrWcc8g9F8JuDJmp9m1/GcrkRiQcx2o0XTu9Mdv8CTAiib9u/tiO/Ul14ZlhEcqF
1yCLKQ/w2sjEe5XjZz0nN8etzoZQz2S8XewIC3fd74xx5s0YoU953vAlnP4TNhG9H/mgHArBdvKZ
FpGQMbNt7O5bU7Mop6iF6+Et2zRD+fdUEdzjXYyPN9/Eg7rNwu7WUWq+NuhoA2ltsLh1kEaojpOQ
IlaTTsvy2PgU5Liy+OsKRuSrPNZI+7mz3ZrATl+TsuzDg7QenJEkCHxsJXVrMa38DwjZS9QIFK9o
4G5LiORaLu5lxaaSlUQfy26P6VwbPqYVj+lSXxSsjJMKvAesOn8tVV87f/oFjgaft/ecQvxdsc5B
Hds7BE+gsxZTmmBS8b4ghL2kA0mt3fJpSovAsEZlr/Dw2KnwAFj5POEYco+4eLz6GXf2Z99H3bFO
UOKEQBDh9s3bNNwCnvW3GDzDFYyjQ1unV0kJvrN8f19N8dl2mCjNHT1SgUpVgQhy31MQWysYg3oD
joIZyM6PwjttGKfRy5g9exaJ1nigbVaT8WfWtjfK4GyFoIyLOfFPS1Q54jkSDRt3T7jii5uiCxzT
e6AyG4QR929lSRilsGq8cXWAdoIQxiLCoRh0w3tmimZrd0RLpo0qdtE0f6J4fi5K+NX+YP8qfFaI
EGf51MkSI9uNosJ390MNbGoUMbDp5hUQDLo2XHvnEksI6l3jyH23n0vFPbAEcQ0cXZjAmA/PeuU6
7i9sqlvB2MsKykOA5ahyTKQB05fyGdK65M0Mi4W2I/HRSeaNylw0CbH9koqEsiWL3hlWfXHD7g0t
FOlOaFT5mZXjqaOwhrfeJaNOx2Sbuq7aoLI5R6PfsA9EpN8NLFmslNS4jHEilvXVlDn4uEv7A9z0
mxIXN2YjbfVkoBfKePL7HKNdSvlQn9ppuvcJBVoFAeTDIX7AsLdMkMPnudkFs/VX1iOOC8mnVsz1
vjGas9f7b3Z5i1ouobFi+tSY3BsoXU7V4F9zzyd/bMkYH9CZFIpHhEEkLsBAlr5OfjXyZDdV5XaG
lETv2j54E7ZryTHkbSYE7yvT8faj/wJHHkSpj6yiq80vG0FTktVUFtH4V/UegUi0+pE5vvh2fx1H
ktwHfook0nhleSRX2e6Fpypjr8YZVu6CVG8s9Y7zhLrfHh4G4thhV1bbmgxQ3eePgZ2cEWOd55Sq
K+6zlWWX+F2hiq09rhkkowwZI1IHbZrIlBEKsT6/hsHBBo0HgNW2G6HFBAZgd9OTN7veOlB3TR0/
jH6BK7B9VXi91pimuK4rgrUQQ+Dz7T5h13wa01Yhf17hpXJHgmfNhgdj55n4/jz03q+plW8CN7hQ
hRN8lB3mLq7WTY6fJQcsZRtMyvEXhSeIxJzYIXXFz3/Gyt+mzHrGlUDN7lbXObL/9uws1vFUfDLb
AMQ03k2N01Pe47FJRvUa+s4ZVZ5b4tIliIh3obAevchC9MrAY8zO8O1g3jHMpuLsLjEDwVWyxJax
8/TkdMZHnqyHDFNBbhnI81KoPtFbXLX+aihOYz7id1JvLARvU2N8o3mjK0GVFLwNONPjIHhEZvU1
tt6vGj3RHIjf0Udi00wbE3M3ZeI+dWyIf3rvDtm7hfYU2iXXgWdDadbtd8IBj2A8ObuEIG/RiYdr
eE32oTCqlEoK2Uq0SdO3THFlJnbwHLk1JVW3ly3na22zerJE/3so/VflOhQ8CQF2Xevu8gE9aIY9
o2/b74A1vdGLTSvUQz/oPyxEriaAGEA+B8OqWXE4RIUodZC2fkwJUeWkoQkQk3c2FQVkD80ZL5t+
ZKFm0IXhEkOzoxC45DLL1271UVL960Bxtk64wY19GeNU8d2W9yFVHDIkNZOiS23MHEl0/rXNyWcO
mJIAXgSVb/XJqWGZPdJRHcyofnJV7lCX58RSuvCpxoTT2p/SjT3Y7UqZjAcRGG547Y9lWaEUbOpH
J6/uwihkjQxoJx08EkFyY8MYtt1YGWT88DvwUGalNbxpuK/EOKXVtc4C4BSRXIQt7l2V8VThKq4p
wko8plMTk9Z8kUH9qesRS6FJtT5b1ZH5KPtaH9hwwGa4aBt7O2U8VLMu+u326LNDU9SroLjvlUu/
GaEtxHvPWlr6mOJayvg8ezQNH+CGcharvLHSj1xjPCxsOhjuu2Td5t3nMHDEVhkHky0oZ6vOqVgP
ed/KE9fElXeN4teMDFft7cH8hXF6ecoMGdUkBBJYxqVONkQXskPOKQUGS5zMJHmVYCvZKtv8mjnX
m4EeexU6hInXwaEwxz88+SFqRA+WFYAaKthZ0C4SFZOdIoOdNtEvCS6adKb5GmdufgBEaIB768pW
5sBDosL4sXIittfobGpK4VDddNkaOzfyitXCTNyZrdteO9DMqx4p1c5K+32V+NFGd322KTQEs0jd
jUXw3iVWvEET3iYy2Fqy6mAe+jNBJQUenao6ts66aFJkIBZpZYEgap34HJI32FcYJiqcTKG09q2A
UbkOUR/M7bZiiBaQVbOl2DIgeHjME5l6ofppnnM6/jOHyy6W+ZMBYHpvmYttZ+6Nh1aGsOushGkT
Vi1RPzsMtM6JMjF9l8SHZKrFBZe646H3uBYSr2ro+sR3NozD1ndETTOYLdEprKbNML2w+Kv88YEC
Ptg6kfzdlHO5LYcIf0hsPdqxmA5dy22AMQVodE/8pyVqFHb5TH/jRxDlmltp1WyHR6YLIcUdq7lT
7RfGHYd7vZ6CCWba0tuF002UrJdTljon6oF6KzvozTYiNK9IngfBAAMZvNwAsrE2URd5q8IaWK1a
oMps40hptdJQeFZe25VvSBV7RqtQooaYsGDdEQs6TPN2jD80UvNTZsFTpt5ep14dbcNgns/or5li
ZDkdR+B8xU5lraWYPpK8KshL9En7NCesLQRDu2Q/W028L/OeSziS4RZEXwoXK85fcMix4XCyaI8i
vr9oH0QF0sQw3XY1DCWAHvQRHcYeFrTNvVvIeVVbtrNXWJyPRguxVrEsfPHVvBs8+86Y8+IvT6Yd
XB3xleoGEHGpxmtYZr+Spmd0FPO3bbtioG1rdj1B5PzrW+Q+BNx2EAaBU10Ly8gec3UvomZ6j5T/
Hjgfrf6rgKhe/kVkzdQ7fn0Dn++zsEy04pzGl0HFxRFuLSPlDORj7XXJWTBuRXKQABsPK/Vqe8VD
FA/WuuG/tbZqZdx+vqCjz49xBn0M++0Kebj7wuqo3sLHaq6svxnSKcmlUM2nEhzyZZiFvLfxIQOb
yt7NdP402tm9eGmOnDC3NOTS2rn8fJlTL13i53dlKJ6mNl970FfQman5rZ3pE8fSK58Nxg2u8vuv
4B6hdvOrXQpGGXbYfv15AgyVgekawz+jZ91CfBMP/RiA3CynuyYEe1W27xRkCPQH134xGi88/Hyb
Obbagx7medjP4miSY7myHfj3VOqdt0tlqw6Tm1uMR+XVnDJ1rNxaX4cwT9dl19eXktDfTSiCI6oh
dKvYWz667BzAdPSWtoBddbqSwvQvlQ++1OM4YGRIFT5aTnlIYeqspHKGM9pjydOt/GgV6BqAJP2d
NYsHMneMa1Rigqu0zq5WOy4wxshi5+CTkFqF4BGc8D0OoaBkWU5uZTrUmyKhR25jP3quQ/2k5rb8
mkyE8oOPKcluqvnOBPZ9Ymo6sP+K/TNuCQSvKemdsOJBFhvevUgL9ZDX87PlulALek5rPAwkj+tG
p1sJmXNHNnu310aM1E7DDqlsxhC9k1Pvpd4OUVV1S4N02AdGCvnMZ0QeqCK49Qu/kJUJ9tUKZVPQ
eQHx78wdRUeqEfYkTFhaEcoHShXZwLDFOVCxENcZAQqR+NUbVXFHxFF+N/6/P0VFGxwpOv71zx0n
n4+lyyPSq3R+zgss3Y6Zt28jM83M6tLfcFOf4aEiK/DPGUiYLY/1BS7T9IfZRV4Cxjd/rBA/bEfV
gT4P5wT4Riz2gdvvJ7dhWAiWZkpjIsEHGDwFgwFOfkRsC2+UZOzkxYo51jRr8iK23/wQQWnC9pru
kzSotujuMa3UR+56EzHMswq76l60NQOnhXMcpc868jx+EoFvc8UvUwfVg9kAGxVSozWtav4OyZ42
SN2tQRd1LTqmtIFm1iqckH32SMLUYpPSyV2atfz7KobF3yf5OtR62nktPeUIQiYy0lPKQXOWwZeK
NfzzTibPIVNCgQSFbRW532E/IzDWb9KqeKa7OtwF0JaYF1nlDcD6Nm7MfqfN3LviAU7WjjXjc8sK
2K4wIBQDIP6Yue6fOCKnru6mg+cU46uvoVLVk5hANs/jq5QGUNuFcTcNyRFKWbPx6QdepmpaCHPd
WzBaxlYhat77WVgQRbZ2M4Gc0dRi7chGrlQKmyUTAQ4TOzjUgfMgF7uLTYrgPiJYddUGw7RuWEZg
SZhgZJA0nfKPzkML4pDgsvI+HYzp4oVscaxw2rATik62Yr0+5t2xc1S6+/l4Mv2rcHR8T67efUtk
/Z2dG6RHRK75RFqatzGarCLK8xp5SNJAoCl8H/CcJorSA5v7aL5Moi73o2EjFdevAcanp7JnjRLh
TT5owSTFMzK9YYCPaXAMb63Ohl1YGgH6Ox90w5i32z6S6K56o3iwm/GsUTzTjpTsBEPvKjiOdPIS
wY97nNAqgYW2v6iLjBcr4fV5pAqT/Wnstch9Ph7amXD6VPUGTKbFhvz/GkBNl8tM+v65jRdvZm0/
mR5ylrltDwCe8I72rrvXDOmPToDyEO2YNYUjvl/0RgEQ7MMUzS8BnvO96WrvzNxg2DUZ9XeNLSP3
nWAtifWYRZtcXVG+h0PmPMkpw2Jm4HQNA7u4KL8uL6Rwz3W8lQMA3u5mv9AWtvlldh29j4whOJW+
CHChlx0khlHfE1mNp8J1YfXRIiOK3DRhy7NlaWMbBFkPI+YN5B9TyYaKePNIISBFChRrzjUZ2Ftp
MmoI2VIjqZmqu0zZT+jrs/2P6akuUeuIgJnV4vcdOq+9xaC4KttmmIblJHamZj+QO4LR1lpcpawy
u9lDiS+4BKqczIwgqvcSPzNbVfd+IXvuXGvgze2YAQQBMyjDiVOOHjJc3Vle4Kp4NNeKXfTiRnL7
7EYAsHfQExPxuaf8FHlzhMLXACFtGGCgRDYP3pIjqAvUQoMaJDvtrNqOC2PBphlbu54VnH6+RcV0
bOBNPkhZ64tXqOFKoFt8YQC5RuQZRmb3Ng1yuka1Wt610Lxgz8l3yq5QP/hjsrE7JDBGyfJGTPGI
o5hPGKfvsCdCeTjjktgC9YlfqwqCTBHBzOkTJ3q1tfGXC5EXusgkoigfL2C5zN3EbO8hRPII3miy
XsnnPKrJ3IcaBXeTe9mTTm6jWYEszz3kmUwx1aVwh3IPCZSuoQUDR0QABE+wiI8WIe1XdtdPbcRl
ZWd6ujBTGY85hQ5iRYc5xsKbouHZ+dLhSTSCeZ2FE+2CPs/WHUpecM198Wr2Ehn02O2cRjJWshp9
whpu7NhY38LF1MWoztmxLv37w1jqVXtoGESZMs7efEIzDD1PV6/a9JYR4QvR8Y6H2yWpF+y00rw+
uqSqD1/A5HuP8IplHQVPo8kRVti1/Qje+1YDo+OIYprdV1DJ/GBnEupCaie2S9VyTaQV4Lym+7Ib
r7oZTneYY96uYf6OTJCCro8vf5gc95j00b5ZbvJ48hMGbK13EBCD7wv/CPD1PLGnulNwc2lFDXEC
J/aY19RDxkhrKQfG4XnWjc9l4IBOSr7m1mzfEFSi8+wBsBUeTp/KRSmW6HOF7RjBS97th46RgtA7
fi/n+sOmwUcccuyixC89ge/OSuLrz58SwYfHmMNN6+SlE0l5NhmGbJCUFJ/U/28MlC4Tm75uEnD4
pELwRqz6hkdtlEE2WPnGnJ00FI+nvmw9rvScoSx6666E3srg5k7lTcPxMAWwbiA/R1p0d33t23da
gPQOg8WoRs7CU8xDfe4bNhASHFXHkHblktjy6LYTjpWyByHUFj1McQsjRBoWX0SEXIrwa2TSXQUd
9BIvKglJWtQxSYwSdzynhuQH0OX6yxekvzmUiMHFAMK3YEVIq5lnsUf9AgU0r77+9TxdHqpdVOlj
yRN5pRJ4bxJ35Lb3fPcJ9waUCCd5LaQhWU44B8ESb+NOIjpNQZoCP/TveierLlXVITZBiMKUVgHW
WaQsQfUnzAJJtt/gb/yhBaJqkdKTFOq5ZFpPUoFD6QvVAHnwmF1+vlgixLw9+SyS3XK41OHEqIyl
58dcs7Nqesu5Ix4Wd+GcfUy9ND8mZHRrDw1v3tRwfYm35kBM5X5E2Hefxx7RTf7YvoMXfE2mNP0S
frx3m2y/KJ4efXgGBBMhC4f6+vTz3by4I3VSPf98B4MaaHz7UjfNuGqaVtFKlwV7ypptY1yq5z4t
eRh7+MViZjIPXueyJFwQU0aw1ExRbl0LESc7KqgMNV3ho82qz4MY7JeG6bJgcnoJYne+jmlmXlXu
+mvUFN2GsRJAfp1nzzI27/vEF3/IT9rQyGL+fAhcY/pKe8arjHV2iG7w4yodspdtGt6E5UuJJOKs
Ee5jqWqQh9vN+edP4C4pEhINvJZ/TpxJ5Xy4UO3+otwzhP0X884vFqDhPcdWeApjP7yWVvcGQM9c
SFHhlbj0jsVuJbdg0dIbMAOSXsf2eVq+8xECrALRDntzQS2Z2fybMWD1Ku1pcUrE7iH1kuwtr0EZ
ATpRd6KLX4Bc0nwaENu1Ibx3f8peKKuxcyFLSYRpPEyWydIgXcISAsHLYB8QQlgrjDY8+3HeP8bj
8C0XUXMiGomWMTPPP1+y5U+GWCRCSKe3TtDBXJ5ZVXh2Kw+yNJ2XJjeSzTSb8vDD2zfSOt0UCNwP
eUrq1aTVMYS4yeYw4AYqCnnAJ2JdfhoIq2O/lNWqgv8/Ny7HtJevyEVNL84g9eMEPsTscDS2BVgq
M+kesrzLDqmfpnsztJAcEp1eSkSiE8SOBz+RbyPLwJWlpfjQU77JugTqSVhZJ2U7w4bIKPmhrRJB
2tg/WJMl7wauA1Ya/rAM3PodZo7oFrRTdE3dYW2yC7z9fCl8+n83DRh5DsafzCPU0i6t/gFqndp0
vkXssnuhUJ3uTJUx3SMB59tk0W3mzOmyDPrjT2ladh7wByJjjBmWlWHaJ3QkxUL/Z9JfTB9e3/yH
NBTrn5EOAuu349okWbNMw9O6ZGr8l8yMjN22KcaI+GczGS568JJjk2GR6bLgXKoExbSIC8aV0KRg
r52raBovfed95VUKvjPxmgcrb5J1WGWMmFDIAWsc3QOCkf+YnPQ/vVLykjxyPeCCkSX976+UtpAO
F3cAwrBY43eOqUTidRGk1nPo1V8j7fClV6m35Thzthgwjg3k8Vswm09u6fbbahxyTvD0E68BDXxf
MBwkO/k/pGT8twwS3k/ftl1mfI40hbvkK/2X9zMsUCeHXVutkxkXvSnhwGekDm6ilnSqGPHbui6Q
7v7v0Rz/w6eIUtOxiBKUDjz4f6ZKqUaIlgoqWXu2uwZvzyHU2cycbc+4scLd6b4JHmMFyYMdxlnH
RoxZ7D0rnE2f1O0FhLpzN+oO3UPBEIvhFMkxVuLf/veXaf8zG0y4WOcDZsCgXtimyn8EtGijUklj
NRmD1nwfSFk9WWmc3MSMqqiNqU9TpzkIPZnnuFAftXSug2kn70avL+Hcv/f9dGlcLW6E1YqNHBSk
a5uAc2ZuyE6GCew4ORHt+Achtv8fYpJ/QuGqfIqqcgm4J1zG9RzeYcvxHZNvxD+CIY3EIEKtndhr
cyBBkWHb2/f6uSO+/oJ26TdaIpxb7CryBip+HJvWtUwU8WYpgs3//X10/hkixmsRFq2b7fjCtJg/
/ftFVmQiCyzR4ctsiJXPQE3kwfQ6Row2eFfHZ5p/uANVfmp9K78Nke+dQbK8mmHA4zNN7EumfPkQ
9Bb+IC/6jRfOOLpls0RhxfPWtnJ84qq//KDkzTkim9x2P8DTXIqBLVvsDcl73pvg6x0MQpmS+lIU
7gd8GO/a1w04GVYAO5OIg12Ut1R//x+/vut5XPL+ok4w/3GPISnLctUU+bqx/T/zLL0rKUrhgdmG
hXFLGKAOgnrX4O14CCpbEBqihzfLpWAKe5nsqzqmWW/qJaSMVckQ+0+GnOi15Qek5vyaZW26bo0E
t+jy7ZhU3inJnP7RtdhczGbhXQpfNocmZ9ERtXbtbcGqbWuGRsL68sBZjpN5EayJK/Zw4j88sb3/
/hzkEeg6wv55bAPw/vcPf+LlxODeynXYw4SYa+4GL3pHIZVfnAI6nu8G/j6UmGD56PTarqt3HJbd
1ZwrxkctmfJJDCqx02nyHgwtoz6ZX+MhO4p8CpAHQOGSBgrEjIwHVB7JgV9Wn0UXzuAOkv5lrJgD
tzX0cnvdKA6IsIHNFzo2i68IanZhBQ8lIoON9GrvrjWi+gQXM8IR2ptPokBwC5cFkNMo/w9hZ7bc
NpJt0S9CBBKJ8ZUjOJOaLPsFYbvKmOcZX38XWH27LanCis5mS+4KlwSCyJPn7L22vyobOzv7ekP5
hgtABayp1L58Qbr0lRS0p056wGCRoC3KvK4Ze4jqFlpF4do00vu2noVt9ZNUCWqOMS1vtDY29iNm
CCsP5NdCeubWjFuwrGOabj0RcM6g6F9HQVzvjHQm3KwJ+5vWXMAABw/QFY+T/YsT2h3GDjE9CqXQ
V8j0ze2fb2HtfQgZn2A+wxhdNCHJoJoziX/fJtoxJltBU8HokD5hFJ55y7rqLzVDq5fRS9vGxjWd
tGJbR0OM4hM6oT5oN0zS8tmm9m6zao8a1XsYwOIBX3KuCQziQ27Tie8RV92/08Zi+mSj+XDvIWZh
e7Ecje1GWuq7PTgYQPuib2+XkHAgt5jgh0K4+K2tGgx0JLz8YDyB80s++fd+eOBJXQr2fLo2Opfs
/b+3ryYviAygQFB7bdfQ273jiF801pWdYUAG+OTd+bBPSd2SKonI9JlM21bfvzsgOGjEkdaa4cv8
SQ7MwrDj5mdeYgUOSZB5GHsn2AZ6861oMPIYUqtexm5dlYX/hem+b18n5FH7ohRyF+rJzyJO0Pr5
ibOLDJL2NKc0bsU0xPOJff/nn918H6OsS8uyeUCwxWq8Q+a7vaGP0t5ixN4tnUYcey7Ong50QGLs
leYSALvEkXTJcctJZcO1k9DRiy9jnrenES3MFHFYTAe9WqYQgHDmVcpGNw2xprvtIRa9jolqfPXM
slwVBBuuyyTATa7PTw/Qtn4whFsrKH+pNZoCA7PNsm8UbZl6CpPImjNcbuoTDXmCU6OyPihT4ZDC
Wzsom+VR1yzvxZTVOsnNTZgyQ5UMOtZ0YzZO7/UMLuEVtOXcbypIQyhAR9BrU41NWqse8oPoxKa5
0dh6TyH3/qaP4KVXOdwD1UkIHSo7ADcCBM2fr7gQHy85o1iUZbahS1UV73O/YwEyUEgMk9IUZ6pt
+iih7zByaMPNgNsdwgOtnham7EUDtuqqzcg5H4tvmtk1ivpsxQSnfLBI1dx6RYlmJ0Fi05X0duuS
A0QxjN21ISIEVSXGBT+ZvlRWNC0y4nhWbYZQAfy8uadF1JyYWBFrLyImtbgyTMD9QEjyS9s02c6o
qpDNSXOe67p4BPvY/kzwIWgMmeJzPUXiFTdRCLigTH5oiNE1EGWdMXfjvVo5jSPtejvQDnWXovma
c3wdHNtrAb//ipX+ojW+XDC+oD1de+pDJAxxGdAuFtUqsGv7oc3VAwEGENE1X9nbU6HsOzn60OUY
y/W9jYREsZ29qbTqLu3DHldeOgtNyO1ch7WcVpCTqgc87NVqwmgoPVUQCZI256TRUJOGAnUgcIgk
v2pqfQzskB259cRDU5lLxmb2rpPoblNTXNC+hM+yVMqdpgUJk7A9tcOwJXuOjSiQvQtxS1/3PmN+
R1ELzs+Y6X2eGY+hHJAkqoFOhg9fhdz1F0609oJmnKvYdnYAS9oc/nyH6R93Cyl1IThUUOwY+j3Q
+LdDRUFh2mLcIokhVZ9g/It743Rdw8ekUQf5ou0rVwKUx2BPLnMMGn7R0OpcR23pLVvpW+dcMU4h
7NdwTF/9CUOVPX0HSTXOmXuhlboDGJjj2Cgr2HOcVghYyxrVuwwkfKWq3h6V8IsUnnOFVCPb0uGC
qTNyBiJloIfatzoC/GTtocu9KgapGJ3tMMQgcWUZjH6w/vP1MOZn2NtanPJHtS3DVKl/2Fze7p4q
uXdQ/FH9OyUwbV93xr3Sd3h9dUtZ9n7/6gjknl7Q9qAfwMRKNPlnLCcHkwyEI7W1cEvR9syfuy9B
4o9o1VX9jBUmWqkEWYLz1f5u8OFBdAYwNayMgLeZ4r946sy9Ks0XjJEKBRI7T6iK52jFSFBswGkq
INOv3gSeMEqKW6TyYVcEru8ysJLvmP2hM8bEFJWx9eCHXzGcmzvPcULQFiI6x3qwH1Q9+xWJ1l4p
SEfOf75u92f/++smpcazSnUsLtu78xcN30h4Xpxj5UTbxvOphgTi59/Kek4ZnltpRp96u0SoB43n
/ImG5T7/3hOUEqNCjeylCf2LeZ6dPfOB/TuPvkY0g7TAeEGWqC37bpO1GTSiRtgLZo+wJSzPWRaW
ra1sUvf2Zo8jtVbHiQtmeIgwwYM47Vejqqljc/IPx45MU8EPSEPqW2jOkU7+1kpCWnJVw2MOdOB6
FB04nA7Ao0cHHpWLTLdO6GgUePYs5jB/5JFsj0JLVjQSeldVzeyF1t1ViUVx9aSAUZodMeDWD20X
ngta4J+cz8RcH7y9zsw6DM2mUuG/Qnt3fxZZo1cjxCKO/uXWm/KAziDtZ1hUrU58GRRvfaN1SQEN
CxRnNo3aTh+Mr/AEAW7Xikb3GNv8n9988fFDo0MVdByDn0hXrfeHxi7Kq0obQRtFZrNrrbI9xcSW
7Hza8+uRYCc3EO2wK5KowYCg7/qxff7kJ/hQVpm6yedVGAYHV5vM8rcf26ZRoRQzIVomEaZzh+wB
jMUeTCX+VTqi1m2uGwyf4m5HC5sHbjB8oePndiaBW+Q7yk/eJmN+G969TQ5tGtXmMOkI23rX+7Jb
NIlaEpJoFbSnwOzKbRa3EU7ZxPqaVESTIEbcqVS4JwZRT9BjxRdA3ORHRLpxipXJ2oPS/mKmXbIT
OhppAMHBxiTXy0SudICOE6CocGCwG7Vo140IvevQvQgj6GO6nVLuKBWgjSJFMbyHxsiUX3Z5amo9
eCFA83XSBgBCc4YYsbHKejSi5Dj07WsxD5nuL44FeCs1Dc01Ico+VHbtrKMpuCb0bs+SIMNFpg7h
6yQRnSt12x/uQ8/7ixI2f+t26rm9rP3jJ+/zxx6YKdgMeULrfMLo87x9n41YhnhLkYr5WZ/NacVr
Ocj6xUaWuSNSY1rBwOgWWlk4x7yBgjEO6aM2C3vsIKNN/Ur1GegevGMkTCe7jX/8+eeTHz+epjBt
zYZ6KG26OvN2+9t2qmQFLMGJYrLE33Wyrfw2qXW7DoYSgvfQMhJuMn9VhfZfzA3ajZ3J2QBeIdKb
o9+GwujWZsuuZqedd8n9GXtC4Xd/IQ8Az8Wo5u792yZ/CYHWSg0DVUO4xoNvf61SyZNsgP/ZDK2z
CwtmJak+hWdLtQ5sa/aZ+c0nt7r4cIAyTakJm4htwQGBQ9zbX9mk0FY50IXICdI9D4joYnqlc+ph
6UfXEWes6/n5MYtr7wyPcEeQXX2Q8z82iOk7CIVXTIWchobk9sl78bG0oZWhWqaJXl2HpTKfOH97
L4DgwI2B/7FsmeeeFKV2iK3ACSLJF+PTqa2VQB+OfCSnnQNScFUydGqyr2oKrY34qOIYTON0bHtV
ntEzZmCJQ52Dqa2fgMkZp1k4xSzC8jYZNWKadWDlpuFb1HbT2sSEvwuz0HgYagt4AFj4FUAm6F0W
6YsNmoc//67/dujXOJaxP1o0a9mA3/6uaYAWk7cbDoWFR44eOSVSNTYvk8cIPiUqyB9z7cbsWNyS
KOUslscri0/7ooq9R/YrIqPznIASOzaIuAbfpY/TrgWyDbWdF4Mame6jjjDNIVnqzz/8v3xoLAyf
jo3tVWrWh4cl7Ewc9i2oQwnNuMJcIIdy2Y61v47VAtYiTRg3g0a5E7mxCwLQDXXNiKaGMLtUFdM5
zN9acwcn7ry/PbtHn9GMxHRVGsHrOPiW0diiUtIIWejUxtp6EvMXmd48RuhzNThUD8K34yuD3X7O
jR3Q/GvfZJhMeHFqY1/p2FH+/EsbH052886g6iptdY2m/v2w/dvdyTxoTPUQdqdDHxq1atAfQmJ+
F93ot+ua/L8dM7HoZHvUcXYf3IZOx3dbWQ+Ma9TVPTemmGNMwe+EAOGBpJOBGi3tnijmkDLgkDkI
D/IGr/IShnO4NtU8Pk0GvswG86G11uIq2vWD+KEHWk0x69fkIi2x9hNCH7j1kPYHBcbdni5WuSu7
rkQ+atXbcfQIUahUjZscLI4T8JAy1YD8Lbu7OcayaMLuVXYu2hf1i0JhS+mPKQulZvtJp+veF3+7
yfK4sXje6obGI1e+22SNrgZDY2fZ0oxCSe+YuARVpMBwgzq4hhknmJ7GDyT2HqiOErePKHkiwum7
7GFqJ20x+sXoOkoX3nptpG2B5JftLsYPV0UWFSmhCpuRMOWNnvf5QdNi5v9dFz3bVRVtVNuZDl0H
acQpRS6Akolgk/tMlO87I+5MZ917mQYA2LFXwsO1fT/rVqWeu0ggv9+/6yPNIbXUK5epNQdpVKpw
SW3AlDVXsT6orcWf77v7DvTuojl012hBmRLSrDbvYL/dd5GDeJFBN1gC0nQQ2j63eYPdQkNxcP82
ywvXCP32Wjo9/VzFNtYKTNydWaTm2qQv4GYdDLYEeP43vMd6pR7qMofokewSqzfPvhH3F386cHwF
N8BYnYNlfu1DcqwK8DB5BP0M1f6w8yfCWCLVQrcjP/klxcdykOe9ZtOqMizd1t+XCZ1nmlkRS0Qb
hT5tgzjpd2Zovo5G/pWb45/Ph6WPD2HeDSsdAtDBN71h71lgZTBpT588no2PZYEtTNrq/DCGyW70
rmwxSXjDTDhiPm+BWSNZsjcQ0x/GsocYGyTBeSRS+JwRZfzPi+FXPTzQolwO8JKQ7JP5GcAasC6a
lNUXZlndvkQtBeyHb0Np4MKbHAiKh8bXodKTX70xo8x6muCmFlDjHtWE+JfBU8qzqYivldcYDw1J
K4vSqZKLczPQ6H5hH8g3pqYJrB1Ts6obPjKofYkx9VNMHs4TcP7+HObZuE2UL2XS5Tsf/PkylrVJ
86dol0VmN7A2FfMWEzfrhw2p7cyhP/ngax9KDs4atAZ5dJoOJ4/3VVYupsZuuCGX1WxL96zkG82e
8GIPpNFW9tqQlXYdZPml7TIi5OKpPud+7mwJy9DWRZJgFRwcsdisK1yR15h2zi4wA2urMni+ps74
LAheWxm+AIXQ1GpwbpMyOBcJKLo/fxjND/cp/HiGljTsaQdDs3pXoogsQT4QW9myGIT+hLlrkr9C
EjkfI4kq2srC+FSEyrXNfyJ6jo/3F2ox2MyFJ1yzt7tr2fwizDk6D2h5h0Egzx1QINr6SzUa8EB7
bWXNclxGTfuw8gK6LKG6SmSDEneik0mnwxu19OojOUWlr+JatHESoKL5MWtM7a4llRjJ7YR44TFK
EQxS4o07oit+GdHUb+qOfN9iDLRzWqPuhHtxf67J0mZi3NNrTK0wfKIBsM3z8bFO42OjdPmedJ7h
BV/5Osf5/pz28VfFUK5h7XdPA1S0p877hZWqXv/5egvx4VzGNqFplBsM0A3qjblm/O3pV9i+7is4
bWCHr2kHW3Jezn2FtKjjTVzNK602o77pFJ7qm0HZEO05KRuJzw2apJiX1Wx9kL4IQU5qup7sbRy7
zO3S2LWqeWmT61TuhIBucoPaFZYrLXKFXMNyzWhnERykEqLogmZRLJcF2SiMdxENXPSKq8R2WZnt
FriFVbey3VZ1e9Ud78uqaTy4Tu2WiavMzoFtm7iOs1XuS9O2RDPg2GfV+ba9ry7Yspxpo5kbZZpX
3WwYpI7+pqEyoKpdd3OURjSoDqqL5jkgWPU4wUvMu215X1kO+HxLG7nk7zI39f2VmHBWwSBsEYQG
zkVbr/9Cxo0j4c/vnGZ8mA/ZQjLZ53BFyTTP+t++c7n0RxIEHU7U5UlXT5IznDovqzzNhofy5KlE
iJ8YW5MlHgp0g/MqOmrFTcrAvMJWfyqqUylOY7Ivdj0cperUVacxOMFhG6qTFpwURgXBKdCPbXuM
GL4zqG6PI18n80o4JY8HYoqn8cDceyz+s9SC8hE6xJ4VdfvkvsaUFM8dSxc7U+wmGiPJjlRJloYS
FRP+hv+t03m1qeuAd/W2FSc3SJ/FtrDwVG4za6uFrhq6SenaA2YKdzLmBfZzKHZgfLVhp96XU2If
3Vm8lnujxHa1hyZeT/s4weM6r6idF6eSBIPhkfCzzj82/tEs5lX50PahXhyz+7LtI5WvaR/1+xrS
E4z/Lj2xmvRUkTzYnwrCnfoTQLO4X4cIDftTSFJhinjpFKQnH99Sd7I7zMonxzjZ9ND4MIT6sU4M
Cd+nh/12FMGpILyxPfr6/NoAOeDrZF7C4mc+SuvQjweDKz0egmzVeouuOAz3JeWepfoHQ+7Dbo83
Nu72RImG9yXFrm92I9L8ZH4lZnrikgvXa+blt67tkXWyHeR2ktBOiS/ZStgU9RZAOqjylJlo6U4h
+oN5hT+zDme1y+qLXRPAPdu1QHyHXRXuTZIDeS33ekmw9r6Z9ikY/GkfJYfgvhQEbxIN3yGRh9Y/
RvJAV8QojqV/lMW8cqD/03EqjpZ9NO4rnJAZnIR9ZLVc9nGr/qi56lxyav0006FXAaawPzmS3Ovl
N6UhHzEqFDo6dIgc5734ge5/2qBLKJZlGsQoVS3tMUthZgAitQ4oBKNzZGRAE8nh4dkzYODRhhIE
NgwBjmH6pU46if+oQCcrx7xGns8IXx2SC3BuSdBS529aERjcceSX14aJiTlAbk0wUEXSFE9k38E+
baAfPJBa6YHtG/uTg+yqiD3vhI2TkA2F8lTt8nxlpkrwMlkOqpgmyj9rZ3+oMGhn0GfiaszbMyCG
t0+bwTCrYkCxjSUH2j/0q5kqruxpfClXHYLUWg0sfRllOnkoFeZkDh/14R4TVgPp3nojOIzW0oEw
qGXgjhEpK3MXSpma8Cqna6KQ5KCILuTEYP4nkjpMzPSYGt2BOMr6ev9zHDtIIRRCfnO0Lof/vYwy
60ngvrVMDxYyTfuvTcRwr7SwgzZ9aD83EU0I3LNfrRBAIvGu35nO0HiSXfJQ9iQ8EH0FUwa9bgQN
90CcR7lMUABvFenAoux8Bz2efRqwzEWx1azVqpXrWLOhnRRBtkHlpZ0I2aB2R11Rhwwix/JxgvxO
2jwcpU/qpI/bNm8HnQ3+YxsU9u81DXFDMm+KyQ77i5PcTLv+EaW29bWcxYxB7Fj7tAhn9EC848KD
WcZ3tK/stt5bcjHULYYf2QZEtbXWJxWF/FDB8ZNZSN/YmSTN5/fzIlvJPASeHKfsmbQwygjbeqt1
ZxkO3bqzRu1GKQWeaN2aWOnhwxVtXx6UguQnhRsJfqOYXG/EgjrFJCY0PXmqllhr+gCfm9B5QCSO
euTfm66Cqqg3+agFNwt0mFFN0aXWOEphd/IfSX8CLY1Vqs4tQFITqHTY6Z+0X825PHrzhJjP2g5v
BWdHgOXG/LH5rXwyLAlCkMjHZdlH26DDZF03yvBgqOyISgfeFujuw/2PfKsA6B2aRAsmNef/0D8p
hSlugIrkRfW1ywCJiISz8Cps/VeBqpnYgcTcxMz8FoJx+KLiiLkvC4opMp5PZdyIhZwU59KpIj8N
MHKWwZRO3+mm7wmLTV60XlHdhizdhWen3wVi2JucX6zY/AZoO+CJ37/EavATO0h2MQjiIW2YaVLi
rQjPJJCwqLExZPZzRYDSnuihah2YInezvquwc9j+KQ8bb5HU6jYp8lnf1rbfGJ6GZwCfuyIyUY/7
F0X4nzVY5YfSh+Bg0zJ0roSJBuD9PcaHsOckDTOvHqvOxXyMXqoKRuUEDXnyQ+1kx052TPHg2eR/
rfVJGXfWkJNoooe9sVARm2n6te16shTKUrrDtMKfDRA2o5ATpOj+xdP3O0fCgV4bvsyp8LFH2JUG
nrAtHvt45UwQ/ga1lc+Zidk4aB31L9nX2LB7oAOtSp1koi8WjH6W5uzhS6GZbu1GT9eJhjGv6Eqx
rcsU6sswFA81l49GMMZiH4QXgh9XTB4TZk5qi+y+vTUEuxyZ1M+Rbf2txmGC9dDCNKl69Uq2zs/S
oecSFZV+6z3GyKU8qj4E3UXbzZ//EJhfHMAjm0J1RC02NA9el3unnJg/PCs/zDQ2SZswjAeHbYXq
YCJmY3Rzo1Vpudu5x+QXVFyLJOWUzFZKmL3Wop+/xVPubHNGu/gtjNmvqi1DO9IhWKigNME6YvCv
wnUNYvmKHLffpCQ87mPw9SlCdWDhvJiBCnVfZYQt6gatMHSZF7vNXsfGEydYGSHzzrrdpjzFlyYN
5AtR69gjco2/rNL2BjE2PCKaiJwQ6gwcwihiLKSVgzbFqzARGdVfDKi6VstNV4zGdsB9uNVTEZ61
rHS52ZyjnF/CcHSOg86tIJNs5IBodE+Z4poqlr77OYzR2A+rRZOqt27boprt//tSq+L1z0W++Je+
DQIwOUuM6I1+HOPhszAETWq6v0E4nmw5ip0XoAHHTRYsB8fOdlWmVzc0eCr8J8iz4BB2HdqKczqK
fctR+ia7ksMwc8olwVATsy3O92yRRG3PdLjK+d7GzUMQdNMZF9D0ZCb03myzd1b8zRc1CuSBtC15
iKH+cfjvvdX9W9Mr/gZklR3MtDTXgRK22ynIf1m2LK+Veq5UGLtlkWGHpbq+H6ijqeLBgnwH8wM2
MFtoP+imbiZFMb8aw0vfZoNrlBRxUjEjWEDdNlOj2g21mOzWvl43OugzpqjphQBgic3Zgh+N/xry
YI/yFl5f6YI1a9eaXeP9IYxxVwcarnOm5DkGADIBw+6aTbYkzcRXKFhEupKlIx6tldp246OYvy67
rEGrkB+LdEp4OCNYIJI53hN2lT0OJTgYAg5RPinpHFmkrwmk6r5ks4WVgcchxjm0diq4b7mi0+jM
/wrQoZ+JVRyPCZSWZRpmcySFU60nglhXTHC1A3rQ6wR1ZIvgZcD6JsjBk9Pw3Y76RdcbeAPGQCH1
qGeCogQtYFgretZrMM5/vtv+RTLuaPzHmGs8Ffvmu06oGldaVHcmN1sqT4YXV49ak1jk7VHU6jWp
p0bUDi+4Kp46alJYQojMlLL8laMMv+kkCq6mGpyqYWTPoS/3qIaKH5D6FlMIK8XwXhqNoJ65E68X
+mcdsA99jHnsigUAqbbOzMR697NH3jD7QYt6meK82NhU3+uimlVc1KWrNqIsEhSuG2NKu4eoG0Yu
ZR3AL8gcBHsmlmGKipag61VG8h6iFCuBbIG/Mpy/UvxeYZ8TiasVWnIqs4HQms5ChzeMaCzShz+/
EXcjyJuqwsIjQqfWUjUa07b9/pcJyzwpNcCMulZ1uz4DDTXILyVxJKskzvySJsbQb0eHfoew4pG5
XZe8ipky2WhwC/IBhXYMnWiRG2Qz9Fmffo+RS6oInn76lXFI0Cr+UmygeVEBdRKjMg/FQ1344yGF
wLSYn7MrmD6tW+fhswE75it6sGHBTNY4tyE1nBEXVys9g/aa9iqaAcQj85dByXlPTzwTpJrKIImO
2CWrEc076KO3UBiLbZaayoKbbODJm6iXuqwn8vE85xtNDkb4k0G6DDFcE0+fvd17cp/joM4WKkGJ
n5SqzoeJE5eZ1j/jWnQp8wT9bfEWQB6NWosNO2/zZ/Tc6UaxunptMJtiFJL1R9E4HWbA7rVVqw6J
wjAd7y9BzumbsrOjq6pd62p+batr519VcWE5ZESKS38u9X3tXyxxdsTZh3dwrU1wTdxWATAgA4Rp
OZN79s7WDL4rgQI6Ef7c2miq6hfe/oOXOjhog9hE/q7oV/7p713Z4lrKin4VlZhM5mWKBxk86s28
tPuyjMc4fWJ141OYPvnKf9ZUPXveU60/D9VzqT9nyQsr15/T8YUVJS+Vgq0QCOiXTHlhAbNaKFXa
9aQTgg92gCzdnCDfkiLpfEtTBJF4yl9NPQk2uGKbp/bT4Yymfjh3WpTyaGwR2Goagpp3Iy1haBhZ
YmxlwkRTubeqPTZ2YM59ehicveQi6QdeG1IhwqOHr5uIx/pYK0eCMY0DSb9VcaqneQ3OyczOaOBZ
un32snOXoU682DYe3gtrgtHgXArnUubXirJ6ug73NU1X25tXUd48j7cBFO6t4Wtx8/ENrBOuyZMJ
Qm2R6elT3aT6TotpKVVRROiBWe78wgoufh5jPzPENtd2CmOzvTpzZvdKt7e8HWuCFH1fAblgzt5L
Diw7OcT6oSGfST+Y5bEKjr53LNR5SXKhspPITlAoRyCSsAySMwuOvZacW/Ncb3t5cOJLaZ7H7mLF
l8K89N0lI+vZvMTJlRUm16i/5ta8gv6a0vu3rk16Y5nDrUpvtM5ZRMs22lobbolzU4ebmT9Ezq0R
nXZwSMqKW8kkdFat8rQhl9Ym8SZWoo5EQoMHkqX6W2Bq8U1TkOL4LR09zI1EhT8Y2YO8L5E9sDwL
aOiDbd24yxAHwnHQrZse35J+Xmr8n5UZ139WYlydkIC3q3V/DZqLDK9KfdElYZwXYANpeImbcxxe
wubM8hvOoOdWPzXtideiPdXxvPDC0lEx+6N+Xwk4UOfAEI8VV4ewOgThAQ9X1u/7bJ/0e4dUvugT
JflHeRS+NOQighEdR0nHmk/Vv50jUx9sZxXoKEG1IH8M8thed43arwf8k4/j2FZnr3b4dRLjEemE
upazTLDq25bMJ72lWRS4AqnN4f5H9xey9+RJl4dwNBxzBaqoXQCcIjy2m26BY9dnpW039JjMRTCC
JU6AtsHuysdvQV0tTRHbX6IKmQGfzHBz9wDPf26lpMCMjW26HHrDf/55lcI6MOu9j1hzE5MZsNCt
orvcXzIc8pew0/1to9XmYsxfJ/b+cyXL5MqkCvtp/NPUy+RLO9TVrk4/Ubx8rGgsRCCIA02JAFqi
pnh7WWkJhgn68HxpTMZTFEcOSrFpo88k0rDn6KqOENmmqsR6nJ2DrKs5wxMxNhKAOaTDo2Yaz7Zh
xDec5qHBAVfG7VovWoOYAZCaA9kAF/yRCYTeT/YmMT/X3pYAmoZ+XCAfQpbw4YhrM6/N23QAsNcG
7baZKnbJSntOPNGsdb2QqzgtzCvxaOQWOP6LgYAdAhbTU4ueJe2ULttkA0oHS8NC3cTVvpxDfP5c
p2gfN1CEGjShYCsxfbTfSzYiaxqp8eAMNiP0/tyEHG34ts9wBmQdSDjrPLZ04TisrHs1i6CG5eMy
nmMdwIIphAS/GmVabXvR6oDeOqKO+vQYOQjatdH7CjPu0mCA+aRUvM+6315aqZPChqcNRTM3xdzT
+e2zVoxFkgJ/Y5TsaWhndTV4RJEdPHqVXHd9n7oQegOmwra6RlsEYacW8lWxbj6dDM8zNkMipxsH
nXxrq4wvmG9v4w7gnQMHQxd9cPnfS4Llb2lZr471Grevactf8zr5r2X7KvxXeV8kWADvuvO7vijJ
F1N/aacvsnphYMny9BeLr71nVjA+O/skuEXjc508J+MzCDZLf2LVNXvvU+A/RT5O/0cElEb2aN2X
beEnn1fUP0j9VscPhn7LJWx3MH1FnpIYGJr2YzwqgJ5z7+/IDLNnUnvciiH7lS4PPby2iZYJ6uFP
ytyPQjk+nfQJUe4ivEDD/k6jhRTHn+pKpstIrTz8+CCUbYNsqFomRBDDHF/iUOt3RnPIaoi2Zjlu
jVLHGJ1a4zGzFbfCgLFMwVFv4p4C5c9390ejLz8eFaKO/B31+wfNxAQShpBt2LVB6xXPBKAQL9pX
Eb0br1/rtURKzqno5JnEOmOUP2sdQqyo1lBj2eM3NWwBXnu0MHPdxAcHLsx1DJu286B9ckd/7Lny
kzqzPZX66S6DfntHBynJn0MF4zwY572uRD3u1GhjrdiocOfrVbKwrSndVKLREIQSoslkAo5Rh3ls
0uaNFE/GrNURq6bo8P4HxNJXzmidhK7NqhUbjFrbYeUMUqGuU+zLZz+Vks+yMa41RVnQdrBf6KXh
5ROeeDT1SK66EVWQpoQOcWBGtrECDu2fvEX/8gCS2DUQ/OLs0+mTvP3F1bSgUYySdclAoTu0eWQT
993QZ1YXaSh/Ri1gOtAseLO6teHx29oJCNE//xDmvzyqJbsLpShyw4+G8AQhpZ2IdIaKBRtVI7iP
lB63Mao5Oa7w9/DNmQ3QdKGBS74xWIyNhcL/mTysn4EYqr+gbTGa7KtjrcLe7un50ACH/K41+o+8
trIbstryMnewFnyQ1MPgo2scq7R/JFoEdX6zYiMr1oVO/zGoxyNEl+Ls+C1h0il8n3HWDzRFS64W
SRFxgmslKPHckFmxs+1GvcpEOk9KWUQLiWkBUkzkPVkWGptaOvnu/v/qahOtmTdGTYa53fJIkAaO
47JJRa5PptrKG6R1mQLl6KtF+WJhdRJpoM4pezRLQ/GAifjUq9CmR5VRIpYT58EszRGBPKm9f35D
MOt83DwNZDlwsWgKWPr76QhE/ral81eAf8W1O/nOydZR4N6/KvT2xli6Bx6czpNpTcwzadbQzIuZ
NJPpznEHx+XeaeaZtNLMq5dbZtKjnBdFLNx4Mqs4P2KFKkgcFthdYU+JG7NZhbzbr//MZXllKMto
lrksi6Es01l0wSxGs8xlWYb431x21rf//2j2v3NZ77fRrFlv/5nL5tY8mmUo+89oFuaHMfx3NMtc
9p/RrGf8Zy5r/9tcltFszGrn0WxIwmR76P0jc1kWQ9l/Vjm9mcsylI3JRofMlp5YINoiiMCfvIX3
wuztHs27Jy1KIB5ss1Ts7Qc7q6OiGCHxo5muh4sDAO9cin2APR9bH264iMnRjZEFxsPc/lV3chO3
RL4EXhgfDWHl+8hMyCr1m/Ax8v7SA0bFNLbT0/0rJUnGg69ZVFRevDfz8KuC7+rRJAt1FViN+jCN
BuNZcuncktLu/xg7r+W4sSyL/kpHvaMH3kx090MmTHqSokiZF4REseC9vfj6WYDU3SWpojQRpxBk
kiWSmUjg3nP2XvuhvuA8LXdgHt7hc2zuq8pq7kXnNIc4YfJs5VNzH0X6gyyIM9GdNTXdHkzCa7uX
NK2Xuz6R5Hv0ovHOcmr9AybE3K3LHFt1wcZ2SZbZdukG6ruePxbcKJTmTD9YZf+kShqoQDW1rqnV
W2DydBMpjgPLCqUyzGHjU2pO4V6FueFqNZHsm9BVAW2yo3fSP4zgvsN8ce7TokXavE4NKuySbj6X
rGP4MbtuVMuD/pDLQ1Jgmy2loAsJtTX7zILL7HRgqmBOdYmq+RhYYbeObY++bazulUJ67hezeEns
+gW9PQRVNeQp+dUaXv5p2oM/GIYFtxrDhvOx0SL+sF4DIirpRaEQP8hCSw6ilAjfg8JFpDmgT+2S
Y0+KIsu05GiLtUJxrK0jIB87PYGbmbvT0p3K8NQpJ0JpmvI8TueupH2Aj9XN08syncv0QtWkvKaX
Ub3Y3VpNdF3UC1U31yFaq8UystXYcDFbS2ylrUE7Vyu8qtvRYTYfXov6hg5HcnYKCLj6hhSH6uob
Upyhvk31rZauVLtVL12pkT30Kh3wOr5nq0m5UoJIY0Q5Cqfv1YyvWrsec/0SbkeGTZSjwNZra/PB
yof6g7BSed84XfVQEH66y2SRPhJzru6AEav3i1G/qzVYpqsSQ6ovyDAc5BZ8sKxKjNi58KaX7Iuz
lVog6VprntZ3/Dit1U9snNfqzOuc3Xh/rQGJ5rUwr312S9HDZLfMvJbZLTGvkQlabq0HGA+2cTW3
ktLbmvk97ZXxqhrXZbzOWwnjqlncsq9D/q1m60I1+ZUsqt66YFJQ8SlUa8XVRYRnagrPubJW2J7t
9mwlZwNqu3HS2L2zad+qqE4LwUfSMcMrrh2N4UjoY/IOWS+1LUEPC1oYHJrDoYaSzt1aC3QtQOX9
q1vUuvP8/gKnyQq3OQvfEZunH00is7yMRqoObKlNS3Kx3B9p9cuXlGjOrWLYToTVYrJb/ZNrkbIX
FWvNYbCERCMFlRbE01oY5CU88kmQQZOV1zJ7vy190fia60iuqfm65kMj/VpdDnYxkJH2mIFYAssM
muRgoHKuD0VyKAFcG8jdD0kMvWKtuP5WOA4oNFO9cTTjEx7KUk8df1okQPpqA5+rVI5UrRxJ/cj6
Y9IfI+cQ58eEPwd8Cei7/lArB8EdNT9MYUCJMMgRHWlBxB9SrRXGAVhcqpN9o/fJeYMEnHgZYkTc
iPwh/Fmaj+Xxaw1dQC3cC1exkkK73p6ct+RwxPYvN48s6P7khWOtaehse2Ez/GiiaRRz1CVCeInC
YyazF/Da1P0IGj1yoVxRWuNGwC8UN5mYKrtEL0VcSiMY4t5QeBPhGp0nCo9GM6Xo3tx5mr6WsZXF
wkz3Mskrtqokj8KTRpH8OXBtkDyLVBEJRqVHOjDVGl5vsAz3RmOtmU97MpjoIHkTAz8oM4Rj0DYo
vRhtI+hd200TD6AXxTqdmrtvNSYuBcnW0feqs29kxhsEYewV+JlbRaTaRGsxKpFq187cXl6r3aqW
SEZ2w8wrJb4E82mtpfEmOln0S0jhmjwy/egmUsL2APPXPEiygu11WylMBBOUPN4q97A9ilYYlWwV
oWVW1tK2Ukhj564JddOD4U46NKWm3ogaKfVE6jmOazluBb9IuIXuQqLTBCpuN6/chOzi1E3RVIV7
psUFtME12W5PWE8usHbvsciHB5sgLcKceV0jd8ldvXGJSgFtkpJ3o7hAHAHtq7BxLVePPNLpqGUr
5pWi88rnDEBPR8PGUzvoXp4mPDZMOa+g4CnyIoM8wbXgE6yIAl4yXm5jrWarcvE6g+gWbzC8rl+r
X8hN9yDRK1sJBlG4shOvt90k8UATIiyjFBKWZ3fqGOK6femOiAXZrjJed/a2jpEDofh6XGFOYj2W
FoIUl3ROh+V6Rry6m45rdbLbECxrrFVJfInT0rUyjxK8oNN6nCjVaydv2I4zr6PKbwLlmt9qLRTo
FH3EhBedbqLtAZqkUr4TnKjiARU1FU9XPMfylNGzQN2OnqywgsKB7E31WsNWS+rZjgtWG1ZMqbu5
7urCVYXb927buxnrN15XXt0Qn+deQRG6wwg+yHtn/EV34E86tsibGGw6QMh0el8/NC/ksYNpHa4d
r9K602s8fNtB5ES9VTlSn2rChjQL9VmuTcKse0M5N036oXW4LpCvprkTN2ZZgercEZhIqFuWvheO
g32bcNBjnqBTIUikVTXFN0LiRdJqDe6tCvlhyBdWAE52LoxZftge6vh0Z4F7JlA9dhgm2ESKSeim
LDuxH8U8G7uezVceps+VMhln8jr/eEgUt+RJV5dG2Y3qxPKHcHlARtGp7SX7rT0QWZ6PLacuwFIX
ovvB6OriqcWD9Yvn1fp5N83MBBs3WgjmuIzlvl/5z6YaZnK70J1rbC6vqw2ksjpxJGubmp1jgXbY
4ba4FrfLrxUB3Hfw4q3FHZPidhnm65HbJaXb7nDjnimN326YqAATy+eGSelE0m03TO6ZabbeNrld
xvO32+UY+twu+62+3i65Y1bsu5LDMB+0er1XUrlxSKn6GG13zDD6dq9cjY/Az5NS+GB+ASVa8WU7
VBIQtdBrBkRstpDuBhicv1CJWz/vhDVaWKsUD4CZA8bq+2czMxM8sQ1G9LyEWpLTUr104N8uwr4f
0d1Bma3F+6RdgL9ZYxCRg0Zogr2ct8PQ5oxB0mzaN6BRUd0nExwvdGZdruqfelXZ1/C2XX2phsBi
xMPQExcr74cvcb4SKf/z0PZ427bhviKzwNu+QEbw77MqyPFKE79zSuJuBqK17GlRziUvG6Z0gZ/u
vUMWwr5I52cnSl+qzki9JRXh4zCphFclC9MGY7JPUUZzVszm/agiSshSuXxSS0k/D2MBUrgtyycZ
KejVfjE72jJV42Qf5YYcykEUL4CWLiN9+KcWiccG6ahLNF2Sg1vBSVSMRL36pHRq8+B0Zfu7ITfy
LtORamQGMSEI7Dqv7ov67V8vEX8GSNC4MOlRy6ZjKarzI4cpz628HBsVHH6P4lYuMqJa0qJ/VBhV
lLC/D2Sw2I+mlUqIXZbkkS4meT1TUhwMVISntEHykqkEhLV0iD7CYT13JpiLuCdbUliLchdHHxyS
24Dvilstxv7CBjK6xgtXnrpy4vfyNA0eKoDy0PRKvw8VYKKjDGQRtrB5Z6OyPTVdz87bGbOnyM5f
1v9G9up7BgbWHepNQvVK1uSD7ADkHvWTatQElLN1rQu5O8vmJ2WNFch7/Dt2xGu+xIJwLhFpHyJD
+gKbsP/MUOx+KqQXkFTLmyrj/9WHOrsHby39gpgI4ernpR1iK0TOeJBstpo/vFlkmolST693Pylq
TdtZpyFmqdUdXtGh8hZmLo7bmKzxPJbsbevVWxUzufEeOACqRQdxTRrsxD5WoBmtm7bWOPmO49sZ
hLTAcnzSS/UMSXSgtYEt1srNIN1qig/DVpLBSvhAMdmzqsM0HYzqoG3VTQdUmAAml+pQTYe5OozV
IZvWYzId+uoQTQc9OtQoNSsglIe84toUAP+ZtoqNQJ0DpRbwuiFukQmD/a/L7wx+vTbQgLe3gSMC
tQ0KMzBEkJlBstUYH/qt2vhgV2vV8WGcDphj+4l9P5BCtTpg3a+ng6jWooGS4+Sv1kr5Fv6I6CCN
By06OONBiQ5FdZhRG0aHMVo/iIyACvW1FrSXTQApyCAgx63gRaRBngZE+1CZ7dfKWoLQxtKfBn+K
/SFmz/CLOdyfjLgAaIBgW+FxSHK21vsfmg8WyWS5Pci8xzJzPAyGiE89gjcovMmjAfhdjoXftM7y
roqSmuYCRI9Wjkek4UlGdCAar0YztQNyLfFcxR34ewOo1miELCDj8WpkEsGuvRb+omvyM0ITaj1j
Lllnm4mDYRMW/uH3jnmH1/g4UQrqFlRbEen7uWDaKWlNc4LQCw5mTo9pYo5v0NQ5gVI90YbSH8pp
ln7hHfjZi49I3UGqrmL55bb+I7NLyeZFz6ZMAi+M4zOP6+pq1skLegDbN3Kt9BMLQHzi9M0hzQkR
J3ujCBKB4zMn+2GdSadagtR1yMg6s5YdsHQVjFpnHlPTSFjxL86HPtcf7Napf2FUZTn300UBKB0X
BVm3FLAOP3Yi+6jMu3LWov20hHKzj0BbIxyVhGvLjQJHcYB7Xa1SiElX6TRwGDS2O7EZIZpbv1AZ
SCiTAo4Iqb6+MlrmaRm1BgJX5bhpWZRA0yP2tavpXFsPKPu6uyFZvhAhZvhNZ/VnbaJHu300KNP7
aur6wOyJW6zM9B0SWXEcqgwlfY0wFWzyuanG8NzrI+SXMJ18s2xaOsy5A1WdNtFu+7CUi+4kWz6S
6cJ+rCpnroKolmSP1rlB/GBtXDIUBUzkMrbgHekK22NCpLULeCF2lzUBYK5MXBaMYDw7bpVbaocw
0YVJ0GCsxfcNaRf7qB0JwUJdfb89NqiVc4eVSer+/UDKVhUJgkUWld0T4c4WK7R54yv8ne5Alxgo
OwezznYsaQlUW2YvTa36QS7saC/LZBenVceFduhuLcTVc6wpzT2RIaTOziF6SUfy+14ZDnpY9W8V
jSDesbLx7xqvSckWPl9IW2mTbD5Mjmzt4CxobilGOieGMoLexhWoaSv9Houj1lfELhHdYuWEi3Nn
O82IdYxo0R+LUGMbmDJdyU1E/JlEyi7+VHTFpNKZg6qCtXZYm5hd+t6cJsudVXqXA1N9iN1ctTNL
ftvZbXRfapL6rDufdMMsngqiIKIk1A6Z3sWnCUrWafuIBvC3j+qicbglj81XT4xVQPNo+to+1vUy
eWWHkb9X+/EMeGM4DxB/zgV5IMSyLU5AitcOVGD6EZhk7o9OL45LxuoKaNw7PPHXIk5hXoajxgCr
Cy1v0EV2IqBLJuiA4IGmntvPssO8rRP2TSQpIp2i7G8298fts0YUi2s3kKjMXOqZDSk6Dg+jV1A0
6uMubhFySwBp+ki8tWSUFDCK73sH3oRpLmTxmV3FMJXtU8XsfNSq6QTZbzoxrv/2kTrM06l0OIkZ
vHP95699GPt6ebAH5UXSO/2E2FU8fH0874DXVs5l+2x7XNDmsJOeBDF9QYfFsL53cnGfYDo5KSq3
FWFihGC58+BYFmkjCrPeSGvCUxaNpCQv8kJ4UA4cf5esjybbozEZebmCYmsjrloEEgUCATLNfxA7
Xw/duPilFEE9q4wOYRaePAzxyJs1KYRRRZ9S5tLGOG5uql09WnMAWO+uGYvu6shsgyq8r04/8feo
75ZQ54kz1X5N6LBOTXPcPhnk32FLG0dZDLpyiPR1+T8pS5Dm4kMj4uJJKiOf1Z39vsV439TJdCwk
RqXsKNOocc6YotJxtz20APa9bIch+dhMNuEIjT7G7hbgMa25Lh2jp3IN0ZzIiHOG+tvBXj+1HcLl
mkyfgmFemnPfVF8GOe/fcGaWXkcetGeuXqSptUmCK5q7Vidwg3GCGoxJoyMt0dJjJBEYYaKD3/Vm
jd+YK+bOjrXo2DPX3jH+qO/liEy/vB1vLOxeLXiDbxqt5sRJ4+6SEcd5gkD8SG+8A7BugawoQaen
nYTVV2NjXMRmGTj8wMOiEnmqE6R6dco0oR+krOe5rIkd0qyIeYlCc0yLwGY3w3LOyPg8LQTv4s0X
6A9TGujrR9sBrTuLLKEtNGisd7aUlLiYY9yfUmtc9VLVTmU1PtlKv5wlwwKHwSZuj89oOVtb9rO9
VLuiMtXnuijeNSYugLhXM7p2IVuwWkdOOsdnrerak9yP1V6HbOSCnSP/uw9ptfQ2oWUEM7F2qWQY
YAlWarvXGqRZTeMNfT648YBxqjYiTB3w6XqyaBDeA6+iW2G51SxOWkFOakgC3m2sx+om6Vl0s5hz
Kvs+2Q+LVHvxOE1+6HRITScMuKnFGA73DA5u+JO7UVcc8s7bb4eBiM0dKgGyZYxlP9tRu94p4v5Q
FcWLvr4XUsOBp1jV5SEz0+4uMop4r7OyoHEfIyuI0s/WrL/i49A/jLo5EJAk4ucmOYY1r4awLezI
ab58PUhF2Ep7o7D3Fu+BYxTVKYnuNfkMVQZCb6naM3DLcDHyGwL9wXB1reSk2Bu7NJs/OUkckw7d
xfcRfVsnkYxTbUzhG3QAF6UjElCRRsMHsTXf5jUDRohldu3BmW/2Ih9DqyHixJ6nvZTppQ9frHGF
VQlah6F2zdLiqBSDoKc2vjoSewO9TiHuroN9NAtvFC1i3JXq4QlOwxcN2pI3p/h7soEMUkWPkkfi
VphhrPrzMu7CR9Qen+UstT4bUfnSjpGJJMkhUncNFNPt0b6owELdZibpdI5lULpO9aVr9UsF4eN9
HgI1CE2ckrmhge+EGMNaCLNCIWEK+s+hJv71nNaGTH84NT0j0l4WU68f9VnXjopGAGZFnlcAM8M+
D4lkcVKrb2YFOWyVWChscfYcWG9Gu6xLxeGvd8t/ItYBlyxbwJJUtm8/jfwJgDTtfiAQMUYhdItb
9cBTKrsyuEo7qejHD2ctsdo9/y+h5Q4+DqBRJUnq4IYUcW3S9CN55MO+GZ3HqlM/ylBbfrEO3paK
3898HBbC5BWYuIlR8K1qlj+syRfA5qGF6mnPKpm+spTfTKPkZAsRZrOhf5r1ND5PQNgOJmf9eFZV
EpjRbjjG3N1BP/QEu9e9NrK1XDDgejFCNDfLCa1NCO6D/RgXbq28ieaAtDKZGBgW/UVRkTyYzDrv
lPQL8DsISNq0gz+ZeHKvf7GdELLruLaPm5Tuuaoi9J7gcufmJc4ULBKQR9zGiukP12KP8ns5LFhR
2PMmVQB3Pg1sE4+X6NQAo4HwlBqLPnMXKy7fx07OyNLgDFT6AyQDz+yaJyWcX/IacgMTau2kh8SJ
TKIEfDuBIsKo9vjXZwb9rh9X8OgHaCeqbOpBaiHB+P5pZ2rdNmnfkQAyul9LsIk33TLyFi4g7yPe
3a0Xzp7Ueh1GN4HQZS0r852t2OJNwEkF71I/1H0aeZbks6ikQhx7ZOaVrKSCpAzKIYDPRQklaGna
KIG6VeoE8xDkCP2VoHQCG0zGVq0TGEMQcatzAnBQmRoUasCdaBVVeXaJGjXAfkhFVRDHAc94GgfY
VfI4aEx/gVqBX3Hxk34tBF7KVk3k8/6MZC/HmcXuXvYqLFBbhXRvbZe1LVWQ29etxTuaIozakFij
cl1bj8SRUOSdUpXjkeABv2lM/Z5iS0Esa+3Xqf8WQx+xbBqXMNVXHF9kgK+CKQuGLJjbYNyqb1m/
BC1KT7HWIIJuOyLoU4wgbYPFCAoRzEaQifWD5N8VCRR/JJoFWrOW0gQiDZYmwGxLwY8cbZ/qbVLI
fKH4E73ywa8qXxt8LV4LBlVjeVSqeDFVe+HgSdVa6TuiU3uH6ehaLSG9vUvSNH7KrnGV0aUpTi3m
WuSyUGHrpWDzycMVHlli1Bh681Z9S/6CjzF2JuRe98F7S7ofG2uhdI0ieqtBXAZJFKScLFs1Q1CW
AbbGYau2DHAHTLxzlEAMgaMEcxlISrBwGqiBPgQEatpbCZWW5s4qA8rZSiK8mh/BGbJVaTKT9WuT
iDgfLdItjfyJXUzhp73Pqq8mK8L0EtPLOEuGtZKtkOlatstRolnOXJCblSCTd615dHV5rZzcbdNt
yWvYiuCrpPUSzZMmD3R07nhD6lNdSmt5rWbyJZUwSN9RfdXxLdWXHX/mJHH8kfOEU6INBs4NzhbC
xwAbBFBvieWB8VC1gW4ErfhWtQgoUEuTEeScPpw4Yq14K4mLXhM4c6A2a8m0jtJANMHIOZLixAsG
G6K2j73QRvZu++aADNwvK3IMwJivJcc+6RKUNHgMQ6Lac7grcpqka8FNRxNESd1a3Mj/+jL1JzgX
uuAr+k7GNb+C/7+/SvXWKBGJ3AEwjfBXJT19tHBB6W/DPXtfysrLAjw3qKXUQHAkyY8p14uc3AgP
zKyETsIJEjuOcJA/UEqBxpdA2BHqz/m/h379FNU6bRSsCIEWJo95pVgflQyVdiWR6Alq3Hlgffo6
1fY1Mp6c/DkUz1b+nEbv4q2a/p1mkvCxVjcRIxoU1fusIrb4A3HimvJ+nD/0W7Xzh4hpqoNtuatu
1li1j53h3P/186b9NI/n6o68X7e4uGt4uX6YF6WimKVW4E0AxHiysE5f6pgfO8sz1GjTNfsmu2wP
JzT9v36ELmPudohH3yxqNeztDoaTMUXPTdeE11ElkDInpva9vlrrejOhQWJI+j6WLEZmdtkeZ94i
QrPINcnFm7TVz8scxbctJsuIh4g1m1tCmDh1UcyWuevtnWFKH+xMHe4HJy0ftXyFEy+/GBjAwP/5
RmetLFjalfSrWA59fwo5LSyBVLIIBlfjBB6yAlRFC6fANMynZP1se0glYQN2BpXppzg+j+Op0k92
sRZ5uIl6HNes4aPVH818Lcs5lMMhUg+0lzL4gMZaFlHG8dGiTV4fa/Poa7B3EuLr17KXk7mcFvvE
pnrKz9SQn8fhLGtrOdGlaS5WdKmatQbOj+bSOWvl5TWZr2l57QCD1n40X8PpKplrZfkt2SpisT7e
wuxmZ21MWrolwWybVYJoWLK6cPak+hxG5yheK9dPw3iaxpNVnJwCyNZxwGlFKkriavnR7o8QwUwH
bvhaFY7uZi1Wp7axlsmfFx+lea3KPCrJqTCPBX2Xreb8TIr3yB9on6bhrICzGdhQrFXjiGrYsF70
5SI3pxQEwaUowRNcqHi+Ukl5ldbg219M/P5kimFDZ4EHwUqHPtxPlFdFlFNY58TZs3JnpD9KGVia
Qr+Lw0lyx6rWHudOqrDs4BlFQPtsIkJa7GS5D8GBvqlgqWsRSem5WncB+6Ee/CVM0AlwtDfjl7kb
IvVUGlb3ll1Z/7aTuORrXX8zl5IrfYI6B4PMobKW6p3d5H466K99mzxXphO9hQvZAmFfV8Bhz2Iw
ea2KcfxcMvwXJsbwGb3xajllxxo1yucs746Gzs2gn9TmvgYLul/GVgJW1BS7RJpLNzP09i1vUxPS
0vRcWf0T8WQ0DVV2vmzoMA3EjQlyRutvi1HW+6RcjE92WN1i7RlntrNGhA6nJo8eVHuyAkuFAjaU
mnEvCmlyWyV5l5WtdcWQgI6pxbdUSww1rOos8KSiFJzk5zZWT5BsTQIHC1ATokIlX8fmR1VCehsJ
7U7Io3IeYnm+3w5pQ/Jhzfrds/VQfsRrktwNbXmOhZAfu0Z5x/MzncRY0MZNDIRpnXJhUPg4m0LG
C9sRVmPa+k7h0oVIoF11KUNx0ibsudGQtI/t76MgcsgGbnC/HSQRhSdtn07Nsh9CfTmz7Nff1eYZ
5pH+vurD+iSM2UYlESUfaVS9k+siv/XxfAcOtOaSOsmeiqCAWHm8sfLYPthspB6ikH1BmDX43eNw
iPesLlTCL9SpKm9FaFbIIfEF1Hplvtd15VWRtPJlrsSJ9IKIcCjj6thIFP/6ZvA1nOa7LRZuEgdB
Bo4kcEXGj5iiqSFH1hBo8UdZumvNePSJljeD0VCmDzb8U8KiSSfKRgVO55xjn7TYoSjjaUjv29oG
W9CSra3olUcOEcyQXgGrIEAAx0n8WbO76L5OI3UfMQK+6waLeMOShKRWhnBkGNbFVLX5gzFpJnAC
dVc33BxjCwERqYr9m8iSPjoYu1lxwNxK1aInddR4DbFO7BcTPqhEGkKmdDfd7LncajXryqrVDkZY
KG/aInxc+lR7N6jiUEil/KLYn23ZAvVrL4LwZw591YhLkZsWoeNqcUwVAjhEljxhVYqfnOihT4p8
l/cEXKtZCpy6Le+cAYVMSfLofjQHTKSGOV3lZC4u9MD3ulq8knk5v+2KpAmMjEs83ZzqoNtSdK9w
Pu1gIDFE1PHtgGg9a0O9vFR69XHs4UGx6e5Z5cUwAoeuC9rVcOLGY70fJNQk+zQvyWshTW2oxUcz
mSoUbZF8mJH6IHPZ7qXbwVTUdJdNKBh+dar8eLPEZImiGAEmXQPrJ4Md//hQT0477LG+NAcRSs/6
OP0eLyCqSHsfrswrKjJzgswxp309MDb561/gZ28iDQvWLPwKnKxcs3/YlkZZEnUKJsy9loQI1iLj
1EOL2Vl9F2KTRYdWGmy105placM70LYmNxmgewGOaNxJjdyRlGkmQLZnDx+KHvF7zixIZ5k9RS9Q
qwqoVaJ+MxAxv/3m//My/2/0Wt1/fTt1//oHn79UtWiTKO5/+PRf10f/7T/W/+M/3/H99//r4L3x
/vIbgtfq9ql47X78pu/+UX7st1/L/dR/+u4Tr+yTXjwMrwCUXrsh77dfgD9g/c7/7xf/9rr9K29F
/frP317gOPfrvxZBbP3t25fWQMI1/vJ//vjPf/va+vv/87d9/OnLj9/9+qnr//mbqv9dljFIAnDg
RrrGaf32t+l1/Yqi/Z2Fmo5+FOQmmnaDVW1ZtX3M/8SXMCaC8oeAohK7x0Cyq4b1S9bfuVIiByGL
w1mhBXzp37/Vd6/af1/Fv5G4fV/BFOn++ZsJ8/379wDLZdaLMt42TGOMtn88BQmXIyNDMU+K0p8d
1rC7JR1OhSq9nSb7edTFfWUbrzIKNVhBHnnBICUtO4hbgsxxJEvwV5w0U+9Iu92FYZu577PQ5uvk
nRCYHl6a6p05AB5LGdZYi8maPA93bVZeLWntwZb1MatRMmhcG9hjl8WuDcGfZNmujJNmn6iYy8Nw
fC+Vjleb1otoxR1WaMNdbHNnAGH1aVXaMEdsElNiCNEkNyddb54JNLjX+xFKZJLvhmJiCIQkocsc
ArAK5EF1eLBisunaqB88rG87FEYN/jw2hQ6jOqcislDBEk6s6E4wdd6bJVHj3TQcUgL2ZCCn/UhM
HL88t5d4OSkAdpwoBiuFvbMghGdnFw1eKWnq3UGfAZkBpcuU1p0LGk7ZgtRDnksTBEn+ewneo7f3
01ziGIu/WJWU7jV6aHY2nad6IS9ySHZZU3+BpTLqObmdBRHejI1ANiyfidqSi/zBztOXTkmJP9V4
mhdJu1OrGYbFkr3JQ+EtSoY61ZjBazDMy5mdhAXWLyP/qDbyajZHAFyqoHFEic76NVaxTjjJObNs
7O8xqwbDAmlpZG9TtUVUzdM9p+2pYCi6Y90IOj3tg569Vl2V6i6SpE9lquMbYRLu1GRMm8m4t9v4
TdLlv0fzeHAE6Fgl+d0IkSeYc9/Qb1EeWrE0u8oeLd+aIW+bmR9Z/V2pD4jKpfxz1UusotXxZJfE
lvR0/seS9k3CwJCJrZ3s0hnJsckWRlPOhcDCwijQ9KPBnHZERbmJ6N5jpn/uJ/G8TLBQutqA7jq8
06YZw2ZRvuoC1Am3/X3UT2fs9T5vq3hvyt2EUtO46ZkG7GYiI8ugbZJ32jGNnHqn8ra7waDehVn2
lJjh6LKTvC095JkOucIIrdpaYfmTjSdHmu32AOT3Tp+aZ7uLzeMoOUduko3fpNVRYXDBrJHue8cT
XSGLiw2C7M36mW4A4lbZ8aIOFxFOTzBE08fKARbZqOlliCNzByYF1Jj51Grp70UuYVaFwbRjpPWR
l+Fzrsf0clPrvUBnM2Tz+2bE8Zsn0nNn0FDs09ULFEu8kN3kuPpsfpnr5UZAWkeD0XgDuODOzrnh
1CpIpe6jMSz1Xh6s15jcw5rB8T6uC8aZJWSOEmNoHBZPSCA+m7PsjnI67AUdgNZ5GmD2R8Tg7PVQ
XZjvfs5jULS19VhkfcU7rmU4VWOiLV6j3CAxIzqrcXpHWsE9waKP0SSFO5vpYoTiuSuTW6LhZxUw
vocxYJ7ysdaJnOv74n7onU/w98/tUt0xDrkxJGtOmlU+GX12NwvHVXPej31hDJw48aVVVRgBGbKL
Jj06M6Fa+Wh+mCy/mafsMBfFYRyYXKkzkpMYIb6jsVSLESM7vKooVNqTyW0ViXz6xqoVHIFQgrZP
SvuqsWBMFLpt64/uq44/b2qNXS7MF9GTz9477HbJR9fAwtCcavCIs4xuYRCp1yqOj0JURImrx07q
H0yLbr1p1J+Zz/kK2cRXtZ93BRC/PW6SfJdhcAnjJ9MW4SFnQY6Wn4RIgrLUV1vmpK+qJRAmijKV
BvGIVFDW+A0IHG+CuFt/MFuM3nidFPk+1dhliHF8hCV3V6fj07ASHDLB+01bIZsp2Ak5ak6snOhb
K8MODMpTi6UMkXH1lkkcHFfivJSm+xwl8iVPZ22/OIvbj/FrMUlvC5V0RkNfGCRWb0atPMYrdP7z
opkLTy0mOC3ifWQL7grKSyW0ixSy2tQ7W93Z2f9xdGbLjSJbFP0iIpiHV5BkS7IlW579Qrg8MJOQ
DAn59b3ULxVVfW932RZknmHvteu/wUEq2Ir2pe7N2KZZRZIZfIDHy60JRZbI98TqXgRRJdOWXooj
fAGIEuCE1n2wbgJ5HnX2HZFdxqGj73qkcDg6/IegM+sdZDCZFPPJY0/rswpfAtaGwFaC4rMU02ff
RvlmpZItwp2l9hMLvniK3Cukrbn0pn7vi+5QktSbj8VfZFb7VHdp3HTqOLcsT+spvLHKGzlUZ762
lP+scY+C9458eyYTkDBjbxmRclK6qxVZD2HbqKaMXWMPj3SxL2UpYL8NzpMKVIlIvGXdnDsUqQHp
i1m3bwthn4YoO8wZOoJgQjlbbD1Q2ppsndUHQITWsy1ZWS693yPwyd/nKCIlwrZfATo8aKVehFlc
OvJd4mjA4JkixPYQMy72K5SGzWAXRHM8lVwJN66A5QWnIg7cq0L418rLuPUNVkajk8U4ZYqEbOQA
wTtx9wCeyMt8zRbPSLSpMKNVL4NCuF9n7bBpc1vF5oTVnvjuYSo/sNfvUlgjUgVnT0Fd7GfnZfGC
LI6m9p9cijvCPeqEgda9ZxdveZ6dFu1tOtPiS4ZhPoa/LUT42M7woGeLThiV9qQiGQQ2Oj5lSVIE
EdM+t7Y/2bMbu2B1WZSHEw6dGawADfXLpMizmdGDJJbqyFCCHwfZou7fsUdkfJilPVtn5AC3eXEx
3caOm8nUTF0YMOq1ZtBqrXLrG7l10I2HWghdw25S4yWYZAVipv7XLx2XaiQF0Z6Re9CdR74ha2yd
cc825NhsA6xiu1C7b5ZBkAv0mG+nJV/Zl6s6pjbcDamtJEWQQ0aP/ewZeHXmbnxqSIiRMQchnvyg
o78nic5e43Vtzh3ygmRyVxOUPRrpzAQ0HfONUsqIflf0029me/m2NKA8XfXaRs0xdVUOeV37zEFc
YEBLiTtpTBb3Rb+ZjfVBkb2CAEOhIvK/J1oW4kCXp/WFWWXBYhs1XOcMSOKsDHxTcWtb64ff58bt
aDSwBTOdZFeRVeOAnGoIT161+kPa8DtETVLbkOT5Ln3E89lLjUE3HHjh67514sGc4lQUjKoyTEyh
Kg9uk1/8Dk5wOuQ61nOPCrljVZYXFm4fK/J2EhkisoON5XsbskSfUgAZ3mjfmtPLTNJqIkJS4/2O
TPlyeCeFb7hWikjpUIEamn/VVM62YVh/Y1XcH6LlHQ2CNC6oIlUxIBmBcDZN+WXyemwyPrAn8wJL
J+PMjIjgKhq8lYuAvFARIQRqMudKHv3mEmi5dcMntxtPtkzrXSa67y4kv4yQAJGD6PfS/fWTE8uX
CsM3yU+dD7ngTu7Jxlk5WUDsZ4HaSrN9JK/omcSnQ9GPtyRBn/qAFyG1zgDsXN4IplTh4j4NKsTZ
UXx2mfOLpgLf0IPr4NEaOeY7tHHlZK58qunOVVieCLE0GHPaZf021/ZNFrX/Vu0dVW49pHytpkDI
EWUPRQ+SeNVxsYYTGb7+pR+NT4RuHoyuy2qPPyiC+K5y9SJFXSS9nP7pGVRo8JxC+uI8FscmMh/H
WmPg0PqjlSmXZhrcAZbbml53qFbHismYvP3/AxhdVEXd+rV2LL8IJKjM6teIRiNues6iiNeoNrwu
YTKVkMETbRqX25aIEwzRKK2o58yUXavx4mGaia3CTPi+zG0rxV0zqD8wgcinunmzROufoXwW980b
S3OktMGM5+YKr7IeSo9o92g/++1fquBBS1WC4M9+5hzN3bScrZqLjGlUR0mZdi6J3yUbey8oHwxR
vMPIhdaqT1TT7W2eBXbilv8cN2NlG5as5nzWozMvgrGs7S4dV1yzIyyxPECyL1gGav3MhOsBErJE
zTMf3ECqXT3/zrot987oyU1oo9mGw0ebxZnuscT3TZiZY3XvyQL7LOQmAA+9W+39BZ/0bEZvLdaO
0QonarnhqXf9k8FagZeTyyAHBhLraH4uNLfvZJWQu3DpBR4cG1ou3u0ybnCHVtLchWN/KhK6w9Nc
aRqrYr6dc7aPJdntdbEnmSQjE3B+1fbw7ETqB37sIfTdhwVracytwxd1fdOuPSChClGlX5bMurPS
NTZQzUmV/VohwRlGHUe9PNoc91SW/S2fr95g779ZIEaX5Q/wHsGLFEDYqurD2EWXWTo//dA8L1kN
txCp1bLLuuo1nfW/tdDjVR0f04L+mwtMC1Oqm02YlceSt4fEdmqPkUIlKu0vo7ATHrJ3u0837pWm
oLnBm8Gt435eP9qcIyIzrb++riAum5S+otwvhLTxANPCWtI8rNdNrdWd3EY/d1X762i09aALd6a0
Y7ngwtBkGSzzs92IYtNXxSWK5geRWpDv5izxZkkkQ0M6gA+JaThMvoF7anYOGfOFZB6qfGOH43MZ
5VC0EQURk3gC05Ru89Elr2goSG/tyIPyP8C2sergqCDmeO7N6209/RHKCOcR6biv5NkfrTLB6zYU
5psSCEYKA71r31LyahSUfv5bmeI+Q9tJhEkQM32fDhUSganx3L0bqKefMQeBWAWSiKX6UjGYiGFi
c7iiLtq49nmWZr+JuOhjzCCHIlovzmiyE8Bta4Qv5nTSrknCh/tZt8VvuUDcWQefTIvGYWuXje/V
sNCQTFDz1wBvnoEm1A8Td1ivsKDXDoVgkllNnAbDAe/Km4dOnw8i7tNHs8TvqM3q4kzOF6x3FM6U
1eGSo9VZGH1XKHPigmS7pYID3wJOCxr5Mw7t8yNK6N+lVQaUndgricaigjkOGsdvn62SbzBFb2tx
LFRM1v28dRG2L8Qqk/MkS/U8U2nB9C7uhA2CinuHCMnavCgZ1Dd9Vz7lCxSBJtc0ITBWV8u7MgW8
j073p0oHz5a4rnNkv2v96ikUJXqeicci9B/dsP3WQxOxTSfhRaTLuc2bZpeH3n1Tj9B/AxNMYf9h
Nkf662VbiTTuwnrc2C5jkhwTXjvT1eEyUHHvLJfFno6LZ8VCABqrpd3tUAaT2TgtJyTt7ySh3aEm
pje12yfP53qLFvWvduxbZU/YGdP0cwRiekPJRBGqGcczsqg9C4VhyEbHgup9wH9w6BDQx5ZYWwZC
6AbaB4IYjrIv3lYbUN2koRuF0R9zlh8DwTDX+bOh6x+R61eVZohVUB1MmgAyFXboJDNAaKRXz3Rr
adtfNQ1tfT1X94girP7XbgMzQcDO0aaNMu58/eBr+4xRaMT9k1N9gHmBbW078cQZu2ADIC7PtuPK
7uqNUsWuH+8a6mWIVPQBYh5/TMgcm8ly+hhMeELO4xR7ubY26C7nnV1aT1o0y2YK/D/H32dyYTGZ
3krqDKJ2vZ7CLpYCc2vT1M8IDbER80154ley+jj0i2nicOV27rlO5ETDlskbYsqDWylz7gWjPzBu
KAWhzKU/f7jEWGGWUhuRDluzZdIfKgZ70YTtnkAsWlMZccgY0KIY00M9qbLoueDiL9IPu3OW27nt
cSkYG8TDYmO26GDM7r1ZcZ2VjnMtOfIv9PMAIvHVUWzeGC5EcQ4DfsSQ521v+IBNTfcTmDuFL2A1
qr81yOZbVijvbouuAAwvodkFs0f6PTkd6mbkNKxf8gVLZkFKr8VAJOvXuMaVBT0dJXWpg/f/1ZGD
Fi9RM17HHPY7Ro3PyohOa9QimxcXFl5vQr62VftWcHxUtPQ05kR8NY7x600QBdyK5QJgui52ncng
qLRqlEn9XylRWVCZpVunFHO8uDkGjuXOanm8cMl8FZUVu5mDPdpbLmUeEVMum8QvjB0n4RMKz+fI
aLmgHPE5vHZdyQRvXCTDervZMFmkEF8ZW2AiZ3HK/apnpDWt+6/KrsRza4w9z8e96hnEHwQE93LB
BrAH01v2uDaPHMr7slaXcNYsZxUJVG4xvakh3Y9B+QjtcY593f+5w/JikqsXLwufXNZRDAMpMZ3m
zqacWtzqJzIvAfOSLjWSVIE9LRVaAY5unwRvm6VtPDY++siqBSCKLihiOEqtdViX4kOtBrQPQ296
m0hIx3uL3CZlGLacpRP9Mp/6MGtmV5D2yHGwdZNk7nBvwNVjGWt0aOMUHSKbR4fyae3K37B8D66q
QSWuFKpe0cZUZ2F0h2YUIikJyq4a2W3y3H63s+5CGf8ysLfmPH0GSfna98F9XkGwK/qnzg4/dXiL
efSTBuIvcmSe9MAnWtM/yyk/i7k/m3+pO9RoHTIv9qoQH3b2FxHYROs6XOeeJG/a1b8xsj+HbgGK
ClBDucPG9+ub0TaQHS3ru8tpHXvD+rhK6vfeY9iWFn/gyPRWBShigQRdhloSRFUgrlzSb7tDYpiC
JsvYLy5t+xiu056VTn5HEETCOvrUBDqPl9B8Rch6YpH8wNIZ7nBEvuWqL4Uhws04TO+0Ou6Nhewb
zhdHewN4aN7bkXEqAirbAg1xZn+sKeEfpLQC6SXxdCo5jYifS6Qe8aajyY9dPzyOIUvc1pJkdPT2
jzULzOvD0J7Lmm/cLTe66vl8pP4XGSFTLwtgC8alSZZ8d9wQzCnTOCiGW0Ppx3X6LKGTDBIRHHPy
z6bN4379nAzkxJObfg3aL6EtBq+NhG1W+/MF4fmYBEvxZpes/PNhJi4+GpkKYIVENLoskChS8Y/H
10vMkUKXe2G+sUfIBiLrgdY9TOmxyeaX1hn+LU7xODJvKWaIARWSwczOvorWfVZlRkmPNnvADt/1
3TnIsm83qLsE2RAQhPqlNnhlMs1F7zCcMkmdWcNQxMIRP63DaFN17dni6x17eeB4wBQwI3JPh+5X
4xveWLIbYx5iJjbB0Qw5Zh1KgVrND449kMXJS+ddR4Ve9uF26R6TBhfDRO0qwq+5RMznjChVooMf
4FfwsfgmQ7a+pL9TOnVg7Nybq2o7ysiGG3H+83ae/LoADRzdl90wX+0h32ZnwIZzXdzbYI2wiTDa
nUIm7WmWzNN8GQrxaLNclKXV3oUZGdUZUqe6mx/msNzVsANBkrRtUmpa9FBN59n/ncxPHgjzSTjl
AeRWC+rB+sxIcI7DmVTfOaWsUuGpBuImAoIBV23Zt9nsbvLUe4UqxZJfFcnY29yjbrOJfAZOOcQy
Qgybw4pwMBTh62oQvdq46X1oCXhB5j7QTKImsPg7pFL768/MyZqfqIS8IQZgZfiZJ4BUwnA2tc7f
rv/j1DD16yI7UYH+whDnFM6DgWV5A5/0KNv1idL76zpF97IK95GVO3zB3XPvv5tZ+u1U1nxra+vP
Xmfq9qpgFtcg2uEYauyfVVVMAdwBhxUBqEO97qxC0/m2zslHS2ihqE8Uhtxa0xYtdSM3VundqyVI
k0n5NdON6GB12jmQUO/CZij32Kh2YdZWW1TwNSItnISpTjeZ5z3O1BZJhraRjfH3ysfcBx89npJN
0JBO2InsXMTCNaOnMCg3tl1+dQIXfFMWJzEyHHHK5V9qhRt3RhIlWtIxYQ85jIs3a16ZBI34Dlv5
8acH/7QxQsqzzv3X6TDcpV72xmzCuNVLCWctvdduqJArhz/p5fopeevEGC9N601lRt+mZ+KgHzIU
dOl3h6E+we3CJdT/obwQmD/WP3fyA6yH+b1GcQrQ9alGM0hSEfnC9d4kNBW5SM1tLMQLcdNRXBGv
kwjhPRTXn4fMp2ljosH3nY9OOu95TStYtRBuUZaTS2HoCzeKWS8EnjRuTEM3bxlOCxgWJW1V8DqF
3OaTS3sy1k0ZG26NPrjAvI1RMDdvbSc/VRNbzYGtpqqb21R1z4vJh2QSc+ibVeKQiwJrEUX32PRb
b1IDJRkbd0/8Gc1yLDTkm2jqtzUoPkaNrPlMAJeZs7dtepnOk1QFbZjY6bAk/gizrdQMXfrhRNu/
4AhfL6mND2Esgm+vuWqegPPkF8MpTMqg8jrQRjaLEs8OeisRFTr+tr8PlCz2UrZMSBj1Z93CMjDt
7RucWUD+xcHR4m9aTDDkq7gUrfGVSce/Ha3hMoQIekl9nvx3VUsykQsQMYMVPjTsTg+NC3PE61Hn
d/C96wZnjBnljJMZyvgBxDXNPD17m7kYEkPU3zmtOlk/9ASTVbl7C4KPIWkTCH0pN442P2yDgeRS
yAc5piSiEkigM4KLRmqalCOOAGmQQZRC1UDpGXbs1IimyZJ8qB5cg3K7Wj9DCj/AVOTakzsUTwZ1
6+QQ6hoO165cFLEpfPh+Xf2AR87cZIh4m07EXofefc0stmHRn5oHAkIU25VK+/sRHQiVFC+/S5wM
9MzoaVHkagwS4bubGqcRWpBam2NvkJhYguIKNZr2CLvxkl4W088OGV103hMnQYQZqRh0AEO9YSmG
VR9mm1uv0LI6pt5qAOnh9OB+LIyvsqeqGHn0xjS8ftkoo0njvR7Aex7aYVvO3sVBBYSxkPjBtWOe
SanN4J0HjslePLiEmeq6D68mujBJcSgSIRW945bd2A0LR6c3Ict3kia66Ar0d2BFZQ22tbWgUVGv
xOnYtHvTLillcWXtArM8serZFq6wTnp4tCcVPfaNFz5iZmqQBbv8VDq+7Eb8ySHSF5Mp40Gp4ajE
8hh13g0BGv59143ZPVl1960w3phRvpe5CrEcBV8yX5xDd/2lBWuImp1mu/Z+JwuLwlrJzSotzs86
JGq236aZS2oT+HizF7R3pA1vlcDNKBYBjvL6O1UjSx+q8YviIWsm+yDQbt26+UTftDLt8ijEDaYF
5VTkKq5dJO6Wox6MDqbbEBzmnJsnrJezWa1Uo479uVYif5jURFZfhfpKiKbfmYy4CYF/SZvqAbjE
HSTzVz/1bGwPHeM1MDwb9h9vcpTzLqzleHBCFpghF9+cskmdGl0S7ug7t7y7LSBr62kFsgXeMt/O
C5vKsHxrMkOy616b97n6WNZmozKX1UVVwHgsDUDzmbnpRuPBIOIrzC1505Zzu5+z4En5iuuNhmsb
WEqfgayDUuHk2vZR453aqbW2aTOPEP/4Y1j63TZccz9puPDOHpvGfW4iGLj+KXCm8fz/7+q2XfdW
33wwtPeYCc4z7SetFArQ63s/XKISppGQ5ZlMpbjxbX2a0UKvxsQs1Ol0koZRUrX8EJsJjUKYpdTZ
wFxucneaaPajQ+YM5I9nT+y38f7b9QRZm6Fiw6W3sZ0NW+jv3rfnvVsHwc6BorrNVMDPE83jtmi7
+7EeBQG63rKts/DSDazHwI3nN9psv0KtcOIUabG3/BQJYpjeV6srE9sG64VIDtgiO3EnkgwBaUbH
3sUfbro3gpk0Uxkxb/A/cvJ3Nd/2FCouefXV1iWIoRBAg1SExJuBcaMGTWwAoIdlXOkVZtw/S0eX
HD7xNOcQQdgSpBY9ijVMJptJHifbHn7mTvXHTg4A2F3ua9bTbuEY//9YJT194k8w7hzn0ZRdcG49
WOJTakybkdKlbZTcVxP15IhLjcSVLjH8lCzrfFR7quDgEdNPs+jshLDoUIi0eOz4us9+FMbrdarN
vvAMSZPVcMBtOEncECXItmic99Nsvzmh314kZChbWidgNnepTwNIxzjeFsWUP0fZRzXr4aX3JsFa
ezn35B8XVfQ+DOt9yPbiWQziq3E5/71cGiz/guptyuQYdxYuHLurPtOUaNUm7/PdMLZvBsI0o0OP
xlmAzijsDFYl3LGNH+xlTy5MZgqDLSHWd8ub9gbsVxJR+ZNR2tlDb5vslSyjh+/hIee+/lKjxNzU
c20yic4hWfQzEsrQaCgJ3QrcAXywycVYvE7A1+qmM2/cNoi2Od1+w77bCZ2Zwp9sW07C4yD0aewK
veF7EInuFIKXpre288zWK2Qgcxepmql79NWNw19vleSIUXWkMIBZq833mXBeB6vSW7NXBwvC1s3a
9c9AnP9U0Ttb2xc/swrvJbOM115M/1hWG4dSsDGcEYP3jGXybBiOISP/tKvybaRt2HtGrnZ5Ux0L
IZC6VB5JmVolu8rqOkpYIWNXOVCivc+irUmXtV/kEN4GrqgZ4F3byqG5q0za1boZkmW9upxyYper
Gtp6ZNCDhuUtIhSOQ4/sy1lSN5EMB8muYthdT/md7Y6XsCjsmwg4B7c1cTGh/w/F8mNdMuJPr/h5
RBNQDeV3/2p0Jl6P4NPGrJ8sXg/ttma84MM8sPDy4O+H/ASeqDGLcteiOEKP46F5vKZ5RqhdjULA
ru7aE+FjJ7tqnR0oWXXHQHtITJPPuqkxE+TQoJwizsL1gKwJCUVQVGfYoz4JBEpwgZcQzuAbmhHo
tYkOYxhISZvGpohBL8CTiXyGrhVCDl5iBraEF7adkR3LhdotfVsJl+yq8G7I8/4UqmflMw+cLG7g
elmSgeN2xzvOa9kzGjYqqFTtcnbz8ZKVy3nxWj+2jpzTBWOwgqW1+1JAz1NZuBxWWR+NoGcCzka5
AJMLNhngaFSDSurnasN99JLDzoERdps3bXlmVv2kG+eyEBq0s7XzNPp2vdHddsiXF4HSjojWJPNn
e5+TTjF4w1uR2x9ZBaahbxOzZ1PiN0WzR8JWJWE9keHtlW9iDh8XvvtxADqN/vnRGodnnYZGspTG
RyOHmnMvfF9G66udxJMa1TtL35cs2zNLMPCOi4uzhFGcOlAcSqsHR2FiVxsrMl+zd9Mc5GVshrcJ
RSlHAHsrx3ljDaKKK6wSPTPyX9UfBoPP1HUWFNhIplk1sJlayhn27EJM+CggNy6wGNGgwDDMbGTz
ZvSvSrmUDNOTdxmGBh4VVD/N0M/b0DuuTR/sI8dgCSoYYuMoYIzLB1x6RnDwreoPvca3CCgMbRYj
s4vL00t7wpEEyrMlv/AXtagDKw/Xjni/7rLbaV6Os83L5BuC4ZKVv+Mxeg9sNClx8D0J/U/Otbyy
SsYbc2XgbLVl0ltt+D6Y+BRLYYc32IU++mZmhm4Jos7b5slcSXWWPgVpxxZ2l802hlCDvPGpJhfS
aKsfT1cyHiwyF22IW4sL6VrYjITbtLNYv1KoqspHKLC471bN8bSmw3jh76cez3PWvu6NjeYd07+6
yoFXLBZ+GjsUbL4HQUlNIaJgsr2nnvSweThqXB3Xmg7kDlbMOWcpvQgSCya/ephorQWTb/kUWMgO
DSEvrtZvS+YN93PJcZxDH4wH29y5reEc8SQ4sRkwKO6j5XaxplfWEjtVEenYaorUMIBwm04X8lck
5PX+Tss8u8sx5gJDuj7YJjBe7qHymvVLZkAFOuAbh/+xXeism4n3fvLEPQc8xVXY3lGytZteW/Ap
yYYaUMgwj4UAESDt9wrvVSGXYo6CdN9Pie7W5ITO1rDLWWHK6orWwH2wcfPFw6DMLwaF0z01F8U3
Bw9y8Ie8UsUjLpDikqMzOHbV+l55znDqpvbNpv8jruc1ckgFHlV7qvrSvW2v2QIuGWf3/Zg9FyZy
KWvus9tKtmQkR+5v0FTtUZjM+EyXQIQBQ4BHiT04HuWanI4hI1RFRsAe0bBKHH9w9zjXbXRNOtPh
jpSMeFX+fdB8GC1YO0lvAcK8oqvoYFaMWb6b/QzUtaUPdVadRk/tCeZ5R+OUbkGBJNPUM0vNvHYb
mAODb+CkTkuAvdN0I7ROGj93pbaZnP6xjNg0YZmueNZPoDm4g2BnN03Yb0eZci92r+ES/F2lRhia
/cNYYhSaZv9+Tas6mRdBko4x7TIYiSt5euUo+bmHrx3VHOo+qshQ7D3TOSopgvNQvRkCE65WHHEY
5UAnIl0/q4IBYqTFbiA25qggxllGeZlIxiWPO/xo3XnaNFPwWnkAhryue4pq42z7U5P0Hn1TEPnI
GxjfFCvJ1BZuqLhhrWiEtKp24Q3s8kRxozSVHiFHP2Pv4BVLafstzKgO9p1kmKbnZqFhJ7BSxqhX
uHLw9W+4N2G/5OV9hQ7lhqk97TnqVWKfS7nRrYAdOHhvdbZ0tJ9t7Hh1yNPsfZeKvtS8Jp20QPSx
B9mOmd6UOzYBvBw+DFMzX/YOUtwwG7zElaBObafZthZja16QhE1HilJaQKgLrc/I0zWbYUYzJDV5
MWGaOU7/edmgdxYWn22wLzj56i5oOIMJYw6D9oPNAmV6y+Q+ctEQIVq/XcbQ2bb+tehYj53KcX+T
EQsPEomND56KpY+7V3OzB8xXbWY7gMzHz3BxrmXECCKqbZHuSs7NfMRuTbinOhQu+uFGEaTN2RV4
ifCYGwYduCG9wLDPbP3MinMzdcSnk63usFN2IAkY9XsxzHB0A++lsjCCFAusJ9SBEIZURokS9OdC
OS9un1XQAtV8VzZfimj0fYWCiYyJ7AZYyUPjITnGr2lw9vJKVq5FMmckdzK3hjgn2unBoPKIEFrs
eRqyDVnW6WtgW3eOQgVRKzRAmRk+tSRGH1LhWedVl9Y5WJAIzvWwMdFRxs5sFcdBDcUxpUS6BRi1
GyonuK0j5zETAwYSez2PtSF2S+k/E/CrE0CLOlFQ7g8BV0+e4qAfx/kV+TifnohgNrNIPnGV4LQT
LicFIZujtWSPZiFBVLI0qxkU3JOTO24yGnXAFW7cGwCN+6A7TQ0TgNU04OKl/cv/g6iCDEBrGTkc
qNunQxQtGKJ5zqklr8p4axGHevLLvSyQwehgPYiK/Mb/f+dJ4hz//13OvxAqL6xb1Dge41rPlDem
Kt2HWnrzs0xNDv4O0AoXGI/iaEyvVc+Im71qcc/QYH7txpS+M1gfAmMpX+kbNDuuNDPUc5CG8xmF
DWgieviSpdJQXI/HwfLvmf9/g0JSL5FqLtVQuzeRwiUVyQ9REw8sKLlvs5LZG8PN9hXjAbEqBjLb
EjrPbdSSzzyMy7ybawDYpmOOybjkzQExTrWbXFvvnECrV/Ty5UZUyoQ0yCFx/UcDPB7G8NupWSi/
17S4R4rxRmILibHOPzm466ma5/61wsVb9AVBsWF5P0ire42I2a3jhQsHo6EKbkXglWiu2N4YpZZg
/jijs+a1aPqQ1n6FLS15WY2V4EW5+g+ulKQB1PWrIcG6ZHb4FRYmY9ESrs3yM2jUAuxv1Y2eGnHf
Ty3OLQ+sxmjkj5Oc01uTb8+Rb6uFyaAA8/lKtFGzdxfY1XbHCruuRXiPYUiz41SI6a9/sa7wYaF5
5d24/s21MxobtpvHyO9Zl6du9eoHTkpB4XFeI+J5LSKPU9/bYFMZoYEs0JejtXiIAFSS66zYV8ji
HgLc/NRjorejAnh+HT66zAVhnMy3Lb3XjZhcN6ngzMYmXyjXCpLfgtsmXLNm7xlle/F4QsZlpPEA
HINe+4RfonshN1oLt3zskcPA3noeHd6LSCJoF556135Id27j5YP+gGSCIcTM/jKdQVwUc/lnpCqk
r/E51pi0EnDZd0d0mlxGY+0conZykn4t/wSguQThPdBJiyHfyFm0txjxZw3HKN32bnAClhcOhlNc
qtm2npZgp90m7rXNOl2sV3izEBtDWixFAmYnzIK39epkH+G03vtoinUNh8sX5s3Ud+lLynuU6DYa
91PnEkVnI7krKQKpEnj4Vh4zjWI2jsKFWa/2vnmgvBMfqPs695xwIIfODuv/sBqtfUSwE48xjjlQ
xgRnmzuBUXIbdeHzDEGW/TcM12M5r+lpTlsUiYrZVR+6y16Odswt7b0EqSt2pcXffx3xagPToOu6
0RHSVhlHbGGPqv9c+tXi3C8Fs+TBRM9EumBUDUgCifPxnPqLfMDlFadpf6yDMqdP5/8P1ak5+lZz
rX+xjcBEwyBRqV+LvV1s1qomtLquDrYLZ9HJTfvFmnmkSxPzn7Wgig7m3851gqMnF5h7QQuNETlx
bM/rr7QWdzsZpKfCFrvrZMEE6TrEsMfVuDEUyPb/ZxqpvmY9hMjEq7raCUlCfMXOfCQZcZ/nwOD8
60uRZ4w1fD9H8nT9oxXO/Gh0j9skJy/CDfX0LO3ozczyCO1lTv0EVazufevl6lK5iUIA9AtChYMl
hyIpGqKdl5EYYZoxIhEKP98swgGWOspjijFmu9b+rYfa77EVbrbDrCx35lRvhqw1LkJ7Ef+xctp1
a+u+GEyxt0yo1a7rmvosu/lZlANM+PJ5mtDgrWvbvCyByG4Hi8e+B/BHG1qWhylYuNuNL833euGN
2lpe+R9R57Hkug4k0S9CBOjJrbxtq7Ybxu1r6C1A+/VzqDcxs1G0NxIJFKoyT5YnUpEQNgvVv/UN
caOmw9N5f7dTESpVnsFVIgH6CqZQJ902/nkqIwNApxW9M6+fT2qEWHF/NwaVC5rVPwa9oK2g5u5N
ZIvpIijytY5Fe0qZRqOtnZwj5YOznpatwWEssffj2gACxw2lmiJEaMkCjoFEP8pavTvM2deWrqsj
c0v9ZtRJt7T0kgP8Ov0mumWWni48nuVdr2qLnSzzaHd/uUvLLfaUPgxfl89Wuagx+hf1fxcD8eTD
EVjTuL7/ZKtInZPTSmJhli+Oep1fGB+p1f1HCczbV7ux/tzfc0YvfyzD9PX+XhKX7lMSVqf//iQJ
FaIzwYQsPwZQrLqplLi0VI7YvE4yCIfb/VP4fjZtIc2X+3tFaC4Qs/Dp/iM9o3nJDa9+vL/n++bv
tnWt6/29yEPmGRhGdbl/I9Q2n9O49v/79WVeDwRTNDMlETfATIG2ybAdsCXy5/RNEW8HVBbwwfis
PXF1qW6qGEny5OZ1FQAEDRsOo3yx8B2xj0dunvtn27zKj7nDMOr+vfgt9Mkz/GR9/8lDM9rnvvAZ
iyw/OQkIjEmQu9IY5icXGR3/sA/f7j/YFmP7pOPucv9Sv2+TlzS0UAyhAGk7I9iECRyoGldVXUbj
29xl080aF5fOo+gt9xEFrXnxWMtWGbKGIamC565mX2d2zrk0np5nWV9rzt5niZr2oKbRWIPUo2Hp
seZXsS9vvPZno/MRkFNYHrAp2m/j8p8i1igOhgFy2OCgwapEwAQ8ypGmHlkPIUrdt3yeCsSDDLdV
Z5C5YkJPA88tEc5nyaooUXu5+XNm+uKWj1364pXzhr0meguWB8f/slQkXxOg8Clgvqey9B/Svkv2
je/la4x4AZ3OuEc1GL9OVfI3Z5e/yuW+prFpoYbSFr8ghmW1fMzBw7SMAo6ASrAYmcsWp+dPb+yH
o7QI7+gLPb8Bvdvjydd7yyal7P4hymAGY3ocNoWufaKQ+NvShArBt8VXZhANEzuq26BBN54D3EI6
xrRzf0jshyjOxOv9P/Sjaacj5PKjch9Bm4qbt6yUNTXMphjKHxExPnIm5xbYmFUSBuaXpkz6vSdj
uZljn/gU2wcqUhTOzUI3usNLp7fT8h0aF9Ox1w7qTrjJ96WM9px9AYySIrh3Sb90xg6tSvF0/6Tl
qeLALY6MYco2Thfnb6j9wTUXuMpcprZlxWpc1f/MkJZC5FnjbU6M13Ko1IMoUUSHUf/kTtW4LitL
HCpuYS81ZloWNvMKUESdCoyNmzOyU1F/k9ivmAL3z1gtGccvu4JfCaCwTYdmR5fdTYVF9Ni0NhfL
ozfM05sNF+6JS/tEPx+qhDN8SZfoODOfL4OHFSLvixvn24ch52XpDAaAUVQeWBnRJMqEw3yTPM95
/6cLSvM6do51oP3trks5i1UVxhwoO1pBaeRG1wQfjmERX9csmofMjlGQMKBoQyO/RWkf7FI6Ahu7
oZ2fjNOvMeXOYWQ50tN/TIW6auAiD6NTq2e/0TuOsRNW0+R3SFH2Osok3/hlnUOoQquuxr0kzDo2
I3Mn+ncLZvZq9irnoMnjmHxDrtPMdsn/YY7m4KUCFuZGW62C6WaWv4rK5/Q3d/+ERYszHOv8JlsK
vih4x7uBcwj8p1lxvIibSr104g/SHO+17QiszB04XJnKqKc4sZcDrOVgGq6WE4A1UjP5ZejZ8w7H
pLH8TZZwgH/2HLnd2o82y6v5iuDCCyH9SeCg2FHl7f5Aqo6lQcSEBI3dx3+yTlmFUho9yz8ROTwZ
/vIkitbaBU3qbmR9YzJxs+pOr4POuoBcvubeDKKxYTnpCnPZat/oOLvYN7yDFdBIjKKIkKRYHH3Z
E0g8KIp10SMlKoOKtlfQ3EJM5OxuQ8CWX7e3MioiDkC4pNxp+DASo7r6DXSePEOubtGecey3xu+t
h7jzGfwaCnfLEgejPvtawHjzsTLFU+6dio72kVcV9dmOiwbPQyNetSzlIcNoui7yXQJW841ee7Bq
MLts/Kn/8mssMIWVFOf7lzvlIiKS8l3F27lrA2j10fA6imInKKD3keiovBcskzDGaZdagPTKOng0
HIGneLZvcyDs21I2oYW9cRvLRwbDJzmln50B7DKzBsQ+oXszpelvYh+gHLoy78ZNWW6DyHk28vSr
crKLcufqiWP9A20bhOhOehlzWsLIfleMMABuBOnB9b3utTMvNCHUjTI/eymXlOdFRuDbMDwUBp7W
Nx8C6fSH2ZP86kY8KflRMdBCe6rpu7pT/9B3VQ+dg7fKEg29X7UftUmjlcYNymlWjY4pVIZXDk+U
pO2qkof7Q8pttJ367qmo24/U84qHbBqLh/j/3qo489YcT49qJKKwgseBBoKvKJaHrsdenQXJSzbo
bUsJ/d+HodTYzEoT+uKpKcUmstGHOo19KoEtTRjK1mO3ROXQEXxo8pgmUhWcM3RXuzqPqNZtdF4+
8/sEq3Q6YynRUGXTyUovFgQndGJX2lQMVWm1kCyWNDAmB8XJueRcsHwiQA/635cMy7uCtl84Qt+6
f1xrdu2yQ7/a9p+5yDiU5b5xYs3537fuH0NqXOzNKSJzAp7z/aHAFLFjk/qOnehz4Xjv/MDQGFoy
mhjm/dGbQ326fzToZ5Qv9/d7pGBu9ot6L9oJTdXiToCrwvZZd8ab23TFd19XesOIK6GvUlZvfSyP
U91nz1aFdbIvpp0IzGlPQu+AxNOsN+NE2lKnB3OFOq7boHAMt86YwwfAkvMztPnfTun5EHZBxRYW
kjXU0NO107n64sXa+FWhfygMQccgsL5W1Gc7TaMBVSH1GcmuIBOYDz/Hfn1wI41oL/HPpZu2x2lG
LZrnO2fAzTXRzmvcyXitfXiqCp9G1hrBsxpJr3SHOWZGmkekxhEILj1/+MkeheiT74ZuX5kT1WOm
wjgzYuifxln+m8iNYlB1MHL9JCPLfTdi5jPlXI0vAc31zov8DRp7zoujpddc6PO6fcCOZh3rAfEm
BxJ0UCrOjkUU/ZjtvtI+cxvGtLemZ4yl/TY9SNWNu4A57GGunZ3JdvmrKT6TQiyDO89+J3Gersvn
rJvud5srAHGZXz0WSK63XmpjGWjrDMxYbV9SkxYHI8BubcjQOXlD9BKjtz9CeE02dtGbP1b4bk2M
tP3E2zStycQpp/+N6aTeiWb8kvXy6k3tmRXavSGP+mXQuuMMPIon37Lci6sZOPRdiE+kMR+tMdpP
Ec88LHRaSzwrjyb2J8WgBTOF0X0xHf+g+xr+FYh0JqdnDWdyvR1Mu//k8hRDmNLzCaZtIJr+s+NS
QBvSuw8ZNqmbY4HDWb4ydweESHWxwAvQkzcgqc6WwDdopQ3eImi117Ex7XdX/Jpyp/5ssz45t8zs
1n5MonCJX7IraQHnGdRzb9YjwhlbvHqs5ogpq6/ITx34iwA3wQLk59g0KCNQcfmEQw3wn4926SB/
BjA6+YzwVPgRByWQ0WbqLnOYInPSYpvXMWmLWZvTfxh/5hBtFaNjEKoFmpxh8lG1Ie+ufPtFtRHF
atZaPqTKKYHs1F6SvBoA2ZTIvpGi5OQy771sfhib8IfVnfBTuhcI/PxrmnskeCIs07STaZXPnBHp
+bbPVhQQoWIA3G416hmK4pgFCsGFa5dLgoR5ctIaZakZMIAgnxo1FBO41hzJMfP+Adp1LpyB3Mv9
rTGO/g1tF+0x3yPnjxe4ruMsEi03w/Y6YFU1nGq9TJ3tmGzbTm5T38HAVxjWThn09NAVpVf6bwBV
yjPntnUeefU57sdyHTbKQz5PvehN6eX+4HI+2bY25PzST+qtMwiHxbaxMIL58s2BFL8NpHE2DPfN
r0B9mvCdLyUShUtHswrdCWo3UIRQfsKfSfuY5sBkk5QeXUR089GrrXuEkOthwQUjfY7P97dknTe7
2g//oCC1967XfU0l4XHMhvARY+I6J6YRn2MjjM/OIBdhHS5sk/nCWS4PjOyK82QUwUlworMiAlKX
j/z/55pk+iVH5GOTxRdZyE1Os+z/9y2nenXxbJ6qUQz45XmYDAR8pAccMF5b9kEm1IF9bqj/fjbq
N+/gpf7WW35TCFBwJg1zY3fm72IwilNNz6fxrODoqaFaxSZ6DC+5tgnd7bLkIMFBjrVQBBl8eaGr
c6Pxp6qUwWleM6Bxx/boRSBUguVBem5/lmFWbFKVF6Tlkm8EuL8OrM5bm0N5deqG89EY5zS52H+m
0vp1f6+fmvx8f+v/H+4fy938gbCIeE90HmAPuSRuiDN5cfkKANywituM4ay2iNOKJ7xCrlPcMIHr
ddIdAiSu5/uDgfSVIDuoKHYFLxH+Jih5q8CwoVdlq8xNkZrD0SFLUGFlBdhCJMWs282CCV3FaXq+
P3n3VyhNIn3KaATYtRieehFH24j+6otIa0RKAwForFuIVh2M7PlU1R+2oZkgdtL76r3gt5+L6YeX
7ZH2mvGE5hajgDXtAmAkQIGa9zKAK+NP5munKus86e7kmbPztyztQ+K76p8lUb1gLTklpfXEqJsG
OCJbWuGG+Jy72VpFqkp3DZb1XZdU/boRXXlLyduNvUUrZlXNy0D2+JbOXveU9qBP+hbPsotLZW9Z
Q3KtLTAxXObfZtkO54Je27FxvAgvis7OzIeMQ200hPVayEbh7ZFsUlcXE3MulIy5fGKKCdc4DMEz
zGa5qXPUiSm8FupEhoK5/p0P1tbPkfWMsW+/kd9cZYzXacWtI3h1EVa9+dRbOM6a9lmwew7Y5p5n
zAmmnQAj4vw1pHA18jlLNyUNfvgMrXiN6tzY4FHiOZG4EcF9cHaonGsqCT4ClZGxhNQjsVjgRXOD
Ih6CmnVqtIlovAcS10oLXi3/9qolim3li5Eiy2BESVLXYeY5TzRdvbbtj70N2DtnQOxVuX0s05H+
AUSSbW/y39NfdLaljR1rknl2MLzgB7Qsl5AbhM9GPOKtZvpHxPLVnszpWLnWY1b77Qatgf8Cr0P9
95aa+2ml6vBc68m95LjHMQfqjSEn+VCZ49XxcFDEYQPbI3zk7KsYojFBjv3gY2mWgEZMKdsR+FnO
UGL/zuSTWePfG6H/JM54NV0b5nz9GOCc21UKKXleOWdtAu84pB6OMZeA2ZrK4ubYzHdz7Bm5me6z
yj9y99ccbciX1UYj6F4P9kM/h599lD8nxbe2GkjMHQxlRSnL8mCukjSJl3K4ecr8WIIRGLJ1Q/v1
0bG926grEk58ssoWUFJQJfnOI47gV0AIRDd8u7575rwsVqMRGGtzrF/rSSBxYIt2ooaGVIHhSunP
iNii9SR0v9cMHLiaAu8X1QZrhEwHmiXjfh7qzaBqotwya2tbxd/cNL5bcg1LKbeh2XunmrJvisxN
UHvM7pt2n3voX4KwGzEh2azz8Sw/aNbudKyQ75i+cTOs21DE54J2woHJtdonXMYStz0aW9K846cR
QHiZpmJLxZ9Z8LhqNxiPdZaJQ9bb3rZvXZiFpvhmd0JW8SJsL35B37FRgLnYzjguEUFxlGH5UiTm
b1zk5tmMDAOfB1KYeNZfoTK4HJL80QP5eYvxQzG79n7XqfN7GNTeWJ68avDQkZHhAxPiAe9cuoo8
oK+wINZWyWAzKhpznZo4mhw9/UGqJCAS4lxDt7PK0sRChJzP15plsvcavVdV9c9hgqyJOlsSafKc
Wo2DTtMAwOppyrVl+Gfo1mGBTtWImpcZneue6c6BVieeeBCyS35EfSgLsz6RyMIwdarzdQvZurEn
RCZBawH2MvKTCKedNyebeJFyEFs1Hehy/VX+HzcNXvzBsncw/LhU21DvbJ/Is6EsLfAql36uuisA
rpa8VXR4fCO3J4AX7mYZYQOQSfFT1FgxB/J4Nobddo8x+inQYaskwbVsRCNJM4qnKlRIUCbEhqtm
agMw9HGymeAIHjMInquk4RiPiRz1kItf3dbTZZq1cXHlCN40wgFpZ+UaXzuQKBxMaNOSH/TD3DgV
NU6Ec0H1xUdVe59DL5st8CSbJq/es0skO40vAgFn81bVRYe4+pjbUYufhKK89hqfs23jXzvaSk3k
P3j5Q4Bu5wGTmHeF+TUlU3bwE/TCUtPUs6lAXMXFS+yetZq6Ega9D4O97yESvDZeBvtVu+k67g0m
Fq3/VLoukkTLOqRYAB/uD3Kle4Kwp9k+t9Fgr6MwIQ64zLFJ1Fm+lyJHGO+B1u9dL1grOz0XuMeY
8Bnew/0hoxQxRqVPbvEcNJxzMEyy7P50/nfOpceenVVrCDDPUvfOOVIZsdbrwAXiULQvdeSXZCo3
PyaV/3sNQh5aeiWZhHM9jYXDSzD47RFf4U+K3XA7tBnK4mT6kJ1jbY2EuhMQ15OTeOu4nj74u1mb
JX8ImCYgVa13AcvG7MMl5QpK66pW7runErrfwWddCe86c0sOQf0whgybFYGPG/qv4D1n6GOBHIn8
jXENDWW6iROk7p4cfwk0t3AR6w8km+POBOCS58m0c3ywOa29DRWJKaVhfkzxRKtfrBPBkdUvk+Tq
Bukj/3SYQi1ZvGTsehUKfvxJr+EofzuJoX8qwS+cQsD8oZ+v4iZBASX9ARqRssGr24+WyMqNsOEb
BOXaccUhPTH/HlYMk9vHwaAlDEoXnUuEnBsaExBMaf8VcQhjLCa0dYxD9Ne8noNdf7l53nJAlj+G
EK+BiP9IHVsseLjurST78LrqaBYFqfSzuHRSo/RA/JOnZ8cP5C6LTBTOpQ93AjmeibqE7Gn3YS66
f7QWWvxN6d+odiCrM9Wby/gP/5qxzTUz5oLG52kOzD+EvqMfciTgZIIVYl5ewmWoF2rMD1pCN5Gu
+hrBVHAhkz6RiGMiK27qqejeBj8MINJEj2WGHpkvkXJO3226CpM/sGRPikzziAxMQx1U0LA9B6Jd
0Q4od4WbI+FM4vfRkNE5nu1p1avkZ5LyR9DZgHdDpWABrFnynBnNbHRdpFtdaCa4Gd4pbawZkGPU
tJIL0WvryAmJfeK+YblobYw2LbSAFa4KtIyIXeK08Vex50M2nMQyMMRODncflsLaba0nOAIozswz
S8hGkCF7dLBuTqnR7bywN9ArsjlWMae1hGZJre03WK9PXm79WHY6rcy692hfigydVfXaiegtmxum
8sXMAM4BWdTMgkGj+Ra6zUc86VU7mf/imuMaJn3S24JfFpMXVMvZtw2SIDOy9tbB6Itl9QKB5waQ
zVgNhv0Lb6azNn1aU7VgD6ElbjV/YsFsLR5CqB7lCNC4eO4C8CXgjEOvvSBnMI/4Y/mzp6sETc20
iSjyMK3clSbhwYtAcw0cOaIcvpgPwNIKY3PtFtT185HxdLEyFVwuy9W/hMl2ATZoZityHvPIpaoI
GIHL8mj4DYY+7psMDfoubOorU5T4mIXFq4eoYvlZTXnszNTbvWbgqShTTerJ4DvqMPzlrczXgefe
PHei/eXzAtO9/43mB8eCnmhDtWfbQQjn1snKjTldiCwk8yI7xVFCj67wunUZDBfl/MrM+OR2Tori
IfrIq/ZzdClLnaBFZT+oJ26dLYIkwmTa5EeZ2JSUIFIlcP6oCBe9moJDHVf0YXnV22vVpbRywvJx
ji25zmnn7qMURwhaGMw/QB4VzutsiM6QmWGAeZSGeRYeUlQbhCsnML7R12yggmE7Hn+x5tg7u/cx
gOudUjMFZ96H65SonU1FoyhzjIsJicGCIbwg9cryFdGVCycweGcCWK0SysBD41bfhoHzebGLuXF3
TSd0biolwosGPFkXLkWH3z5NBhe3cvVXRkVcuqV6pKN3C7LwQVnMt9AQbMxERbjSJlxVZW+v5tl4
B6KxWLuHRztHyFKLR1IR/1EXOgwqT3yltUobVeJwJmg9gow8+38MR/PH2/V326lLORFp34jysfNq
OiiCHjviUwR7umgOpVft6quqxG+ReOUlNq8lWYUr5XA+wFv2NEpCEGLGZTQyz6JSEGPqf1EDA6zP
MH+r+W0IvzQCawQp7EuOLx1mAz2mCfE0OQnOcbeljCo+FJ2g2iYGI0w9+obIN3lBwaKRqx7Maxwo
iOsU0mQpwlc/H95kD20SF6Razy1JOsboqbXv2Fs3bI6ddEdksAZCqGAEMjaYe0zGlCgJEZnzH5SG
b9ly/4d58VxLo1h7Mbx/xY2te7UVnXnlFfFYdop526ITGsz8F6iBT8s/xjgoJSMdpSRnCt+hwRix
XaZhTOsRgYGi8WHnNsHzEa4vhUmYxo+q8q2NGHTFZHhNQ8leJ5KsFCkIges6d9dE1hoEyqMTic8x
QIQZEI7IsBITwEtSz0fODf+4e3iSG5zIJSuF77JNdqX9Hbkw8yYf3mR7bmMh4cz+c93mhbBMQkuY
0ZfBUxH7n0MwHOcOzWhOyApC1FtU6n9kvXSBZFfFHwZnQHEOOc1m8jNSH6oQAyDeYRrg+inSD53j
0LWdbJqoxrfV5d8DsKXV3MplpdrWCQ4nms72ruGkIK0SS0jVOptWIcGMpQEWaKS9LhA0ze88059T
xu81JxKe3OLJDArkYgBOEHk4Hw3W1AZZlXKY2DW5aLb95Lwg6Pwd/HVEySIfI5JP8bwPysHQkJFq
OJvHOvBOgCsukW99Y30N9pCymm1QeDAOTRDXrdutxyZAV2C/DEH3LABXrMcMHJTNcSUcX0NXgqIt
LOIyw+gnxRfuoxiIWXmHVtNyjtRPEGcMTWrqBlIXQf7nhKDlvOHjEMY8tVYq4wUKwRSWrN5MfrL1
6O64UggSwVllP0Asz0pAidicsGGjxhPjLZJ/y4hDqPgV43xntAQZo9b/Mq98ieJOwZsot+Rtvgxa
AKeRx1bol8R0Lk5Uvdlx/8KiZBJDaeGzoVLLgPXcKIwx7LzU3fgepNMJ7DuRwM30xCp7KbWHZZUF
dACFb8beE3F7p7hgmzDbBl2Y4p63jnPrPEdtCUAh3kReySjluZMC828OG1nt5oizhpxmekrM8UM/
fYhtk8/icarHAuZh+eEHLADKIOmA1K7t4P5GhPMgZ/UIDP4yMO8zo+KfRj27hW90swOE/wg5fuyu
/e0O1rOOuCXTehO5UhM8wHXnahijMAjxpr6U7Pc4H34cd/6UITdEZAmsoO2mGkaKTpOMpWm+0Kdk
I4cvE8IW3lmIbqfR/qZRAECaNU7jjy1ZmTK0yqF/qkMm6q48OXGDiEojqk52pdHv4/7RcpIjQJZD
YHuv+Xcd0xoNncHYlvHwpFPSlKsAHExtFIfZKL86M6xWcNFC4rv58Zbp+nCbqV7NIu92jqD8bjuc
+Zy7iY6ryRWv9oiYMdf45ZFWUwPEBVZGACIqR4p1SLrXJCw/07bnNNZU515qiWeM54YXRto1TLei
FLuO8VATB+9R1zp7ShduJihDqnarY0f8UdB9NmrMDmy0OXr7c4fwatV6YEQc47Pv+oM3QEqtMTxv
M7M8uWg/N2WlOfFpIh5Z4ca12Q7vUyKa//oBSSYPUagZIGbI8BW5r4GVPS2EYbAaOENSgfkwyfTZ
i51tlbg4QwYUJ2FxzIm7uSZLbpb+8tp+X+AROWRDoUFuz+7K9kzg+GWEGNGTvz0I5luWul2ewaCC
MFqxnR6n0QdqB2RoFYX1ufQhhc5j+cdPlkIDPeBas8Cvp6x4H0w0J7G02rXXH+vFpaRCmByKWFyP
mVwxxhnTAE7KA7LKFhQgvWCaTO5tGDuo4NmAeRxyB3KBeTsKjjMTRftWJGmBVtF+aELxGfrZSIGK
3kkwm6IOQQAQRwdDSQ5h8cF1wYM4zJT2+IjIw0HghsDk2X4gvNG/eKI6DUHOqmOFiPh1gEVkaFE9
Cm3sWreUG6TkO02sVKNIWO+s3CJVm3WsdpDDpB1KQ9LbEbyfw9qCPaXZZ2KZPVnod9sK0BFCbib9
C7Y1RivhNs4Gp2FylYPHFYTHaoU05tscWyCCFESombZJIEIGUoR4glKAEVx9hjSSoXAHlOj2sxyA
PhUada5njh+WDbsRpYgAlKOLrecRGYrj7tpVWLoXSrczB3T6hda0UvTWENSpkQo2Xg7ls/XFu0Ud
Pcq+e0WLXtv1xmZ3gWgRXoCpJRvV2/hjZG6s0xJiDXAbELKOyYjTlMUut2CehtH0QJ7AOc+AgRTT
UwqE+hihh+TyAEKUVR8FynKkyE7E8bx1AROixzVoVT03zOFaIjU3QA/ynT322GWd+Gt2KLUCYBZd
SRMRbxd3AbZ79qovtBP7YK6vhpMQzcWsZVOZSwZzLwZqE240P812vWO4O4SeBh7ostxmo0/OvNtT
N4nfQ+iqgy01okdj2zJLnipbfgQBAS0KfKGP3o1x3pc/NxDvFuOlBDkuRsgDCbzWdAJhmxQIKOg9
fCvmv8vohi5VC1Bstp+K2XA2VuZ9cz8HJG4UAn+TNUhzyzGKlNl9iu+D7SiEQOfZH3LAT1WYvMo+
1zzY9cYvOfcpRNN5pjwAcLRf/W54CyNqU+BRmW9E62gqwx1Tb+KFl0OTqz2579lOcXT1624k4xXe
0XGKGWJJfHI8d1vhEwlddwWGuKS9apvAQwKswRVWCI7aEBMsKVor1Bdn1wz+lvYU78s6+zOn4uIl
BGbUo/RXA80zcFnNbq7kH2JX1kZFnKaE3UpvChmc00FkhBjSH60cc0vpj6w9QAShNC2hcM95Uprb
mvCslcuzaDdIs6CXwoN3wncH98ilm9oHc8nVMoRz5gCxaelHXUiVHDjTmtYuyZakNivamU72mgyR
txogOa5BGN3uVICJDJJIkCTozubOGUG1a4ZBW4ngfV1UcblJeR7X0ArRWrjds8sz6HRv0Gce2lGT
r+uT+zvXforUIDs5DaF+nBu1Py6l71+DQOK11RgZpN8eV0iLR5UJUrcULfhpbdpXW6KTGzaiwqIR
gq9sqhjktUH9gW8Z6gRZk2mNOdCngbSS4/wcMp04whV4bgPyAOgxKISw1J1eOsCgDWENJKk8F0b6
gCWkfQ9HQV7kQJoqmdHJppjKcy0oPKvoRyThb5hmZ0tV43s2fUSoZzAyMqcIJurwvABwEpHrwrEu
ZpKJLpB5jJ8dIzO9TkX6zLDYedUdIwRrDrydHe6lo/tTQphgMhTpzo3yPxoalmqr7uYF0Itdl4yE
pZ7uM+s1MSU68P7JnlEyomziHDODTCANZ9U44g9FwXkmwofzmfZgPqfRvhPNC6nHWNBE+1sj+e5T
j9SEMgxPvu2RpmROa2uetk3SdNtqyX4O8RoXFvHMIWh7PSX0kKPmi33magGN3ahBP4iu2PlxIYB+
sldXgMa2rjZHLAmjXDsxMx1OieGmE963bbn2JgpGvS01i8BMFHPcWMOBau87ICIHYBdqRrdyHpF/
6U1VBQnVKqnWre0heUZD5rTlH2LgaOetOY71e0S4F5mDKEpRcxS5nM9JAIaM8uSY0ODeyLmxDwgo
wALSIAKriYNyNvtiPYbxS54Xm76Lm+dObSBWcGMqp4U5ccurAOp0KNWxqTI8kQMtHkISk4ZEt4x7
unMddA3DoUyiIwoEd0+LNVz7HPWN8jOJLmaj1dHuin+oCX6Y1ry6fFNgQAQH6sh0dnLfe+ali8aA
MOpG31KyJlZx1DyGjuwPxTInGbBrWEHz7JWR2BJ89NZzt/MyFq/DeJn9sV4OcIdyXORzLcL0xBqu
iaCpMSFL8W3XZqbCHkmHr9mRyvzJdrCm1xR+DVX8BtvX2jkZtB1zgq43J8XJi5FD1EISbtk8Q+zE
dwcm2gd5nou9GkQMLBT5JP5gzHkC5wsU6e6xJXFA4bpwcco+j7MyaSwobjFYVXjDNQSWCpJ2V2xk
0CQngztkb+MwgGDz2ichSl6NkUs6HufHbC1khGikjxE5oHjv4upPLdttY1gfXkBwJmx8+uHU6VWP
PSUT27lFfLO0OrdBAwXLpmeeWDV2iYGtsBw/8wz8EgU/MQObXpCnZNV/CvYcYDOs4gs7uH4cIV4d
qzw/MrPfOmH+qIaE0LsQukNB+11I9sIqN67D7L6mCBNX4wz5oahg2USK5mfdMeNy2YQ56sgt5uCl
K+Bx+gBZ3Gs0++Uc+LQA1WNiCm+X1Qp66NNcN9+mTf5QgQl9VTZnK82GbcLishIpUonSQAdlHSrk
eotTAlo93S9DlU+jb/7UETQdw2BGN8P88MIS+RSRUWnBLQWcp4RrCfmhB4cuTFr/XgegQZZIAKXD
/9Kj4w/CvwUddyQVhBpNAR2J3Pa8vVGED4FAuu8Xc7HNmuST3hiNvHTeeW2Agi36V3Wgb0XanwfP
KXaOM3/mQ/KT/Q93Z7LcRpa251tR/BvbEU5GzkOE/Uc0ZhAEJ5AipU0GSEI5z3PejldeeOc76Bvz
k6RYTVDVUlUB4Wb0Rt0SWQeJk2f4hneIMyTeMwxeRF+k49txZ0aD/7gTT0Qi7hSwDYegGczRZk/O
24hoqFHDS9g5NI3FkSqjmeSm1D9tiS5OOmgBNEW+zeQIpk1dLQHturPAoLCb9RdakNnnuizyh6to
p15aXUk155hS6Isg8YKFLElLBHWRuRUpYScYM/Mek23jS3QJm5yxUbbieysUNqMQ1L7ngxbIvfq2
661VJ3ChYm8zzjJDJnMow1Xf6QZ1CBVZcoSpT22u4istBRjuOCDoET9LehqQNEkgswkPRZFrWEYL
wMUz+TIU4h1u38l5kefTQB3KmV72VZSTkuia+r16iw+edOVrnnxVeWW0RmH5DCBFvAx6QR/FTmDc
Op2zsCVKh6kyBtbTLzKzbZdSg6KHCeBVr8qRR8+ay6yl/+y3EAoocptwXORUqRCRSbCgBdF1ISaG
cVqV5amlTILKpWfOtp/2jXiZxvWWMuY4sLhWSYJvEdWJx/EAlfHS+zIISrS6uNtV66vegjjhC+8w
mHVFTIhrEdVPLbClmRzAyZc7AzJXvci14LLVc3cFM14Otmobg19OU8oYZTDjjDuFTI4+oUXLs3ee
iiqb5WpxCrj5Qas9AAJ1vQJ4QwcItgaW12h6uxp9jASYVWyHX4WKZmfsZNvOU+5NGcYrClDuyDLc
eiNpxmVlQg9EZwmfDCU59QqEOAZwwMrNS4om/ZWfw1eogUKRUzNqeyNldIGzSJ2ErryloyTSV8Bm
RdZ7f052cpHDh65dqQXQYyDjTGGtD0V0tbRcW4Zuv7EqSD22uOVE+eo9WkaAqoHK9W2r5UwfXFhc
UZ6BNsJTsDK8RcFVpw3KfbqFoMp/DMZYf8o57C8bg+2Zja03P/qPfUDnMPmnzmGjXeh4VfTWPGz4
D17Mw/QTFXQHZl+YxIm6rL1ah8knmqpKumWBjxMlTVKM36zDNOlEEzW8xjA+VETwngz23TpMtU5U
SzEs3O5kKI6ipf4Z67B3nruiSDPB0lRLk01Nh9el7hvNiqrfhlmEioKN2NY4co3zAKQZmNgbApJT
i1sUIlkOMUBbPi+gPee5t55lCt+ADlrnJPFgxGa8fLIumbJqiioqCe8+2UucpPFNVRt5jdqM1R5P
KsG/0VwwBf031AWWJM2EBu7ET9TPdqPciXW3xWv3oqUtPLJOQSg5LpqlWD5aSIQZSnOxKi7Nylmb
xXklqws1a5YO1QGw/5zcLhefyfUWxV9+/kUwpXw/iZJsqTKoCUkHFyYqGu8xfdwizOdg1ib99wpb
Th1JbHnUD64QXJyzuAUVUOn9nV/nGFRW1kMdF2ixGbWF73i/LPSYmCdRvjht+dDIBL1tbtHphSA3
NugnLRQbEbYaYFxhtN/qskKZEeEQxkWsxhK8tYA50FjBN8Gl40l52tgi2hVMikgCfBKuPEXfORSO
UEXx7VGF4YqWQyKkKODNzJaSZltSESfr/VpbLko6/lQ3nW0Tc5XqaJ/iDSCfYYpwa8fflHstvmrE
GKFVBN6pRo/KCtU/R4ajzm0jj4eOP5kyd3yEtrFgfetEYnV4gqvKbi4TXVhRIvc/e0oeXKh+dVGh
8FqCtutChFFwEgvHQtSjcGkgrsVBiY4EWHvrG9ttSTxIf5vcbxJk1p1V518yCm2nXPaXzTUgm3FU
RNi8gwEc9SBgEVZowDuEawMCcAkhYijJgnuE3eNEZPDIGIQX/gBRhVoxKrEQpH3qDMveXvTIm1KY
CaxTL2+ac6WNMZlyiNjxfM4RPyboonJJBYoUIlDnSJdDw8ZhYCK4/jAZSy0gyIfWcwbhUlhYXlKd
OzL9O3K4bq5G2CNpCkbIpNyjzMeOOpAxjZd7ewarfSa4Kf0hHZW/xA/vuwrphlTVACHRICXK6W9S
70HLALIA59xYGTLkhk8Yh28wwnvNWCyMYpk7VF0iOkgaJViHdFvOlbmAC2zjpQW1VB29TR22WjV0
qfLaXKLV0nezmdI2/plESQOcSd6PoMKulNzomSMMS3widmrvKbWVqKJBYhuENdpMVEt9lCB3MBYR
3yVVavobMgVkoczgygqTsxBYObTwL50jfCXlGIu1CnzWB2ALIWyRat8wCTAnmgAFtAYBCH/3Ss0L
qMDpXGirhSgEyrmigGqx4p4HKMPLioCk0lx/pqL5CSkE1zoPIjt5Xw91nYbyBvq+RDVOA+ljdN9Q
bpkaLf3iTlSJUS/wsrpve10aFe1SjyjJopBsOXaDEISBBAbdrYnUEpulOVJSICpbKBALv8jdCydD
DCUiNDG6BLaThExHr8qnNrXwWiCC8mKPmiIXdUlfkOKtOCvjFpg+uo1IlpqadGrm1ZfA9AtKdJRN
Md66w0aMDlgbbrUCAr1agTqMojNMWamEGuK9AzbUjWNpLDbkeUktr/IgWGcylZZGSe4TybjAeAI9
MA0ZFwSxxFEUAkUIWu0xDqhd6BlAMzR8voSiAuNl1WNKj4FKHsGE38D8TkAwis3EN7HvTrx8jC+B
RMUaEFkiAp8ucvp7EebyGRh6G4G+eaLnm0SnaRSAEvGxyBppiTpTkopmmAXxPIaRRd+ezAqnW4Js
PBywFpgZq6TWzwDo9yMJg8mRSP99VIkdUm3GeaXQPAICsXEj+9SI7W+9g19Cq0pPYQo8MgqpgtV0
QWEl02TI6nwOByqctWD9RyrN0aZVtFlvRz4CKDHUF7iKWJGNFcK5iRWiwIOm4MahJSAoDhLGcQ4Q
GUitDUbMELtNIUTKMq+7qRIXU1YG/VBbNqcSvmeiqZbL1PRuUFSiz54q2I7a5aRIqKNa5kMgSTm6
EpJ+B0vdaJ+Aa35NBcNh+5WowERli01FdVE46YOi2F9sNDKvRKcjftRsakE6qDGEXcL+TilBk+W+
SDFNuELp5EEwe/la182tiwLn2LdvPZUXHBkmsk1CKc+os84k5BNyATe/so4vhFin5o/4dqm3V6Iq
+JPoXjZoLZgW4GVQMUDjmao0bXgriQFHA+ALXtnBfQMLbgXcgCKJdAXW7A5dFzwfc1OaW/GySyAq
UJISXHWVQdVmcZE8NZL1OVJM3m2XbFsUUkHHkO3UuGNFfM5ZpaYJIAQAp7ZBLUoybylOopurOSGq
dfrWl6TPFeojCArTipGAiyJY7M+xvwCepKSnuamVs0xsr+PUAMmEqB0iZ1QVgNeFib2ow/RLDhUG
7L9wlq9Qo7JnkpsNNr/ireFn33D3vkCUc9k74CUMZHQgRwEUTijH9fYX6pjKQqtSbR6g415BlpkF
poC2n3XvD22bxus30MnsJYACZW4BzCM1RsuioPGVFEo/a9mH1IiSU/Tu/RlhHZi96oslGV8qEek1
06XlJaCwU5U5db8ARzY108FAYkhnke5FSf2VXLHFltC9ksHlzjFrP+ts2ZiKPagFkFV5tBZc+kt5
5bfku95dK9J+c+OsnKSNjRg7BgoBoM06Cq/FpqU4DkteNnN6MYLy4IWkPomzykGBcG3VAk7fkLqd
lNY45dsY+xgVx7eRFPkm5crBWL7DiAeBk7mTk3sWpnLp8wbVzMRxhJ7HSK9Uc1QCyJyEIGxnkuoL
6Pugdh0VHdJEijqqCpYQXIlwqiSXWlsj3CWB1VZ0cAZ+hui0ITyULjQqneYSQqPGfdEam7jDlIXS
BKodMaZan4nX+C5pN9Ggt+rY8E5wsLdmVOsnkVmf2w3KdRmKtcmgABhEaOzpHCRl9xjIRk+tlfue
u+2cSnm39mBqo34XmHOsA2l93w86thKEDjp868wpvjqidJm3nCuB4Z73CUUSS6aGmvryo+OlwSlz
DkiwZT6Uyj6XI/9MKJolnXRh5qoSpCKa/IJNyg89nPtfwJK1abgszAYtpTqpaBeRVa5rZy7L86pr
zjOzyjfeAHsSsW6AikLgQiK7aGyrJUdXW6qMxoWupcS4LnqnCqV3M0AitTAmtuncyIq1EXJawo2b
fk4TwLacZcAeys9GZSI4YmsPjQG6mNKPDB4pokfXtOWjZLT21JE75DAHOHcMbgiI8Fcq6AZdTOQi
GjpkUOIHN5A6vc5SwDxNkU6xKwSMI2xN5NiZI5hc/VJ0SDZxQoKR7XHcU4e+1nB0AugXz6GwnA8P
I5s23pMtvDTxc63JF5XV3uVQvxcZBgqXuacQyqBRPvW5sAhd8JtpBvR4lzorwHwgurEYBeWwgbre
r4rYruedW9wWitgO4hQLC/bUHGXmAEcoc4k4M/Kt1cxu1HiCAGtuwS0dABK55cyw+LzH7lPf5BmI
PwIfTRPQ2WhzbaNKYF48wAtrTpKNjzzXpIW8BdAAfkYp6DOC7Ttks6oZ/grcC1J2QxM+XVRp6691
8KaTDqzJSraeEpMah2HR+uwbl6K6rlanYlsp05ynGRUTt8+JMEhExEHwyjVnFlWIsSEpWHYomMKg
5/wkU4a/7exvRa0X8xhVRywlq3BBhAqU1Fl3mVad9rjWCaUeT9QciJrQFsumDNPJDRGvdMN1vZRr
j6Wmtd0Z7GlE1LX+plIV4c7QMecy1OIe8SBzkvtWgSR6laORrmJpHOj5xCDWc32bVEobCwGiKcAM
TIqvCKdY8ZcYRXkaGnel61vnXl8CcuXTbMt5sKq+AxiaPfqajx2Hgtudg2HPF+TndkFWl5dhYGUr
IQBsEMhX3HcYaRbpOAEOO8Z40J/iUgkJztH1MZX8czx32kG1KVxJFqBAQXTxaEqATNhtM6bhtRLB
xhH3JR0Ft2wLj7kjw6vMZZjgWwPdbANQaZ3KSTdztJyOf2X2YyQIRjYMZvIxLJ8EnAK4moxmToW1
94DgwpTA5MBTNj1d9jXC8Ke+JH9NTHmGe4kHW5o+lKvgqeeRgi8ygcppG8LfVkH9C72ZYikpP3Z4
iYxT36mQdjfvFZXTiWp7RTwPujZxVyR5+Peuo9K/12xNW8Wht5CVgjBVFKOJKhDUPf+hd2ozazRc
EO2m0seNqF/WNLTmJWpwDYwHteiStd5+UcuimxoOiqmet7DE5DbsEPuJ9NJcaboXkIT087qT7pHX
7GaBjblw3ws3eZrJlL60WWB12PrgZ5NWPhLDhRpdddIgh+60oOL5nAStMFTOuAsakTDJ9MGdBkme
neOsd9smjn7dJfltEeunsKQeW7CLS0M4c2LsjqlfP8KnoSkOYA29JmTLQ8S5OOVzh1OxvqD4/CRY
Gq2zDCPLqves07rJ0ZbujXtY9PEshZg70Zv8rk29i4gUYCwSYw6wKb/SsJak8wpfBiERFBRlHG74
58pCDjGZpxS9SBxdjjSYhIltXSa5Cx3cgz1fyXDjK3TpIHGL80Lsv1S2+w2yHgo2jbcjjwMVCfR6
lOSFNQ3r9gyksglAi447UnUaCoUwzcI2o+OrpufwHAfwhl3PqrKVCCj7ahWYRj0XEDdauhVbHwAJ
pmVOugqQ7r8XWzebGwJilrWi5MvSpVFUe0G0RF4L5TaU9vFvqcoVtX93mva5Ps7kOp8iPkJAbdeo
weEh7nAaP1Ou9KAgQIK9EtQK9A4yk7xsCKU6lKJsJznX6voOyN2lzJ4ErOde1g46vU1EZC/q9Qy/
AhLYMj8XLLDSGW5jhvMgIUWADwU+xva0Vq07qfMeVezTFomkzvrO+FzBSl5mj1macWELnQheD1Fl
C5lcCNyXgpWg+xrBZe1x57YCSAlNZuAtA+ijRAEgq5ehSFe1i+ljVSieYEY7i2Fq4Xh2L1cuEV99
o6iFcUGI5+kYk1WdkI9LfJwtMOHw55VL3Yy3JYVX2J6A9VRTkjdBvWzEBEEjpA0aoxvRKjgvRfde
K8shZJPOLCBvTemKAGHCMzUznpQB5apERB5giZE5lLRuqqbiqVP3ACwN2kNuLaIIpyuTxMM7OPE6
Za4X1o2kBc5K81IQ+GjwjGNfH5eUqufcPw705XAVhT49hpiIwfPSpR3H1ZcI4joXUW3GG4krS8/c
y6BtNrXbTNWKO9vNB0aQjqMCQlujKJooSuWOZQNNpka6N2vo6UrWk2aZ9Bdxqxj1LIZRivjQXAjt
+xh91nXf4FkqYBqSUvCmNoOAhARhrjcEfWV7k5KDdOEn4c4BEemqLrlNng3W50NNGZO6edmpzFCa
LyqDUJIAGrH6kna6GV8EWcv1ENiUA6S1XdhgpuRNJsmI2Mn+N80WbqQ2IBkd9hyYYoGtiumPtxQL
V6SL7Big+630NMv88zzLiwuALQuxDwLSZ7GaVFLt3LohyhAwg6yR7CbmWHRyfd7apXwN5GuBRIi2
yjDyzZpUvfYVvV5qkSCRZoBdyMPqJvFq5yZtS2R3Z3nWVJdmLmhLJgtvjAguYF/2xer5lxJyeiAi
lU+PVcKji0b+eREX81qScb5CVdmRmoLuf4QwF8LthmFal4ETUVb3A3OalsYNvSlrVdHjFgtIkbSM
rGUBnRGyzOfKQ4Ly5Q9b/Yy2FW4boARleiWmgo8yrOVV3DTmRS/jKtXKaNSHtTRPLBFan6LibV1n
uyZQEdUxHHJkDdCkmV37ngHECAe3sWu2NxbglKTqpjJEF3wCvDXhCyRHIblPFTa/hrIpoIQiv2iT
8qzzIX9bLYk3Ntb0S7/oTbnWoOhBdKn1SS9xjQcefUXinWRFQUQe+alGkgzxXgzz8771YwTLRk6Q
XZa5TkPOvdXaogE1VdEeLmFx9cpl1cOzzR3xuohXfgru0jbUpyBFwShCpF5BOFCkppegTgiSpEWr
GNvG2OmDSa4SxNhDJLE1bJowww5HX3KhdSAPgAORW5YZeu8FCZmd9DNHQvnOLFJv6njMEDCymYRz
7Vy1GhidejqgaYRJT50wHNroaujZKK1zd8GFwBgXMcJxUxsCeACcLdUYqIQmLqwBVkoD9TQKSV/V
NAfIbXdfANfCTIEJOTJkRHfE7oGfpGOvAVMFS3kqoz6FfDJbxIuqB6EjTADKlI366AYZWgy3Yk0e
GVlQjRt0uac6pjEjQdI0ZE5QDWy31PnZeMQmKZTJmSXn11qdPaoSCLyyUqceyojLvMseC0LfHC7F
Km9F+usC/d+kAUCGC2ZhxwslJ3OjXxlhZdfPAlSWJoUmP8XpNuZjzw0d5aAoBq2BiQ4aXj3JFzWP
y9DxTylwijMbqjaHs1OG1jhrcM5ZSdAkJx6VJFlEsaViG6ssnlwS4ZF51B4USdzmlTUOwwADCtWG
cRdT5QKQhukjjbS0urAUgC2hCHXMrrxLt+/WICILVlmnzSE7TAqExuFOK5/N1vqG1tJDPFbwKfUV
IL0UkL82LQZHTSrJY7fjNESMxY/ww3PjtoNkwSRDlqe4m0aQ3erqKqEABwBePU0jhMky3zTXgVQu
0hZ3CGuAjAO39QBt1EgbpOQKoZ8uSqzpGxRipnirgK/SA+CDAxJP9BMWl4wYok/sIMUkMcYF+PdJ
akVoGQsgkNUsOzN1nZi+Ek7b5LZzwbYYPRNNHX5CsxREbQH7UROuzdKmHRkbY7QMnqF+/ryoy3nZ
q9WZq9RTPN9FgsRs6Xt1S+ffPgOpa46NBt1WtA5L/3OUkPu1RZbPdK/BlOEM4BwFGWeBe4UHYDi6
ro0EDfXAObV0s14h0lO27UPTDF4IfocwKNKuShB1C0WVFmKjftWpjYWuxgHmBNcqYo+A7DOgDkoN
ZwCF/TrkedNC6klKnJsKZqKQPrgtp4KFIL7hNHiQAr0Pwh5haWRd58OLBFOKuriFKK97iyV2AiDL
QJ+mCMcEkn6k4bBeTl0LWyXZjed5od+lkTXp1YKQEuGEeRiegf3yEhz5qPSOwzxYN0E+bWzDXCZY
KYeo5i31VmBjKxFoN3elI283kTh0/OzCKMNN5hUocvXBFQZ44RVOnOcCgD2n1B6lrDr3/fiyKAO0
9AzE9q2Z56CnmKjVwg76NRACYZ3ET3KpdXNTw3pC7iGv4bNA+mMgpyaR/yv4IXEQV2MN+Pg0lmFU
FZSgx50DzJWI0SgBEaJz89AUhTPz7OqxkiKIqzKnwMCJI/nhRlexBdfry6ZHn9RQAmMcCE021Osm
VsvaSnzKQ0GL/mZcOPpcz+gE1KEBoMXBM0WIgIh2OVI3kgZ9kY1RmuexokDVBaqLDmpBKQZpDU1P
Fyn8dNTUiLkTXUcmL8KKMzJ1cAMywaCIAtromUcK7g5ryXQMMhboZ16BagMZpaprPSMFRKp6cEot
A1SQaHYrtjZK6wRNtbZUzywCQT+ExB+j54HZzoOHM8aMi+7OShLciRogCLEbd+O6jgERx9o8SyXu
tYDXY4kPWjXBbAPHpP4c5dxF0IvxGQpkKmXG6jpXen9scTPlICg9EllRAUHsx+q3HKFbwQu8OWuf
YpPD1QC/TMYAwFxKPQlqhLKENlhrorM/KTKq6YZa4RTkdBvD6KaVDZXbKbzrrkfFkwYfR2PUK1NR
TRYG5QBUulr4tYEF9aqu15FT3MV4kxNE8vpwsKd3K427bJELRj+G5USLRdMpkUjSIFHpc5xXF12a
n6dp62KP2X/R5eibUliIAdPH0VHolQySA9myRz1caCh69Z3VSJ8rN53S89HmjZdfwLiCylnedQGN
xK7PnTEG9hvPaW8oIS30ylhKNDkwIoNLic3eYIKKW7UrbzAEuA0qbXBxfUL3vph0ndvMA0289Ifk
IimqZqaIn6UeRkILLMXCZAlhaqiORQrXnDTZCbAmKxTh1BHyr5KBqquHeit4aHlKxEOMiT77rDQ6
aW2OnRmZU4MarofaqZpAsSzv+1TqoAeJS7vXwKzF4hcbmNRZxT/IBq+hI+fGmjQbZXJ5icaeOwKm
HkxV2X/IccaZSMiDTFRKxJ28DjTEqxUfXo0Pp9Q04PnVNfVN3evAFmXCV1zdwPTJ5Smerp1YokiK
pHrjE5engaHPNaN50A3kylF7H5UqSi2x5lSEFy4ipiCw7HiqwF7Ocbi5wKl1oTR8dNQ650JQ027B
pGocBSrKCuJN4HMqqhTCI0ybuQvRzDLbC6ekL4InRr4yO3DVXsIGUwZhB4+63ahKgwl3KvUh9i3t
LQP0B9zZDBQNsFHIatR5uF5CirFTN/U/121/nvauPksD5x7lRuvCiJGvrjXai44P3hsbtSklayIf
0MYw/m78Lr32cxldDiO5jj332quJ9WV0wyy/vwFxLkEPiOlP1PqDrUIOpS7CQyS3id9io8SkT7hP
v8W6cdnZpHDg2JgoMvvGIQFxkbVDosyE+qYjqR9ArQQRdZV2ytS2SDfaRC+hsQBKLpKzsqEc3NB/
G2lhGswwApxYFu4cILozxHUj6bQjuvAdNow7yFPmufIgZ9ltIw21hdhDZE1vWVCRftoj5dpa9mnf
+cqCxsKlCywXPX5yO9yUJ5ETIgpT1fJCsxKUJL2V6BQLEcbuCAEr6OoZ4t1NPlUMynEIgHh9Z85z
BI4RJEbhGhHuAFDOwvbCDQUtyAJTTQwnEWZ1k0SQYRjaSLCUNvYTmjvXjRYV7PgWu1yspG1YiDa+
lKKP7BfO7wTYi6jtrmnlQX0yq6s6oRFXercarjpiQqwxwJcItn0KoSjSpqEdTHrFNyfp2saveJEp
PRRVAWRDXYk9BgP4sooojJnOt6o6txK+ge/2MkBXqkqZ3WIYa0AngKKSZqG67uQwmXe5aCIekz8Z
YY6yPKCGqlR4sWZyjbSzaJaXclUj5xc3d2KPy1Vea2PunmbUrvOoGQDUDZLTmk312riq8FWiFJg/
JbJ8A5xzZKLpNg46/T7rONDwLp/2+EGim2qiNhcSM0A8BiAY+J/DHtWAGLW9UZsn4MnQjbRptc+8
NjulNE+lhLsdRkgZwhcF/+qgoTMyNGVptDqsTCPAQdOXzkNJuLDuZwHiQKCYK3vaenROjYB9T0bV
jTMLnkBZFJ/NqNqJPg8UVIANxLL9ilnBBsw8bVOrsu/UfijdSIRkgnmtJq533qJnqbc0W8kVwVTl
UjDLUTwaeWl8f9U7uEqVNW4iANs+i0mjjHsPLC8yU6AKspmWC7d1AatUTbV6KuZGvrSc9LpsywuM
2rbZcGv/m+CqviPDJttyS67kld1Vtcu7611RYS//n//jBfcz/PQy8eLyJvlrv/TzgT7tnj+ZZuvu
f/7HY1IB0OAJHC+J3wKvpPdIrecnen7cnw0QbvlW1RMjC4p2IpmShKCHzNKVDQVsUpjEzuvPde1E
tKCh6vySJkPFMd++5J9Nws+/38ts/vx3fvYVXqZngFdJpvIGxfTbE/2ZSVCVE2oOuqLpmqgr/D99
bxK4AIGoySYKOc9TYABr+weA8LdP/J2F8PPvd7w5UORDp0ASTwwDKREUOFRd0kHq7U2BoCknom6C
05MsS0bN4sNNgSQBReOtvNudf2IZDLC9N0tf+XBfUT90t2v6iazLsqGBgzS/Qy3ffGPrBHQKm0DS
wVuq9PRfNtab4/CfHXg/TPuf3gt/bK/rL6fPX3/HLGPJBLeic+RpIjVGvuKbGRDME4kE2qSWQOdd
hSf6sqg+0BTI6qF7nTmAqWQquizJkmbK4rs5AKsLIFdXRQ5DQ+U3P9xGQKDswL2uyScgWQftMlDj
oipbvOc360BiKwA8BqmsKcqHXAaSwR110HHHFJABySxzvqNuSer+8aedgJMG2s+dz3SblvrhVgGI
8AOnAHH2E7CghsJhqGuAl94tA4EDk50g6mDPNYOOz/d194GOA4V7+qBloLPdFV1UJVljM2jPmP03
O0Gw9BPFNBVNetknHI7PH/iBpmBgHxw0BZp4gmWcZGr0ILkbRHX/MFBPdF4/O8SCQWCJHBofbQa+
hyp//VpU5RMDu0DTMERDG27F/bNA1k5kxTRE2TA4LA1yhY82AzBDDlwDEheCBGdJtEzWu27wFd9s
A8JjlTPCUqHuSvzvkCax5j7QLmB1HjgFMpceGqRQbQyufng4+1OgmydQd+jk8v1V7ozhxx9rCoxD
Z0AzT3TiIgg70JG+f8U3i4BtwNogKqBJJekf8UqUpENzYVkeKFcchqS7kkIEsL8IDOuEmJgZIE3m
NCA2+nCL4CVOOeAs5CsqlkQx5Jlypgyp7ptFIGlkSZImiiIWdEQF+sfbBocmwrp6wiVAFmTyRYmN
9f1agEwWCavbAr4pDcUS7SUM+0hnoXhoVKQaJ5LOJPAH9/0Lk/HtIoCYKMkgA9CJIWHkVvho2wCo
yIHXAbEv2uwWTkdcizrp4H5RTFZP4N6rBI0SZSPMaD5cfvD9pRxwEugn5MimKqnKywTsn4WclKwQ
aK0SJ6FhvEShH2gXyAdXxFSR2H8gzXLZ75+CgkKRgGNStDgKBpd0+eMdAtahd6FinbC0LcJiTeY1
v98BgkHyCBJGk2TZMiEvWx8vNfp+P//1PcAcwJimOsBOlyFOS/unANjZE8u0LBbBS+o03BUfKyqk
mH3gSSgPBTPuAOpEMgVSgqK9iECQRHJoLgLyBujlL/njB5sD6dDCKS2SoUPEQqc9wHJ4dxtI1NOG
s1IxdCB8sPY+2ir4vjcP2ggEO6pKAf33DkTi5qFCZFAp06msKuKfuA7/wJ3xW9sRrFX49Nxw9HbF
7/Ul/9kvvJbof/z599L7cy9t6Pvs/ebQgHz58H80JP9zrx/5nAS/+eHQgXnz173fLX745e/f/fmp
vn/W23/a+6Z7D/b6k9d/XHi7fJs/4p343Dj9/qXOtxFdzr/FJT8qvcft2+Yp5e3Xv/5um/UfW3hv
zn7L+vf+9c2reH2iP//zN2/CoMy/N9C/x4sInV3u7b0FIud/rJYfWt28g5ct+/PX6yTh3qBcQocO
Cva6aLbx3rDSMcbdxd5eD1/mrDz4Yau8ip+814GGrTw06g8dduxun15HGcYcWgSHjnm9S6uH0Hv8
lHz7VLq7T2PABsnrsM8fQth26Ic8D/rpv06ux//tdbDnoY+w2MacKHmyD8MYVFIOf+QI5YfidaDh
cTVSuIOHZYB8G37627ec4y/+9Dr9ryM/fw531cGfs013nz7v8qfd61jPI1OKOHTkie89JFW5t7iH
osuh406dLi1fhxkeVj/Cw06zalsmHHHhp3nlxbu942OIjQ9+6twr8/1hh8zz4GFLFw/p/ZPZOMJG
vGGHz7dgo/cmwvzlxfvrQ3++fdjfhOYRXt/cfXfim0d4ZT8uBAw7D39l47//33L36em/LDGWy/d2
HSzfw4df7eJu76XRLz981DPv4X0AIA2AhkPX79muSEp37x6hLneEcXGf2Z8F9Qj36nr7tHW2xeM2
f33C4fyRjnGNrLddUpb7y2EAuRw6wettuG2813GeH3eo+x5h2HeDHmEXr7lIHx/3F4N2hMW73lac
vtt4/zAj7z3CPCT9cEpm1f6bG/LoQ6cY5fLd/jo7xsH+POq7iRhKwIc+7cthiax/UWyr1+Gel5t1
hOV2TUT/tLefKeq8fso/SwJ/fRdtiE/c7yHW62jDM8tDH+LQGdns4p2zDV8Heh5XOsL9sSFhzref
znZJvLfo5KGHePBDJ9E23F8e8lA6PHjc6mm7nz0d4667QYDx9dme53fA0x78qH//X8mnmyT6+//+
xKL7dJn//f/Ej166P9fKEeYakqJXvJvrAZ9w6Be42cb9+8MO+Z3DB751ftiFQ7fq0OcdVaj1xNtP
s22x/zYH6Nqhg1NI8t5FsfKg43nouJtm23sh8/E61PP6048wHV9/CLtp2r9+yl8/677i5rl9aPaX
sX6MmXg+RDc/bPAB6PjzWf69guH/nyodKAFqIq81qrdFzJ8UQX+ogf7kd/9VBdPw4f3O/+Vb+PU1
+bf4KeHKeX2dw0o/Qnzzt6oo39UUpSMsx38mc/zPaTl/qFYJB5X48flGWOzyfuckNWfW2ykZOq0/
X++/nmkeHpGC4nWg5zPlCAf3qAqd7bu5HrCHhz7uZBdH2zx4HWh43IHrcOiwy5xp2D9ZjxFQT4sy
eZcDDMizQ5923O8e3d+tzx0jrp558fu5MI6Qas22ebL7tCyGsfeW29AjPXRGZvk2fty7aAZIx6Gj
zr0HCqI0hF6HGpbbAJ48eGBYgnGx615Heh73CIHkfJdH23h/2GPMQ77b7c/u0CM9dBKwPYFcuHeg
SeIRxl3g8L3N9yZBOkZ2tXz84YyQjpFdLcttuP+0Qwv+0Nk93eXvFpg0kLQOHpbGAIWj3V5m9Qz5
OXTks21Zv1sNxwj1z7zSrd5HKM8MlkMfeBMm9TZ4/8hHmOMzj+O93MVFudvv/0FEO/wNnlXtLqJN
kjuvYw2nD7aCr3/96wH/OgmfmJPXgZ7HHQgAh840kjPb90W6I2wRCpXl/sMeI+s539GrzH+45Z5Z
WIdOxHmSN9v9s+IYV/MlPfH94OeZNnfo0yInWVbv6lHSALU7dOBrSkbvwir5GH2SYUfTc99bEzAf
D3/gzfOpmXvxfrXhGMnHJt3uHxLPWM5DZ3hTb8nr8qfXrz5sZVk+QuSzaXZP+5eHPJCyDn5eTM36
l133OtjLIx9htd0GOVO8F1zKx4A33MZeuXv6tMIQ5SnZN8k5Rp/rM8HV0MYfo0qxNydH6fGgUjYU
m/P9BX2M5Gazy99Xz47Rth4jNVUVn27PP53vUJqn6/71fTX7GEcp+c1uwKus92vPaGENsOdDlznn
P92D9fZx9/Q+r5Qs/Rhh43XyGGzDvRYC2G0Fov/hT79KiqTeWzAW8FDYUb8a+l9XtZMVjfT0369q
Nwa8sN/dOka1fk6e+EPt4BgX/nrXeu8CwAGqfeh22nCul58uh+7W7rnOth7aqpB3Xod+vkN+jf38
dZXt+1m/KbflrtgbfYDdH/o9xgzwjNwCb/YOuQoDz/xZAMPD/KFi5Jhi3sPD7t2pNjCcTfNnYcHL
+P+6DQzvhEvpj2xgqrUx8/iLknvyyBz84nc+Ao55WuXb950+/WfZ4x9dCC/owNc1O2yQAX/8bgl/
n8v/x9217bZtBNFf4Q8Yjawarl8KSI7ii2xXtWQXfVyJjLSRZKok14X81N/o7/VLeobUwpwlLcra
SYTkJUBsYDhezg7ncubMjrZVj7mmFYCect0DqMElvU9TnGrM27JFW8frzy8+6p2au5t/fLxk5x2P
SnsdPsHzaDcwhqrOmPOsoi/Kh3w4V3AM+9/FEZhXArXKRS9rv4HZl3/Uw1+a2WkL9iz7G/vDbSD1
iyhOpjwLJSoNOCeE8vtXZ+5N6l4I4vPxFTtCL51XshE0NYmtO7Rv04fFFDKo8Oxr2LcPW9b/q9lB
V80o87RnSb6W5jR9X1iRCVk5JFUC8XahXlQwRHt1VZaMeTf73/0N9wrNHSslPwSJZOQKe6wjlufk
tHC+hwtd/2K6SlQ3ruPEwTKJZJN987fSGdO2LRBV30RABPAYGh8F+5j9zeA3FP2slNwMJKAkv4Ob
M2FSidjJ1wqGyoQ66CTKrWTQrJ+3cBCb8xLlscAl22QopHPQW+qkkqjQEmRf1f+I0izoqifWvz8+
ETiUP6OlU1aUgAVcUGE8uIywMzlDgFz8+WR74L6RcJrA443rWuLgzYE3Igox3xPvjE1wa1JmLxvp
Akbzlv6noEIB2ccvtKgbU87gCGy8VOUvam8TRn2biAAjFkUW+10EBZ3EjPnbFDASnPfUFFCjrkrG
ANZZoWTsAobSeZoa7NlkYlsC1560VSGfhZMog9IwEsIvtVTs2ks42jv1rIBY31z78jkTlZrvfT9X
a3wm63yKRIP33LE9ibmOj/ESq6D5vLVEH9bKrR9k3FoL2bFugXKnW0WVcNmfIHYyO7owKkQt0vB6
QzW5Nq/p6o56XyLq09bU8khKIg+8xmVxXiPYz+xj9g/7Nsdxq2jpRWXsRWLwFfCCLKUJBx4LS4Ql
AwC9sji4d6rXYM7zP5hhht5hlqV55fouetbcVX1o/OQ2l63xiBszcaJNEf+KXrgOVZjrPorHypmq
kEC2UmGiOJxzGGac1jlF0PGIvIhHDfghegmAUeSj6oVrQEGZvxOJicAuBst0Ogsesd5d13r6Y4lL
8TDc+gQB++0C1eOMox4Tl6b3JxCl74lifUYsK/CXO1Q88AKlmYRQakH1AExHu96BYUuAeYsWF8Ik
gJIW0XJtNSa3fyKBXoSLINfMk6/2hzOJEfmNbF4Ca2PHQmOV4nDZRFEA900l4JpfrwEn0TnUnEcy
JY34AAItFXnVcz9Klm680A7wUwIq0U1oWsqqR+YuMalH9eKoLFRichzrDGknHEuOTgROtjdBCBkn
ZXUluuZFQEakFQ4DQvP4VXPE8Ukt5gRGrPtYnwp8qy/M2tEapJX2hPYPUocY934C3YuVlEfVEoMN
A5UopObMb4N+3D5nf40HUWKslEJbgXjxITGusjn1vq+PeATW7AXIDHZFsHfE/gFvHcPhPgOAjf6Q
9Gifp+A90YhWWCleILrqAL45VvoLFyxg6J0ElWHuXAUsHUXs6QIJejqzNkiXSGLC4hYOCiNuTKyE
wjPjvjSB8LULMrFIl3VtC+gK4qxxHPJ3JjELMkx0cIPuA3MjVfSKeXdFBWEBD4wkBjUuQXcW9Omf
Yee+fMQtCSKKK0zYIj3lh9ySCOgg2ZUq4B+u1Yq7BlDp2kN5y/03hxv9dTLFelvnZrTa2yBtO1bZ
ClhPP3YouMCE7q92Ab+pkS1wpfto5M9n1SMRuNc3yqnUSzAPAg2t4soVkYifURcEW6RjyxJMDhg8
CvUzrw2BPt7fLoh6ae3eaYlM/C5acV6Z1qkAIomCWwxV1sX6LQnE0wDjeRVDlpjfHSAN1KtVpb4n
kkpgHkSt4DasOeSBhUSzbDRTVf4QWlvnG56P1BfsGXdPGhzgEqI1iJisnCLGktAYtWEKCys6S3ik
h5dxVHMcEg24Rx1lyDPZeUi4uqsMtLCrzUUsS8cmV4lGQt88qXSmk7onnP4s0e4brtC/WazrfEm7
RZA/byu/1WGI4Z6eSlmfqAAUvi0dHYCdEPbDmZ7HCERqjghIaCzQacx2m8Od/Puggj6qFYv//vk3
nau1QnMqnDJnA3gwdvY01libHzfSIKo9AuEiZxnE4tiztkTLEXxnczU3de8cyBNsHxKIOz/G8zAO
fgpGao5kTy9Z7kA7IU8kgEB9ZXSiGSwKdSks1aRtZb7ueaCOFvpoMtPqKE2NlZcXfYpnCLxqTLhO
ayQLuOobtcpmTvBRqN34eTlg+SeH2P+AXQA0qjBp5MTEjYnYYV+EPz1+WX9KNrHmoPyj3gavljP7
s5duf2N/uA32DyYm/cIcsQR84jxGjEMABOa4JLKY3iIYqsWz22KQaOEC+5JFSyQzZZdSHQcy7y7U
oKYS0mRUWS7crP3v/oWEOxxwXqm3onL3unX0bse4YIB+Bf/qtM6+1oV706iL/fMbs58sIpX8+j8A
AAD//w==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55</xdr:col>
      <xdr:colOff>215900</xdr:colOff>
      <xdr:row>5</xdr:row>
      <xdr:rowOff>165106</xdr:rowOff>
    </xdr:from>
    <xdr:to>
      <xdr:col>64</xdr:col>
      <xdr:colOff>419100</xdr:colOff>
      <xdr:row>39</xdr:row>
      <xdr:rowOff>101600</xdr:rowOff>
    </xdr:to>
    <xdr:graphicFrame macro="">
      <xdr:nvGraphicFramePr>
        <xdr:cNvPr id="3" name="Chart 2">
          <a:extLst>
            <a:ext uri="{FF2B5EF4-FFF2-40B4-BE49-F238E27FC236}">
              <a16:creationId xmlns:a16="http://schemas.microsoft.com/office/drawing/2014/main" id="{9AB29EFB-6FAD-2244-AA81-39C501319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26</xdr:col>
      <xdr:colOff>95250</xdr:colOff>
      <xdr:row>191</xdr:row>
      <xdr:rowOff>57150</xdr:rowOff>
    </xdr:from>
    <xdr:to>
      <xdr:col>38</xdr:col>
      <xdr:colOff>152400</xdr:colOff>
      <xdr:row>205</xdr:row>
      <xdr:rowOff>76200</xdr:rowOff>
    </xdr:to>
    <xdr:graphicFrame macro="">
      <xdr:nvGraphicFramePr>
        <xdr:cNvPr id="2" name="Chart 1">
          <a:extLst>
            <a:ext uri="{FF2B5EF4-FFF2-40B4-BE49-F238E27FC236}">
              <a16:creationId xmlns:a16="http://schemas.microsoft.com/office/drawing/2014/main" id="{E1E46C1B-1A6B-EE47-8AC2-7F0E00EE0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355600</xdr:colOff>
      <xdr:row>30</xdr:row>
      <xdr:rowOff>95250</xdr:rowOff>
    </xdr:from>
    <xdr:to>
      <xdr:col>29</xdr:col>
      <xdr:colOff>393700</xdr:colOff>
      <xdr:row>67</xdr:row>
      <xdr:rowOff>76200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E06666F6-5572-D841-87CA-E7B1E1803B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912600" y="6191250"/>
              <a:ext cx="12420600" cy="74993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393700</xdr:colOff>
      <xdr:row>12</xdr:row>
      <xdr:rowOff>101600</xdr:rowOff>
    </xdr:from>
    <xdr:to>
      <xdr:col>19</xdr:col>
      <xdr:colOff>292100</xdr:colOff>
      <xdr:row>29</xdr:row>
      <xdr:rowOff>139700</xdr:rowOff>
    </xdr:to>
    <xdr:graphicFrame macro="">
      <xdr:nvGraphicFramePr>
        <xdr:cNvPr id="11" name="Chart 10">
          <a:extLst>
            <a:ext uri="{FF2B5EF4-FFF2-40B4-BE49-F238E27FC236}">
              <a16:creationId xmlns:a16="http://schemas.microsoft.com/office/drawing/2014/main" id="{A37FCB1A-F872-3B47-A5FE-68FBDA61F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R263"/>
  <sheetViews>
    <sheetView tabSelected="1" workbookViewId="0">
      <pane xSplit="3" ySplit="2" topLeftCell="D30" activePane="bottomRight" state="frozen"/>
      <selection pane="topRight" activeCell="D1" sqref="D1"/>
      <selection pane="bottomLeft" activeCell="A2" sqref="A2"/>
      <selection pane="bottomRight" sqref="A1:A1048576"/>
    </sheetView>
  </sheetViews>
  <sheetFormatPr baseColWidth="10" defaultRowHeight="16"/>
  <cols>
    <col min="3" max="3" width="14.1640625" customWidth="1"/>
    <col min="4" max="23" width="10.83203125" customWidth="1"/>
    <col min="24" max="25" width="8.5" customWidth="1"/>
    <col min="26" max="26" width="5.6640625" customWidth="1"/>
    <col min="27" max="34" width="5.5" customWidth="1"/>
    <col min="35" max="35" width="5.5" style="35" customWidth="1"/>
    <col min="36" max="50" width="5.5" customWidth="1"/>
    <col min="51" max="54" width="10.83203125" customWidth="1"/>
    <col min="55" max="55" width="34" customWidth="1"/>
    <col min="56" max="56" width="72.1640625" customWidth="1"/>
    <col min="57" max="57" width="45.33203125" customWidth="1"/>
    <col min="67" max="67" width="63.83203125" customWidth="1"/>
    <col min="68" max="68" width="31.83203125" style="5" customWidth="1"/>
    <col min="69" max="69" width="9" style="5" customWidth="1"/>
    <col min="70" max="75" width="9" style="11" customWidth="1"/>
    <col min="76" max="77" width="25" style="5" customWidth="1"/>
    <col min="78" max="78" width="10.83203125" style="11" customWidth="1"/>
    <col min="79" max="95" width="9.5" style="11" customWidth="1"/>
  </cols>
  <sheetData>
    <row r="1" spans="1:96" ht="31" customHeight="1">
      <c r="Q1" t="s">
        <v>1369</v>
      </c>
      <c r="R1" t="s">
        <v>1370</v>
      </c>
      <c r="S1" t="s">
        <v>1371</v>
      </c>
      <c r="T1" t="s">
        <v>1372</v>
      </c>
      <c r="U1" t="s">
        <v>1373</v>
      </c>
      <c r="V1" t="s">
        <v>1374</v>
      </c>
      <c r="W1" t="s">
        <v>1375</v>
      </c>
      <c r="Z1" s="20"/>
      <c r="AA1" s="20"/>
      <c r="AB1" s="20"/>
      <c r="AC1" s="21" t="s">
        <v>1330</v>
      </c>
      <c r="AD1" s="20"/>
      <c r="AE1" s="20"/>
      <c r="AF1" s="20"/>
      <c r="AG1" s="20"/>
      <c r="AH1" s="31"/>
      <c r="AI1" s="30"/>
      <c r="AJ1" s="22"/>
      <c r="AK1" s="23" t="s">
        <v>1331</v>
      </c>
      <c r="AL1" s="22"/>
      <c r="AM1" s="22"/>
      <c r="AN1" s="22"/>
      <c r="AO1" s="22"/>
      <c r="AP1" s="27"/>
      <c r="AQ1" s="25" t="s">
        <v>1332</v>
      </c>
      <c r="AR1" s="24"/>
      <c r="AS1" s="24"/>
      <c r="AT1" s="24"/>
      <c r="AU1" s="32"/>
      <c r="AV1" s="47"/>
    </row>
    <row r="2" spans="1:96" s="13" customFormat="1" ht="21">
      <c r="D2" s="13" t="s">
        <v>1</v>
      </c>
      <c r="E2" s="13" t="s">
        <v>2</v>
      </c>
      <c r="F2" s="13" t="s">
        <v>3</v>
      </c>
      <c r="G2" s="13" t="s">
        <v>1336</v>
      </c>
      <c r="H2" s="13" t="s">
        <v>1335</v>
      </c>
      <c r="I2" s="13" t="s">
        <v>1337</v>
      </c>
      <c r="J2" s="13" t="s">
        <v>1338</v>
      </c>
      <c r="K2" s="13" t="s">
        <v>1339</v>
      </c>
      <c r="L2" s="13" t="s">
        <v>4</v>
      </c>
      <c r="M2" s="13" t="s">
        <v>5</v>
      </c>
      <c r="O2" s="13" t="s">
        <v>6</v>
      </c>
      <c r="P2" s="13" t="s">
        <v>7</v>
      </c>
      <c r="Q2" s="13" t="s">
        <v>8</v>
      </c>
      <c r="R2" s="13" t="s">
        <v>9</v>
      </c>
      <c r="S2" s="13" t="s">
        <v>10</v>
      </c>
      <c r="T2" s="13" t="s">
        <v>11</v>
      </c>
      <c r="U2" s="13" t="s">
        <v>12</v>
      </c>
      <c r="V2" s="13" t="s">
        <v>13</v>
      </c>
      <c r="W2" s="13" t="s">
        <v>14</v>
      </c>
      <c r="X2" s="13" t="s">
        <v>1367</v>
      </c>
      <c r="Y2" s="13" t="s">
        <v>1368</v>
      </c>
      <c r="Z2" s="20" t="s">
        <v>15</v>
      </c>
      <c r="AA2" s="20" t="s">
        <v>19</v>
      </c>
      <c r="AB2" s="20" t="s">
        <v>21</v>
      </c>
      <c r="AC2" s="20" t="s">
        <v>22</v>
      </c>
      <c r="AD2" s="20" t="s">
        <v>23</v>
      </c>
      <c r="AE2" s="20" t="s">
        <v>24</v>
      </c>
      <c r="AF2" s="20" t="s">
        <v>25</v>
      </c>
      <c r="AG2" s="20" t="s">
        <v>26</v>
      </c>
      <c r="AH2" s="31" t="s">
        <v>27</v>
      </c>
      <c r="AI2" s="30" t="s">
        <v>38</v>
      </c>
      <c r="AJ2" s="22" t="s">
        <v>28</v>
      </c>
      <c r="AK2" s="22" t="s">
        <v>29</v>
      </c>
      <c r="AL2" s="22" t="s">
        <v>30</v>
      </c>
      <c r="AM2" s="22" t="s">
        <v>31</v>
      </c>
      <c r="AN2" s="22" t="s">
        <v>32</v>
      </c>
      <c r="AO2" s="22" t="s">
        <v>33</v>
      </c>
      <c r="AP2" s="27" t="s">
        <v>34</v>
      </c>
      <c r="AQ2" s="24" t="s">
        <v>16</v>
      </c>
      <c r="AR2" s="24" t="s">
        <v>17</v>
      </c>
      <c r="AS2" s="24" t="s">
        <v>18</v>
      </c>
      <c r="AT2" s="24" t="s">
        <v>35</v>
      </c>
      <c r="AU2" s="32" t="s">
        <v>36</v>
      </c>
      <c r="AV2" s="47"/>
      <c r="AW2" s="13" t="s">
        <v>37</v>
      </c>
      <c r="AX2" s="13" t="s">
        <v>20</v>
      </c>
      <c r="BC2" s="13" t="s">
        <v>39</v>
      </c>
      <c r="BD2" s="13" t="s">
        <v>40</v>
      </c>
      <c r="BE2" s="13" t="s">
        <v>41</v>
      </c>
      <c r="BF2" s="13" t="s">
        <v>42</v>
      </c>
      <c r="BG2" s="13" t="s">
        <v>1099</v>
      </c>
      <c r="BI2" s="13" t="s">
        <v>43</v>
      </c>
      <c r="BJ2" s="13" t="s">
        <v>44</v>
      </c>
      <c r="BK2" s="13" t="s">
        <v>45</v>
      </c>
      <c r="BL2" s="13" t="s">
        <v>46</v>
      </c>
      <c r="BM2" s="13" t="s">
        <v>47</v>
      </c>
      <c r="BN2" s="13" t="s">
        <v>48</v>
      </c>
      <c r="BO2" s="13" t="s">
        <v>49</v>
      </c>
      <c r="BP2" s="14" t="s">
        <v>1039</v>
      </c>
      <c r="BQ2" s="14"/>
      <c r="BR2" s="11" t="s">
        <v>1144</v>
      </c>
      <c r="BS2" s="11" t="s">
        <v>1151</v>
      </c>
      <c r="BT2" s="11" t="s">
        <v>1333</v>
      </c>
      <c r="BU2" s="11" t="s">
        <v>1150</v>
      </c>
      <c r="BV2" s="11" t="s">
        <v>1148</v>
      </c>
      <c r="BW2" s="11" t="s">
        <v>1163</v>
      </c>
      <c r="BX2" s="14"/>
      <c r="BY2" s="14"/>
      <c r="BZ2" s="15" t="s">
        <v>1311</v>
      </c>
      <c r="CA2" s="15" t="s">
        <v>1309</v>
      </c>
      <c r="CB2" s="15" t="s">
        <v>1310</v>
      </c>
      <c r="CC2" s="15" t="s">
        <v>1312</v>
      </c>
      <c r="CD2" s="15" t="s">
        <v>1315</v>
      </c>
      <c r="CE2" s="15" t="s">
        <v>1313</v>
      </c>
      <c r="CF2" s="15" t="s">
        <v>1314</v>
      </c>
      <c r="CG2" s="15" t="s">
        <v>1317</v>
      </c>
      <c r="CH2" s="15" t="s">
        <v>1154</v>
      </c>
      <c r="CI2" s="15" t="s">
        <v>1318</v>
      </c>
      <c r="CJ2" s="15" t="s">
        <v>1323</v>
      </c>
      <c r="CK2" s="15" t="s">
        <v>1319</v>
      </c>
      <c r="CL2" s="15" t="s">
        <v>1316</v>
      </c>
      <c r="CM2" s="15" t="s">
        <v>1124</v>
      </c>
      <c r="CN2" s="15" t="s">
        <v>1320</v>
      </c>
      <c r="CO2" s="15" t="s">
        <v>1321</v>
      </c>
      <c r="CP2" s="15" t="s">
        <v>1324</v>
      </c>
      <c r="CQ2" s="15" t="s">
        <v>1325</v>
      </c>
      <c r="CR2" s="13" t="s">
        <v>50</v>
      </c>
    </row>
    <row r="3" spans="1:96">
      <c r="A3" t="s">
        <v>279</v>
      </c>
      <c r="B3" t="s">
        <v>280</v>
      </c>
      <c r="C3" t="s">
        <v>281</v>
      </c>
      <c r="D3" t="s">
        <v>70</v>
      </c>
      <c r="E3" t="s">
        <v>144</v>
      </c>
      <c r="F3" t="s">
        <v>56</v>
      </c>
      <c r="G3">
        <f>IF(ISNUMBER(SEARCH(G$2,$F3)),1,0)</f>
        <v>0</v>
      </c>
      <c r="H3">
        <f t="shared" ref="H3:J18" si="0">IF(ISNUMBER(SEARCH(H$2,$F3)),1,0)</f>
        <v>0</v>
      </c>
      <c r="I3">
        <f t="shared" si="0"/>
        <v>0</v>
      </c>
      <c r="J3">
        <f t="shared" si="0"/>
        <v>1</v>
      </c>
      <c r="K3">
        <f>SUM(G3:J3)</f>
        <v>1</v>
      </c>
      <c r="L3" t="s">
        <v>72</v>
      </c>
      <c r="M3" t="s">
        <v>227</v>
      </c>
      <c r="N3" t="str">
        <f>M3</f>
        <v>Denmark</v>
      </c>
      <c r="O3" t="s">
        <v>59</v>
      </c>
      <c r="P3" t="s">
        <v>60</v>
      </c>
      <c r="Q3">
        <v>3</v>
      </c>
      <c r="R3">
        <v>2</v>
      </c>
      <c r="S3">
        <v>5</v>
      </c>
      <c r="T3">
        <v>2</v>
      </c>
      <c r="U3">
        <v>4</v>
      </c>
      <c r="V3">
        <v>5</v>
      </c>
      <c r="W3">
        <v>2</v>
      </c>
      <c r="X3">
        <f>(Q3+S3-T3-R3)/4/6</f>
        <v>0.16666666666666666</v>
      </c>
      <c r="Y3">
        <f>(T3+V3-U3-W3)/4/6</f>
        <v>4.1666666666666664E-2</v>
      </c>
      <c r="Z3">
        <v>5</v>
      </c>
      <c r="AA3">
        <v>5</v>
      </c>
      <c r="AB3">
        <v>4</v>
      </c>
      <c r="AC3">
        <v>5</v>
      </c>
      <c r="AD3">
        <v>5</v>
      </c>
      <c r="AE3">
        <v>5</v>
      </c>
      <c r="AF3">
        <v>1</v>
      </c>
      <c r="AG3">
        <v>1</v>
      </c>
      <c r="AH3">
        <v>5</v>
      </c>
      <c r="AI3" s="35">
        <v>4</v>
      </c>
      <c r="AJ3">
        <v>3</v>
      </c>
      <c r="AK3">
        <v>3</v>
      </c>
      <c r="AL3">
        <v>1</v>
      </c>
      <c r="AM3">
        <v>4</v>
      </c>
      <c r="AN3">
        <v>4</v>
      </c>
      <c r="AO3">
        <v>3</v>
      </c>
      <c r="AP3">
        <v>4</v>
      </c>
      <c r="AQ3">
        <v>3</v>
      </c>
      <c r="AR3">
        <v>3</v>
      </c>
      <c r="AS3">
        <v>3</v>
      </c>
      <c r="AT3">
        <v>2</v>
      </c>
      <c r="AU3">
        <v>2</v>
      </c>
      <c r="AV3">
        <f>AVERAGE(AQ3:AU3)</f>
        <v>2.6</v>
      </c>
      <c r="AW3">
        <v>6</v>
      </c>
      <c r="AX3">
        <v>5</v>
      </c>
      <c r="AY3">
        <f t="shared" ref="AY3:AY34" si="1">AVERAGE(AI3,AJ3,AK3,AL3,AM3,AN3,AO3,AP3)</f>
        <v>3.25</v>
      </c>
      <c r="AZ3">
        <f>IF(AY3&gt;3,1,0)</f>
        <v>1</v>
      </c>
      <c r="BA3">
        <f t="shared" ref="BA3:BA34" si="2">AVERAGE(BC5,Z3,AA3,AB3:AF3,AH3)</f>
        <v>4.375</v>
      </c>
      <c r="BB3">
        <f>IF(BA3&gt;3, 1, 0)</f>
        <v>1</v>
      </c>
      <c r="BC3" t="s">
        <v>282</v>
      </c>
      <c r="BD3" t="s">
        <v>283</v>
      </c>
      <c r="BE3" t="s">
        <v>284</v>
      </c>
      <c r="BF3">
        <v>1</v>
      </c>
      <c r="BH3">
        <f t="shared" ref="BH3:BH66" si="3">IF(BG3="",BF3,BG3)</f>
        <v>1</v>
      </c>
      <c r="BI3">
        <v>1</v>
      </c>
      <c r="BJ3">
        <v>3</v>
      </c>
      <c r="BK3">
        <f>IF(BJ3=1,0,1)</f>
        <v>1</v>
      </c>
      <c r="BL3" t="s">
        <v>285</v>
      </c>
      <c r="BM3" t="s">
        <v>286</v>
      </c>
      <c r="BN3">
        <v>6.0069444444444441E-3</v>
      </c>
      <c r="BO3" t="s">
        <v>287</v>
      </c>
      <c r="BP3" s="5" t="s">
        <v>736</v>
      </c>
      <c r="BQ3" s="5" t="s">
        <v>1144</v>
      </c>
      <c r="BR3" s="11" t="b">
        <f t="shared" ref="BR3:BW12" si="4">ISNUMBER(SEARCH(BR$2,$BQ3))</f>
        <v>1</v>
      </c>
      <c r="BS3" s="11" t="b">
        <f t="shared" si="4"/>
        <v>0</v>
      </c>
      <c r="BT3" s="11" t="b">
        <f t="shared" si="4"/>
        <v>0</v>
      </c>
      <c r="BU3" s="11" t="b">
        <f t="shared" si="4"/>
        <v>0</v>
      </c>
      <c r="BV3" s="11" t="b">
        <f t="shared" si="4"/>
        <v>0</v>
      </c>
      <c r="BW3" s="11" t="b">
        <f t="shared" si="4"/>
        <v>0</v>
      </c>
      <c r="BX3" s="5" t="s">
        <v>1040</v>
      </c>
      <c r="BZ3" s="11" t="b">
        <f>ISNUMBER(SEARCH($BZ$2,BX3))</f>
        <v>0</v>
      </c>
      <c r="CA3" s="11" t="b">
        <f>G3=ISNUMBER(SEARCH("NLU",BX3))</f>
        <v>0</v>
      </c>
      <c r="CB3" s="11" t="b">
        <f t="shared" ref="CB3:CO3" si="5">ISNUMBER(SEARCH(CB$2,$BX3))</f>
        <v>0</v>
      </c>
      <c r="CC3" s="11" t="b">
        <f t="shared" si="5"/>
        <v>0</v>
      </c>
      <c r="CD3" s="11" t="b">
        <f t="shared" si="5"/>
        <v>1</v>
      </c>
      <c r="CE3" s="11" t="b">
        <f t="shared" si="5"/>
        <v>0</v>
      </c>
      <c r="CF3" s="11" t="b">
        <f t="shared" si="5"/>
        <v>0</v>
      </c>
      <c r="CG3" s="11" t="b">
        <f t="shared" si="5"/>
        <v>0</v>
      </c>
      <c r="CH3" s="11" t="b">
        <f t="shared" si="5"/>
        <v>0</v>
      </c>
      <c r="CI3" s="11" t="b">
        <f t="shared" si="5"/>
        <v>0</v>
      </c>
      <c r="CJ3" s="11" t="b">
        <f t="shared" si="5"/>
        <v>0</v>
      </c>
      <c r="CK3" s="11" t="b">
        <f t="shared" si="5"/>
        <v>0</v>
      </c>
      <c r="CL3" s="11" t="b">
        <f t="shared" si="5"/>
        <v>0</v>
      </c>
      <c r="CM3" s="11" t="b">
        <f t="shared" si="5"/>
        <v>0</v>
      </c>
      <c r="CN3" s="11" t="b">
        <f t="shared" si="5"/>
        <v>0</v>
      </c>
      <c r="CO3" s="11" t="b">
        <f t="shared" si="5"/>
        <v>0</v>
      </c>
      <c r="CP3" s="11" t="b">
        <f>ISNUMBER(SEARCH($CP$2,$BY3))</f>
        <v>0</v>
      </c>
      <c r="CQ3" s="11" t="b">
        <f>ISNUMBER(SEARCH($CQ$2,$BY3))</f>
        <v>0</v>
      </c>
      <c r="CR3" t="s">
        <v>92</v>
      </c>
    </row>
    <row r="4" spans="1:96">
      <c r="A4" t="s">
        <v>288</v>
      </c>
      <c r="B4" t="s">
        <v>289</v>
      </c>
      <c r="C4" t="s">
        <v>281</v>
      </c>
      <c r="D4" t="s">
        <v>70</v>
      </c>
      <c r="E4" t="s">
        <v>95</v>
      </c>
      <c r="F4" t="s">
        <v>56</v>
      </c>
      <c r="G4">
        <f>IF(ISNUMBER(SEARCH(G$2,$F4)),1,0)</f>
        <v>0</v>
      </c>
      <c r="H4">
        <f t="shared" si="0"/>
        <v>0</v>
      </c>
      <c r="I4">
        <f t="shared" si="0"/>
        <v>0</v>
      </c>
      <c r="J4">
        <f t="shared" si="0"/>
        <v>1</v>
      </c>
      <c r="K4">
        <f t="shared" ref="K4:K67" si="6">SUM(G4:J4)</f>
        <v>1</v>
      </c>
      <c r="L4" t="s">
        <v>57</v>
      </c>
      <c r="M4" t="s">
        <v>109</v>
      </c>
      <c r="N4" t="str">
        <f t="shared" ref="N4:N67" si="7">M4</f>
        <v>UK</v>
      </c>
      <c r="O4" t="s">
        <v>74</v>
      </c>
      <c r="P4" t="s">
        <v>98</v>
      </c>
      <c r="Q4">
        <v>4</v>
      </c>
      <c r="R4">
        <v>4</v>
      </c>
      <c r="S4">
        <v>4</v>
      </c>
      <c r="T4">
        <v>3</v>
      </c>
      <c r="U4">
        <v>1</v>
      </c>
      <c r="V4">
        <v>4</v>
      </c>
      <c r="W4">
        <v>1</v>
      </c>
      <c r="X4">
        <f t="shared" ref="X4:X67" si="8">(Q4+S4-T4-R4)/4/6</f>
        <v>4.1666666666666664E-2</v>
      </c>
      <c r="Y4">
        <f t="shared" ref="Y4:Y67" si="9">(T4+V4-U4-W4)/4/6</f>
        <v>0.20833333333333334</v>
      </c>
      <c r="Z4">
        <v>0</v>
      </c>
      <c r="AA4">
        <v>5</v>
      </c>
      <c r="AB4">
        <v>6</v>
      </c>
      <c r="AC4">
        <v>6</v>
      </c>
      <c r="AD4">
        <v>6</v>
      </c>
      <c r="AE4">
        <v>6</v>
      </c>
      <c r="AF4">
        <v>0</v>
      </c>
      <c r="AG4">
        <v>6</v>
      </c>
      <c r="AH4">
        <v>0</v>
      </c>
      <c r="AI4" s="35">
        <v>1</v>
      </c>
      <c r="AJ4">
        <v>6</v>
      </c>
      <c r="AK4">
        <v>4</v>
      </c>
      <c r="AL4">
        <v>0</v>
      </c>
      <c r="AM4">
        <v>6</v>
      </c>
      <c r="AN4">
        <v>0</v>
      </c>
      <c r="AO4">
        <v>4</v>
      </c>
      <c r="AP4">
        <v>1</v>
      </c>
      <c r="AQ4">
        <v>1</v>
      </c>
      <c r="AR4">
        <v>1</v>
      </c>
      <c r="AS4">
        <v>2</v>
      </c>
      <c r="AT4">
        <v>0</v>
      </c>
      <c r="AU4">
        <v>1</v>
      </c>
      <c r="AV4">
        <f t="shared" ref="AV4:AV67" si="10">AVERAGE(AQ4:AU4)</f>
        <v>1</v>
      </c>
      <c r="AW4">
        <v>6</v>
      </c>
      <c r="AX4">
        <v>5</v>
      </c>
      <c r="AY4">
        <f t="shared" si="1"/>
        <v>2.75</v>
      </c>
      <c r="AZ4">
        <f t="shared" ref="AZ4:AZ67" si="11">IF(AY4&gt;3,1,0)</f>
        <v>0</v>
      </c>
      <c r="BA4">
        <f t="shared" si="2"/>
        <v>3.625</v>
      </c>
      <c r="BB4">
        <f t="shared" ref="BB4:BB67" si="12">IF(BA4&gt;3, 1, 0)</f>
        <v>1</v>
      </c>
      <c r="BC4" t="s">
        <v>282</v>
      </c>
      <c r="BD4" t="s">
        <v>290</v>
      </c>
      <c r="BE4" t="s">
        <v>291</v>
      </c>
      <c r="BF4">
        <v>1</v>
      </c>
      <c r="BH4">
        <f t="shared" si="3"/>
        <v>1</v>
      </c>
      <c r="BI4">
        <v>1</v>
      </c>
      <c r="BJ4">
        <v>4</v>
      </c>
      <c r="BK4">
        <f t="shared" ref="BK4:BK67" si="13">IF(BJ4=1,0,1)</f>
        <v>1</v>
      </c>
      <c r="BL4" t="s">
        <v>292</v>
      </c>
      <c r="BM4" t="s">
        <v>286</v>
      </c>
      <c r="BN4">
        <v>4.9305555555555552E-3</v>
      </c>
      <c r="BP4" s="5" t="s">
        <v>1041</v>
      </c>
      <c r="BR4" s="11" t="b">
        <f t="shared" si="4"/>
        <v>0</v>
      </c>
      <c r="BS4" s="11" t="b">
        <f t="shared" si="4"/>
        <v>0</v>
      </c>
      <c r="BT4" s="11" t="b">
        <f t="shared" si="4"/>
        <v>0</v>
      </c>
      <c r="BU4" s="11" t="b">
        <f t="shared" si="4"/>
        <v>0</v>
      </c>
      <c r="BV4" s="11" t="b">
        <f t="shared" si="4"/>
        <v>0</v>
      </c>
      <c r="BW4" s="11" t="b">
        <f t="shared" si="4"/>
        <v>0</v>
      </c>
      <c r="BZ4" s="11" t="b">
        <f t="shared" ref="BZ4:BZ67" si="14">ISNUMBER(SEARCH($BZ$2,BX4))</f>
        <v>0</v>
      </c>
      <c r="CA4" s="11" t="b">
        <f t="shared" ref="CA4:CA67" si="15">ISNUMBER(SEARCH("NLU",BX4))</f>
        <v>0</v>
      </c>
      <c r="CB4" s="11" t="b">
        <f t="shared" ref="CB4:CO19" si="16">ISNUMBER(SEARCH(CB$2,$BX4))</f>
        <v>0</v>
      </c>
      <c r="CC4" s="11" t="b">
        <f t="shared" si="16"/>
        <v>0</v>
      </c>
      <c r="CD4" s="11" t="b">
        <f t="shared" si="16"/>
        <v>0</v>
      </c>
      <c r="CE4" s="11" t="b">
        <f t="shared" si="16"/>
        <v>0</v>
      </c>
      <c r="CF4" s="11" t="b">
        <f t="shared" si="16"/>
        <v>0</v>
      </c>
      <c r="CG4" s="11" t="b">
        <f t="shared" si="16"/>
        <v>0</v>
      </c>
      <c r="CH4" s="11" t="b">
        <f t="shared" si="16"/>
        <v>0</v>
      </c>
      <c r="CI4" s="11" t="b">
        <f>ISNUMBER(SEARCH(CI$2,$BX4))</f>
        <v>0</v>
      </c>
      <c r="CJ4" s="11" t="b">
        <f t="shared" si="16"/>
        <v>0</v>
      </c>
      <c r="CK4" s="11" t="b">
        <f t="shared" si="16"/>
        <v>0</v>
      </c>
      <c r="CL4" s="11" t="b">
        <f t="shared" si="16"/>
        <v>0</v>
      </c>
      <c r="CM4" s="11" t="b">
        <f t="shared" si="16"/>
        <v>0</v>
      </c>
      <c r="CN4" s="11" t="b">
        <f t="shared" si="16"/>
        <v>0</v>
      </c>
      <c r="CO4" s="11" t="b">
        <f t="shared" ref="CO4:CO18" si="17">ISNUMBER(SEARCH(CO$2,$BX4))</f>
        <v>0</v>
      </c>
      <c r="CP4" s="11" t="b">
        <f t="shared" ref="CP4:CP35" si="18">ISNUMBER(SEARCH($CP$2,BY4))</f>
        <v>0</v>
      </c>
      <c r="CQ4" s="11" t="b">
        <f t="shared" ref="CQ4:CQ67" si="19">ISNUMBER(SEARCH($CQ$2,$BY4))</f>
        <v>0</v>
      </c>
    </row>
    <row r="5" spans="1:96">
      <c r="A5" t="s">
        <v>293</v>
      </c>
      <c r="B5" t="s">
        <v>294</v>
      </c>
      <c r="C5" t="s">
        <v>281</v>
      </c>
      <c r="D5" t="s">
        <v>70</v>
      </c>
      <c r="E5" t="s">
        <v>55</v>
      </c>
      <c r="F5" t="s">
        <v>83</v>
      </c>
      <c r="G5">
        <f>IF(ISNUMBER(SEARCH(G$2,$F5)),1,0)</f>
        <v>0</v>
      </c>
      <c r="H5">
        <f t="shared" si="0"/>
        <v>0</v>
      </c>
      <c r="I5">
        <f t="shared" si="0"/>
        <v>1</v>
      </c>
      <c r="J5">
        <f t="shared" si="0"/>
        <v>0</v>
      </c>
      <c r="K5">
        <f t="shared" si="6"/>
        <v>1</v>
      </c>
      <c r="L5" t="s">
        <v>124</v>
      </c>
      <c r="M5" t="s">
        <v>295</v>
      </c>
      <c r="N5" t="str">
        <f t="shared" si="7"/>
        <v>Do not wish to answer</v>
      </c>
      <c r="O5" t="s">
        <v>74</v>
      </c>
      <c r="P5" t="s">
        <v>296</v>
      </c>
      <c r="Q5">
        <v>3</v>
      </c>
      <c r="R5">
        <v>4</v>
      </c>
      <c r="S5">
        <v>1</v>
      </c>
      <c r="T5">
        <v>1</v>
      </c>
      <c r="U5">
        <v>3</v>
      </c>
      <c r="V5">
        <v>4</v>
      </c>
      <c r="W5">
        <v>0</v>
      </c>
      <c r="X5">
        <f t="shared" si="8"/>
        <v>-4.1666666666666664E-2</v>
      </c>
      <c r="Y5">
        <f t="shared" si="9"/>
        <v>8.3333333333333329E-2</v>
      </c>
      <c r="Z5">
        <v>0</v>
      </c>
      <c r="AA5">
        <v>1</v>
      </c>
      <c r="AB5">
        <v>0</v>
      </c>
      <c r="AC5">
        <v>0</v>
      </c>
      <c r="AD5">
        <v>0</v>
      </c>
      <c r="AE5">
        <v>4</v>
      </c>
      <c r="AF5">
        <v>0</v>
      </c>
      <c r="AG5">
        <v>6</v>
      </c>
      <c r="AH5">
        <v>0</v>
      </c>
      <c r="AI5" s="35">
        <v>2</v>
      </c>
      <c r="AJ5">
        <v>0</v>
      </c>
      <c r="AK5">
        <v>0</v>
      </c>
      <c r="AL5">
        <v>0</v>
      </c>
      <c r="AM5">
        <v>5</v>
      </c>
      <c r="AN5">
        <v>1</v>
      </c>
      <c r="AO5">
        <v>0</v>
      </c>
      <c r="AP5">
        <v>0</v>
      </c>
      <c r="AQ5">
        <v>2</v>
      </c>
      <c r="AR5">
        <v>1</v>
      </c>
      <c r="AS5">
        <v>1</v>
      </c>
      <c r="AT5">
        <v>1</v>
      </c>
      <c r="AU5">
        <v>1</v>
      </c>
      <c r="AV5">
        <f t="shared" si="10"/>
        <v>1.2</v>
      </c>
      <c r="AW5">
        <v>6</v>
      </c>
      <c r="AX5">
        <v>4</v>
      </c>
      <c r="AY5">
        <f t="shared" si="1"/>
        <v>1</v>
      </c>
      <c r="AZ5">
        <f t="shared" si="11"/>
        <v>0</v>
      </c>
      <c r="BA5">
        <f t="shared" si="2"/>
        <v>0.625</v>
      </c>
      <c r="BB5">
        <f t="shared" si="12"/>
        <v>0</v>
      </c>
      <c r="BC5" t="s">
        <v>297</v>
      </c>
      <c r="BD5" t="s">
        <v>298</v>
      </c>
      <c r="BE5" t="s">
        <v>299</v>
      </c>
      <c r="BF5">
        <v>1</v>
      </c>
      <c r="BH5">
        <f t="shared" si="3"/>
        <v>1</v>
      </c>
      <c r="BI5">
        <v>1</v>
      </c>
      <c r="BJ5">
        <v>5</v>
      </c>
      <c r="BK5">
        <f t="shared" si="13"/>
        <v>1</v>
      </c>
      <c r="BL5" t="s">
        <v>300</v>
      </c>
      <c r="BM5" t="s">
        <v>301</v>
      </c>
      <c r="BN5">
        <v>4.8958333333333328E-3</v>
      </c>
      <c r="BO5" t="s">
        <v>302</v>
      </c>
      <c r="BP5" s="5" t="s">
        <v>1042</v>
      </c>
      <c r="BR5" s="11" t="b">
        <f t="shared" si="4"/>
        <v>0</v>
      </c>
      <c r="BS5" s="11" t="b">
        <f t="shared" si="4"/>
        <v>0</v>
      </c>
      <c r="BT5" s="11" t="b">
        <f t="shared" si="4"/>
        <v>0</v>
      </c>
      <c r="BU5" s="11" t="b">
        <f t="shared" si="4"/>
        <v>0</v>
      </c>
      <c r="BV5" s="11" t="b">
        <f t="shared" si="4"/>
        <v>0</v>
      </c>
      <c r="BW5" s="11" t="b">
        <f t="shared" si="4"/>
        <v>0</v>
      </c>
      <c r="BX5" s="5" t="s">
        <v>1076</v>
      </c>
      <c r="BY5" s="5" t="s">
        <v>1077</v>
      </c>
      <c r="BZ5" s="11" t="b">
        <f t="shared" si="14"/>
        <v>0</v>
      </c>
      <c r="CA5" s="11" t="b">
        <f t="shared" si="15"/>
        <v>1</v>
      </c>
      <c r="CB5" s="11" t="b">
        <f t="shared" si="16"/>
        <v>1</v>
      </c>
      <c r="CC5" s="11" t="b">
        <f t="shared" si="16"/>
        <v>0</v>
      </c>
      <c r="CD5" s="11" t="b">
        <f t="shared" si="16"/>
        <v>0</v>
      </c>
      <c r="CE5" s="11" t="b">
        <f t="shared" si="16"/>
        <v>1</v>
      </c>
      <c r="CF5" s="11" t="b">
        <f t="shared" si="16"/>
        <v>0</v>
      </c>
      <c r="CG5" s="11" t="b">
        <f t="shared" si="16"/>
        <v>0</v>
      </c>
      <c r="CH5" s="11" t="b">
        <f t="shared" si="16"/>
        <v>0</v>
      </c>
      <c r="CI5" s="11" t="b">
        <f t="shared" si="16"/>
        <v>0</v>
      </c>
      <c r="CJ5" s="11" t="b">
        <f t="shared" si="16"/>
        <v>0</v>
      </c>
      <c r="CK5" s="11" t="b">
        <f t="shared" si="16"/>
        <v>0</v>
      </c>
      <c r="CL5" s="11" t="b">
        <f t="shared" si="16"/>
        <v>0</v>
      </c>
      <c r="CM5" s="11" t="b">
        <f t="shared" si="16"/>
        <v>0</v>
      </c>
      <c r="CN5" s="11" t="b">
        <f t="shared" si="16"/>
        <v>0</v>
      </c>
      <c r="CO5" s="11" t="b">
        <f t="shared" si="17"/>
        <v>0</v>
      </c>
      <c r="CP5" s="11" t="b">
        <f t="shared" si="18"/>
        <v>0</v>
      </c>
      <c r="CQ5" s="11" t="b">
        <f t="shared" si="19"/>
        <v>0</v>
      </c>
    </row>
    <row r="6" spans="1:96">
      <c r="A6" t="s">
        <v>303</v>
      </c>
      <c r="B6" t="s">
        <v>304</v>
      </c>
      <c r="C6" t="s">
        <v>281</v>
      </c>
      <c r="D6" t="s">
        <v>70</v>
      </c>
      <c r="E6" t="s">
        <v>144</v>
      </c>
      <c r="F6" t="s">
        <v>83</v>
      </c>
      <c r="G6">
        <f t="shared" ref="G6:J37" si="20">IF(ISNUMBER(SEARCH(G$2,$F6)),1,0)</f>
        <v>0</v>
      </c>
      <c r="H6">
        <f t="shared" si="0"/>
        <v>0</v>
      </c>
      <c r="I6">
        <f t="shared" si="0"/>
        <v>1</v>
      </c>
      <c r="J6">
        <f t="shared" si="0"/>
        <v>0</v>
      </c>
      <c r="K6">
        <f t="shared" si="6"/>
        <v>1</v>
      </c>
      <c r="L6" t="s">
        <v>96</v>
      </c>
      <c r="M6" t="s">
        <v>305</v>
      </c>
      <c r="N6" t="str">
        <f t="shared" si="7"/>
        <v>I'm Irish. I live in Ireland.</v>
      </c>
      <c r="O6" t="s">
        <v>74</v>
      </c>
      <c r="P6" t="s">
        <v>60</v>
      </c>
      <c r="Q6">
        <v>2</v>
      </c>
      <c r="R6">
        <v>2</v>
      </c>
      <c r="S6">
        <v>5</v>
      </c>
      <c r="T6">
        <v>3</v>
      </c>
      <c r="U6">
        <v>5</v>
      </c>
      <c r="V6">
        <v>5</v>
      </c>
      <c r="W6">
        <v>4</v>
      </c>
      <c r="X6">
        <f t="shared" si="8"/>
        <v>8.3333333333333329E-2</v>
      </c>
      <c r="Y6">
        <f t="shared" si="9"/>
        <v>-4.1666666666666664E-2</v>
      </c>
      <c r="Z6">
        <v>3</v>
      </c>
      <c r="AA6">
        <v>4</v>
      </c>
      <c r="AB6">
        <v>5</v>
      </c>
      <c r="AC6">
        <v>5</v>
      </c>
      <c r="AD6">
        <v>5</v>
      </c>
      <c r="AE6">
        <v>6</v>
      </c>
      <c r="AF6">
        <v>4</v>
      </c>
      <c r="AG6">
        <v>1</v>
      </c>
      <c r="AH6">
        <v>5</v>
      </c>
      <c r="AI6" s="35">
        <v>2</v>
      </c>
      <c r="AJ6">
        <v>3</v>
      </c>
      <c r="AK6">
        <v>4</v>
      </c>
      <c r="AL6">
        <v>2</v>
      </c>
      <c r="AM6">
        <v>6</v>
      </c>
      <c r="AN6">
        <v>0</v>
      </c>
      <c r="AO6">
        <v>4</v>
      </c>
      <c r="AP6">
        <v>5</v>
      </c>
      <c r="AQ6">
        <v>1</v>
      </c>
      <c r="AR6">
        <v>0</v>
      </c>
      <c r="AS6">
        <v>1</v>
      </c>
      <c r="AT6">
        <v>0</v>
      </c>
      <c r="AU6">
        <v>0</v>
      </c>
      <c r="AV6">
        <f t="shared" si="10"/>
        <v>0.4</v>
      </c>
      <c r="AW6">
        <v>6</v>
      </c>
      <c r="AX6">
        <v>6</v>
      </c>
      <c r="AY6">
        <f t="shared" si="1"/>
        <v>3.25</v>
      </c>
      <c r="AZ6">
        <f t="shared" si="11"/>
        <v>1</v>
      </c>
      <c r="BA6">
        <f t="shared" si="2"/>
        <v>4.625</v>
      </c>
      <c r="BB6">
        <f t="shared" si="12"/>
        <v>1</v>
      </c>
      <c r="BC6" t="s">
        <v>297</v>
      </c>
      <c r="BD6" t="s">
        <v>245</v>
      </c>
      <c r="BE6" t="s">
        <v>306</v>
      </c>
      <c r="BF6">
        <v>0</v>
      </c>
      <c r="BG6" t="s">
        <v>1100</v>
      </c>
      <c r="BH6" t="str">
        <f t="shared" si="3"/>
        <v>no dialog file</v>
      </c>
      <c r="BI6">
        <v>1</v>
      </c>
      <c r="BJ6">
        <v>2</v>
      </c>
      <c r="BK6">
        <f t="shared" si="13"/>
        <v>1</v>
      </c>
      <c r="BL6" t="s">
        <v>307</v>
      </c>
      <c r="BM6" t="s">
        <v>308</v>
      </c>
      <c r="BN6">
        <v>1.4363425925925925E-2</v>
      </c>
      <c r="BO6" t="s">
        <v>309</v>
      </c>
      <c r="BP6" s="5" t="s">
        <v>1051</v>
      </c>
      <c r="BQ6" s="5" t="s">
        <v>1150</v>
      </c>
      <c r="BR6" s="11" t="b">
        <f t="shared" si="4"/>
        <v>0</v>
      </c>
      <c r="BS6" s="11" t="b">
        <f t="shared" si="4"/>
        <v>0</v>
      </c>
      <c r="BT6" s="11" t="b">
        <f t="shared" si="4"/>
        <v>0</v>
      </c>
      <c r="BU6" s="11" t="b">
        <f t="shared" si="4"/>
        <v>1</v>
      </c>
      <c r="BV6" s="11" t="b">
        <f t="shared" si="4"/>
        <v>0</v>
      </c>
      <c r="BW6" s="11" t="b">
        <f t="shared" si="4"/>
        <v>0</v>
      </c>
      <c r="BX6" s="5" t="s">
        <v>1043</v>
      </c>
      <c r="BZ6" s="11" t="b">
        <f t="shared" si="14"/>
        <v>0</v>
      </c>
      <c r="CA6" s="11" t="b">
        <f t="shared" si="15"/>
        <v>0</v>
      </c>
      <c r="CB6" s="11" t="b">
        <f t="shared" si="16"/>
        <v>0</v>
      </c>
      <c r="CC6" s="11" t="b">
        <f t="shared" si="16"/>
        <v>0</v>
      </c>
      <c r="CD6" s="11" t="b">
        <f t="shared" si="16"/>
        <v>0</v>
      </c>
      <c r="CE6" s="11" t="b">
        <f t="shared" si="16"/>
        <v>0</v>
      </c>
      <c r="CF6" s="11" t="b">
        <f t="shared" si="16"/>
        <v>0</v>
      </c>
      <c r="CG6" s="11" t="b">
        <f t="shared" si="16"/>
        <v>0</v>
      </c>
      <c r="CH6" s="11" t="b">
        <f t="shared" si="16"/>
        <v>0</v>
      </c>
      <c r="CI6" s="11" t="b">
        <f t="shared" si="16"/>
        <v>0</v>
      </c>
      <c r="CJ6" s="11" t="b">
        <f t="shared" si="16"/>
        <v>0</v>
      </c>
      <c r="CK6" s="11" t="b">
        <f t="shared" si="16"/>
        <v>0</v>
      </c>
      <c r="CL6" s="11" t="b">
        <f t="shared" si="16"/>
        <v>0</v>
      </c>
      <c r="CM6" s="11" t="b">
        <f t="shared" si="16"/>
        <v>0</v>
      </c>
      <c r="CN6" s="11" t="b">
        <f t="shared" si="16"/>
        <v>0</v>
      </c>
      <c r="CO6" s="11" t="b">
        <f t="shared" si="17"/>
        <v>0</v>
      </c>
      <c r="CP6" s="11" t="b">
        <f t="shared" si="18"/>
        <v>0</v>
      </c>
      <c r="CQ6" s="11" t="b">
        <f t="shared" si="19"/>
        <v>0</v>
      </c>
      <c r="CR6" t="s">
        <v>310</v>
      </c>
    </row>
    <row r="7" spans="1:96">
      <c r="A7" t="s">
        <v>311</v>
      </c>
      <c r="B7" t="s">
        <v>312</v>
      </c>
      <c r="C7" t="s">
        <v>281</v>
      </c>
      <c r="D7" t="s">
        <v>54</v>
      </c>
      <c r="E7" t="s">
        <v>82</v>
      </c>
      <c r="F7" t="s">
        <v>116</v>
      </c>
      <c r="G7">
        <f t="shared" si="20"/>
        <v>0</v>
      </c>
      <c r="H7">
        <f t="shared" si="0"/>
        <v>1</v>
      </c>
      <c r="I7">
        <f t="shared" si="0"/>
        <v>0</v>
      </c>
      <c r="J7">
        <f t="shared" si="0"/>
        <v>0</v>
      </c>
      <c r="K7">
        <f t="shared" si="6"/>
        <v>1</v>
      </c>
      <c r="L7" t="s">
        <v>96</v>
      </c>
      <c r="M7" t="s">
        <v>58</v>
      </c>
      <c r="N7" t="str">
        <f t="shared" si="7"/>
        <v>Portugal</v>
      </c>
      <c r="O7" t="s">
        <v>74</v>
      </c>
      <c r="P7" t="s">
        <v>60</v>
      </c>
      <c r="Q7">
        <v>3</v>
      </c>
      <c r="R7">
        <v>3</v>
      </c>
      <c r="S7">
        <v>3</v>
      </c>
      <c r="T7">
        <v>3</v>
      </c>
      <c r="U7">
        <v>2</v>
      </c>
      <c r="V7">
        <v>5</v>
      </c>
      <c r="W7">
        <v>3</v>
      </c>
      <c r="X7">
        <f t="shared" si="8"/>
        <v>0</v>
      </c>
      <c r="Y7">
        <f t="shared" si="9"/>
        <v>0.125</v>
      </c>
      <c r="Z7">
        <v>2</v>
      </c>
      <c r="AA7">
        <v>2</v>
      </c>
      <c r="AB7">
        <v>2</v>
      </c>
      <c r="AC7">
        <v>3</v>
      </c>
      <c r="AD7">
        <v>4</v>
      </c>
      <c r="AE7">
        <v>5</v>
      </c>
      <c r="AF7">
        <v>3</v>
      </c>
      <c r="AG7">
        <v>3</v>
      </c>
      <c r="AH7">
        <v>3</v>
      </c>
      <c r="AI7" s="35">
        <v>2</v>
      </c>
      <c r="AJ7">
        <v>2</v>
      </c>
      <c r="AK7">
        <v>2</v>
      </c>
      <c r="AL7">
        <v>2</v>
      </c>
      <c r="AM7">
        <v>6</v>
      </c>
      <c r="AN7">
        <v>3</v>
      </c>
      <c r="AO7">
        <v>4</v>
      </c>
      <c r="AP7">
        <v>3</v>
      </c>
      <c r="AQ7">
        <v>3</v>
      </c>
      <c r="AR7">
        <v>3</v>
      </c>
      <c r="AS7">
        <v>3</v>
      </c>
      <c r="AT7">
        <v>3</v>
      </c>
      <c r="AU7">
        <v>3</v>
      </c>
      <c r="AV7">
        <f t="shared" si="10"/>
        <v>3</v>
      </c>
      <c r="AW7">
        <v>6</v>
      </c>
      <c r="AX7">
        <v>4</v>
      </c>
      <c r="AY7">
        <f t="shared" si="1"/>
        <v>3</v>
      </c>
      <c r="AZ7">
        <f t="shared" si="11"/>
        <v>0</v>
      </c>
      <c r="BA7">
        <f t="shared" si="2"/>
        <v>3</v>
      </c>
      <c r="BB7">
        <f t="shared" si="12"/>
        <v>0</v>
      </c>
      <c r="BC7" t="s">
        <v>297</v>
      </c>
      <c r="BD7" t="s">
        <v>313</v>
      </c>
      <c r="BE7" t="s">
        <v>314</v>
      </c>
      <c r="BF7">
        <v>3</v>
      </c>
      <c r="BH7">
        <f t="shared" si="3"/>
        <v>3</v>
      </c>
      <c r="BI7">
        <v>1</v>
      </c>
      <c r="BJ7">
        <v>5</v>
      </c>
      <c r="BK7">
        <f t="shared" si="13"/>
        <v>1</v>
      </c>
      <c r="BL7" t="s">
        <v>315</v>
      </c>
      <c r="BM7" t="s">
        <v>316</v>
      </c>
      <c r="BN7">
        <v>7.0717592592592594E-3</v>
      </c>
      <c r="BO7" t="s">
        <v>317</v>
      </c>
      <c r="BP7" s="5" t="s">
        <v>1044</v>
      </c>
      <c r="BR7" s="11" t="b">
        <f t="shared" si="4"/>
        <v>0</v>
      </c>
      <c r="BS7" s="11" t="b">
        <f t="shared" si="4"/>
        <v>0</v>
      </c>
      <c r="BT7" s="11" t="b">
        <f t="shared" si="4"/>
        <v>0</v>
      </c>
      <c r="BU7" s="11" t="b">
        <f t="shared" si="4"/>
        <v>0</v>
      </c>
      <c r="BV7" s="11" t="b">
        <f t="shared" si="4"/>
        <v>0</v>
      </c>
      <c r="BW7" s="11" t="b">
        <f t="shared" si="4"/>
        <v>0</v>
      </c>
      <c r="BX7" s="5" t="s">
        <v>1045</v>
      </c>
      <c r="BY7" s="5" t="s">
        <v>1046</v>
      </c>
      <c r="BZ7" s="11" t="b">
        <f t="shared" si="14"/>
        <v>0</v>
      </c>
      <c r="CA7" s="11" t="b">
        <f t="shared" si="15"/>
        <v>0</v>
      </c>
      <c r="CB7" s="11" t="b">
        <f t="shared" si="16"/>
        <v>0</v>
      </c>
      <c r="CC7" s="11" t="b">
        <f t="shared" si="16"/>
        <v>1</v>
      </c>
      <c r="CD7" s="11" t="b">
        <f t="shared" si="16"/>
        <v>0</v>
      </c>
      <c r="CE7" s="11" t="b">
        <f t="shared" si="16"/>
        <v>0</v>
      </c>
      <c r="CF7" s="11" t="b">
        <f t="shared" si="16"/>
        <v>0</v>
      </c>
      <c r="CG7" s="11" t="b">
        <f t="shared" si="16"/>
        <v>0</v>
      </c>
      <c r="CH7" s="11" t="b">
        <f t="shared" si="16"/>
        <v>0</v>
      </c>
      <c r="CI7" s="11" t="b">
        <f t="shared" si="16"/>
        <v>0</v>
      </c>
      <c r="CJ7" s="11" t="b">
        <f t="shared" si="16"/>
        <v>0</v>
      </c>
      <c r="CK7" s="11" t="b">
        <f t="shared" si="16"/>
        <v>0</v>
      </c>
      <c r="CL7" s="11" t="b">
        <f t="shared" si="16"/>
        <v>1</v>
      </c>
      <c r="CM7" s="11" t="b">
        <f t="shared" si="16"/>
        <v>0</v>
      </c>
      <c r="CN7" s="11" t="b">
        <f t="shared" si="16"/>
        <v>0</v>
      </c>
      <c r="CO7" s="11" t="b">
        <f t="shared" si="17"/>
        <v>0</v>
      </c>
      <c r="CP7" s="11" t="b">
        <f t="shared" si="18"/>
        <v>0</v>
      </c>
      <c r="CQ7" s="11" t="b">
        <f t="shared" si="19"/>
        <v>0</v>
      </c>
    </row>
    <row r="8" spans="1:96">
      <c r="A8" t="s">
        <v>318</v>
      </c>
      <c r="B8" t="s">
        <v>319</v>
      </c>
      <c r="C8" t="s">
        <v>281</v>
      </c>
      <c r="D8" t="s">
        <v>54</v>
      </c>
      <c r="E8" t="s">
        <v>82</v>
      </c>
      <c r="F8" t="s">
        <v>83</v>
      </c>
      <c r="G8">
        <f t="shared" si="20"/>
        <v>0</v>
      </c>
      <c r="H8">
        <f t="shared" si="0"/>
        <v>0</v>
      </c>
      <c r="I8">
        <f t="shared" si="0"/>
        <v>1</v>
      </c>
      <c r="J8">
        <f t="shared" si="0"/>
        <v>0</v>
      </c>
      <c r="K8">
        <f t="shared" si="6"/>
        <v>1</v>
      </c>
      <c r="L8" t="s">
        <v>57</v>
      </c>
      <c r="M8" t="s">
        <v>109</v>
      </c>
      <c r="N8" t="str">
        <f t="shared" si="7"/>
        <v>UK</v>
      </c>
      <c r="O8" t="s">
        <v>74</v>
      </c>
      <c r="P8" t="s">
        <v>98</v>
      </c>
      <c r="Q8">
        <v>2</v>
      </c>
      <c r="R8">
        <v>3</v>
      </c>
      <c r="S8">
        <v>2</v>
      </c>
      <c r="T8">
        <v>0</v>
      </c>
      <c r="U8">
        <v>5</v>
      </c>
      <c r="V8">
        <v>5</v>
      </c>
      <c r="W8">
        <v>4</v>
      </c>
      <c r="X8">
        <f t="shared" si="8"/>
        <v>4.1666666666666664E-2</v>
      </c>
      <c r="Y8">
        <f t="shared" si="9"/>
        <v>-0.16666666666666666</v>
      </c>
      <c r="Z8">
        <v>0</v>
      </c>
      <c r="AA8">
        <v>6</v>
      </c>
      <c r="AB8">
        <v>0</v>
      </c>
      <c r="AC8">
        <v>6</v>
      </c>
      <c r="AD8">
        <v>3</v>
      </c>
      <c r="AE8">
        <v>6</v>
      </c>
      <c r="AF8">
        <v>0</v>
      </c>
      <c r="AG8">
        <v>0</v>
      </c>
      <c r="AH8">
        <v>6</v>
      </c>
      <c r="AI8" s="35">
        <v>0</v>
      </c>
      <c r="AJ8">
        <v>0</v>
      </c>
      <c r="AK8">
        <v>0</v>
      </c>
      <c r="AL8">
        <v>0</v>
      </c>
      <c r="AM8">
        <v>6</v>
      </c>
      <c r="AN8">
        <v>0</v>
      </c>
      <c r="AO8">
        <v>6</v>
      </c>
      <c r="AP8">
        <v>3</v>
      </c>
      <c r="AQ8">
        <v>1</v>
      </c>
      <c r="AR8">
        <v>0</v>
      </c>
      <c r="AS8">
        <v>0</v>
      </c>
      <c r="AT8">
        <v>0</v>
      </c>
      <c r="AU8">
        <v>0</v>
      </c>
      <c r="AV8">
        <f t="shared" si="10"/>
        <v>0.2</v>
      </c>
      <c r="AW8">
        <v>6</v>
      </c>
      <c r="AX8">
        <v>6</v>
      </c>
      <c r="AY8">
        <f t="shared" si="1"/>
        <v>1.875</v>
      </c>
      <c r="AZ8">
        <f t="shared" si="11"/>
        <v>0</v>
      </c>
      <c r="BA8">
        <f t="shared" si="2"/>
        <v>3.375</v>
      </c>
      <c r="BB8">
        <f t="shared" si="12"/>
        <v>1</v>
      </c>
      <c r="BC8" t="s">
        <v>86</v>
      </c>
      <c r="BD8" t="s">
        <v>320</v>
      </c>
      <c r="BE8" t="s">
        <v>321</v>
      </c>
      <c r="BF8">
        <v>1</v>
      </c>
      <c r="BH8">
        <f t="shared" si="3"/>
        <v>1</v>
      </c>
      <c r="BI8">
        <v>1</v>
      </c>
      <c r="BJ8">
        <v>5</v>
      </c>
      <c r="BK8">
        <f t="shared" si="13"/>
        <v>1</v>
      </c>
      <c r="BL8" t="s">
        <v>106</v>
      </c>
      <c r="BM8" t="s">
        <v>90</v>
      </c>
      <c r="BN8">
        <v>3.7384259259259263E-3</v>
      </c>
      <c r="BO8" t="s">
        <v>322</v>
      </c>
      <c r="BP8" s="5" t="s">
        <v>1042</v>
      </c>
      <c r="BR8" s="11" t="b">
        <f t="shared" si="4"/>
        <v>0</v>
      </c>
      <c r="BS8" s="11" t="b">
        <f t="shared" si="4"/>
        <v>0</v>
      </c>
      <c r="BT8" s="11" t="b">
        <f t="shared" si="4"/>
        <v>0</v>
      </c>
      <c r="BU8" s="11" t="b">
        <f t="shared" si="4"/>
        <v>0</v>
      </c>
      <c r="BV8" s="11" t="b">
        <f t="shared" si="4"/>
        <v>0</v>
      </c>
      <c r="BW8" s="11" t="b">
        <f t="shared" si="4"/>
        <v>0</v>
      </c>
      <c r="BX8" s="5" t="s">
        <v>1047</v>
      </c>
      <c r="BY8" s="5" t="s">
        <v>1048</v>
      </c>
      <c r="BZ8" s="11" t="b">
        <f t="shared" si="14"/>
        <v>0</v>
      </c>
      <c r="CA8" s="11" t="b">
        <f t="shared" si="15"/>
        <v>0</v>
      </c>
      <c r="CB8" s="11" t="b">
        <f t="shared" si="16"/>
        <v>1</v>
      </c>
      <c r="CC8" s="11" t="b">
        <f t="shared" si="16"/>
        <v>0</v>
      </c>
      <c r="CD8" s="11" t="b">
        <f t="shared" si="16"/>
        <v>0</v>
      </c>
      <c r="CE8" s="11" t="b">
        <f t="shared" si="16"/>
        <v>0</v>
      </c>
      <c r="CF8" s="11" t="b">
        <f t="shared" si="16"/>
        <v>0</v>
      </c>
      <c r="CG8" s="11" t="b">
        <f t="shared" si="16"/>
        <v>0</v>
      </c>
      <c r="CH8" s="11" t="b">
        <f t="shared" si="16"/>
        <v>0</v>
      </c>
      <c r="CI8" s="11" t="b">
        <f t="shared" si="16"/>
        <v>0</v>
      </c>
      <c r="CJ8" s="11" t="b">
        <f t="shared" si="16"/>
        <v>0</v>
      </c>
      <c r="CK8" s="11" t="b">
        <f t="shared" si="16"/>
        <v>0</v>
      </c>
      <c r="CL8" s="11" t="b">
        <f t="shared" si="16"/>
        <v>0</v>
      </c>
      <c r="CM8" s="11" t="b">
        <f t="shared" si="16"/>
        <v>0</v>
      </c>
      <c r="CN8" s="11" t="b">
        <f t="shared" si="16"/>
        <v>0</v>
      </c>
      <c r="CO8" s="11" t="b">
        <f t="shared" si="17"/>
        <v>0</v>
      </c>
      <c r="CP8" s="11" t="b">
        <f t="shared" si="18"/>
        <v>0</v>
      </c>
      <c r="CQ8" s="11" t="b">
        <f t="shared" si="19"/>
        <v>0</v>
      </c>
    </row>
    <row r="9" spans="1:96">
      <c r="A9" t="s">
        <v>323</v>
      </c>
      <c r="B9" t="s">
        <v>324</v>
      </c>
      <c r="C9" t="s">
        <v>281</v>
      </c>
      <c r="D9" t="s">
        <v>70</v>
      </c>
      <c r="E9" t="s">
        <v>144</v>
      </c>
      <c r="F9" t="s">
        <v>56</v>
      </c>
      <c r="G9">
        <f t="shared" si="20"/>
        <v>0</v>
      </c>
      <c r="H9">
        <f t="shared" si="0"/>
        <v>0</v>
      </c>
      <c r="I9">
        <f t="shared" si="0"/>
        <v>0</v>
      </c>
      <c r="J9">
        <f t="shared" si="0"/>
        <v>1</v>
      </c>
      <c r="K9">
        <f t="shared" si="6"/>
        <v>1</v>
      </c>
      <c r="L9" t="s">
        <v>72</v>
      </c>
      <c r="M9" t="s">
        <v>325</v>
      </c>
      <c r="N9" t="str">
        <f t="shared" si="7"/>
        <v>Germany</v>
      </c>
      <c r="O9" t="s">
        <v>59</v>
      </c>
      <c r="P9" t="s">
        <v>60</v>
      </c>
      <c r="Q9">
        <v>1</v>
      </c>
      <c r="R9">
        <v>2</v>
      </c>
      <c r="S9">
        <v>2</v>
      </c>
      <c r="T9">
        <v>3</v>
      </c>
      <c r="U9">
        <v>4</v>
      </c>
      <c r="V9">
        <v>4</v>
      </c>
      <c r="W9">
        <v>4</v>
      </c>
      <c r="X9">
        <f t="shared" si="8"/>
        <v>-8.3333333333333329E-2</v>
      </c>
      <c r="Y9">
        <f t="shared" si="9"/>
        <v>-4.1666666666666664E-2</v>
      </c>
      <c r="Z9">
        <v>4</v>
      </c>
      <c r="AA9">
        <v>4</v>
      </c>
      <c r="AB9">
        <v>3</v>
      </c>
      <c r="AC9">
        <v>5</v>
      </c>
      <c r="AD9">
        <v>4</v>
      </c>
      <c r="AE9">
        <v>6</v>
      </c>
      <c r="AF9">
        <v>3</v>
      </c>
      <c r="AG9">
        <v>3</v>
      </c>
      <c r="AH9">
        <v>3</v>
      </c>
      <c r="AI9" s="35">
        <v>5</v>
      </c>
      <c r="AJ9">
        <v>5</v>
      </c>
      <c r="AK9">
        <v>3</v>
      </c>
      <c r="AL9">
        <v>3</v>
      </c>
      <c r="AM9">
        <v>5</v>
      </c>
      <c r="AN9">
        <v>5</v>
      </c>
      <c r="AO9">
        <v>3</v>
      </c>
      <c r="AP9">
        <v>3</v>
      </c>
      <c r="AQ9">
        <v>4</v>
      </c>
      <c r="AR9">
        <v>4</v>
      </c>
      <c r="AS9">
        <v>4</v>
      </c>
      <c r="AT9">
        <v>4</v>
      </c>
      <c r="AU9">
        <v>4</v>
      </c>
      <c r="AV9">
        <f t="shared" si="10"/>
        <v>4</v>
      </c>
      <c r="AW9">
        <v>6</v>
      </c>
      <c r="AX9">
        <v>4</v>
      </c>
      <c r="AY9">
        <f t="shared" si="1"/>
        <v>4</v>
      </c>
      <c r="AZ9">
        <f t="shared" si="11"/>
        <v>1</v>
      </c>
      <c r="BA9">
        <f t="shared" si="2"/>
        <v>4</v>
      </c>
      <c r="BB9">
        <f t="shared" si="12"/>
        <v>1</v>
      </c>
      <c r="BC9" t="s">
        <v>282</v>
      </c>
      <c r="BD9" t="s">
        <v>326</v>
      </c>
      <c r="BE9" t="s">
        <v>327</v>
      </c>
      <c r="BF9">
        <v>1</v>
      </c>
      <c r="BH9">
        <f t="shared" si="3"/>
        <v>1</v>
      </c>
      <c r="BI9">
        <v>1</v>
      </c>
      <c r="BJ9">
        <v>3</v>
      </c>
      <c r="BK9">
        <f t="shared" si="13"/>
        <v>1</v>
      </c>
      <c r="BL9" t="s">
        <v>285</v>
      </c>
      <c r="BM9" t="s">
        <v>286</v>
      </c>
      <c r="BN9" s="1">
        <v>6.4699074074074069E-3</v>
      </c>
      <c r="BO9" t="s">
        <v>328</v>
      </c>
      <c r="BP9" s="5" t="s">
        <v>1051</v>
      </c>
      <c r="BQ9" s="5" t="s">
        <v>1145</v>
      </c>
      <c r="BR9" s="11" t="b">
        <f t="shared" si="4"/>
        <v>0</v>
      </c>
      <c r="BS9" s="11" t="b">
        <f t="shared" si="4"/>
        <v>0</v>
      </c>
      <c r="BT9" s="11" t="b">
        <f t="shared" si="4"/>
        <v>0</v>
      </c>
      <c r="BU9" s="11" t="b">
        <f t="shared" si="4"/>
        <v>0</v>
      </c>
      <c r="BV9" s="11" t="b">
        <f t="shared" si="4"/>
        <v>0</v>
      </c>
      <c r="BW9" s="11" t="b">
        <f t="shared" si="4"/>
        <v>0</v>
      </c>
      <c r="BX9" s="5" t="s">
        <v>1049</v>
      </c>
      <c r="BZ9" s="11" t="b">
        <f t="shared" si="14"/>
        <v>0</v>
      </c>
      <c r="CA9" s="11" t="b">
        <f t="shared" si="15"/>
        <v>1</v>
      </c>
      <c r="CB9" s="11" t="b">
        <f t="shared" si="16"/>
        <v>0</v>
      </c>
      <c r="CC9" s="11" t="b">
        <f t="shared" si="16"/>
        <v>0</v>
      </c>
      <c r="CD9" s="11" t="b">
        <f t="shared" si="16"/>
        <v>0</v>
      </c>
      <c r="CE9" s="11" t="b">
        <f t="shared" si="16"/>
        <v>0</v>
      </c>
      <c r="CF9" s="11" t="b">
        <f t="shared" si="16"/>
        <v>0</v>
      </c>
      <c r="CG9" s="11" t="b">
        <f t="shared" si="16"/>
        <v>0</v>
      </c>
      <c r="CH9" s="11" t="b">
        <f t="shared" si="16"/>
        <v>0</v>
      </c>
      <c r="CI9" s="11" t="b">
        <f t="shared" si="16"/>
        <v>0</v>
      </c>
      <c r="CJ9" s="11" t="b">
        <f t="shared" si="16"/>
        <v>0</v>
      </c>
      <c r="CK9" s="11" t="b">
        <f t="shared" si="16"/>
        <v>0</v>
      </c>
      <c r="CL9" s="11" t="b">
        <f t="shared" si="16"/>
        <v>0</v>
      </c>
      <c r="CM9" s="11" t="b">
        <f t="shared" si="16"/>
        <v>0</v>
      </c>
      <c r="CN9" s="11" t="b">
        <f t="shared" si="16"/>
        <v>0</v>
      </c>
      <c r="CO9" s="11" t="b">
        <f t="shared" si="17"/>
        <v>0</v>
      </c>
      <c r="CP9" s="11" t="b">
        <f t="shared" si="18"/>
        <v>0</v>
      </c>
      <c r="CQ9" s="11" t="b">
        <f t="shared" si="19"/>
        <v>0</v>
      </c>
    </row>
    <row r="10" spans="1:96">
      <c r="A10" t="s">
        <v>329</v>
      </c>
      <c r="B10" t="s">
        <v>330</v>
      </c>
      <c r="C10" t="s">
        <v>281</v>
      </c>
      <c r="D10" t="s">
        <v>54</v>
      </c>
      <c r="E10" t="s">
        <v>82</v>
      </c>
      <c r="F10" t="s">
        <v>116</v>
      </c>
      <c r="G10">
        <f t="shared" si="20"/>
        <v>0</v>
      </c>
      <c r="H10">
        <f t="shared" si="0"/>
        <v>1</v>
      </c>
      <c r="I10">
        <f t="shared" si="0"/>
        <v>0</v>
      </c>
      <c r="J10">
        <f t="shared" si="0"/>
        <v>0</v>
      </c>
      <c r="K10">
        <f t="shared" si="6"/>
        <v>1</v>
      </c>
      <c r="L10" t="s">
        <v>72</v>
      </c>
      <c r="M10" t="s">
        <v>58</v>
      </c>
      <c r="N10" t="str">
        <f t="shared" si="7"/>
        <v>Portugal</v>
      </c>
      <c r="O10" t="s">
        <v>74</v>
      </c>
      <c r="P10" t="s">
        <v>60</v>
      </c>
      <c r="Q10">
        <v>2</v>
      </c>
      <c r="R10">
        <v>2</v>
      </c>
      <c r="S10">
        <v>5</v>
      </c>
      <c r="T10">
        <v>1</v>
      </c>
      <c r="U10">
        <v>6</v>
      </c>
      <c r="V10">
        <v>5</v>
      </c>
      <c r="W10">
        <v>5</v>
      </c>
      <c r="X10">
        <f t="shared" si="8"/>
        <v>0.16666666666666666</v>
      </c>
      <c r="Y10">
        <f t="shared" si="9"/>
        <v>-0.20833333333333334</v>
      </c>
      <c r="Z10">
        <v>2</v>
      </c>
      <c r="AA10">
        <v>5</v>
      </c>
      <c r="AB10">
        <v>2</v>
      </c>
      <c r="AC10">
        <v>4</v>
      </c>
      <c r="AD10">
        <v>5</v>
      </c>
      <c r="AE10">
        <v>5</v>
      </c>
      <c r="AF10">
        <v>1</v>
      </c>
      <c r="AG10">
        <v>4</v>
      </c>
      <c r="AH10">
        <v>2</v>
      </c>
      <c r="AI10" s="35">
        <v>4</v>
      </c>
      <c r="AJ10">
        <v>5</v>
      </c>
      <c r="AK10">
        <v>2</v>
      </c>
      <c r="AL10">
        <v>3</v>
      </c>
      <c r="AM10">
        <v>2</v>
      </c>
      <c r="AN10">
        <v>3</v>
      </c>
      <c r="AO10">
        <v>4</v>
      </c>
      <c r="AP10">
        <v>5</v>
      </c>
      <c r="AQ10">
        <v>1</v>
      </c>
      <c r="AR10">
        <v>2</v>
      </c>
      <c r="AS10">
        <v>1</v>
      </c>
      <c r="AT10">
        <v>1</v>
      </c>
      <c r="AU10">
        <v>1</v>
      </c>
      <c r="AV10">
        <f t="shared" si="10"/>
        <v>1.2</v>
      </c>
      <c r="AW10">
        <v>6</v>
      </c>
      <c r="AX10">
        <v>6</v>
      </c>
      <c r="AY10">
        <f t="shared" si="1"/>
        <v>3.5</v>
      </c>
      <c r="AZ10">
        <f t="shared" si="11"/>
        <v>1</v>
      </c>
      <c r="BA10">
        <f t="shared" si="2"/>
        <v>3.25</v>
      </c>
      <c r="BB10">
        <f t="shared" si="12"/>
        <v>1</v>
      </c>
      <c r="BC10" t="s">
        <v>86</v>
      </c>
      <c r="BD10" t="s">
        <v>331</v>
      </c>
      <c r="BE10" t="s">
        <v>332</v>
      </c>
      <c r="BF10">
        <v>0</v>
      </c>
      <c r="BG10">
        <v>1</v>
      </c>
      <c r="BH10">
        <f t="shared" si="3"/>
        <v>1</v>
      </c>
      <c r="BI10">
        <v>1</v>
      </c>
      <c r="BJ10">
        <v>1</v>
      </c>
      <c r="BK10">
        <f t="shared" si="13"/>
        <v>0</v>
      </c>
      <c r="BL10" t="s">
        <v>106</v>
      </c>
      <c r="BM10" t="s">
        <v>90</v>
      </c>
      <c r="BN10" s="1">
        <v>4.0046296296296297E-3</v>
      </c>
      <c r="BP10" s="5" t="s">
        <v>1041</v>
      </c>
      <c r="BR10" s="11" t="b">
        <f t="shared" si="4"/>
        <v>0</v>
      </c>
      <c r="BS10" s="11" t="b">
        <f t="shared" si="4"/>
        <v>0</v>
      </c>
      <c r="BT10" s="11" t="b">
        <f t="shared" si="4"/>
        <v>0</v>
      </c>
      <c r="BU10" s="11" t="b">
        <f t="shared" si="4"/>
        <v>0</v>
      </c>
      <c r="BV10" s="11" t="b">
        <f t="shared" si="4"/>
        <v>0</v>
      </c>
      <c r="BW10" s="11" t="b">
        <f t="shared" si="4"/>
        <v>0</v>
      </c>
      <c r="BZ10" s="11" t="b">
        <f t="shared" si="14"/>
        <v>0</v>
      </c>
      <c r="CA10" s="11" t="b">
        <f t="shared" si="15"/>
        <v>0</v>
      </c>
      <c r="CB10" s="11" t="b">
        <f t="shared" si="16"/>
        <v>0</v>
      </c>
      <c r="CC10" s="11" t="b">
        <f t="shared" si="16"/>
        <v>0</v>
      </c>
      <c r="CD10" s="11" t="b">
        <f t="shared" si="16"/>
        <v>0</v>
      </c>
      <c r="CE10" s="11" t="b">
        <f t="shared" si="16"/>
        <v>0</v>
      </c>
      <c r="CF10" s="11" t="b">
        <f t="shared" si="16"/>
        <v>0</v>
      </c>
      <c r="CG10" s="11" t="b">
        <f t="shared" si="16"/>
        <v>0</v>
      </c>
      <c r="CH10" s="11" t="b">
        <f t="shared" si="16"/>
        <v>0</v>
      </c>
      <c r="CI10" s="11" t="b">
        <f t="shared" si="16"/>
        <v>0</v>
      </c>
      <c r="CJ10" s="11" t="b">
        <f t="shared" si="16"/>
        <v>0</v>
      </c>
      <c r="CK10" s="11" t="b">
        <f t="shared" si="16"/>
        <v>0</v>
      </c>
      <c r="CL10" s="11" t="b">
        <f t="shared" si="16"/>
        <v>0</v>
      </c>
      <c r="CM10" s="11" t="b">
        <f t="shared" si="16"/>
        <v>0</v>
      </c>
      <c r="CN10" s="11" t="b">
        <f t="shared" si="16"/>
        <v>0</v>
      </c>
      <c r="CO10" s="11" t="b">
        <f t="shared" si="17"/>
        <v>0</v>
      </c>
      <c r="CP10" s="11" t="b">
        <f t="shared" si="18"/>
        <v>0</v>
      </c>
      <c r="CQ10" s="11" t="b">
        <f t="shared" si="19"/>
        <v>0</v>
      </c>
    </row>
    <row r="11" spans="1:96">
      <c r="A11" t="s">
        <v>333</v>
      </c>
      <c r="B11" t="s">
        <v>334</v>
      </c>
      <c r="C11" t="s">
        <v>281</v>
      </c>
      <c r="D11" t="s">
        <v>70</v>
      </c>
      <c r="E11" t="s">
        <v>144</v>
      </c>
      <c r="F11" t="s">
        <v>83</v>
      </c>
      <c r="G11">
        <f t="shared" si="20"/>
        <v>0</v>
      </c>
      <c r="H11">
        <f t="shared" si="0"/>
        <v>0</v>
      </c>
      <c r="I11">
        <f t="shared" si="0"/>
        <v>1</v>
      </c>
      <c r="J11">
        <f t="shared" si="0"/>
        <v>0</v>
      </c>
      <c r="K11">
        <f t="shared" si="6"/>
        <v>1</v>
      </c>
      <c r="L11" t="s">
        <v>72</v>
      </c>
      <c r="M11" t="s">
        <v>73</v>
      </c>
      <c r="N11" t="str">
        <f t="shared" si="7"/>
        <v>USA</v>
      </c>
      <c r="O11" t="s">
        <v>74</v>
      </c>
      <c r="P11" t="s">
        <v>60</v>
      </c>
      <c r="Q11">
        <v>3</v>
      </c>
      <c r="R11">
        <v>3</v>
      </c>
      <c r="S11">
        <v>2</v>
      </c>
      <c r="T11">
        <v>4</v>
      </c>
      <c r="U11">
        <v>5</v>
      </c>
      <c r="V11">
        <v>4</v>
      </c>
      <c r="W11">
        <v>5</v>
      </c>
      <c r="X11">
        <f t="shared" si="8"/>
        <v>-8.3333333333333329E-2</v>
      </c>
      <c r="Y11">
        <f t="shared" si="9"/>
        <v>-8.3333333333333329E-2</v>
      </c>
      <c r="Z11">
        <v>5</v>
      </c>
      <c r="AA11">
        <v>5</v>
      </c>
      <c r="AB11">
        <v>5</v>
      </c>
      <c r="AC11">
        <v>6</v>
      </c>
      <c r="AD11">
        <v>5</v>
      </c>
      <c r="AE11">
        <v>6</v>
      </c>
      <c r="AF11">
        <v>4</v>
      </c>
      <c r="AG11">
        <v>2</v>
      </c>
      <c r="AH11">
        <v>4</v>
      </c>
      <c r="AI11" s="35">
        <v>5</v>
      </c>
      <c r="AJ11">
        <v>2</v>
      </c>
      <c r="AK11">
        <v>6</v>
      </c>
      <c r="AL11">
        <v>6</v>
      </c>
      <c r="AM11">
        <v>6</v>
      </c>
      <c r="AN11">
        <v>6</v>
      </c>
      <c r="AO11">
        <v>6</v>
      </c>
      <c r="AP11">
        <v>5</v>
      </c>
      <c r="AQ11">
        <v>6</v>
      </c>
      <c r="AR11">
        <v>6</v>
      </c>
      <c r="AS11">
        <v>6</v>
      </c>
      <c r="AT11">
        <v>6</v>
      </c>
      <c r="AU11">
        <v>6</v>
      </c>
      <c r="AV11">
        <f t="shared" si="10"/>
        <v>6</v>
      </c>
      <c r="AW11">
        <v>6</v>
      </c>
      <c r="AX11">
        <v>5</v>
      </c>
      <c r="AY11">
        <f t="shared" si="1"/>
        <v>5.25</v>
      </c>
      <c r="AZ11">
        <f t="shared" si="11"/>
        <v>1</v>
      </c>
      <c r="BA11">
        <f t="shared" si="2"/>
        <v>5</v>
      </c>
      <c r="BB11">
        <f t="shared" si="12"/>
        <v>1</v>
      </c>
      <c r="BC11" t="s">
        <v>297</v>
      </c>
      <c r="BD11" t="s">
        <v>335</v>
      </c>
      <c r="BE11" t="s">
        <v>336</v>
      </c>
      <c r="BF11">
        <v>1</v>
      </c>
      <c r="BH11">
        <f t="shared" si="3"/>
        <v>1</v>
      </c>
      <c r="BI11">
        <v>1</v>
      </c>
      <c r="BJ11">
        <v>1</v>
      </c>
      <c r="BK11">
        <f t="shared" si="13"/>
        <v>0</v>
      </c>
      <c r="BL11" t="s">
        <v>300</v>
      </c>
      <c r="BM11" t="s">
        <v>301</v>
      </c>
      <c r="BN11" s="1">
        <v>4.1203703703703706E-3</v>
      </c>
      <c r="BO11" t="s">
        <v>337</v>
      </c>
      <c r="BP11" s="5" t="s">
        <v>1051</v>
      </c>
      <c r="BQ11" s="5" t="s">
        <v>1146</v>
      </c>
      <c r="BR11" s="11" t="b">
        <f t="shared" si="4"/>
        <v>0</v>
      </c>
      <c r="BS11" s="11" t="b">
        <f t="shared" si="4"/>
        <v>0</v>
      </c>
      <c r="BT11" s="11" t="b">
        <f t="shared" si="4"/>
        <v>0</v>
      </c>
      <c r="BU11" s="11" t="b">
        <f t="shared" si="4"/>
        <v>0</v>
      </c>
      <c r="BV11" s="11" t="b">
        <f t="shared" si="4"/>
        <v>0</v>
      </c>
      <c r="BW11" s="11" t="b">
        <f t="shared" si="4"/>
        <v>0</v>
      </c>
      <c r="BX11" s="5" t="s">
        <v>1052</v>
      </c>
      <c r="BY11" s="5" t="s">
        <v>1053</v>
      </c>
      <c r="BZ11" s="11" t="b">
        <f t="shared" si="14"/>
        <v>0</v>
      </c>
      <c r="CA11" s="11" t="b">
        <f t="shared" si="15"/>
        <v>0</v>
      </c>
      <c r="CB11" s="11" t="b">
        <f t="shared" si="16"/>
        <v>0</v>
      </c>
      <c r="CC11" s="11" t="b">
        <f t="shared" si="16"/>
        <v>0</v>
      </c>
      <c r="CD11" s="11" t="b">
        <f t="shared" si="16"/>
        <v>0</v>
      </c>
      <c r="CE11" s="11" t="b">
        <f t="shared" si="16"/>
        <v>0</v>
      </c>
      <c r="CF11" s="11" t="b">
        <f t="shared" si="16"/>
        <v>0</v>
      </c>
      <c r="CG11" s="11" t="b">
        <f t="shared" si="16"/>
        <v>0</v>
      </c>
      <c r="CH11" s="11" t="b">
        <f t="shared" si="16"/>
        <v>0</v>
      </c>
      <c r="CI11" s="11" t="b">
        <f t="shared" si="16"/>
        <v>0</v>
      </c>
      <c r="CJ11" s="11" t="b">
        <f t="shared" si="16"/>
        <v>0</v>
      </c>
      <c r="CK11" s="11" t="b">
        <f t="shared" si="16"/>
        <v>0</v>
      </c>
      <c r="CL11" s="11" t="b">
        <f t="shared" si="16"/>
        <v>1</v>
      </c>
      <c r="CM11" s="11" t="b">
        <f t="shared" si="16"/>
        <v>0</v>
      </c>
      <c r="CN11" s="11" t="b">
        <f t="shared" si="16"/>
        <v>0</v>
      </c>
      <c r="CO11" s="11" t="b">
        <f t="shared" si="17"/>
        <v>0</v>
      </c>
      <c r="CP11" s="11" t="b">
        <f t="shared" si="18"/>
        <v>0</v>
      </c>
      <c r="CQ11" s="11" t="b">
        <f t="shared" si="19"/>
        <v>0</v>
      </c>
      <c r="CR11" t="s">
        <v>338</v>
      </c>
    </row>
    <row r="12" spans="1:96">
      <c r="A12" t="s">
        <v>339</v>
      </c>
      <c r="B12" t="s">
        <v>340</v>
      </c>
      <c r="C12" t="s">
        <v>281</v>
      </c>
      <c r="D12" t="s">
        <v>54</v>
      </c>
      <c r="E12" t="s">
        <v>144</v>
      </c>
      <c r="F12" t="s">
        <v>116</v>
      </c>
      <c r="G12">
        <f t="shared" si="20"/>
        <v>0</v>
      </c>
      <c r="H12">
        <f t="shared" si="0"/>
        <v>1</v>
      </c>
      <c r="I12">
        <f t="shared" si="0"/>
        <v>0</v>
      </c>
      <c r="J12">
        <f t="shared" si="0"/>
        <v>0</v>
      </c>
      <c r="K12">
        <f t="shared" si="6"/>
        <v>1</v>
      </c>
      <c r="L12" t="s">
        <v>96</v>
      </c>
      <c r="M12" t="s">
        <v>125</v>
      </c>
      <c r="N12" t="str">
        <f t="shared" si="7"/>
        <v>United Kingdom</v>
      </c>
      <c r="O12" t="s">
        <v>74</v>
      </c>
      <c r="P12" t="s">
        <v>98</v>
      </c>
      <c r="Q12">
        <v>4</v>
      </c>
      <c r="R12">
        <v>1</v>
      </c>
      <c r="S12">
        <v>5</v>
      </c>
      <c r="T12">
        <v>1</v>
      </c>
      <c r="U12">
        <v>3</v>
      </c>
      <c r="V12">
        <v>4</v>
      </c>
      <c r="W12">
        <v>5</v>
      </c>
      <c r="X12">
        <f t="shared" si="8"/>
        <v>0.29166666666666669</v>
      </c>
      <c r="Y12">
        <f t="shared" si="9"/>
        <v>-0.125</v>
      </c>
      <c r="Z12">
        <v>4</v>
      </c>
      <c r="AA12">
        <v>5</v>
      </c>
      <c r="AB12">
        <v>4</v>
      </c>
      <c r="AC12">
        <v>3</v>
      </c>
      <c r="AD12">
        <v>2</v>
      </c>
      <c r="AE12">
        <v>5</v>
      </c>
      <c r="AF12">
        <v>2</v>
      </c>
      <c r="AG12">
        <v>4</v>
      </c>
      <c r="AH12">
        <v>2</v>
      </c>
      <c r="AI12" s="35">
        <v>5</v>
      </c>
      <c r="AJ12">
        <v>5</v>
      </c>
      <c r="AK12">
        <v>1</v>
      </c>
      <c r="AL12">
        <v>5</v>
      </c>
      <c r="AM12">
        <v>6</v>
      </c>
      <c r="AN12">
        <v>5</v>
      </c>
      <c r="AO12">
        <v>5</v>
      </c>
      <c r="AP12">
        <v>1</v>
      </c>
      <c r="AQ12">
        <v>4</v>
      </c>
      <c r="AR12">
        <v>3</v>
      </c>
      <c r="AS12">
        <v>4</v>
      </c>
      <c r="AT12">
        <v>1</v>
      </c>
      <c r="AU12">
        <v>1</v>
      </c>
      <c r="AV12">
        <f t="shared" si="10"/>
        <v>2.6</v>
      </c>
      <c r="AW12">
        <v>6</v>
      </c>
      <c r="AX12">
        <v>5</v>
      </c>
      <c r="AY12">
        <f t="shared" si="1"/>
        <v>4.125</v>
      </c>
      <c r="AZ12">
        <f t="shared" si="11"/>
        <v>1</v>
      </c>
      <c r="BA12">
        <f t="shared" si="2"/>
        <v>3.375</v>
      </c>
      <c r="BB12">
        <f t="shared" si="12"/>
        <v>1</v>
      </c>
      <c r="BC12" t="s">
        <v>341</v>
      </c>
      <c r="BD12" t="s">
        <v>342</v>
      </c>
      <c r="BE12" t="s">
        <v>343</v>
      </c>
      <c r="BF12">
        <v>1</v>
      </c>
      <c r="BH12">
        <f t="shared" si="3"/>
        <v>1</v>
      </c>
      <c r="BI12">
        <v>1</v>
      </c>
      <c r="BJ12">
        <v>3</v>
      </c>
      <c r="BK12">
        <f t="shared" si="13"/>
        <v>1</v>
      </c>
      <c r="BL12" t="s">
        <v>344</v>
      </c>
      <c r="BM12" t="s">
        <v>308</v>
      </c>
      <c r="BN12" s="1">
        <v>7.5000000000000006E-3</v>
      </c>
      <c r="BP12" s="5" t="s">
        <v>1041</v>
      </c>
      <c r="BR12" s="11" t="b">
        <f t="shared" si="4"/>
        <v>0</v>
      </c>
      <c r="BS12" s="11" t="b">
        <f t="shared" si="4"/>
        <v>0</v>
      </c>
      <c r="BT12" s="11" t="b">
        <f t="shared" si="4"/>
        <v>0</v>
      </c>
      <c r="BU12" s="11" t="b">
        <f t="shared" si="4"/>
        <v>0</v>
      </c>
      <c r="BV12" s="11" t="b">
        <f t="shared" si="4"/>
        <v>0</v>
      </c>
      <c r="BW12" s="11" t="b">
        <f t="shared" si="4"/>
        <v>0</v>
      </c>
      <c r="BZ12" s="11" t="b">
        <f t="shared" si="14"/>
        <v>0</v>
      </c>
      <c r="CA12" s="11" t="b">
        <f t="shared" si="15"/>
        <v>0</v>
      </c>
      <c r="CB12" s="11" t="b">
        <f t="shared" si="16"/>
        <v>0</v>
      </c>
      <c r="CC12" s="11" t="b">
        <f t="shared" si="16"/>
        <v>0</v>
      </c>
      <c r="CD12" s="11" t="b">
        <f t="shared" si="16"/>
        <v>0</v>
      </c>
      <c r="CE12" s="11" t="b">
        <f t="shared" si="16"/>
        <v>0</v>
      </c>
      <c r="CF12" s="11" t="b">
        <f t="shared" si="16"/>
        <v>0</v>
      </c>
      <c r="CG12" s="11" t="b">
        <f t="shared" si="16"/>
        <v>0</v>
      </c>
      <c r="CH12" s="11" t="b">
        <f t="shared" si="16"/>
        <v>0</v>
      </c>
      <c r="CI12" s="11" t="b">
        <f t="shared" si="16"/>
        <v>0</v>
      </c>
      <c r="CJ12" s="11" t="b">
        <f t="shared" si="16"/>
        <v>0</v>
      </c>
      <c r="CK12" s="11" t="b">
        <f t="shared" si="16"/>
        <v>0</v>
      </c>
      <c r="CL12" s="11" t="b">
        <f t="shared" si="16"/>
        <v>0</v>
      </c>
      <c r="CM12" s="11" t="b">
        <f t="shared" si="16"/>
        <v>0</v>
      </c>
      <c r="CN12" s="11" t="b">
        <f t="shared" si="16"/>
        <v>0</v>
      </c>
      <c r="CO12" s="11" t="b">
        <f t="shared" si="17"/>
        <v>0</v>
      </c>
      <c r="CP12" s="11" t="b">
        <f t="shared" si="18"/>
        <v>0</v>
      </c>
      <c r="CQ12" s="11" t="b">
        <f t="shared" si="19"/>
        <v>0</v>
      </c>
    </row>
    <row r="13" spans="1:96">
      <c r="A13" t="s">
        <v>345</v>
      </c>
      <c r="B13" t="s">
        <v>346</v>
      </c>
      <c r="C13" t="s">
        <v>281</v>
      </c>
      <c r="D13" t="s">
        <v>54</v>
      </c>
      <c r="E13" t="s">
        <v>144</v>
      </c>
      <c r="F13" t="s">
        <v>116</v>
      </c>
      <c r="G13">
        <f t="shared" si="20"/>
        <v>0</v>
      </c>
      <c r="H13">
        <f t="shared" si="0"/>
        <v>1</v>
      </c>
      <c r="I13">
        <f t="shared" si="0"/>
        <v>0</v>
      </c>
      <c r="J13">
        <f t="shared" si="0"/>
        <v>0</v>
      </c>
      <c r="K13">
        <f t="shared" si="6"/>
        <v>1</v>
      </c>
      <c r="L13" t="s">
        <v>347</v>
      </c>
      <c r="M13" t="s">
        <v>58</v>
      </c>
      <c r="N13" t="str">
        <f t="shared" si="7"/>
        <v>Portugal</v>
      </c>
      <c r="O13" t="s">
        <v>59</v>
      </c>
      <c r="P13" t="s">
        <v>60</v>
      </c>
      <c r="Q13">
        <v>1</v>
      </c>
      <c r="R13">
        <v>6</v>
      </c>
      <c r="S13">
        <v>4</v>
      </c>
      <c r="T13">
        <v>1</v>
      </c>
      <c r="U13">
        <v>4</v>
      </c>
      <c r="V13">
        <v>5</v>
      </c>
      <c r="W13">
        <v>4</v>
      </c>
      <c r="X13">
        <f t="shared" si="8"/>
        <v>-8.3333333333333329E-2</v>
      </c>
      <c r="Y13">
        <f t="shared" si="9"/>
        <v>-8.3333333333333329E-2</v>
      </c>
      <c r="Z13">
        <v>6</v>
      </c>
      <c r="AA13">
        <v>6</v>
      </c>
      <c r="AB13">
        <v>6</v>
      </c>
      <c r="AC13">
        <v>6</v>
      </c>
      <c r="AD13">
        <v>6</v>
      </c>
      <c r="AE13">
        <v>6</v>
      </c>
      <c r="AF13">
        <v>5</v>
      </c>
      <c r="AG13">
        <v>0</v>
      </c>
      <c r="AH13">
        <v>6</v>
      </c>
      <c r="AI13" s="35">
        <v>6</v>
      </c>
      <c r="AJ13">
        <v>6</v>
      </c>
      <c r="AK13">
        <v>6</v>
      </c>
      <c r="AL13">
        <v>6</v>
      </c>
      <c r="AM13">
        <v>6</v>
      </c>
      <c r="AN13">
        <v>6</v>
      </c>
      <c r="AO13">
        <v>6</v>
      </c>
      <c r="AP13">
        <v>6</v>
      </c>
      <c r="AQ13">
        <v>4</v>
      </c>
      <c r="AR13">
        <v>4</v>
      </c>
      <c r="AS13">
        <v>4</v>
      </c>
      <c r="AT13">
        <v>4</v>
      </c>
      <c r="AU13">
        <v>4</v>
      </c>
      <c r="AV13">
        <f t="shared" si="10"/>
        <v>4</v>
      </c>
      <c r="AW13">
        <v>6</v>
      </c>
      <c r="AX13">
        <v>0</v>
      </c>
      <c r="AY13">
        <f t="shared" si="1"/>
        <v>6</v>
      </c>
      <c r="AZ13">
        <f t="shared" si="11"/>
        <v>1</v>
      </c>
      <c r="BA13">
        <f t="shared" si="2"/>
        <v>5.875</v>
      </c>
      <c r="BB13">
        <f t="shared" si="12"/>
        <v>1</v>
      </c>
      <c r="BC13" t="s">
        <v>282</v>
      </c>
      <c r="BD13" t="s">
        <v>335</v>
      </c>
      <c r="BE13" t="s">
        <v>348</v>
      </c>
      <c r="BF13">
        <v>1</v>
      </c>
      <c r="BH13">
        <f t="shared" si="3"/>
        <v>1</v>
      </c>
      <c r="BI13">
        <v>1</v>
      </c>
      <c r="BJ13">
        <v>1</v>
      </c>
      <c r="BK13">
        <f t="shared" si="13"/>
        <v>0</v>
      </c>
      <c r="BL13" t="s">
        <v>292</v>
      </c>
      <c r="BM13" t="s">
        <v>286</v>
      </c>
      <c r="BN13" s="1">
        <v>5.3587962962962964E-3</v>
      </c>
      <c r="BO13" t="s">
        <v>349</v>
      </c>
      <c r="BP13" s="5" t="s">
        <v>736</v>
      </c>
      <c r="BQ13" s="5" t="s">
        <v>1147</v>
      </c>
      <c r="BR13" s="11" t="b">
        <f t="shared" ref="BR13:BW19" si="21">ISNUMBER(SEARCH(BR$2,$BQ13))</f>
        <v>0</v>
      </c>
      <c r="BS13" s="11" t="b">
        <f t="shared" si="21"/>
        <v>0</v>
      </c>
      <c r="BT13" s="11" t="b">
        <f t="shared" si="21"/>
        <v>0</v>
      </c>
      <c r="BU13" s="11" t="b">
        <f t="shared" si="21"/>
        <v>0</v>
      </c>
      <c r="BV13" s="11" t="b">
        <f t="shared" si="21"/>
        <v>1</v>
      </c>
      <c r="BW13" s="11" t="b">
        <f t="shared" si="21"/>
        <v>0</v>
      </c>
      <c r="BZ13" s="11" t="b">
        <f t="shared" si="14"/>
        <v>0</v>
      </c>
      <c r="CA13" s="11" t="b">
        <f t="shared" si="15"/>
        <v>0</v>
      </c>
      <c r="CB13" s="11" t="b">
        <f t="shared" si="16"/>
        <v>0</v>
      </c>
      <c r="CC13" s="11" t="b">
        <f t="shared" si="16"/>
        <v>0</v>
      </c>
      <c r="CD13" s="11" t="b">
        <f t="shared" si="16"/>
        <v>0</v>
      </c>
      <c r="CE13" s="11" t="b">
        <f t="shared" si="16"/>
        <v>0</v>
      </c>
      <c r="CF13" s="11" t="b">
        <f t="shared" si="16"/>
        <v>0</v>
      </c>
      <c r="CG13" s="11" t="b">
        <f t="shared" si="16"/>
        <v>0</v>
      </c>
      <c r="CH13" s="11" t="b">
        <f t="shared" si="16"/>
        <v>0</v>
      </c>
      <c r="CI13" s="11" t="b">
        <f t="shared" si="16"/>
        <v>0</v>
      </c>
      <c r="CJ13" s="11" t="b">
        <f t="shared" si="16"/>
        <v>0</v>
      </c>
      <c r="CK13" s="11" t="b">
        <f t="shared" si="16"/>
        <v>0</v>
      </c>
      <c r="CL13" s="11" t="b">
        <f t="shared" si="16"/>
        <v>0</v>
      </c>
      <c r="CM13" s="11" t="b">
        <f t="shared" si="16"/>
        <v>0</v>
      </c>
      <c r="CN13" s="11" t="b">
        <f t="shared" si="16"/>
        <v>0</v>
      </c>
      <c r="CO13" s="11" t="b">
        <f t="shared" si="17"/>
        <v>0</v>
      </c>
      <c r="CP13" s="11" t="b">
        <f t="shared" si="18"/>
        <v>0</v>
      </c>
      <c r="CQ13" s="11" t="b">
        <f t="shared" si="19"/>
        <v>0</v>
      </c>
    </row>
    <row r="14" spans="1:96">
      <c r="A14" t="s">
        <v>350</v>
      </c>
      <c r="B14" t="s">
        <v>351</v>
      </c>
      <c r="C14" t="s">
        <v>281</v>
      </c>
      <c r="D14" t="s">
        <v>54</v>
      </c>
      <c r="E14" t="s">
        <v>82</v>
      </c>
      <c r="F14" t="s">
        <v>83</v>
      </c>
      <c r="G14">
        <f t="shared" si="20"/>
        <v>0</v>
      </c>
      <c r="H14">
        <f t="shared" si="0"/>
        <v>0</v>
      </c>
      <c r="I14">
        <f t="shared" si="0"/>
        <v>1</v>
      </c>
      <c r="J14">
        <f t="shared" si="0"/>
        <v>0</v>
      </c>
      <c r="K14">
        <f t="shared" si="6"/>
        <v>1</v>
      </c>
      <c r="L14" t="s">
        <v>124</v>
      </c>
      <c r="M14" t="s">
        <v>254</v>
      </c>
      <c r="N14" t="str">
        <f t="shared" si="7"/>
        <v>Poland</v>
      </c>
      <c r="O14" t="s">
        <v>59</v>
      </c>
      <c r="P14" t="s">
        <v>60</v>
      </c>
      <c r="Q14">
        <v>0</v>
      </c>
      <c r="R14">
        <v>3</v>
      </c>
      <c r="S14">
        <v>1</v>
      </c>
      <c r="T14">
        <v>2</v>
      </c>
      <c r="U14">
        <v>1</v>
      </c>
      <c r="V14">
        <v>3</v>
      </c>
      <c r="W14">
        <v>0</v>
      </c>
      <c r="X14">
        <f t="shared" si="8"/>
        <v>-0.16666666666666666</v>
      </c>
      <c r="Y14">
        <f t="shared" si="9"/>
        <v>0.16666666666666666</v>
      </c>
      <c r="Z14">
        <v>2</v>
      </c>
      <c r="AA14">
        <v>4</v>
      </c>
      <c r="AB14">
        <v>4</v>
      </c>
      <c r="AC14">
        <v>4</v>
      </c>
      <c r="AD14">
        <v>4</v>
      </c>
      <c r="AE14">
        <v>4</v>
      </c>
      <c r="AF14">
        <v>3</v>
      </c>
      <c r="AG14">
        <v>3</v>
      </c>
      <c r="AH14">
        <v>3</v>
      </c>
      <c r="AI14" s="35">
        <v>2</v>
      </c>
      <c r="AJ14">
        <v>2</v>
      </c>
      <c r="AK14">
        <v>2</v>
      </c>
      <c r="AL14">
        <v>2</v>
      </c>
      <c r="AM14">
        <v>2</v>
      </c>
      <c r="AN14">
        <v>2</v>
      </c>
      <c r="AO14">
        <v>3</v>
      </c>
      <c r="AP14">
        <v>2</v>
      </c>
      <c r="AQ14">
        <v>3</v>
      </c>
      <c r="AR14">
        <v>2</v>
      </c>
      <c r="AS14">
        <v>3</v>
      </c>
      <c r="AT14">
        <v>3</v>
      </c>
      <c r="AU14">
        <v>1</v>
      </c>
      <c r="AV14">
        <f t="shared" si="10"/>
        <v>2.4</v>
      </c>
      <c r="AW14">
        <v>6</v>
      </c>
      <c r="AX14">
        <v>2</v>
      </c>
      <c r="AY14">
        <f t="shared" si="1"/>
        <v>2.125</v>
      </c>
      <c r="AZ14">
        <f t="shared" si="11"/>
        <v>0</v>
      </c>
      <c r="BA14">
        <f t="shared" si="2"/>
        <v>3.5</v>
      </c>
      <c r="BB14">
        <f t="shared" si="12"/>
        <v>1</v>
      </c>
      <c r="BC14" t="s">
        <v>86</v>
      </c>
      <c r="BD14" t="s">
        <v>352</v>
      </c>
      <c r="BE14" t="s">
        <v>353</v>
      </c>
      <c r="BF14">
        <v>1</v>
      </c>
      <c r="BH14">
        <f t="shared" si="3"/>
        <v>1</v>
      </c>
      <c r="BI14">
        <v>1</v>
      </c>
      <c r="BJ14">
        <v>1</v>
      </c>
      <c r="BK14">
        <f t="shared" si="13"/>
        <v>0</v>
      </c>
      <c r="BL14" t="s">
        <v>156</v>
      </c>
      <c r="BM14" t="s">
        <v>157</v>
      </c>
      <c r="BN14" s="1">
        <v>7.2106481481481475E-3</v>
      </c>
      <c r="BP14" s="5" t="s">
        <v>1041</v>
      </c>
      <c r="BR14" s="11" t="b">
        <f t="shared" si="21"/>
        <v>0</v>
      </c>
      <c r="BS14" s="11" t="b">
        <f t="shared" si="21"/>
        <v>0</v>
      </c>
      <c r="BT14" s="11" t="b">
        <f t="shared" si="21"/>
        <v>0</v>
      </c>
      <c r="BU14" s="11" t="b">
        <f t="shared" si="21"/>
        <v>0</v>
      </c>
      <c r="BV14" s="11" t="b">
        <f t="shared" si="21"/>
        <v>0</v>
      </c>
      <c r="BW14" s="11" t="b">
        <f t="shared" si="21"/>
        <v>0</v>
      </c>
      <c r="BZ14" s="11" t="b">
        <f t="shared" si="14"/>
        <v>0</v>
      </c>
      <c r="CA14" s="11" t="b">
        <f t="shared" si="15"/>
        <v>0</v>
      </c>
      <c r="CB14" s="11" t="b">
        <f t="shared" si="16"/>
        <v>0</v>
      </c>
      <c r="CC14" s="11" t="b">
        <f t="shared" si="16"/>
        <v>0</v>
      </c>
      <c r="CD14" s="11" t="b">
        <f t="shared" si="16"/>
        <v>0</v>
      </c>
      <c r="CE14" s="11" t="b">
        <f t="shared" si="16"/>
        <v>0</v>
      </c>
      <c r="CF14" s="11" t="b">
        <f t="shared" si="16"/>
        <v>0</v>
      </c>
      <c r="CG14" s="11" t="b">
        <f t="shared" si="16"/>
        <v>0</v>
      </c>
      <c r="CH14" s="11" t="b">
        <f t="shared" si="16"/>
        <v>0</v>
      </c>
      <c r="CI14" s="11" t="b">
        <f t="shared" si="16"/>
        <v>0</v>
      </c>
      <c r="CJ14" s="11" t="b">
        <f t="shared" si="16"/>
        <v>0</v>
      </c>
      <c r="CK14" s="11" t="b">
        <f t="shared" si="16"/>
        <v>0</v>
      </c>
      <c r="CL14" s="11" t="b">
        <f t="shared" si="16"/>
        <v>0</v>
      </c>
      <c r="CM14" s="11" t="b">
        <f t="shared" si="16"/>
        <v>0</v>
      </c>
      <c r="CN14" s="11" t="b">
        <f t="shared" si="16"/>
        <v>0</v>
      </c>
      <c r="CO14" s="11" t="b">
        <f t="shared" si="17"/>
        <v>0</v>
      </c>
      <c r="CP14" s="11" t="b">
        <f t="shared" si="18"/>
        <v>0</v>
      </c>
      <c r="CQ14" s="11" t="b">
        <f t="shared" si="19"/>
        <v>0</v>
      </c>
    </row>
    <row r="15" spans="1:96">
      <c r="A15" t="s">
        <v>354</v>
      </c>
      <c r="B15" t="s">
        <v>355</v>
      </c>
      <c r="C15" t="s">
        <v>281</v>
      </c>
      <c r="D15" t="s">
        <v>54</v>
      </c>
      <c r="E15" t="s">
        <v>144</v>
      </c>
      <c r="F15" t="s">
        <v>356</v>
      </c>
      <c r="G15">
        <f t="shared" si="20"/>
        <v>1</v>
      </c>
      <c r="H15">
        <f t="shared" si="0"/>
        <v>1</v>
      </c>
      <c r="I15">
        <f t="shared" si="0"/>
        <v>1</v>
      </c>
      <c r="J15">
        <f t="shared" si="0"/>
        <v>0</v>
      </c>
      <c r="K15">
        <f t="shared" si="6"/>
        <v>3</v>
      </c>
      <c r="L15" t="s">
        <v>72</v>
      </c>
      <c r="M15" t="s">
        <v>109</v>
      </c>
      <c r="N15" t="str">
        <f t="shared" si="7"/>
        <v>UK</v>
      </c>
      <c r="O15" t="s">
        <v>59</v>
      </c>
      <c r="P15" t="s">
        <v>98</v>
      </c>
      <c r="Q15">
        <v>5</v>
      </c>
      <c r="R15">
        <v>3</v>
      </c>
      <c r="S15">
        <v>4</v>
      </c>
      <c r="T15">
        <v>2</v>
      </c>
      <c r="U15">
        <v>3</v>
      </c>
      <c r="V15">
        <v>4</v>
      </c>
      <c r="W15">
        <v>3</v>
      </c>
      <c r="X15">
        <f t="shared" si="8"/>
        <v>0.16666666666666666</v>
      </c>
      <c r="Y15">
        <f t="shared" si="9"/>
        <v>0</v>
      </c>
      <c r="Z15">
        <v>5</v>
      </c>
      <c r="AA15">
        <v>4</v>
      </c>
      <c r="AB15">
        <v>3</v>
      </c>
      <c r="AC15">
        <v>5</v>
      </c>
      <c r="AD15">
        <v>4</v>
      </c>
      <c r="AE15">
        <v>6</v>
      </c>
      <c r="AF15">
        <v>5</v>
      </c>
      <c r="AG15">
        <v>1</v>
      </c>
      <c r="AH15">
        <v>5</v>
      </c>
      <c r="AI15" s="35">
        <v>5</v>
      </c>
      <c r="AJ15">
        <v>5</v>
      </c>
      <c r="AK15">
        <v>5</v>
      </c>
      <c r="AL15">
        <v>5</v>
      </c>
      <c r="AM15">
        <v>4</v>
      </c>
      <c r="AN15">
        <v>5</v>
      </c>
      <c r="AO15">
        <v>5</v>
      </c>
      <c r="AP15">
        <v>6</v>
      </c>
      <c r="AQ15">
        <v>5</v>
      </c>
      <c r="AR15">
        <v>5</v>
      </c>
      <c r="AS15">
        <v>6</v>
      </c>
      <c r="AT15">
        <v>6</v>
      </c>
      <c r="AU15">
        <v>6</v>
      </c>
      <c r="AV15">
        <f t="shared" si="10"/>
        <v>5.6</v>
      </c>
      <c r="AW15">
        <v>6</v>
      </c>
      <c r="AX15">
        <v>5</v>
      </c>
      <c r="AY15">
        <f t="shared" si="1"/>
        <v>5</v>
      </c>
      <c r="AZ15">
        <f t="shared" si="11"/>
        <v>1</v>
      </c>
      <c r="BA15">
        <f t="shared" si="2"/>
        <v>4.625</v>
      </c>
      <c r="BB15">
        <f t="shared" si="12"/>
        <v>1</v>
      </c>
      <c r="BC15" t="s">
        <v>357</v>
      </c>
      <c r="BD15" t="s">
        <v>358</v>
      </c>
      <c r="BE15" t="s">
        <v>359</v>
      </c>
      <c r="BF15">
        <v>4</v>
      </c>
      <c r="BH15">
        <f t="shared" si="3"/>
        <v>4</v>
      </c>
      <c r="BI15">
        <v>1</v>
      </c>
      <c r="BJ15">
        <v>4</v>
      </c>
      <c r="BK15">
        <f t="shared" si="13"/>
        <v>1</v>
      </c>
      <c r="BL15" t="s">
        <v>360</v>
      </c>
      <c r="BM15" t="s">
        <v>361</v>
      </c>
      <c r="BN15" s="1">
        <v>4.3749999999999995E-3</v>
      </c>
      <c r="BO15" t="s">
        <v>362</v>
      </c>
      <c r="BP15" s="5" t="s">
        <v>1042</v>
      </c>
      <c r="BR15" s="11" t="b">
        <f t="shared" si="21"/>
        <v>0</v>
      </c>
      <c r="BS15" s="11" t="b">
        <f t="shared" si="21"/>
        <v>0</v>
      </c>
      <c r="BT15" s="11" t="b">
        <f t="shared" si="21"/>
        <v>0</v>
      </c>
      <c r="BU15" s="11" t="b">
        <f t="shared" si="21"/>
        <v>0</v>
      </c>
      <c r="BV15" s="11" t="b">
        <f t="shared" si="21"/>
        <v>0</v>
      </c>
      <c r="BW15" s="11" t="b">
        <f t="shared" si="21"/>
        <v>0</v>
      </c>
      <c r="BX15" s="5" t="s">
        <v>1054</v>
      </c>
      <c r="BZ15" s="11" t="b">
        <f t="shared" si="14"/>
        <v>0</v>
      </c>
      <c r="CA15" s="11" t="b">
        <f t="shared" si="15"/>
        <v>1</v>
      </c>
      <c r="CB15" s="11" t="b">
        <f t="shared" si="16"/>
        <v>0</v>
      </c>
      <c r="CC15" s="11" t="b">
        <f t="shared" si="16"/>
        <v>0</v>
      </c>
      <c r="CD15" s="11" t="b">
        <f t="shared" si="16"/>
        <v>0</v>
      </c>
      <c r="CE15" s="11" t="b">
        <f t="shared" si="16"/>
        <v>0</v>
      </c>
      <c r="CF15" s="11" t="b">
        <f t="shared" si="16"/>
        <v>0</v>
      </c>
      <c r="CG15" s="11" t="b">
        <f t="shared" si="16"/>
        <v>0</v>
      </c>
      <c r="CH15" s="11" t="b">
        <f t="shared" si="16"/>
        <v>0</v>
      </c>
      <c r="CI15" s="11" t="b">
        <f t="shared" si="16"/>
        <v>0</v>
      </c>
      <c r="CJ15" s="11" t="b">
        <f t="shared" si="16"/>
        <v>0</v>
      </c>
      <c r="CK15" s="11" t="b">
        <f t="shared" si="16"/>
        <v>0</v>
      </c>
      <c r="CL15" s="11" t="b">
        <f t="shared" si="16"/>
        <v>0</v>
      </c>
      <c r="CM15" s="11" t="b">
        <f t="shared" si="16"/>
        <v>0</v>
      </c>
      <c r="CN15" s="11" t="b">
        <f t="shared" si="16"/>
        <v>0</v>
      </c>
      <c r="CO15" s="11" t="b">
        <f t="shared" si="17"/>
        <v>0</v>
      </c>
      <c r="CP15" s="11" t="b">
        <f t="shared" si="18"/>
        <v>0</v>
      </c>
      <c r="CQ15" s="11" t="b">
        <f t="shared" si="19"/>
        <v>0</v>
      </c>
      <c r="CR15" t="s">
        <v>363</v>
      </c>
    </row>
    <row r="16" spans="1:96">
      <c r="A16" t="s">
        <v>364</v>
      </c>
      <c r="B16" t="s">
        <v>365</v>
      </c>
      <c r="C16" t="s">
        <v>281</v>
      </c>
      <c r="D16" t="s">
        <v>54</v>
      </c>
      <c r="E16" t="s">
        <v>366</v>
      </c>
      <c r="F16" t="s">
        <v>83</v>
      </c>
      <c r="G16">
        <f t="shared" si="20"/>
        <v>0</v>
      </c>
      <c r="H16">
        <f t="shared" si="0"/>
        <v>0</v>
      </c>
      <c r="I16">
        <f t="shared" si="0"/>
        <v>1</v>
      </c>
      <c r="J16">
        <f t="shared" si="0"/>
        <v>0</v>
      </c>
      <c r="K16">
        <f t="shared" si="6"/>
        <v>1</v>
      </c>
      <c r="L16" t="s">
        <v>72</v>
      </c>
      <c r="M16" t="s">
        <v>84</v>
      </c>
      <c r="N16" t="str">
        <f t="shared" si="7"/>
        <v>United States</v>
      </c>
      <c r="O16" t="s">
        <v>74</v>
      </c>
      <c r="P16" t="s">
        <v>60</v>
      </c>
      <c r="Q16">
        <v>1</v>
      </c>
      <c r="R16">
        <v>1</v>
      </c>
      <c r="S16">
        <v>1</v>
      </c>
      <c r="T16">
        <v>1</v>
      </c>
      <c r="U16">
        <v>1</v>
      </c>
      <c r="V16">
        <v>5</v>
      </c>
      <c r="W16">
        <v>3</v>
      </c>
      <c r="X16">
        <f t="shared" si="8"/>
        <v>0</v>
      </c>
      <c r="Y16">
        <f t="shared" si="9"/>
        <v>8.3333333333333329E-2</v>
      </c>
      <c r="Z16">
        <v>6</v>
      </c>
      <c r="AA16">
        <v>5</v>
      </c>
      <c r="AB16">
        <v>6</v>
      </c>
      <c r="AC16">
        <v>6</v>
      </c>
      <c r="AD16">
        <v>5</v>
      </c>
      <c r="AE16">
        <v>5</v>
      </c>
      <c r="AF16">
        <v>5</v>
      </c>
      <c r="AG16">
        <v>0</v>
      </c>
      <c r="AH16">
        <v>6</v>
      </c>
      <c r="AI16" s="35">
        <v>5</v>
      </c>
      <c r="AJ16">
        <v>5</v>
      </c>
      <c r="AK16">
        <v>5</v>
      </c>
      <c r="AL16">
        <v>5</v>
      </c>
      <c r="AM16">
        <v>6</v>
      </c>
      <c r="AN16">
        <v>5</v>
      </c>
      <c r="AO16">
        <v>5</v>
      </c>
      <c r="AP16">
        <v>5</v>
      </c>
      <c r="AQ16">
        <v>4</v>
      </c>
      <c r="AR16">
        <v>4</v>
      </c>
      <c r="AS16">
        <v>4</v>
      </c>
      <c r="AT16">
        <v>4</v>
      </c>
      <c r="AU16">
        <v>5</v>
      </c>
      <c r="AV16">
        <f t="shared" si="10"/>
        <v>4.2</v>
      </c>
      <c r="AW16">
        <v>6</v>
      </c>
      <c r="AX16">
        <v>3</v>
      </c>
      <c r="AY16">
        <f t="shared" si="1"/>
        <v>5.125</v>
      </c>
      <c r="AZ16">
        <f t="shared" si="11"/>
        <v>1</v>
      </c>
      <c r="BA16">
        <f t="shared" si="2"/>
        <v>5.5</v>
      </c>
      <c r="BB16">
        <f t="shared" si="12"/>
        <v>1</v>
      </c>
      <c r="BC16" t="s">
        <v>282</v>
      </c>
      <c r="BD16" t="s">
        <v>367</v>
      </c>
      <c r="BE16" t="s">
        <v>368</v>
      </c>
      <c r="BF16">
        <v>2</v>
      </c>
      <c r="BH16">
        <f t="shared" si="3"/>
        <v>2</v>
      </c>
      <c r="BI16">
        <v>1</v>
      </c>
      <c r="BJ16">
        <v>4</v>
      </c>
      <c r="BK16">
        <f t="shared" si="13"/>
        <v>1</v>
      </c>
      <c r="BL16" t="s">
        <v>369</v>
      </c>
      <c r="BM16" t="s">
        <v>370</v>
      </c>
      <c r="BN16" s="1">
        <v>4.6180555555555558E-3</v>
      </c>
      <c r="BP16" s="5" t="s">
        <v>1041</v>
      </c>
      <c r="BR16" s="11" t="b">
        <f t="shared" si="21"/>
        <v>0</v>
      </c>
      <c r="BS16" s="11" t="b">
        <f t="shared" si="21"/>
        <v>0</v>
      </c>
      <c r="BT16" s="11" t="b">
        <f t="shared" si="21"/>
        <v>0</v>
      </c>
      <c r="BU16" s="11" t="b">
        <f t="shared" si="21"/>
        <v>0</v>
      </c>
      <c r="BV16" s="11" t="b">
        <f t="shared" si="21"/>
        <v>0</v>
      </c>
      <c r="BW16" s="11" t="b">
        <f t="shared" si="21"/>
        <v>0</v>
      </c>
      <c r="BZ16" s="11" t="b">
        <f t="shared" si="14"/>
        <v>0</v>
      </c>
      <c r="CA16" s="11" t="b">
        <f t="shared" si="15"/>
        <v>0</v>
      </c>
      <c r="CB16" s="11" t="b">
        <f t="shared" si="16"/>
        <v>0</v>
      </c>
      <c r="CC16" s="11" t="b">
        <f t="shared" si="16"/>
        <v>0</v>
      </c>
      <c r="CD16" s="11" t="b">
        <f t="shared" si="16"/>
        <v>0</v>
      </c>
      <c r="CE16" s="11" t="b">
        <f t="shared" si="16"/>
        <v>0</v>
      </c>
      <c r="CF16" s="11" t="b">
        <f t="shared" si="16"/>
        <v>0</v>
      </c>
      <c r="CG16" s="11" t="b">
        <f t="shared" si="16"/>
        <v>0</v>
      </c>
      <c r="CH16" s="11" t="b">
        <f t="shared" si="16"/>
        <v>0</v>
      </c>
      <c r="CI16" s="11" t="b">
        <f t="shared" si="16"/>
        <v>0</v>
      </c>
      <c r="CJ16" s="11" t="b">
        <f t="shared" si="16"/>
        <v>0</v>
      </c>
      <c r="CK16" s="11" t="b">
        <f t="shared" si="16"/>
        <v>0</v>
      </c>
      <c r="CL16" s="11" t="b">
        <f t="shared" si="16"/>
        <v>0</v>
      </c>
      <c r="CM16" s="11" t="b">
        <f t="shared" si="16"/>
        <v>0</v>
      </c>
      <c r="CN16" s="11" t="b">
        <f t="shared" si="16"/>
        <v>0</v>
      </c>
      <c r="CO16" s="11" t="b">
        <f t="shared" si="17"/>
        <v>0</v>
      </c>
      <c r="CP16" s="11" t="b">
        <f t="shared" si="18"/>
        <v>0</v>
      </c>
      <c r="CQ16" s="11" t="b">
        <f t="shared" si="19"/>
        <v>0</v>
      </c>
    </row>
    <row r="17" spans="1:96">
      <c r="A17" t="s">
        <v>371</v>
      </c>
      <c r="B17" t="s">
        <v>372</v>
      </c>
      <c r="C17" t="s">
        <v>281</v>
      </c>
      <c r="D17" t="s">
        <v>70</v>
      </c>
      <c r="E17" t="s">
        <v>71</v>
      </c>
      <c r="F17" t="s">
        <v>132</v>
      </c>
      <c r="G17">
        <f t="shared" si="20"/>
        <v>1</v>
      </c>
      <c r="H17">
        <f t="shared" si="0"/>
        <v>0</v>
      </c>
      <c r="I17">
        <f t="shared" si="0"/>
        <v>0</v>
      </c>
      <c r="J17">
        <f t="shared" si="0"/>
        <v>0</v>
      </c>
      <c r="K17">
        <f t="shared" si="6"/>
        <v>1</v>
      </c>
      <c r="L17" t="s">
        <v>96</v>
      </c>
      <c r="M17" t="s">
        <v>125</v>
      </c>
      <c r="N17" t="str">
        <f t="shared" si="7"/>
        <v>United Kingdom</v>
      </c>
      <c r="O17" t="s">
        <v>74</v>
      </c>
      <c r="P17" t="s">
        <v>98</v>
      </c>
      <c r="Q17">
        <v>3</v>
      </c>
      <c r="R17">
        <v>4</v>
      </c>
      <c r="S17">
        <v>5</v>
      </c>
      <c r="T17">
        <v>3</v>
      </c>
      <c r="U17">
        <v>5</v>
      </c>
      <c r="V17">
        <v>4</v>
      </c>
      <c r="W17">
        <v>1</v>
      </c>
      <c r="X17">
        <f t="shared" si="8"/>
        <v>4.1666666666666664E-2</v>
      </c>
      <c r="Y17">
        <f t="shared" si="9"/>
        <v>4.1666666666666664E-2</v>
      </c>
      <c r="Z17">
        <v>4</v>
      </c>
      <c r="AA17">
        <v>4</v>
      </c>
      <c r="AB17">
        <v>4</v>
      </c>
      <c r="AC17">
        <v>4</v>
      </c>
      <c r="AD17">
        <v>3</v>
      </c>
      <c r="AE17">
        <v>5</v>
      </c>
      <c r="AF17">
        <v>3</v>
      </c>
      <c r="AG17">
        <v>2</v>
      </c>
      <c r="AH17">
        <v>4</v>
      </c>
      <c r="AI17" s="35">
        <v>4</v>
      </c>
      <c r="AJ17">
        <v>4</v>
      </c>
      <c r="AK17">
        <v>1</v>
      </c>
      <c r="AL17">
        <v>3</v>
      </c>
      <c r="AM17">
        <v>5</v>
      </c>
      <c r="AN17">
        <v>3</v>
      </c>
      <c r="AO17">
        <v>4</v>
      </c>
      <c r="AP17">
        <v>3</v>
      </c>
      <c r="AQ17">
        <v>1</v>
      </c>
      <c r="AR17">
        <v>2</v>
      </c>
      <c r="AS17">
        <v>2</v>
      </c>
      <c r="AT17">
        <v>2</v>
      </c>
      <c r="AU17">
        <v>2</v>
      </c>
      <c r="AV17">
        <f t="shared" si="10"/>
        <v>1.8</v>
      </c>
      <c r="AW17">
        <v>6</v>
      </c>
      <c r="AX17">
        <v>4</v>
      </c>
      <c r="AY17">
        <f t="shared" si="1"/>
        <v>3.375</v>
      </c>
      <c r="AZ17">
        <f t="shared" si="11"/>
        <v>1</v>
      </c>
      <c r="BA17">
        <f t="shared" si="2"/>
        <v>3.875</v>
      </c>
      <c r="BB17">
        <f t="shared" si="12"/>
        <v>1</v>
      </c>
      <c r="BC17" t="s">
        <v>282</v>
      </c>
      <c r="BD17" t="s">
        <v>87</v>
      </c>
      <c r="BE17" t="s">
        <v>284</v>
      </c>
      <c r="BF17">
        <v>1</v>
      </c>
      <c r="BH17">
        <f t="shared" si="3"/>
        <v>1</v>
      </c>
      <c r="BI17">
        <v>1</v>
      </c>
      <c r="BJ17">
        <v>1</v>
      </c>
      <c r="BK17">
        <f t="shared" si="13"/>
        <v>0</v>
      </c>
      <c r="BL17" t="s">
        <v>292</v>
      </c>
      <c r="BM17" t="s">
        <v>286</v>
      </c>
      <c r="BN17" s="1">
        <v>4.5717592592592589E-3</v>
      </c>
      <c r="BP17" s="5" t="s">
        <v>1041</v>
      </c>
      <c r="BR17" s="11" t="b">
        <f t="shared" si="21"/>
        <v>0</v>
      </c>
      <c r="BS17" s="11" t="b">
        <f t="shared" si="21"/>
        <v>0</v>
      </c>
      <c r="BT17" s="11" t="b">
        <f t="shared" si="21"/>
        <v>0</v>
      </c>
      <c r="BU17" s="11" t="b">
        <f t="shared" si="21"/>
        <v>0</v>
      </c>
      <c r="BV17" s="11" t="b">
        <f t="shared" si="21"/>
        <v>0</v>
      </c>
      <c r="BW17" s="11" t="b">
        <f t="shared" si="21"/>
        <v>0</v>
      </c>
      <c r="BZ17" s="11" t="b">
        <f t="shared" si="14"/>
        <v>0</v>
      </c>
      <c r="CA17" s="11" t="b">
        <f t="shared" si="15"/>
        <v>0</v>
      </c>
      <c r="CB17" s="11" t="b">
        <f t="shared" si="16"/>
        <v>0</v>
      </c>
      <c r="CC17" s="11" t="b">
        <f t="shared" si="16"/>
        <v>0</v>
      </c>
      <c r="CD17" s="11" t="b">
        <f t="shared" si="16"/>
        <v>0</v>
      </c>
      <c r="CE17" s="11" t="b">
        <f t="shared" si="16"/>
        <v>0</v>
      </c>
      <c r="CF17" s="11" t="b">
        <f t="shared" si="16"/>
        <v>0</v>
      </c>
      <c r="CG17" s="11" t="b">
        <f t="shared" si="16"/>
        <v>0</v>
      </c>
      <c r="CH17" s="11" t="b">
        <f t="shared" si="16"/>
        <v>0</v>
      </c>
      <c r="CI17" s="11" t="b">
        <f t="shared" si="16"/>
        <v>0</v>
      </c>
      <c r="CJ17" s="11" t="b">
        <f t="shared" si="16"/>
        <v>0</v>
      </c>
      <c r="CK17" s="11" t="b">
        <f t="shared" si="16"/>
        <v>0</v>
      </c>
      <c r="CL17" s="11" t="b">
        <f t="shared" si="16"/>
        <v>0</v>
      </c>
      <c r="CM17" s="11" t="b">
        <f t="shared" si="16"/>
        <v>0</v>
      </c>
      <c r="CN17" s="11" t="b">
        <f t="shared" si="16"/>
        <v>0</v>
      </c>
      <c r="CO17" s="11" t="b">
        <f t="shared" si="17"/>
        <v>0</v>
      </c>
      <c r="CP17" s="11" t="b">
        <f t="shared" si="18"/>
        <v>0</v>
      </c>
      <c r="CQ17" s="11" t="b">
        <f t="shared" si="19"/>
        <v>0</v>
      </c>
    </row>
    <row r="18" spans="1:96">
      <c r="A18" t="s">
        <v>373</v>
      </c>
      <c r="B18" t="s">
        <v>374</v>
      </c>
      <c r="C18" t="s">
        <v>281</v>
      </c>
      <c r="D18" t="s">
        <v>70</v>
      </c>
      <c r="E18" t="s">
        <v>82</v>
      </c>
      <c r="F18" t="s">
        <v>56</v>
      </c>
      <c r="G18">
        <f t="shared" si="20"/>
        <v>0</v>
      </c>
      <c r="H18">
        <f t="shared" si="0"/>
        <v>0</v>
      </c>
      <c r="I18">
        <f t="shared" si="0"/>
        <v>0</v>
      </c>
      <c r="J18">
        <f t="shared" si="0"/>
        <v>1</v>
      </c>
      <c r="K18">
        <f t="shared" si="6"/>
        <v>1</v>
      </c>
      <c r="L18" t="s">
        <v>124</v>
      </c>
      <c r="M18" t="s">
        <v>97</v>
      </c>
      <c r="N18" t="str">
        <f t="shared" si="7"/>
        <v>uk</v>
      </c>
      <c r="O18" t="s">
        <v>59</v>
      </c>
      <c r="P18" t="s">
        <v>98</v>
      </c>
      <c r="Q18">
        <v>1</v>
      </c>
      <c r="R18">
        <v>4</v>
      </c>
      <c r="S18">
        <v>1</v>
      </c>
      <c r="T18">
        <v>4</v>
      </c>
      <c r="U18">
        <v>3</v>
      </c>
      <c r="V18">
        <v>3</v>
      </c>
      <c r="W18">
        <v>3</v>
      </c>
      <c r="X18">
        <f t="shared" si="8"/>
        <v>-0.25</v>
      </c>
      <c r="Y18">
        <f t="shared" si="9"/>
        <v>4.1666666666666664E-2</v>
      </c>
      <c r="Z18">
        <v>0</v>
      </c>
      <c r="AA18">
        <v>4</v>
      </c>
      <c r="AB18">
        <v>0</v>
      </c>
      <c r="AC18">
        <v>4</v>
      </c>
      <c r="AD18">
        <v>4</v>
      </c>
      <c r="AE18">
        <v>5</v>
      </c>
      <c r="AF18">
        <v>2</v>
      </c>
      <c r="AG18">
        <v>4</v>
      </c>
      <c r="AH18">
        <v>2</v>
      </c>
      <c r="AI18" s="35">
        <v>0</v>
      </c>
      <c r="AJ18">
        <v>3</v>
      </c>
      <c r="AK18">
        <v>0</v>
      </c>
      <c r="AL18">
        <v>0</v>
      </c>
      <c r="AM18">
        <v>6</v>
      </c>
      <c r="AN18">
        <v>0</v>
      </c>
      <c r="AO18">
        <v>2</v>
      </c>
      <c r="AP18">
        <v>0</v>
      </c>
      <c r="AQ18">
        <v>0</v>
      </c>
      <c r="AR18">
        <v>0</v>
      </c>
      <c r="AS18">
        <v>0</v>
      </c>
      <c r="AT18">
        <v>0</v>
      </c>
      <c r="AU18">
        <v>0</v>
      </c>
      <c r="AV18">
        <f t="shared" si="10"/>
        <v>0</v>
      </c>
      <c r="AW18">
        <v>6</v>
      </c>
      <c r="AX18">
        <v>6</v>
      </c>
      <c r="AY18">
        <f t="shared" si="1"/>
        <v>1.375</v>
      </c>
      <c r="AZ18">
        <f t="shared" si="11"/>
        <v>0</v>
      </c>
      <c r="BA18">
        <f t="shared" si="2"/>
        <v>2.625</v>
      </c>
      <c r="BB18">
        <f t="shared" si="12"/>
        <v>0</v>
      </c>
      <c r="BC18" t="s">
        <v>375</v>
      </c>
      <c r="BD18" t="s">
        <v>376</v>
      </c>
      <c r="BE18" t="s">
        <v>377</v>
      </c>
      <c r="BF18">
        <v>0</v>
      </c>
      <c r="BG18">
        <v>0</v>
      </c>
      <c r="BH18">
        <f t="shared" si="3"/>
        <v>0</v>
      </c>
      <c r="BI18">
        <v>1</v>
      </c>
      <c r="BJ18">
        <v>2</v>
      </c>
      <c r="BK18">
        <f t="shared" si="13"/>
        <v>1</v>
      </c>
      <c r="BL18" t="s">
        <v>378</v>
      </c>
      <c r="BM18" t="s">
        <v>379</v>
      </c>
      <c r="BN18" s="1">
        <v>2.8124999999999995E-3</v>
      </c>
      <c r="BO18" t="s">
        <v>92</v>
      </c>
      <c r="BP18" s="5" t="s">
        <v>1041</v>
      </c>
      <c r="BR18" s="11" t="b">
        <f t="shared" si="21"/>
        <v>0</v>
      </c>
      <c r="BS18" s="11" t="b">
        <f t="shared" si="21"/>
        <v>0</v>
      </c>
      <c r="BT18" s="11" t="b">
        <f t="shared" si="21"/>
        <v>0</v>
      </c>
      <c r="BU18" s="11" t="b">
        <f t="shared" si="21"/>
        <v>0</v>
      </c>
      <c r="BV18" s="11" t="b">
        <f t="shared" si="21"/>
        <v>0</v>
      </c>
      <c r="BW18" s="11" t="b">
        <f t="shared" si="21"/>
        <v>0</v>
      </c>
      <c r="BZ18" s="11" t="b">
        <f t="shared" si="14"/>
        <v>0</v>
      </c>
      <c r="CA18" s="11" t="b">
        <f t="shared" si="15"/>
        <v>0</v>
      </c>
      <c r="CB18" s="11" t="b">
        <f t="shared" si="16"/>
        <v>0</v>
      </c>
      <c r="CC18" s="11" t="b">
        <f t="shared" si="16"/>
        <v>0</v>
      </c>
      <c r="CD18" s="11" t="b">
        <f t="shared" si="16"/>
        <v>0</v>
      </c>
      <c r="CE18" s="11" t="b">
        <f t="shared" si="16"/>
        <v>0</v>
      </c>
      <c r="CF18" s="11" t="b">
        <f t="shared" si="16"/>
        <v>0</v>
      </c>
      <c r="CG18" s="11" t="b">
        <f t="shared" si="16"/>
        <v>0</v>
      </c>
      <c r="CH18" s="11" t="b">
        <f t="shared" si="16"/>
        <v>0</v>
      </c>
      <c r="CI18" s="11" t="b">
        <f t="shared" si="16"/>
        <v>0</v>
      </c>
      <c r="CJ18" s="11" t="b">
        <f t="shared" si="16"/>
        <v>0</v>
      </c>
      <c r="CK18" s="11" t="b">
        <f t="shared" si="16"/>
        <v>0</v>
      </c>
      <c r="CL18" s="11" t="b">
        <f t="shared" si="16"/>
        <v>0</v>
      </c>
      <c r="CM18" s="11" t="b">
        <f t="shared" si="16"/>
        <v>0</v>
      </c>
      <c r="CN18" s="11" t="b">
        <f t="shared" si="16"/>
        <v>0</v>
      </c>
      <c r="CO18" s="11" t="b">
        <f t="shared" si="17"/>
        <v>0</v>
      </c>
      <c r="CP18" s="11" t="b">
        <f t="shared" si="18"/>
        <v>0</v>
      </c>
      <c r="CQ18" s="11" t="b">
        <f t="shared" si="19"/>
        <v>0</v>
      </c>
      <c r="CR18" t="s">
        <v>380</v>
      </c>
    </row>
    <row r="19" spans="1:96">
      <c r="A19" t="s">
        <v>381</v>
      </c>
      <c r="B19" t="s">
        <v>382</v>
      </c>
      <c r="C19" t="s">
        <v>281</v>
      </c>
      <c r="D19" t="s">
        <v>54</v>
      </c>
      <c r="E19" t="s">
        <v>55</v>
      </c>
      <c r="F19" t="s">
        <v>56</v>
      </c>
      <c r="G19">
        <f t="shared" si="20"/>
        <v>0</v>
      </c>
      <c r="H19">
        <f t="shared" si="20"/>
        <v>0</v>
      </c>
      <c r="I19">
        <f t="shared" si="20"/>
        <v>0</v>
      </c>
      <c r="J19">
        <f t="shared" si="20"/>
        <v>1</v>
      </c>
      <c r="K19">
        <f t="shared" si="6"/>
        <v>1</v>
      </c>
      <c r="L19" t="s">
        <v>96</v>
      </c>
      <c r="M19" t="s">
        <v>383</v>
      </c>
      <c r="N19" t="str">
        <f t="shared" si="7"/>
        <v>Belgium</v>
      </c>
      <c r="O19" t="s">
        <v>74</v>
      </c>
      <c r="P19" t="s">
        <v>60</v>
      </c>
      <c r="Q19">
        <v>4</v>
      </c>
      <c r="R19">
        <v>2</v>
      </c>
      <c r="S19">
        <v>3</v>
      </c>
      <c r="T19">
        <v>3</v>
      </c>
      <c r="U19">
        <v>4</v>
      </c>
      <c r="V19">
        <v>5</v>
      </c>
      <c r="W19">
        <v>3</v>
      </c>
      <c r="X19">
        <f t="shared" si="8"/>
        <v>8.3333333333333329E-2</v>
      </c>
      <c r="Y19">
        <f t="shared" si="9"/>
        <v>4.1666666666666664E-2</v>
      </c>
      <c r="Z19">
        <v>1</v>
      </c>
      <c r="AA19">
        <v>5</v>
      </c>
      <c r="AB19">
        <v>0</v>
      </c>
      <c r="AC19">
        <v>2</v>
      </c>
      <c r="AD19">
        <v>0</v>
      </c>
      <c r="AE19">
        <v>5</v>
      </c>
      <c r="AF19">
        <v>3</v>
      </c>
      <c r="AG19">
        <v>6</v>
      </c>
      <c r="AH19">
        <v>0</v>
      </c>
      <c r="AI19" s="35">
        <v>4</v>
      </c>
      <c r="AJ19">
        <v>3</v>
      </c>
      <c r="AK19">
        <v>0</v>
      </c>
      <c r="AL19">
        <v>0</v>
      </c>
      <c r="AM19">
        <v>5</v>
      </c>
      <c r="AN19">
        <v>4</v>
      </c>
      <c r="AO19">
        <v>4</v>
      </c>
      <c r="AP19">
        <v>4</v>
      </c>
      <c r="AQ19">
        <v>3</v>
      </c>
      <c r="AR19">
        <v>3</v>
      </c>
      <c r="AS19">
        <v>4</v>
      </c>
      <c r="AT19">
        <v>1</v>
      </c>
      <c r="AU19">
        <v>2</v>
      </c>
      <c r="AV19">
        <f t="shared" si="10"/>
        <v>2.6</v>
      </c>
      <c r="AW19">
        <v>6</v>
      </c>
      <c r="AX19">
        <v>6</v>
      </c>
      <c r="AY19">
        <f t="shared" si="1"/>
        <v>3</v>
      </c>
      <c r="AZ19">
        <f t="shared" si="11"/>
        <v>0</v>
      </c>
      <c r="BA19">
        <f t="shared" si="2"/>
        <v>2</v>
      </c>
      <c r="BB19">
        <f t="shared" si="12"/>
        <v>0</v>
      </c>
      <c r="BC19" t="s">
        <v>341</v>
      </c>
      <c r="BD19" t="s">
        <v>384</v>
      </c>
      <c r="BE19" t="s">
        <v>385</v>
      </c>
      <c r="BF19">
        <v>2</v>
      </c>
      <c r="BH19">
        <f t="shared" si="3"/>
        <v>2</v>
      </c>
      <c r="BI19">
        <v>5</v>
      </c>
      <c r="BJ19">
        <v>5</v>
      </c>
      <c r="BK19">
        <f t="shared" si="13"/>
        <v>1</v>
      </c>
      <c r="BL19" t="s">
        <v>386</v>
      </c>
      <c r="BM19" t="s">
        <v>387</v>
      </c>
      <c r="BN19" s="1">
        <v>4.7685185185185183E-3</v>
      </c>
      <c r="BO19" t="s">
        <v>388</v>
      </c>
      <c r="BP19" s="5" t="s">
        <v>1042</v>
      </c>
      <c r="BR19" s="11" t="b">
        <f t="shared" si="21"/>
        <v>0</v>
      </c>
      <c r="BS19" s="11" t="b">
        <f t="shared" si="21"/>
        <v>0</v>
      </c>
      <c r="BT19" s="11" t="b">
        <f t="shared" si="21"/>
        <v>0</v>
      </c>
      <c r="BU19" s="11" t="b">
        <f t="shared" si="21"/>
        <v>0</v>
      </c>
      <c r="BV19" s="11" t="b">
        <f t="shared" si="21"/>
        <v>0</v>
      </c>
      <c r="BW19" s="11" t="b">
        <f t="shared" si="21"/>
        <v>0</v>
      </c>
      <c r="BX19" s="5" t="s">
        <v>1054</v>
      </c>
      <c r="BZ19" s="11" t="b">
        <f t="shared" si="14"/>
        <v>0</v>
      </c>
      <c r="CA19" s="11" t="b">
        <f t="shared" si="15"/>
        <v>1</v>
      </c>
      <c r="CB19" s="11" t="b">
        <f t="shared" si="16"/>
        <v>0</v>
      </c>
      <c r="CC19" s="11" t="b">
        <f t="shared" si="16"/>
        <v>0</v>
      </c>
      <c r="CD19" s="11" t="b">
        <f t="shared" si="16"/>
        <v>0</v>
      </c>
      <c r="CE19" s="11" t="b">
        <f t="shared" si="16"/>
        <v>0</v>
      </c>
      <c r="CF19" s="11" t="b">
        <f t="shared" si="16"/>
        <v>0</v>
      </c>
      <c r="CG19" s="11" t="b">
        <f t="shared" si="16"/>
        <v>0</v>
      </c>
      <c r="CH19" s="11" t="b">
        <f t="shared" si="16"/>
        <v>0</v>
      </c>
      <c r="CI19" s="11" t="b">
        <f t="shared" si="16"/>
        <v>0</v>
      </c>
      <c r="CJ19" s="11" t="b">
        <f t="shared" si="16"/>
        <v>0</v>
      </c>
      <c r="CK19" s="11" t="b">
        <f t="shared" si="16"/>
        <v>0</v>
      </c>
      <c r="CL19" s="11" t="b">
        <f t="shared" si="16"/>
        <v>0</v>
      </c>
      <c r="CM19" s="11" t="b">
        <f t="shared" si="16"/>
        <v>0</v>
      </c>
      <c r="CN19" s="11" t="b">
        <f t="shared" si="16"/>
        <v>0</v>
      </c>
      <c r="CO19" s="11" t="b">
        <f t="shared" si="16"/>
        <v>0</v>
      </c>
      <c r="CP19" s="11" t="b">
        <f t="shared" si="18"/>
        <v>0</v>
      </c>
      <c r="CQ19" s="11" t="b">
        <f t="shared" si="19"/>
        <v>0</v>
      </c>
    </row>
    <row r="20" spans="1:96">
      <c r="A20" t="s">
        <v>389</v>
      </c>
      <c r="B20" t="s">
        <v>390</v>
      </c>
      <c r="C20" t="s">
        <v>281</v>
      </c>
      <c r="D20" t="s">
        <v>70</v>
      </c>
      <c r="E20" t="s">
        <v>55</v>
      </c>
      <c r="F20" t="s">
        <v>56</v>
      </c>
      <c r="G20">
        <f t="shared" si="20"/>
        <v>0</v>
      </c>
      <c r="H20">
        <f t="shared" si="20"/>
        <v>0</v>
      </c>
      <c r="I20">
        <f t="shared" si="20"/>
        <v>0</v>
      </c>
      <c r="J20">
        <f t="shared" si="20"/>
        <v>1</v>
      </c>
      <c r="K20">
        <f t="shared" si="6"/>
        <v>1</v>
      </c>
      <c r="L20" t="s">
        <v>72</v>
      </c>
      <c r="M20" t="s">
        <v>391</v>
      </c>
      <c r="N20" t="str">
        <f t="shared" si="7"/>
        <v>Canada</v>
      </c>
      <c r="O20" t="s">
        <v>59</v>
      </c>
      <c r="P20" t="s">
        <v>60</v>
      </c>
      <c r="Q20">
        <v>4</v>
      </c>
      <c r="R20">
        <v>1</v>
      </c>
      <c r="S20">
        <v>3</v>
      </c>
      <c r="T20">
        <v>2</v>
      </c>
      <c r="U20">
        <v>3</v>
      </c>
      <c r="V20">
        <v>2</v>
      </c>
      <c r="W20">
        <v>4</v>
      </c>
      <c r="X20">
        <f t="shared" si="8"/>
        <v>0.16666666666666666</v>
      </c>
      <c r="Y20">
        <f t="shared" si="9"/>
        <v>-0.125</v>
      </c>
      <c r="Z20">
        <v>5</v>
      </c>
      <c r="AA20">
        <v>4</v>
      </c>
      <c r="AB20">
        <v>4</v>
      </c>
      <c r="AC20">
        <v>6</v>
      </c>
      <c r="AD20">
        <v>5</v>
      </c>
      <c r="AE20">
        <v>6</v>
      </c>
      <c r="AF20">
        <v>5</v>
      </c>
      <c r="AG20">
        <v>2</v>
      </c>
      <c r="AH20">
        <v>4</v>
      </c>
      <c r="AI20" s="35">
        <v>5</v>
      </c>
      <c r="AJ20">
        <v>5</v>
      </c>
      <c r="AK20">
        <v>6</v>
      </c>
      <c r="AL20">
        <v>5</v>
      </c>
      <c r="AM20">
        <v>6</v>
      </c>
      <c r="AN20">
        <v>6</v>
      </c>
      <c r="AO20">
        <v>6</v>
      </c>
      <c r="AP20">
        <v>0</v>
      </c>
      <c r="AQ20">
        <v>6</v>
      </c>
      <c r="AR20">
        <v>6</v>
      </c>
      <c r="AS20">
        <v>6</v>
      </c>
      <c r="AT20">
        <v>6</v>
      </c>
      <c r="AU20">
        <v>6</v>
      </c>
      <c r="AV20">
        <f t="shared" si="10"/>
        <v>6</v>
      </c>
      <c r="AW20">
        <v>6</v>
      </c>
      <c r="AX20">
        <v>6</v>
      </c>
      <c r="AY20">
        <f t="shared" si="1"/>
        <v>4.875</v>
      </c>
      <c r="AZ20">
        <f t="shared" si="11"/>
        <v>1</v>
      </c>
      <c r="BA20">
        <f t="shared" si="2"/>
        <v>4.875</v>
      </c>
      <c r="BB20">
        <f t="shared" si="12"/>
        <v>1</v>
      </c>
      <c r="BC20" t="s">
        <v>86</v>
      </c>
      <c r="BD20" t="s">
        <v>392</v>
      </c>
      <c r="BE20" t="s">
        <v>393</v>
      </c>
      <c r="BF20">
        <v>3</v>
      </c>
      <c r="BH20">
        <f t="shared" si="3"/>
        <v>3</v>
      </c>
      <c r="BI20">
        <v>1</v>
      </c>
      <c r="BJ20">
        <v>5</v>
      </c>
      <c r="BK20">
        <f t="shared" si="13"/>
        <v>1</v>
      </c>
      <c r="BL20" t="s">
        <v>106</v>
      </c>
      <c r="BM20" t="s">
        <v>90</v>
      </c>
      <c r="BN20" s="1">
        <v>8.0787037037037043E-3</v>
      </c>
      <c r="BO20" t="s">
        <v>394</v>
      </c>
      <c r="BP20" s="5" t="s">
        <v>736</v>
      </c>
      <c r="BQ20" s="5" t="s">
        <v>1148</v>
      </c>
      <c r="BR20" s="11" t="b">
        <f t="shared" ref="BR20:BU39" si="22">ISNUMBER(SEARCH(BR$2,$BQ20))</f>
        <v>0</v>
      </c>
      <c r="BS20" s="11" t="b">
        <f t="shared" si="22"/>
        <v>0</v>
      </c>
      <c r="BT20" s="11" t="b">
        <f t="shared" si="22"/>
        <v>0</v>
      </c>
      <c r="BU20" s="11" t="b">
        <f t="shared" si="22"/>
        <v>0</v>
      </c>
      <c r="BV20" s="11" t="b">
        <f t="shared" ref="BV20:BW83" si="23">ISNUMBER(SEARCH(BV$2,$BQ20))</f>
        <v>1</v>
      </c>
      <c r="BW20" s="11" t="b">
        <f t="shared" si="23"/>
        <v>0</v>
      </c>
      <c r="BZ20" s="11" t="b">
        <f t="shared" si="14"/>
        <v>0</v>
      </c>
      <c r="CA20" s="11" t="b">
        <f t="shared" si="15"/>
        <v>0</v>
      </c>
      <c r="CB20" s="11" t="b">
        <f t="shared" ref="CB20:CN38" si="24">ISNUMBER(SEARCH(CB$2,$BX20))</f>
        <v>0</v>
      </c>
      <c r="CC20" s="11" t="b">
        <f t="shared" si="24"/>
        <v>0</v>
      </c>
      <c r="CD20" s="11" t="b">
        <f t="shared" si="24"/>
        <v>0</v>
      </c>
      <c r="CE20" s="11" t="b">
        <f t="shared" si="24"/>
        <v>0</v>
      </c>
      <c r="CF20" s="11" t="b">
        <f t="shared" si="24"/>
        <v>0</v>
      </c>
      <c r="CG20" s="11" t="b">
        <f t="shared" si="24"/>
        <v>0</v>
      </c>
      <c r="CH20" s="11" t="b">
        <f t="shared" si="24"/>
        <v>0</v>
      </c>
      <c r="CI20" s="11" t="b">
        <f t="shared" si="24"/>
        <v>0</v>
      </c>
      <c r="CJ20" s="11" t="b">
        <f t="shared" si="24"/>
        <v>0</v>
      </c>
      <c r="CK20" s="11" t="b">
        <f t="shared" si="24"/>
        <v>0</v>
      </c>
      <c r="CL20" s="11" t="b">
        <f t="shared" si="24"/>
        <v>0</v>
      </c>
      <c r="CM20" s="11" t="b">
        <f t="shared" si="24"/>
        <v>0</v>
      </c>
      <c r="CN20" s="11" t="b">
        <f t="shared" si="24"/>
        <v>0</v>
      </c>
      <c r="CO20" s="11" t="b">
        <f t="shared" ref="CO20:CO83" si="25">ISNUMBER(SEARCH(CO$2,$BX20))</f>
        <v>0</v>
      </c>
      <c r="CP20" s="11" t="b">
        <f t="shared" si="18"/>
        <v>0</v>
      </c>
      <c r="CQ20" s="11" t="b">
        <f t="shared" si="19"/>
        <v>0</v>
      </c>
    </row>
    <row r="21" spans="1:96">
      <c r="A21" t="s">
        <v>395</v>
      </c>
      <c r="B21" t="s">
        <v>396</v>
      </c>
      <c r="C21" t="s">
        <v>281</v>
      </c>
      <c r="D21" t="s">
        <v>81</v>
      </c>
      <c r="E21" t="s">
        <v>71</v>
      </c>
      <c r="F21" t="s">
        <v>132</v>
      </c>
      <c r="G21">
        <f t="shared" si="20"/>
        <v>1</v>
      </c>
      <c r="H21">
        <f t="shared" si="20"/>
        <v>0</v>
      </c>
      <c r="I21">
        <f t="shared" si="20"/>
        <v>0</v>
      </c>
      <c r="J21">
        <f t="shared" si="20"/>
        <v>0</v>
      </c>
      <c r="K21">
        <f t="shared" si="6"/>
        <v>1</v>
      </c>
      <c r="L21" t="s">
        <v>124</v>
      </c>
      <c r="M21" t="s">
        <v>109</v>
      </c>
      <c r="N21" t="str">
        <f t="shared" si="7"/>
        <v>UK</v>
      </c>
      <c r="O21" t="s">
        <v>74</v>
      </c>
      <c r="P21" t="s">
        <v>98</v>
      </c>
      <c r="Q21">
        <v>1</v>
      </c>
      <c r="R21">
        <v>1</v>
      </c>
      <c r="S21">
        <v>1</v>
      </c>
      <c r="T21">
        <v>0</v>
      </c>
      <c r="U21">
        <v>2</v>
      </c>
      <c r="V21">
        <v>2</v>
      </c>
      <c r="W21">
        <v>2</v>
      </c>
      <c r="X21">
        <f t="shared" si="8"/>
        <v>4.1666666666666664E-2</v>
      </c>
      <c r="Y21">
        <f t="shared" si="9"/>
        <v>-8.3333333333333329E-2</v>
      </c>
      <c r="Z21">
        <v>2</v>
      </c>
      <c r="AA21">
        <v>5</v>
      </c>
      <c r="AB21">
        <v>5</v>
      </c>
      <c r="AC21">
        <v>5</v>
      </c>
      <c r="AD21">
        <v>3</v>
      </c>
      <c r="AE21">
        <v>5</v>
      </c>
      <c r="AF21">
        <v>3</v>
      </c>
      <c r="AG21">
        <v>2</v>
      </c>
      <c r="AH21">
        <v>4</v>
      </c>
      <c r="AI21" s="35">
        <v>5</v>
      </c>
      <c r="AJ21">
        <v>5</v>
      </c>
      <c r="AK21">
        <v>3</v>
      </c>
      <c r="AL21">
        <v>2</v>
      </c>
      <c r="AM21">
        <v>6</v>
      </c>
      <c r="AN21">
        <v>5</v>
      </c>
      <c r="AO21">
        <v>4</v>
      </c>
      <c r="AP21">
        <v>5</v>
      </c>
      <c r="AQ21">
        <v>4</v>
      </c>
      <c r="AR21">
        <v>5</v>
      </c>
      <c r="AS21">
        <v>4</v>
      </c>
      <c r="AT21">
        <v>4</v>
      </c>
      <c r="AU21">
        <v>4</v>
      </c>
      <c r="AV21">
        <f t="shared" si="10"/>
        <v>4.2</v>
      </c>
      <c r="AW21">
        <v>6</v>
      </c>
      <c r="AX21">
        <v>5</v>
      </c>
      <c r="AY21">
        <f t="shared" si="1"/>
        <v>4.375</v>
      </c>
      <c r="AZ21">
        <f t="shared" si="11"/>
        <v>1</v>
      </c>
      <c r="BA21">
        <f t="shared" si="2"/>
        <v>4</v>
      </c>
      <c r="BB21">
        <f t="shared" si="12"/>
        <v>1</v>
      </c>
      <c r="BC21" t="s">
        <v>297</v>
      </c>
      <c r="BD21" t="s">
        <v>228</v>
      </c>
      <c r="BE21" t="s">
        <v>397</v>
      </c>
      <c r="BF21">
        <v>0</v>
      </c>
      <c r="BG21">
        <v>1</v>
      </c>
      <c r="BH21">
        <f t="shared" si="3"/>
        <v>1</v>
      </c>
      <c r="BI21">
        <v>3</v>
      </c>
      <c r="BJ21">
        <v>5</v>
      </c>
      <c r="BK21">
        <f t="shared" si="13"/>
        <v>1</v>
      </c>
      <c r="BL21" t="s">
        <v>398</v>
      </c>
      <c r="BM21" t="s">
        <v>399</v>
      </c>
      <c r="BN21" s="1">
        <v>1.0104166666666668E-2</v>
      </c>
      <c r="BO21" t="s">
        <v>400</v>
      </c>
      <c r="BP21" s="5" t="s">
        <v>1042</v>
      </c>
      <c r="BR21" s="11" t="b">
        <f t="shared" si="22"/>
        <v>0</v>
      </c>
      <c r="BS21" s="11" t="b">
        <f t="shared" si="22"/>
        <v>0</v>
      </c>
      <c r="BT21" s="11" t="b">
        <f t="shared" si="22"/>
        <v>0</v>
      </c>
      <c r="BU21" s="11" t="b">
        <f t="shared" si="22"/>
        <v>0</v>
      </c>
      <c r="BV21" s="11" t="b">
        <f t="shared" si="23"/>
        <v>0</v>
      </c>
      <c r="BW21" s="11" t="b">
        <f t="shared" si="23"/>
        <v>0</v>
      </c>
      <c r="BX21" s="5" t="s">
        <v>1055</v>
      </c>
      <c r="BZ21" s="11" t="b">
        <f t="shared" si="14"/>
        <v>0</v>
      </c>
      <c r="CA21" s="11" t="b">
        <f t="shared" si="15"/>
        <v>0</v>
      </c>
      <c r="CB21" s="11" t="b">
        <f t="shared" si="24"/>
        <v>0</v>
      </c>
      <c r="CC21" s="11" t="b">
        <f t="shared" si="24"/>
        <v>0</v>
      </c>
      <c r="CD21" s="11" t="b">
        <f t="shared" si="24"/>
        <v>0</v>
      </c>
      <c r="CE21" s="11" t="b">
        <f t="shared" si="24"/>
        <v>0</v>
      </c>
      <c r="CF21" s="11" t="b">
        <f t="shared" si="24"/>
        <v>0</v>
      </c>
      <c r="CG21" s="11" t="b">
        <f t="shared" si="24"/>
        <v>1</v>
      </c>
      <c r="CH21" s="11" t="b">
        <f t="shared" si="24"/>
        <v>0</v>
      </c>
      <c r="CI21" s="11" t="b">
        <f t="shared" si="24"/>
        <v>0</v>
      </c>
      <c r="CJ21" s="11" t="b">
        <f t="shared" si="24"/>
        <v>1</v>
      </c>
      <c r="CK21" s="11" t="b">
        <f t="shared" si="24"/>
        <v>0</v>
      </c>
      <c r="CL21" s="11" t="b">
        <f t="shared" si="24"/>
        <v>0</v>
      </c>
      <c r="CM21" s="11" t="b">
        <f t="shared" si="24"/>
        <v>0</v>
      </c>
      <c r="CN21" s="11" t="b">
        <f t="shared" si="24"/>
        <v>0</v>
      </c>
      <c r="CO21" s="11" t="b">
        <f t="shared" si="25"/>
        <v>0</v>
      </c>
      <c r="CP21" s="11" t="b">
        <f t="shared" si="18"/>
        <v>0</v>
      </c>
      <c r="CQ21" s="11" t="b">
        <f t="shared" si="19"/>
        <v>0</v>
      </c>
      <c r="CR21" t="s">
        <v>401</v>
      </c>
    </row>
    <row r="22" spans="1:96">
      <c r="A22" t="s">
        <v>402</v>
      </c>
      <c r="B22" t="s">
        <v>403</v>
      </c>
      <c r="C22" t="s">
        <v>281</v>
      </c>
      <c r="D22" t="s">
        <v>54</v>
      </c>
      <c r="E22" t="s">
        <v>144</v>
      </c>
      <c r="F22" t="s">
        <v>222</v>
      </c>
      <c r="G22">
        <f t="shared" si="20"/>
        <v>0</v>
      </c>
      <c r="H22">
        <f t="shared" si="20"/>
        <v>1</v>
      </c>
      <c r="I22">
        <f t="shared" si="20"/>
        <v>1</v>
      </c>
      <c r="J22">
        <f t="shared" si="20"/>
        <v>0</v>
      </c>
      <c r="K22">
        <f t="shared" si="6"/>
        <v>2</v>
      </c>
      <c r="L22" t="s">
        <v>72</v>
      </c>
      <c r="M22" t="s">
        <v>254</v>
      </c>
      <c r="N22" t="str">
        <f t="shared" si="7"/>
        <v>Poland</v>
      </c>
      <c r="O22" t="s">
        <v>59</v>
      </c>
      <c r="P22" t="s">
        <v>103</v>
      </c>
      <c r="Q22">
        <v>1</v>
      </c>
      <c r="R22">
        <v>2</v>
      </c>
      <c r="S22">
        <v>1</v>
      </c>
      <c r="T22">
        <v>4</v>
      </c>
      <c r="U22">
        <v>3</v>
      </c>
      <c r="V22">
        <v>4</v>
      </c>
      <c r="W22">
        <v>2</v>
      </c>
      <c r="X22">
        <f t="shared" si="8"/>
        <v>-0.16666666666666666</v>
      </c>
      <c r="Y22">
        <f t="shared" si="9"/>
        <v>0.125</v>
      </c>
      <c r="Z22">
        <v>4</v>
      </c>
      <c r="AA22">
        <v>3</v>
      </c>
      <c r="AB22">
        <v>5</v>
      </c>
      <c r="AC22">
        <v>3</v>
      </c>
      <c r="AD22">
        <v>5</v>
      </c>
      <c r="AE22">
        <v>5</v>
      </c>
      <c r="AF22">
        <v>4</v>
      </c>
      <c r="AG22">
        <v>3</v>
      </c>
      <c r="AH22">
        <v>3</v>
      </c>
      <c r="AI22" s="35">
        <v>4</v>
      </c>
      <c r="AJ22">
        <v>3</v>
      </c>
      <c r="AK22">
        <v>2</v>
      </c>
      <c r="AL22">
        <v>5</v>
      </c>
      <c r="AM22">
        <v>5</v>
      </c>
      <c r="AN22">
        <v>5</v>
      </c>
      <c r="AO22">
        <v>3</v>
      </c>
      <c r="AP22">
        <v>4</v>
      </c>
      <c r="AQ22">
        <v>4</v>
      </c>
      <c r="AR22">
        <v>4</v>
      </c>
      <c r="AS22">
        <v>3</v>
      </c>
      <c r="AT22">
        <v>4</v>
      </c>
      <c r="AU22">
        <v>3</v>
      </c>
      <c r="AV22">
        <f t="shared" si="10"/>
        <v>3.6</v>
      </c>
      <c r="AW22">
        <v>6</v>
      </c>
      <c r="AX22">
        <v>2</v>
      </c>
      <c r="AY22">
        <f t="shared" si="1"/>
        <v>3.875</v>
      </c>
      <c r="AZ22">
        <f t="shared" si="11"/>
        <v>1</v>
      </c>
      <c r="BA22">
        <f t="shared" si="2"/>
        <v>4</v>
      </c>
      <c r="BB22">
        <f t="shared" si="12"/>
        <v>1</v>
      </c>
      <c r="BC22" t="s">
        <v>145</v>
      </c>
      <c r="BD22" t="s">
        <v>192</v>
      </c>
      <c r="BE22" t="s">
        <v>404</v>
      </c>
      <c r="BF22">
        <v>1</v>
      </c>
      <c r="BH22">
        <f t="shared" si="3"/>
        <v>1</v>
      </c>
      <c r="BI22">
        <v>1</v>
      </c>
      <c r="BJ22">
        <v>1</v>
      </c>
      <c r="BK22">
        <f t="shared" si="13"/>
        <v>0</v>
      </c>
      <c r="BL22" t="s">
        <v>405</v>
      </c>
      <c r="BM22" t="s">
        <v>149</v>
      </c>
      <c r="BN22" s="1">
        <v>2.9976851851851848E-3</v>
      </c>
      <c r="BP22" s="5" t="s">
        <v>1041</v>
      </c>
      <c r="BR22" s="11" t="b">
        <f t="shared" si="22"/>
        <v>0</v>
      </c>
      <c r="BS22" s="11" t="b">
        <f t="shared" si="22"/>
        <v>0</v>
      </c>
      <c r="BT22" s="11" t="b">
        <f t="shared" si="22"/>
        <v>0</v>
      </c>
      <c r="BU22" s="11" t="b">
        <f t="shared" si="22"/>
        <v>0</v>
      </c>
      <c r="BV22" s="11" t="b">
        <f t="shared" si="23"/>
        <v>0</v>
      </c>
      <c r="BW22" s="11" t="b">
        <f t="shared" si="23"/>
        <v>0</v>
      </c>
      <c r="BZ22" s="11" t="b">
        <f t="shared" si="14"/>
        <v>0</v>
      </c>
      <c r="CA22" s="11" t="b">
        <f t="shared" si="15"/>
        <v>0</v>
      </c>
      <c r="CB22" s="11" t="b">
        <f t="shared" si="24"/>
        <v>0</v>
      </c>
      <c r="CC22" s="11" t="b">
        <f t="shared" si="24"/>
        <v>0</v>
      </c>
      <c r="CD22" s="11" t="b">
        <f t="shared" si="24"/>
        <v>0</v>
      </c>
      <c r="CE22" s="11" t="b">
        <f t="shared" si="24"/>
        <v>0</v>
      </c>
      <c r="CF22" s="11" t="b">
        <f t="shared" si="24"/>
        <v>0</v>
      </c>
      <c r="CG22" s="11" t="b">
        <f t="shared" si="24"/>
        <v>0</v>
      </c>
      <c r="CH22" s="11" t="b">
        <f t="shared" si="24"/>
        <v>0</v>
      </c>
      <c r="CI22" s="11" t="b">
        <f t="shared" si="24"/>
        <v>0</v>
      </c>
      <c r="CJ22" s="11" t="b">
        <f t="shared" si="24"/>
        <v>0</v>
      </c>
      <c r="CK22" s="11" t="b">
        <f t="shared" si="24"/>
        <v>0</v>
      </c>
      <c r="CL22" s="11" t="b">
        <f t="shared" si="24"/>
        <v>0</v>
      </c>
      <c r="CM22" s="11" t="b">
        <f t="shared" si="24"/>
        <v>0</v>
      </c>
      <c r="CN22" s="11" t="b">
        <f t="shared" si="24"/>
        <v>0</v>
      </c>
      <c r="CO22" s="11" t="b">
        <f t="shared" si="25"/>
        <v>0</v>
      </c>
      <c r="CP22" s="11" t="b">
        <f t="shared" si="18"/>
        <v>0</v>
      </c>
      <c r="CQ22" s="11" t="b">
        <f t="shared" si="19"/>
        <v>0</v>
      </c>
    </row>
    <row r="23" spans="1:96">
      <c r="A23" t="s">
        <v>406</v>
      </c>
      <c r="B23" t="s">
        <v>407</v>
      </c>
      <c r="C23" t="s">
        <v>281</v>
      </c>
      <c r="D23" t="s">
        <v>54</v>
      </c>
      <c r="E23" t="s">
        <v>144</v>
      </c>
      <c r="F23" t="s">
        <v>83</v>
      </c>
      <c r="G23">
        <f t="shared" si="20"/>
        <v>0</v>
      </c>
      <c r="H23">
        <f t="shared" si="20"/>
        <v>0</v>
      </c>
      <c r="I23">
        <f t="shared" si="20"/>
        <v>1</v>
      </c>
      <c r="J23">
        <f t="shared" si="20"/>
        <v>0</v>
      </c>
      <c r="K23">
        <f t="shared" si="6"/>
        <v>1</v>
      </c>
      <c r="L23" t="s">
        <v>124</v>
      </c>
      <c r="M23" t="s">
        <v>58</v>
      </c>
      <c r="N23" t="str">
        <f t="shared" si="7"/>
        <v>Portugal</v>
      </c>
      <c r="O23" t="s">
        <v>59</v>
      </c>
      <c r="P23" t="s">
        <v>60</v>
      </c>
      <c r="Q23">
        <v>2</v>
      </c>
      <c r="R23">
        <v>2</v>
      </c>
      <c r="S23">
        <v>2</v>
      </c>
      <c r="T23">
        <v>4</v>
      </c>
      <c r="U23">
        <v>3</v>
      </c>
      <c r="V23">
        <v>4</v>
      </c>
      <c r="W23">
        <v>2</v>
      </c>
      <c r="X23">
        <f t="shared" si="8"/>
        <v>-8.3333333333333329E-2</v>
      </c>
      <c r="Y23">
        <f t="shared" si="9"/>
        <v>0.125</v>
      </c>
      <c r="Z23">
        <v>5</v>
      </c>
      <c r="AA23">
        <v>6</v>
      </c>
      <c r="AB23">
        <v>6</v>
      </c>
      <c r="AC23">
        <v>6</v>
      </c>
      <c r="AD23">
        <v>6</v>
      </c>
      <c r="AE23">
        <v>6</v>
      </c>
      <c r="AF23">
        <v>5</v>
      </c>
      <c r="AG23">
        <v>1</v>
      </c>
      <c r="AH23">
        <v>5</v>
      </c>
      <c r="AI23" s="35">
        <v>5</v>
      </c>
      <c r="AJ23">
        <v>6</v>
      </c>
      <c r="AK23">
        <v>6</v>
      </c>
      <c r="AL23">
        <v>6</v>
      </c>
      <c r="AM23">
        <v>6</v>
      </c>
      <c r="AN23">
        <v>6</v>
      </c>
      <c r="AO23">
        <v>6</v>
      </c>
      <c r="AP23">
        <v>5</v>
      </c>
      <c r="AQ23">
        <v>4</v>
      </c>
      <c r="AR23">
        <v>4</v>
      </c>
      <c r="AS23">
        <v>6</v>
      </c>
      <c r="AT23">
        <v>5</v>
      </c>
      <c r="AU23">
        <v>4</v>
      </c>
      <c r="AV23">
        <f t="shared" si="10"/>
        <v>4.5999999999999996</v>
      </c>
      <c r="AW23">
        <v>6</v>
      </c>
      <c r="AX23">
        <v>6</v>
      </c>
      <c r="AY23">
        <f t="shared" si="1"/>
        <v>5.75</v>
      </c>
      <c r="AZ23">
        <f t="shared" si="11"/>
        <v>1</v>
      </c>
      <c r="BA23">
        <f t="shared" si="2"/>
        <v>5.625</v>
      </c>
      <c r="BB23">
        <f t="shared" si="12"/>
        <v>1</v>
      </c>
      <c r="BC23" t="s">
        <v>282</v>
      </c>
      <c r="BD23" t="s">
        <v>408</v>
      </c>
      <c r="BE23" t="s">
        <v>409</v>
      </c>
      <c r="BF23">
        <v>3</v>
      </c>
      <c r="BH23">
        <f t="shared" si="3"/>
        <v>3</v>
      </c>
      <c r="BI23">
        <v>1</v>
      </c>
      <c r="BJ23">
        <v>4</v>
      </c>
      <c r="BK23">
        <f t="shared" si="13"/>
        <v>1</v>
      </c>
      <c r="BL23" t="s">
        <v>292</v>
      </c>
      <c r="BM23" t="s">
        <v>286</v>
      </c>
      <c r="BN23" s="1">
        <v>6.9907407407407409E-3</v>
      </c>
      <c r="BP23" s="5" t="s">
        <v>1041</v>
      </c>
      <c r="BR23" s="11" t="b">
        <f t="shared" si="22"/>
        <v>0</v>
      </c>
      <c r="BS23" s="11" t="b">
        <f t="shared" si="22"/>
        <v>0</v>
      </c>
      <c r="BT23" s="11" t="b">
        <f t="shared" si="22"/>
        <v>0</v>
      </c>
      <c r="BU23" s="11" t="b">
        <f t="shared" si="22"/>
        <v>0</v>
      </c>
      <c r="BV23" s="11" t="b">
        <f t="shared" si="23"/>
        <v>0</v>
      </c>
      <c r="BW23" s="11" t="b">
        <f t="shared" si="23"/>
        <v>0</v>
      </c>
      <c r="BZ23" s="11" t="b">
        <f t="shared" si="14"/>
        <v>0</v>
      </c>
      <c r="CA23" s="11" t="b">
        <f t="shared" si="15"/>
        <v>0</v>
      </c>
      <c r="CB23" s="11" t="b">
        <f t="shared" si="24"/>
        <v>0</v>
      </c>
      <c r="CC23" s="11" t="b">
        <f t="shared" si="24"/>
        <v>0</v>
      </c>
      <c r="CD23" s="11" t="b">
        <f t="shared" si="24"/>
        <v>0</v>
      </c>
      <c r="CE23" s="11" t="b">
        <f t="shared" si="24"/>
        <v>0</v>
      </c>
      <c r="CF23" s="11" t="b">
        <f t="shared" si="24"/>
        <v>0</v>
      </c>
      <c r="CG23" s="11" t="b">
        <f t="shared" si="24"/>
        <v>0</v>
      </c>
      <c r="CH23" s="11" t="b">
        <f t="shared" si="24"/>
        <v>0</v>
      </c>
      <c r="CI23" s="11" t="b">
        <f t="shared" si="24"/>
        <v>0</v>
      </c>
      <c r="CJ23" s="11" t="b">
        <f t="shared" si="24"/>
        <v>0</v>
      </c>
      <c r="CK23" s="11" t="b">
        <f t="shared" si="24"/>
        <v>0</v>
      </c>
      <c r="CL23" s="11" t="b">
        <f t="shared" si="24"/>
        <v>0</v>
      </c>
      <c r="CM23" s="11" t="b">
        <f t="shared" si="24"/>
        <v>0</v>
      </c>
      <c r="CN23" s="11" t="b">
        <f t="shared" si="24"/>
        <v>0</v>
      </c>
      <c r="CO23" s="11" t="b">
        <f t="shared" si="25"/>
        <v>0</v>
      </c>
      <c r="CP23" s="11" t="b">
        <f t="shared" si="18"/>
        <v>0</v>
      </c>
      <c r="CQ23" s="11" t="b">
        <f t="shared" si="19"/>
        <v>0</v>
      </c>
    </row>
    <row r="24" spans="1:96">
      <c r="A24" t="s">
        <v>410</v>
      </c>
      <c r="B24" t="s">
        <v>411</v>
      </c>
      <c r="C24" t="s">
        <v>281</v>
      </c>
      <c r="D24" t="s">
        <v>81</v>
      </c>
      <c r="E24" t="s">
        <v>55</v>
      </c>
      <c r="F24" t="s">
        <v>83</v>
      </c>
      <c r="G24">
        <f t="shared" si="20"/>
        <v>0</v>
      </c>
      <c r="H24">
        <f t="shared" si="20"/>
        <v>0</v>
      </c>
      <c r="I24">
        <f t="shared" si="20"/>
        <v>1</v>
      </c>
      <c r="J24">
        <f t="shared" si="20"/>
        <v>0</v>
      </c>
      <c r="K24">
        <f t="shared" si="6"/>
        <v>1</v>
      </c>
      <c r="L24" t="s">
        <v>72</v>
      </c>
      <c r="M24" t="s">
        <v>73</v>
      </c>
      <c r="N24" t="str">
        <f t="shared" si="7"/>
        <v>USA</v>
      </c>
      <c r="O24" t="s">
        <v>74</v>
      </c>
      <c r="P24" t="s">
        <v>60</v>
      </c>
      <c r="Q24">
        <v>5</v>
      </c>
      <c r="R24">
        <v>4</v>
      </c>
      <c r="S24">
        <v>3</v>
      </c>
      <c r="T24">
        <v>3</v>
      </c>
      <c r="U24">
        <v>4</v>
      </c>
      <c r="V24">
        <v>4</v>
      </c>
      <c r="W24">
        <v>4</v>
      </c>
      <c r="X24">
        <f t="shared" si="8"/>
        <v>4.1666666666666664E-2</v>
      </c>
      <c r="Y24">
        <f t="shared" si="9"/>
        <v>-4.1666666666666664E-2</v>
      </c>
      <c r="Z24">
        <v>2</v>
      </c>
      <c r="AA24">
        <v>6</v>
      </c>
      <c r="AB24">
        <v>3</v>
      </c>
      <c r="AC24">
        <v>4</v>
      </c>
      <c r="AD24">
        <v>5</v>
      </c>
      <c r="AE24">
        <v>6</v>
      </c>
      <c r="AF24">
        <v>3</v>
      </c>
      <c r="AG24">
        <v>2</v>
      </c>
      <c r="AH24">
        <v>4</v>
      </c>
      <c r="AI24" s="35">
        <v>6</v>
      </c>
      <c r="AJ24">
        <v>1</v>
      </c>
      <c r="AK24">
        <v>5</v>
      </c>
      <c r="AL24">
        <v>5</v>
      </c>
      <c r="AM24">
        <v>6</v>
      </c>
      <c r="AN24">
        <v>6</v>
      </c>
      <c r="AO24">
        <v>6</v>
      </c>
      <c r="AP24">
        <v>5</v>
      </c>
      <c r="AQ24">
        <v>3</v>
      </c>
      <c r="AR24">
        <v>6</v>
      </c>
      <c r="AS24">
        <v>6</v>
      </c>
      <c r="AT24">
        <v>5</v>
      </c>
      <c r="AU24">
        <v>5</v>
      </c>
      <c r="AV24">
        <f t="shared" si="10"/>
        <v>5</v>
      </c>
      <c r="AW24">
        <v>6</v>
      </c>
      <c r="AX24">
        <v>5</v>
      </c>
      <c r="AY24">
        <f t="shared" si="1"/>
        <v>5</v>
      </c>
      <c r="AZ24">
        <f t="shared" si="11"/>
        <v>1</v>
      </c>
      <c r="BA24">
        <f t="shared" si="2"/>
        <v>4.125</v>
      </c>
      <c r="BB24">
        <f t="shared" si="12"/>
        <v>1</v>
      </c>
      <c r="BC24" t="s">
        <v>297</v>
      </c>
      <c r="BD24" t="s">
        <v>110</v>
      </c>
      <c r="BE24" t="s">
        <v>412</v>
      </c>
      <c r="BF24">
        <v>1</v>
      </c>
      <c r="BH24">
        <f t="shared" si="3"/>
        <v>1</v>
      </c>
      <c r="BI24">
        <v>1</v>
      </c>
      <c r="BJ24">
        <v>1</v>
      </c>
      <c r="BK24">
        <f t="shared" si="13"/>
        <v>0</v>
      </c>
      <c r="BL24" t="s">
        <v>300</v>
      </c>
      <c r="BM24" t="s">
        <v>301</v>
      </c>
      <c r="BN24" s="1">
        <v>4.6527777777777774E-3</v>
      </c>
      <c r="BO24" t="s">
        <v>413</v>
      </c>
      <c r="BP24" s="5" t="s">
        <v>736</v>
      </c>
      <c r="BQ24" s="5" t="s">
        <v>1144</v>
      </c>
      <c r="BR24" s="11" t="b">
        <f t="shared" si="22"/>
        <v>1</v>
      </c>
      <c r="BS24" s="11" t="b">
        <f t="shared" si="22"/>
        <v>0</v>
      </c>
      <c r="BT24" s="11" t="b">
        <f t="shared" si="22"/>
        <v>0</v>
      </c>
      <c r="BU24" s="11" t="b">
        <f t="shared" si="22"/>
        <v>0</v>
      </c>
      <c r="BV24" s="11" t="b">
        <f t="shared" si="23"/>
        <v>0</v>
      </c>
      <c r="BW24" s="11" t="b">
        <f t="shared" si="23"/>
        <v>0</v>
      </c>
      <c r="BZ24" s="11" t="b">
        <f t="shared" si="14"/>
        <v>0</v>
      </c>
      <c r="CA24" s="11" t="b">
        <f t="shared" si="15"/>
        <v>0</v>
      </c>
      <c r="CB24" s="11" t="b">
        <f t="shared" si="24"/>
        <v>0</v>
      </c>
      <c r="CC24" s="11" t="b">
        <f t="shared" si="24"/>
        <v>0</v>
      </c>
      <c r="CD24" s="11" t="b">
        <f t="shared" si="24"/>
        <v>0</v>
      </c>
      <c r="CE24" s="11" t="b">
        <f t="shared" si="24"/>
        <v>0</v>
      </c>
      <c r="CF24" s="11" t="b">
        <f t="shared" si="24"/>
        <v>0</v>
      </c>
      <c r="CG24" s="11" t="b">
        <f t="shared" si="24"/>
        <v>0</v>
      </c>
      <c r="CH24" s="11" t="b">
        <f t="shared" si="24"/>
        <v>0</v>
      </c>
      <c r="CI24" s="11" t="b">
        <f t="shared" si="24"/>
        <v>0</v>
      </c>
      <c r="CJ24" s="11" t="b">
        <f t="shared" si="24"/>
        <v>0</v>
      </c>
      <c r="CK24" s="11" t="b">
        <f t="shared" si="24"/>
        <v>0</v>
      </c>
      <c r="CL24" s="11" t="b">
        <f t="shared" si="24"/>
        <v>0</v>
      </c>
      <c r="CM24" s="11" t="b">
        <f t="shared" si="24"/>
        <v>0</v>
      </c>
      <c r="CN24" s="11" t="b">
        <f t="shared" si="24"/>
        <v>0</v>
      </c>
      <c r="CO24" s="11" t="b">
        <f t="shared" si="25"/>
        <v>0</v>
      </c>
      <c r="CP24" s="11" t="b">
        <f t="shared" si="18"/>
        <v>0</v>
      </c>
      <c r="CQ24" s="11" t="b">
        <f t="shared" si="19"/>
        <v>0</v>
      </c>
    </row>
    <row r="25" spans="1:96">
      <c r="A25" t="s">
        <v>414</v>
      </c>
      <c r="B25" t="s">
        <v>415</v>
      </c>
      <c r="C25" t="s">
        <v>281</v>
      </c>
      <c r="D25" t="s">
        <v>54</v>
      </c>
      <c r="E25" t="s">
        <v>144</v>
      </c>
      <c r="F25" t="s">
        <v>56</v>
      </c>
      <c r="G25">
        <f t="shared" si="20"/>
        <v>0</v>
      </c>
      <c r="H25">
        <f t="shared" si="20"/>
        <v>0</v>
      </c>
      <c r="I25">
        <f t="shared" si="20"/>
        <v>0</v>
      </c>
      <c r="J25">
        <f t="shared" si="20"/>
        <v>1</v>
      </c>
      <c r="K25">
        <f t="shared" si="6"/>
        <v>1</v>
      </c>
      <c r="L25" t="s">
        <v>72</v>
      </c>
      <c r="M25" t="s">
        <v>109</v>
      </c>
      <c r="N25" t="str">
        <f t="shared" si="7"/>
        <v>UK</v>
      </c>
      <c r="O25" t="s">
        <v>74</v>
      </c>
      <c r="P25" t="s">
        <v>98</v>
      </c>
      <c r="Q25">
        <v>0</v>
      </c>
      <c r="R25">
        <v>5</v>
      </c>
      <c r="S25">
        <v>0</v>
      </c>
      <c r="T25">
        <v>5</v>
      </c>
      <c r="U25">
        <v>0</v>
      </c>
      <c r="V25">
        <v>5</v>
      </c>
      <c r="W25">
        <v>0</v>
      </c>
      <c r="X25">
        <f t="shared" si="8"/>
        <v>-0.41666666666666669</v>
      </c>
      <c r="Y25">
        <f t="shared" si="9"/>
        <v>0.41666666666666669</v>
      </c>
      <c r="Z25">
        <v>0</v>
      </c>
      <c r="AA25">
        <v>6</v>
      </c>
      <c r="AB25">
        <v>6</v>
      </c>
      <c r="AC25">
        <v>6</v>
      </c>
      <c r="AD25">
        <v>6</v>
      </c>
      <c r="AE25">
        <v>6</v>
      </c>
      <c r="AF25">
        <v>4</v>
      </c>
      <c r="AG25">
        <v>4</v>
      </c>
      <c r="AH25">
        <v>2</v>
      </c>
      <c r="AI25" s="35">
        <v>0</v>
      </c>
      <c r="AJ25">
        <v>6</v>
      </c>
      <c r="AK25">
        <v>6</v>
      </c>
      <c r="AL25">
        <v>2</v>
      </c>
      <c r="AM25">
        <v>6</v>
      </c>
      <c r="AN25">
        <v>0</v>
      </c>
      <c r="AO25">
        <v>6</v>
      </c>
      <c r="AP25">
        <v>0</v>
      </c>
      <c r="AQ25">
        <v>0</v>
      </c>
      <c r="AR25">
        <v>0</v>
      </c>
      <c r="AS25">
        <v>0</v>
      </c>
      <c r="AT25">
        <v>0</v>
      </c>
      <c r="AU25">
        <v>0</v>
      </c>
      <c r="AV25">
        <f t="shared" si="10"/>
        <v>0</v>
      </c>
      <c r="AW25">
        <v>6</v>
      </c>
      <c r="AX25">
        <v>6</v>
      </c>
      <c r="AY25">
        <f t="shared" si="1"/>
        <v>3.25</v>
      </c>
      <c r="AZ25">
        <f t="shared" si="11"/>
        <v>1</v>
      </c>
      <c r="BA25">
        <f t="shared" si="2"/>
        <v>4.5</v>
      </c>
      <c r="BB25">
        <f t="shared" si="12"/>
        <v>1</v>
      </c>
      <c r="BC25" t="s">
        <v>86</v>
      </c>
      <c r="BD25" t="s">
        <v>416</v>
      </c>
      <c r="BE25" t="s">
        <v>417</v>
      </c>
      <c r="BF25">
        <v>1</v>
      </c>
      <c r="BH25">
        <f t="shared" si="3"/>
        <v>1</v>
      </c>
      <c r="BI25">
        <v>1</v>
      </c>
      <c r="BJ25">
        <v>4</v>
      </c>
      <c r="BK25">
        <f t="shared" si="13"/>
        <v>1</v>
      </c>
      <c r="BL25" t="s">
        <v>156</v>
      </c>
      <c r="BM25" t="s">
        <v>157</v>
      </c>
      <c r="BN25" s="1">
        <v>2.3611111111111111E-3</v>
      </c>
      <c r="BP25" s="5" t="s">
        <v>1041</v>
      </c>
      <c r="BR25" s="11" t="b">
        <f t="shared" si="22"/>
        <v>0</v>
      </c>
      <c r="BS25" s="11" t="b">
        <f t="shared" si="22"/>
        <v>0</v>
      </c>
      <c r="BT25" s="11" t="b">
        <f t="shared" si="22"/>
        <v>0</v>
      </c>
      <c r="BU25" s="11" t="b">
        <f t="shared" si="22"/>
        <v>0</v>
      </c>
      <c r="BV25" s="11" t="b">
        <f t="shared" si="23"/>
        <v>0</v>
      </c>
      <c r="BW25" s="11" t="b">
        <f t="shared" si="23"/>
        <v>0</v>
      </c>
      <c r="BZ25" s="11" t="b">
        <f t="shared" si="14"/>
        <v>0</v>
      </c>
      <c r="CA25" s="11" t="b">
        <f t="shared" si="15"/>
        <v>0</v>
      </c>
      <c r="CB25" s="11" t="b">
        <f t="shared" si="24"/>
        <v>0</v>
      </c>
      <c r="CC25" s="11" t="b">
        <f t="shared" si="24"/>
        <v>0</v>
      </c>
      <c r="CD25" s="11" t="b">
        <f t="shared" si="24"/>
        <v>0</v>
      </c>
      <c r="CE25" s="11" t="b">
        <f t="shared" si="24"/>
        <v>0</v>
      </c>
      <c r="CF25" s="11" t="b">
        <f t="shared" si="24"/>
        <v>0</v>
      </c>
      <c r="CG25" s="11" t="b">
        <f t="shared" si="24"/>
        <v>0</v>
      </c>
      <c r="CH25" s="11" t="b">
        <f t="shared" si="24"/>
        <v>0</v>
      </c>
      <c r="CI25" s="11" t="b">
        <f t="shared" si="24"/>
        <v>0</v>
      </c>
      <c r="CJ25" s="11" t="b">
        <f t="shared" si="24"/>
        <v>0</v>
      </c>
      <c r="CK25" s="11" t="b">
        <f t="shared" si="24"/>
        <v>0</v>
      </c>
      <c r="CL25" s="11" t="b">
        <f t="shared" si="24"/>
        <v>0</v>
      </c>
      <c r="CM25" s="11" t="b">
        <f t="shared" si="24"/>
        <v>0</v>
      </c>
      <c r="CN25" s="11" t="b">
        <f t="shared" si="24"/>
        <v>0</v>
      </c>
      <c r="CO25" s="11" t="b">
        <f t="shared" si="25"/>
        <v>0</v>
      </c>
      <c r="CP25" s="11" t="b">
        <f t="shared" si="18"/>
        <v>0</v>
      </c>
      <c r="CQ25" s="11" t="b">
        <f t="shared" si="19"/>
        <v>0</v>
      </c>
    </row>
    <row r="26" spans="1:96">
      <c r="A26" t="s">
        <v>418</v>
      </c>
      <c r="B26" t="s">
        <v>419</v>
      </c>
      <c r="C26" t="s">
        <v>281</v>
      </c>
      <c r="D26" t="s">
        <v>70</v>
      </c>
      <c r="E26" t="s">
        <v>71</v>
      </c>
      <c r="F26" t="s">
        <v>56</v>
      </c>
      <c r="G26">
        <f t="shared" si="20"/>
        <v>0</v>
      </c>
      <c r="H26">
        <f t="shared" si="20"/>
        <v>0</v>
      </c>
      <c r="I26">
        <f t="shared" si="20"/>
        <v>0</v>
      </c>
      <c r="J26">
        <f t="shared" si="20"/>
        <v>1</v>
      </c>
      <c r="K26">
        <f t="shared" si="6"/>
        <v>1</v>
      </c>
      <c r="L26" t="s">
        <v>72</v>
      </c>
      <c r="M26" t="s">
        <v>420</v>
      </c>
      <c r="N26" t="str">
        <f t="shared" si="7"/>
        <v>london</v>
      </c>
      <c r="O26" t="s">
        <v>59</v>
      </c>
      <c r="P26" t="s">
        <v>98</v>
      </c>
      <c r="Q26">
        <v>5</v>
      </c>
      <c r="R26">
        <v>3</v>
      </c>
      <c r="S26">
        <v>4</v>
      </c>
      <c r="T26">
        <v>3</v>
      </c>
      <c r="U26">
        <v>3</v>
      </c>
      <c r="V26">
        <v>2</v>
      </c>
      <c r="W26">
        <v>5</v>
      </c>
      <c r="X26">
        <f t="shared" si="8"/>
        <v>0.125</v>
      </c>
      <c r="Y26">
        <f t="shared" si="9"/>
        <v>-0.125</v>
      </c>
      <c r="Z26">
        <v>5</v>
      </c>
      <c r="AA26">
        <v>4</v>
      </c>
      <c r="AB26">
        <v>3</v>
      </c>
      <c r="AC26">
        <v>6</v>
      </c>
      <c r="AD26">
        <v>6</v>
      </c>
      <c r="AE26">
        <v>5</v>
      </c>
      <c r="AF26">
        <v>6</v>
      </c>
      <c r="AG26">
        <v>2</v>
      </c>
      <c r="AH26">
        <v>4</v>
      </c>
      <c r="AI26" s="35">
        <v>5</v>
      </c>
      <c r="AJ26">
        <v>5</v>
      </c>
      <c r="AK26">
        <v>5</v>
      </c>
      <c r="AL26">
        <v>6</v>
      </c>
      <c r="AM26">
        <v>4</v>
      </c>
      <c r="AN26">
        <v>4</v>
      </c>
      <c r="AO26">
        <v>5</v>
      </c>
      <c r="AP26">
        <v>5</v>
      </c>
      <c r="AQ26">
        <v>5</v>
      </c>
      <c r="AR26">
        <v>5</v>
      </c>
      <c r="AS26">
        <v>5</v>
      </c>
      <c r="AT26">
        <v>3</v>
      </c>
      <c r="AU26">
        <v>5</v>
      </c>
      <c r="AV26">
        <f t="shared" si="10"/>
        <v>4.5999999999999996</v>
      </c>
      <c r="AW26">
        <v>6</v>
      </c>
      <c r="AX26">
        <v>1</v>
      </c>
      <c r="AY26">
        <f t="shared" si="1"/>
        <v>4.875</v>
      </c>
      <c r="AZ26">
        <f t="shared" si="11"/>
        <v>1</v>
      </c>
      <c r="BA26">
        <f t="shared" si="2"/>
        <v>4.875</v>
      </c>
      <c r="BB26">
        <f t="shared" si="12"/>
        <v>1</v>
      </c>
      <c r="BC26" t="s">
        <v>145</v>
      </c>
      <c r="BD26" t="s">
        <v>421</v>
      </c>
      <c r="BE26" t="s">
        <v>422</v>
      </c>
      <c r="BF26">
        <v>1</v>
      </c>
      <c r="BH26">
        <f t="shared" si="3"/>
        <v>1</v>
      </c>
      <c r="BI26">
        <v>1</v>
      </c>
      <c r="BJ26">
        <v>3</v>
      </c>
      <c r="BK26">
        <f t="shared" si="13"/>
        <v>1</v>
      </c>
      <c r="BL26" t="s">
        <v>148</v>
      </c>
      <c r="BM26" t="s">
        <v>149</v>
      </c>
      <c r="BN26" s="1">
        <v>5.1273148148148146E-3</v>
      </c>
      <c r="BO26" t="s">
        <v>423</v>
      </c>
      <c r="BP26" s="5" t="s">
        <v>736</v>
      </c>
      <c r="BQ26" s="5" t="s">
        <v>1149</v>
      </c>
      <c r="BR26" s="11" t="b">
        <f t="shared" si="22"/>
        <v>0</v>
      </c>
      <c r="BS26" s="11" t="b">
        <f t="shared" si="22"/>
        <v>0</v>
      </c>
      <c r="BT26" s="11" t="b">
        <f t="shared" si="22"/>
        <v>0</v>
      </c>
      <c r="BU26" s="11" t="b">
        <f t="shared" si="22"/>
        <v>0</v>
      </c>
      <c r="BV26" s="11" t="b">
        <f t="shared" si="23"/>
        <v>0</v>
      </c>
      <c r="BW26" s="11" t="b">
        <f t="shared" si="23"/>
        <v>0</v>
      </c>
      <c r="BZ26" s="11" t="b">
        <f t="shared" si="14"/>
        <v>0</v>
      </c>
      <c r="CA26" s="11" t="b">
        <f t="shared" si="15"/>
        <v>0</v>
      </c>
      <c r="CB26" s="11" t="b">
        <f t="shared" si="24"/>
        <v>0</v>
      </c>
      <c r="CC26" s="11" t="b">
        <f t="shared" si="24"/>
        <v>0</v>
      </c>
      <c r="CD26" s="11" t="b">
        <f t="shared" si="24"/>
        <v>0</v>
      </c>
      <c r="CE26" s="11" t="b">
        <f t="shared" si="24"/>
        <v>0</v>
      </c>
      <c r="CF26" s="11" t="b">
        <f t="shared" si="24"/>
        <v>0</v>
      </c>
      <c r="CG26" s="11" t="b">
        <f t="shared" si="24"/>
        <v>0</v>
      </c>
      <c r="CH26" s="11" t="b">
        <f t="shared" si="24"/>
        <v>0</v>
      </c>
      <c r="CI26" s="11" t="b">
        <f t="shared" si="24"/>
        <v>0</v>
      </c>
      <c r="CJ26" s="11" t="b">
        <f t="shared" si="24"/>
        <v>0</v>
      </c>
      <c r="CK26" s="11" t="b">
        <f t="shared" si="24"/>
        <v>0</v>
      </c>
      <c r="CL26" s="11" t="b">
        <f t="shared" si="24"/>
        <v>0</v>
      </c>
      <c r="CM26" s="11" t="b">
        <f t="shared" si="24"/>
        <v>0</v>
      </c>
      <c r="CN26" s="11" t="b">
        <f t="shared" si="24"/>
        <v>0</v>
      </c>
      <c r="CO26" s="11" t="b">
        <f t="shared" si="25"/>
        <v>0</v>
      </c>
      <c r="CP26" s="11" t="b">
        <f t="shared" si="18"/>
        <v>0</v>
      </c>
      <c r="CQ26" s="11" t="b">
        <f t="shared" si="19"/>
        <v>0</v>
      </c>
      <c r="CR26" t="s">
        <v>424</v>
      </c>
    </row>
    <row r="27" spans="1:96">
      <c r="A27" t="s">
        <v>425</v>
      </c>
      <c r="B27" t="s">
        <v>426</v>
      </c>
      <c r="C27" t="s">
        <v>281</v>
      </c>
      <c r="D27" t="s">
        <v>54</v>
      </c>
      <c r="E27" t="s">
        <v>144</v>
      </c>
      <c r="F27" t="s">
        <v>116</v>
      </c>
      <c r="G27">
        <f t="shared" si="20"/>
        <v>0</v>
      </c>
      <c r="H27">
        <f t="shared" si="20"/>
        <v>1</v>
      </c>
      <c r="I27">
        <f t="shared" si="20"/>
        <v>0</v>
      </c>
      <c r="J27">
        <f t="shared" si="20"/>
        <v>0</v>
      </c>
      <c r="K27">
        <f t="shared" si="6"/>
        <v>1</v>
      </c>
      <c r="L27" t="s">
        <v>96</v>
      </c>
      <c r="M27" t="s">
        <v>125</v>
      </c>
      <c r="N27" t="str">
        <f t="shared" si="7"/>
        <v>United Kingdom</v>
      </c>
      <c r="O27" t="s">
        <v>74</v>
      </c>
      <c r="P27" t="s">
        <v>98</v>
      </c>
      <c r="Q27">
        <v>5</v>
      </c>
      <c r="R27">
        <v>3</v>
      </c>
      <c r="S27">
        <v>4</v>
      </c>
      <c r="T27">
        <v>3</v>
      </c>
      <c r="U27">
        <v>5</v>
      </c>
      <c r="V27">
        <v>5</v>
      </c>
      <c r="W27">
        <v>3</v>
      </c>
      <c r="X27">
        <f t="shared" si="8"/>
        <v>0.125</v>
      </c>
      <c r="Y27">
        <f t="shared" si="9"/>
        <v>0</v>
      </c>
      <c r="Z27">
        <v>5</v>
      </c>
      <c r="AA27">
        <v>5</v>
      </c>
      <c r="AB27">
        <v>5</v>
      </c>
      <c r="AC27">
        <v>6</v>
      </c>
      <c r="AD27">
        <v>5</v>
      </c>
      <c r="AE27">
        <v>6</v>
      </c>
      <c r="AF27">
        <v>5</v>
      </c>
      <c r="AG27">
        <v>1</v>
      </c>
      <c r="AH27">
        <v>5</v>
      </c>
      <c r="AI27" s="35">
        <v>4</v>
      </c>
      <c r="AJ27">
        <v>2</v>
      </c>
      <c r="AK27">
        <v>3</v>
      </c>
      <c r="AL27">
        <v>4</v>
      </c>
      <c r="AM27">
        <v>6</v>
      </c>
      <c r="AN27">
        <v>5</v>
      </c>
      <c r="AO27">
        <v>5</v>
      </c>
      <c r="AP27">
        <v>3</v>
      </c>
      <c r="AQ27">
        <v>3</v>
      </c>
      <c r="AR27">
        <v>2</v>
      </c>
      <c r="AS27">
        <v>4</v>
      </c>
      <c r="AT27">
        <v>3</v>
      </c>
      <c r="AU27">
        <v>4</v>
      </c>
      <c r="AV27">
        <f t="shared" si="10"/>
        <v>3.2</v>
      </c>
      <c r="AW27">
        <v>6</v>
      </c>
      <c r="AX27">
        <v>6</v>
      </c>
      <c r="AY27">
        <f t="shared" si="1"/>
        <v>4</v>
      </c>
      <c r="AZ27">
        <f t="shared" si="11"/>
        <v>1</v>
      </c>
      <c r="BA27">
        <f t="shared" si="2"/>
        <v>5.25</v>
      </c>
      <c r="BB27">
        <f t="shared" si="12"/>
        <v>1</v>
      </c>
      <c r="BC27" t="s">
        <v>297</v>
      </c>
      <c r="BD27" t="s">
        <v>104</v>
      </c>
      <c r="BE27" t="s">
        <v>427</v>
      </c>
      <c r="BF27">
        <v>1</v>
      </c>
      <c r="BH27">
        <f t="shared" si="3"/>
        <v>1</v>
      </c>
      <c r="BI27">
        <v>1</v>
      </c>
      <c r="BJ27">
        <v>3</v>
      </c>
      <c r="BK27">
        <f t="shared" si="13"/>
        <v>1</v>
      </c>
      <c r="BL27" t="s">
        <v>300</v>
      </c>
      <c r="BM27" t="s">
        <v>301</v>
      </c>
      <c r="BN27" s="1">
        <v>6.5046296296296302E-3</v>
      </c>
      <c r="BO27" t="s">
        <v>428</v>
      </c>
      <c r="BP27" s="5" t="s">
        <v>736</v>
      </c>
      <c r="BQ27" s="5" t="s">
        <v>1150</v>
      </c>
      <c r="BR27" s="11" t="b">
        <f t="shared" si="22"/>
        <v>0</v>
      </c>
      <c r="BS27" s="11" t="b">
        <f t="shared" si="22"/>
        <v>0</v>
      </c>
      <c r="BT27" s="11" t="b">
        <f t="shared" si="22"/>
        <v>0</v>
      </c>
      <c r="BU27" s="11" t="b">
        <f t="shared" si="22"/>
        <v>1</v>
      </c>
      <c r="BV27" s="11" t="b">
        <f t="shared" si="23"/>
        <v>0</v>
      </c>
      <c r="BW27" s="11" t="b">
        <f t="shared" si="23"/>
        <v>0</v>
      </c>
      <c r="BX27" s="5" t="s">
        <v>1057</v>
      </c>
      <c r="BZ27" s="11" t="b">
        <f t="shared" si="14"/>
        <v>1</v>
      </c>
      <c r="CA27" s="11" t="b">
        <f t="shared" si="15"/>
        <v>1</v>
      </c>
      <c r="CB27" s="11" t="b">
        <f t="shared" si="24"/>
        <v>0</v>
      </c>
      <c r="CC27" s="11" t="b">
        <f t="shared" si="24"/>
        <v>0</v>
      </c>
      <c r="CD27" s="11" t="b">
        <f t="shared" si="24"/>
        <v>0</v>
      </c>
      <c r="CE27" s="11" t="b">
        <f t="shared" si="24"/>
        <v>0</v>
      </c>
      <c r="CF27" s="11" t="b">
        <f t="shared" si="24"/>
        <v>0</v>
      </c>
      <c r="CG27" s="11" t="b">
        <f t="shared" si="24"/>
        <v>0</v>
      </c>
      <c r="CH27" s="11" t="b">
        <f t="shared" si="24"/>
        <v>0</v>
      </c>
      <c r="CI27" s="11" t="b">
        <f t="shared" si="24"/>
        <v>0</v>
      </c>
      <c r="CJ27" s="11" t="b">
        <f t="shared" si="24"/>
        <v>0</v>
      </c>
      <c r="CK27" s="11" t="b">
        <f t="shared" si="24"/>
        <v>0</v>
      </c>
      <c r="CL27" s="11" t="b">
        <f t="shared" si="24"/>
        <v>0</v>
      </c>
      <c r="CM27" s="11" t="b">
        <f t="shared" si="24"/>
        <v>0</v>
      </c>
      <c r="CN27" s="11" t="b">
        <f t="shared" si="24"/>
        <v>0</v>
      </c>
      <c r="CO27" s="11" t="b">
        <f t="shared" si="25"/>
        <v>0</v>
      </c>
      <c r="CP27" s="11" t="b">
        <f t="shared" si="18"/>
        <v>0</v>
      </c>
      <c r="CQ27" s="11" t="b">
        <f t="shared" si="19"/>
        <v>0</v>
      </c>
      <c r="CR27" t="s">
        <v>429</v>
      </c>
    </row>
    <row r="28" spans="1:96">
      <c r="A28" t="s">
        <v>430</v>
      </c>
      <c r="B28" t="s">
        <v>431</v>
      </c>
      <c r="C28" t="s">
        <v>281</v>
      </c>
      <c r="D28" t="s">
        <v>70</v>
      </c>
      <c r="E28" t="s">
        <v>55</v>
      </c>
      <c r="F28" t="s">
        <v>56</v>
      </c>
      <c r="G28">
        <f t="shared" si="20"/>
        <v>0</v>
      </c>
      <c r="H28">
        <f t="shared" si="20"/>
        <v>0</v>
      </c>
      <c r="I28">
        <f t="shared" si="20"/>
        <v>0</v>
      </c>
      <c r="J28">
        <f t="shared" si="20"/>
        <v>1</v>
      </c>
      <c r="K28">
        <f t="shared" si="6"/>
        <v>1</v>
      </c>
      <c r="L28" t="s">
        <v>72</v>
      </c>
      <c r="M28" t="s">
        <v>432</v>
      </c>
      <c r="N28" t="str">
        <f t="shared" si="7"/>
        <v>Uruguay</v>
      </c>
      <c r="O28" t="s">
        <v>59</v>
      </c>
      <c r="P28" t="s">
        <v>60</v>
      </c>
      <c r="Q28">
        <v>1</v>
      </c>
      <c r="R28">
        <v>2</v>
      </c>
      <c r="S28">
        <v>1</v>
      </c>
      <c r="T28">
        <v>2</v>
      </c>
      <c r="U28">
        <v>3</v>
      </c>
      <c r="V28">
        <v>4</v>
      </c>
      <c r="W28">
        <v>1</v>
      </c>
      <c r="X28">
        <f t="shared" si="8"/>
        <v>-8.3333333333333329E-2</v>
      </c>
      <c r="Y28">
        <f t="shared" si="9"/>
        <v>8.3333333333333329E-2</v>
      </c>
      <c r="Z28">
        <v>2</v>
      </c>
      <c r="AA28">
        <v>0</v>
      </c>
      <c r="AB28">
        <v>1</v>
      </c>
      <c r="AC28">
        <v>4</v>
      </c>
      <c r="AD28">
        <v>5</v>
      </c>
      <c r="AE28">
        <v>5</v>
      </c>
      <c r="AF28">
        <v>1</v>
      </c>
      <c r="AG28">
        <v>5</v>
      </c>
      <c r="AH28">
        <v>1</v>
      </c>
      <c r="AI28" s="35">
        <v>3</v>
      </c>
      <c r="AJ28">
        <v>1</v>
      </c>
      <c r="AK28">
        <v>1</v>
      </c>
      <c r="AL28">
        <v>1</v>
      </c>
      <c r="AM28">
        <v>5</v>
      </c>
      <c r="AN28">
        <v>2</v>
      </c>
      <c r="AO28">
        <v>0</v>
      </c>
      <c r="AP28">
        <v>2</v>
      </c>
      <c r="AQ28">
        <v>1</v>
      </c>
      <c r="AR28">
        <v>1</v>
      </c>
      <c r="AS28">
        <v>2</v>
      </c>
      <c r="AT28">
        <v>1</v>
      </c>
      <c r="AU28">
        <v>1</v>
      </c>
      <c r="AV28">
        <f t="shared" si="10"/>
        <v>1.2</v>
      </c>
      <c r="AW28">
        <v>6</v>
      </c>
      <c r="AX28">
        <v>5</v>
      </c>
      <c r="AY28">
        <f t="shared" si="1"/>
        <v>1.875</v>
      </c>
      <c r="AZ28">
        <f t="shared" si="11"/>
        <v>0</v>
      </c>
      <c r="BA28">
        <f t="shared" si="2"/>
        <v>2.375</v>
      </c>
      <c r="BB28">
        <f t="shared" si="12"/>
        <v>0</v>
      </c>
      <c r="BC28" t="s">
        <v>86</v>
      </c>
      <c r="BD28" t="s">
        <v>433</v>
      </c>
      <c r="BE28" t="s">
        <v>434</v>
      </c>
      <c r="BF28">
        <v>0</v>
      </c>
      <c r="BG28">
        <v>0</v>
      </c>
      <c r="BH28">
        <f t="shared" si="3"/>
        <v>0</v>
      </c>
      <c r="BI28">
        <v>1</v>
      </c>
      <c r="BJ28">
        <v>1</v>
      </c>
      <c r="BK28">
        <f t="shared" si="13"/>
        <v>0</v>
      </c>
      <c r="BL28" t="s">
        <v>174</v>
      </c>
      <c r="BM28" t="s">
        <v>157</v>
      </c>
      <c r="BN28" s="1">
        <v>4.2592592592592595E-3</v>
      </c>
      <c r="BO28" t="s">
        <v>435</v>
      </c>
      <c r="BP28" s="5" t="s">
        <v>1042</v>
      </c>
      <c r="BR28" s="11" t="b">
        <f t="shared" si="22"/>
        <v>0</v>
      </c>
      <c r="BS28" s="11" t="b">
        <f t="shared" si="22"/>
        <v>0</v>
      </c>
      <c r="BT28" s="11" t="b">
        <f t="shared" si="22"/>
        <v>0</v>
      </c>
      <c r="BU28" s="11" t="b">
        <f t="shared" si="22"/>
        <v>0</v>
      </c>
      <c r="BV28" s="11" t="b">
        <f t="shared" si="23"/>
        <v>0</v>
      </c>
      <c r="BW28" s="11" t="b">
        <f t="shared" si="23"/>
        <v>0</v>
      </c>
      <c r="BX28" s="5" t="s">
        <v>1050</v>
      </c>
      <c r="BY28" s="5" t="s">
        <v>1058</v>
      </c>
      <c r="BZ28" s="11" t="b">
        <f t="shared" si="14"/>
        <v>0</v>
      </c>
      <c r="CA28" s="11" t="b">
        <f t="shared" si="15"/>
        <v>1</v>
      </c>
      <c r="CB28" s="11" t="b">
        <f t="shared" si="24"/>
        <v>0</v>
      </c>
      <c r="CC28" s="11" t="b">
        <f t="shared" si="24"/>
        <v>0</v>
      </c>
      <c r="CD28" s="11" t="b">
        <f t="shared" si="24"/>
        <v>0</v>
      </c>
      <c r="CE28" s="11" t="b">
        <f t="shared" si="24"/>
        <v>1</v>
      </c>
      <c r="CF28" s="11" t="b">
        <f t="shared" si="24"/>
        <v>0</v>
      </c>
      <c r="CG28" s="11" t="b">
        <f t="shared" si="24"/>
        <v>0</v>
      </c>
      <c r="CH28" s="11" t="b">
        <f t="shared" si="24"/>
        <v>0</v>
      </c>
      <c r="CI28" s="11" t="b">
        <f t="shared" si="24"/>
        <v>0</v>
      </c>
      <c r="CJ28" s="11" t="b">
        <f t="shared" si="24"/>
        <v>0</v>
      </c>
      <c r="CK28" s="11" t="b">
        <f t="shared" si="24"/>
        <v>0</v>
      </c>
      <c r="CL28" s="11" t="b">
        <f t="shared" si="24"/>
        <v>0</v>
      </c>
      <c r="CM28" s="11" t="b">
        <f t="shared" si="24"/>
        <v>0</v>
      </c>
      <c r="CN28" s="11" t="b">
        <f t="shared" si="24"/>
        <v>0</v>
      </c>
      <c r="CO28" s="11" t="b">
        <f t="shared" si="25"/>
        <v>0</v>
      </c>
      <c r="CP28" s="11" t="b">
        <f t="shared" si="18"/>
        <v>0</v>
      </c>
      <c r="CQ28" s="11" t="b">
        <f t="shared" si="19"/>
        <v>0</v>
      </c>
    </row>
    <row r="29" spans="1:96">
      <c r="A29" t="s">
        <v>436</v>
      </c>
      <c r="B29" t="s">
        <v>437</v>
      </c>
      <c r="C29" t="s">
        <v>281</v>
      </c>
      <c r="D29" t="s">
        <v>70</v>
      </c>
      <c r="E29" t="s">
        <v>144</v>
      </c>
      <c r="F29" t="s">
        <v>56</v>
      </c>
      <c r="G29">
        <f t="shared" si="20"/>
        <v>0</v>
      </c>
      <c r="H29">
        <f t="shared" si="20"/>
        <v>0</v>
      </c>
      <c r="I29">
        <f t="shared" si="20"/>
        <v>0</v>
      </c>
      <c r="J29">
        <f t="shared" si="20"/>
        <v>1</v>
      </c>
      <c r="K29">
        <f t="shared" si="6"/>
        <v>1</v>
      </c>
      <c r="L29" t="s">
        <v>96</v>
      </c>
      <c r="M29" t="s">
        <v>244</v>
      </c>
      <c r="N29" t="str">
        <f t="shared" si="7"/>
        <v>Uk</v>
      </c>
      <c r="O29" t="s">
        <v>74</v>
      </c>
      <c r="P29" t="s">
        <v>98</v>
      </c>
      <c r="Q29">
        <v>2</v>
      </c>
      <c r="R29">
        <v>4</v>
      </c>
      <c r="S29">
        <v>4</v>
      </c>
      <c r="T29">
        <v>2</v>
      </c>
      <c r="U29">
        <v>6</v>
      </c>
      <c r="V29">
        <v>4</v>
      </c>
      <c r="W29">
        <v>4</v>
      </c>
      <c r="X29">
        <f t="shared" si="8"/>
        <v>0</v>
      </c>
      <c r="Y29">
        <f t="shared" si="9"/>
        <v>-0.16666666666666666</v>
      </c>
      <c r="Z29">
        <v>4</v>
      </c>
      <c r="AA29">
        <v>6</v>
      </c>
      <c r="AB29">
        <v>3</v>
      </c>
      <c r="AC29">
        <v>5</v>
      </c>
      <c r="AD29">
        <v>4</v>
      </c>
      <c r="AE29">
        <v>6</v>
      </c>
      <c r="AF29">
        <v>5</v>
      </c>
      <c r="AG29">
        <v>4</v>
      </c>
      <c r="AH29">
        <v>2</v>
      </c>
      <c r="AI29" s="35">
        <v>2</v>
      </c>
      <c r="AJ29">
        <v>6</v>
      </c>
      <c r="AK29">
        <v>4</v>
      </c>
      <c r="AL29">
        <v>3</v>
      </c>
      <c r="AM29">
        <v>6</v>
      </c>
      <c r="AN29">
        <v>3</v>
      </c>
      <c r="AO29">
        <v>2</v>
      </c>
      <c r="AP29">
        <v>3</v>
      </c>
      <c r="AQ29">
        <v>0</v>
      </c>
      <c r="AR29">
        <v>0</v>
      </c>
      <c r="AS29">
        <v>0</v>
      </c>
      <c r="AT29">
        <v>0</v>
      </c>
      <c r="AU29">
        <v>0</v>
      </c>
      <c r="AV29">
        <f t="shared" si="10"/>
        <v>0</v>
      </c>
      <c r="AW29">
        <v>6</v>
      </c>
      <c r="AX29">
        <v>6</v>
      </c>
      <c r="AY29">
        <f t="shared" si="1"/>
        <v>3.625</v>
      </c>
      <c r="AZ29">
        <f t="shared" si="11"/>
        <v>1</v>
      </c>
      <c r="BA29">
        <f t="shared" si="2"/>
        <v>4.375</v>
      </c>
      <c r="BB29">
        <f t="shared" si="12"/>
        <v>1</v>
      </c>
      <c r="BC29" t="s">
        <v>86</v>
      </c>
      <c r="BD29" t="s">
        <v>438</v>
      </c>
      <c r="BE29" t="s">
        <v>439</v>
      </c>
      <c r="BF29">
        <v>1</v>
      </c>
      <c r="BH29">
        <f t="shared" si="3"/>
        <v>1</v>
      </c>
      <c r="BI29">
        <v>1</v>
      </c>
      <c r="BJ29">
        <v>4</v>
      </c>
      <c r="BK29">
        <f t="shared" si="13"/>
        <v>1</v>
      </c>
      <c r="BL29" t="s">
        <v>106</v>
      </c>
      <c r="BM29" t="s">
        <v>90</v>
      </c>
      <c r="BN29" s="1">
        <v>4.3749999999999995E-3</v>
      </c>
      <c r="BO29" t="s">
        <v>440</v>
      </c>
      <c r="BP29" s="5" t="s">
        <v>1042</v>
      </c>
      <c r="BR29" s="11" t="b">
        <f t="shared" si="22"/>
        <v>0</v>
      </c>
      <c r="BS29" s="11" t="b">
        <f t="shared" si="22"/>
        <v>0</v>
      </c>
      <c r="BT29" s="11" t="b">
        <f t="shared" si="22"/>
        <v>0</v>
      </c>
      <c r="BU29" s="11" t="b">
        <f t="shared" si="22"/>
        <v>0</v>
      </c>
      <c r="BV29" s="11" t="b">
        <f t="shared" si="23"/>
        <v>0</v>
      </c>
      <c r="BW29" s="11" t="b">
        <f t="shared" si="23"/>
        <v>0</v>
      </c>
      <c r="BX29" s="5" t="s">
        <v>1047</v>
      </c>
      <c r="BY29" s="5" t="s">
        <v>1059</v>
      </c>
      <c r="BZ29" s="11" t="b">
        <f t="shared" si="14"/>
        <v>0</v>
      </c>
      <c r="CA29" s="11" t="b">
        <f t="shared" si="15"/>
        <v>0</v>
      </c>
      <c r="CB29" s="11" t="b">
        <f t="shared" si="24"/>
        <v>1</v>
      </c>
      <c r="CC29" s="11" t="b">
        <f t="shared" si="24"/>
        <v>0</v>
      </c>
      <c r="CD29" s="11" t="b">
        <f t="shared" si="24"/>
        <v>0</v>
      </c>
      <c r="CE29" s="11" t="b">
        <f t="shared" si="24"/>
        <v>0</v>
      </c>
      <c r="CF29" s="11" t="b">
        <f t="shared" si="24"/>
        <v>0</v>
      </c>
      <c r="CG29" s="11" t="b">
        <f t="shared" si="24"/>
        <v>0</v>
      </c>
      <c r="CH29" s="11" t="b">
        <f t="shared" si="24"/>
        <v>0</v>
      </c>
      <c r="CI29" s="11" t="b">
        <f t="shared" si="24"/>
        <v>0</v>
      </c>
      <c r="CJ29" s="11" t="b">
        <f t="shared" si="24"/>
        <v>0</v>
      </c>
      <c r="CK29" s="11" t="b">
        <f t="shared" si="24"/>
        <v>0</v>
      </c>
      <c r="CL29" s="11" t="b">
        <f t="shared" si="24"/>
        <v>0</v>
      </c>
      <c r="CM29" s="11" t="b">
        <f t="shared" si="24"/>
        <v>0</v>
      </c>
      <c r="CN29" s="11" t="b">
        <f t="shared" si="24"/>
        <v>0</v>
      </c>
      <c r="CO29" s="11" t="b">
        <f t="shared" si="25"/>
        <v>0</v>
      </c>
      <c r="CP29" s="11" t="b">
        <f t="shared" si="18"/>
        <v>0</v>
      </c>
      <c r="CQ29" s="11" t="b">
        <f t="shared" si="19"/>
        <v>0</v>
      </c>
    </row>
    <row r="30" spans="1:96">
      <c r="A30" t="s">
        <v>441</v>
      </c>
      <c r="B30" t="s">
        <v>442</v>
      </c>
      <c r="C30" t="s">
        <v>281</v>
      </c>
      <c r="D30" t="s">
        <v>54</v>
      </c>
      <c r="E30" t="s">
        <v>71</v>
      </c>
      <c r="F30" t="s">
        <v>116</v>
      </c>
      <c r="G30">
        <f t="shared" si="20"/>
        <v>0</v>
      </c>
      <c r="H30">
        <f t="shared" si="20"/>
        <v>1</v>
      </c>
      <c r="I30">
        <f t="shared" si="20"/>
        <v>0</v>
      </c>
      <c r="J30">
        <f t="shared" si="20"/>
        <v>0</v>
      </c>
      <c r="K30">
        <f t="shared" si="6"/>
        <v>1</v>
      </c>
      <c r="L30" t="s">
        <v>96</v>
      </c>
      <c r="M30" t="s">
        <v>443</v>
      </c>
      <c r="N30" t="str">
        <f t="shared" si="7"/>
        <v xml:space="preserve">Portugal </v>
      </c>
      <c r="O30" t="s">
        <v>74</v>
      </c>
      <c r="P30" t="s">
        <v>444</v>
      </c>
      <c r="Q30">
        <v>3</v>
      </c>
      <c r="R30">
        <v>2</v>
      </c>
      <c r="S30">
        <v>2</v>
      </c>
      <c r="T30">
        <v>1</v>
      </c>
      <c r="U30">
        <v>6</v>
      </c>
      <c r="V30">
        <v>5</v>
      </c>
      <c r="W30">
        <v>6</v>
      </c>
      <c r="X30">
        <f t="shared" si="8"/>
        <v>8.3333333333333329E-2</v>
      </c>
      <c r="Y30">
        <f t="shared" si="9"/>
        <v>-0.25</v>
      </c>
      <c r="Z30">
        <v>4</v>
      </c>
      <c r="AA30">
        <v>6</v>
      </c>
      <c r="AB30">
        <v>6</v>
      </c>
      <c r="AC30">
        <v>6</v>
      </c>
      <c r="AD30">
        <v>5</v>
      </c>
      <c r="AE30">
        <v>6</v>
      </c>
      <c r="AF30">
        <v>5</v>
      </c>
      <c r="AG30">
        <v>1</v>
      </c>
      <c r="AH30">
        <v>5</v>
      </c>
      <c r="AI30" s="35">
        <v>5</v>
      </c>
      <c r="AJ30">
        <v>6</v>
      </c>
      <c r="AK30">
        <v>5</v>
      </c>
      <c r="AL30">
        <v>5</v>
      </c>
      <c r="AM30">
        <v>6</v>
      </c>
      <c r="AN30">
        <v>6</v>
      </c>
      <c r="AO30">
        <v>3</v>
      </c>
      <c r="AP30">
        <v>1</v>
      </c>
      <c r="AQ30">
        <v>4</v>
      </c>
      <c r="AR30">
        <v>4</v>
      </c>
      <c r="AS30">
        <v>3</v>
      </c>
      <c r="AT30">
        <v>4</v>
      </c>
      <c r="AU30">
        <v>6</v>
      </c>
      <c r="AV30">
        <f t="shared" si="10"/>
        <v>4.2</v>
      </c>
      <c r="AW30">
        <v>6</v>
      </c>
      <c r="AX30">
        <v>6</v>
      </c>
      <c r="AY30">
        <f t="shared" si="1"/>
        <v>4.625</v>
      </c>
      <c r="AZ30">
        <f t="shared" si="11"/>
        <v>1</v>
      </c>
      <c r="BA30">
        <f t="shared" si="2"/>
        <v>5.375</v>
      </c>
      <c r="BB30">
        <f t="shared" si="12"/>
        <v>1</v>
      </c>
      <c r="BC30" t="s">
        <v>375</v>
      </c>
      <c r="BD30" t="s">
        <v>445</v>
      </c>
      <c r="BE30" t="s">
        <v>446</v>
      </c>
      <c r="BF30">
        <v>2</v>
      </c>
      <c r="BH30">
        <f t="shared" si="3"/>
        <v>2</v>
      </c>
      <c r="BI30">
        <v>1</v>
      </c>
      <c r="BJ30">
        <v>4</v>
      </c>
      <c r="BK30">
        <f t="shared" si="13"/>
        <v>1</v>
      </c>
      <c r="BL30" t="s">
        <v>378</v>
      </c>
      <c r="BM30" t="s">
        <v>379</v>
      </c>
      <c r="BN30" s="1">
        <v>1.042824074074074E-2</v>
      </c>
      <c r="BO30" t="s">
        <v>447</v>
      </c>
      <c r="BP30" s="5" t="s">
        <v>1051</v>
      </c>
      <c r="BR30" s="11" t="b">
        <f t="shared" si="22"/>
        <v>0</v>
      </c>
      <c r="BS30" s="11" t="b">
        <f t="shared" si="22"/>
        <v>0</v>
      </c>
      <c r="BT30" s="11" t="b">
        <f t="shared" si="22"/>
        <v>0</v>
      </c>
      <c r="BU30" s="11" t="b">
        <f t="shared" si="22"/>
        <v>0</v>
      </c>
      <c r="BV30" s="11" t="b">
        <f t="shared" si="23"/>
        <v>0</v>
      </c>
      <c r="BW30" s="11" t="b">
        <f t="shared" si="23"/>
        <v>0</v>
      </c>
      <c r="BX30" s="5" t="s">
        <v>1054</v>
      </c>
      <c r="BY30" s="5" t="s">
        <v>1060</v>
      </c>
      <c r="BZ30" s="11" t="b">
        <f t="shared" si="14"/>
        <v>0</v>
      </c>
      <c r="CA30" s="11" t="b">
        <f t="shared" si="15"/>
        <v>1</v>
      </c>
      <c r="CB30" s="11" t="b">
        <f t="shared" si="24"/>
        <v>0</v>
      </c>
      <c r="CC30" s="11" t="b">
        <f t="shared" si="24"/>
        <v>0</v>
      </c>
      <c r="CD30" s="11" t="b">
        <f t="shared" si="24"/>
        <v>0</v>
      </c>
      <c r="CE30" s="11" t="b">
        <f t="shared" si="24"/>
        <v>0</v>
      </c>
      <c r="CF30" s="11" t="b">
        <f t="shared" si="24"/>
        <v>0</v>
      </c>
      <c r="CG30" s="11" t="b">
        <f t="shared" si="24"/>
        <v>0</v>
      </c>
      <c r="CH30" s="11" t="b">
        <f t="shared" si="24"/>
        <v>0</v>
      </c>
      <c r="CI30" s="11" t="b">
        <f t="shared" si="24"/>
        <v>0</v>
      </c>
      <c r="CJ30" s="11" t="b">
        <f t="shared" si="24"/>
        <v>0</v>
      </c>
      <c r="CK30" s="11" t="b">
        <f t="shared" si="24"/>
        <v>0</v>
      </c>
      <c r="CL30" s="11" t="b">
        <f t="shared" si="24"/>
        <v>0</v>
      </c>
      <c r="CM30" s="11" t="b">
        <f t="shared" si="24"/>
        <v>0</v>
      </c>
      <c r="CN30" s="11" t="b">
        <f t="shared" si="24"/>
        <v>0</v>
      </c>
      <c r="CO30" s="11" t="b">
        <f t="shared" si="25"/>
        <v>0</v>
      </c>
      <c r="CP30" s="11" t="b">
        <f t="shared" si="18"/>
        <v>0</v>
      </c>
      <c r="CQ30" s="11" t="b">
        <f t="shared" si="19"/>
        <v>0</v>
      </c>
    </row>
    <row r="31" spans="1:96">
      <c r="A31" t="s">
        <v>448</v>
      </c>
      <c r="B31" t="s">
        <v>449</v>
      </c>
      <c r="C31" t="s">
        <v>281</v>
      </c>
      <c r="D31" t="s">
        <v>54</v>
      </c>
      <c r="E31" t="s">
        <v>55</v>
      </c>
      <c r="F31" t="s">
        <v>116</v>
      </c>
      <c r="G31">
        <f t="shared" si="20"/>
        <v>0</v>
      </c>
      <c r="H31">
        <f t="shared" si="20"/>
        <v>1</v>
      </c>
      <c r="I31">
        <f t="shared" si="20"/>
        <v>0</v>
      </c>
      <c r="J31">
        <f t="shared" si="20"/>
        <v>0</v>
      </c>
      <c r="K31">
        <f t="shared" si="6"/>
        <v>1</v>
      </c>
      <c r="L31" t="s">
        <v>72</v>
      </c>
      <c r="M31" t="s">
        <v>450</v>
      </c>
      <c r="N31" t="str">
        <f t="shared" si="7"/>
        <v>london</v>
      </c>
      <c r="O31" t="s">
        <v>59</v>
      </c>
      <c r="P31" t="s">
        <v>98</v>
      </c>
      <c r="Q31">
        <v>4</v>
      </c>
      <c r="R31">
        <v>3</v>
      </c>
      <c r="S31">
        <v>4</v>
      </c>
      <c r="T31">
        <v>2</v>
      </c>
      <c r="U31">
        <v>5</v>
      </c>
      <c r="V31">
        <v>2</v>
      </c>
      <c r="W31">
        <v>3</v>
      </c>
      <c r="X31">
        <f t="shared" si="8"/>
        <v>0.125</v>
      </c>
      <c r="Y31">
        <f t="shared" si="9"/>
        <v>-0.16666666666666666</v>
      </c>
      <c r="Z31">
        <v>4</v>
      </c>
      <c r="AA31">
        <v>5</v>
      </c>
      <c r="AB31">
        <v>4</v>
      </c>
      <c r="AC31">
        <v>5</v>
      </c>
      <c r="AD31">
        <v>5</v>
      </c>
      <c r="AE31">
        <v>6</v>
      </c>
      <c r="AF31">
        <v>3</v>
      </c>
      <c r="AG31">
        <v>3</v>
      </c>
      <c r="AH31">
        <v>3</v>
      </c>
      <c r="AI31" s="35">
        <v>2</v>
      </c>
      <c r="AJ31">
        <v>5</v>
      </c>
      <c r="AK31">
        <v>3</v>
      </c>
      <c r="AL31">
        <v>3</v>
      </c>
      <c r="AM31">
        <v>6</v>
      </c>
      <c r="AN31">
        <v>5</v>
      </c>
      <c r="AO31">
        <v>3</v>
      </c>
      <c r="AP31">
        <v>3</v>
      </c>
      <c r="AQ31">
        <v>3</v>
      </c>
      <c r="AR31">
        <v>4</v>
      </c>
      <c r="AS31">
        <v>4</v>
      </c>
      <c r="AT31">
        <v>4</v>
      </c>
      <c r="AU31">
        <v>4</v>
      </c>
      <c r="AV31">
        <f t="shared" si="10"/>
        <v>3.8</v>
      </c>
      <c r="AW31">
        <v>6</v>
      </c>
      <c r="AX31">
        <v>5</v>
      </c>
      <c r="AY31">
        <f t="shared" si="1"/>
        <v>3.75</v>
      </c>
      <c r="AZ31">
        <f t="shared" si="11"/>
        <v>1</v>
      </c>
      <c r="BA31">
        <f t="shared" si="2"/>
        <v>4.375</v>
      </c>
      <c r="BB31">
        <f t="shared" si="12"/>
        <v>1</v>
      </c>
      <c r="BC31" t="s">
        <v>145</v>
      </c>
      <c r="BD31" t="s">
        <v>451</v>
      </c>
      <c r="BE31" t="s">
        <v>452</v>
      </c>
      <c r="BF31">
        <v>2</v>
      </c>
      <c r="BH31">
        <f t="shared" si="3"/>
        <v>2</v>
      </c>
      <c r="BI31">
        <v>1</v>
      </c>
      <c r="BJ31">
        <v>2</v>
      </c>
      <c r="BK31">
        <f t="shared" si="13"/>
        <v>1</v>
      </c>
      <c r="BL31" t="s">
        <v>453</v>
      </c>
      <c r="BM31" t="s">
        <v>149</v>
      </c>
      <c r="BN31" s="1">
        <v>4.1782407407407402E-3</v>
      </c>
      <c r="BP31" s="5" t="s">
        <v>1041</v>
      </c>
      <c r="BR31" s="11" t="b">
        <f t="shared" si="22"/>
        <v>0</v>
      </c>
      <c r="BS31" s="11" t="b">
        <f t="shared" si="22"/>
        <v>0</v>
      </c>
      <c r="BT31" s="11" t="b">
        <f t="shared" si="22"/>
        <v>0</v>
      </c>
      <c r="BU31" s="11" t="b">
        <f t="shared" si="22"/>
        <v>0</v>
      </c>
      <c r="BV31" s="11" t="b">
        <f t="shared" si="23"/>
        <v>0</v>
      </c>
      <c r="BW31" s="11" t="b">
        <f t="shared" si="23"/>
        <v>0</v>
      </c>
      <c r="BZ31" s="11" t="b">
        <f t="shared" si="14"/>
        <v>0</v>
      </c>
      <c r="CA31" s="11" t="b">
        <f t="shared" si="15"/>
        <v>0</v>
      </c>
      <c r="CB31" s="11" t="b">
        <f t="shared" si="24"/>
        <v>0</v>
      </c>
      <c r="CC31" s="11" t="b">
        <f t="shared" si="24"/>
        <v>0</v>
      </c>
      <c r="CD31" s="11" t="b">
        <f t="shared" si="24"/>
        <v>0</v>
      </c>
      <c r="CE31" s="11" t="b">
        <f t="shared" si="24"/>
        <v>0</v>
      </c>
      <c r="CF31" s="11" t="b">
        <f t="shared" si="24"/>
        <v>0</v>
      </c>
      <c r="CG31" s="11" t="b">
        <f t="shared" si="24"/>
        <v>0</v>
      </c>
      <c r="CH31" s="11" t="b">
        <f t="shared" si="24"/>
        <v>0</v>
      </c>
      <c r="CI31" s="11" t="b">
        <f t="shared" si="24"/>
        <v>0</v>
      </c>
      <c r="CJ31" s="11" t="b">
        <f t="shared" si="24"/>
        <v>0</v>
      </c>
      <c r="CK31" s="11" t="b">
        <f t="shared" si="24"/>
        <v>0</v>
      </c>
      <c r="CL31" s="11" t="b">
        <f t="shared" si="24"/>
        <v>0</v>
      </c>
      <c r="CM31" s="11" t="b">
        <f t="shared" si="24"/>
        <v>0</v>
      </c>
      <c r="CN31" s="11" t="b">
        <f t="shared" si="24"/>
        <v>0</v>
      </c>
      <c r="CO31" s="11" t="b">
        <f t="shared" si="25"/>
        <v>0</v>
      </c>
      <c r="CP31" s="11" t="b">
        <f t="shared" si="18"/>
        <v>0</v>
      </c>
      <c r="CQ31" s="11" t="b">
        <f t="shared" si="19"/>
        <v>0</v>
      </c>
    </row>
    <row r="32" spans="1:96">
      <c r="A32" t="s">
        <v>454</v>
      </c>
      <c r="B32" t="s">
        <v>455</v>
      </c>
      <c r="C32" t="s">
        <v>281</v>
      </c>
      <c r="D32" t="s">
        <v>70</v>
      </c>
      <c r="E32" t="s">
        <v>71</v>
      </c>
      <c r="F32" t="s">
        <v>56</v>
      </c>
      <c r="G32">
        <f t="shared" si="20"/>
        <v>0</v>
      </c>
      <c r="H32">
        <f t="shared" si="20"/>
        <v>0</v>
      </c>
      <c r="I32">
        <f t="shared" si="20"/>
        <v>0</v>
      </c>
      <c r="J32">
        <f t="shared" si="20"/>
        <v>1</v>
      </c>
      <c r="K32">
        <f t="shared" si="6"/>
        <v>1</v>
      </c>
      <c r="L32" t="s">
        <v>96</v>
      </c>
      <c r="M32" t="s">
        <v>254</v>
      </c>
      <c r="N32" t="str">
        <f t="shared" si="7"/>
        <v>Poland</v>
      </c>
      <c r="O32" t="s">
        <v>59</v>
      </c>
      <c r="P32" t="s">
        <v>60</v>
      </c>
      <c r="Q32">
        <v>5</v>
      </c>
      <c r="R32">
        <v>0</v>
      </c>
      <c r="S32">
        <v>5</v>
      </c>
      <c r="T32">
        <v>0</v>
      </c>
      <c r="U32">
        <v>6</v>
      </c>
      <c r="V32">
        <v>3</v>
      </c>
      <c r="W32">
        <v>6</v>
      </c>
      <c r="X32">
        <f t="shared" si="8"/>
        <v>0.41666666666666669</v>
      </c>
      <c r="Y32">
        <f t="shared" si="9"/>
        <v>-0.375</v>
      </c>
      <c r="Z32">
        <v>5</v>
      </c>
      <c r="AA32">
        <v>6</v>
      </c>
      <c r="AB32">
        <v>6</v>
      </c>
      <c r="AC32">
        <v>6</v>
      </c>
      <c r="AD32">
        <v>6</v>
      </c>
      <c r="AE32">
        <v>6</v>
      </c>
      <c r="AF32">
        <v>6</v>
      </c>
      <c r="AG32">
        <v>0</v>
      </c>
      <c r="AH32">
        <v>6</v>
      </c>
      <c r="AI32" s="35">
        <v>5</v>
      </c>
      <c r="AJ32">
        <v>6</v>
      </c>
      <c r="AK32">
        <v>6</v>
      </c>
      <c r="AL32">
        <v>6</v>
      </c>
      <c r="AM32">
        <v>6</v>
      </c>
      <c r="AN32">
        <v>6</v>
      </c>
      <c r="AO32">
        <v>6</v>
      </c>
      <c r="AP32">
        <v>5</v>
      </c>
      <c r="AQ32">
        <v>5</v>
      </c>
      <c r="AR32">
        <v>6</v>
      </c>
      <c r="AS32">
        <v>6</v>
      </c>
      <c r="AT32">
        <v>6</v>
      </c>
      <c r="AU32">
        <v>6</v>
      </c>
      <c r="AV32">
        <f t="shared" si="10"/>
        <v>5.8</v>
      </c>
      <c r="AW32">
        <v>6</v>
      </c>
      <c r="AX32">
        <v>6</v>
      </c>
      <c r="AY32">
        <f t="shared" si="1"/>
        <v>5.75</v>
      </c>
      <c r="AZ32">
        <f t="shared" si="11"/>
        <v>1</v>
      </c>
      <c r="BA32">
        <f t="shared" si="2"/>
        <v>5.875</v>
      </c>
      <c r="BB32">
        <f t="shared" si="12"/>
        <v>1</v>
      </c>
      <c r="BC32" t="s">
        <v>86</v>
      </c>
      <c r="BD32" t="s">
        <v>456</v>
      </c>
      <c r="BE32" t="s">
        <v>457</v>
      </c>
      <c r="BF32">
        <v>3</v>
      </c>
      <c r="BH32">
        <f t="shared" si="3"/>
        <v>3</v>
      </c>
      <c r="BI32">
        <v>4</v>
      </c>
      <c r="BJ32">
        <v>4</v>
      </c>
      <c r="BK32">
        <f t="shared" si="13"/>
        <v>1</v>
      </c>
      <c r="BL32" t="s">
        <v>458</v>
      </c>
      <c r="BM32" t="s">
        <v>459</v>
      </c>
      <c r="BN32" s="1">
        <v>8.2754629629629619E-3</v>
      </c>
      <c r="BP32" s="5" t="s">
        <v>1041</v>
      </c>
      <c r="BR32" s="11" t="b">
        <f t="shared" si="22"/>
        <v>0</v>
      </c>
      <c r="BS32" s="11" t="b">
        <f t="shared" si="22"/>
        <v>0</v>
      </c>
      <c r="BT32" s="11" t="b">
        <f t="shared" si="22"/>
        <v>0</v>
      </c>
      <c r="BU32" s="11" t="b">
        <f t="shared" si="22"/>
        <v>0</v>
      </c>
      <c r="BV32" s="11" t="b">
        <f t="shared" si="23"/>
        <v>0</v>
      </c>
      <c r="BW32" s="11" t="b">
        <f t="shared" si="23"/>
        <v>0</v>
      </c>
      <c r="BZ32" s="11" t="b">
        <f t="shared" si="14"/>
        <v>0</v>
      </c>
      <c r="CA32" s="11" t="b">
        <f t="shared" si="15"/>
        <v>0</v>
      </c>
      <c r="CB32" s="11" t="b">
        <f t="shared" si="24"/>
        <v>0</v>
      </c>
      <c r="CC32" s="11" t="b">
        <f t="shared" si="24"/>
        <v>0</v>
      </c>
      <c r="CD32" s="11" t="b">
        <f t="shared" si="24"/>
        <v>0</v>
      </c>
      <c r="CE32" s="11" t="b">
        <f t="shared" si="24"/>
        <v>0</v>
      </c>
      <c r="CF32" s="11" t="b">
        <f t="shared" si="24"/>
        <v>0</v>
      </c>
      <c r="CG32" s="11" t="b">
        <f t="shared" si="24"/>
        <v>0</v>
      </c>
      <c r="CH32" s="11" t="b">
        <f t="shared" si="24"/>
        <v>0</v>
      </c>
      <c r="CI32" s="11" t="b">
        <f t="shared" si="24"/>
        <v>0</v>
      </c>
      <c r="CJ32" s="11" t="b">
        <f t="shared" si="24"/>
        <v>0</v>
      </c>
      <c r="CK32" s="11" t="b">
        <f t="shared" si="24"/>
        <v>0</v>
      </c>
      <c r="CL32" s="11" t="b">
        <f t="shared" si="24"/>
        <v>0</v>
      </c>
      <c r="CM32" s="11" t="b">
        <f t="shared" si="24"/>
        <v>0</v>
      </c>
      <c r="CN32" s="11" t="b">
        <f t="shared" si="24"/>
        <v>0</v>
      </c>
      <c r="CO32" s="11" t="b">
        <f t="shared" si="25"/>
        <v>0</v>
      </c>
      <c r="CP32" s="11" t="b">
        <f t="shared" si="18"/>
        <v>0</v>
      </c>
      <c r="CQ32" s="11" t="b">
        <f t="shared" si="19"/>
        <v>0</v>
      </c>
    </row>
    <row r="33" spans="1:96">
      <c r="A33" t="s">
        <v>460</v>
      </c>
      <c r="B33" t="s">
        <v>461</v>
      </c>
      <c r="C33" t="s">
        <v>281</v>
      </c>
      <c r="D33" t="s">
        <v>54</v>
      </c>
      <c r="E33" t="s">
        <v>144</v>
      </c>
      <c r="F33" t="s">
        <v>116</v>
      </c>
      <c r="G33">
        <f t="shared" si="20"/>
        <v>0</v>
      </c>
      <c r="H33">
        <f t="shared" si="20"/>
        <v>1</v>
      </c>
      <c r="I33">
        <f t="shared" si="20"/>
        <v>0</v>
      </c>
      <c r="J33">
        <f t="shared" si="20"/>
        <v>0</v>
      </c>
      <c r="K33">
        <f t="shared" si="6"/>
        <v>1</v>
      </c>
      <c r="L33" t="s">
        <v>72</v>
      </c>
      <c r="M33" t="s">
        <v>125</v>
      </c>
      <c r="N33" t="str">
        <f t="shared" si="7"/>
        <v>United Kingdom</v>
      </c>
      <c r="O33" t="s">
        <v>59</v>
      </c>
      <c r="P33" t="s">
        <v>98</v>
      </c>
      <c r="Q33">
        <v>1</v>
      </c>
      <c r="R33">
        <v>3</v>
      </c>
      <c r="S33">
        <v>3</v>
      </c>
      <c r="T33">
        <v>3</v>
      </c>
      <c r="U33">
        <v>4</v>
      </c>
      <c r="V33">
        <v>5</v>
      </c>
      <c r="W33">
        <v>3</v>
      </c>
      <c r="X33">
        <f t="shared" si="8"/>
        <v>-8.3333333333333329E-2</v>
      </c>
      <c r="Y33">
        <f t="shared" si="9"/>
        <v>4.1666666666666664E-2</v>
      </c>
      <c r="Z33">
        <v>1</v>
      </c>
      <c r="AA33">
        <v>5</v>
      </c>
      <c r="AB33">
        <v>1</v>
      </c>
      <c r="AC33">
        <v>5</v>
      </c>
      <c r="AD33">
        <v>4</v>
      </c>
      <c r="AE33">
        <v>5</v>
      </c>
      <c r="AF33">
        <v>2</v>
      </c>
      <c r="AG33">
        <v>3</v>
      </c>
      <c r="AH33">
        <v>3</v>
      </c>
      <c r="AI33" s="35">
        <v>5</v>
      </c>
      <c r="AJ33">
        <v>4</v>
      </c>
      <c r="AK33">
        <v>5</v>
      </c>
      <c r="AL33">
        <v>5</v>
      </c>
      <c r="AM33">
        <v>6</v>
      </c>
      <c r="AN33">
        <v>6</v>
      </c>
      <c r="AO33">
        <v>6</v>
      </c>
      <c r="AP33">
        <v>2</v>
      </c>
      <c r="AQ33">
        <v>5</v>
      </c>
      <c r="AR33">
        <v>4</v>
      </c>
      <c r="AS33">
        <v>5</v>
      </c>
      <c r="AT33">
        <v>5</v>
      </c>
      <c r="AU33">
        <v>5</v>
      </c>
      <c r="AV33">
        <f t="shared" si="10"/>
        <v>4.8</v>
      </c>
      <c r="AW33">
        <v>6</v>
      </c>
      <c r="AX33">
        <v>5</v>
      </c>
      <c r="AY33">
        <f t="shared" si="1"/>
        <v>4.875</v>
      </c>
      <c r="AZ33">
        <f t="shared" si="11"/>
        <v>1</v>
      </c>
      <c r="BA33">
        <f t="shared" si="2"/>
        <v>3.25</v>
      </c>
      <c r="BB33">
        <f t="shared" si="12"/>
        <v>1</v>
      </c>
      <c r="BC33" t="s">
        <v>145</v>
      </c>
      <c r="BD33" t="s">
        <v>166</v>
      </c>
      <c r="BE33" t="s">
        <v>462</v>
      </c>
      <c r="BF33">
        <v>1</v>
      </c>
      <c r="BH33">
        <f t="shared" si="3"/>
        <v>1</v>
      </c>
      <c r="BI33">
        <v>1</v>
      </c>
      <c r="BJ33">
        <v>2</v>
      </c>
      <c r="BK33">
        <f t="shared" si="13"/>
        <v>1</v>
      </c>
      <c r="BL33" t="s">
        <v>463</v>
      </c>
      <c r="BM33" t="s">
        <v>149</v>
      </c>
      <c r="BN33" s="1">
        <v>2.5347222222222221E-3</v>
      </c>
      <c r="BO33" t="s">
        <v>464</v>
      </c>
      <c r="BP33" s="5" t="s">
        <v>1042</v>
      </c>
      <c r="BR33" s="11" t="b">
        <f t="shared" si="22"/>
        <v>0</v>
      </c>
      <c r="BS33" s="11" t="b">
        <f t="shared" si="22"/>
        <v>0</v>
      </c>
      <c r="BT33" s="11" t="b">
        <f t="shared" si="22"/>
        <v>0</v>
      </c>
      <c r="BU33" s="11" t="b">
        <f t="shared" si="22"/>
        <v>0</v>
      </c>
      <c r="BV33" s="11" t="b">
        <f t="shared" si="23"/>
        <v>0</v>
      </c>
      <c r="BW33" s="11" t="b">
        <f t="shared" si="23"/>
        <v>0</v>
      </c>
      <c r="BX33" s="5" t="s">
        <v>1054</v>
      </c>
      <c r="BZ33" s="11" t="b">
        <f t="shared" si="14"/>
        <v>0</v>
      </c>
      <c r="CA33" s="11" t="b">
        <f t="shared" si="15"/>
        <v>1</v>
      </c>
      <c r="CB33" s="11" t="b">
        <f t="shared" si="24"/>
        <v>0</v>
      </c>
      <c r="CC33" s="11" t="b">
        <f t="shared" si="24"/>
        <v>0</v>
      </c>
      <c r="CD33" s="11" t="b">
        <f t="shared" si="24"/>
        <v>0</v>
      </c>
      <c r="CE33" s="11" t="b">
        <f t="shared" si="24"/>
        <v>0</v>
      </c>
      <c r="CF33" s="11" t="b">
        <f t="shared" si="24"/>
        <v>0</v>
      </c>
      <c r="CG33" s="11" t="b">
        <f t="shared" si="24"/>
        <v>0</v>
      </c>
      <c r="CH33" s="11" t="b">
        <f t="shared" si="24"/>
        <v>0</v>
      </c>
      <c r="CI33" s="11" t="b">
        <f t="shared" si="24"/>
        <v>0</v>
      </c>
      <c r="CJ33" s="11" t="b">
        <f t="shared" si="24"/>
        <v>0</v>
      </c>
      <c r="CK33" s="11" t="b">
        <f t="shared" si="24"/>
        <v>0</v>
      </c>
      <c r="CL33" s="11" t="b">
        <f t="shared" si="24"/>
        <v>0</v>
      </c>
      <c r="CM33" s="11" t="b">
        <f t="shared" si="24"/>
        <v>0</v>
      </c>
      <c r="CN33" s="11" t="b">
        <f t="shared" si="24"/>
        <v>0</v>
      </c>
      <c r="CO33" s="11" t="b">
        <f t="shared" si="25"/>
        <v>0</v>
      </c>
      <c r="CP33" s="11" t="b">
        <f t="shared" si="18"/>
        <v>0</v>
      </c>
      <c r="CQ33" s="11" t="b">
        <f t="shared" si="19"/>
        <v>0</v>
      </c>
      <c r="CR33" t="s">
        <v>465</v>
      </c>
    </row>
    <row r="34" spans="1:96">
      <c r="A34" t="s">
        <v>466</v>
      </c>
      <c r="B34" t="s">
        <v>467</v>
      </c>
      <c r="C34" t="s">
        <v>281</v>
      </c>
      <c r="D34" t="s">
        <v>70</v>
      </c>
      <c r="E34" t="s">
        <v>144</v>
      </c>
      <c r="F34" t="s">
        <v>56</v>
      </c>
      <c r="G34">
        <f t="shared" si="20"/>
        <v>0</v>
      </c>
      <c r="H34">
        <f t="shared" si="20"/>
        <v>0</v>
      </c>
      <c r="I34">
        <f t="shared" si="20"/>
        <v>0</v>
      </c>
      <c r="J34">
        <f t="shared" si="20"/>
        <v>1</v>
      </c>
      <c r="K34">
        <f t="shared" si="6"/>
        <v>1</v>
      </c>
      <c r="L34" t="s">
        <v>96</v>
      </c>
      <c r="M34" t="s">
        <v>244</v>
      </c>
      <c r="N34" t="str">
        <f t="shared" si="7"/>
        <v>Uk</v>
      </c>
      <c r="O34" t="s">
        <v>59</v>
      </c>
      <c r="P34" t="s">
        <v>98</v>
      </c>
      <c r="Q34">
        <v>3</v>
      </c>
      <c r="R34">
        <v>4</v>
      </c>
      <c r="S34">
        <v>4</v>
      </c>
      <c r="T34">
        <v>4</v>
      </c>
      <c r="U34">
        <v>5</v>
      </c>
      <c r="V34">
        <v>5</v>
      </c>
      <c r="W34">
        <v>3</v>
      </c>
      <c r="X34">
        <f t="shared" si="8"/>
        <v>-4.1666666666666664E-2</v>
      </c>
      <c r="Y34">
        <f t="shared" si="9"/>
        <v>4.1666666666666664E-2</v>
      </c>
      <c r="Z34">
        <v>4</v>
      </c>
      <c r="AA34">
        <v>6</v>
      </c>
      <c r="AB34">
        <v>1</v>
      </c>
      <c r="AC34">
        <v>5</v>
      </c>
      <c r="AD34">
        <v>5</v>
      </c>
      <c r="AE34">
        <v>6</v>
      </c>
      <c r="AF34">
        <v>4</v>
      </c>
      <c r="AG34">
        <v>0</v>
      </c>
      <c r="AH34">
        <v>6</v>
      </c>
      <c r="AI34" s="35">
        <v>1</v>
      </c>
      <c r="AJ34">
        <v>2</v>
      </c>
      <c r="AK34">
        <v>3</v>
      </c>
      <c r="AL34">
        <v>3</v>
      </c>
      <c r="AM34">
        <v>6</v>
      </c>
      <c r="AN34">
        <v>3</v>
      </c>
      <c r="AO34">
        <v>5</v>
      </c>
      <c r="AP34">
        <v>2</v>
      </c>
      <c r="AQ34">
        <v>1</v>
      </c>
      <c r="AR34">
        <v>1</v>
      </c>
      <c r="AS34">
        <v>1</v>
      </c>
      <c r="AT34">
        <v>1</v>
      </c>
      <c r="AU34">
        <v>1</v>
      </c>
      <c r="AV34">
        <f t="shared" si="10"/>
        <v>1</v>
      </c>
      <c r="AW34">
        <v>6</v>
      </c>
      <c r="AX34">
        <v>5</v>
      </c>
      <c r="AY34">
        <f t="shared" si="1"/>
        <v>3.125</v>
      </c>
      <c r="AZ34">
        <f t="shared" si="11"/>
        <v>1</v>
      </c>
      <c r="BA34">
        <f t="shared" si="2"/>
        <v>4.625</v>
      </c>
      <c r="BB34">
        <f t="shared" si="12"/>
        <v>1</v>
      </c>
      <c r="BC34" t="s">
        <v>86</v>
      </c>
      <c r="BD34" t="s">
        <v>270</v>
      </c>
      <c r="BE34" t="s">
        <v>468</v>
      </c>
      <c r="BF34">
        <v>2</v>
      </c>
      <c r="BH34">
        <f t="shared" si="3"/>
        <v>2</v>
      </c>
      <c r="BI34">
        <v>1</v>
      </c>
      <c r="BJ34">
        <v>2</v>
      </c>
      <c r="BK34">
        <f t="shared" si="13"/>
        <v>1</v>
      </c>
      <c r="BL34" t="s">
        <v>469</v>
      </c>
      <c r="BM34" t="s">
        <v>90</v>
      </c>
      <c r="BN34" s="1">
        <v>5.8449074074074072E-3</v>
      </c>
      <c r="BO34" t="s">
        <v>470</v>
      </c>
      <c r="BP34" s="5" t="s">
        <v>1042</v>
      </c>
      <c r="BR34" s="11" t="b">
        <f t="shared" si="22"/>
        <v>0</v>
      </c>
      <c r="BS34" s="11" t="b">
        <f t="shared" si="22"/>
        <v>0</v>
      </c>
      <c r="BT34" s="11" t="b">
        <f t="shared" si="22"/>
        <v>0</v>
      </c>
      <c r="BU34" s="11" t="b">
        <f t="shared" si="22"/>
        <v>0</v>
      </c>
      <c r="BV34" s="11" t="b">
        <f t="shared" si="23"/>
        <v>0</v>
      </c>
      <c r="BW34" s="11" t="b">
        <f t="shared" si="23"/>
        <v>0</v>
      </c>
      <c r="BX34" s="5" t="s">
        <v>1061</v>
      </c>
      <c r="BY34" s="5" t="s">
        <v>1062</v>
      </c>
      <c r="BZ34" s="11" t="b">
        <f t="shared" si="14"/>
        <v>0</v>
      </c>
      <c r="CA34" s="11" t="b">
        <f t="shared" si="15"/>
        <v>1</v>
      </c>
      <c r="CB34" s="11" t="b">
        <f t="shared" si="24"/>
        <v>1</v>
      </c>
      <c r="CC34" s="11" t="b">
        <f t="shared" si="24"/>
        <v>0</v>
      </c>
      <c r="CD34" s="11" t="b">
        <f t="shared" si="24"/>
        <v>0</v>
      </c>
      <c r="CE34" s="11" t="b">
        <f t="shared" si="24"/>
        <v>0</v>
      </c>
      <c r="CF34" s="11" t="b">
        <f t="shared" si="24"/>
        <v>0</v>
      </c>
      <c r="CG34" s="11" t="b">
        <f t="shared" si="24"/>
        <v>0</v>
      </c>
      <c r="CH34" s="11" t="b">
        <f t="shared" si="24"/>
        <v>0</v>
      </c>
      <c r="CI34" s="11" t="b">
        <f t="shared" si="24"/>
        <v>0</v>
      </c>
      <c r="CJ34" s="11" t="b">
        <f t="shared" si="24"/>
        <v>0</v>
      </c>
      <c r="CK34" s="11" t="b">
        <f t="shared" si="24"/>
        <v>0</v>
      </c>
      <c r="CL34" s="11" t="b">
        <f t="shared" si="24"/>
        <v>0</v>
      </c>
      <c r="CM34" s="11" t="b">
        <f t="shared" si="24"/>
        <v>0</v>
      </c>
      <c r="CN34" s="11" t="b">
        <f t="shared" si="24"/>
        <v>0</v>
      </c>
      <c r="CO34" s="11" t="b">
        <f t="shared" si="25"/>
        <v>0</v>
      </c>
      <c r="CP34" s="11" t="b">
        <f t="shared" si="18"/>
        <v>0</v>
      </c>
      <c r="CQ34" s="11" t="b">
        <f t="shared" si="19"/>
        <v>1</v>
      </c>
    </row>
    <row r="35" spans="1:96">
      <c r="A35" t="s">
        <v>471</v>
      </c>
      <c r="B35" t="s">
        <v>472</v>
      </c>
      <c r="C35" t="s">
        <v>281</v>
      </c>
      <c r="D35" t="s">
        <v>54</v>
      </c>
      <c r="E35" t="s">
        <v>71</v>
      </c>
      <c r="F35" t="s">
        <v>83</v>
      </c>
      <c r="G35">
        <f t="shared" si="20"/>
        <v>0</v>
      </c>
      <c r="H35">
        <f t="shared" si="20"/>
        <v>0</v>
      </c>
      <c r="I35">
        <f t="shared" si="20"/>
        <v>1</v>
      </c>
      <c r="J35">
        <f t="shared" si="20"/>
        <v>0</v>
      </c>
      <c r="K35">
        <f t="shared" si="6"/>
        <v>1</v>
      </c>
      <c r="L35" t="s">
        <v>96</v>
      </c>
      <c r="M35" t="s">
        <v>84</v>
      </c>
      <c r="N35" t="str">
        <f t="shared" si="7"/>
        <v>United States</v>
      </c>
      <c r="O35" t="s">
        <v>59</v>
      </c>
      <c r="P35" t="s">
        <v>60</v>
      </c>
      <c r="Q35">
        <v>1</v>
      </c>
      <c r="R35">
        <v>1</v>
      </c>
      <c r="S35">
        <v>1</v>
      </c>
      <c r="T35">
        <v>1</v>
      </c>
      <c r="U35">
        <v>3</v>
      </c>
      <c r="V35">
        <v>2</v>
      </c>
      <c r="W35">
        <v>2</v>
      </c>
      <c r="X35">
        <f t="shared" si="8"/>
        <v>0</v>
      </c>
      <c r="Y35">
        <f t="shared" si="9"/>
        <v>-8.3333333333333329E-2</v>
      </c>
      <c r="Z35">
        <v>3</v>
      </c>
      <c r="AA35">
        <v>2</v>
      </c>
      <c r="AB35">
        <v>3</v>
      </c>
      <c r="AC35">
        <v>3</v>
      </c>
      <c r="AD35">
        <v>3</v>
      </c>
      <c r="AE35">
        <v>3</v>
      </c>
      <c r="AF35">
        <v>4</v>
      </c>
      <c r="AG35">
        <v>3</v>
      </c>
      <c r="AH35">
        <v>3</v>
      </c>
      <c r="AI35" s="35">
        <v>5</v>
      </c>
      <c r="AJ35">
        <v>4</v>
      </c>
      <c r="AK35">
        <v>5</v>
      </c>
      <c r="AL35">
        <v>4</v>
      </c>
      <c r="AM35">
        <v>4</v>
      </c>
      <c r="AN35">
        <v>4</v>
      </c>
      <c r="AO35">
        <v>4</v>
      </c>
      <c r="AP35">
        <v>3</v>
      </c>
      <c r="AQ35">
        <v>4</v>
      </c>
      <c r="AR35">
        <v>4</v>
      </c>
      <c r="AS35">
        <v>4</v>
      </c>
      <c r="AT35">
        <v>4</v>
      </c>
      <c r="AU35">
        <v>3</v>
      </c>
      <c r="AV35">
        <f t="shared" si="10"/>
        <v>3.8</v>
      </c>
      <c r="AW35">
        <v>6</v>
      </c>
      <c r="AX35">
        <v>3</v>
      </c>
      <c r="AY35">
        <f t="shared" ref="AY35:AY66" si="26">AVERAGE(AI35,AJ35,AK35,AL35,AM35,AN35,AO35,AP35)</f>
        <v>4.125</v>
      </c>
      <c r="AZ35">
        <f t="shared" si="11"/>
        <v>1</v>
      </c>
      <c r="BA35">
        <f t="shared" ref="BA35:BA66" si="27">AVERAGE(BC37,Z35,AA35,AB35:AF35,AH35)</f>
        <v>3</v>
      </c>
      <c r="BB35">
        <f t="shared" si="12"/>
        <v>0</v>
      </c>
      <c r="BC35" t="s">
        <v>86</v>
      </c>
      <c r="BD35" t="s">
        <v>473</v>
      </c>
      <c r="BE35" t="s">
        <v>474</v>
      </c>
      <c r="BF35">
        <v>1</v>
      </c>
      <c r="BH35">
        <f t="shared" si="3"/>
        <v>1</v>
      </c>
      <c r="BI35">
        <v>2</v>
      </c>
      <c r="BJ35">
        <v>4</v>
      </c>
      <c r="BK35">
        <f t="shared" si="13"/>
        <v>1</v>
      </c>
      <c r="BL35" t="s">
        <v>475</v>
      </c>
      <c r="BM35" t="s">
        <v>476</v>
      </c>
      <c r="BN35" s="1">
        <v>4.6527777777777774E-3</v>
      </c>
      <c r="BO35" t="s">
        <v>477</v>
      </c>
      <c r="BP35" s="5" t="s">
        <v>736</v>
      </c>
      <c r="BQ35" s="5" t="s">
        <v>1151</v>
      </c>
      <c r="BR35" s="11" t="b">
        <f t="shared" si="22"/>
        <v>0</v>
      </c>
      <c r="BS35" s="11" t="b">
        <f t="shared" si="22"/>
        <v>1</v>
      </c>
      <c r="BT35" s="11" t="b">
        <f t="shared" si="22"/>
        <v>0</v>
      </c>
      <c r="BU35" s="11" t="b">
        <f t="shared" si="22"/>
        <v>0</v>
      </c>
      <c r="BV35" s="11" t="b">
        <f t="shared" si="23"/>
        <v>0</v>
      </c>
      <c r="BW35" s="11" t="b">
        <f t="shared" si="23"/>
        <v>0</v>
      </c>
      <c r="BZ35" s="11" t="b">
        <f t="shared" si="14"/>
        <v>0</v>
      </c>
      <c r="CA35" s="11" t="b">
        <f t="shared" si="15"/>
        <v>0</v>
      </c>
      <c r="CB35" s="11" t="b">
        <f t="shared" si="24"/>
        <v>0</v>
      </c>
      <c r="CC35" s="11" t="b">
        <f t="shared" si="24"/>
        <v>0</v>
      </c>
      <c r="CD35" s="11" t="b">
        <f t="shared" si="24"/>
        <v>0</v>
      </c>
      <c r="CE35" s="11" t="b">
        <f t="shared" si="24"/>
        <v>0</v>
      </c>
      <c r="CF35" s="11" t="b">
        <f t="shared" si="24"/>
        <v>0</v>
      </c>
      <c r="CG35" s="11" t="b">
        <f t="shared" si="24"/>
        <v>0</v>
      </c>
      <c r="CH35" s="11" t="b">
        <f t="shared" si="24"/>
        <v>0</v>
      </c>
      <c r="CI35" s="11" t="b">
        <f t="shared" si="24"/>
        <v>0</v>
      </c>
      <c r="CJ35" s="11" t="b">
        <f t="shared" si="24"/>
        <v>0</v>
      </c>
      <c r="CK35" s="11" t="b">
        <f t="shared" si="24"/>
        <v>0</v>
      </c>
      <c r="CL35" s="11" t="b">
        <f t="shared" si="24"/>
        <v>0</v>
      </c>
      <c r="CM35" s="11" t="b">
        <f t="shared" si="24"/>
        <v>0</v>
      </c>
      <c r="CN35" s="11" t="b">
        <f t="shared" si="24"/>
        <v>0</v>
      </c>
      <c r="CO35" s="11" t="b">
        <f t="shared" si="25"/>
        <v>0</v>
      </c>
      <c r="CP35" s="11" t="b">
        <f t="shared" si="18"/>
        <v>0</v>
      </c>
      <c r="CQ35" s="11" t="b">
        <f t="shared" si="19"/>
        <v>0</v>
      </c>
      <c r="CR35" t="s">
        <v>429</v>
      </c>
    </row>
    <row r="36" spans="1:96">
      <c r="A36" t="s">
        <v>478</v>
      </c>
      <c r="B36" t="s">
        <v>479</v>
      </c>
      <c r="C36" t="s">
        <v>281</v>
      </c>
      <c r="D36" t="s">
        <v>70</v>
      </c>
      <c r="E36" t="s">
        <v>71</v>
      </c>
      <c r="F36" t="s">
        <v>56</v>
      </c>
      <c r="G36">
        <f t="shared" si="20"/>
        <v>0</v>
      </c>
      <c r="H36">
        <f t="shared" si="20"/>
        <v>0</v>
      </c>
      <c r="I36">
        <f t="shared" si="20"/>
        <v>0</v>
      </c>
      <c r="J36">
        <f t="shared" si="20"/>
        <v>1</v>
      </c>
      <c r="K36">
        <f t="shared" si="6"/>
        <v>1</v>
      </c>
      <c r="L36" t="s">
        <v>96</v>
      </c>
      <c r="M36" t="s">
        <v>480</v>
      </c>
      <c r="N36" t="str">
        <f t="shared" si="7"/>
        <v>M√©xico</v>
      </c>
      <c r="O36" t="s">
        <v>59</v>
      </c>
      <c r="P36" t="s">
        <v>60</v>
      </c>
      <c r="Q36">
        <v>3</v>
      </c>
      <c r="R36">
        <v>3</v>
      </c>
      <c r="S36">
        <v>3</v>
      </c>
      <c r="T36">
        <v>4</v>
      </c>
      <c r="U36">
        <v>4</v>
      </c>
      <c r="V36">
        <v>3</v>
      </c>
      <c r="W36">
        <v>3</v>
      </c>
      <c r="X36">
        <f t="shared" si="8"/>
        <v>-4.1666666666666664E-2</v>
      </c>
      <c r="Y36">
        <f t="shared" si="9"/>
        <v>0</v>
      </c>
      <c r="Z36">
        <v>4</v>
      </c>
      <c r="AA36">
        <v>5</v>
      </c>
      <c r="AB36">
        <v>6</v>
      </c>
      <c r="AC36">
        <v>6</v>
      </c>
      <c r="AD36">
        <v>6</v>
      </c>
      <c r="AE36">
        <v>6</v>
      </c>
      <c r="AF36">
        <v>6</v>
      </c>
      <c r="AG36">
        <v>2</v>
      </c>
      <c r="AH36">
        <v>4</v>
      </c>
      <c r="AI36" s="35">
        <v>5</v>
      </c>
      <c r="AJ36">
        <v>6</v>
      </c>
      <c r="AK36">
        <v>5</v>
      </c>
      <c r="AL36">
        <v>4</v>
      </c>
      <c r="AM36">
        <v>6</v>
      </c>
      <c r="AN36">
        <v>4</v>
      </c>
      <c r="AO36">
        <v>5</v>
      </c>
      <c r="AP36">
        <v>6</v>
      </c>
      <c r="AQ36">
        <v>5</v>
      </c>
      <c r="AR36">
        <v>5</v>
      </c>
      <c r="AS36">
        <v>5</v>
      </c>
      <c r="AT36">
        <v>5</v>
      </c>
      <c r="AU36">
        <v>5</v>
      </c>
      <c r="AV36">
        <f t="shared" si="10"/>
        <v>5</v>
      </c>
      <c r="AW36">
        <v>6</v>
      </c>
      <c r="AX36">
        <v>6</v>
      </c>
      <c r="AY36">
        <f t="shared" si="26"/>
        <v>5.125</v>
      </c>
      <c r="AZ36">
        <f t="shared" si="11"/>
        <v>1</v>
      </c>
      <c r="BA36">
        <f t="shared" si="27"/>
        <v>5.375</v>
      </c>
      <c r="BB36">
        <f t="shared" si="12"/>
        <v>1</v>
      </c>
      <c r="BC36" t="s">
        <v>86</v>
      </c>
      <c r="BD36" t="s">
        <v>481</v>
      </c>
      <c r="BE36" t="s">
        <v>482</v>
      </c>
      <c r="BF36">
        <v>1</v>
      </c>
      <c r="BH36">
        <f t="shared" si="3"/>
        <v>1</v>
      </c>
      <c r="BI36">
        <v>1</v>
      </c>
      <c r="BJ36">
        <v>2</v>
      </c>
      <c r="BK36">
        <f t="shared" si="13"/>
        <v>1</v>
      </c>
      <c r="BL36" t="s">
        <v>106</v>
      </c>
      <c r="BM36" t="s">
        <v>90</v>
      </c>
      <c r="BN36" s="1">
        <v>7.905092592592592E-3</v>
      </c>
      <c r="BO36" t="s">
        <v>483</v>
      </c>
      <c r="BP36" s="5" t="s">
        <v>1044</v>
      </c>
      <c r="BR36" s="11" t="b">
        <f t="shared" si="22"/>
        <v>0</v>
      </c>
      <c r="BS36" s="11" t="b">
        <f t="shared" si="22"/>
        <v>0</v>
      </c>
      <c r="BT36" s="11" t="b">
        <f t="shared" si="22"/>
        <v>0</v>
      </c>
      <c r="BU36" s="11" t="b">
        <f t="shared" si="22"/>
        <v>0</v>
      </c>
      <c r="BV36" s="11" t="b">
        <f t="shared" si="23"/>
        <v>0</v>
      </c>
      <c r="BW36" s="11" t="b">
        <f t="shared" si="23"/>
        <v>0</v>
      </c>
      <c r="BZ36" s="11" t="b">
        <f t="shared" si="14"/>
        <v>0</v>
      </c>
      <c r="CA36" s="11" t="b">
        <f t="shared" si="15"/>
        <v>0</v>
      </c>
      <c r="CB36" s="11" t="b">
        <f t="shared" si="24"/>
        <v>0</v>
      </c>
      <c r="CC36" s="11" t="b">
        <f t="shared" si="24"/>
        <v>0</v>
      </c>
      <c r="CD36" s="11" t="b">
        <f t="shared" si="24"/>
        <v>0</v>
      </c>
      <c r="CE36" s="11" t="b">
        <f t="shared" si="24"/>
        <v>0</v>
      </c>
      <c r="CF36" s="11" t="b">
        <f t="shared" si="24"/>
        <v>0</v>
      </c>
      <c r="CG36" s="11" t="b">
        <f t="shared" si="24"/>
        <v>0</v>
      </c>
      <c r="CH36" s="11" t="b">
        <f t="shared" si="24"/>
        <v>0</v>
      </c>
      <c r="CI36" s="11" t="b">
        <f t="shared" si="24"/>
        <v>0</v>
      </c>
      <c r="CJ36" s="11" t="b">
        <f t="shared" si="24"/>
        <v>0</v>
      </c>
      <c r="CK36" s="11" t="b">
        <f t="shared" si="24"/>
        <v>0</v>
      </c>
      <c r="CL36" s="11" t="b">
        <f t="shared" si="24"/>
        <v>0</v>
      </c>
      <c r="CM36" s="11" t="b">
        <f t="shared" si="24"/>
        <v>0</v>
      </c>
      <c r="CN36" s="11" t="b">
        <f t="shared" si="24"/>
        <v>0</v>
      </c>
      <c r="CO36" s="11" t="b">
        <f t="shared" si="25"/>
        <v>0</v>
      </c>
      <c r="CP36" s="11" t="b">
        <f t="shared" ref="CP36:CP68" si="28">ISNUMBER(SEARCH($CP$2,BY36))</f>
        <v>0</v>
      </c>
      <c r="CQ36" s="11" t="b">
        <f t="shared" si="19"/>
        <v>0</v>
      </c>
      <c r="CR36" t="s">
        <v>484</v>
      </c>
    </row>
    <row r="37" spans="1:96">
      <c r="A37" t="s">
        <v>485</v>
      </c>
      <c r="B37" t="s">
        <v>486</v>
      </c>
      <c r="C37" t="s">
        <v>281</v>
      </c>
      <c r="D37" t="s">
        <v>70</v>
      </c>
      <c r="E37" t="s">
        <v>144</v>
      </c>
      <c r="F37" t="s">
        <v>56</v>
      </c>
      <c r="G37">
        <f t="shared" si="20"/>
        <v>0</v>
      </c>
      <c r="H37">
        <f t="shared" si="20"/>
        <v>0</v>
      </c>
      <c r="I37">
        <f t="shared" si="20"/>
        <v>0</v>
      </c>
      <c r="J37">
        <f t="shared" si="20"/>
        <v>1</v>
      </c>
      <c r="K37">
        <f t="shared" si="6"/>
        <v>1</v>
      </c>
      <c r="L37" t="s">
        <v>96</v>
      </c>
      <c r="M37" t="s">
        <v>58</v>
      </c>
      <c r="N37" t="str">
        <f t="shared" si="7"/>
        <v>Portugal</v>
      </c>
      <c r="O37" t="s">
        <v>59</v>
      </c>
      <c r="P37" t="s">
        <v>60</v>
      </c>
      <c r="Q37">
        <v>4</v>
      </c>
      <c r="R37">
        <v>5</v>
      </c>
      <c r="S37">
        <v>4</v>
      </c>
      <c r="T37">
        <v>3</v>
      </c>
      <c r="U37">
        <v>4</v>
      </c>
      <c r="V37">
        <v>4</v>
      </c>
      <c r="W37">
        <v>5</v>
      </c>
      <c r="X37">
        <f t="shared" si="8"/>
        <v>0</v>
      </c>
      <c r="Y37">
        <f t="shared" si="9"/>
        <v>-8.3333333333333329E-2</v>
      </c>
      <c r="Z37">
        <v>5</v>
      </c>
      <c r="AA37">
        <v>6</v>
      </c>
      <c r="AB37">
        <v>4</v>
      </c>
      <c r="AC37">
        <v>5</v>
      </c>
      <c r="AD37">
        <v>6</v>
      </c>
      <c r="AE37">
        <v>6</v>
      </c>
      <c r="AF37">
        <v>5</v>
      </c>
      <c r="AG37">
        <v>0</v>
      </c>
      <c r="AH37">
        <v>6</v>
      </c>
      <c r="AI37" s="35">
        <v>6</v>
      </c>
      <c r="AJ37">
        <v>6</v>
      </c>
      <c r="AK37">
        <v>5</v>
      </c>
      <c r="AL37">
        <v>4</v>
      </c>
      <c r="AM37">
        <v>6</v>
      </c>
      <c r="AN37">
        <v>6</v>
      </c>
      <c r="AO37">
        <v>5</v>
      </c>
      <c r="AP37">
        <v>4</v>
      </c>
      <c r="AQ37">
        <v>5</v>
      </c>
      <c r="AR37">
        <v>5</v>
      </c>
      <c r="AS37">
        <v>5</v>
      </c>
      <c r="AT37">
        <v>5</v>
      </c>
      <c r="AU37">
        <v>5</v>
      </c>
      <c r="AV37">
        <f t="shared" si="10"/>
        <v>5</v>
      </c>
      <c r="AW37">
        <v>6</v>
      </c>
      <c r="AX37">
        <v>6</v>
      </c>
      <c r="AY37">
        <f t="shared" si="26"/>
        <v>5.25</v>
      </c>
      <c r="AZ37">
        <f t="shared" si="11"/>
        <v>1</v>
      </c>
      <c r="BA37">
        <f t="shared" si="27"/>
        <v>5.375</v>
      </c>
      <c r="BB37">
        <f t="shared" si="12"/>
        <v>1</v>
      </c>
      <c r="BC37" t="s">
        <v>61</v>
      </c>
      <c r="BD37" t="s">
        <v>473</v>
      </c>
      <c r="BE37" t="s">
        <v>487</v>
      </c>
      <c r="BF37">
        <v>1</v>
      </c>
      <c r="BH37">
        <f t="shared" si="3"/>
        <v>1</v>
      </c>
      <c r="BI37">
        <v>1</v>
      </c>
      <c r="BJ37">
        <v>1</v>
      </c>
      <c r="BK37">
        <f t="shared" si="13"/>
        <v>0</v>
      </c>
      <c r="BL37" t="s">
        <v>64</v>
      </c>
      <c r="BM37" t="s">
        <v>65</v>
      </c>
      <c r="BN37" s="1">
        <v>2.4421296296296296E-3</v>
      </c>
      <c r="BO37" t="s">
        <v>488</v>
      </c>
      <c r="BP37" s="5" t="s">
        <v>1041</v>
      </c>
      <c r="BR37" s="11" t="b">
        <f t="shared" si="22"/>
        <v>0</v>
      </c>
      <c r="BS37" s="11" t="b">
        <f t="shared" si="22"/>
        <v>0</v>
      </c>
      <c r="BT37" s="11" t="b">
        <f t="shared" si="22"/>
        <v>0</v>
      </c>
      <c r="BU37" s="11" t="b">
        <f t="shared" si="22"/>
        <v>0</v>
      </c>
      <c r="BV37" s="11" t="b">
        <f t="shared" si="23"/>
        <v>0</v>
      </c>
      <c r="BW37" s="11" t="b">
        <f t="shared" si="23"/>
        <v>0</v>
      </c>
      <c r="BZ37" s="11" t="b">
        <f t="shared" si="14"/>
        <v>0</v>
      </c>
      <c r="CA37" s="11" t="b">
        <f t="shared" si="15"/>
        <v>0</v>
      </c>
      <c r="CB37" s="11" t="b">
        <f t="shared" si="24"/>
        <v>0</v>
      </c>
      <c r="CC37" s="11" t="b">
        <f t="shared" si="24"/>
        <v>0</v>
      </c>
      <c r="CD37" s="11" t="b">
        <f t="shared" si="24"/>
        <v>0</v>
      </c>
      <c r="CE37" s="11" t="b">
        <f t="shared" si="24"/>
        <v>0</v>
      </c>
      <c r="CF37" s="11" t="b">
        <f t="shared" si="24"/>
        <v>0</v>
      </c>
      <c r="CG37" s="11" t="b">
        <f t="shared" si="24"/>
        <v>0</v>
      </c>
      <c r="CH37" s="11" t="b">
        <f t="shared" si="24"/>
        <v>0</v>
      </c>
      <c r="CI37" s="11" t="b">
        <f t="shared" si="24"/>
        <v>0</v>
      </c>
      <c r="CJ37" s="11" t="b">
        <f t="shared" si="24"/>
        <v>0</v>
      </c>
      <c r="CK37" s="11" t="b">
        <f t="shared" si="24"/>
        <v>0</v>
      </c>
      <c r="CL37" s="11" t="b">
        <f t="shared" si="24"/>
        <v>0</v>
      </c>
      <c r="CM37" s="11" t="b">
        <f t="shared" si="24"/>
        <v>0</v>
      </c>
      <c r="CN37" s="11" t="b">
        <f t="shared" si="24"/>
        <v>0</v>
      </c>
      <c r="CO37" s="11" t="b">
        <f t="shared" si="25"/>
        <v>0</v>
      </c>
      <c r="CP37" s="11" t="b">
        <f t="shared" si="28"/>
        <v>0</v>
      </c>
      <c r="CQ37" s="11" t="b">
        <f t="shared" si="19"/>
        <v>0</v>
      </c>
      <c r="CR37" t="s">
        <v>489</v>
      </c>
    </row>
    <row r="38" spans="1:96">
      <c r="A38" t="s">
        <v>490</v>
      </c>
      <c r="B38" t="s">
        <v>491</v>
      </c>
      <c r="C38" t="s">
        <v>281</v>
      </c>
      <c r="D38" t="s">
        <v>54</v>
      </c>
      <c r="E38" t="s">
        <v>144</v>
      </c>
      <c r="F38" t="s">
        <v>83</v>
      </c>
      <c r="G38">
        <f t="shared" ref="G38:J69" si="29">IF(ISNUMBER(SEARCH(G$2,$F38)),1,0)</f>
        <v>0</v>
      </c>
      <c r="H38">
        <f t="shared" si="29"/>
        <v>0</v>
      </c>
      <c r="I38">
        <f t="shared" si="29"/>
        <v>1</v>
      </c>
      <c r="J38">
        <f t="shared" si="29"/>
        <v>0</v>
      </c>
      <c r="K38">
        <f t="shared" si="6"/>
        <v>1</v>
      </c>
      <c r="L38" t="s">
        <v>96</v>
      </c>
      <c r="M38" t="s">
        <v>492</v>
      </c>
      <c r="N38" t="str">
        <f t="shared" si="7"/>
        <v>Estonia</v>
      </c>
      <c r="O38" t="s">
        <v>493</v>
      </c>
      <c r="P38" t="s">
        <v>60</v>
      </c>
      <c r="Q38">
        <v>3</v>
      </c>
      <c r="R38">
        <v>4</v>
      </c>
      <c r="S38">
        <v>4</v>
      </c>
      <c r="T38">
        <v>2</v>
      </c>
      <c r="U38">
        <v>4</v>
      </c>
      <c r="V38">
        <v>5</v>
      </c>
      <c r="W38">
        <v>3</v>
      </c>
      <c r="X38">
        <f t="shared" si="8"/>
        <v>4.1666666666666664E-2</v>
      </c>
      <c r="Y38">
        <f t="shared" si="9"/>
        <v>0</v>
      </c>
      <c r="Z38">
        <v>6</v>
      </c>
      <c r="AA38">
        <v>6</v>
      </c>
      <c r="AB38">
        <v>6</v>
      </c>
      <c r="AC38">
        <v>6</v>
      </c>
      <c r="AD38">
        <v>4</v>
      </c>
      <c r="AE38">
        <v>6</v>
      </c>
      <c r="AF38">
        <v>4</v>
      </c>
      <c r="AG38">
        <v>1</v>
      </c>
      <c r="AH38">
        <v>5</v>
      </c>
      <c r="AI38" s="35">
        <v>6</v>
      </c>
      <c r="AJ38">
        <v>4</v>
      </c>
      <c r="AK38">
        <v>6</v>
      </c>
      <c r="AL38">
        <v>6</v>
      </c>
      <c r="AM38">
        <v>5</v>
      </c>
      <c r="AN38">
        <v>6</v>
      </c>
      <c r="AO38">
        <v>4</v>
      </c>
      <c r="AP38">
        <v>5</v>
      </c>
      <c r="AQ38">
        <v>4</v>
      </c>
      <c r="AR38">
        <v>6</v>
      </c>
      <c r="AS38">
        <v>6</v>
      </c>
      <c r="AT38">
        <v>5</v>
      </c>
      <c r="AU38">
        <v>6</v>
      </c>
      <c r="AV38">
        <f t="shared" si="10"/>
        <v>5.4</v>
      </c>
      <c r="AW38">
        <v>6</v>
      </c>
      <c r="AX38">
        <v>6</v>
      </c>
      <c r="AY38">
        <f t="shared" si="26"/>
        <v>5.25</v>
      </c>
      <c r="AZ38">
        <f t="shared" si="11"/>
        <v>1</v>
      </c>
      <c r="BA38">
        <f t="shared" si="27"/>
        <v>5.375</v>
      </c>
      <c r="BB38">
        <f t="shared" si="12"/>
        <v>1</v>
      </c>
      <c r="BC38" t="s">
        <v>86</v>
      </c>
      <c r="BD38" t="s">
        <v>267</v>
      </c>
      <c r="BE38" t="s">
        <v>494</v>
      </c>
      <c r="BF38">
        <v>3</v>
      </c>
      <c r="BH38">
        <f t="shared" si="3"/>
        <v>3</v>
      </c>
      <c r="BI38">
        <v>1</v>
      </c>
      <c r="BJ38">
        <v>3</v>
      </c>
      <c r="BK38">
        <f t="shared" si="13"/>
        <v>1</v>
      </c>
      <c r="BL38" t="s">
        <v>168</v>
      </c>
      <c r="BM38" t="s">
        <v>90</v>
      </c>
      <c r="BN38" s="1">
        <v>2.8819444444444444E-3</v>
      </c>
      <c r="BO38" t="s">
        <v>495</v>
      </c>
      <c r="BP38" s="5" t="s">
        <v>1044</v>
      </c>
      <c r="BR38" s="11" t="b">
        <f t="shared" si="22"/>
        <v>0</v>
      </c>
      <c r="BS38" s="11" t="b">
        <f t="shared" si="22"/>
        <v>0</v>
      </c>
      <c r="BT38" s="11" t="b">
        <f t="shared" si="22"/>
        <v>0</v>
      </c>
      <c r="BU38" s="11" t="b">
        <f t="shared" si="22"/>
        <v>0</v>
      </c>
      <c r="BV38" s="11" t="b">
        <f t="shared" si="23"/>
        <v>0</v>
      </c>
      <c r="BW38" s="11" t="b">
        <f t="shared" si="23"/>
        <v>0</v>
      </c>
      <c r="BX38" s="5" t="s">
        <v>1063</v>
      </c>
      <c r="BZ38" s="11" t="b">
        <f t="shared" si="14"/>
        <v>0</v>
      </c>
      <c r="CA38" s="11" t="b">
        <f t="shared" si="15"/>
        <v>0</v>
      </c>
      <c r="CB38" s="11" t="b">
        <f t="shared" si="24"/>
        <v>0</v>
      </c>
      <c r="CC38" s="11" t="b">
        <f t="shared" si="24"/>
        <v>0</v>
      </c>
      <c r="CD38" s="11" t="b">
        <f t="shared" si="24"/>
        <v>0</v>
      </c>
      <c r="CE38" s="11" t="b">
        <f t="shared" ref="CB38:CN56" si="30">ISNUMBER(SEARCH(CE$2,$BX38))</f>
        <v>0</v>
      </c>
      <c r="CF38" s="11" t="b">
        <f t="shared" si="30"/>
        <v>0</v>
      </c>
      <c r="CG38" s="11" t="b">
        <f t="shared" si="30"/>
        <v>0</v>
      </c>
      <c r="CH38" s="11" t="b">
        <f t="shared" si="30"/>
        <v>0</v>
      </c>
      <c r="CI38" s="11" t="b">
        <f t="shared" si="30"/>
        <v>0</v>
      </c>
      <c r="CJ38" s="11" t="b">
        <f t="shared" si="30"/>
        <v>0</v>
      </c>
      <c r="CK38" s="11" t="b">
        <f t="shared" si="30"/>
        <v>0</v>
      </c>
      <c r="CL38" s="11" t="b">
        <f t="shared" si="30"/>
        <v>0</v>
      </c>
      <c r="CM38" s="11" t="b">
        <f t="shared" si="30"/>
        <v>0</v>
      </c>
      <c r="CN38" s="11" t="b">
        <f t="shared" si="30"/>
        <v>1</v>
      </c>
      <c r="CO38" s="11" t="b">
        <f t="shared" si="25"/>
        <v>0</v>
      </c>
      <c r="CP38" s="11" t="b">
        <f t="shared" si="28"/>
        <v>0</v>
      </c>
      <c r="CQ38" s="11" t="b">
        <f t="shared" si="19"/>
        <v>0</v>
      </c>
    </row>
    <row r="39" spans="1:96">
      <c r="A39" t="s">
        <v>496</v>
      </c>
      <c r="B39" t="s">
        <v>497</v>
      </c>
      <c r="C39" t="s">
        <v>281</v>
      </c>
      <c r="D39" t="s">
        <v>54</v>
      </c>
      <c r="E39" t="s">
        <v>82</v>
      </c>
      <c r="F39" t="s">
        <v>56</v>
      </c>
      <c r="G39">
        <f t="shared" si="29"/>
        <v>0</v>
      </c>
      <c r="H39">
        <f t="shared" si="29"/>
        <v>0</v>
      </c>
      <c r="I39">
        <f t="shared" si="29"/>
        <v>0</v>
      </c>
      <c r="J39">
        <f t="shared" si="29"/>
        <v>1</v>
      </c>
      <c r="K39">
        <f t="shared" si="6"/>
        <v>1</v>
      </c>
      <c r="L39" t="s">
        <v>72</v>
      </c>
      <c r="M39" t="s">
        <v>133</v>
      </c>
      <c r="N39" t="str">
        <f t="shared" si="7"/>
        <v>Hungary</v>
      </c>
      <c r="O39" t="s">
        <v>59</v>
      </c>
      <c r="P39" t="s">
        <v>60</v>
      </c>
      <c r="Q39">
        <v>4</v>
      </c>
      <c r="R39">
        <v>5</v>
      </c>
      <c r="S39">
        <v>5</v>
      </c>
      <c r="T39">
        <v>3</v>
      </c>
      <c r="U39">
        <v>3</v>
      </c>
      <c r="V39">
        <v>4</v>
      </c>
      <c r="W39">
        <v>5</v>
      </c>
      <c r="X39">
        <f t="shared" si="8"/>
        <v>4.1666666666666664E-2</v>
      </c>
      <c r="Y39">
        <f t="shared" si="9"/>
        <v>-4.1666666666666664E-2</v>
      </c>
      <c r="Z39">
        <v>6</v>
      </c>
      <c r="AA39">
        <v>6</v>
      </c>
      <c r="AB39">
        <v>6</v>
      </c>
      <c r="AC39">
        <v>6</v>
      </c>
      <c r="AD39">
        <v>6</v>
      </c>
      <c r="AE39">
        <v>6</v>
      </c>
      <c r="AF39">
        <v>6</v>
      </c>
      <c r="AG39">
        <v>0</v>
      </c>
      <c r="AH39">
        <v>6</v>
      </c>
      <c r="AI39" s="35">
        <v>5</v>
      </c>
      <c r="AJ39">
        <v>6</v>
      </c>
      <c r="AK39">
        <v>6</v>
      </c>
      <c r="AL39">
        <v>6</v>
      </c>
      <c r="AM39">
        <v>6</v>
      </c>
      <c r="AN39">
        <v>6</v>
      </c>
      <c r="AO39">
        <v>6</v>
      </c>
      <c r="AP39">
        <v>6</v>
      </c>
      <c r="AQ39">
        <v>6</v>
      </c>
      <c r="AR39">
        <v>6</v>
      </c>
      <c r="AS39">
        <v>6</v>
      </c>
      <c r="AT39">
        <v>6</v>
      </c>
      <c r="AU39">
        <v>6</v>
      </c>
      <c r="AV39">
        <f t="shared" si="10"/>
        <v>6</v>
      </c>
      <c r="AW39">
        <v>6</v>
      </c>
      <c r="AX39">
        <v>6</v>
      </c>
      <c r="AY39">
        <f t="shared" si="26"/>
        <v>5.875</v>
      </c>
      <c r="AZ39">
        <f t="shared" si="11"/>
        <v>1</v>
      </c>
      <c r="BA39">
        <f t="shared" si="27"/>
        <v>6</v>
      </c>
      <c r="BB39">
        <f t="shared" si="12"/>
        <v>1</v>
      </c>
      <c r="BC39" t="s">
        <v>61</v>
      </c>
      <c r="BD39" t="s">
        <v>110</v>
      </c>
      <c r="BE39" t="s">
        <v>111</v>
      </c>
      <c r="BF39">
        <v>2</v>
      </c>
      <c r="BH39">
        <f t="shared" si="3"/>
        <v>2</v>
      </c>
      <c r="BI39">
        <v>2</v>
      </c>
      <c r="BJ39">
        <v>4</v>
      </c>
      <c r="BK39">
        <f t="shared" si="13"/>
        <v>1</v>
      </c>
      <c r="BL39" t="s">
        <v>498</v>
      </c>
      <c r="BM39" t="s">
        <v>236</v>
      </c>
      <c r="BP39" s="5" t="s">
        <v>1041</v>
      </c>
      <c r="BR39" s="11" t="b">
        <f t="shared" si="22"/>
        <v>0</v>
      </c>
      <c r="BS39" s="11" t="b">
        <f t="shared" si="22"/>
        <v>0</v>
      </c>
      <c r="BT39" s="11" t="b">
        <f t="shared" si="22"/>
        <v>0</v>
      </c>
      <c r="BU39" s="11" t="b">
        <f t="shared" si="22"/>
        <v>0</v>
      </c>
      <c r="BV39" s="11" t="b">
        <f t="shared" si="23"/>
        <v>0</v>
      </c>
      <c r="BW39" s="11" t="b">
        <f t="shared" si="23"/>
        <v>0</v>
      </c>
      <c r="BZ39" s="11" t="b">
        <f t="shared" si="14"/>
        <v>0</v>
      </c>
      <c r="CA39" s="11" t="b">
        <f t="shared" si="15"/>
        <v>0</v>
      </c>
      <c r="CB39" s="11" t="b">
        <f t="shared" si="30"/>
        <v>0</v>
      </c>
      <c r="CC39" s="11" t="b">
        <f t="shared" si="30"/>
        <v>0</v>
      </c>
      <c r="CD39" s="11" t="b">
        <f t="shared" si="30"/>
        <v>0</v>
      </c>
      <c r="CE39" s="11" t="b">
        <f t="shared" si="30"/>
        <v>0</v>
      </c>
      <c r="CF39" s="11" t="b">
        <f t="shared" si="30"/>
        <v>0</v>
      </c>
      <c r="CG39" s="11" t="b">
        <f t="shared" si="30"/>
        <v>0</v>
      </c>
      <c r="CH39" s="11" t="b">
        <f t="shared" si="30"/>
        <v>0</v>
      </c>
      <c r="CI39" s="11" t="b">
        <f t="shared" si="30"/>
        <v>0</v>
      </c>
      <c r="CJ39" s="11" t="b">
        <f t="shared" si="30"/>
        <v>0</v>
      </c>
      <c r="CK39" s="11" t="b">
        <f t="shared" si="30"/>
        <v>0</v>
      </c>
      <c r="CL39" s="11" t="b">
        <f t="shared" si="30"/>
        <v>0</v>
      </c>
      <c r="CM39" s="11" t="b">
        <f t="shared" si="30"/>
        <v>0</v>
      </c>
      <c r="CN39" s="11" t="b">
        <f t="shared" si="30"/>
        <v>0</v>
      </c>
      <c r="CO39" s="11" t="b">
        <f t="shared" si="25"/>
        <v>0</v>
      </c>
      <c r="CP39" s="11" t="b">
        <f t="shared" si="28"/>
        <v>0</v>
      </c>
      <c r="CQ39" s="11" t="b">
        <f t="shared" si="19"/>
        <v>0</v>
      </c>
    </row>
    <row r="40" spans="1:96">
      <c r="A40" t="s">
        <v>499</v>
      </c>
      <c r="B40" t="s">
        <v>500</v>
      </c>
      <c r="C40" t="s">
        <v>281</v>
      </c>
      <c r="D40" t="s">
        <v>54</v>
      </c>
      <c r="E40" t="s">
        <v>55</v>
      </c>
      <c r="F40" t="s">
        <v>56</v>
      </c>
      <c r="G40">
        <f t="shared" si="29"/>
        <v>0</v>
      </c>
      <c r="H40">
        <f t="shared" si="29"/>
        <v>0</v>
      </c>
      <c r="I40">
        <f t="shared" si="29"/>
        <v>0</v>
      </c>
      <c r="J40">
        <f t="shared" si="29"/>
        <v>1</v>
      </c>
      <c r="K40">
        <f t="shared" si="6"/>
        <v>1</v>
      </c>
      <c r="L40" t="s">
        <v>96</v>
      </c>
      <c r="M40" t="s">
        <v>58</v>
      </c>
      <c r="N40" t="str">
        <f t="shared" si="7"/>
        <v>Portugal</v>
      </c>
      <c r="O40" t="s">
        <v>74</v>
      </c>
      <c r="P40" t="s">
        <v>60</v>
      </c>
      <c r="Q40">
        <v>0</v>
      </c>
      <c r="R40">
        <v>4</v>
      </c>
      <c r="S40">
        <v>4</v>
      </c>
      <c r="T40">
        <v>3</v>
      </c>
      <c r="U40">
        <v>0</v>
      </c>
      <c r="V40">
        <v>5</v>
      </c>
      <c r="W40">
        <v>3</v>
      </c>
      <c r="X40">
        <f t="shared" si="8"/>
        <v>-0.125</v>
      </c>
      <c r="Y40">
        <f t="shared" si="9"/>
        <v>0.20833333333333334</v>
      </c>
      <c r="Z40">
        <v>5</v>
      </c>
      <c r="AA40">
        <v>6</v>
      </c>
      <c r="AB40">
        <v>6</v>
      </c>
      <c r="AC40">
        <v>6</v>
      </c>
      <c r="AD40">
        <v>5</v>
      </c>
      <c r="AE40">
        <v>6</v>
      </c>
      <c r="AF40">
        <v>5</v>
      </c>
      <c r="AG40">
        <v>0</v>
      </c>
      <c r="AH40">
        <v>6</v>
      </c>
      <c r="AI40" s="35">
        <v>4</v>
      </c>
      <c r="AJ40">
        <v>6</v>
      </c>
      <c r="AK40">
        <v>5</v>
      </c>
      <c r="AL40">
        <v>4</v>
      </c>
      <c r="AM40">
        <v>5</v>
      </c>
      <c r="AN40">
        <v>4</v>
      </c>
      <c r="AO40">
        <v>5</v>
      </c>
      <c r="AP40">
        <v>4</v>
      </c>
      <c r="AQ40">
        <v>3</v>
      </c>
      <c r="AR40">
        <v>3</v>
      </c>
      <c r="AS40">
        <v>4</v>
      </c>
      <c r="AT40">
        <v>3</v>
      </c>
      <c r="AU40">
        <v>3</v>
      </c>
      <c r="AV40">
        <f t="shared" si="10"/>
        <v>3.2</v>
      </c>
      <c r="AW40">
        <v>6</v>
      </c>
      <c r="AX40">
        <v>6</v>
      </c>
      <c r="AY40">
        <f t="shared" si="26"/>
        <v>4.625</v>
      </c>
      <c r="AZ40">
        <f t="shared" si="11"/>
        <v>1</v>
      </c>
      <c r="BA40">
        <f t="shared" si="27"/>
        <v>5.625</v>
      </c>
      <c r="BB40">
        <f t="shared" si="12"/>
        <v>1</v>
      </c>
      <c r="BC40" t="s">
        <v>501</v>
      </c>
      <c r="BD40" t="s">
        <v>502</v>
      </c>
      <c r="BE40" t="s">
        <v>503</v>
      </c>
      <c r="BF40">
        <v>1</v>
      </c>
      <c r="BH40">
        <f t="shared" si="3"/>
        <v>1</v>
      </c>
      <c r="BI40">
        <v>3</v>
      </c>
      <c r="BJ40">
        <v>1</v>
      </c>
      <c r="BK40">
        <f t="shared" si="13"/>
        <v>0</v>
      </c>
      <c r="BL40" t="s">
        <v>504</v>
      </c>
      <c r="BM40" t="s">
        <v>505</v>
      </c>
      <c r="BN40" s="1">
        <v>5.7291666666666671E-3</v>
      </c>
      <c r="BO40" t="s">
        <v>506</v>
      </c>
      <c r="BP40" s="5" t="s">
        <v>736</v>
      </c>
      <c r="BQ40" s="5" t="s">
        <v>1152</v>
      </c>
      <c r="BR40" s="11" t="b">
        <f t="shared" ref="BR40:BU59" si="31">ISNUMBER(SEARCH(BR$2,$BQ40))</f>
        <v>0</v>
      </c>
      <c r="BS40" s="11" t="b">
        <f t="shared" si="31"/>
        <v>0</v>
      </c>
      <c r="BT40" s="11" t="b">
        <f t="shared" si="31"/>
        <v>0</v>
      </c>
      <c r="BU40" s="11" t="b">
        <f t="shared" si="31"/>
        <v>0</v>
      </c>
      <c r="BV40" s="11" t="b">
        <f t="shared" si="23"/>
        <v>0</v>
      </c>
      <c r="BW40" s="11" t="b">
        <f t="shared" si="23"/>
        <v>0</v>
      </c>
      <c r="BZ40" s="11" t="b">
        <f t="shared" si="14"/>
        <v>0</v>
      </c>
      <c r="CA40" s="11" t="b">
        <f t="shared" si="15"/>
        <v>0</v>
      </c>
      <c r="CB40" s="11" t="b">
        <f t="shared" si="30"/>
        <v>0</v>
      </c>
      <c r="CC40" s="11" t="b">
        <f t="shared" si="30"/>
        <v>0</v>
      </c>
      <c r="CD40" s="11" t="b">
        <f t="shared" si="30"/>
        <v>0</v>
      </c>
      <c r="CE40" s="11" t="b">
        <f t="shared" si="30"/>
        <v>0</v>
      </c>
      <c r="CF40" s="11" t="b">
        <f t="shared" si="30"/>
        <v>0</v>
      </c>
      <c r="CG40" s="11" t="b">
        <f t="shared" si="30"/>
        <v>0</v>
      </c>
      <c r="CH40" s="11" t="b">
        <f t="shared" si="30"/>
        <v>0</v>
      </c>
      <c r="CI40" s="11" t="b">
        <f t="shared" si="30"/>
        <v>0</v>
      </c>
      <c r="CJ40" s="11" t="b">
        <f t="shared" si="30"/>
        <v>0</v>
      </c>
      <c r="CK40" s="11" t="b">
        <f t="shared" si="30"/>
        <v>0</v>
      </c>
      <c r="CL40" s="11" t="b">
        <f t="shared" si="30"/>
        <v>0</v>
      </c>
      <c r="CM40" s="11" t="b">
        <f t="shared" si="30"/>
        <v>0</v>
      </c>
      <c r="CN40" s="11" t="b">
        <f t="shared" si="30"/>
        <v>0</v>
      </c>
      <c r="CO40" s="11" t="b">
        <f t="shared" si="25"/>
        <v>0</v>
      </c>
      <c r="CP40" s="11" t="b">
        <f t="shared" si="28"/>
        <v>0</v>
      </c>
      <c r="CQ40" s="11" t="b">
        <f t="shared" si="19"/>
        <v>0</v>
      </c>
      <c r="CR40" t="s">
        <v>507</v>
      </c>
    </row>
    <row r="41" spans="1:96">
      <c r="A41" t="s">
        <v>508</v>
      </c>
      <c r="B41" t="s">
        <v>509</v>
      </c>
      <c r="C41" t="s">
        <v>281</v>
      </c>
      <c r="D41" t="s">
        <v>81</v>
      </c>
      <c r="E41" t="s">
        <v>82</v>
      </c>
      <c r="F41" t="s">
        <v>83</v>
      </c>
      <c r="G41">
        <f t="shared" si="29"/>
        <v>0</v>
      </c>
      <c r="H41">
        <f t="shared" si="29"/>
        <v>0</v>
      </c>
      <c r="I41">
        <f t="shared" si="29"/>
        <v>1</v>
      </c>
      <c r="J41">
        <f t="shared" si="29"/>
        <v>0</v>
      </c>
      <c r="K41">
        <f t="shared" si="6"/>
        <v>1</v>
      </c>
      <c r="L41" t="s">
        <v>96</v>
      </c>
      <c r="M41" t="s">
        <v>510</v>
      </c>
      <c r="N41" t="str">
        <f t="shared" si="7"/>
        <v>England</v>
      </c>
      <c r="O41" t="s">
        <v>74</v>
      </c>
      <c r="P41" t="s">
        <v>60</v>
      </c>
      <c r="Q41">
        <v>3</v>
      </c>
      <c r="R41">
        <v>3</v>
      </c>
      <c r="S41">
        <v>4</v>
      </c>
      <c r="T41">
        <v>1</v>
      </c>
      <c r="U41">
        <v>5</v>
      </c>
      <c r="V41">
        <v>4</v>
      </c>
      <c r="W41">
        <v>6</v>
      </c>
      <c r="X41">
        <f t="shared" si="8"/>
        <v>0.125</v>
      </c>
      <c r="Y41">
        <f t="shared" si="9"/>
        <v>-0.25</v>
      </c>
      <c r="Z41">
        <v>5</v>
      </c>
      <c r="AA41">
        <v>5</v>
      </c>
      <c r="AB41">
        <v>3</v>
      </c>
      <c r="AC41">
        <v>3</v>
      </c>
      <c r="AD41">
        <v>4</v>
      </c>
      <c r="AE41">
        <v>5</v>
      </c>
      <c r="AF41">
        <v>4</v>
      </c>
      <c r="AG41">
        <v>0</v>
      </c>
      <c r="AH41">
        <v>6</v>
      </c>
      <c r="AI41" s="35">
        <v>2</v>
      </c>
      <c r="AJ41">
        <v>1</v>
      </c>
      <c r="AK41">
        <v>4</v>
      </c>
      <c r="AL41">
        <v>3</v>
      </c>
      <c r="AM41">
        <v>4</v>
      </c>
      <c r="AN41">
        <v>4</v>
      </c>
      <c r="AO41">
        <v>4</v>
      </c>
      <c r="AP41">
        <v>4</v>
      </c>
      <c r="AQ41">
        <v>5</v>
      </c>
      <c r="AR41">
        <v>4</v>
      </c>
      <c r="AS41">
        <v>5</v>
      </c>
      <c r="AT41">
        <v>4</v>
      </c>
      <c r="AU41">
        <v>4</v>
      </c>
      <c r="AV41">
        <f t="shared" si="10"/>
        <v>4.4000000000000004</v>
      </c>
      <c r="AW41">
        <v>6</v>
      </c>
      <c r="AX41">
        <v>4</v>
      </c>
      <c r="AY41">
        <f t="shared" si="26"/>
        <v>3.25</v>
      </c>
      <c r="AZ41">
        <f t="shared" si="11"/>
        <v>1</v>
      </c>
      <c r="BA41">
        <f t="shared" si="27"/>
        <v>4.375</v>
      </c>
      <c r="BB41">
        <f t="shared" si="12"/>
        <v>1</v>
      </c>
      <c r="BC41" t="s">
        <v>282</v>
      </c>
      <c r="BD41" t="s">
        <v>511</v>
      </c>
      <c r="BE41" t="s">
        <v>512</v>
      </c>
      <c r="BF41">
        <v>1</v>
      </c>
      <c r="BH41">
        <f t="shared" si="3"/>
        <v>1</v>
      </c>
      <c r="BI41">
        <v>1</v>
      </c>
      <c r="BJ41">
        <v>2</v>
      </c>
      <c r="BK41">
        <f t="shared" si="13"/>
        <v>1</v>
      </c>
      <c r="BL41" t="s">
        <v>285</v>
      </c>
      <c r="BM41" t="s">
        <v>286</v>
      </c>
      <c r="BN41" s="1">
        <v>5.0115740740740737E-3</v>
      </c>
      <c r="BO41" t="s">
        <v>513</v>
      </c>
      <c r="BP41" s="5" t="s">
        <v>736</v>
      </c>
      <c r="BQ41" s="5" t="s">
        <v>1159</v>
      </c>
      <c r="BR41" s="11" t="b">
        <f t="shared" si="31"/>
        <v>0</v>
      </c>
      <c r="BS41" s="11" t="b">
        <f t="shared" si="31"/>
        <v>0</v>
      </c>
      <c r="BT41" s="11" t="b">
        <f t="shared" si="31"/>
        <v>1</v>
      </c>
      <c r="BU41" s="11" t="b">
        <f t="shared" si="31"/>
        <v>0</v>
      </c>
      <c r="BV41" s="11" t="b">
        <f t="shared" si="23"/>
        <v>0</v>
      </c>
      <c r="BW41" s="11" t="b">
        <f t="shared" si="23"/>
        <v>0</v>
      </c>
      <c r="BZ41" s="11" t="b">
        <f t="shared" si="14"/>
        <v>0</v>
      </c>
      <c r="CA41" s="11" t="b">
        <f t="shared" si="15"/>
        <v>0</v>
      </c>
      <c r="CB41" s="11" t="b">
        <f t="shared" si="30"/>
        <v>0</v>
      </c>
      <c r="CC41" s="11" t="b">
        <f t="shared" si="30"/>
        <v>0</v>
      </c>
      <c r="CD41" s="11" t="b">
        <f t="shared" si="30"/>
        <v>0</v>
      </c>
      <c r="CE41" s="11" t="b">
        <f t="shared" si="30"/>
        <v>0</v>
      </c>
      <c r="CF41" s="11" t="b">
        <f t="shared" si="30"/>
        <v>0</v>
      </c>
      <c r="CG41" s="11" t="b">
        <f t="shared" si="30"/>
        <v>0</v>
      </c>
      <c r="CH41" s="11" t="b">
        <f t="shared" si="30"/>
        <v>0</v>
      </c>
      <c r="CI41" s="11" t="b">
        <f t="shared" si="30"/>
        <v>0</v>
      </c>
      <c r="CJ41" s="11" t="b">
        <f t="shared" si="30"/>
        <v>0</v>
      </c>
      <c r="CK41" s="11" t="b">
        <f t="shared" si="30"/>
        <v>0</v>
      </c>
      <c r="CL41" s="11" t="b">
        <f t="shared" si="30"/>
        <v>0</v>
      </c>
      <c r="CM41" s="11" t="b">
        <f t="shared" si="30"/>
        <v>0</v>
      </c>
      <c r="CN41" s="11" t="b">
        <f t="shared" si="30"/>
        <v>0</v>
      </c>
      <c r="CO41" s="11" t="b">
        <f t="shared" si="25"/>
        <v>0</v>
      </c>
      <c r="CP41" s="11" t="b">
        <f t="shared" si="28"/>
        <v>0</v>
      </c>
      <c r="CQ41" s="11" t="b">
        <f t="shared" si="19"/>
        <v>0</v>
      </c>
      <c r="CR41" t="s">
        <v>514</v>
      </c>
    </row>
    <row r="42" spans="1:96">
      <c r="A42" t="s">
        <v>515</v>
      </c>
      <c r="B42" t="s">
        <v>516</v>
      </c>
      <c r="C42" t="s">
        <v>281</v>
      </c>
      <c r="D42" t="s">
        <v>70</v>
      </c>
      <c r="E42" t="s">
        <v>71</v>
      </c>
      <c r="F42" t="s">
        <v>56</v>
      </c>
      <c r="G42">
        <f t="shared" si="29"/>
        <v>0</v>
      </c>
      <c r="H42">
        <f t="shared" si="29"/>
        <v>0</v>
      </c>
      <c r="I42">
        <f t="shared" si="29"/>
        <v>0</v>
      </c>
      <c r="J42">
        <f t="shared" si="29"/>
        <v>1</v>
      </c>
      <c r="K42">
        <f t="shared" si="6"/>
        <v>1</v>
      </c>
      <c r="L42" t="s">
        <v>124</v>
      </c>
      <c r="M42" t="s">
        <v>125</v>
      </c>
      <c r="N42" t="str">
        <f t="shared" si="7"/>
        <v>United Kingdom</v>
      </c>
      <c r="O42" t="s">
        <v>59</v>
      </c>
      <c r="P42" t="s">
        <v>98</v>
      </c>
      <c r="Q42">
        <v>4</v>
      </c>
      <c r="R42">
        <v>4</v>
      </c>
      <c r="S42">
        <v>5</v>
      </c>
      <c r="T42">
        <v>4</v>
      </c>
      <c r="U42">
        <v>5</v>
      </c>
      <c r="V42">
        <v>5</v>
      </c>
      <c r="W42">
        <v>5</v>
      </c>
      <c r="X42">
        <f t="shared" si="8"/>
        <v>4.1666666666666664E-2</v>
      </c>
      <c r="Y42">
        <f t="shared" si="9"/>
        <v>-4.1666666666666664E-2</v>
      </c>
      <c r="Z42">
        <v>6</v>
      </c>
      <c r="AA42">
        <v>6</v>
      </c>
      <c r="AB42">
        <v>5</v>
      </c>
      <c r="AC42">
        <v>6</v>
      </c>
      <c r="AD42">
        <v>5</v>
      </c>
      <c r="AE42">
        <v>6</v>
      </c>
      <c r="AF42">
        <v>5</v>
      </c>
      <c r="AG42">
        <v>1</v>
      </c>
      <c r="AH42">
        <v>5</v>
      </c>
      <c r="AI42" s="35">
        <v>5</v>
      </c>
      <c r="AJ42">
        <v>6</v>
      </c>
      <c r="AK42">
        <v>5</v>
      </c>
      <c r="AL42">
        <v>5</v>
      </c>
      <c r="AM42">
        <v>6</v>
      </c>
      <c r="AN42">
        <v>5</v>
      </c>
      <c r="AO42">
        <v>5</v>
      </c>
      <c r="AP42">
        <v>5</v>
      </c>
      <c r="AQ42">
        <v>5</v>
      </c>
      <c r="AR42">
        <v>5</v>
      </c>
      <c r="AS42">
        <v>5</v>
      </c>
      <c r="AT42">
        <v>5</v>
      </c>
      <c r="AU42">
        <v>5</v>
      </c>
      <c r="AV42">
        <f t="shared" si="10"/>
        <v>5</v>
      </c>
      <c r="AW42">
        <v>6</v>
      </c>
      <c r="AX42">
        <v>5</v>
      </c>
      <c r="AY42">
        <f t="shared" si="26"/>
        <v>5.25</v>
      </c>
      <c r="AZ42">
        <f t="shared" si="11"/>
        <v>1</v>
      </c>
      <c r="BA42">
        <f t="shared" si="27"/>
        <v>5.5</v>
      </c>
      <c r="BB42">
        <f t="shared" si="12"/>
        <v>1</v>
      </c>
      <c r="BC42" t="s">
        <v>61</v>
      </c>
      <c r="BD42" t="s">
        <v>110</v>
      </c>
      <c r="BE42" t="s">
        <v>111</v>
      </c>
      <c r="BF42">
        <v>1</v>
      </c>
      <c r="BH42">
        <f t="shared" si="3"/>
        <v>1</v>
      </c>
      <c r="BI42">
        <v>1</v>
      </c>
      <c r="BJ42">
        <v>2</v>
      </c>
      <c r="BK42">
        <f t="shared" si="13"/>
        <v>1</v>
      </c>
      <c r="BL42" t="s">
        <v>64</v>
      </c>
      <c r="BM42" t="s">
        <v>65</v>
      </c>
      <c r="BN42" s="1">
        <v>4.3749999999999995E-3</v>
      </c>
      <c r="BO42" t="s">
        <v>517</v>
      </c>
      <c r="BP42" s="5" t="s">
        <v>736</v>
      </c>
      <c r="BQ42" s="5" t="s">
        <v>1153</v>
      </c>
      <c r="BR42" s="11" t="b">
        <f t="shared" si="31"/>
        <v>0</v>
      </c>
      <c r="BS42" s="11" t="b">
        <f t="shared" si="31"/>
        <v>0</v>
      </c>
      <c r="BT42" s="11" t="b">
        <f t="shared" si="31"/>
        <v>0</v>
      </c>
      <c r="BU42" s="11" t="b">
        <f t="shared" si="31"/>
        <v>0</v>
      </c>
      <c r="BV42" s="11" t="b">
        <f t="shared" si="23"/>
        <v>0</v>
      </c>
      <c r="BW42" s="11" t="b">
        <f t="shared" si="23"/>
        <v>0</v>
      </c>
      <c r="BX42" s="5" t="s">
        <v>1056</v>
      </c>
      <c r="BZ42" s="11" t="b">
        <f t="shared" si="14"/>
        <v>1</v>
      </c>
      <c r="CA42" s="11" t="b">
        <f t="shared" si="15"/>
        <v>1</v>
      </c>
      <c r="CB42" s="11" t="b">
        <f t="shared" si="30"/>
        <v>0</v>
      </c>
      <c r="CC42" s="11" t="b">
        <f t="shared" si="30"/>
        <v>0</v>
      </c>
      <c r="CD42" s="11" t="b">
        <f t="shared" si="30"/>
        <v>0</v>
      </c>
      <c r="CE42" s="11" t="b">
        <f t="shared" si="30"/>
        <v>0</v>
      </c>
      <c r="CF42" s="11" t="b">
        <f t="shared" si="30"/>
        <v>0</v>
      </c>
      <c r="CG42" s="11" t="b">
        <f t="shared" si="30"/>
        <v>0</v>
      </c>
      <c r="CH42" s="11" t="b">
        <f t="shared" si="30"/>
        <v>0</v>
      </c>
      <c r="CI42" s="11" t="b">
        <f t="shared" si="30"/>
        <v>0</v>
      </c>
      <c r="CJ42" s="11" t="b">
        <f t="shared" si="30"/>
        <v>0</v>
      </c>
      <c r="CK42" s="11" t="b">
        <f t="shared" si="30"/>
        <v>0</v>
      </c>
      <c r="CL42" s="11" t="b">
        <f t="shared" si="30"/>
        <v>0</v>
      </c>
      <c r="CM42" s="11" t="b">
        <f t="shared" si="30"/>
        <v>0</v>
      </c>
      <c r="CN42" s="11" t="b">
        <f t="shared" si="30"/>
        <v>0</v>
      </c>
      <c r="CO42" s="11" t="b">
        <f t="shared" si="25"/>
        <v>0</v>
      </c>
      <c r="CP42" s="11" t="b">
        <f t="shared" si="28"/>
        <v>0</v>
      </c>
      <c r="CQ42" s="11" t="b">
        <f t="shared" si="19"/>
        <v>0</v>
      </c>
      <c r="CR42" t="s">
        <v>518</v>
      </c>
    </row>
    <row r="43" spans="1:96">
      <c r="A43" t="s">
        <v>519</v>
      </c>
      <c r="B43" t="s">
        <v>520</v>
      </c>
      <c r="C43" t="s">
        <v>281</v>
      </c>
      <c r="D43" t="s">
        <v>70</v>
      </c>
      <c r="E43" t="s">
        <v>71</v>
      </c>
      <c r="F43" t="s">
        <v>56</v>
      </c>
      <c r="G43">
        <f t="shared" si="29"/>
        <v>0</v>
      </c>
      <c r="H43">
        <f t="shared" si="29"/>
        <v>0</v>
      </c>
      <c r="I43">
        <f t="shared" si="29"/>
        <v>0</v>
      </c>
      <c r="J43">
        <f t="shared" si="29"/>
        <v>1</v>
      </c>
      <c r="K43">
        <f t="shared" si="6"/>
        <v>1</v>
      </c>
      <c r="L43" t="s">
        <v>96</v>
      </c>
      <c r="M43" t="s">
        <v>521</v>
      </c>
      <c r="N43" t="str">
        <f t="shared" si="7"/>
        <v>Winshester</v>
      </c>
      <c r="O43" t="s">
        <v>59</v>
      </c>
      <c r="P43" t="s">
        <v>98</v>
      </c>
      <c r="Q43">
        <v>5</v>
      </c>
      <c r="R43">
        <v>3</v>
      </c>
      <c r="S43">
        <v>4</v>
      </c>
      <c r="T43">
        <v>4</v>
      </c>
      <c r="U43">
        <v>3</v>
      </c>
      <c r="V43">
        <v>5</v>
      </c>
      <c r="W43">
        <v>0</v>
      </c>
      <c r="X43">
        <f t="shared" si="8"/>
        <v>8.3333333333333329E-2</v>
      </c>
      <c r="Y43">
        <f t="shared" si="9"/>
        <v>0.25</v>
      </c>
      <c r="Z43">
        <v>5</v>
      </c>
      <c r="AA43">
        <v>2</v>
      </c>
      <c r="AB43">
        <v>5</v>
      </c>
      <c r="AC43">
        <v>5</v>
      </c>
      <c r="AD43">
        <v>5</v>
      </c>
      <c r="AE43">
        <v>6</v>
      </c>
      <c r="AF43">
        <v>5</v>
      </c>
      <c r="AG43">
        <v>1</v>
      </c>
      <c r="AH43">
        <v>5</v>
      </c>
      <c r="AI43" s="35">
        <v>3</v>
      </c>
      <c r="AJ43">
        <v>1</v>
      </c>
      <c r="AK43">
        <v>3</v>
      </c>
      <c r="AL43">
        <v>3</v>
      </c>
      <c r="AM43">
        <v>4</v>
      </c>
      <c r="AN43">
        <v>3</v>
      </c>
      <c r="AO43">
        <v>4</v>
      </c>
      <c r="AP43">
        <v>5</v>
      </c>
      <c r="AQ43">
        <v>3</v>
      </c>
      <c r="AR43">
        <v>4</v>
      </c>
      <c r="AS43">
        <v>4</v>
      </c>
      <c r="AT43">
        <v>4</v>
      </c>
      <c r="AU43">
        <v>4</v>
      </c>
      <c r="AV43">
        <f t="shared" si="10"/>
        <v>3.8</v>
      </c>
      <c r="AW43">
        <v>6</v>
      </c>
      <c r="AX43">
        <v>6</v>
      </c>
      <c r="AY43">
        <f t="shared" si="26"/>
        <v>3.25</v>
      </c>
      <c r="AZ43">
        <f t="shared" si="11"/>
        <v>1</v>
      </c>
      <c r="BA43">
        <f t="shared" si="27"/>
        <v>4.75</v>
      </c>
      <c r="BB43">
        <f t="shared" si="12"/>
        <v>1</v>
      </c>
      <c r="BC43" t="s">
        <v>86</v>
      </c>
      <c r="BD43" t="s">
        <v>522</v>
      </c>
      <c r="BE43" t="s">
        <v>523</v>
      </c>
      <c r="BF43">
        <v>1</v>
      </c>
      <c r="BH43">
        <f t="shared" si="3"/>
        <v>1</v>
      </c>
      <c r="BI43">
        <v>1</v>
      </c>
      <c r="BJ43">
        <v>2</v>
      </c>
      <c r="BK43">
        <f t="shared" si="13"/>
        <v>1</v>
      </c>
      <c r="BL43" t="s">
        <v>524</v>
      </c>
      <c r="BM43" t="s">
        <v>157</v>
      </c>
      <c r="BN43" s="1">
        <v>3.5532407407407405E-3</v>
      </c>
      <c r="BP43" s="5" t="s">
        <v>1041</v>
      </c>
      <c r="BR43" s="11" t="b">
        <f t="shared" si="31"/>
        <v>0</v>
      </c>
      <c r="BS43" s="11" t="b">
        <f t="shared" si="31"/>
        <v>0</v>
      </c>
      <c r="BT43" s="11" t="b">
        <f t="shared" si="31"/>
        <v>0</v>
      </c>
      <c r="BU43" s="11" t="b">
        <f t="shared" si="31"/>
        <v>0</v>
      </c>
      <c r="BV43" s="11" t="b">
        <f t="shared" si="23"/>
        <v>0</v>
      </c>
      <c r="BW43" s="11" t="b">
        <f t="shared" si="23"/>
        <v>0</v>
      </c>
      <c r="BZ43" s="11" t="b">
        <f t="shared" si="14"/>
        <v>0</v>
      </c>
      <c r="CA43" s="11" t="b">
        <f t="shared" si="15"/>
        <v>0</v>
      </c>
      <c r="CB43" s="11" t="b">
        <f t="shared" si="30"/>
        <v>0</v>
      </c>
      <c r="CC43" s="11" t="b">
        <f t="shared" si="30"/>
        <v>0</v>
      </c>
      <c r="CD43" s="11" t="b">
        <f t="shared" si="30"/>
        <v>0</v>
      </c>
      <c r="CE43" s="11" t="b">
        <f t="shared" si="30"/>
        <v>0</v>
      </c>
      <c r="CF43" s="11" t="b">
        <f t="shared" si="30"/>
        <v>0</v>
      </c>
      <c r="CG43" s="11" t="b">
        <f t="shared" si="30"/>
        <v>0</v>
      </c>
      <c r="CH43" s="11" t="b">
        <f t="shared" si="30"/>
        <v>0</v>
      </c>
      <c r="CI43" s="11" t="b">
        <f t="shared" si="30"/>
        <v>0</v>
      </c>
      <c r="CJ43" s="11" t="b">
        <f t="shared" si="30"/>
        <v>0</v>
      </c>
      <c r="CK43" s="11" t="b">
        <f t="shared" si="30"/>
        <v>0</v>
      </c>
      <c r="CL43" s="11" t="b">
        <f t="shared" si="30"/>
        <v>0</v>
      </c>
      <c r="CM43" s="11" t="b">
        <f t="shared" si="30"/>
        <v>0</v>
      </c>
      <c r="CN43" s="11" t="b">
        <f t="shared" si="30"/>
        <v>0</v>
      </c>
      <c r="CO43" s="11" t="b">
        <f t="shared" si="25"/>
        <v>0</v>
      </c>
      <c r="CP43" s="11" t="b">
        <f t="shared" si="28"/>
        <v>0</v>
      </c>
      <c r="CQ43" s="11" t="b">
        <f t="shared" si="19"/>
        <v>0</v>
      </c>
    </row>
    <row r="44" spans="1:96">
      <c r="A44" t="s">
        <v>525</v>
      </c>
      <c r="B44" t="s">
        <v>526</v>
      </c>
      <c r="C44" t="s">
        <v>281</v>
      </c>
      <c r="D44" t="s">
        <v>54</v>
      </c>
      <c r="E44" t="s">
        <v>71</v>
      </c>
      <c r="F44" t="s">
        <v>116</v>
      </c>
      <c r="G44">
        <f t="shared" si="29"/>
        <v>0</v>
      </c>
      <c r="H44">
        <f t="shared" si="29"/>
        <v>1</v>
      </c>
      <c r="I44">
        <f t="shared" si="29"/>
        <v>0</v>
      </c>
      <c r="J44">
        <f t="shared" si="29"/>
        <v>0</v>
      </c>
      <c r="K44">
        <f t="shared" si="6"/>
        <v>1</v>
      </c>
      <c r="L44" t="s">
        <v>72</v>
      </c>
      <c r="M44" t="s">
        <v>58</v>
      </c>
      <c r="N44" t="str">
        <f t="shared" si="7"/>
        <v>Portugal</v>
      </c>
      <c r="O44" t="s">
        <v>59</v>
      </c>
      <c r="P44" t="s">
        <v>60</v>
      </c>
      <c r="Q44">
        <v>3</v>
      </c>
      <c r="R44">
        <v>3</v>
      </c>
      <c r="S44">
        <v>5</v>
      </c>
      <c r="T44">
        <v>4</v>
      </c>
      <c r="U44">
        <v>5</v>
      </c>
      <c r="V44">
        <v>5</v>
      </c>
      <c r="W44">
        <v>4</v>
      </c>
      <c r="X44">
        <f t="shared" si="8"/>
        <v>4.1666666666666664E-2</v>
      </c>
      <c r="Y44">
        <f t="shared" si="9"/>
        <v>0</v>
      </c>
      <c r="Z44">
        <v>5</v>
      </c>
      <c r="AA44">
        <v>6</v>
      </c>
      <c r="AB44">
        <v>6</v>
      </c>
      <c r="AC44">
        <v>6</v>
      </c>
      <c r="AD44">
        <v>6</v>
      </c>
      <c r="AE44">
        <v>6</v>
      </c>
      <c r="AF44">
        <v>5</v>
      </c>
      <c r="AG44">
        <v>0</v>
      </c>
      <c r="AH44">
        <v>6</v>
      </c>
      <c r="AI44" s="35">
        <v>5</v>
      </c>
      <c r="AJ44">
        <v>5</v>
      </c>
      <c r="AK44">
        <v>4</v>
      </c>
      <c r="AL44">
        <v>6</v>
      </c>
      <c r="AM44">
        <v>6</v>
      </c>
      <c r="AN44">
        <v>5</v>
      </c>
      <c r="AO44">
        <v>5</v>
      </c>
      <c r="AP44">
        <v>4</v>
      </c>
      <c r="AQ44">
        <v>5</v>
      </c>
      <c r="AR44">
        <v>5</v>
      </c>
      <c r="AS44">
        <v>6</v>
      </c>
      <c r="AT44">
        <v>5</v>
      </c>
      <c r="AU44">
        <v>5</v>
      </c>
      <c r="AV44">
        <f t="shared" si="10"/>
        <v>5.2</v>
      </c>
      <c r="AW44">
        <v>6</v>
      </c>
      <c r="AX44">
        <v>2</v>
      </c>
      <c r="AY44">
        <f t="shared" si="26"/>
        <v>5</v>
      </c>
      <c r="AZ44">
        <f t="shared" si="11"/>
        <v>1</v>
      </c>
      <c r="BA44">
        <f t="shared" si="27"/>
        <v>5.75</v>
      </c>
      <c r="BB44">
        <f t="shared" si="12"/>
        <v>1</v>
      </c>
      <c r="BC44" t="s">
        <v>282</v>
      </c>
      <c r="BD44" t="s">
        <v>267</v>
      </c>
      <c r="BE44" t="s">
        <v>527</v>
      </c>
      <c r="BF44">
        <v>1</v>
      </c>
      <c r="BH44">
        <f t="shared" si="3"/>
        <v>1</v>
      </c>
      <c r="BI44">
        <v>1</v>
      </c>
      <c r="BJ44">
        <v>5</v>
      </c>
      <c r="BK44">
        <f t="shared" si="13"/>
        <v>1</v>
      </c>
      <c r="BL44" t="s">
        <v>292</v>
      </c>
      <c r="BM44" t="s">
        <v>286</v>
      </c>
      <c r="BN44" s="1">
        <v>8.2407407407407412E-3</v>
      </c>
      <c r="BO44" t="s">
        <v>528</v>
      </c>
      <c r="BP44" s="5" t="s">
        <v>1042</v>
      </c>
      <c r="BR44" s="11" t="b">
        <f t="shared" si="31"/>
        <v>0</v>
      </c>
      <c r="BS44" s="11" t="b">
        <f t="shared" si="31"/>
        <v>0</v>
      </c>
      <c r="BT44" s="11" t="b">
        <f t="shared" si="31"/>
        <v>0</v>
      </c>
      <c r="BU44" s="11" t="b">
        <f t="shared" si="31"/>
        <v>0</v>
      </c>
      <c r="BV44" s="11" t="b">
        <f t="shared" si="23"/>
        <v>0</v>
      </c>
      <c r="BW44" s="11" t="b">
        <f t="shared" si="23"/>
        <v>0</v>
      </c>
      <c r="BX44" s="5" t="s">
        <v>1064</v>
      </c>
      <c r="BY44" s="5" t="s">
        <v>1062</v>
      </c>
      <c r="BZ44" s="11" t="b">
        <f t="shared" si="14"/>
        <v>0</v>
      </c>
      <c r="CA44" s="11" t="b">
        <f t="shared" si="15"/>
        <v>1</v>
      </c>
      <c r="CB44" s="11" t="b">
        <f t="shared" si="30"/>
        <v>1</v>
      </c>
      <c r="CC44" s="11" t="b">
        <f t="shared" si="30"/>
        <v>0</v>
      </c>
      <c r="CD44" s="11" t="b">
        <f t="shared" si="30"/>
        <v>0</v>
      </c>
      <c r="CE44" s="11" t="b">
        <f t="shared" si="30"/>
        <v>0</v>
      </c>
      <c r="CF44" s="11" t="b">
        <f t="shared" si="30"/>
        <v>0</v>
      </c>
      <c r="CG44" s="11" t="b">
        <f t="shared" si="30"/>
        <v>0</v>
      </c>
      <c r="CH44" s="11" t="b">
        <f t="shared" si="30"/>
        <v>0</v>
      </c>
      <c r="CI44" s="11" t="b">
        <f t="shared" si="30"/>
        <v>0</v>
      </c>
      <c r="CJ44" s="11" t="b">
        <f t="shared" si="30"/>
        <v>0</v>
      </c>
      <c r="CK44" s="11" t="b">
        <f t="shared" si="30"/>
        <v>0</v>
      </c>
      <c r="CL44" s="11" t="b">
        <f t="shared" si="30"/>
        <v>0</v>
      </c>
      <c r="CM44" s="11" t="b">
        <f t="shared" si="30"/>
        <v>0</v>
      </c>
      <c r="CN44" s="11" t="b">
        <f t="shared" si="30"/>
        <v>0</v>
      </c>
      <c r="CO44" s="11" t="b">
        <f t="shared" si="25"/>
        <v>0</v>
      </c>
      <c r="CP44" s="11" t="b">
        <f t="shared" si="28"/>
        <v>0</v>
      </c>
      <c r="CQ44" s="11" t="b">
        <f t="shared" si="19"/>
        <v>1</v>
      </c>
    </row>
    <row r="45" spans="1:96">
      <c r="A45" t="s">
        <v>529</v>
      </c>
      <c r="B45" t="s">
        <v>530</v>
      </c>
      <c r="C45" t="s">
        <v>281</v>
      </c>
      <c r="D45" t="s">
        <v>54</v>
      </c>
      <c r="E45" t="s">
        <v>71</v>
      </c>
      <c r="F45" t="s">
        <v>116</v>
      </c>
      <c r="G45">
        <f t="shared" si="29"/>
        <v>0</v>
      </c>
      <c r="H45">
        <f t="shared" si="29"/>
        <v>1</v>
      </c>
      <c r="I45">
        <f t="shared" si="29"/>
        <v>0</v>
      </c>
      <c r="J45">
        <f t="shared" si="29"/>
        <v>0</v>
      </c>
      <c r="K45">
        <f t="shared" si="6"/>
        <v>1</v>
      </c>
      <c r="L45" t="s">
        <v>72</v>
      </c>
      <c r="M45" t="s">
        <v>58</v>
      </c>
      <c r="N45" t="str">
        <f t="shared" si="7"/>
        <v>Portugal</v>
      </c>
      <c r="O45" t="s">
        <v>59</v>
      </c>
      <c r="P45" t="s">
        <v>60</v>
      </c>
      <c r="Q45">
        <v>0</v>
      </c>
      <c r="R45">
        <v>4</v>
      </c>
      <c r="S45">
        <v>3</v>
      </c>
      <c r="T45">
        <v>3</v>
      </c>
      <c r="U45">
        <v>0</v>
      </c>
      <c r="V45">
        <v>4</v>
      </c>
      <c r="W45">
        <v>5</v>
      </c>
      <c r="X45">
        <f t="shared" si="8"/>
        <v>-0.16666666666666666</v>
      </c>
      <c r="Y45">
        <f t="shared" si="9"/>
        <v>8.3333333333333329E-2</v>
      </c>
      <c r="Z45">
        <v>0</v>
      </c>
      <c r="AA45">
        <v>2</v>
      </c>
      <c r="AB45">
        <v>1</v>
      </c>
      <c r="AC45">
        <v>2</v>
      </c>
      <c r="AD45">
        <v>3</v>
      </c>
      <c r="AE45">
        <v>2</v>
      </c>
      <c r="AF45">
        <v>1</v>
      </c>
      <c r="AG45">
        <v>5</v>
      </c>
      <c r="AH45">
        <v>1</v>
      </c>
      <c r="AI45" s="35">
        <v>2</v>
      </c>
      <c r="AJ45">
        <v>4</v>
      </c>
      <c r="AK45">
        <v>3</v>
      </c>
      <c r="AL45">
        <v>1</v>
      </c>
      <c r="AM45">
        <v>4</v>
      </c>
      <c r="AN45">
        <v>3</v>
      </c>
      <c r="AO45">
        <v>5</v>
      </c>
      <c r="AP45">
        <v>4</v>
      </c>
      <c r="AQ45">
        <v>1</v>
      </c>
      <c r="AR45">
        <v>2</v>
      </c>
      <c r="AS45">
        <v>2</v>
      </c>
      <c r="AT45">
        <v>2</v>
      </c>
      <c r="AU45">
        <v>2</v>
      </c>
      <c r="AV45">
        <f t="shared" si="10"/>
        <v>1.8</v>
      </c>
      <c r="AW45">
        <v>6</v>
      </c>
      <c r="AX45">
        <v>2</v>
      </c>
      <c r="AY45">
        <f t="shared" si="26"/>
        <v>3.25</v>
      </c>
      <c r="AZ45">
        <f t="shared" si="11"/>
        <v>1</v>
      </c>
      <c r="BA45">
        <f t="shared" si="27"/>
        <v>1.5</v>
      </c>
      <c r="BB45">
        <f t="shared" si="12"/>
        <v>0</v>
      </c>
      <c r="BC45" t="s">
        <v>297</v>
      </c>
      <c r="BD45" t="s">
        <v>216</v>
      </c>
      <c r="BE45" t="s">
        <v>531</v>
      </c>
      <c r="BF45">
        <v>0</v>
      </c>
      <c r="BG45" t="s">
        <v>1100</v>
      </c>
      <c r="BH45" t="str">
        <f t="shared" si="3"/>
        <v>no dialog file</v>
      </c>
      <c r="BI45">
        <v>3</v>
      </c>
      <c r="BJ45">
        <v>5</v>
      </c>
      <c r="BK45">
        <f t="shared" si="13"/>
        <v>1</v>
      </c>
      <c r="BL45" t="s">
        <v>532</v>
      </c>
      <c r="BM45" t="s">
        <v>399</v>
      </c>
      <c r="BN45" s="1">
        <v>5.8449074074074072E-3</v>
      </c>
      <c r="BO45" t="s">
        <v>533</v>
      </c>
      <c r="BP45" s="5" t="s">
        <v>1042</v>
      </c>
      <c r="BR45" s="11" t="b">
        <f t="shared" si="31"/>
        <v>0</v>
      </c>
      <c r="BS45" s="11" t="b">
        <f t="shared" si="31"/>
        <v>0</v>
      </c>
      <c r="BT45" s="11" t="b">
        <f t="shared" si="31"/>
        <v>0</v>
      </c>
      <c r="BU45" s="11" t="b">
        <f t="shared" si="31"/>
        <v>0</v>
      </c>
      <c r="BV45" s="11" t="b">
        <f t="shared" si="23"/>
        <v>0</v>
      </c>
      <c r="BW45" s="11" t="b">
        <f t="shared" si="23"/>
        <v>0</v>
      </c>
      <c r="BZ45" s="11" t="b">
        <f t="shared" si="14"/>
        <v>0</v>
      </c>
      <c r="CA45" s="11" t="b">
        <f t="shared" si="15"/>
        <v>0</v>
      </c>
      <c r="CB45" s="11" t="b">
        <f t="shared" si="30"/>
        <v>0</v>
      </c>
      <c r="CC45" s="11" t="b">
        <f t="shared" si="30"/>
        <v>0</v>
      </c>
      <c r="CD45" s="11" t="b">
        <f t="shared" si="30"/>
        <v>0</v>
      </c>
      <c r="CE45" s="11" t="b">
        <f t="shared" si="30"/>
        <v>0</v>
      </c>
      <c r="CF45" s="11" t="b">
        <f t="shared" si="30"/>
        <v>0</v>
      </c>
      <c r="CG45" s="11" t="b">
        <f t="shared" si="30"/>
        <v>0</v>
      </c>
      <c r="CH45" s="11" t="b">
        <f t="shared" si="30"/>
        <v>0</v>
      </c>
      <c r="CI45" s="11" t="b">
        <f t="shared" si="30"/>
        <v>0</v>
      </c>
      <c r="CJ45" s="11" t="b">
        <f t="shared" si="30"/>
        <v>0</v>
      </c>
      <c r="CK45" s="11" t="b">
        <f t="shared" si="30"/>
        <v>0</v>
      </c>
      <c r="CL45" s="11" t="b">
        <f t="shared" si="30"/>
        <v>0</v>
      </c>
      <c r="CM45" s="11" t="b">
        <f t="shared" si="30"/>
        <v>0</v>
      </c>
      <c r="CN45" s="11" t="b">
        <f t="shared" si="30"/>
        <v>0</v>
      </c>
      <c r="CO45" s="11" t="b">
        <f t="shared" si="25"/>
        <v>0</v>
      </c>
      <c r="CP45" s="11" t="b">
        <f t="shared" si="28"/>
        <v>0</v>
      </c>
      <c r="CQ45" s="11" t="b">
        <f t="shared" si="19"/>
        <v>0</v>
      </c>
    </row>
    <row r="46" spans="1:96">
      <c r="A46" t="s">
        <v>534</v>
      </c>
      <c r="B46" t="s">
        <v>535</v>
      </c>
      <c r="C46" t="s">
        <v>281</v>
      </c>
      <c r="D46" t="s">
        <v>54</v>
      </c>
      <c r="E46" t="s">
        <v>82</v>
      </c>
      <c r="F46" t="s">
        <v>56</v>
      </c>
      <c r="G46">
        <f t="shared" si="29"/>
        <v>0</v>
      </c>
      <c r="H46">
        <f t="shared" si="29"/>
        <v>0</v>
      </c>
      <c r="I46">
        <f t="shared" si="29"/>
        <v>0</v>
      </c>
      <c r="J46">
        <f t="shared" si="29"/>
        <v>1</v>
      </c>
      <c r="K46">
        <f t="shared" si="6"/>
        <v>1</v>
      </c>
      <c r="L46" t="s">
        <v>96</v>
      </c>
      <c r="M46" t="s">
        <v>58</v>
      </c>
      <c r="N46" t="str">
        <f t="shared" si="7"/>
        <v>Portugal</v>
      </c>
      <c r="O46" t="s">
        <v>59</v>
      </c>
      <c r="P46" t="s">
        <v>60</v>
      </c>
      <c r="Q46">
        <v>3</v>
      </c>
      <c r="R46">
        <v>2</v>
      </c>
      <c r="S46">
        <v>5</v>
      </c>
      <c r="T46">
        <v>2</v>
      </c>
      <c r="U46">
        <v>3</v>
      </c>
      <c r="V46">
        <v>5</v>
      </c>
      <c r="W46">
        <v>5</v>
      </c>
      <c r="X46">
        <f t="shared" si="8"/>
        <v>0.16666666666666666</v>
      </c>
      <c r="Y46">
        <f t="shared" si="9"/>
        <v>-4.1666666666666664E-2</v>
      </c>
      <c r="Z46">
        <v>6</v>
      </c>
      <c r="AA46">
        <v>6</v>
      </c>
      <c r="AB46">
        <v>6</v>
      </c>
      <c r="AC46">
        <v>6</v>
      </c>
      <c r="AD46">
        <v>6</v>
      </c>
      <c r="AE46">
        <v>6</v>
      </c>
      <c r="AF46">
        <v>3</v>
      </c>
      <c r="AG46">
        <v>0</v>
      </c>
      <c r="AH46">
        <v>6</v>
      </c>
      <c r="AI46" s="35">
        <v>6</v>
      </c>
      <c r="AJ46">
        <v>6</v>
      </c>
      <c r="AK46">
        <v>6</v>
      </c>
      <c r="AL46">
        <v>5</v>
      </c>
      <c r="AM46">
        <v>6</v>
      </c>
      <c r="AN46">
        <v>6</v>
      </c>
      <c r="AO46">
        <v>6</v>
      </c>
      <c r="AP46">
        <v>3</v>
      </c>
      <c r="AQ46">
        <v>6</v>
      </c>
      <c r="AR46">
        <v>6</v>
      </c>
      <c r="AS46">
        <v>6</v>
      </c>
      <c r="AT46">
        <v>6</v>
      </c>
      <c r="AU46">
        <v>6</v>
      </c>
      <c r="AV46">
        <f t="shared" si="10"/>
        <v>6</v>
      </c>
      <c r="AW46">
        <v>6</v>
      </c>
      <c r="AX46">
        <v>3</v>
      </c>
      <c r="AY46">
        <f t="shared" si="26"/>
        <v>5.5</v>
      </c>
      <c r="AZ46">
        <f t="shared" si="11"/>
        <v>1</v>
      </c>
      <c r="BA46">
        <f t="shared" si="27"/>
        <v>5.625</v>
      </c>
      <c r="BB46">
        <f t="shared" si="12"/>
        <v>1</v>
      </c>
      <c r="BC46" t="s">
        <v>61</v>
      </c>
      <c r="BD46" t="s">
        <v>536</v>
      </c>
      <c r="BE46" t="s">
        <v>537</v>
      </c>
      <c r="BF46">
        <v>1</v>
      </c>
      <c r="BH46">
        <f t="shared" si="3"/>
        <v>1</v>
      </c>
      <c r="BI46">
        <v>1</v>
      </c>
      <c r="BJ46">
        <v>3</v>
      </c>
      <c r="BK46">
        <f t="shared" si="13"/>
        <v>1</v>
      </c>
      <c r="BL46" t="s">
        <v>538</v>
      </c>
      <c r="BM46" t="s">
        <v>65</v>
      </c>
      <c r="BN46" s="1">
        <v>4.5254629629629629E-3</v>
      </c>
      <c r="BO46" t="s">
        <v>539</v>
      </c>
      <c r="BP46" s="5" t="s">
        <v>736</v>
      </c>
      <c r="BQ46" s="5" t="s">
        <v>1148</v>
      </c>
      <c r="BR46" s="11" t="b">
        <f t="shared" si="31"/>
        <v>0</v>
      </c>
      <c r="BS46" s="11" t="b">
        <f t="shared" si="31"/>
        <v>0</v>
      </c>
      <c r="BT46" s="11" t="b">
        <f t="shared" si="31"/>
        <v>0</v>
      </c>
      <c r="BU46" s="11" t="b">
        <f t="shared" si="31"/>
        <v>0</v>
      </c>
      <c r="BV46" s="11" t="b">
        <f t="shared" si="23"/>
        <v>1</v>
      </c>
      <c r="BW46" s="11" t="b">
        <f t="shared" si="23"/>
        <v>0</v>
      </c>
      <c r="BZ46" s="11" t="b">
        <f t="shared" si="14"/>
        <v>0</v>
      </c>
      <c r="CA46" s="11" t="b">
        <f t="shared" si="15"/>
        <v>0</v>
      </c>
      <c r="CB46" s="11" t="b">
        <f t="shared" si="30"/>
        <v>0</v>
      </c>
      <c r="CC46" s="11" t="b">
        <f t="shared" si="30"/>
        <v>0</v>
      </c>
      <c r="CD46" s="11" t="b">
        <f t="shared" si="30"/>
        <v>0</v>
      </c>
      <c r="CE46" s="11" t="b">
        <f t="shared" si="30"/>
        <v>0</v>
      </c>
      <c r="CF46" s="11" t="b">
        <f t="shared" si="30"/>
        <v>0</v>
      </c>
      <c r="CG46" s="11" t="b">
        <f t="shared" si="30"/>
        <v>0</v>
      </c>
      <c r="CH46" s="11" t="b">
        <f t="shared" si="30"/>
        <v>0</v>
      </c>
      <c r="CI46" s="11" t="b">
        <f t="shared" si="30"/>
        <v>0</v>
      </c>
      <c r="CJ46" s="11" t="b">
        <f t="shared" si="30"/>
        <v>0</v>
      </c>
      <c r="CK46" s="11" t="b">
        <f t="shared" si="30"/>
        <v>0</v>
      </c>
      <c r="CL46" s="11" t="b">
        <f t="shared" si="30"/>
        <v>0</v>
      </c>
      <c r="CM46" s="11" t="b">
        <f t="shared" si="30"/>
        <v>0</v>
      </c>
      <c r="CN46" s="11" t="b">
        <f t="shared" si="30"/>
        <v>0</v>
      </c>
      <c r="CO46" s="11" t="b">
        <f t="shared" si="25"/>
        <v>0</v>
      </c>
      <c r="CP46" s="11" t="b">
        <f t="shared" si="28"/>
        <v>0</v>
      </c>
      <c r="CQ46" s="11" t="b">
        <f t="shared" si="19"/>
        <v>0</v>
      </c>
      <c r="CR46" t="s">
        <v>540</v>
      </c>
    </row>
    <row r="47" spans="1:96">
      <c r="A47" t="s">
        <v>541</v>
      </c>
      <c r="B47" t="s">
        <v>542</v>
      </c>
      <c r="C47" t="s">
        <v>281</v>
      </c>
      <c r="D47" t="s">
        <v>70</v>
      </c>
      <c r="E47" t="s">
        <v>55</v>
      </c>
      <c r="F47" t="s">
        <v>543</v>
      </c>
      <c r="G47">
        <f t="shared" si="29"/>
        <v>1</v>
      </c>
      <c r="H47">
        <f t="shared" si="29"/>
        <v>1</v>
      </c>
      <c r="I47">
        <f t="shared" si="29"/>
        <v>0</v>
      </c>
      <c r="J47">
        <f t="shared" si="29"/>
        <v>0</v>
      </c>
      <c r="K47">
        <f t="shared" si="6"/>
        <v>2</v>
      </c>
      <c r="L47" t="s">
        <v>96</v>
      </c>
      <c r="M47" t="s">
        <v>544</v>
      </c>
      <c r="N47" t="str">
        <f t="shared" si="7"/>
        <v xml:space="preserve">The Netherlands </v>
      </c>
      <c r="O47" t="s">
        <v>74</v>
      </c>
      <c r="P47" t="s">
        <v>60</v>
      </c>
      <c r="Q47">
        <v>4</v>
      </c>
      <c r="R47">
        <v>3</v>
      </c>
      <c r="S47">
        <v>4</v>
      </c>
      <c r="T47">
        <v>2</v>
      </c>
      <c r="U47">
        <v>3</v>
      </c>
      <c r="V47">
        <v>4</v>
      </c>
      <c r="W47">
        <v>3</v>
      </c>
      <c r="X47">
        <f t="shared" si="8"/>
        <v>0.125</v>
      </c>
      <c r="Y47">
        <f t="shared" si="9"/>
        <v>0</v>
      </c>
      <c r="Z47">
        <v>5</v>
      </c>
      <c r="AA47">
        <v>5</v>
      </c>
      <c r="AB47">
        <v>4</v>
      </c>
      <c r="AC47">
        <v>3</v>
      </c>
      <c r="AD47">
        <v>5</v>
      </c>
      <c r="AE47">
        <v>6</v>
      </c>
      <c r="AF47">
        <v>3</v>
      </c>
      <c r="AG47">
        <v>3</v>
      </c>
      <c r="AH47">
        <v>3</v>
      </c>
      <c r="AI47" s="35">
        <v>6</v>
      </c>
      <c r="AJ47">
        <v>3</v>
      </c>
      <c r="AK47">
        <v>4</v>
      </c>
      <c r="AL47">
        <v>5</v>
      </c>
      <c r="AM47">
        <v>6</v>
      </c>
      <c r="AN47">
        <v>6</v>
      </c>
      <c r="AO47">
        <v>5</v>
      </c>
      <c r="AP47">
        <v>5</v>
      </c>
      <c r="AQ47">
        <v>4</v>
      </c>
      <c r="AR47">
        <v>3</v>
      </c>
      <c r="AS47">
        <v>4</v>
      </c>
      <c r="AT47">
        <v>4</v>
      </c>
      <c r="AU47">
        <v>5</v>
      </c>
      <c r="AV47">
        <f t="shared" si="10"/>
        <v>4</v>
      </c>
      <c r="AW47">
        <v>6</v>
      </c>
      <c r="AX47">
        <v>6</v>
      </c>
      <c r="AY47">
        <f t="shared" si="26"/>
        <v>5</v>
      </c>
      <c r="AZ47">
        <f t="shared" si="11"/>
        <v>1</v>
      </c>
      <c r="BA47">
        <f t="shared" si="27"/>
        <v>4.25</v>
      </c>
      <c r="BB47">
        <f t="shared" si="12"/>
        <v>1</v>
      </c>
      <c r="BC47" t="s">
        <v>297</v>
      </c>
      <c r="BD47" t="s">
        <v>104</v>
      </c>
      <c r="BE47" t="s">
        <v>427</v>
      </c>
      <c r="BF47">
        <v>2</v>
      </c>
      <c r="BH47">
        <f t="shared" si="3"/>
        <v>2</v>
      </c>
      <c r="BI47">
        <v>1</v>
      </c>
      <c r="BJ47">
        <v>3</v>
      </c>
      <c r="BK47">
        <f t="shared" si="13"/>
        <v>1</v>
      </c>
      <c r="BL47" t="s">
        <v>545</v>
      </c>
      <c r="BM47" t="s">
        <v>301</v>
      </c>
      <c r="BN47" s="1">
        <v>5.8101851851851856E-3</v>
      </c>
      <c r="BO47" t="s">
        <v>546</v>
      </c>
      <c r="BP47" s="5" t="s">
        <v>736</v>
      </c>
      <c r="BR47" s="11" t="b">
        <f t="shared" si="31"/>
        <v>0</v>
      </c>
      <c r="BS47" s="11" t="b">
        <f t="shared" si="31"/>
        <v>0</v>
      </c>
      <c r="BT47" s="11" t="b">
        <f t="shared" si="31"/>
        <v>0</v>
      </c>
      <c r="BU47" s="11" t="b">
        <f t="shared" si="31"/>
        <v>0</v>
      </c>
      <c r="BV47" s="11" t="b">
        <f t="shared" si="23"/>
        <v>0</v>
      </c>
      <c r="BW47" s="11" t="b">
        <f t="shared" si="23"/>
        <v>0</v>
      </c>
      <c r="BZ47" s="11" t="b">
        <f t="shared" si="14"/>
        <v>0</v>
      </c>
      <c r="CA47" s="11" t="b">
        <f t="shared" si="15"/>
        <v>0</v>
      </c>
      <c r="CB47" s="11" t="b">
        <f t="shared" si="30"/>
        <v>0</v>
      </c>
      <c r="CC47" s="11" t="b">
        <f t="shared" si="30"/>
        <v>0</v>
      </c>
      <c r="CD47" s="11" t="b">
        <f t="shared" si="30"/>
        <v>0</v>
      </c>
      <c r="CE47" s="11" t="b">
        <f t="shared" si="30"/>
        <v>0</v>
      </c>
      <c r="CF47" s="11" t="b">
        <f t="shared" si="30"/>
        <v>0</v>
      </c>
      <c r="CG47" s="11" t="b">
        <f t="shared" si="30"/>
        <v>0</v>
      </c>
      <c r="CH47" s="11" t="b">
        <f t="shared" si="30"/>
        <v>0</v>
      </c>
      <c r="CI47" s="11" t="b">
        <f t="shared" si="30"/>
        <v>0</v>
      </c>
      <c r="CJ47" s="11" t="b">
        <f t="shared" si="30"/>
        <v>0</v>
      </c>
      <c r="CK47" s="11" t="b">
        <f t="shared" si="30"/>
        <v>0</v>
      </c>
      <c r="CL47" s="11" t="b">
        <f t="shared" si="30"/>
        <v>0</v>
      </c>
      <c r="CM47" s="11" t="b">
        <f t="shared" si="30"/>
        <v>0</v>
      </c>
      <c r="CN47" s="11" t="b">
        <f t="shared" si="30"/>
        <v>0</v>
      </c>
      <c r="CO47" s="11" t="b">
        <f t="shared" si="25"/>
        <v>0</v>
      </c>
      <c r="CP47" s="11" t="b">
        <f t="shared" si="28"/>
        <v>0</v>
      </c>
      <c r="CQ47" s="11" t="b">
        <f t="shared" si="19"/>
        <v>0</v>
      </c>
    </row>
    <row r="48" spans="1:96">
      <c r="A48" t="s">
        <v>547</v>
      </c>
      <c r="B48" t="s">
        <v>548</v>
      </c>
      <c r="C48" t="s">
        <v>281</v>
      </c>
      <c r="D48" t="s">
        <v>81</v>
      </c>
      <c r="E48" t="s">
        <v>144</v>
      </c>
      <c r="F48" t="s">
        <v>83</v>
      </c>
      <c r="G48">
        <f t="shared" si="29"/>
        <v>0</v>
      </c>
      <c r="H48">
        <f t="shared" si="29"/>
        <v>0</v>
      </c>
      <c r="I48">
        <f t="shared" si="29"/>
        <v>1</v>
      </c>
      <c r="J48">
        <f t="shared" si="29"/>
        <v>0</v>
      </c>
      <c r="K48">
        <f t="shared" si="6"/>
        <v>1</v>
      </c>
      <c r="L48" t="s">
        <v>96</v>
      </c>
      <c r="M48" t="s">
        <v>109</v>
      </c>
      <c r="N48" t="str">
        <f t="shared" si="7"/>
        <v>UK</v>
      </c>
      <c r="O48" t="s">
        <v>74</v>
      </c>
      <c r="P48" t="s">
        <v>98</v>
      </c>
      <c r="Q48">
        <v>4</v>
      </c>
      <c r="R48">
        <v>3</v>
      </c>
      <c r="S48">
        <v>5</v>
      </c>
      <c r="T48">
        <v>2</v>
      </c>
      <c r="U48">
        <v>5</v>
      </c>
      <c r="V48">
        <v>4</v>
      </c>
      <c r="W48">
        <v>4</v>
      </c>
      <c r="X48">
        <f t="shared" si="8"/>
        <v>0.16666666666666666</v>
      </c>
      <c r="Y48">
        <f t="shared" si="9"/>
        <v>-0.125</v>
      </c>
      <c r="Z48">
        <v>5</v>
      </c>
      <c r="AA48">
        <v>5</v>
      </c>
      <c r="AB48">
        <v>4</v>
      </c>
      <c r="AC48">
        <v>6</v>
      </c>
      <c r="AD48">
        <v>5</v>
      </c>
      <c r="AE48">
        <v>6</v>
      </c>
      <c r="AF48">
        <v>4</v>
      </c>
      <c r="AG48">
        <v>0</v>
      </c>
      <c r="AH48">
        <v>6</v>
      </c>
      <c r="AI48" s="35">
        <v>5</v>
      </c>
      <c r="AJ48">
        <v>4</v>
      </c>
      <c r="AK48">
        <v>4</v>
      </c>
      <c r="AL48">
        <v>4</v>
      </c>
      <c r="AM48">
        <v>6</v>
      </c>
      <c r="AN48">
        <v>6</v>
      </c>
      <c r="AO48">
        <v>6</v>
      </c>
      <c r="AP48">
        <v>5</v>
      </c>
      <c r="AQ48">
        <v>3</v>
      </c>
      <c r="AR48">
        <v>4</v>
      </c>
      <c r="AS48">
        <v>4</v>
      </c>
      <c r="AT48">
        <v>3</v>
      </c>
      <c r="AU48">
        <v>4</v>
      </c>
      <c r="AV48">
        <f t="shared" si="10"/>
        <v>3.6</v>
      </c>
      <c r="AW48">
        <v>6</v>
      </c>
      <c r="AX48">
        <v>6</v>
      </c>
      <c r="AY48">
        <f t="shared" si="26"/>
        <v>5</v>
      </c>
      <c r="AZ48">
        <f t="shared" si="11"/>
        <v>1</v>
      </c>
      <c r="BA48">
        <f t="shared" si="27"/>
        <v>5.125</v>
      </c>
      <c r="BB48">
        <f t="shared" si="12"/>
        <v>1</v>
      </c>
      <c r="BC48" t="s">
        <v>86</v>
      </c>
      <c r="BD48" t="s">
        <v>392</v>
      </c>
      <c r="BE48" t="s">
        <v>393</v>
      </c>
      <c r="BF48">
        <v>3</v>
      </c>
      <c r="BH48">
        <f t="shared" si="3"/>
        <v>3</v>
      </c>
      <c r="BI48">
        <v>1</v>
      </c>
      <c r="BJ48">
        <v>3</v>
      </c>
      <c r="BK48">
        <f t="shared" si="13"/>
        <v>1</v>
      </c>
      <c r="BL48" t="s">
        <v>106</v>
      </c>
      <c r="BM48" t="s">
        <v>90</v>
      </c>
      <c r="BN48" s="1">
        <v>2.6620370370370374E-3</v>
      </c>
      <c r="BO48" t="s">
        <v>549</v>
      </c>
      <c r="BP48" s="5" t="s">
        <v>736</v>
      </c>
      <c r="BQ48" s="5" t="s">
        <v>1144</v>
      </c>
      <c r="BR48" s="11" t="b">
        <f t="shared" si="31"/>
        <v>1</v>
      </c>
      <c r="BS48" s="11" t="b">
        <f t="shared" si="31"/>
        <v>0</v>
      </c>
      <c r="BT48" s="11" t="b">
        <f t="shared" si="31"/>
        <v>0</v>
      </c>
      <c r="BU48" s="11" t="b">
        <f t="shared" si="31"/>
        <v>0</v>
      </c>
      <c r="BV48" s="11" t="b">
        <f t="shared" si="23"/>
        <v>0</v>
      </c>
      <c r="BW48" s="11" t="b">
        <f t="shared" si="23"/>
        <v>0</v>
      </c>
      <c r="BZ48" s="11" t="b">
        <f t="shared" si="14"/>
        <v>0</v>
      </c>
      <c r="CA48" s="11" t="b">
        <f t="shared" si="15"/>
        <v>0</v>
      </c>
      <c r="CB48" s="11" t="b">
        <f t="shared" si="30"/>
        <v>0</v>
      </c>
      <c r="CC48" s="11" t="b">
        <f t="shared" si="30"/>
        <v>0</v>
      </c>
      <c r="CD48" s="11" t="b">
        <f t="shared" si="30"/>
        <v>0</v>
      </c>
      <c r="CE48" s="11" t="b">
        <f t="shared" si="30"/>
        <v>0</v>
      </c>
      <c r="CF48" s="11" t="b">
        <f t="shared" si="30"/>
        <v>0</v>
      </c>
      <c r="CG48" s="11" t="b">
        <f t="shared" si="30"/>
        <v>0</v>
      </c>
      <c r="CH48" s="11" t="b">
        <f t="shared" si="30"/>
        <v>0</v>
      </c>
      <c r="CI48" s="11" t="b">
        <f t="shared" si="30"/>
        <v>0</v>
      </c>
      <c r="CJ48" s="11" t="b">
        <f t="shared" si="30"/>
        <v>0</v>
      </c>
      <c r="CK48" s="11" t="b">
        <f t="shared" si="30"/>
        <v>0</v>
      </c>
      <c r="CL48" s="11" t="b">
        <f t="shared" si="30"/>
        <v>0</v>
      </c>
      <c r="CM48" s="11" t="b">
        <f t="shared" si="30"/>
        <v>0</v>
      </c>
      <c r="CN48" s="11" t="b">
        <f t="shared" si="30"/>
        <v>0</v>
      </c>
      <c r="CO48" s="11" t="b">
        <f t="shared" si="25"/>
        <v>0</v>
      </c>
      <c r="CP48" s="11" t="b">
        <f t="shared" si="28"/>
        <v>0</v>
      </c>
      <c r="CQ48" s="11" t="b">
        <f t="shared" si="19"/>
        <v>0</v>
      </c>
      <c r="CR48" t="s">
        <v>169</v>
      </c>
    </row>
    <row r="49" spans="1:96">
      <c r="A49" t="s">
        <v>550</v>
      </c>
      <c r="B49" t="s">
        <v>551</v>
      </c>
      <c r="C49" t="s">
        <v>281</v>
      </c>
      <c r="D49" t="s">
        <v>70</v>
      </c>
      <c r="E49" t="s">
        <v>71</v>
      </c>
      <c r="F49" t="s">
        <v>116</v>
      </c>
      <c r="G49">
        <f t="shared" si="29"/>
        <v>0</v>
      </c>
      <c r="H49">
        <f t="shared" si="29"/>
        <v>1</v>
      </c>
      <c r="I49">
        <f t="shared" si="29"/>
        <v>0</v>
      </c>
      <c r="J49">
        <f t="shared" si="29"/>
        <v>0</v>
      </c>
      <c r="K49">
        <f t="shared" si="6"/>
        <v>1</v>
      </c>
      <c r="L49" t="s">
        <v>96</v>
      </c>
      <c r="M49" t="s">
        <v>84</v>
      </c>
      <c r="N49" t="str">
        <f t="shared" si="7"/>
        <v>United States</v>
      </c>
      <c r="O49" t="s">
        <v>74</v>
      </c>
      <c r="P49" t="s">
        <v>60</v>
      </c>
      <c r="Q49">
        <v>3</v>
      </c>
      <c r="R49">
        <v>1</v>
      </c>
      <c r="S49">
        <v>3</v>
      </c>
      <c r="T49">
        <v>2</v>
      </c>
      <c r="U49">
        <v>4</v>
      </c>
      <c r="V49">
        <v>4</v>
      </c>
      <c r="W49">
        <v>3</v>
      </c>
      <c r="X49">
        <f t="shared" si="8"/>
        <v>0.125</v>
      </c>
      <c r="Y49">
        <f t="shared" si="9"/>
        <v>-4.1666666666666664E-2</v>
      </c>
      <c r="Z49">
        <v>2</v>
      </c>
      <c r="AA49">
        <v>3</v>
      </c>
      <c r="AB49">
        <v>2</v>
      </c>
      <c r="AC49">
        <v>5</v>
      </c>
      <c r="AD49">
        <v>5</v>
      </c>
      <c r="AE49">
        <v>5</v>
      </c>
      <c r="AF49">
        <v>3</v>
      </c>
      <c r="AG49">
        <v>4</v>
      </c>
      <c r="AH49">
        <v>2</v>
      </c>
      <c r="AI49" s="35">
        <v>6</v>
      </c>
      <c r="AJ49">
        <v>4</v>
      </c>
      <c r="AK49">
        <v>3</v>
      </c>
      <c r="AL49">
        <v>4</v>
      </c>
      <c r="AM49">
        <v>5</v>
      </c>
      <c r="AN49">
        <v>5</v>
      </c>
      <c r="AO49">
        <v>5</v>
      </c>
      <c r="AP49">
        <v>6</v>
      </c>
      <c r="AQ49">
        <v>5</v>
      </c>
      <c r="AR49">
        <v>4</v>
      </c>
      <c r="AS49">
        <v>4</v>
      </c>
      <c r="AT49">
        <v>4</v>
      </c>
      <c r="AU49">
        <v>4</v>
      </c>
      <c r="AV49">
        <f t="shared" si="10"/>
        <v>4.2</v>
      </c>
      <c r="AW49">
        <v>6</v>
      </c>
      <c r="AX49">
        <v>6</v>
      </c>
      <c r="AY49">
        <f t="shared" si="26"/>
        <v>4.75</v>
      </c>
      <c r="AZ49">
        <f t="shared" si="11"/>
        <v>1</v>
      </c>
      <c r="BA49">
        <f t="shared" si="27"/>
        <v>3.375</v>
      </c>
      <c r="BB49">
        <f t="shared" si="12"/>
        <v>1</v>
      </c>
      <c r="BC49" t="s">
        <v>297</v>
      </c>
      <c r="BD49" t="s">
        <v>552</v>
      </c>
      <c r="BE49" t="s">
        <v>412</v>
      </c>
      <c r="BF49">
        <v>1</v>
      </c>
      <c r="BH49">
        <f t="shared" si="3"/>
        <v>1</v>
      </c>
      <c r="BI49">
        <v>1</v>
      </c>
      <c r="BJ49">
        <v>1</v>
      </c>
      <c r="BK49">
        <f t="shared" si="13"/>
        <v>0</v>
      </c>
      <c r="BL49" t="s">
        <v>553</v>
      </c>
      <c r="BM49" t="s">
        <v>301</v>
      </c>
      <c r="BN49" s="1">
        <v>4.1319444444444442E-3</v>
      </c>
      <c r="BP49" s="5" t="s">
        <v>1041</v>
      </c>
      <c r="BR49" s="11" t="b">
        <f t="shared" si="31"/>
        <v>0</v>
      </c>
      <c r="BS49" s="11" t="b">
        <f t="shared" si="31"/>
        <v>0</v>
      </c>
      <c r="BT49" s="11" t="b">
        <f t="shared" si="31"/>
        <v>0</v>
      </c>
      <c r="BU49" s="11" t="b">
        <f t="shared" si="31"/>
        <v>0</v>
      </c>
      <c r="BV49" s="11" t="b">
        <f t="shared" si="23"/>
        <v>0</v>
      </c>
      <c r="BW49" s="11" t="b">
        <f t="shared" si="23"/>
        <v>0</v>
      </c>
      <c r="BZ49" s="11" t="b">
        <f t="shared" si="14"/>
        <v>0</v>
      </c>
      <c r="CA49" s="11" t="b">
        <f t="shared" si="15"/>
        <v>0</v>
      </c>
      <c r="CB49" s="11" t="b">
        <f t="shared" si="30"/>
        <v>0</v>
      </c>
      <c r="CC49" s="11" t="b">
        <f t="shared" si="30"/>
        <v>0</v>
      </c>
      <c r="CD49" s="11" t="b">
        <f t="shared" si="30"/>
        <v>0</v>
      </c>
      <c r="CE49" s="11" t="b">
        <f t="shared" si="30"/>
        <v>0</v>
      </c>
      <c r="CF49" s="11" t="b">
        <f t="shared" si="30"/>
        <v>0</v>
      </c>
      <c r="CG49" s="11" t="b">
        <f t="shared" si="30"/>
        <v>0</v>
      </c>
      <c r="CH49" s="11" t="b">
        <f t="shared" si="30"/>
        <v>0</v>
      </c>
      <c r="CI49" s="11" t="b">
        <f t="shared" si="30"/>
        <v>0</v>
      </c>
      <c r="CJ49" s="11" t="b">
        <f t="shared" si="30"/>
        <v>0</v>
      </c>
      <c r="CK49" s="11" t="b">
        <f t="shared" si="30"/>
        <v>0</v>
      </c>
      <c r="CL49" s="11" t="b">
        <f t="shared" si="30"/>
        <v>0</v>
      </c>
      <c r="CM49" s="11" t="b">
        <f t="shared" si="30"/>
        <v>0</v>
      </c>
      <c r="CN49" s="11" t="b">
        <f t="shared" si="30"/>
        <v>0</v>
      </c>
      <c r="CO49" s="11" t="b">
        <f t="shared" si="25"/>
        <v>0</v>
      </c>
      <c r="CP49" s="11" t="b">
        <f t="shared" si="28"/>
        <v>0</v>
      </c>
      <c r="CQ49" s="11" t="b">
        <f t="shared" si="19"/>
        <v>0</v>
      </c>
    </row>
    <row r="50" spans="1:96">
      <c r="A50" t="s">
        <v>554</v>
      </c>
      <c r="B50" t="s">
        <v>555</v>
      </c>
      <c r="C50" t="s">
        <v>281</v>
      </c>
      <c r="D50" t="s">
        <v>70</v>
      </c>
      <c r="E50" t="s">
        <v>71</v>
      </c>
      <c r="F50" t="s">
        <v>56</v>
      </c>
      <c r="G50">
        <f t="shared" si="29"/>
        <v>0</v>
      </c>
      <c r="H50">
        <f t="shared" si="29"/>
        <v>0</v>
      </c>
      <c r="I50">
        <f t="shared" si="29"/>
        <v>0</v>
      </c>
      <c r="J50">
        <f t="shared" si="29"/>
        <v>1</v>
      </c>
      <c r="K50">
        <f t="shared" si="6"/>
        <v>1</v>
      </c>
      <c r="L50" t="s">
        <v>96</v>
      </c>
      <c r="M50" t="s">
        <v>125</v>
      </c>
      <c r="N50" t="str">
        <f t="shared" si="7"/>
        <v>United Kingdom</v>
      </c>
      <c r="O50" t="s">
        <v>59</v>
      </c>
      <c r="P50" t="s">
        <v>98</v>
      </c>
      <c r="Q50">
        <v>4</v>
      </c>
      <c r="R50">
        <v>4</v>
      </c>
      <c r="S50">
        <v>4</v>
      </c>
      <c r="T50">
        <v>3</v>
      </c>
      <c r="U50">
        <v>5</v>
      </c>
      <c r="V50">
        <v>5</v>
      </c>
      <c r="W50">
        <v>6</v>
      </c>
      <c r="X50">
        <f t="shared" si="8"/>
        <v>4.1666666666666664E-2</v>
      </c>
      <c r="Y50">
        <f t="shared" si="9"/>
        <v>-0.125</v>
      </c>
      <c r="Z50">
        <v>2</v>
      </c>
      <c r="AA50">
        <v>1</v>
      </c>
      <c r="AB50">
        <v>1</v>
      </c>
      <c r="AC50">
        <v>4</v>
      </c>
      <c r="AD50">
        <v>4</v>
      </c>
      <c r="AE50">
        <v>4</v>
      </c>
      <c r="AF50">
        <v>0</v>
      </c>
      <c r="AG50">
        <v>6</v>
      </c>
      <c r="AH50">
        <v>0</v>
      </c>
      <c r="AI50" s="35">
        <v>4</v>
      </c>
      <c r="AJ50">
        <v>4</v>
      </c>
      <c r="AK50">
        <v>4</v>
      </c>
      <c r="AL50">
        <v>4</v>
      </c>
      <c r="AM50">
        <v>4</v>
      </c>
      <c r="AN50">
        <v>4</v>
      </c>
      <c r="AO50">
        <v>4</v>
      </c>
      <c r="AP50">
        <v>4</v>
      </c>
      <c r="AQ50">
        <v>3</v>
      </c>
      <c r="AR50">
        <v>4</v>
      </c>
      <c r="AS50">
        <v>4</v>
      </c>
      <c r="AT50">
        <v>3</v>
      </c>
      <c r="AU50">
        <v>3</v>
      </c>
      <c r="AV50">
        <f t="shared" si="10"/>
        <v>3.4</v>
      </c>
      <c r="AW50">
        <v>6</v>
      </c>
      <c r="AX50">
        <v>4</v>
      </c>
      <c r="AY50">
        <f t="shared" si="26"/>
        <v>4</v>
      </c>
      <c r="AZ50">
        <f t="shared" si="11"/>
        <v>1</v>
      </c>
      <c r="BA50">
        <f t="shared" si="27"/>
        <v>2</v>
      </c>
      <c r="BB50">
        <f t="shared" si="12"/>
        <v>0</v>
      </c>
      <c r="BC50" t="s">
        <v>86</v>
      </c>
      <c r="BD50" t="s">
        <v>556</v>
      </c>
      <c r="BE50" t="s">
        <v>557</v>
      </c>
      <c r="BF50">
        <v>0</v>
      </c>
      <c r="BG50">
        <v>1</v>
      </c>
      <c r="BH50">
        <f t="shared" si="3"/>
        <v>1</v>
      </c>
      <c r="BI50">
        <v>1</v>
      </c>
      <c r="BJ50">
        <v>2</v>
      </c>
      <c r="BK50">
        <f t="shared" si="13"/>
        <v>1</v>
      </c>
      <c r="BL50" t="s">
        <v>106</v>
      </c>
      <c r="BM50" t="s">
        <v>90</v>
      </c>
      <c r="BN50" s="1">
        <v>7.0254629629629634E-3</v>
      </c>
      <c r="BO50" t="s">
        <v>558</v>
      </c>
      <c r="BP50" s="5" t="s">
        <v>1042</v>
      </c>
      <c r="BR50" s="11" t="b">
        <f t="shared" si="31"/>
        <v>0</v>
      </c>
      <c r="BS50" s="11" t="b">
        <f t="shared" si="31"/>
        <v>0</v>
      </c>
      <c r="BT50" s="11" t="b">
        <f t="shared" si="31"/>
        <v>0</v>
      </c>
      <c r="BU50" s="11" t="b">
        <f t="shared" si="31"/>
        <v>0</v>
      </c>
      <c r="BV50" s="11" t="b">
        <f t="shared" si="23"/>
        <v>0</v>
      </c>
      <c r="BW50" s="11" t="b">
        <f t="shared" si="23"/>
        <v>0</v>
      </c>
      <c r="BX50" s="5" t="s">
        <v>1065</v>
      </c>
      <c r="BZ50" s="11" t="b">
        <f t="shared" si="14"/>
        <v>0</v>
      </c>
      <c r="CA50" s="11" t="b">
        <f t="shared" si="15"/>
        <v>0</v>
      </c>
      <c r="CB50" s="11" t="b">
        <f t="shared" si="30"/>
        <v>0</v>
      </c>
      <c r="CC50" s="11" t="b">
        <f t="shared" si="30"/>
        <v>0</v>
      </c>
      <c r="CD50" s="11" t="b">
        <f t="shared" si="30"/>
        <v>0</v>
      </c>
      <c r="CE50" s="11" t="b">
        <f t="shared" si="30"/>
        <v>0</v>
      </c>
      <c r="CF50" s="11" t="b">
        <f t="shared" si="30"/>
        <v>0</v>
      </c>
      <c r="CG50" s="11" t="b">
        <f t="shared" si="30"/>
        <v>0</v>
      </c>
      <c r="CH50" s="11" t="b">
        <f t="shared" si="30"/>
        <v>0</v>
      </c>
      <c r="CI50" s="11" t="b">
        <f t="shared" si="30"/>
        <v>0</v>
      </c>
      <c r="CJ50" s="11" t="b">
        <f t="shared" si="30"/>
        <v>0</v>
      </c>
      <c r="CK50" s="11" t="b">
        <f t="shared" si="30"/>
        <v>0</v>
      </c>
      <c r="CL50" s="11" t="b">
        <f t="shared" si="30"/>
        <v>0</v>
      </c>
      <c r="CM50" s="11" t="b">
        <f t="shared" si="30"/>
        <v>0</v>
      </c>
      <c r="CN50" s="11" t="b">
        <f t="shared" si="30"/>
        <v>0</v>
      </c>
      <c r="CO50" s="11" t="b">
        <f t="shared" si="25"/>
        <v>1</v>
      </c>
      <c r="CP50" s="11" t="b">
        <f t="shared" si="28"/>
        <v>0</v>
      </c>
      <c r="CQ50" s="11" t="b">
        <f t="shared" si="19"/>
        <v>0</v>
      </c>
      <c r="CR50" t="s">
        <v>559</v>
      </c>
    </row>
    <row r="51" spans="1:96">
      <c r="A51" t="s">
        <v>560</v>
      </c>
      <c r="B51" t="s">
        <v>561</v>
      </c>
      <c r="C51" t="s">
        <v>562</v>
      </c>
      <c r="D51" t="s">
        <v>54</v>
      </c>
      <c r="E51" t="s">
        <v>144</v>
      </c>
      <c r="F51" t="s">
        <v>116</v>
      </c>
      <c r="G51">
        <f t="shared" si="29"/>
        <v>0</v>
      </c>
      <c r="H51">
        <f t="shared" si="29"/>
        <v>1</v>
      </c>
      <c r="I51">
        <f t="shared" si="29"/>
        <v>0</v>
      </c>
      <c r="J51">
        <f t="shared" si="29"/>
        <v>0</v>
      </c>
      <c r="K51">
        <f t="shared" si="6"/>
        <v>1</v>
      </c>
      <c r="L51" t="s">
        <v>72</v>
      </c>
      <c r="M51" t="s">
        <v>204</v>
      </c>
      <c r="N51" t="str">
        <f t="shared" si="7"/>
        <v>Spain</v>
      </c>
      <c r="O51" t="s">
        <v>74</v>
      </c>
      <c r="P51" t="s">
        <v>60</v>
      </c>
      <c r="Q51">
        <v>3</v>
      </c>
      <c r="R51">
        <v>1</v>
      </c>
      <c r="S51">
        <v>2</v>
      </c>
      <c r="T51">
        <v>1</v>
      </c>
      <c r="U51">
        <v>3</v>
      </c>
      <c r="V51">
        <v>4</v>
      </c>
      <c r="W51">
        <v>3</v>
      </c>
      <c r="X51">
        <f t="shared" si="8"/>
        <v>0.125</v>
      </c>
      <c r="Y51">
        <f t="shared" si="9"/>
        <v>-4.1666666666666664E-2</v>
      </c>
      <c r="Z51">
        <v>5</v>
      </c>
      <c r="AA51">
        <v>5</v>
      </c>
      <c r="AB51">
        <v>5</v>
      </c>
      <c r="AC51">
        <v>6</v>
      </c>
      <c r="AD51">
        <v>5</v>
      </c>
      <c r="AE51">
        <v>5</v>
      </c>
      <c r="AF51">
        <v>5</v>
      </c>
      <c r="AG51">
        <v>2</v>
      </c>
      <c r="AH51">
        <v>4</v>
      </c>
      <c r="AI51" s="35">
        <v>5</v>
      </c>
      <c r="AJ51">
        <v>5</v>
      </c>
      <c r="AK51">
        <v>5</v>
      </c>
      <c r="AL51">
        <v>4</v>
      </c>
      <c r="AM51">
        <v>6</v>
      </c>
      <c r="AN51">
        <v>5</v>
      </c>
      <c r="AO51">
        <v>5</v>
      </c>
      <c r="AP51">
        <v>4</v>
      </c>
      <c r="AQ51">
        <v>5</v>
      </c>
      <c r="AR51">
        <v>5</v>
      </c>
      <c r="AS51">
        <v>5</v>
      </c>
      <c r="AT51">
        <v>5</v>
      </c>
      <c r="AU51">
        <v>5</v>
      </c>
      <c r="AV51">
        <f t="shared" si="10"/>
        <v>5</v>
      </c>
      <c r="AW51">
        <v>6</v>
      </c>
      <c r="AX51">
        <v>3</v>
      </c>
      <c r="AY51">
        <f t="shared" si="26"/>
        <v>4.875</v>
      </c>
      <c r="AZ51">
        <f t="shared" si="11"/>
        <v>1</v>
      </c>
      <c r="BA51">
        <f t="shared" si="27"/>
        <v>5</v>
      </c>
      <c r="BB51">
        <f t="shared" si="12"/>
        <v>1</v>
      </c>
      <c r="BC51" t="s">
        <v>61</v>
      </c>
      <c r="BD51" t="s">
        <v>552</v>
      </c>
      <c r="BE51" t="s">
        <v>563</v>
      </c>
      <c r="BF51">
        <v>2</v>
      </c>
      <c r="BH51">
        <f t="shared" si="3"/>
        <v>2</v>
      </c>
      <c r="BI51">
        <v>2</v>
      </c>
      <c r="BJ51">
        <v>4</v>
      </c>
      <c r="BK51">
        <f t="shared" si="13"/>
        <v>1</v>
      </c>
      <c r="BL51" t="s">
        <v>564</v>
      </c>
      <c r="BM51" t="s">
        <v>236</v>
      </c>
      <c r="BN51" s="1">
        <v>4.6759259259259263E-3</v>
      </c>
      <c r="BO51" t="s">
        <v>565</v>
      </c>
      <c r="BP51" s="5" t="s">
        <v>736</v>
      </c>
      <c r="BQ51" s="5" t="s">
        <v>1144</v>
      </c>
      <c r="BR51" s="11" t="b">
        <f t="shared" si="31"/>
        <v>1</v>
      </c>
      <c r="BS51" s="11" t="b">
        <f t="shared" si="31"/>
        <v>0</v>
      </c>
      <c r="BT51" s="11" t="b">
        <f t="shared" si="31"/>
        <v>0</v>
      </c>
      <c r="BU51" s="11" t="b">
        <f t="shared" si="31"/>
        <v>0</v>
      </c>
      <c r="BV51" s="11" t="b">
        <f t="shared" si="23"/>
        <v>0</v>
      </c>
      <c r="BW51" s="11" t="b">
        <f t="shared" si="23"/>
        <v>0</v>
      </c>
      <c r="BZ51" s="11" t="b">
        <f t="shared" si="14"/>
        <v>0</v>
      </c>
      <c r="CA51" s="11" t="b">
        <f t="shared" si="15"/>
        <v>0</v>
      </c>
      <c r="CB51" s="11" t="b">
        <f t="shared" si="30"/>
        <v>0</v>
      </c>
      <c r="CC51" s="11" t="b">
        <f t="shared" si="30"/>
        <v>0</v>
      </c>
      <c r="CD51" s="11" t="b">
        <f t="shared" si="30"/>
        <v>0</v>
      </c>
      <c r="CE51" s="11" t="b">
        <f t="shared" si="30"/>
        <v>0</v>
      </c>
      <c r="CF51" s="11" t="b">
        <f t="shared" si="30"/>
        <v>0</v>
      </c>
      <c r="CG51" s="11" t="b">
        <f t="shared" si="30"/>
        <v>0</v>
      </c>
      <c r="CH51" s="11" t="b">
        <f t="shared" si="30"/>
        <v>0</v>
      </c>
      <c r="CI51" s="11" t="b">
        <f t="shared" si="30"/>
        <v>0</v>
      </c>
      <c r="CJ51" s="11" t="b">
        <f t="shared" si="30"/>
        <v>0</v>
      </c>
      <c r="CK51" s="11" t="b">
        <f t="shared" si="30"/>
        <v>0</v>
      </c>
      <c r="CL51" s="11" t="b">
        <f t="shared" si="30"/>
        <v>0</v>
      </c>
      <c r="CM51" s="11" t="b">
        <f t="shared" si="30"/>
        <v>0</v>
      </c>
      <c r="CN51" s="11" t="b">
        <f t="shared" si="30"/>
        <v>0</v>
      </c>
      <c r="CO51" s="11" t="b">
        <f t="shared" si="25"/>
        <v>0</v>
      </c>
      <c r="CP51" s="11" t="b">
        <f t="shared" si="28"/>
        <v>0</v>
      </c>
      <c r="CQ51" s="11" t="b">
        <f t="shared" si="19"/>
        <v>0</v>
      </c>
    </row>
    <row r="52" spans="1:96">
      <c r="A52" t="s">
        <v>566</v>
      </c>
      <c r="B52" t="s">
        <v>567</v>
      </c>
      <c r="C52" t="s">
        <v>562</v>
      </c>
      <c r="D52" t="s">
        <v>70</v>
      </c>
      <c r="E52" t="s">
        <v>71</v>
      </c>
      <c r="F52" t="s">
        <v>56</v>
      </c>
      <c r="G52">
        <f t="shared" si="29"/>
        <v>0</v>
      </c>
      <c r="H52">
        <f t="shared" si="29"/>
        <v>0</v>
      </c>
      <c r="I52">
        <f t="shared" si="29"/>
        <v>0</v>
      </c>
      <c r="J52">
        <f t="shared" si="29"/>
        <v>1</v>
      </c>
      <c r="K52">
        <f t="shared" si="6"/>
        <v>1</v>
      </c>
      <c r="L52" t="s">
        <v>96</v>
      </c>
      <c r="M52" t="s">
        <v>97</v>
      </c>
      <c r="N52" t="str">
        <f t="shared" si="7"/>
        <v>uk</v>
      </c>
      <c r="O52" t="s">
        <v>74</v>
      </c>
      <c r="P52" t="s">
        <v>98</v>
      </c>
      <c r="Q52">
        <v>3</v>
      </c>
      <c r="R52">
        <v>4</v>
      </c>
      <c r="S52">
        <v>3</v>
      </c>
      <c r="T52">
        <v>4</v>
      </c>
      <c r="U52">
        <v>6</v>
      </c>
      <c r="V52">
        <v>2</v>
      </c>
      <c r="W52">
        <v>2</v>
      </c>
      <c r="X52">
        <f t="shared" si="8"/>
        <v>-8.3333333333333329E-2</v>
      </c>
      <c r="Y52">
        <f t="shared" si="9"/>
        <v>-8.3333333333333329E-2</v>
      </c>
      <c r="Z52">
        <v>6</v>
      </c>
      <c r="AA52">
        <v>6</v>
      </c>
      <c r="AB52">
        <v>6</v>
      </c>
      <c r="AC52">
        <v>6</v>
      </c>
      <c r="AD52">
        <v>6</v>
      </c>
      <c r="AE52">
        <v>6</v>
      </c>
      <c r="AF52">
        <v>6</v>
      </c>
      <c r="AG52">
        <v>0</v>
      </c>
      <c r="AH52">
        <v>6</v>
      </c>
      <c r="AI52" s="35">
        <v>3</v>
      </c>
      <c r="AJ52">
        <v>5</v>
      </c>
      <c r="AK52">
        <v>4</v>
      </c>
      <c r="AL52">
        <v>3</v>
      </c>
      <c r="AM52">
        <v>6</v>
      </c>
      <c r="AN52">
        <v>6</v>
      </c>
      <c r="AO52">
        <v>6</v>
      </c>
      <c r="AP52">
        <v>4</v>
      </c>
      <c r="AQ52">
        <v>6</v>
      </c>
      <c r="AR52">
        <v>5</v>
      </c>
      <c r="AS52">
        <v>6</v>
      </c>
      <c r="AT52">
        <v>2</v>
      </c>
      <c r="AU52">
        <v>5</v>
      </c>
      <c r="AV52">
        <f t="shared" si="10"/>
        <v>4.8</v>
      </c>
      <c r="AW52">
        <v>6</v>
      </c>
      <c r="AX52">
        <v>6</v>
      </c>
      <c r="AY52">
        <f t="shared" si="26"/>
        <v>4.625</v>
      </c>
      <c r="AZ52">
        <f t="shared" si="11"/>
        <v>1</v>
      </c>
      <c r="BA52">
        <f t="shared" si="27"/>
        <v>6</v>
      </c>
      <c r="BB52">
        <f t="shared" si="12"/>
        <v>1</v>
      </c>
      <c r="BC52" t="s">
        <v>297</v>
      </c>
      <c r="BD52" t="s">
        <v>335</v>
      </c>
      <c r="BE52" t="s">
        <v>336</v>
      </c>
      <c r="BF52">
        <v>1</v>
      </c>
      <c r="BH52">
        <f t="shared" si="3"/>
        <v>1</v>
      </c>
      <c r="BI52">
        <v>1</v>
      </c>
      <c r="BJ52">
        <v>4</v>
      </c>
      <c r="BK52">
        <f t="shared" si="13"/>
        <v>1</v>
      </c>
      <c r="BL52" t="s">
        <v>545</v>
      </c>
      <c r="BM52" t="s">
        <v>301</v>
      </c>
      <c r="BN52" s="1">
        <v>1.2812499999999999E-2</v>
      </c>
      <c r="BO52" t="s">
        <v>568</v>
      </c>
      <c r="BP52" s="5" t="s">
        <v>736</v>
      </c>
      <c r="BQ52" s="5" t="s">
        <v>1146</v>
      </c>
      <c r="BR52" s="11" t="b">
        <f t="shared" si="31"/>
        <v>0</v>
      </c>
      <c r="BS52" s="11" t="b">
        <f t="shared" si="31"/>
        <v>0</v>
      </c>
      <c r="BT52" s="11" t="b">
        <f t="shared" si="31"/>
        <v>0</v>
      </c>
      <c r="BU52" s="11" t="b">
        <f t="shared" si="31"/>
        <v>0</v>
      </c>
      <c r="BV52" s="11" t="b">
        <f t="shared" si="23"/>
        <v>0</v>
      </c>
      <c r="BW52" s="11" t="b">
        <f t="shared" si="23"/>
        <v>0</v>
      </c>
      <c r="BZ52" s="11" t="b">
        <f t="shared" si="14"/>
        <v>0</v>
      </c>
      <c r="CA52" s="11" t="b">
        <f t="shared" si="15"/>
        <v>0</v>
      </c>
      <c r="CB52" s="11" t="b">
        <f t="shared" si="30"/>
        <v>0</v>
      </c>
      <c r="CC52" s="11" t="b">
        <f t="shared" si="30"/>
        <v>0</v>
      </c>
      <c r="CD52" s="11" t="b">
        <f t="shared" si="30"/>
        <v>0</v>
      </c>
      <c r="CE52" s="11" t="b">
        <f t="shared" si="30"/>
        <v>0</v>
      </c>
      <c r="CF52" s="11" t="b">
        <f t="shared" si="30"/>
        <v>0</v>
      </c>
      <c r="CG52" s="11" t="b">
        <f t="shared" si="30"/>
        <v>0</v>
      </c>
      <c r="CH52" s="11" t="b">
        <f t="shared" si="30"/>
        <v>0</v>
      </c>
      <c r="CI52" s="11" t="b">
        <f t="shared" si="30"/>
        <v>0</v>
      </c>
      <c r="CJ52" s="11" t="b">
        <f t="shared" si="30"/>
        <v>0</v>
      </c>
      <c r="CK52" s="11" t="b">
        <f t="shared" si="30"/>
        <v>0</v>
      </c>
      <c r="CL52" s="11" t="b">
        <f t="shared" si="30"/>
        <v>0</v>
      </c>
      <c r="CM52" s="11" t="b">
        <f t="shared" si="30"/>
        <v>0</v>
      </c>
      <c r="CN52" s="11" t="b">
        <f t="shared" si="30"/>
        <v>0</v>
      </c>
      <c r="CO52" s="11" t="b">
        <f t="shared" si="25"/>
        <v>0</v>
      </c>
      <c r="CP52" s="11" t="b">
        <f t="shared" si="28"/>
        <v>0</v>
      </c>
      <c r="CQ52" s="11" t="b">
        <f t="shared" si="19"/>
        <v>0</v>
      </c>
      <c r="CR52" t="s">
        <v>568</v>
      </c>
    </row>
    <row r="53" spans="1:96">
      <c r="A53" t="s">
        <v>569</v>
      </c>
      <c r="B53" t="s">
        <v>570</v>
      </c>
      <c r="C53" t="s">
        <v>562</v>
      </c>
      <c r="D53" t="s">
        <v>54</v>
      </c>
      <c r="E53" t="s">
        <v>71</v>
      </c>
      <c r="F53" t="s">
        <v>116</v>
      </c>
      <c r="G53">
        <f t="shared" si="29"/>
        <v>0</v>
      </c>
      <c r="H53">
        <f t="shared" si="29"/>
        <v>1</v>
      </c>
      <c r="I53">
        <f t="shared" si="29"/>
        <v>0</v>
      </c>
      <c r="J53">
        <f t="shared" si="29"/>
        <v>0</v>
      </c>
      <c r="K53">
        <f t="shared" si="6"/>
        <v>1</v>
      </c>
      <c r="L53" t="s">
        <v>96</v>
      </c>
      <c r="M53" t="s">
        <v>58</v>
      </c>
      <c r="N53" t="str">
        <f t="shared" si="7"/>
        <v>Portugal</v>
      </c>
      <c r="O53" t="s">
        <v>74</v>
      </c>
      <c r="P53" t="s">
        <v>60</v>
      </c>
      <c r="Q53">
        <v>5</v>
      </c>
      <c r="R53">
        <v>4</v>
      </c>
      <c r="S53">
        <v>5</v>
      </c>
      <c r="T53">
        <v>3</v>
      </c>
      <c r="U53">
        <v>5</v>
      </c>
      <c r="V53">
        <v>5</v>
      </c>
      <c r="W53">
        <v>5</v>
      </c>
      <c r="X53">
        <f t="shared" si="8"/>
        <v>0.125</v>
      </c>
      <c r="Y53">
        <f t="shared" si="9"/>
        <v>-8.3333333333333329E-2</v>
      </c>
      <c r="Z53">
        <v>5</v>
      </c>
      <c r="AA53">
        <v>6</v>
      </c>
      <c r="AB53">
        <v>5</v>
      </c>
      <c r="AC53">
        <v>6</v>
      </c>
      <c r="AD53">
        <v>5</v>
      </c>
      <c r="AE53">
        <v>5</v>
      </c>
      <c r="AF53">
        <v>4</v>
      </c>
      <c r="AG53">
        <v>0</v>
      </c>
      <c r="AH53">
        <v>6</v>
      </c>
      <c r="AI53" s="35">
        <v>6</v>
      </c>
      <c r="AJ53">
        <v>4</v>
      </c>
      <c r="AK53">
        <v>5</v>
      </c>
      <c r="AL53">
        <v>5</v>
      </c>
      <c r="AM53">
        <v>6</v>
      </c>
      <c r="AN53">
        <v>5</v>
      </c>
      <c r="AO53">
        <v>6</v>
      </c>
      <c r="AP53">
        <v>4</v>
      </c>
      <c r="AQ53">
        <v>5</v>
      </c>
      <c r="AR53">
        <v>6</v>
      </c>
      <c r="AS53">
        <v>5</v>
      </c>
      <c r="AT53">
        <v>5</v>
      </c>
      <c r="AU53">
        <v>5</v>
      </c>
      <c r="AV53">
        <f t="shared" si="10"/>
        <v>5.2</v>
      </c>
      <c r="AW53">
        <v>6</v>
      </c>
      <c r="AX53">
        <v>3</v>
      </c>
      <c r="AY53">
        <f t="shared" si="26"/>
        <v>5.125</v>
      </c>
      <c r="AZ53">
        <f t="shared" si="11"/>
        <v>1</v>
      </c>
      <c r="BA53">
        <f t="shared" si="27"/>
        <v>5.25</v>
      </c>
      <c r="BB53">
        <f t="shared" si="12"/>
        <v>1</v>
      </c>
      <c r="BC53" t="s">
        <v>282</v>
      </c>
      <c r="BD53" t="s">
        <v>198</v>
      </c>
      <c r="BE53" t="s">
        <v>571</v>
      </c>
      <c r="BF53">
        <v>2</v>
      </c>
      <c r="BH53">
        <f t="shared" si="3"/>
        <v>2</v>
      </c>
      <c r="BI53">
        <v>1</v>
      </c>
      <c r="BJ53">
        <v>2</v>
      </c>
      <c r="BK53">
        <f t="shared" si="13"/>
        <v>1</v>
      </c>
      <c r="BL53" t="s">
        <v>369</v>
      </c>
      <c r="BM53" t="s">
        <v>370</v>
      </c>
      <c r="BN53" s="1">
        <v>4.0856481481481481E-3</v>
      </c>
      <c r="BP53" s="5" t="s">
        <v>1041</v>
      </c>
      <c r="BR53" s="11" t="b">
        <f t="shared" si="31"/>
        <v>0</v>
      </c>
      <c r="BS53" s="11" t="b">
        <f t="shared" si="31"/>
        <v>0</v>
      </c>
      <c r="BT53" s="11" t="b">
        <f t="shared" si="31"/>
        <v>0</v>
      </c>
      <c r="BU53" s="11" t="b">
        <f t="shared" si="31"/>
        <v>0</v>
      </c>
      <c r="BV53" s="11" t="b">
        <f t="shared" si="23"/>
        <v>0</v>
      </c>
      <c r="BW53" s="11" t="b">
        <f t="shared" si="23"/>
        <v>0</v>
      </c>
      <c r="BZ53" s="11" t="b">
        <f t="shared" si="14"/>
        <v>0</v>
      </c>
      <c r="CA53" s="11" t="b">
        <f t="shared" si="15"/>
        <v>0</v>
      </c>
      <c r="CB53" s="11" t="b">
        <f t="shared" si="30"/>
        <v>0</v>
      </c>
      <c r="CC53" s="11" t="b">
        <f t="shared" si="30"/>
        <v>0</v>
      </c>
      <c r="CD53" s="11" t="b">
        <f t="shared" si="30"/>
        <v>0</v>
      </c>
      <c r="CE53" s="11" t="b">
        <f t="shared" si="30"/>
        <v>0</v>
      </c>
      <c r="CF53" s="11" t="b">
        <f t="shared" si="30"/>
        <v>0</v>
      </c>
      <c r="CG53" s="11" t="b">
        <f t="shared" si="30"/>
        <v>0</v>
      </c>
      <c r="CH53" s="11" t="b">
        <f t="shared" si="30"/>
        <v>0</v>
      </c>
      <c r="CI53" s="11" t="b">
        <f t="shared" si="30"/>
        <v>0</v>
      </c>
      <c r="CJ53" s="11" t="b">
        <f t="shared" si="30"/>
        <v>0</v>
      </c>
      <c r="CK53" s="11" t="b">
        <f t="shared" si="30"/>
        <v>0</v>
      </c>
      <c r="CL53" s="11" t="b">
        <f t="shared" si="30"/>
        <v>0</v>
      </c>
      <c r="CM53" s="11" t="b">
        <f t="shared" si="30"/>
        <v>0</v>
      </c>
      <c r="CN53" s="11" t="b">
        <f t="shared" si="30"/>
        <v>0</v>
      </c>
      <c r="CO53" s="11" t="b">
        <f t="shared" si="25"/>
        <v>0</v>
      </c>
      <c r="CP53" s="11" t="b">
        <f t="shared" si="28"/>
        <v>0</v>
      </c>
      <c r="CQ53" s="11" t="b">
        <f t="shared" si="19"/>
        <v>0</v>
      </c>
    </row>
    <row r="54" spans="1:96">
      <c r="A54" t="s">
        <v>572</v>
      </c>
      <c r="B54" t="s">
        <v>573</v>
      </c>
      <c r="C54" t="s">
        <v>562</v>
      </c>
      <c r="D54" t="s">
        <v>70</v>
      </c>
      <c r="E54" t="s">
        <v>55</v>
      </c>
      <c r="F54" t="s">
        <v>56</v>
      </c>
      <c r="G54">
        <f t="shared" si="29"/>
        <v>0</v>
      </c>
      <c r="H54">
        <f t="shared" si="29"/>
        <v>0</v>
      </c>
      <c r="I54">
        <f t="shared" si="29"/>
        <v>0</v>
      </c>
      <c r="J54">
        <f t="shared" si="29"/>
        <v>1</v>
      </c>
      <c r="K54">
        <f t="shared" si="6"/>
        <v>1</v>
      </c>
      <c r="L54" t="s">
        <v>72</v>
      </c>
      <c r="M54" t="s">
        <v>58</v>
      </c>
      <c r="N54" t="str">
        <f t="shared" si="7"/>
        <v>Portugal</v>
      </c>
      <c r="O54" t="s">
        <v>59</v>
      </c>
      <c r="P54" t="s">
        <v>60</v>
      </c>
      <c r="Q54">
        <v>2</v>
      </c>
      <c r="R54">
        <v>2</v>
      </c>
      <c r="S54">
        <v>3</v>
      </c>
      <c r="T54">
        <v>3</v>
      </c>
      <c r="U54">
        <v>4</v>
      </c>
      <c r="V54">
        <v>5</v>
      </c>
      <c r="W54">
        <v>5</v>
      </c>
      <c r="X54">
        <f t="shared" si="8"/>
        <v>0</v>
      </c>
      <c r="Y54">
        <f t="shared" si="9"/>
        <v>-4.1666666666666664E-2</v>
      </c>
      <c r="Z54">
        <v>3</v>
      </c>
      <c r="AA54">
        <v>5</v>
      </c>
      <c r="AB54">
        <v>0</v>
      </c>
      <c r="AC54">
        <v>3</v>
      </c>
      <c r="AD54">
        <v>0</v>
      </c>
      <c r="AE54">
        <v>3</v>
      </c>
      <c r="AF54">
        <v>0</v>
      </c>
      <c r="AG54">
        <v>0</v>
      </c>
      <c r="AH54">
        <v>6</v>
      </c>
      <c r="AI54" s="35">
        <v>4</v>
      </c>
      <c r="AJ54">
        <v>3</v>
      </c>
      <c r="AK54">
        <v>5</v>
      </c>
      <c r="AL54">
        <v>3</v>
      </c>
      <c r="AM54">
        <v>6</v>
      </c>
      <c r="AN54">
        <v>4</v>
      </c>
      <c r="AO54">
        <v>3</v>
      </c>
      <c r="AP54">
        <v>3</v>
      </c>
      <c r="AQ54">
        <v>4</v>
      </c>
      <c r="AR54">
        <v>4</v>
      </c>
      <c r="AS54">
        <v>4</v>
      </c>
      <c r="AT54">
        <v>4</v>
      </c>
      <c r="AU54">
        <v>3</v>
      </c>
      <c r="AV54">
        <f t="shared" si="10"/>
        <v>3.8</v>
      </c>
      <c r="AW54">
        <v>6</v>
      </c>
      <c r="AX54">
        <v>0</v>
      </c>
      <c r="AY54">
        <f t="shared" si="26"/>
        <v>3.875</v>
      </c>
      <c r="AZ54">
        <f t="shared" si="11"/>
        <v>1</v>
      </c>
      <c r="BA54">
        <f t="shared" si="27"/>
        <v>2.5</v>
      </c>
      <c r="BB54">
        <f t="shared" si="12"/>
        <v>0</v>
      </c>
      <c r="BC54" t="s">
        <v>297</v>
      </c>
      <c r="BD54" t="s">
        <v>139</v>
      </c>
      <c r="BE54" t="s">
        <v>412</v>
      </c>
      <c r="BF54">
        <v>1</v>
      </c>
      <c r="BH54">
        <f t="shared" si="3"/>
        <v>1</v>
      </c>
      <c r="BI54">
        <v>1</v>
      </c>
      <c r="BJ54">
        <v>1</v>
      </c>
      <c r="BK54">
        <f t="shared" si="13"/>
        <v>0</v>
      </c>
      <c r="BL54" t="s">
        <v>574</v>
      </c>
      <c r="BM54" t="s">
        <v>301</v>
      </c>
      <c r="BN54" s="1">
        <v>2.1874999999999998E-3</v>
      </c>
      <c r="BO54" t="s">
        <v>575</v>
      </c>
      <c r="BP54" s="5" t="s">
        <v>736</v>
      </c>
      <c r="BQ54" s="5" t="s">
        <v>1154</v>
      </c>
      <c r="BR54" s="11" t="b">
        <f t="shared" si="31"/>
        <v>0</v>
      </c>
      <c r="BS54" s="11" t="b">
        <f t="shared" si="31"/>
        <v>0</v>
      </c>
      <c r="BT54" s="11" t="b">
        <f t="shared" si="31"/>
        <v>0</v>
      </c>
      <c r="BU54" s="11" t="b">
        <f t="shared" si="31"/>
        <v>0</v>
      </c>
      <c r="BV54" s="11" t="b">
        <f t="shared" si="23"/>
        <v>0</v>
      </c>
      <c r="BW54" s="11" t="b">
        <f t="shared" si="23"/>
        <v>0</v>
      </c>
      <c r="BX54" s="5" t="s">
        <v>1066</v>
      </c>
      <c r="BZ54" s="11" t="b">
        <f t="shared" si="14"/>
        <v>1</v>
      </c>
      <c r="CA54" s="11" t="b">
        <f t="shared" si="15"/>
        <v>0</v>
      </c>
      <c r="CB54" s="11" t="b">
        <f t="shared" si="30"/>
        <v>0</v>
      </c>
      <c r="CC54" s="11" t="b">
        <f t="shared" si="30"/>
        <v>0</v>
      </c>
      <c r="CD54" s="11" t="b">
        <f t="shared" si="30"/>
        <v>0</v>
      </c>
      <c r="CE54" s="11" t="b">
        <f t="shared" si="30"/>
        <v>0</v>
      </c>
      <c r="CF54" s="11" t="b">
        <f t="shared" si="30"/>
        <v>0</v>
      </c>
      <c r="CG54" s="11" t="b">
        <f t="shared" si="30"/>
        <v>0</v>
      </c>
      <c r="CH54" s="11" t="b">
        <f t="shared" si="30"/>
        <v>1</v>
      </c>
      <c r="CI54" s="11" t="b">
        <f t="shared" si="30"/>
        <v>0</v>
      </c>
      <c r="CJ54" s="11" t="b">
        <f t="shared" si="30"/>
        <v>0</v>
      </c>
      <c r="CK54" s="11" t="b">
        <f t="shared" si="30"/>
        <v>0</v>
      </c>
      <c r="CL54" s="11" t="b">
        <f t="shared" si="30"/>
        <v>0</v>
      </c>
      <c r="CM54" s="11" t="b">
        <f t="shared" si="30"/>
        <v>0</v>
      </c>
      <c r="CN54" s="11" t="b">
        <f t="shared" si="30"/>
        <v>0</v>
      </c>
      <c r="CO54" s="11" t="b">
        <f t="shared" si="25"/>
        <v>0</v>
      </c>
      <c r="CP54" s="11" t="b">
        <f t="shared" si="28"/>
        <v>0</v>
      </c>
      <c r="CQ54" s="11" t="b">
        <f t="shared" si="19"/>
        <v>0</v>
      </c>
      <c r="CR54" t="s">
        <v>151</v>
      </c>
    </row>
    <row r="55" spans="1:96">
      <c r="A55" t="s">
        <v>576</v>
      </c>
      <c r="B55" t="s">
        <v>577</v>
      </c>
      <c r="C55" t="s">
        <v>562</v>
      </c>
      <c r="D55" t="s">
        <v>54</v>
      </c>
      <c r="E55" t="s">
        <v>144</v>
      </c>
      <c r="F55" t="s">
        <v>56</v>
      </c>
      <c r="G55">
        <f t="shared" si="29"/>
        <v>0</v>
      </c>
      <c r="H55">
        <f t="shared" si="29"/>
        <v>0</v>
      </c>
      <c r="I55">
        <f t="shared" si="29"/>
        <v>0</v>
      </c>
      <c r="J55">
        <f t="shared" si="29"/>
        <v>1</v>
      </c>
      <c r="K55">
        <f t="shared" si="6"/>
        <v>1</v>
      </c>
      <c r="L55" t="s">
        <v>124</v>
      </c>
      <c r="M55" t="s">
        <v>510</v>
      </c>
      <c r="N55" t="str">
        <f t="shared" si="7"/>
        <v>England</v>
      </c>
      <c r="O55" t="s">
        <v>59</v>
      </c>
      <c r="P55" t="s">
        <v>98</v>
      </c>
      <c r="Q55">
        <v>4</v>
      </c>
      <c r="R55">
        <v>3</v>
      </c>
      <c r="S55">
        <v>4</v>
      </c>
      <c r="T55">
        <v>4</v>
      </c>
      <c r="U55">
        <v>5</v>
      </c>
      <c r="V55">
        <v>3</v>
      </c>
      <c r="W55">
        <v>4</v>
      </c>
      <c r="X55">
        <f t="shared" si="8"/>
        <v>4.1666666666666664E-2</v>
      </c>
      <c r="Y55">
        <f t="shared" si="9"/>
        <v>-8.3333333333333329E-2</v>
      </c>
      <c r="Z55">
        <v>4</v>
      </c>
      <c r="AA55">
        <v>4</v>
      </c>
      <c r="AB55">
        <v>4</v>
      </c>
      <c r="AC55">
        <v>4</v>
      </c>
      <c r="AD55">
        <v>4</v>
      </c>
      <c r="AE55">
        <v>4</v>
      </c>
      <c r="AF55">
        <v>4</v>
      </c>
      <c r="AG55">
        <v>4</v>
      </c>
      <c r="AH55">
        <v>2</v>
      </c>
      <c r="AI55" s="35">
        <v>4</v>
      </c>
      <c r="AJ55">
        <v>3</v>
      </c>
      <c r="AK55">
        <v>4</v>
      </c>
      <c r="AL55">
        <v>4</v>
      </c>
      <c r="AM55">
        <v>5</v>
      </c>
      <c r="AN55">
        <v>5</v>
      </c>
      <c r="AO55">
        <v>5</v>
      </c>
      <c r="AP55">
        <v>4</v>
      </c>
      <c r="AQ55">
        <v>4</v>
      </c>
      <c r="AR55">
        <v>5</v>
      </c>
      <c r="AS55">
        <v>5</v>
      </c>
      <c r="AT55">
        <v>5</v>
      </c>
      <c r="AU55">
        <v>5</v>
      </c>
      <c r="AV55">
        <f t="shared" si="10"/>
        <v>4.8</v>
      </c>
      <c r="AW55">
        <v>6</v>
      </c>
      <c r="AX55">
        <v>2</v>
      </c>
      <c r="AY55">
        <f t="shared" si="26"/>
        <v>4.25</v>
      </c>
      <c r="AZ55">
        <f t="shared" si="11"/>
        <v>1</v>
      </c>
      <c r="BA55">
        <f t="shared" si="27"/>
        <v>3.75</v>
      </c>
      <c r="BB55">
        <f t="shared" si="12"/>
        <v>1</v>
      </c>
      <c r="BC55" t="s">
        <v>282</v>
      </c>
      <c r="BD55" t="s">
        <v>228</v>
      </c>
      <c r="BE55" t="s">
        <v>571</v>
      </c>
      <c r="BF55">
        <v>1</v>
      </c>
      <c r="BH55">
        <f t="shared" si="3"/>
        <v>1</v>
      </c>
      <c r="BI55">
        <v>1</v>
      </c>
      <c r="BJ55">
        <v>1</v>
      </c>
      <c r="BK55">
        <f t="shared" si="13"/>
        <v>0</v>
      </c>
      <c r="BL55" t="s">
        <v>292</v>
      </c>
      <c r="BM55" t="s">
        <v>286</v>
      </c>
      <c r="BN55" s="1">
        <v>2.3611111111111111E-3</v>
      </c>
      <c r="BP55" s="5" t="s">
        <v>1041</v>
      </c>
      <c r="BR55" s="11" t="b">
        <f t="shared" si="31"/>
        <v>0</v>
      </c>
      <c r="BS55" s="11" t="b">
        <f t="shared" si="31"/>
        <v>0</v>
      </c>
      <c r="BT55" s="11" t="b">
        <f t="shared" si="31"/>
        <v>0</v>
      </c>
      <c r="BU55" s="11" t="b">
        <f t="shared" si="31"/>
        <v>0</v>
      </c>
      <c r="BV55" s="11" t="b">
        <f t="shared" si="23"/>
        <v>0</v>
      </c>
      <c r="BW55" s="11" t="b">
        <f t="shared" si="23"/>
        <v>0</v>
      </c>
      <c r="BZ55" s="11" t="b">
        <f t="shared" si="14"/>
        <v>0</v>
      </c>
      <c r="CA55" s="11" t="b">
        <f t="shared" si="15"/>
        <v>0</v>
      </c>
      <c r="CB55" s="11" t="b">
        <f t="shared" si="30"/>
        <v>0</v>
      </c>
      <c r="CC55" s="11" t="b">
        <f t="shared" si="30"/>
        <v>0</v>
      </c>
      <c r="CD55" s="11" t="b">
        <f t="shared" si="30"/>
        <v>0</v>
      </c>
      <c r="CE55" s="11" t="b">
        <f t="shared" si="30"/>
        <v>0</v>
      </c>
      <c r="CF55" s="11" t="b">
        <f t="shared" si="30"/>
        <v>0</v>
      </c>
      <c r="CG55" s="11" t="b">
        <f t="shared" si="30"/>
        <v>0</v>
      </c>
      <c r="CH55" s="11" t="b">
        <f t="shared" si="30"/>
        <v>0</v>
      </c>
      <c r="CI55" s="11" t="b">
        <f t="shared" si="30"/>
        <v>0</v>
      </c>
      <c r="CJ55" s="11" t="b">
        <f t="shared" si="30"/>
        <v>0</v>
      </c>
      <c r="CK55" s="11" t="b">
        <f t="shared" si="30"/>
        <v>0</v>
      </c>
      <c r="CL55" s="11" t="b">
        <f t="shared" si="30"/>
        <v>0</v>
      </c>
      <c r="CM55" s="11" t="b">
        <f t="shared" si="30"/>
        <v>0</v>
      </c>
      <c r="CN55" s="11" t="b">
        <f t="shared" si="30"/>
        <v>0</v>
      </c>
      <c r="CO55" s="11" t="b">
        <f t="shared" si="25"/>
        <v>0</v>
      </c>
      <c r="CP55" s="11" t="b">
        <f t="shared" si="28"/>
        <v>0</v>
      </c>
      <c r="CQ55" s="11" t="b">
        <f t="shared" si="19"/>
        <v>0</v>
      </c>
    </row>
    <row r="56" spans="1:96">
      <c r="A56" t="s">
        <v>578</v>
      </c>
      <c r="B56" t="s">
        <v>579</v>
      </c>
      <c r="C56" t="s">
        <v>562</v>
      </c>
      <c r="D56" t="s">
        <v>81</v>
      </c>
      <c r="E56" t="s">
        <v>55</v>
      </c>
      <c r="F56" t="s">
        <v>56</v>
      </c>
      <c r="G56">
        <f t="shared" si="29"/>
        <v>0</v>
      </c>
      <c r="H56">
        <f t="shared" si="29"/>
        <v>0</v>
      </c>
      <c r="I56">
        <f t="shared" si="29"/>
        <v>0</v>
      </c>
      <c r="J56">
        <f t="shared" si="29"/>
        <v>1</v>
      </c>
      <c r="K56">
        <f t="shared" si="6"/>
        <v>1</v>
      </c>
      <c r="L56" t="s">
        <v>72</v>
      </c>
      <c r="M56" t="s">
        <v>84</v>
      </c>
      <c r="N56" t="str">
        <f t="shared" si="7"/>
        <v>United States</v>
      </c>
      <c r="O56" t="s">
        <v>74</v>
      </c>
      <c r="P56" t="s">
        <v>60</v>
      </c>
      <c r="Q56">
        <v>5</v>
      </c>
      <c r="R56">
        <v>4</v>
      </c>
      <c r="S56">
        <v>5</v>
      </c>
      <c r="T56">
        <v>1</v>
      </c>
      <c r="U56">
        <v>3</v>
      </c>
      <c r="V56">
        <v>2</v>
      </c>
      <c r="W56">
        <v>4</v>
      </c>
      <c r="X56">
        <f t="shared" si="8"/>
        <v>0.20833333333333334</v>
      </c>
      <c r="Y56">
        <f t="shared" si="9"/>
        <v>-0.16666666666666666</v>
      </c>
      <c r="Z56">
        <v>5</v>
      </c>
      <c r="AA56">
        <v>3</v>
      </c>
      <c r="AB56">
        <v>5</v>
      </c>
      <c r="AC56">
        <v>4</v>
      </c>
      <c r="AD56">
        <v>2</v>
      </c>
      <c r="AE56">
        <v>5</v>
      </c>
      <c r="AF56">
        <v>4</v>
      </c>
      <c r="AG56">
        <v>5</v>
      </c>
      <c r="AH56">
        <v>1</v>
      </c>
      <c r="AI56" s="35">
        <v>5</v>
      </c>
      <c r="AJ56">
        <v>3</v>
      </c>
      <c r="AK56">
        <v>4</v>
      </c>
      <c r="AL56">
        <v>6</v>
      </c>
      <c r="AM56">
        <v>4</v>
      </c>
      <c r="AN56">
        <v>5</v>
      </c>
      <c r="AO56">
        <v>3</v>
      </c>
      <c r="AP56">
        <v>5</v>
      </c>
      <c r="AQ56">
        <v>3</v>
      </c>
      <c r="AR56">
        <v>3</v>
      </c>
      <c r="AS56">
        <v>4</v>
      </c>
      <c r="AT56">
        <v>3</v>
      </c>
      <c r="AU56">
        <v>4</v>
      </c>
      <c r="AV56">
        <f t="shared" si="10"/>
        <v>3.4</v>
      </c>
      <c r="AW56">
        <v>6</v>
      </c>
      <c r="AX56">
        <v>4</v>
      </c>
      <c r="AY56">
        <f t="shared" si="26"/>
        <v>4.375</v>
      </c>
      <c r="AZ56">
        <f t="shared" si="11"/>
        <v>1</v>
      </c>
      <c r="BA56">
        <f t="shared" si="27"/>
        <v>3.625</v>
      </c>
      <c r="BB56">
        <f t="shared" si="12"/>
        <v>1</v>
      </c>
      <c r="BC56" t="s">
        <v>61</v>
      </c>
      <c r="BD56" t="s">
        <v>580</v>
      </c>
      <c r="BE56" t="s">
        <v>581</v>
      </c>
      <c r="BF56">
        <v>0</v>
      </c>
      <c r="BG56">
        <v>1</v>
      </c>
      <c r="BH56">
        <f t="shared" si="3"/>
        <v>1</v>
      </c>
      <c r="BI56">
        <v>1</v>
      </c>
      <c r="BJ56">
        <v>1</v>
      </c>
      <c r="BK56">
        <f t="shared" si="13"/>
        <v>0</v>
      </c>
      <c r="BL56" t="s">
        <v>64</v>
      </c>
      <c r="BM56" t="s">
        <v>65</v>
      </c>
      <c r="BN56" s="1">
        <v>2.7662037037037034E-3</v>
      </c>
      <c r="BO56" t="s">
        <v>582</v>
      </c>
      <c r="BP56" s="5" t="s">
        <v>1042</v>
      </c>
      <c r="BR56" s="11" t="b">
        <f t="shared" si="31"/>
        <v>0</v>
      </c>
      <c r="BS56" s="11" t="b">
        <f t="shared" si="31"/>
        <v>0</v>
      </c>
      <c r="BT56" s="11" t="b">
        <f t="shared" si="31"/>
        <v>0</v>
      </c>
      <c r="BU56" s="11" t="b">
        <f t="shared" si="31"/>
        <v>0</v>
      </c>
      <c r="BV56" s="11" t="b">
        <f t="shared" si="23"/>
        <v>0</v>
      </c>
      <c r="BW56" s="11" t="b">
        <f t="shared" si="23"/>
        <v>0</v>
      </c>
      <c r="BX56" s="5" t="s">
        <v>1067</v>
      </c>
      <c r="BZ56" s="11" t="b">
        <f t="shared" si="14"/>
        <v>0</v>
      </c>
      <c r="CA56" s="11" t="b">
        <f t="shared" si="15"/>
        <v>0</v>
      </c>
      <c r="CB56" s="11" t="b">
        <f t="shared" si="30"/>
        <v>0</v>
      </c>
      <c r="CC56" s="11" t="b">
        <f t="shared" si="30"/>
        <v>0</v>
      </c>
      <c r="CD56" s="11" t="b">
        <f t="shared" si="30"/>
        <v>0</v>
      </c>
      <c r="CE56" s="11" t="b">
        <f t="shared" si="30"/>
        <v>0</v>
      </c>
      <c r="CF56" s="11" t="b">
        <f t="shared" si="30"/>
        <v>0</v>
      </c>
      <c r="CG56" s="11" t="b">
        <f t="shared" si="30"/>
        <v>0</v>
      </c>
      <c r="CH56" s="11" t="b">
        <f t="shared" ref="CB56:CN74" si="32">ISNUMBER(SEARCH(CH$2,$BX56))</f>
        <v>0</v>
      </c>
      <c r="CI56" s="11" t="b">
        <f t="shared" si="32"/>
        <v>1</v>
      </c>
      <c r="CJ56" s="11" t="b">
        <f t="shared" si="32"/>
        <v>0</v>
      </c>
      <c r="CK56" s="11" t="b">
        <f t="shared" si="32"/>
        <v>0</v>
      </c>
      <c r="CL56" s="11" t="b">
        <f t="shared" si="32"/>
        <v>0</v>
      </c>
      <c r="CM56" s="11" t="b">
        <f t="shared" si="32"/>
        <v>0</v>
      </c>
      <c r="CN56" s="11" t="b">
        <f t="shared" si="32"/>
        <v>0</v>
      </c>
      <c r="CO56" s="11" t="b">
        <f t="shared" si="25"/>
        <v>0</v>
      </c>
      <c r="CP56" s="11" t="b">
        <f t="shared" si="28"/>
        <v>0</v>
      </c>
      <c r="CQ56" s="11" t="b">
        <f t="shared" si="19"/>
        <v>0</v>
      </c>
    </row>
    <row r="57" spans="1:96">
      <c r="A57" t="s">
        <v>583</v>
      </c>
      <c r="B57" t="s">
        <v>584</v>
      </c>
      <c r="C57" t="s">
        <v>562</v>
      </c>
      <c r="D57" t="s">
        <v>70</v>
      </c>
      <c r="E57" t="s">
        <v>71</v>
      </c>
      <c r="F57" t="s">
        <v>56</v>
      </c>
      <c r="G57">
        <f t="shared" si="29"/>
        <v>0</v>
      </c>
      <c r="H57">
        <f t="shared" si="29"/>
        <v>0</v>
      </c>
      <c r="I57">
        <f t="shared" si="29"/>
        <v>0</v>
      </c>
      <c r="J57">
        <f t="shared" si="29"/>
        <v>1</v>
      </c>
      <c r="K57">
        <f t="shared" si="6"/>
        <v>1</v>
      </c>
      <c r="L57" t="s">
        <v>72</v>
      </c>
      <c r="M57" t="s">
        <v>125</v>
      </c>
      <c r="N57" t="str">
        <f t="shared" si="7"/>
        <v>United Kingdom</v>
      </c>
      <c r="O57" t="s">
        <v>74</v>
      </c>
      <c r="P57" t="s">
        <v>98</v>
      </c>
      <c r="Q57">
        <v>0</v>
      </c>
      <c r="R57">
        <v>4</v>
      </c>
      <c r="S57">
        <v>4</v>
      </c>
      <c r="T57">
        <v>1</v>
      </c>
      <c r="U57">
        <v>6</v>
      </c>
      <c r="V57">
        <v>5</v>
      </c>
      <c r="W57">
        <v>6</v>
      </c>
      <c r="X57">
        <f t="shared" si="8"/>
        <v>-4.1666666666666664E-2</v>
      </c>
      <c r="Y57">
        <f t="shared" si="9"/>
        <v>-0.25</v>
      </c>
      <c r="Z57">
        <v>2</v>
      </c>
      <c r="AA57">
        <v>5</v>
      </c>
      <c r="AB57">
        <v>2</v>
      </c>
      <c r="AC57">
        <v>6</v>
      </c>
      <c r="AD57">
        <v>2</v>
      </c>
      <c r="AE57">
        <v>5</v>
      </c>
      <c r="AF57">
        <v>2</v>
      </c>
      <c r="AG57">
        <v>5</v>
      </c>
      <c r="AH57">
        <v>1</v>
      </c>
      <c r="AI57" s="35">
        <v>2</v>
      </c>
      <c r="AJ57">
        <v>5</v>
      </c>
      <c r="AK57">
        <v>3</v>
      </c>
      <c r="AL57">
        <v>2</v>
      </c>
      <c r="AM57">
        <v>5</v>
      </c>
      <c r="AN57">
        <v>1</v>
      </c>
      <c r="AO57">
        <v>4</v>
      </c>
      <c r="AP57">
        <v>0</v>
      </c>
      <c r="AQ57">
        <v>1</v>
      </c>
      <c r="AR57">
        <v>1</v>
      </c>
      <c r="AS57">
        <v>2</v>
      </c>
      <c r="AT57">
        <v>2</v>
      </c>
      <c r="AU57">
        <v>1</v>
      </c>
      <c r="AV57">
        <f t="shared" si="10"/>
        <v>1.4</v>
      </c>
      <c r="AW57">
        <v>6</v>
      </c>
      <c r="AX57">
        <v>0</v>
      </c>
      <c r="AY57">
        <f t="shared" si="26"/>
        <v>2.75</v>
      </c>
      <c r="AZ57">
        <f t="shared" si="11"/>
        <v>0</v>
      </c>
      <c r="BA57">
        <f t="shared" si="27"/>
        <v>3.125</v>
      </c>
      <c r="BB57">
        <f t="shared" si="12"/>
        <v>1</v>
      </c>
      <c r="BC57" t="s">
        <v>86</v>
      </c>
      <c r="BD57" t="s">
        <v>585</v>
      </c>
      <c r="BE57" t="s">
        <v>586</v>
      </c>
      <c r="BF57">
        <v>1</v>
      </c>
      <c r="BH57">
        <f t="shared" si="3"/>
        <v>1</v>
      </c>
      <c r="BI57">
        <v>2</v>
      </c>
      <c r="BJ57">
        <v>4</v>
      </c>
      <c r="BK57">
        <f t="shared" si="13"/>
        <v>1</v>
      </c>
      <c r="BL57" t="s">
        <v>587</v>
      </c>
      <c r="BM57" t="s">
        <v>476</v>
      </c>
      <c r="BN57" s="1">
        <v>3.2638888888888891E-3</v>
      </c>
      <c r="BP57" s="5" t="s">
        <v>1041</v>
      </c>
      <c r="BR57" s="11" t="b">
        <f t="shared" si="31"/>
        <v>0</v>
      </c>
      <c r="BS57" s="11" t="b">
        <f t="shared" si="31"/>
        <v>0</v>
      </c>
      <c r="BT57" s="11" t="b">
        <f t="shared" si="31"/>
        <v>0</v>
      </c>
      <c r="BU57" s="11" t="b">
        <f t="shared" si="31"/>
        <v>0</v>
      </c>
      <c r="BV57" s="11" t="b">
        <f t="shared" si="23"/>
        <v>0</v>
      </c>
      <c r="BW57" s="11" t="b">
        <f t="shared" si="23"/>
        <v>0</v>
      </c>
      <c r="BZ57" s="11" t="b">
        <f t="shared" si="14"/>
        <v>0</v>
      </c>
      <c r="CA57" s="11" t="b">
        <f t="shared" si="15"/>
        <v>0</v>
      </c>
      <c r="CB57" s="11" t="b">
        <f t="shared" si="32"/>
        <v>0</v>
      </c>
      <c r="CC57" s="11" t="b">
        <f t="shared" si="32"/>
        <v>0</v>
      </c>
      <c r="CD57" s="11" t="b">
        <f t="shared" si="32"/>
        <v>0</v>
      </c>
      <c r="CE57" s="11" t="b">
        <f t="shared" si="32"/>
        <v>0</v>
      </c>
      <c r="CF57" s="11" t="b">
        <f t="shared" si="32"/>
        <v>0</v>
      </c>
      <c r="CG57" s="11" t="b">
        <f t="shared" si="32"/>
        <v>0</v>
      </c>
      <c r="CH57" s="11" t="b">
        <f t="shared" si="32"/>
        <v>0</v>
      </c>
      <c r="CI57" s="11" t="b">
        <f t="shared" si="32"/>
        <v>0</v>
      </c>
      <c r="CJ57" s="11" t="b">
        <f t="shared" si="32"/>
        <v>0</v>
      </c>
      <c r="CK57" s="11" t="b">
        <f t="shared" si="32"/>
        <v>0</v>
      </c>
      <c r="CL57" s="11" t="b">
        <f t="shared" si="32"/>
        <v>0</v>
      </c>
      <c r="CM57" s="11" t="b">
        <f t="shared" si="32"/>
        <v>0</v>
      </c>
      <c r="CN57" s="11" t="b">
        <f t="shared" si="32"/>
        <v>0</v>
      </c>
      <c r="CO57" s="11" t="b">
        <f t="shared" si="25"/>
        <v>0</v>
      </c>
      <c r="CP57" s="11" t="b">
        <f t="shared" si="28"/>
        <v>0</v>
      </c>
      <c r="CQ57" s="11" t="b">
        <f t="shared" si="19"/>
        <v>0</v>
      </c>
    </row>
    <row r="58" spans="1:96">
      <c r="A58" t="s">
        <v>588</v>
      </c>
      <c r="B58" t="s">
        <v>589</v>
      </c>
      <c r="C58" t="s">
        <v>562</v>
      </c>
      <c r="D58" t="s">
        <v>54</v>
      </c>
      <c r="E58" t="s">
        <v>71</v>
      </c>
      <c r="F58" t="s">
        <v>222</v>
      </c>
      <c r="G58">
        <f t="shared" si="29"/>
        <v>0</v>
      </c>
      <c r="H58">
        <f t="shared" si="29"/>
        <v>1</v>
      </c>
      <c r="I58">
        <f t="shared" si="29"/>
        <v>1</v>
      </c>
      <c r="J58">
        <f t="shared" si="29"/>
        <v>0</v>
      </c>
      <c r="K58">
        <f t="shared" si="6"/>
        <v>2</v>
      </c>
      <c r="L58" t="s">
        <v>72</v>
      </c>
      <c r="M58" t="s">
        <v>254</v>
      </c>
      <c r="N58" t="str">
        <f t="shared" si="7"/>
        <v>Poland</v>
      </c>
      <c r="O58" t="s">
        <v>59</v>
      </c>
      <c r="P58" t="s">
        <v>60</v>
      </c>
      <c r="Q58">
        <v>1</v>
      </c>
      <c r="R58">
        <v>4</v>
      </c>
      <c r="S58">
        <v>2</v>
      </c>
      <c r="T58">
        <v>3</v>
      </c>
      <c r="U58">
        <v>6</v>
      </c>
      <c r="V58">
        <v>4</v>
      </c>
      <c r="W58">
        <v>4</v>
      </c>
      <c r="X58">
        <f t="shared" si="8"/>
        <v>-0.16666666666666666</v>
      </c>
      <c r="Y58">
        <f t="shared" si="9"/>
        <v>-0.125</v>
      </c>
      <c r="Z58">
        <v>5</v>
      </c>
      <c r="AA58">
        <v>4</v>
      </c>
      <c r="AB58">
        <v>4</v>
      </c>
      <c r="AC58">
        <v>5</v>
      </c>
      <c r="AD58">
        <v>5</v>
      </c>
      <c r="AE58">
        <v>5</v>
      </c>
      <c r="AF58">
        <v>4</v>
      </c>
      <c r="AG58">
        <v>1</v>
      </c>
      <c r="AH58">
        <v>5</v>
      </c>
      <c r="AI58" s="35">
        <v>4</v>
      </c>
      <c r="AJ58">
        <v>3</v>
      </c>
      <c r="AK58">
        <v>5</v>
      </c>
      <c r="AL58">
        <v>4</v>
      </c>
      <c r="AM58">
        <v>6</v>
      </c>
      <c r="AN58">
        <v>4</v>
      </c>
      <c r="AO58">
        <v>4</v>
      </c>
      <c r="AP58">
        <v>5</v>
      </c>
      <c r="AQ58">
        <v>5</v>
      </c>
      <c r="AR58">
        <v>5</v>
      </c>
      <c r="AS58">
        <v>5</v>
      </c>
      <c r="AT58">
        <v>5</v>
      </c>
      <c r="AU58">
        <v>5</v>
      </c>
      <c r="AV58">
        <f t="shared" si="10"/>
        <v>5</v>
      </c>
      <c r="AW58">
        <v>6</v>
      </c>
      <c r="AX58">
        <v>2</v>
      </c>
      <c r="AY58">
        <f t="shared" si="26"/>
        <v>4.375</v>
      </c>
      <c r="AZ58">
        <f t="shared" si="11"/>
        <v>1</v>
      </c>
      <c r="BA58">
        <f t="shared" si="27"/>
        <v>4.625</v>
      </c>
      <c r="BB58">
        <f t="shared" si="12"/>
        <v>1</v>
      </c>
      <c r="BC58" t="s">
        <v>86</v>
      </c>
      <c r="BD58" t="s">
        <v>590</v>
      </c>
      <c r="BE58" t="s">
        <v>591</v>
      </c>
      <c r="BF58">
        <v>1</v>
      </c>
      <c r="BH58">
        <f t="shared" si="3"/>
        <v>1</v>
      </c>
      <c r="BI58">
        <v>1</v>
      </c>
      <c r="BJ58">
        <v>5</v>
      </c>
      <c r="BK58">
        <f t="shared" si="13"/>
        <v>1</v>
      </c>
      <c r="BL58" t="s">
        <v>168</v>
      </c>
      <c r="BM58" t="s">
        <v>90</v>
      </c>
      <c r="BN58" s="1">
        <v>8.9583333333333338E-3</v>
      </c>
      <c r="BO58" t="s">
        <v>592</v>
      </c>
      <c r="BP58" s="5" t="s">
        <v>1042</v>
      </c>
      <c r="BR58" s="11" t="b">
        <f t="shared" si="31"/>
        <v>0</v>
      </c>
      <c r="BS58" s="11" t="b">
        <f t="shared" si="31"/>
        <v>0</v>
      </c>
      <c r="BT58" s="11" t="b">
        <f t="shared" si="31"/>
        <v>0</v>
      </c>
      <c r="BU58" s="11" t="b">
        <f t="shared" si="31"/>
        <v>0</v>
      </c>
      <c r="BV58" s="11" t="b">
        <f t="shared" si="23"/>
        <v>0</v>
      </c>
      <c r="BW58" s="11" t="b">
        <f t="shared" si="23"/>
        <v>0</v>
      </c>
      <c r="BX58" s="5" t="s">
        <v>1068</v>
      </c>
      <c r="BY58" s="5" t="s">
        <v>1069</v>
      </c>
      <c r="BZ58" s="11" t="b">
        <f t="shared" si="14"/>
        <v>0</v>
      </c>
      <c r="CA58" s="11" t="b">
        <f t="shared" si="15"/>
        <v>0</v>
      </c>
      <c r="CB58" s="11" t="b">
        <f t="shared" si="32"/>
        <v>0</v>
      </c>
      <c r="CC58" s="11" t="b">
        <f t="shared" si="32"/>
        <v>0</v>
      </c>
      <c r="CD58" s="11" t="b">
        <f t="shared" si="32"/>
        <v>0</v>
      </c>
      <c r="CE58" s="11" t="b">
        <f t="shared" si="32"/>
        <v>0</v>
      </c>
      <c r="CF58" s="11" t="b">
        <f t="shared" si="32"/>
        <v>1</v>
      </c>
      <c r="CG58" s="11" t="b">
        <f t="shared" si="32"/>
        <v>0</v>
      </c>
      <c r="CH58" s="11" t="b">
        <f t="shared" si="32"/>
        <v>0</v>
      </c>
      <c r="CI58" s="11" t="b">
        <f t="shared" si="32"/>
        <v>0</v>
      </c>
      <c r="CJ58" s="11" t="b">
        <f t="shared" si="32"/>
        <v>0</v>
      </c>
      <c r="CK58" s="11" t="b">
        <f t="shared" si="32"/>
        <v>0</v>
      </c>
      <c r="CL58" s="11" t="b">
        <f t="shared" si="32"/>
        <v>0</v>
      </c>
      <c r="CM58" s="11" t="b">
        <f t="shared" si="32"/>
        <v>0</v>
      </c>
      <c r="CN58" s="11" t="b">
        <f t="shared" si="32"/>
        <v>0</v>
      </c>
      <c r="CO58" s="11" t="b">
        <f t="shared" si="25"/>
        <v>0</v>
      </c>
      <c r="CP58" s="11" t="b">
        <f t="shared" si="28"/>
        <v>0</v>
      </c>
      <c r="CQ58" s="11" t="b">
        <f t="shared" si="19"/>
        <v>0</v>
      </c>
    </row>
    <row r="59" spans="1:96">
      <c r="A59" t="s">
        <v>593</v>
      </c>
      <c r="B59" t="s">
        <v>594</v>
      </c>
      <c r="C59" t="s">
        <v>562</v>
      </c>
      <c r="D59" t="s">
        <v>54</v>
      </c>
      <c r="E59" t="s">
        <v>82</v>
      </c>
      <c r="F59" t="s">
        <v>116</v>
      </c>
      <c r="G59">
        <f t="shared" si="29"/>
        <v>0</v>
      </c>
      <c r="H59">
        <f t="shared" si="29"/>
        <v>1</v>
      </c>
      <c r="I59">
        <f t="shared" si="29"/>
        <v>0</v>
      </c>
      <c r="J59">
        <f t="shared" si="29"/>
        <v>0</v>
      </c>
      <c r="K59">
        <f t="shared" si="6"/>
        <v>1</v>
      </c>
      <c r="L59" t="s">
        <v>72</v>
      </c>
      <c r="M59" t="s">
        <v>58</v>
      </c>
      <c r="N59" t="str">
        <f t="shared" si="7"/>
        <v>Portugal</v>
      </c>
      <c r="O59" t="s">
        <v>59</v>
      </c>
      <c r="P59" t="s">
        <v>60</v>
      </c>
      <c r="Q59">
        <v>1</v>
      </c>
      <c r="R59">
        <v>5</v>
      </c>
      <c r="S59">
        <v>3</v>
      </c>
      <c r="T59">
        <v>4</v>
      </c>
      <c r="U59">
        <v>6</v>
      </c>
      <c r="V59">
        <v>6</v>
      </c>
      <c r="W59">
        <v>5</v>
      </c>
      <c r="X59">
        <f t="shared" si="8"/>
        <v>-0.20833333333333334</v>
      </c>
      <c r="Y59">
        <f t="shared" si="9"/>
        <v>-4.1666666666666664E-2</v>
      </c>
      <c r="Z59">
        <v>2</v>
      </c>
      <c r="AA59">
        <v>1</v>
      </c>
      <c r="AB59">
        <v>2</v>
      </c>
      <c r="AC59">
        <v>2</v>
      </c>
      <c r="AD59">
        <v>2</v>
      </c>
      <c r="AE59">
        <v>5</v>
      </c>
      <c r="AF59">
        <v>4</v>
      </c>
      <c r="AG59">
        <v>2</v>
      </c>
      <c r="AH59">
        <v>4</v>
      </c>
      <c r="AI59" s="35">
        <v>4</v>
      </c>
      <c r="AJ59">
        <v>1</v>
      </c>
      <c r="AK59">
        <v>1</v>
      </c>
      <c r="AL59">
        <v>1</v>
      </c>
      <c r="AM59">
        <v>5</v>
      </c>
      <c r="AN59">
        <v>4</v>
      </c>
      <c r="AO59">
        <v>4</v>
      </c>
      <c r="AP59">
        <v>4</v>
      </c>
      <c r="AQ59">
        <v>3</v>
      </c>
      <c r="AR59">
        <v>2</v>
      </c>
      <c r="AS59">
        <v>3</v>
      </c>
      <c r="AT59">
        <v>5</v>
      </c>
      <c r="AU59">
        <v>3</v>
      </c>
      <c r="AV59">
        <f t="shared" si="10"/>
        <v>3.2</v>
      </c>
      <c r="AW59">
        <v>6</v>
      </c>
      <c r="AX59">
        <v>2</v>
      </c>
      <c r="AY59">
        <f t="shared" si="26"/>
        <v>3</v>
      </c>
      <c r="AZ59">
        <f t="shared" si="11"/>
        <v>0</v>
      </c>
      <c r="BA59">
        <f t="shared" si="27"/>
        <v>2.75</v>
      </c>
      <c r="BB59">
        <f t="shared" si="12"/>
        <v>0</v>
      </c>
      <c r="BC59" t="s">
        <v>282</v>
      </c>
      <c r="BD59" t="s">
        <v>595</v>
      </c>
      <c r="BE59" t="s">
        <v>596</v>
      </c>
      <c r="BF59">
        <v>2</v>
      </c>
      <c r="BH59">
        <f t="shared" si="3"/>
        <v>2</v>
      </c>
      <c r="BI59">
        <v>1</v>
      </c>
      <c r="BJ59">
        <v>4</v>
      </c>
      <c r="BK59">
        <f t="shared" si="13"/>
        <v>1</v>
      </c>
      <c r="BL59" t="s">
        <v>292</v>
      </c>
      <c r="BM59" t="s">
        <v>286</v>
      </c>
      <c r="BN59" s="1">
        <v>3.1828703703703702E-3</v>
      </c>
      <c r="BP59" s="5" t="s">
        <v>1041</v>
      </c>
      <c r="BR59" s="11" t="b">
        <f t="shared" si="31"/>
        <v>0</v>
      </c>
      <c r="BS59" s="11" t="b">
        <f t="shared" si="31"/>
        <v>0</v>
      </c>
      <c r="BT59" s="11" t="b">
        <f t="shared" si="31"/>
        <v>0</v>
      </c>
      <c r="BU59" s="11" t="b">
        <f t="shared" si="31"/>
        <v>0</v>
      </c>
      <c r="BV59" s="11" t="b">
        <f t="shared" si="23"/>
        <v>0</v>
      </c>
      <c r="BW59" s="11" t="b">
        <f t="shared" si="23"/>
        <v>0</v>
      </c>
      <c r="BZ59" s="11" t="b">
        <f t="shared" si="14"/>
        <v>0</v>
      </c>
      <c r="CA59" s="11" t="b">
        <f t="shared" si="15"/>
        <v>0</v>
      </c>
      <c r="CB59" s="11" t="b">
        <f t="shared" si="32"/>
        <v>0</v>
      </c>
      <c r="CC59" s="11" t="b">
        <f t="shared" si="32"/>
        <v>0</v>
      </c>
      <c r="CD59" s="11" t="b">
        <f t="shared" si="32"/>
        <v>0</v>
      </c>
      <c r="CE59" s="11" t="b">
        <f t="shared" si="32"/>
        <v>0</v>
      </c>
      <c r="CF59" s="11" t="b">
        <f t="shared" si="32"/>
        <v>0</v>
      </c>
      <c r="CG59" s="11" t="b">
        <f t="shared" si="32"/>
        <v>0</v>
      </c>
      <c r="CH59" s="11" t="b">
        <f t="shared" si="32"/>
        <v>0</v>
      </c>
      <c r="CI59" s="11" t="b">
        <f t="shared" si="32"/>
        <v>0</v>
      </c>
      <c r="CJ59" s="11" t="b">
        <f t="shared" si="32"/>
        <v>0</v>
      </c>
      <c r="CK59" s="11" t="b">
        <f t="shared" si="32"/>
        <v>0</v>
      </c>
      <c r="CL59" s="11" t="b">
        <f t="shared" si="32"/>
        <v>0</v>
      </c>
      <c r="CM59" s="11" t="b">
        <f t="shared" si="32"/>
        <v>0</v>
      </c>
      <c r="CN59" s="11" t="b">
        <f t="shared" si="32"/>
        <v>0</v>
      </c>
      <c r="CO59" s="11" t="b">
        <f t="shared" si="25"/>
        <v>0</v>
      </c>
      <c r="CP59" s="11" t="b">
        <f t="shared" si="28"/>
        <v>0</v>
      </c>
      <c r="CQ59" s="11" t="b">
        <f t="shared" si="19"/>
        <v>0</v>
      </c>
    </row>
    <row r="60" spans="1:96">
      <c r="A60" t="s">
        <v>597</v>
      </c>
      <c r="B60" t="s">
        <v>598</v>
      </c>
      <c r="C60" t="s">
        <v>562</v>
      </c>
      <c r="D60" t="s">
        <v>70</v>
      </c>
      <c r="E60" t="s">
        <v>144</v>
      </c>
      <c r="F60" t="s">
        <v>83</v>
      </c>
      <c r="G60">
        <f t="shared" si="29"/>
        <v>0</v>
      </c>
      <c r="H60">
        <f t="shared" si="29"/>
        <v>0</v>
      </c>
      <c r="I60">
        <f t="shared" si="29"/>
        <v>1</v>
      </c>
      <c r="J60">
        <f t="shared" si="29"/>
        <v>0</v>
      </c>
      <c r="K60">
        <f t="shared" si="6"/>
        <v>1</v>
      </c>
      <c r="L60" t="s">
        <v>96</v>
      </c>
      <c r="M60" t="s">
        <v>599</v>
      </c>
      <c r="N60" t="str">
        <f t="shared" si="7"/>
        <v>i was born here??</v>
      </c>
      <c r="O60" t="s">
        <v>59</v>
      </c>
      <c r="P60" t="s">
        <v>98</v>
      </c>
      <c r="Q60">
        <v>5</v>
      </c>
      <c r="R60">
        <v>3</v>
      </c>
      <c r="S60">
        <v>5</v>
      </c>
      <c r="T60">
        <v>3</v>
      </c>
      <c r="U60">
        <v>5</v>
      </c>
      <c r="V60">
        <v>4</v>
      </c>
      <c r="W60">
        <v>2</v>
      </c>
      <c r="X60">
        <f t="shared" si="8"/>
        <v>0.16666666666666666</v>
      </c>
      <c r="Y60">
        <f t="shared" si="9"/>
        <v>0</v>
      </c>
      <c r="Z60">
        <v>1</v>
      </c>
      <c r="AA60">
        <v>2</v>
      </c>
      <c r="AB60">
        <v>1</v>
      </c>
      <c r="AC60">
        <v>1</v>
      </c>
      <c r="AD60">
        <v>3</v>
      </c>
      <c r="AE60">
        <v>4</v>
      </c>
      <c r="AF60">
        <v>2</v>
      </c>
      <c r="AG60">
        <v>4</v>
      </c>
      <c r="AH60">
        <v>2</v>
      </c>
      <c r="AI60" s="35">
        <v>1</v>
      </c>
      <c r="AJ60">
        <v>1</v>
      </c>
      <c r="AK60">
        <v>2</v>
      </c>
      <c r="AL60">
        <v>0</v>
      </c>
      <c r="AM60">
        <v>5</v>
      </c>
      <c r="AN60">
        <v>3</v>
      </c>
      <c r="AO60">
        <v>5</v>
      </c>
      <c r="AP60">
        <v>3</v>
      </c>
      <c r="AQ60">
        <v>3</v>
      </c>
      <c r="AR60">
        <v>3</v>
      </c>
      <c r="AS60">
        <v>3</v>
      </c>
      <c r="AT60">
        <v>2</v>
      </c>
      <c r="AU60">
        <v>2</v>
      </c>
      <c r="AV60">
        <f t="shared" si="10"/>
        <v>2.6</v>
      </c>
      <c r="AW60">
        <v>6</v>
      </c>
      <c r="AX60">
        <v>2</v>
      </c>
      <c r="AY60">
        <f t="shared" si="26"/>
        <v>2.5</v>
      </c>
      <c r="AZ60">
        <f t="shared" si="11"/>
        <v>0</v>
      </c>
      <c r="BA60">
        <f t="shared" si="27"/>
        <v>2</v>
      </c>
      <c r="BB60">
        <f t="shared" si="12"/>
        <v>0</v>
      </c>
      <c r="BC60" t="s">
        <v>282</v>
      </c>
      <c r="BD60" t="s">
        <v>358</v>
      </c>
      <c r="BE60" t="s">
        <v>527</v>
      </c>
      <c r="BF60">
        <v>2</v>
      </c>
      <c r="BH60">
        <f t="shared" si="3"/>
        <v>2</v>
      </c>
      <c r="BI60">
        <v>2</v>
      </c>
      <c r="BJ60">
        <v>5</v>
      </c>
      <c r="BK60">
        <f t="shared" si="13"/>
        <v>1</v>
      </c>
      <c r="BL60" t="s">
        <v>600</v>
      </c>
      <c r="BM60" t="s">
        <v>601</v>
      </c>
      <c r="BN60" s="1">
        <v>4.6874999999999998E-3</v>
      </c>
      <c r="BO60" t="s">
        <v>602</v>
      </c>
      <c r="BP60" s="5" t="s">
        <v>1042</v>
      </c>
      <c r="BR60" s="11" t="b">
        <f t="shared" ref="BR60:BU79" si="33">ISNUMBER(SEARCH(BR$2,$BQ60))</f>
        <v>0</v>
      </c>
      <c r="BS60" s="11" t="b">
        <f t="shared" si="33"/>
        <v>0</v>
      </c>
      <c r="BT60" s="11" t="b">
        <f t="shared" si="33"/>
        <v>0</v>
      </c>
      <c r="BU60" s="11" t="b">
        <f t="shared" si="33"/>
        <v>0</v>
      </c>
      <c r="BV60" s="11" t="b">
        <f t="shared" si="23"/>
        <v>0</v>
      </c>
      <c r="BW60" s="11" t="b">
        <f t="shared" si="23"/>
        <v>0</v>
      </c>
      <c r="BX60" s="5" t="s">
        <v>1061</v>
      </c>
      <c r="BY60" s="5" t="s">
        <v>1070</v>
      </c>
      <c r="BZ60" s="11" t="b">
        <f t="shared" si="14"/>
        <v>0</v>
      </c>
      <c r="CA60" s="11" t="b">
        <f t="shared" si="15"/>
        <v>1</v>
      </c>
      <c r="CB60" s="11" t="b">
        <f t="shared" si="32"/>
        <v>1</v>
      </c>
      <c r="CC60" s="11" t="b">
        <f t="shared" si="32"/>
        <v>0</v>
      </c>
      <c r="CD60" s="11" t="b">
        <f t="shared" si="32"/>
        <v>0</v>
      </c>
      <c r="CE60" s="11" t="b">
        <f t="shared" si="32"/>
        <v>0</v>
      </c>
      <c r="CF60" s="11" t="b">
        <f t="shared" si="32"/>
        <v>0</v>
      </c>
      <c r="CG60" s="11" t="b">
        <f t="shared" si="32"/>
        <v>0</v>
      </c>
      <c r="CH60" s="11" t="b">
        <f t="shared" si="32"/>
        <v>0</v>
      </c>
      <c r="CI60" s="11" t="b">
        <f t="shared" si="32"/>
        <v>0</v>
      </c>
      <c r="CJ60" s="11" t="b">
        <f t="shared" si="32"/>
        <v>0</v>
      </c>
      <c r="CK60" s="11" t="b">
        <f t="shared" si="32"/>
        <v>0</v>
      </c>
      <c r="CL60" s="11" t="b">
        <f t="shared" si="32"/>
        <v>0</v>
      </c>
      <c r="CM60" s="11" t="b">
        <f t="shared" si="32"/>
        <v>0</v>
      </c>
      <c r="CN60" s="11" t="b">
        <f t="shared" si="32"/>
        <v>0</v>
      </c>
      <c r="CO60" s="11" t="b">
        <f t="shared" si="25"/>
        <v>0</v>
      </c>
      <c r="CP60" s="11" t="b">
        <f t="shared" si="28"/>
        <v>0</v>
      </c>
      <c r="CQ60" s="11" t="b">
        <f t="shared" si="19"/>
        <v>0</v>
      </c>
    </row>
    <row r="61" spans="1:96">
      <c r="A61" t="s">
        <v>603</v>
      </c>
      <c r="B61" t="s">
        <v>604</v>
      </c>
      <c r="C61" t="s">
        <v>562</v>
      </c>
      <c r="D61" t="s">
        <v>70</v>
      </c>
      <c r="E61" t="s">
        <v>55</v>
      </c>
      <c r="F61" t="s">
        <v>56</v>
      </c>
      <c r="G61">
        <f t="shared" si="29"/>
        <v>0</v>
      </c>
      <c r="H61">
        <f t="shared" si="29"/>
        <v>0</v>
      </c>
      <c r="I61">
        <f t="shared" si="29"/>
        <v>0</v>
      </c>
      <c r="J61">
        <f t="shared" si="29"/>
        <v>1</v>
      </c>
      <c r="K61">
        <f t="shared" si="6"/>
        <v>1</v>
      </c>
      <c r="L61" t="s">
        <v>72</v>
      </c>
      <c r="M61" t="s">
        <v>254</v>
      </c>
      <c r="N61" t="str">
        <f t="shared" si="7"/>
        <v>Poland</v>
      </c>
      <c r="O61" t="s">
        <v>59</v>
      </c>
      <c r="P61" t="s">
        <v>444</v>
      </c>
      <c r="Q61">
        <v>3</v>
      </c>
      <c r="R61">
        <v>2</v>
      </c>
      <c r="S61">
        <v>3</v>
      </c>
      <c r="T61">
        <v>4</v>
      </c>
      <c r="U61">
        <v>4</v>
      </c>
      <c r="V61">
        <v>5</v>
      </c>
      <c r="W61">
        <v>3</v>
      </c>
      <c r="X61">
        <f t="shared" si="8"/>
        <v>0</v>
      </c>
      <c r="Y61">
        <f t="shared" si="9"/>
        <v>8.3333333333333329E-2</v>
      </c>
      <c r="Z61">
        <v>5</v>
      </c>
      <c r="AA61">
        <v>4</v>
      </c>
      <c r="AB61">
        <v>5</v>
      </c>
      <c r="AC61">
        <v>4</v>
      </c>
      <c r="AD61">
        <v>5</v>
      </c>
      <c r="AE61">
        <v>6</v>
      </c>
      <c r="AF61">
        <v>4</v>
      </c>
      <c r="AG61">
        <v>1</v>
      </c>
      <c r="AH61">
        <v>5</v>
      </c>
      <c r="AI61" s="35">
        <v>5</v>
      </c>
      <c r="AJ61">
        <v>5</v>
      </c>
      <c r="AK61">
        <v>6</v>
      </c>
      <c r="AL61">
        <v>6</v>
      </c>
      <c r="AM61">
        <v>6</v>
      </c>
      <c r="AN61">
        <v>6</v>
      </c>
      <c r="AO61">
        <v>4</v>
      </c>
      <c r="AP61">
        <v>3</v>
      </c>
      <c r="AQ61">
        <v>6</v>
      </c>
      <c r="AR61">
        <v>6</v>
      </c>
      <c r="AS61">
        <v>6</v>
      </c>
      <c r="AT61">
        <v>6</v>
      </c>
      <c r="AU61">
        <v>6</v>
      </c>
      <c r="AV61">
        <f t="shared" si="10"/>
        <v>6</v>
      </c>
      <c r="AW61">
        <v>6</v>
      </c>
      <c r="AX61">
        <v>2</v>
      </c>
      <c r="AY61">
        <f t="shared" si="26"/>
        <v>5.125</v>
      </c>
      <c r="AZ61">
        <f t="shared" si="11"/>
        <v>1</v>
      </c>
      <c r="BA61">
        <f t="shared" si="27"/>
        <v>4.75</v>
      </c>
      <c r="BB61">
        <f t="shared" si="12"/>
        <v>1</v>
      </c>
      <c r="BC61" t="s">
        <v>282</v>
      </c>
      <c r="BD61" t="s">
        <v>367</v>
      </c>
      <c r="BE61" t="s">
        <v>368</v>
      </c>
      <c r="BF61">
        <v>0</v>
      </c>
      <c r="BG61">
        <v>2</v>
      </c>
      <c r="BH61">
        <f t="shared" si="3"/>
        <v>2</v>
      </c>
      <c r="BI61">
        <v>1</v>
      </c>
      <c r="BJ61">
        <v>2</v>
      </c>
      <c r="BK61">
        <f t="shared" si="13"/>
        <v>1</v>
      </c>
      <c r="BL61" t="s">
        <v>292</v>
      </c>
      <c r="BM61" t="s">
        <v>286</v>
      </c>
      <c r="BN61" s="1">
        <v>9.3055555555555548E-3</v>
      </c>
      <c r="BO61" t="s">
        <v>605</v>
      </c>
      <c r="BP61" s="5" t="s">
        <v>1051</v>
      </c>
      <c r="BR61" s="11" t="b">
        <f t="shared" si="33"/>
        <v>0</v>
      </c>
      <c r="BS61" s="11" t="b">
        <f t="shared" si="33"/>
        <v>0</v>
      </c>
      <c r="BT61" s="11" t="b">
        <f t="shared" si="33"/>
        <v>0</v>
      </c>
      <c r="BU61" s="11" t="b">
        <f t="shared" si="33"/>
        <v>0</v>
      </c>
      <c r="BV61" s="11" t="b">
        <f t="shared" si="23"/>
        <v>0</v>
      </c>
      <c r="BW61" s="11" t="b">
        <f t="shared" si="23"/>
        <v>0</v>
      </c>
      <c r="BX61" s="5" t="s">
        <v>1071</v>
      </c>
      <c r="BZ61" s="11" t="b">
        <f t="shared" si="14"/>
        <v>0</v>
      </c>
      <c r="CA61" s="11" t="b">
        <f t="shared" si="15"/>
        <v>0</v>
      </c>
      <c r="CB61" s="11" t="b">
        <f t="shared" si="32"/>
        <v>0</v>
      </c>
      <c r="CC61" s="11" t="b">
        <f t="shared" si="32"/>
        <v>0</v>
      </c>
      <c r="CD61" s="11" t="b">
        <f t="shared" si="32"/>
        <v>0</v>
      </c>
      <c r="CE61" s="11" t="b">
        <f t="shared" si="32"/>
        <v>0</v>
      </c>
      <c r="CF61" s="11" t="b">
        <f t="shared" si="32"/>
        <v>0</v>
      </c>
      <c r="CG61" s="11" t="b">
        <f t="shared" si="32"/>
        <v>0</v>
      </c>
      <c r="CH61" s="11" t="b">
        <f t="shared" si="32"/>
        <v>1</v>
      </c>
      <c r="CI61" s="11" t="b">
        <f t="shared" si="32"/>
        <v>0</v>
      </c>
      <c r="CJ61" s="11" t="b">
        <f t="shared" si="32"/>
        <v>0</v>
      </c>
      <c r="CK61" s="11" t="b">
        <f t="shared" si="32"/>
        <v>0</v>
      </c>
      <c r="CL61" s="11" t="b">
        <f t="shared" si="32"/>
        <v>0</v>
      </c>
      <c r="CM61" s="11" t="b">
        <f t="shared" si="32"/>
        <v>0</v>
      </c>
      <c r="CN61" s="11" t="b">
        <f t="shared" si="32"/>
        <v>0</v>
      </c>
      <c r="CO61" s="11" t="b">
        <f t="shared" si="25"/>
        <v>0</v>
      </c>
      <c r="CP61" s="11" t="b">
        <f t="shared" si="28"/>
        <v>0</v>
      </c>
      <c r="CQ61" s="11" t="b">
        <f t="shared" si="19"/>
        <v>0</v>
      </c>
      <c r="CR61" t="s">
        <v>92</v>
      </c>
    </row>
    <row r="62" spans="1:96">
      <c r="A62" t="s">
        <v>606</v>
      </c>
      <c r="B62" t="s">
        <v>607</v>
      </c>
      <c r="C62" t="s">
        <v>562</v>
      </c>
      <c r="D62" t="s">
        <v>54</v>
      </c>
      <c r="E62" t="s">
        <v>71</v>
      </c>
      <c r="F62" t="s">
        <v>116</v>
      </c>
      <c r="G62">
        <f t="shared" si="29"/>
        <v>0</v>
      </c>
      <c r="H62">
        <f t="shared" si="29"/>
        <v>1</v>
      </c>
      <c r="I62">
        <f t="shared" si="29"/>
        <v>0</v>
      </c>
      <c r="J62">
        <f t="shared" si="29"/>
        <v>0</v>
      </c>
      <c r="K62">
        <f t="shared" si="6"/>
        <v>1</v>
      </c>
      <c r="L62" t="s">
        <v>72</v>
      </c>
      <c r="M62" t="s">
        <v>608</v>
      </c>
      <c r="N62" t="str">
        <f t="shared" si="7"/>
        <v>greece</v>
      </c>
      <c r="O62" t="s">
        <v>74</v>
      </c>
      <c r="P62" t="s">
        <v>60</v>
      </c>
      <c r="Q62">
        <v>3</v>
      </c>
      <c r="R62">
        <v>4</v>
      </c>
      <c r="S62">
        <v>3</v>
      </c>
      <c r="T62">
        <v>3</v>
      </c>
      <c r="U62">
        <v>5</v>
      </c>
      <c r="V62">
        <v>4</v>
      </c>
      <c r="W62">
        <v>5</v>
      </c>
      <c r="X62">
        <f t="shared" si="8"/>
        <v>-4.1666666666666664E-2</v>
      </c>
      <c r="Y62">
        <f t="shared" si="9"/>
        <v>-0.125</v>
      </c>
      <c r="Z62">
        <v>6</v>
      </c>
      <c r="AA62">
        <v>6</v>
      </c>
      <c r="AB62">
        <v>6</v>
      </c>
      <c r="AC62">
        <v>6</v>
      </c>
      <c r="AD62">
        <v>6</v>
      </c>
      <c r="AE62">
        <v>6</v>
      </c>
      <c r="AF62">
        <v>5</v>
      </c>
      <c r="AG62">
        <v>1</v>
      </c>
      <c r="AH62">
        <v>5</v>
      </c>
      <c r="AI62" s="35">
        <v>6</v>
      </c>
      <c r="AJ62">
        <v>6</v>
      </c>
      <c r="AK62">
        <v>6</v>
      </c>
      <c r="AL62">
        <v>6</v>
      </c>
      <c r="AM62">
        <v>6</v>
      </c>
      <c r="AN62">
        <v>6</v>
      </c>
      <c r="AO62">
        <v>6</v>
      </c>
      <c r="AP62">
        <v>6</v>
      </c>
      <c r="AQ62">
        <v>6</v>
      </c>
      <c r="AR62">
        <v>6</v>
      </c>
      <c r="AS62">
        <v>6</v>
      </c>
      <c r="AT62">
        <v>6</v>
      </c>
      <c r="AU62">
        <v>6</v>
      </c>
      <c r="AV62">
        <f t="shared" si="10"/>
        <v>6</v>
      </c>
      <c r="AW62">
        <v>6</v>
      </c>
      <c r="AX62">
        <v>4</v>
      </c>
      <c r="AY62">
        <f t="shared" si="26"/>
        <v>6</v>
      </c>
      <c r="AZ62">
        <f t="shared" si="11"/>
        <v>1</v>
      </c>
      <c r="BA62">
        <f t="shared" si="27"/>
        <v>5.75</v>
      </c>
      <c r="BB62">
        <f t="shared" si="12"/>
        <v>1</v>
      </c>
      <c r="BC62" t="s">
        <v>282</v>
      </c>
      <c r="BD62" t="s">
        <v>609</v>
      </c>
      <c r="BE62" t="s">
        <v>610</v>
      </c>
      <c r="BF62">
        <v>0</v>
      </c>
      <c r="BG62">
        <v>2</v>
      </c>
      <c r="BH62">
        <f t="shared" si="3"/>
        <v>2</v>
      </c>
      <c r="BI62">
        <v>1</v>
      </c>
      <c r="BJ62">
        <v>2</v>
      </c>
      <c r="BK62">
        <f t="shared" si="13"/>
        <v>1</v>
      </c>
      <c r="BL62" t="s">
        <v>292</v>
      </c>
      <c r="BM62" t="s">
        <v>286</v>
      </c>
      <c r="BN62" t="s">
        <v>611</v>
      </c>
      <c r="BO62" t="s">
        <v>612</v>
      </c>
      <c r="BP62" s="5" t="s">
        <v>736</v>
      </c>
      <c r="BQ62" s="5" t="s">
        <v>1151</v>
      </c>
      <c r="BR62" s="11" t="b">
        <f t="shared" si="33"/>
        <v>0</v>
      </c>
      <c r="BS62" s="11" t="b">
        <f t="shared" si="33"/>
        <v>1</v>
      </c>
      <c r="BT62" s="11" t="b">
        <f t="shared" si="33"/>
        <v>0</v>
      </c>
      <c r="BU62" s="11" t="b">
        <f t="shared" si="33"/>
        <v>0</v>
      </c>
      <c r="BV62" s="11" t="b">
        <f t="shared" si="23"/>
        <v>0</v>
      </c>
      <c r="BW62" s="11" t="b">
        <f t="shared" si="23"/>
        <v>0</v>
      </c>
      <c r="BZ62" s="11" t="b">
        <f t="shared" si="14"/>
        <v>0</v>
      </c>
      <c r="CA62" s="11" t="b">
        <f t="shared" si="15"/>
        <v>0</v>
      </c>
      <c r="CB62" s="11" t="b">
        <f t="shared" si="32"/>
        <v>0</v>
      </c>
      <c r="CC62" s="11" t="b">
        <f t="shared" si="32"/>
        <v>0</v>
      </c>
      <c r="CD62" s="11" t="b">
        <f t="shared" si="32"/>
        <v>0</v>
      </c>
      <c r="CE62" s="11" t="b">
        <f t="shared" si="32"/>
        <v>0</v>
      </c>
      <c r="CF62" s="11" t="b">
        <f t="shared" si="32"/>
        <v>0</v>
      </c>
      <c r="CG62" s="11" t="b">
        <f t="shared" si="32"/>
        <v>0</v>
      </c>
      <c r="CH62" s="11" t="b">
        <f t="shared" si="32"/>
        <v>0</v>
      </c>
      <c r="CI62" s="11" t="b">
        <f t="shared" si="32"/>
        <v>0</v>
      </c>
      <c r="CJ62" s="11" t="b">
        <f t="shared" si="32"/>
        <v>0</v>
      </c>
      <c r="CK62" s="11" t="b">
        <f t="shared" si="32"/>
        <v>0</v>
      </c>
      <c r="CL62" s="11" t="b">
        <f t="shared" si="32"/>
        <v>0</v>
      </c>
      <c r="CM62" s="11" t="b">
        <f t="shared" si="32"/>
        <v>0</v>
      </c>
      <c r="CN62" s="11" t="b">
        <f t="shared" si="32"/>
        <v>0</v>
      </c>
      <c r="CO62" s="11" t="b">
        <f t="shared" si="25"/>
        <v>0</v>
      </c>
      <c r="CP62" s="11" t="b">
        <f t="shared" si="28"/>
        <v>0</v>
      </c>
      <c r="CQ62" s="11" t="b">
        <f t="shared" si="19"/>
        <v>0</v>
      </c>
    </row>
    <row r="63" spans="1:96">
      <c r="A63" t="s">
        <v>613</v>
      </c>
      <c r="B63" t="s">
        <v>614</v>
      </c>
      <c r="C63" t="s">
        <v>562</v>
      </c>
      <c r="D63" t="s">
        <v>54</v>
      </c>
      <c r="E63" t="s">
        <v>144</v>
      </c>
      <c r="F63" t="s">
        <v>116</v>
      </c>
      <c r="G63">
        <f t="shared" si="29"/>
        <v>0</v>
      </c>
      <c r="H63">
        <f t="shared" si="29"/>
        <v>1</v>
      </c>
      <c r="I63">
        <f t="shared" si="29"/>
        <v>0</v>
      </c>
      <c r="J63">
        <f t="shared" si="29"/>
        <v>0</v>
      </c>
      <c r="K63">
        <f t="shared" si="6"/>
        <v>1</v>
      </c>
      <c r="L63" t="s">
        <v>57</v>
      </c>
      <c r="M63" t="s">
        <v>254</v>
      </c>
      <c r="N63" t="str">
        <f t="shared" si="7"/>
        <v>Poland</v>
      </c>
      <c r="O63" t="s">
        <v>59</v>
      </c>
      <c r="P63" t="s">
        <v>60</v>
      </c>
      <c r="Q63">
        <v>3</v>
      </c>
      <c r="R63">
        <v>1</v>
      </c>
      <c r="S63">
        <v>3</v>
      </c>
      <c r="T63">
        <v>2</v>
      </c>
      <c r="U63">
        <v>1</v>
      </c>
      <c r="V63">
        <v>3</v>
      </c>
      <c r="W63">
        <v>1</v>
      </c>
      <c r="X63">
        <f t="shared" si="8"/>
        <v>0.125</v>
      </c>
      <c r="Y63">
        <f t="shared" si="9"/>
        <v>0.125</v>
      </c>
      <c r="Z63">
        <v>6</v>
      </c>
      <c r="AA63">
        <v>6</v>
      </c>
      <c r="AB63">
        <v>4</v>
      </c>
      <c r="AC63">
        <v>4</v>
      </c>
      <c r="AD63">
        <v>6</v>
      </c>
      <c r="AE63">
        <v>6</v>
      </c>
      <c r="AF63">
        <v>5</v>
      </c>
      <c r="AG63">
        <v>2</v>
      </c>
      <c r="AH63">
        <v>4</v>
      </c>
      <c r="AI63" s="35">
        <v>5</v>
      </c>
      <c r="AJ63">
        <v>3</v>
      </c>
      <c r="AK63">
        <v>4</v>
      </c>
      <c r="AL63">
        <v>4</v>
      </c>
      <c r="AM63">
        <v>4</v>
      </c>
      <c r="AN63">
        <v>4</v>
      </c>
      <c r="AO63">
        <v>4</v>
      </c>
      <c r="AP63">
        <v>4</v>
      </c>
      <c r="AQ63">
        <v>4</v>
      </c>
      <c r="AR63">
        <v>2</v>
      </c>
      <c r="AS63">
        <v>3</v>
      </c>
      <c r="AT63">
        <v>4</v>
      </c>
      <c r="AU63">
        <v>4</v>
      </c>
      <c r="AV63">
        <f t="shared" si="10"/>
        <v>3.4</v>
      </c>
      <c r="AW63">
        <v>6</v>
      </c>
      <c r="AX63">
        <v>2</v>
      </c>
      <c r="AY63">
        <f t="shared" si="26"/>
        <v>4</v>
      </c>
      <c r="AZ63">
        <f t="shared" si="11"/>
        <v>1</v>
      </c>
      <c r="BA63">
        <f t="shared" si="27"/>
        <v>5.125</v>
      </c>
      <c r="BB63">
        <f t="shared" si="12"/>
        <v>1</v>
      </c>
      <c r="BC63" t="s">
        <v>145</v>
      </c>
      <c r="BD63" t="s">
        <v>615</v>
      </c>
      <c r="BE63" t="s">
        <v>616</v>
      </c>
      <c r="BF63">
        <v>1</v>
      </c>
      <c r="BH63">
        <f t="shared" si="3"/>
        <v>1</v>
      </c>
      <c r="BI63">
        <v>1</v>
      </c>
      <c r="BJ63">
        <v>1</v>
      </c>
      <c r="BK63">
        <f t="shared" si="13"/>
        <v>0</v>
      </c>
      <c r="BL63" t="s">
        <v>453</v>
      </c>
      <c r="BM63" t="s">
        <v>149</v>
      </c>
      <c r="BN63" s="1">
        <v>1.9444444444444442E-3</v>
      </c>
      <c r="BP63" s="5" t="s">
        <v>1041</v>
      </c>
      <c r="BR63" s="11" t="b">
        <f t="shared" si="33"/>
        <v>0</v>
      </c>
      <c r="BS63" s="11" t="b">
        <f t="shared" si="33"/>
        <v>0</v>
      </c>
      <c r="BT63" s="11" t="b">
        <f t="shared" si="33"/>
        <v>0</v>
      </c>
      <c r="BU63" s="11" t="b">
        <f t="shared" si="33"/>
        <v>0</v>
      </c>
      <c r="BV63" s="11" t="b">
        <f t="shared" si="23"/>
        <v>0</v>
      </c>
      <c r="BW63" s="11" t="b">
        <f t="shared" si="23"/>
        <v>0</v>
      </c>
      <c r="BZ63" s="11" t="b">
        <f t="shared" si="14"/>
        <v>0</v>
      </c>
      <c r="CA63" s="11" t="b">
        <f t="shared" si="15"/>
        <v>0</v>
      </c>
      <c r="CB63" s="11" t="b">
        <f t="shared" si="32"/>
        <v>0</v>
      </c>
      <c r="CC63" s="11" t="b">
        <f t="shared" si="32"/>
        <v>0</v>
      </c>
      <c r="CD63" s="11" t="b">
        <f t="shared" si="32"/>
        <v>0</v>
      </c>
      <c r="CE63" s="11" t="b">
        <f t="shared" si="32"/>
        <v>0</v>
      </c>
      <c r="CF63" s="11" t="b">
        <f t="shared" si="32"/>
        <v>0</v>
      </c>
      <c r="CG63" s="11" t="b">
        <f t="shared" si="32"/>
        <v>0</v>
      </c>
      <c r="CH63" s="11" t="b">
        <f t="shared" si="32"/>
        <v>0</v>
      </c>
      <c r="CI63" s="11" t="b">
        <f t="shared" si="32"/>
        <v>0</v>
      </c>
      <c r="CJ63" s="11" t="b">
        <f t="shared" si="32"/>
        <v>0</v>
      </c>
      <c r="CK63" s="11" t="b">
        <f t="shared" si="32"/>
        <v>0</v>
      </c>
      <c r="CL63" s="11" t="b">
        <f t="shared" si="32"/>
        <v>0</v>
      </c>
      <c r="CM63" s="11" t="b">
        <f t="shared" si="32"/>
        <v>0</v>
      </c>
      <c r="CN63" s="11" t="b">
        <f t="shared" si="32"/>
        <v>0</v>
      </c>
      <c r="CO63" s="11" t="b">
        <f t="shared" si="25"/>
        <v>0</v>
      </c>
      <c r="CP63" s="11" t="b">
        <f t="shared" si="28"/>
        <v>0</v>
      </c>
      <c r="CQ63" s="11" t="b">
        <f t="shared" si="19"/>
        <v>0</v>
      </c>
    </row>
    <row r="64" spans="1:96">
      <c r="A64" t="s">
        <v>617</v>
      </c>
      <c r="B64" t="s">
        <v>618</v>
      </c>
      <c r="C64" t="s">
        <v>562</v>
      </c>
      <c r="D64" t="s">
        <v>54</v>
      </c>
      <c r="E64" t="s">
        <v>82</v>
      </c>
      <c r="F64" t="s">
        <v>116</v>
      </c>
      <c r="G64">
        <f t="shared" si="29"/>
        <v>0</v>
      </c>
      <c r="H64">
        <f t="shared" si="29"/>
        <v>1</v>
      </c>
      <c r="I64">
        <f t="shared" si="29"/>
        <v>0</v>
      </c>
      <c r="J64">
        <f t="shared" si="29"/>
        <v>0</v>
      </c>
      <c r="K64">
        <f t="shared" si="6"/>
        <v>1</v>
      </c>
      <c r="L64" t="s">
        <v>57</v>
      </c>
      <c r="M64" t="s">
        <v>58</v>
      </c>
      <c r="N64" t="str">
        <f t="shared" si="7"/>
        <v>Portugal</v>
      </c>
      <c r="O64" t="s">
        <v>59</v>
      </c>
      <c r="P64" t="s">
        <v>60</v>
      </c>
      <c r="Q64">
        <v>0</v>
      </c>
      <c r="R64">
        <v>3</v>
      </c>
      <c r="S64">
        <v>0</v>
      </c>
      <c r="T64">
        <v>2</v>
      </c>
      <c r="U64">
        <v>0</v>
      </c>
      <c r="V64">
        <v>3</v>
      </c>
      <c r="W64">
        <v>2</v>
      </c>
      <c r="X64">
        <f t="shared" si="8"/>
        <v>-0.20833333333333334</v>
      </c>
      <c r="Y64">
        <f t="shared" si="9"/>
        <v>0.125</v>
      </c>
      <c r="Z64">
        <v>2</v>
      </c>
      <c r="AA64">
        <v>5</v>
      </c>
      <c r="AB64">
        <v>6</v>
      </c>
      <c r="AC64">
        <v>6</v>
      </c>
      <c r="AD64">
        <v>5</v>
      </c>
      <c r="AE64">
        <v>6</v>
      </c>
      <c r="AF64">
        <v>2</v>
      </c>
      <c r="AG64">
        <v>4</v>
      </c>
      <c r="AH64">
        <v>2</v>
      </c>
      <c r="AI64" s="35">
        <v>0</v>
      </c>
      <c r="AJ64">
        <v>5</v>
      </c>
      <c r="AK64">
        <v>2</v>
      </c>
      <c r="AL64">
        <v>1</v>
      </c>
      <c r="AM64">
        <v>6</v>
      </c>
      <c r="AN64">
        <v>1</v>
      </c>
      <c r="AO64">
        <v>5</v>
      </c>
      <c r="AP64">
        <v>4</v>
      </c>
      <c r="AQ64">
        <v>0</v>
      </c>
      <c r="AR64">
        <v>0</v>
      </c>
      <c r="AS64">
        <v>0</v>
      </c>
      <c r="AT64">
        <v>0</v>
      </c>
      <c r="AU64">
        <v>1</v>
      </c>
      <c r="AV64">
        <f t="shared" si="10"/>
        <v>0.2</v>
      </c>
      <c r="AW64">
        <v>6</v>
      </c>
      <c r="AX64">
        <v>0</v>
      </c>
      <c r="AY64">
        <f t="shared" si="26"/>
        <v>3</v>
      </c>
      <c r="AZ64">
        <f t="shared" si="11"/>
        <v>0</v>
      </c>
      <c r="BA64">
        <f t="shared" si="27"/>
        <v>4.25</v>
      </c>
      <c r="BB64">
        <f t="shared" si="12"/>
        <v>1</v>
      </c>
      <c r="BC64" t="s">
        <v>297</v>
      </c>
      <c r="BD64" t="s">
        <v>619</v>
      </c>
      <c r="BE64" t="s">
        <v>620</v>
      </c>
      <c r="BF64">
        <v>0</v>
      </c>
      <c r="BG64">
        <v>0</v>
      </c>
      <c r="BH64">
        <f t="shared" si="3"/>
        <v>0</v>
      </c>
      <c r="BI64">
        <v>2</v>
      </c>
      <c r="BJ64">
        <v>5</v>
      </c>
      <c r="BK64">
        <f t="shared" si="13"/>
        <v>1</v>
      </c>
      <c r="BL64" t="s">
        <v>621</v>
      </c>
      <c r="BM64" t="s">
        <v>622</v>
      </c>
      <c r="BN64" s="1">
        <v>5.3356481481481484E-3</v>
      </c>
      <c r="BO64" t="s">
        <v>623</v>
      </c>
      <c r="BP64" s="5" t="s">
        <v>736</v>
      </c>
      <c r="BQ64" s="5" t="s">
        <v>1154</v>
      </c>
      <c r="BR64" s="11" t="b">
        <f t="shared" si="33"/>
        <v>0</v>
      </c>
      <c r="BS64" s="11" t="b">
        <f t="shared" si="33"/>
        <v>0</v>
      </c>
      <c r="BT64" s="11" t="b">
        <f t="shared" si="33"/>
        <v>0</v>
      </c>
      <c r="BU64" s="11" t="b">
        <f t="shared" si="33"/>
        <v>0</v>
      </c>
      <c r="BV64" s="11" t="b">
        <f t="shared" si="23"/>
        <v>0</v>
      </c>
      <c r="BW64" s="11" t="b">
        <f t="shared" si="23"/>
        <v>0</v>
      </c>
      <c r="BX64" s="5" t="s">
        <v>1066</v>
      </c>
      <c r="BZ64" s="11" t="b">
        <f t="shared" si="14"/>
        <v>1</v>
      </c>
      <c r="CA64" s="11" t="b">
        <f t="shared" si="15"/>
        <v>0</v>
      </c>
      <c r="CB64" s="11" t="b">
        <f t="shared" si="32"/>
        <v>0</v>
      </c>
      <c r="CC64" s="11" t="b">
        <f t="shared" si="32"/>
        <v>0</v>
      </c>
      <c r="CD64" s="11" t="b">
        <f t="shared" si="32"/>
        <v>0</v>
      </c>
      <c r="CE64" s="11" t="b">
        <f t="shared" si="32"/>
        <v>0</v>
      </c>
      <c r="CF64" s="11" t="b">
        <f t="shared" si="32"/>
        <v>0</v>
      </c>
      <c r="CG64" s="11" t="b">
        <f t="shared" si="32"/>
        <v>0</v>
      </c>
      <c r="CH64" s="11" t="b">
        <f t="shared" si="32"/>
        <v>1</v>
      </c>
      <c r="CI64" s="11" t="b">
        <f t="shared" si="32"/>
        <v>0</v>
      </c>
      <c r="CJ64" s="11" t="b">
        <f t="shared" si="32"/>
        <v>0</v>
      </c>
      <c r="CK64" s="11" t="b">
        <f t="shared" si="32"/>
        <v>0</v>
      </c>
      <c r="CL64" s="11" t="b">
        <f t="shared" si="32"/>
        <v>0</v>
      </c>
      <c r="CM64" s="11" t="b">
        <f t="shared" si="32"/>
        <v>0</v>
      </c>
      <c r="CN64" s="11" t="b">
        <f t="shared" si="32"/>
        <v>0</v>
      </c>
      <c r="CO64" s="11" t="b">
        <f t="shared" si="25"/>
        <v>0</v>
      </c>
      <c r="CP64" s="11" t="b">
        <f t="shared" si="28"/>
        <v>0</v>
      </c>
      <c r="CQ64" s="11" t="b">
        <f t="shared" si="19"/>
        <v>0</v>
      </c>
      <c r="CR64" t="s">
        <v>624</v>
      </c>
    </row>
    <row r="65" spans="1:96">
      <c r="A65" t="s">
        <v>625</v>
      </c>
      <c r="B65" t="s">
        <v>626</v>
      </c>
      <c r="C65" t="s">
        <v>562</v>
      </c>
      <c r="D65" t="s">
        <v>70</v>
      </c>
      <c r="E65" t="s">
        <v>71</v>
      </c>
      <c r="F65" t="s">
        <v>56</v>
      </c>
      <c r="G65">
        <f t="shared" si="29"/>
        <v>0</v>
      </c>
      <c r="H65">
        <f t="shared" si="29"/>
        <v>0</v>
      </c>
      <c r="I65">
        <f t="shared" si="29"/>
        <v>0</v>
      </c>
      <c r="J65">
        <f t="shared" si="29"/>
        <v>1</v>
      </c>
      <c r="K65">
        <f t="shared" si="6"/>
        <v>1</v>
      </c>
      <c r="L65" t="s">
        <v>96</v>
      </c>
      <c r="M65" t="s">
        <v>58</v>
      </c>
      <c r="N65" t="str">
        <f t="shared" si="7"/>
        <v>Portugal</v>
      </c>
      <c r="O65" t="s">
        <v>59</v>
      </c>
      <c r="P65" t="s">
        <v>60</v>
      </c>
      <c r="Q65">
        <v>1</v>
      </c>
      <c r="R65">
        <v>5</v>
      </c>
      <c r="S65">
        <v>4</v>
      </c>
      <c r="T65">
        <v>3</v>
      </c>
      <c r="U65">
        <v>5</v>
      </c>
      <c r="V65">
        <v>5</v>
      </c>
      <c r="W65">
        <v>2</v>
      </c>
      <c r="X65">
        <f t="shared" si="8"/>
        <v>-0.125</v>
      </c>
      <c r="Y65">
        <f t="shared" si="9"/>
        <v>4.1666666666666664E-2</v>
      </c>
      <c r="Z65">
        <v>4</v>
      </c>
      <c r="AA65">
        <v>5</v>
      </c>
      <c r="AB65">
        <v>4</v>
      </c>
      <c r="AC65">
        <v>6</v>
      </c>
      <c r="AD65">
        <v>1</v>
      </c>
      <c r="AE65">
        <v>3</v>
      </c>
      <c r="AF65">
        <v>1</v>
      </c>
      <c r="AG65">
        <v>6</v>
      </c>
      <c r="AH65">
        <v>0</v>
      </c>
      <c r="AI65" s="35">
        <v>5</v>
      </c>
      <c r="AJ65">
        <v>6</v>
      </c>
      <c r="AK65">
        <v>4</v>
      </c>
      <c r="AL65">
        <v>4</v>
      </c>
      <c r="AM65">
        <v>5</v>
      </c>
      <c r="AN65">
        <v>6</v>
      </c>
      <c r="AO65">
        <v>0</v>
      </c>
      <c r="AP65">
        <v>0</v>
      </c>
      <c r="AQ65">
        <v>6</v>
      </c>
      <c r="AR65">
        <v>6</v>
      </c>
      <c r="AS65">
        <v>6</v>
      </c>
      <c r="AT65">
        <v>6</v>
      </c>
      <c r="AU65">
        <v>6</v>
      </c>
      <c r="AV65">
        <f t="shared" si="10"/>
        <v>6</v>
      </c>
      <c r="AW65">
        <v>6</v>
      </c>
      <c r="AX65">
        <v>0</v>
      </c>
      <c r="AY65">
        <f t="shared" si="26"/>
        <v>3.75</v>
      </c>
      <c r="AZ65">
        <f t="shared" si="11"/>
        <v>1</v>
      </c>
      <c r="BA65">
        <f t="shared" si="27"/>
        <v>3</v>
      </c>
      <c r="BB65">
        <f t="shared" si="12"/>
        <v>0</v>
      </c>
      <c r="BC65" t="s">
        <v>61</v>
      </c>
      <c r="BD65" t="s">
        <v>627</v>
      </c>
      <c r="BE65" t="s">
        <v>628</v>
      </c>
      <c r="BF65">
        <v>2</v>
      </c>
      <c r="BH65">
        <f t="shared" si="3"/>
        <v>2</v>
      </c>
      <c r="BI65">
        <v>2</v>
      </c>
      <c r="BJ65">
        <v>5</v>
      </c>
      <c r="BK65">
        <f t="shared" si="13"/>
        <v>1</v>
      </c>
      <c r="BL65" t="s">
        <v>629</v>
      </c>
      <c r="BM65" t="s">
        <v>630</v>
      </c>
      <c r="BN65" s="1">
        <v>1.1087962962962964E-2</v>
      </c>
      <c r="BO65" t="s">
        <v>631</v>
      </c>
      <c r="BP65" s="5" t="s">
        <v>1042</v>
      </c>
      <c r="BR65" s="11" t="b">
        <f t="shared" si="33"/>
        <v>0</v>
      </c>
      <c r="BS65" s="11" t="b">
        <f t="shared" si="33"/>
        <v>0</v>
      </c>
      <c r="BT65" s="11" t="b">
        <f t="shared" si="33"/>
        <v>0</v>
      </c>
      <c r="BU65" s="11" t="b">
        <f t="shared" si="33"/>
        <v>0</v>
      </c>
      <c r="BV65" s="11" t="b">
        <f t="shared" si="23"/>
        <v>0</v>
      </c>
      <c r="BW65" s="11" t="b">
        <f t="shared" si="23"/>
        <v>0</v>
      </c>
      <c r="BX65" s="5" t="s">
        <v>1047</v>
      </c>
      <c r="BY65" s="5" t="s">
        <v>1072</v>
      </c>
      <c r="BZ65" s="11" t="b">
        <f t="shared" si="14"/>
        <v>0</v>
      </c>
      <c r="CA65" s="11" t="b">
        <f t="shared" si="15"/>
        <v>0</v>
      </c>
      <c r="CB65" s="11" t="b">
        <f t="shared" si="32"/>
        <v>1</v>
      </c>
      <c r="CC65" s="11" t="b">
        <f t="shared" si="32"/>
        <v>0</v>
      </c>
      <c r="CD65" s="11" t="b">
        <f t="shared" si="32"/>
        <v>0</v>
      </c>
      <c r="CE65" s="11" t="b">
        <f t="shared" si="32"/>
        <v>0</v>
      </c>
      <c r="CF65" s="11" t="b">
        <f t="shared" si="32"/>
        <v>0</v>
      </c>
      <c r="CG65" s="11" t="b">
        <f t="shared" si="32"/>
        <v>0</v>
      </c>
      <c r="CH65" s="11" t="b">
        <f t="shared" si="32"/>
        <v>0</v>
      </c>
      <c r="CI65" s="11" t="b">
        <f t="shared" si="32"/>
        <v>0</v>
      </c>
      <c r="CJ65" s="11" t="b">
        <f t="shared" si="32"/>
        <v>0</v>
      </c>
      <c r="CK65" s="11" t="b">
        <f t="shared" si="32"/>
        <v>0</v>
      </c>
      <c r="CL65" s="11" t="b">
        <f t="shared" si="32"/>
        <v>0</v>
      </c>
      <c r="CM65" s="11" t="b">
        <f t="shared" si="32"/>
        <v>0</v>
      </c>
      <c r="CN65" s="11" t="b">
        <f t="shared" si="32"/>
        <v>0</v>
      </c>
      <c r="CO65" s="11" t="b">
        <f t="shared" si="25"/>
        <v>0</v>
      </c>
      <c r="CP65" s="11" t="b">
        <f t="shared" si="28"/>
        <v>0</v>
      </c>
      <c r="CQ65" s="11" t="b">
        <f t="shared" si="19"/>
        <v>0</v>
      </c>
    </row>
    <row r="66" spans="1:96">
      <c r="A66" t="s">
        <v>632</v>
      </c>
      <c r="B66" t="s">
        <v>633</v>
      </c>
      <c r="C66" t="s">
        <v>562</v>
      </c>
      <c r="D66" t="s">
        <v>70</v>
      </c>
      <c r="E66" t="s">
        <v>71</v>
      </c>
      <c r="F66" t="s">
        <v>56</v>
      </c>
      <c r="G66">
        <f t="shared" si="29"/>
        <v>0</v>
      </c>
      <c r="H66">
        <f t="shared" si="29"/>
        <v>0</v>
      </c>
      <c r="I66">
        <f t="shared" si="29"/>
        <v>0</v>
      </c>
      <c r="J66">
        <f t="shared" si="29"/>
        <v>1</v>
      </c>
      <c r="K66">
        <f t="shared" si="6"/>
        <v>1</v>
      </c>
      <c r="L66" t="s">
        <v>72</v>
      </c>
      <c r="M66" t="s">
        <v>109</v>
      </c>
      <c r="N66" t="str">
        <f t="shared" si="7"/>
        <v>UK</v>
      </c>
      <c r="O66" t="s">
        <v>59</v>
      </c>
      <c r="P66" t="s">
        <v>98</v>
      </c>
      <c r="Q66">
        <v>2</v>
      </c>
      <c r="R66">
        <v>3</v>
      </c>
      <c r="S66">
        <v>2</v>
      </c>
      <c r="T66">
        <v>3</v>
      </c>
      <c r="U66">
        <v>1</v>
      </c>
      <c r="V66">
        <v>3</v>
      </c>
      <c r="W66">
        <v>5</v>
      </c>
      <c r="X66">
        <f t="shared" si="8"/>
        <v>-8.3333333333333329E-2</v>
      </c>
      <c r="Y66">
        <f t="shared" si="9"/>
        <v>0</v>
      </c>
      <c r="Z66">
        <v>4</v>
      </c>
      <c r="AA66">
        <v>4</v>
      </c>
      <c r="AB66">
        <v>3</v>
      </c>
      <c r="AC66">
        <v>4</v>
      </c>
      <c r="AD66">
        <v>4</v>
      </c>
      <c r="AE66">
        <v>4</v>
      </c>
      <c r="AF66">
        <v>4</v>
      </c>
      <c r="AG66">
        <v>2</v>
      </c>
      <c r="AH66">
        <v>4</v>
      </c>
      <c r="AI66" s="35">
        <v>4</v>
      </c>
      <c r="AJ66">
        <v>1</v>
      </c>
      <c r="AK66">
        <v>5</v>
      </c>
      <c r="AL66">
        <v>5</v>
      </c>
      <c r="AM66">
        <v>5</v>
      </c>
      <c r="AN66">
        <v>4</v>
      </c>
      <c r="AO66">
        <v>3</v>
      </c>
      <c r="AP66">
        <v>4</v>
      </c>
      <c r="AQ66">
        <v>2</v>
      </c>
      <c r="AR66">
        <v>4</v>
      </c>
      <c r="AS66">
        <v>4</v>
      </c>
      <c r="AT66">
        <v>4</v>
      </c>
      <c r="AU66">
        <v>5</v>
      </c>
      <c r="AV66">
        <f t="shared" si="10"/>
        <v>3.8</v>
      </c>
      <c r="AW66">
        <v>6</v>
      </c>
      <c r="AX66">
        <v>1</v>
      </c>
      <c r="AY66">
        <f t="shared" si="26"/>
        <v>3.875</v>
      </c>
      <c r="AZ66">
        <f t="shared" si="11"/>
        <v>1</v>
      </c>
      <c r="BA66">
        <f t="shared" si="27"/>
        <v>3.875</v>
      </c>
      <c r="BB66">
        <f t="shared" si="12"/>
        <v>1</v>
      </c>
      <c r="BC66" t="s">
        <v>86</v>
      </c>
      <c r="BD66" t="s">
        <v>634</v>
      </c>
      <c r="BE66" t="s">
        <v>635</v>
      </c>
      <c r="BF66">
        <v>0</v>
      </c>
      <c r="BG66">
        <v>1</v>
      </c>
      <c r="BH66">
        <f t="shared" si="3"/>
        <v>1</v>
      </c>
      <c r="BI66">
        <v>1</v>
      </c>
      <c r="BJ66">
        <v>1</v>
      </c>
      <c r="BK66">
        <f t="shared" si="13"/>
        <v>0</v>
      </c>
      <c r="BL66" t="s">
        <v>106</v>
      </c>
      <c r="BM66" t="s">
        <v>90</v>
      </c>
      <c r="BN66" s="1">
        <v>5.115740740740741E-3</v>
      </c>
      <c r="BO66" t="s">
        <v>636</v>
      </c>
      <c r="BP66" s="5" t="s">
        <v>736</v>
      </c>
      <c r="BQ66" s="5" t="s">
        <v>1155</v>
      </c>
      <c r="BR66" s="11" t="b">
        <f t="shared" si="33"/>
        <v>0</v>
      </c>
      <c r="BS66" s="11" t="b">
        <f t="shared" si="33"/>
        <v>0</v>
      </c>
      <c r="BT66" s="11" t="b">
        <f t="shared" si="33"/>
        <v>0</v>
      </c>
      <c r="BU66" s="11" t="b">
        <f t="shared" si="33"/>
        <v>0</v>
      </c>
      <c r="BV66" s="11" t="b">
        <f t="shared" si="23"/>
        <v>0</v>
      </c>
      <c r="BW66" s="11" t="b">
        <f t="shared" si="23"/>
        <v>0</v>
      </c>
      <c r="BZ66" s="11" t="b">
        <f t="shared" si="14"/>
        <v>0</v>
      </c>
      <c r="CA66" s="11" t="b">
        <f t="shared" si="15"/>
        <v>0</v>
      </c>
      <c r="CB66" s="11" t="b">
        <f t="shared" si="32"/>
        <v>0</v>
      </c>
      <c r="CC66" s="11" t="b">
        <f t="shared" si="32"/>
        <v>0</v>
      </c>
      <c r="CD66" s="11" t="b">
        <f t="shared" si="32"/>
        <v>0</v>
      </c>
      <c r="CE66" s="11" t="b">
        <f t="shared" si="32"/>
        <v>0</v>
      </c>
      <c r="CF66" s="11" t="b">
        <f t="shared" si="32"/>
        <v>0</v>
      </c>
      <c r="CG66" s="11" t="b">
        <f t="shared" si="32"/>
        <v>0</v>
      </c>
      <c r="CH66" s="11" t="b">
        <f t="shared" si="32"/>
        <v>0</v>
      </c>
      <c r="CI66" s="11" t="b">
        <f t="shared" si="32"/>
        <v>0</v>
      </c>
      <c r="CJ66" s="11" t="b">
        <f t="shared" si="32"/>
        <v>0</v>
      </c>
      <c r="CK66" s="11" t="b">
        <f t="shared" si="32"/>
        <v>0</v>
      </c>
      <c r="CL66" s="11" t="b">
        <f t="shared" si="32"/>
        <v>0</v>
      </c>
      <c r="CM66" s="11" t="b">
        <f t="shared" si="32"/>
        <v>0</v>
      </c>
      <c r="CN66" s="11" t="b">
        <f t="shared" si="32"/>
        <v>0</v>
      </c>
      <c r="CO66" s="11" t="b">
        <f t="shared" si="25"/>
        <v>0</v>
      </c>
      <c r="CP66" s="11" t="b">
        <f t="shared" si="28"/>
        <v>0</v>
      </c>
      <c r="CQ66" s="11" t="b">
        <f t="shared" si="19"/>
        <v>0</v>
      </c>
      <c r="CR66" t="s">
        <v>637</v>
      </c>
    </row>
    <row r="67" spans="1:96">
      <c r="A67" t="s">
        <v>638</v>
      </c>
      <c r="B67" t="s">
        <v>639</v>
      </c>
      <c r="C67" t="s">
        <v>562</v>
      </c>
      <c r="D67" t="s">
        <v>54</v>
      </c>
      <c r="E67" t="s">
        <v>71</v>
      </c>
      <c r="F67" t="s">
        <v>56</v>
      </c>
      <c r="G67">
        <f t="shared" si="29"/>
        <v>0</v>
      </c>
      <c r="H67">
        <f t="shared" si="29"/>
        <v>0</v>
      </c>
      <c r="I67">
        <f t="shared" si="29"/>
        <v>0</v>
      </c>
      <c r="J67">
        <f t="shared" si="29"/>
        <v>1</v>
      </c>
      <c r="K67">
        <f t="shared" si="6"/>
        <v>1</v>
      </c>
      <c r="L67" t="s">
        <v>96</v>
      </c>
      <c r="M67" t="s">
        <v>640</v>
      </c>
      <c r="N67" t="str">
        <f t="shared" si="7"/>
        <v>Latvia</v>
      </c>
      <c r="O67" t="s">
        <v>74</v>
      </c>
      <c r="P67" t="s">
        <v>60</v>
      </c>
      <c r="Q67">
        <v>1</v>
      </c>
      <c r="R67">
        <v>2</v>
      </c>
      <c r="S67">
        <v>4</v>
      </c>
      <c r="T67">
        <v>2</v>
      </c>
      <c r="U67">
        <v>4</v>
      </c>
      <c r="V67">
        <v>4</v>
      </c>
      <c r="W67">
        <v>3</v>
      </c>
      <c r="X67">
        <f t="shared" si="8"/>
        <v>4.1666666666666664E-2</v>
      </c>
      <c r="Y67">
        <f t="shared" si="9"/>
        <v>-4.1666666666666664E-2</v>
      </c>
      <c r="Z67">
        <v>0</v>
      </c>
      <c r="AA67">
        <v>1</v>
      </c>
      <c r="AB67">
        <v>2</v>
      </c>
      <c r="AC67">
        <v>4</v>
      </c>
      <c r="AD67">
        <v>4</v>
      </c>
      <c r="AE67">
        <v>5</v>
      </c>
      <c r="AF67">
        <v>2</v>
      </c>
      <c r="AG67">
        <v>5</v>
      </c>
      <c r="AH67">
        <v>1</v>
      </c>
      <c r="AI67" s="35">
        <v>0</v>
      </c>
      <c r="AJ67">
        <v>0</v>
      </c>
      <c r="AK67">
        <v>0</v>
      </c>
      <c r="AL67">
        <v>0</v>
      </c>
      <c r="AM67">
        <v>4</v>
      </c>
      <c r="AN67">
        <v>0</v>
      </c>
      <c r="AO67">
        <v>2</v>
      </c>
      <c r="AP67">
        <v>0</v>
      </c>
      <c r="AQ67">
        <v>0</v>
      </c>
      <c r="AR67">
        <v>0</v>
      </c>
      <c r="AS67">
        <v>0</v>
      </c>
      <c r="AT67">
        <v>0</v>
      </c>
      <c r="AU67">
        <v>0</v>
      </c>
      <c r="AV67">
        <f t="shared" si="10"/>
        <v>0</v>
      </c>
      <c r="AW67">
        <v>6</v>
      </c>
      <c r="AX67">
        <v>1</v>
      </c>
      <c r="AY67">
        <f t="shared" ref="AY67:AY98" si="34">AVERAGE(AI67,AJ67,AK67,AL67,AM67,AN67,AO67,AP67)</f>
        <v>0.75</v>
      </c>
      <c r="AZ67">
        <f t="shared" si="11"/>
        <v>0</v>
      </c>
      <c r="BA67">
        <f t="shared" ref="BA67:BA98" si="35">AVERAGE(BC69,Z67,AA67,AB67:AF67,AH67)</f>
        <v>2.375</v>
      </c>
      <c r="BB67">
        <f t="shared" si="12"/>
        <v>0</v>
      </c>
      <c r="BC67" t="s">
        <v>341</v>
      </c>
      <c r="BD67" t="s">
        <v>110</v>
      </c>
      <c r="BE67" t="s">
        <v>641</v>
      </c>
      <c r="BF67">
        <v>0</v>
      </c>
      <c r="BG67">
        <v>1</v>
      </c>
      <c r="BH67">
        <f t="shared" ref="BH67:BH113" si="36">IF(BG67="",BF67,BG67)</f>
        <v>1</v>
      </c>
      <c r="BI67">
        <v>1</v>
      </c>
      <c r="BJ67">
        <v>5</v>
      </c>
      <c r="BK67">
        <f t="shared" si="13"/>
        <v>1</v>
      </c>
      <c r="BL67" t="s">
        <v>307</v>
      </c>
      <c r="BM67" t="s">
        <v>308</v>
      </c>
      <c r="BN67" s="1">
        <v>5.4629629629629637E-3</v>
      </c>
      <c r="BO67" t="s">
        <v>642</v>
      </c>
      <c r="BP67" s="5" t="s">
        <v>1042</v>
      </c>
      <c r="BR67" s="11" t="b">
        <f t="shared" si="33"/>
        <v>0</v>
      </c>
      <c r="BS67" s="11" t="b">
        <f t="shared" si="33"/>
        <v>0</v>
      </c>
      <c r="BT67" s="11" t="b">
        <f t="shared" si="33"/>
        <v>0</v>
      </c>
      <c r="BU67" s="11" t="b">
        <f t="shared" si="33"/>
        <v>0</v>
      </c>
      <c r="BV67" s="11" t="b">
        <f t="shared" si="23"/>
        <v>0</v>
      </c>
      <c r="BW67" s="11" t="b">
        <f t="shared" si="23"/>
        <v>0</v>
      </c>
      <c r="BX67" s="5" t="s">
        <v>1047</v>
      </c>
      <c r="BY67" s="5" t="s">
        <v>1073</v>
      </c>
      <c r="BZ67" s="11" t="b">
        <f t="shared" si="14"/>
        <v>0</v>
      </c>
      <c r="CA67" s="11" t="b">
        <f t="shared" si="15"/>
        <v>0</v>
      </c>
      <c r="CB67" s="11" t="b">
        <f t="shared" si="32"/>
        <v>1</v>
      </c>
      <c r="CC67" s="11" t="b">
        <f t="shared" si="32"/>
        <v>0</v>
      </c>
      <c r="CD67" s="11" t="b">
        <f t="shared" si="32"/>
        <v>0</v>
      </c>
      <c r="CE67" s="11" t="b">
        <f t="shared" si="32"/>
        <v>0</v>
      </c>
      <c r="CF67" s="11" t="b">
        <f t="shared" si="32"/>
        <v>0</v>
      </c>
      <c r="CG67" s="11" t="b">
        <f t="shared" si="32"/>
        <v>0</v>
      </c>
      <c r="CH67" s="11" t="b">
        <f t="shared" si="32"/>
        <v>0</v>
      </c>
      <c r="CI67" s="11" t="b">
        <f t="shared" si="32"/>
        <v>0</v>
      </c>
      <c r="CJ67" s="11" t="b">
        <f t="shared" si="32"/>
        <v>0</v>
      </c>
      <c r="CK67" s="11" t="b">
        <f t="shared" si="32"/>
        <v>0</v>
      </c>
      <c r="CL67" s="11" t="b">
        <f t="shared" si="32"/>
        <v>0</v>
      </c>
      <c r="CM67" s="11" t="b">
        <f t="shared" si="32"/>
        <v>0</v>
      </c>
      <c r="CN67" s="11" t="b">
        <f t="shared" si="32"/>
        <v>0</v>
      </c>
      <c r="CO67" s="11" t="b">
        <f t="shared" si="25"/>
        <v>0</v>
      </c>
      <c r="CP67" s="11" t="b">
        <f t="shared" si="28"/>
        <v>1</v>
      </c>
      <c r="CQ67" s="11" t="b">
        <f t="shared" si="19"/>
        <v>0</v>
      </c>
    </row>
    <row r="68" spans="1:96">
      <c r="A68" t="s">
        <v>643</v>
      </c>
      <c r="B68" t="s">
        <v>644</v>
      </c>
      <c r="C68" t="s">
        <v>562</v>
      </c>
      <c r="D68" t="s">
        <v>54</v>
      </c>
      <c r="E68" t="s">
        <v>55</v>
      </c>
      <c r="F68" t="s">
        <v>56</v>
      </c>
      <c r="G68">
        <f t="shared" si="29"/>
        <v>0</v>
      </c>
      <c r="H68">
        <f t="shared" si="29"/>
        <v>0</v>
      </c>
      <c r="I68">
        <f t="shared" si="29"/>
        <v>0</v>
      </c>
      <c r="J68">
        <f t="shared" si="29"/>
        <v>1</v>
      </c>
      <c r="K68">
        <f t="shared" ref="K68:K131" si="37">SUM(G68:J68)</f>
        <v>1</v>
      </c>
      <c r="L68" t="s">
        <v>96</v>
      </c>
      <c r="M68" t="s">
        <v>383</v>
      </c>
      <c r="N68" t="str">
        <f t="shared" ref="N68:N131" si="38">M68</f>
        <v>Belgium</v>
      </c>
      <c r="O68" t="s">
        <v>74</v>
      </c>
      <c r="P68" t="s">
        <v>60</v>
      </c>
      <c r="Q68">
        <v>5</v>
      </c>
      <c r="R68">
        <v>1</v>
      </c>
      <c r="S68">
        <v>5</v>
      </c>
      <c r="T68">
        <v>1</v>
      </c>
      <c r="U68">
        <v>4</v>
      </c>
      <c r="V68">
        <v>4</v>
      </c>
      <c r="W68">
        <v>5</v>
      </c>
      <c r="X68">
        <f t="shared" ref="X68:X131" si="39">(Q68+S68-T68-R68)/4/6</f>
        <v>0.33333333333333331</v>
      </c>
      <c r="Y68">
        <f t="shared" ref="Y68:Y131" si="40">(T68+V68-U68-W68)/4/6</f>
        <v>-0.16666666666666666</v>
      </c>
      <c r="Z68">
        <v>5</v>
      </c>
      <c r="AA68">
        <v>5</v>
      </c>
      <c r="AB68">
        <v>5</v>
      </c>
      <c r="AC68">
        <v>6</v>
      </c>
      <c r="AD68">
        <v>5</v>
      </c>
      <c r="AE68">
        <v>6</v>
      </c>
      <c r="AF68">
        <v>5</v>
      </c>
      <c r="AG68">
        <v>1</v>
      </c>
      <c r="AH68">
        <v>5</v>
      </c>
      <c r="AI68" s="35">
        <v>4</v>
      </c>
      <c r="AJ68">
        <v>5</v>
      </c>
      <c r="AK68">
        <v>5</v>
      </c>
      <c r="AL68">
        <v>3</v>
      </c>
      <c r="AM68">
        <v>5</v>
      </c>
      <c r="AN68">
        <v>5</v>
      </c>
      <c r="AO68">
        <v>4</v>
      </c>
      <c r="AP68">
        <v>3</v>
      </c>
      <c r="AQ68">
        <v>4</v>
      </c>
      <c r="AR68">
        <v>4</v>
      </c>
      <c r="AS68">
        <v>4</v>
      </c>
      <c r="AT68">
        <v>4</v>
      </c>
      <c r="AU68">
        <v>4</v>
      </c>
      <c r="AV68">
        <f t="shared" ref="AV68:AV131" si="41">AVERAGE(AQ68:AU68)</f>
        <v>4</v>
      </c>
      <c r="AW68">
        <v>6</v>
      </c>
      <c r="AX68">
        <v>1</v>
      </c>
      <c r="AY68">
        <f t="shared" si="34"/>
        <v>4.25</v>
      </c>
      <c r="AZ68">
        <f t="shared" ref="AZ68:AZ131" si="42">IF(AY68&gt;3,1,0)</f>
        <v>1</v>
      </c>
      <c r="BA68">
        <f t="shared" si="35"/>
        <v>5.25</v>
      </c>
      <c r="BB68">
        <f t="shared" ref="BB68:BB131" si="43">IF(BA68&gt;3, 1, 0)</f>
        <v>1</v>
      </c>
      <c r="BC68" t="s">
        <v>282</v>
      </c>
      <c r="BD68" t="s">
        <v>645</v>
      </c>
      <c r="BE68" t="s">
        <v>646</v>
      </c>
      <c r="BF68">
        <v>2</v>
      </c>
      <c r="BH68">
        <f t="shared" si="36"/>
        <v>2</v>
      </c>
      <c r="BI68">
        <v>2</v>
      </c>
      <c r="BJ68">
        <v>3</v>
      </c>
      <c r="BK68">
        <f t="shared" ref="BK68:BK131" si="44">IF(BJ68=1,0,1)</f>
        <v>1</v>
      </c>
      <c r="BL68" t="s">
        <v>647</v>
      </c>
      <c r="BM68" t="s">
        <v>601</v>
      </c>
      <c r="BN68" s="1">
        <v>5.0462962962962961E-3</v>
      </c>
      <c r="BO68" t="s">
        <v>648</v>
      </c>
      <c r="BP68" s="5" t="s">
        <v>1041</v>
      </c>
      <c r="BR68" s="11" t="b">
        <f t="shared" si="33"/>
        <v>0</v>
      </c>
      <c r="BS68" s="11" t="b">
        <f t="shared" si="33"/>
        <v>0</v>
      </c>
      <c r="BT68" s="11" t="b">
        <f t="shared" si="33"/>
        <v>0</v>
      </c>
      <c r="BU68" s="11" t="b">
        <f t="shared" si="33"/>
        <v>0</v>
      </c>
      <c r="BV68" s="11" t="b">
        <f t="shared" si="23"/>
        <v>0</v>
      </c>
      <c r="BW68" s="11" t="b">
        <f t="shared" si="23"/>
        <v>0</v>
      </c>
      <c r="BZ68" s="11" t="b">
        <f t="shared" ref="BZ68:BZ131" si="45">ISNUMBER(SEARCH($BZ$2,BX68))</f>
        <v>0</v>
      </c>
      <c r="CA68" s="11" t="b">
        <f t="shared" ref="CA68:CA131" si="46">ISNUMBER(SEARCH("NLU",BX68))</f>
        <v>0</v>
      </c>
      <c r="CB68" s="11" t="b">
        <f t="shared" si="32"/>
        <v>0</v>
      </c>
      <c r="CC68" s="11" t="b">
        <f t="shared" si="32"/>
        <v>0</v>
      </c>
      <c r="CD68" s="11" t="b">
        <f t="shared" si="32"/>
        <v>0</v>
      </c>
      <c r="CE68" s="11" t="b">
        <f t="shared" si="32"/>
        <v>0</v>
      </c>
      <c r="CF68" s="11" t="b">
        <f t="shared" si="32"/>
        <v>0</v>
      </c>
      <c r="CG68" s="11" t="b">
        <f t="shared" si="32"/>
        <v>0</v>
      </c>
      <c r="CH68" s="11" t="b">
        <f t="shared" si="32"/>
        <v>0</v>
      </c>
      <c r="CI68" s="11" t="b">
        <f t="shared" si="32"/>
        <v>0</v>
      </c>
      <c r="CJ68" s="11" t="b">
        <f t="shared" si="32"/>
        <v>0</v>
      </c>
      <c r="CK68" s="11" t="b">
        <f t="shared" si="32"/>
        <v>0</v>
      </c>
      <c r="CL68" s="11" t="b">
        <f t="shared" si="32"/>
        <v>0</v>
      </c>
      <c r="CM68" s="11" t="b">
        <f t="shared" si="32"/>
        <v>0</v>
      </c>
      <c r="CN68" s="11" t="b">
        <f t="shared" si="32"/>
        <v>0</v>
      </c>
      <c r="CO68" s="11" t="b">
        <f t="shared" si="25"/>
        <v>0</v>
      </c>
      <c r="CP68" s="11" t="b">
        <f t="shared" si="28"/>
        <v>0</v>
      </c>
      <c r="CQ68" s="11" t="b">
        <f t="shared" ref="CQ68:CQ131" si="47">ISNUMBER(SEARCH($CQ$2,$BY68))</f>
        <v>0</v>
      </c>
    </row>
    <row r="69" spans="1:96">
      <c r="A69" t="s">
        <v>649</v>
      </c>
      <c r="B69" t="s">
        <v>650</v>
      </c>
      <c r="C69" t="s">
        <v>562</v>
      </c>
      <c r="D69" t="s">
        <v>81</v>
      </c>
      <c r="E69" t="s">
        <v>95</v>
      </c>
      <c r="F69" t="s">
        <v>56</v>
      </c>
      <c r="G69">
        <f t="shared" si="29"/>
        <v>0</v>
      </c>
      <c r="H69">
        <f t="shared" si="29"/>
        <v>0</v>
      </c>
      <c r="I69">
        <f t="shared" si="29"/>
        <v>0</v>
      </c>
      <c r="J69">
        <f t="shared" si="29"/>
        <v>1</v>
      </c>
      <c r="K69">
        <f t="shared" si="37"/>
        <v>1</v>
      </c>
      <c r="L69" t="s">
        <v>72</v>
      </c>
      <c r="M69" t="s">
        <v>651</v>
      </c>
      <c r="N69" t="str">
        <f t="shared" si="38"/>
        <v>Patras, Greece.</v>
      </c>
      <c r="O69" t="s">
        <v>59</v>
      </c>
      <c r="P69" t="s">
        <v>60</v>
      </c>
      <c r="Q69">
        <v>3</v>
      </c>
      <c r="R69">
        <v>2</v>
      </c>
      <c r="S69">
        <v>3</v>
      </c>
      <c r="T69">
        <v>2</v>
      </c>
      <c r="U69">
        <v>5</v>
      </c>
      <c r="V69">
        <v>4</v>
      </c>
      <c r="W69">
        <v>5</v>
      </c>
      <c r="X69">
        <f t="shared" si="39"/>
        <v>8.3333333333333329E-2</v>
      </c>
      <c r="Y69">
        <f t="shared" si="40"/>
        <v>-0.16666666666666666</v>
      </c>
      <c r="Z69">
        <v>6</v>
      </c>
      <c r="AA69">
        <v>6</v>
      </c>
      <c r="AB69">
        <v>6</v>
      </c>
      <c r="AC69">
        <v>6</v>
      </c>
      <c r="AD69">
        <v>6</v>
      </c>
      <c r="AE69">
        <v>6</v>
      </c>
      <c r="AF69">
        <v>4</v>
      </c>
      <c r="AG69">
        <v>0</v>
      </c>
      <c r="AH69">
        <v>6</v>
      </c>
      <c r="AI69" s="35">
        <v>6</v>
      </c>
      <c r="AJ69">
        <v>4</v>
      </c>
      <c r="AK69">
        <v>6</v>
      </c>
      <c r="AL69">
        <v>6</v>
      </c>
      <c r="AM69">
        <v>6</v>
      </c>
      <c r="AN69">
        <v>6</v>
      </c>
      <c r="AO69">
        <v>5</v>
      </c>
      <c r="AP69">
        <v>4</v>
      </c>
      <c r="AQ69">
        <v>6</v>
      </c>
      <c r="AR69">
        <v>6</v>
      </c>
      <c r="AS69">
        <v>6</v>
      </c>
      <c r="AT69">
        <v>6</v>
      </c>
      <c r="AU69">
        <v>6</v>
      </c>
      <c r="AV69">
        <f t="shared" si="41"/>
        <v>6</v>
      </c>
      <c r="AW69">
        <v>6</v>
      </c>
      <c r="AX69">
        <v>3</v>
      </c>
      <c r="AY69">
        <f t="shared" si="34"/>
        <v>5.375</v>
      </c>
      <c r="AZ69">
        <f t="shared" si="42"/>
        <v>1</v>
      </c>
      <c r="BA69">
        <f t="shared" si="35"/>
        <v>5.75</v>
      </c>
      <c r="BB69">
        <f t="shared" si="43"/>
        <v>1</v>
      </c>
      <c r="BC69" t="s">
        <v>61</v>
      </c>
      <c r="BD69" t="s">
        <v>652</v>
      </c>
      <c r="BE69" t="s">
        <v>653</v>
      </c>
      <c r="BF69">
        <v>2</v>
      </c>
      <c r="BH69">
        <f t="shared" si="36"/>
        <v>2</v>
      </c>
      <c r="BI69">
        <v>1</v>
      </c>
      <c r="BJ69">
        <v>2</v>
      </c>
      <c r="BK69">
        <f t="shared" si="44"/>
        <v>1</v>
      </c>
      <c r="BL69" t="s">
        <v>181</v>
      </c>
      <c r="BM69" t="s">
        <v>65</v>
      </c>
      <c r="BN69" s="1">
        <v>8.6921296296296312E-3</v>
      </c>
      <c r="BO69" t="s">
        <v>654</v>
      </c>
      <c r="BP69" s="5" t="s">
        <v>736</v>
      </c>
      <c r="BQ69" s="5" t="s">
        <v>1151</v>
      </c>
      <c r="BR69" s="11" t="b">
        <f t="shared" si="33"/>
        <v>0</v>
      </c>
      <c r="BS69" s="11" t="b">
        <f t="shared" si="33"/>
        <v>1</v>
      </c>
      <c r="BT69" s="11" t="b">
        <f t="shared" si="33"/>
        <v>0</v>
      </c>
      <c r="BU69" s="11" t="b">
        <f t="shared" si="33"/>
        <v>0</v>
      </c>
      <c r="BV69" s="11" t="b">
        <f t="shared" si="23"/>
        <v>0</v>
      </c>
      <c r="BW69" s="11" t="b">
        <f t="shared" si="23"/>
        <v>0</v>
      </c>
      <c r="BZ69" s="11" t="b">
        <f t="shared" si="45"/>
        <v>0</v>
      </c>
      <c r="CA69" s="11" t="b">
        <f t="shared" si="46"/>
        <v>0</v>
      </c>
      <c r="CB69" s="11" t="b">
        <f t="shared" si="32"/>
        <v>0</v>
      </c>
      <c r="CC69" s="11" t="b">
        <f t="shared" si="32"/>
        <v>0</v>
      </c>
      <c r="CD69" s="11" t="b">
        <f t="shared" si="32"/>
        <v>0</v>
      </c>
      <c r="CE69" s="11" t="b">
        <f t="shared" si="32"/>
        <v>0</v>
      </c>
      <c r="CF69" s="11" t="b">
        <f t="shared" si="32"/>
        <v>0</v>
      </c>
      <c r="CG69" s="11" t="b">
        <f t="shared" si="32"/>
        <v>0</v>
      </c>
      <c r="CH69" s="11" t="b">
        <f t="shared" si="32"/>
        <v>0</v>
      </c>
      <c r="CI69" s="11" t="b">
        <f t="shared" si="32"/>
        <v>0</v>
      </c>
      <c r="CJ69" s="11" t="b">
        <f t="shared" si="32"/>
        <v>0</v>
      </c>
      <c r="CK69" s="11" t="b">
        <f t="shared" si="32"/>
        <v>0</v>
      </c>
      <c r="CL69" s="11" t="b">
        <f t="shared" si="32"/>
        <v>0</v>
      </c>
      <c r="CM69" s="11" t="b">
        <f t="shared" si="32"/>
        <v>0</v>
      </c>
      <c r="CN69" s="11" t="b">
        <f t="shared" si="32"/>
        <v>0</v>
      </c>
      <c r="CO69" s="11" t="b">
        <f t="shared" si="25"/>
        <v>0</v>
      </c>
      <c r="CP69" s="11" t="b">
        <f t="shared" ref="CP69:CP132" si="48">ISNUMBER(SEARCH($CP$2,BY69))</f>
        <v>0</v>
      </c>
      <c r="CQ69" s="11" t="b">
        <f t="shared" si="47"/>
        <v>0</v>
      </c>
      <c r="CR69" t="s">
        <v>655</v>
      </c>
    </row>
    <row r="70" spans="1:96">
      <c r="A70" t="s">
        <v>656</v>
      </c>
      <c r="B70" t="s">
        <v>657</v>
      </c>
      <c r="C70" t="s">
        <v>562</v>
      </c>
      <c r="D70" t="s">
        <v>54</v>
      </c>
      <c r="E70" t="s">
        <v>71</v>
      </c>
      <c r="F70" t="s">
        <v>83</v>
      </c>
      <c r="G70">
        <f t="shared" ref="G70:J101" si="49">IF(ISNUMBER(SEARCH(G$2,$F70)),1,0)</f>
        <v>0</v>
      </c>
      <c r="H70">
        <f t="shared" si="49"/>
        <v>0</v>
      </c>
      <c r="I70">
        <f t="shared" si="49"/>
        <v>1</v>
      </c>
      <c r="J70">
        <f t="shared" si="49"/>
        <v>0</v>
      </c>
      <c r="K70">
        <f t="shared" si="37"/>
        <v>1</v>
      </c>
      <c r="L70" t="s">
        <v>96</v>
      </c>
      <c r="M70" t="s">
        <v>658</v>
      </c>
      <c r="N70" t="str">
        <f t="shared" si="38"/>
        <v>Bulgaria</v>
      </c>
      <c r="O70" t="s">
        <v>74</v>
      </c>
      <c r="P70" t="s">
        <v>444</v>
      </c>
      <c r="Q70">
        <v>3</v>
      </c>
      <c r="R70">
        <v>3</v>
      </c>
      <c r="S70">
        <v>4</v>
      </c>
      <c r="T70">
        <v>3</v>
      </c>
      <c r="U70">
        <v>4</v>
      </c>
      <c r="V70">
        <v>4</v>
      </c>
      <c r="W70">
        <v>1</v>
      </c>
      <c r="X70">
        <f t="shared" si="39"/>
        <v>4.1666666666666664E-2</v>
      </c>
      <c r="Y70">
        <f t="shared" si="40"/>
        <v>8.3333333333333329E-2</v>
      </c>
      <c r="Z70">
        <v>2</v>
      </c>
      <c r="AA70">
        <v>5</v>
      </c>
      <c r="AB70">
        <v>3</v>
      </c>
      <c r="AC70">
        <v>1</v>
      </c>
      <c r="AD70">
        <v>4</v>
      </c>
      <c r="AE70">
        <v>5</v>
      </c>
      <c r="AF70">
        <v>3</v>
      </c>
      <c r="AG70">
        <v>2</v>
      </c>
      <c r="AH70">
        <v>4</v>
      </c>
      <c r="AI70" s="35">
        <v>2</v>
      </c>
      <c r="AJ70">
        <v>5</v>
      </c>
      <c r="AK70">
        <v>4</v>
      </c>
      <c r="AL70">
        <v>4</v>
      </c>
      <c r="AM70">
        <v>6</v>
      </c>
      <c r="AN70">
        <v>5</v>
      </c>
      <c r="AO70">
        <v>4</v>
      </c>
      <c r="AP70">
        <v>1</v>
      </c>
      <c r="AQ70">
        <v>5</v>
      </c>
      <c r="AR70">
        <v>6</v>
      </c>
      <c r="AS70">
        <v>6</v>
      </c>
      <c r="AT70">
        <v>6</v>
      </c>
      <c r="AU70">
        <v>6</v>
      </c>
      <c r="AV70">
        <f t="shared" si="41"/>
        <v>5.8</v>
      </c>
      <c r="AW70">
        <v>6</v>
      </c>
      <c r="AX70">
        <v>4</v>
      </c>
      <c r="AY70">
        <f t="shared" si="34"/>
        <v>3.875</v>
      </c>
      <c r="AZ70">
        <f t="shared" si="42"/>
        <v>1</v>
      </c>
      <c r="BA70">
        <f t="shared" si="35"/>
        <v>3.375</v>
      </c>
      <c r="BB70">
        <f t="shared" si="43"/>
        <v>1</v>
      </c>
      <c r="BC70" t="s">
        <v>86</v>
      </c>
      <c r="BD70" t="s">
        <v>659</v>
      </c>
      <c r="BE70" t="s">
        <v>660</v>
      </c>
      <c r="BF70">
        <v>2</v>
      </c>
      <c r="BH70">
        <f t="shared" si="36"/>
        <v>2</v>
      </c>
      <c r="BI70">
        <v>1</v>
      </c>
      <c r="BJ70">
        <v>3</v>
      </c>
      <c r="BK70">
        <f t="shared" si="44"/>
        <v>1</v>
      </c>
      <c r="BL70" t="s">
        <v>661</v>
      </c>
      <c r="BM70" t="s">
        <v>157</v>
      </c>
      <c r="BN70" s="1">
        <v>4.2476851851851851E-3</v>
      </c>
      <c r="BO70" t="s">
        <v>662</v>
      </c>
      <c r="BP70" s="5" t="s">
        <v>1042</v>
      </c>
      <c r="BR70" s="11" t="b">
        <f t="shared" si="33"/>
        <v>0</v>
      </c>
      <c r="BS70" s="11" t="b">
        <f t="shared" si="33"/>
        <v>0</v>
      </c>
      <c r="BT70" s="11" t="b">
        <f t="shared" si="33"/>
        <v>0</v>
      </c>
      <c r="BU70" s="11" t="b">
        <f t="shared" si="33"/>
        <v>0</v>
      </c>
      <c r="BV70" s="11" t="b">
        <f t="shared" si="23"/>
        <v>0</v>
      </c>
      <c r="BW70" s="11" t="b">
        <f t="shared" si="23"/>
        <v>0</v>
      </c>
      <c r="BX70" s="5" t="s">
        <v>1074</v>
      </c>
      <c r="BY70" s="5" t="s">
        <v>1075</v>
      </c>
      <c r="BZ70" s="11" t="b">
        <f t="shared" si="45"/>
        <v>0</v>
      </c>
      <c r="CA70" s="11" t="b">
        <f t="shared" si="46"/>
        <v>1</v>
      </c>
      <c r="CB70" s="11" t="b">
        <f t="shared" si="32"/>
        <v>1</v>
      </c>
      <c r="CC70" s="11" t="b">
        <f t="shared" si="32"/>
        <v>0</v>
      </c>
      <c r="CD70" s="11" t="b">
        <f t="shared" si="32"/>
        <v>0</v>
      </c>
      <c r="CE70" s="11" t="b">
        <f t="shared" si="32"/>
        <v>0</v>
      </c>
      <c r="CF70" s="11" t="b">
        <f t="shared" si="32"/>
        <v>0</v>
      </c>
      <c r="CG70" s="11" t="b">
        <f t="shared" si="32"/>
        <v>0</v>
      </c>
      <c r="CH70" s="11" t="b">
        <f t="shared" si="32"/>
        <v>0</v>
      </c>
      <c r="CI70" s="11" t="b">
        <f t="shared" si="32"/>
        <v>0</v>
      </c>
      <c r="CJ70" s="11" t="b">
        <f t="shared" si="32"/>
        <v>0</v>
      </c>
      <c r="CK70" s="11" t="b">
        <f t="shared" si="32"/>
        <v>0</v>
      </c>
      <c r="CL70" s="11" t="b">
        <f t="shared" si="32"/>
        <v>0</v>
      </c>
      <c r="CM70" s="11" t="b">
        <f t="shared" si="32"/>
        <v>0</v>
      </c>
      <c r="CN70" s="11" t="b">
        <f t="shared" si="32"/>
        <v>0</v>
      </c>
      <c r="CO70" s="11" t="b">
        <f t="shared" si="25"/>
        <v>0</v>
      </c>
      <c r="CP70" s="11" t="b">
        <f t="shared" si="48"/>
        <v>0</v>
      </c>
      <c r="CQ70" s="11" t="b">
        <f t="shared" si="47"/>
        <v>0</v>
      </c>
      <c r="CR70" t="s">
        <v>663</v>
      </c>
    </row>
    <row r="71" spans="1:96">
      <c r="A71" t="s">
        <v>664</v>
      </c>
      <c r="B71" t="s">
        <v>665</v>
      </c>
      <c r="C71" t="s">
        <v>562</v>
      </c>
      <c r="D71" t="s">
        <v>54</v>
      </c>
      <c r="E71" t="s">
        <v>82</v>
      </c>
      <c r="F71" t="s">
        <v>56</v>
      </c>
      <c r="G71">
        <f t="shared" si="49"/>
        <v>0</v>
      </c>
      <c r="H71">
        <f t="shared" si="49"/>
        <v>0</v>
      </c>
      <c r="I71">
        <f t="shared" si="49"/>
        <v>0</v>
      </c>
      <c r="J71">
        <f t="shared" si="49"/>
        <v>1</v>
      </c>
      <c r="K71">
        <f t="shared" si="37"/>
        <v>1</v>
      </c>
      <c r="L71" t="s">
        <v>57</v>
      </c>
      <c r="M71" t="s">
        <v>666</v>
      </c>
      <c r="N71" t="str">
        <f t="shared" si="38"/>
        <v>Scotland</v>
      </c>
      <c r="O71" t="s">
        <v>74</v>
      </c>
      <c r="P71" t="s">
        <v>98</v>
      </c>
      <c r="Q71">
        <v>1</v>
      </c>
      <c r="R71">
        <v>4</v>
      </c>
      <c r="S71">
        <v>1</v>
      </c>
      <c r="T71">
        <v>4</v>
      </c>
      <c r="U71">
        <v>0</v>
      </c>
      <c r="V71">
        <v>4</v>
      </c>
      <c r="W71">
        <v>1</v>
      </c>
      <c r="X71">
        <f t="shared" si="39"/>
        <v>-0.25</v>
      </c>
      <c r="Y71">
        <f t="shared" si="40"/>
        <v>0.29166666666666669</v>
      </c>
      <c r="Z71">
        <v>0</v>
      </c>
      <c r="AA71">
        <v>6</v>
      </c>
      <c r="AB71">
        <v>1</v>
      </c>
      <c r="AC71">
        <v>3</v>
      </c>
      <c r="AD71">
        <v>3</v>
      </c>
      <c r="AE71">
        <v>6</v>
      </c>
      <c r="AF71">
        <v>0</v>
      </c>
      <c r="AG71">
        <v>6</v>
      </c>
      <c r="AH71">
        <v>0</v>
      </c>
      <c r="AI71" s="35">
        <v>0</v>
      </c>
      <c r="AJ71">
        <v>3</v>
      </c>
      <c r="AK71">
        <v>0</v>
      </c>
      <c r="AL71">
        <v>0</v>
      </c>
      <c r="AM71">
        <v>6</v>
      </c>
      <c r="AN71">
        <v>0</v>
      </c>
      <c r="AO71">
        <v>2</v>
      </c>
      <c r="AP71">
        <v>3</v>
      </c>
      <c r="AQ71">
        <v>0</v>
      </c>
      <c r="AR71">
        <v>0</v>
      </c>
      <c r="AS71">
        <v>0</v>
      </c>
      <c r="AT71">
        <v>0</v>
      </c>
      <c r="AU71">
        <v>0</v>
      </c>
      <c r="AV71">
        <f t="shared" si="41"/>
        <v>0</v>
      </c>
      <c r="AW71">
        <v>6</v>
      </c>
      <c r="AX71">
        <v>5</v>
      </c>
      <c r="AY71">
        <f t="shared" si="34"/>
        <v>1.75</v>
      </c>
      <c r="AZ71">
        <f t="shared" si="42"/>
        <v>0</v>
      </c>
      <c r="BA71">
        <f t="shared" si="35"/>
        <v>2.375</v>
      </c>
      <c r="BB71">
        <f t="shared" si="43"/>
        <v>0</v>
      </c>
      <c r="BC71" t="s">
        <v>61</v>
      </c>
      <c r="BD71" t="s">
        <v>667</v>
      </c>
      <c r="BE71" t="s">
        <v>668</v>
      </c>
      <c r="BF71">
        <v>0</v>
      </c>
      <c r="BG71">
        <v>0</v>
      </c>
      <c r="BH71">
        <f t="shared" si="36"/>
        <v>0</v>
      </c>
      <c r="BI71">
        <v>2</v>
      </c>
      <c r="BJ71">
        <v>5</v>
      </c>
      <c r="BK71">
        <f t="shared" si="44"/>
        <v>1</v>
      </c>
      <c r="BL71" t="s">
        <v>669</v>
      </c>
      <c r="BM71" t="s">
        <v>630</v>
      </c>
      <c r="BN71" s="1">
        <v>5.208333333333333E-3</v>
      </c>
      <c r="BP71" s="5" t="s">
        <v>1041</v>
      </c>
      <c r="BR71" s="11" t="b">
        <f t="shared" si="33"/>
        <v>0</v>
      </c>
      <c r="BS71" s="11" t="b">
        <f t="shared" si="33"/>
        <v>0</v>
      </c>
      <c r="BT71" s="11" t="b">
        <f t="shared" si="33"/>
        <v>0</v>
      </c>
      <c r="BU71" s="11" t="b">
        <f t="shared" si="33"/>
        <v>0</v>
      </c>
      <c r="BV71" s="11" t="b">
        <f t="shared" si="23"/>
        <v>0</v>
      </c>
      <c r="BW71" s="11" t="b">
        <f t="shared" si="23"/>
        <v>0</v>
      </c>
      <c r="BZ71" s="11" t="b">
        <f t="shared" si="45"/>
        <v>0</v>
      </c>
      <c r="CA71" s="11" t="b">
        <f t="shared" si="46"/>
        <v>0</v>
      </c>
      <c r="CB71" s="11" t="b">
        <f t="shared" si="32"/>
        <v>0</v>
      </c>
      <c r="CC71" s="11" t="b">
        <f t="shared" si="32"/>
        <v>0</v>
      </c>
      <c r="CD71" s="11" t="b">
        <f t="shared" si="32"/>
        <v>0</v>
      </c>
      <c r="CE71" s="11" t="b">
        <f t="shared" si="32"/>
        <v>0</v>
      </c>
      <c r="CF71" s="11" t="b">
        <f t="shared" si="32"/>
        <v>0</v>
      </c>
      <c r="CG71" s="11" t="b">
        <f t="shared" si="32"/>
        <v>0</v>
      </c>
      <c r="CH71" s="11" t="b">
        <f t="shared" si="32"/>
        <v>0</v>
      </c>
      <c r="CI71" s="11" t="b">
        <f t="shared" si="32"/>
        <v>0</v>
      </c>
      <c r="CJ71" s="11" t="b">
        <f t="shared" si="32"/>
        <v>0</v>
      </c>
      <c r="CK71" s="11" t="b">
        <f t="shared" si="32"/>
        <v>0</v>
      </c>
      <c r="CL71" s="11" t="b">
        <f t="shared" si="32"/>
        <v>0</v>
      </c>
      <c r="CM71" s="11" t="b">
        <f t="shared" si="32"/>
        <v>0</v>
      </c>
      <c r="CN71" s="11" t="b">
        <f t="shared" si="32"/>
        <v>0</v>
      </c>
      <c r="CO71" s="11" t="b">
        <f t="shared" si="25"/>
        <v>0</v>
      </c>
      <c r="CP71" s="11" t="b">
        <f t="shared" si="48"/>
        <v>0</v>
      </c>
      <c r="CQ71" s="11" t="b">
        <f t="shared" si="47"/>
        <v>0</v>
      </c>
    </row>
    <row r="72" spans="1:96">
      <c r="A72" t="s">
        <v>670</v>
      </c>
      <c r="B72" t="s">
        <v>671</v>
      </c>
      <c r="C72" t="s">
        <v>562</v>
      </c>
      <c r="D72" t="s">
        <v>54</v>
      </c>
      <c r="E72" t="s">
        <v>55</v>
      </c>
      <c r="F72" t="s">
        <v>56</v>
      </c>
      <c r="G72">
        <f t="shared" si="49"/>
        <v>0</v>
      </c>
      <c r="H72">
        <f t="shared" si="49"/>
        <v>0</v>
      </c>
      <c r="I72">
        <f t="shared" si="49"/>
        <v>0</v>
      </c>
      <c r="J72">
        <f t="shared" si="49"/>
        <v>1</v>
      </c>
      <c r="K72">
        <f t="shared" si="37"/>
        <v>1</v>
      </c>
      <c r="L72" t="s">
        <v>96</v>
      </c>
      <c r="M72" t="s">
        <v>58</v>
      </c>
      <c r="N72" t="str">
        <f t="shared" si="38"/>
        <v>Portugal</v>
      </c>
      <c r="O72" t="s">
        <v>59</v>
      </c>
      <c r="P72" t="s">
        <v>60</v>
      </c>
      <c r="Q72">
        <v>0</v>
      </c>
      <c r="R72">
        <v>2</v>
      </c>
      <c r="S72">
        <v>2</v>
      </c>
      <c r="T72">
        <v>3</v>
      </c>
      <c r="U72">
        <v>4</v>
      </c>
      <c r="V72">
        <v>5</v>
      </c>
      <c r="W72">
        <v>4</v>
      </c>
      <c r="X72">
        <f t="shared" si="39"/>
        <v>-0.125</v>
      </c>
      <c r="Y72">
        <f t="shared" si="40"/>
        <v>0</v>
      </c>
      <c r="Z72">
        <v>3</v>
      </c>
      <c r="AA72">
        <v>6</v>
      </c>
      <c r="AB72">
        <v>4</v>
      </c>
      <c r="AC72">
        <v>5</v>
      </c>
      <c r="AD72">
        <v>5</v>
      </c>
      <c r="AE72">
        <v>5</v>
      </c>
      <c r="AF72">
        <v>3</v>
      </c>
      <c r="AG72">
        <v>1</v>
      </c>
      <c r="AH72">
        <v>5</v>
      </c>
      <c r="AI72" s="35">
        <v>5</v>
      </c>
      <c r="AJ72">
        <v>6</v>
      </c>
      <c r="AK72">
        <v>5</v>
      </c>
      <c r="AL72">
        <v>3</v>
      </c>
      <c r="AM72">
        <v>6</v>
      </c>
      <c r="AN72">
        <v>6</v>
      </c>
      <c r="AO72">
        <v>5</v>
      </c>
      <c r="AP72">
        <v>5</v>
      </c>
      <c r="AQ72">
        <v>4</v>
      </c>
      <c r="AR72">
        <v>5</v>
      </c>
      <c r="AS72">
        <v>4</v>
      </c>
      <c r="AT72">
        <v>5</v>
      </c>
      <c r="AU72">
        <v>4</v>
      </c>
      <c r="AV72">
        <f t="shared" si="41"/>
        <v>4.4000000000000004</v>
      </c>
      <c r="AW72">
        <v>6</v>
      </c>
      <c r="AX72">
        <v>1</v>
      </c>
      <c r="AY72">
        <f t="shared" si="34"/>
        <v>5.125</v>
      </c>
      <c r="AZ72">
        <f t="shared" si="42"/>
        <v>1</v>
      </c>
      <c r="BA72">
        <f t="shared" si="35"/>
        <v>4.5</v>
      </c>
      <c r="BB72">
        <f t="shared" si="43"/>
        <v>1</v>
      </c>
      <c r="BC72" t="s">
        <v>61</v>
      </c>
      <c r="BD72" t="s">
        <v>672</v>
      </c>
      <c r="BE72" t="s">
        <v>673</v>
      </c>
      <c r="BF72">
        <v>1</v>
      </c>
      <c r="BH72">
        <f t="shared" si="36"/>
        <v>1</v>
      </c>
      <c r="BI72">
        <v>2</v>
      </c>
      <c r="BJ72">
        <v>4</v>
      </c>
      <c r="BK72">
        <f t="shared" si="44"/>
        <v>1</v>
      </c>
      <c r="BL72" t="s">
        <v>674</v>
      </c>
      <c r="BM72" t="s">
        <v>630</v>
      </c>
      <c r="BN72" s="1">
        <v>4.31712962962963E-3</v>
      </c>
      <c r="BP72" s="5" t="s">
        <v>1041</v>
      </c>
      <c r="BR72" s="11" t="b">
        <f t="shared" si="33"/>
        <v>0</v>
      </c>
      <c r="BS72" s="11" t="b">
        <f t="shared" si="33"/>
        <v>0</v>
      </c>
      <c r="BT72" s="11" t="b">
        <f t="shared" si="33"/>
        <v>0</v>
      </c>
      <c r="BU72" s="11" t="b">
        <f t="shared" si="33"/>
        <v>0</v>
      </c>
      <c r="BV72" s="11" t="b">
        <f t="shared" si="23"/>
        <v>0</v>
      </c>
      <c r="BW72" s="11" t="b">
        <f t="shared" si="23"/>
        <v>0</v>
      </c>
      <c r="BZ72" s="11" t="b">
        <f t="shared" si="45"/>
        <v>0</v>
      </c>
      <c r="CA72" s="11" t="b">
        <f t="shared" si="46"/>
        <v>0</v>
      </c>
      <c r="CB72" s="11" t="b">
        <f t="shared" si="32"/>
        <v>0</v>
      </c>
      <c r="CC72" s="11" t="b">
        <f t="shared" si="32"/>
        <v>0</v>
      </c>
      <c r="CD72" s="11" t="b">
        <f t="shared" si="32"/>
        <v>0</v>
      </c>
      <c r="CE72" s="11" t="b">
        <f t="shared" si="32"/>
        <v>0</v>
      </c>
      <c r="CF72" s="11" t="b">
        <f t="shared" si="32"/>
        <v>0</v>
      </c>
      <c r="CG72" s="11" t="b">
        <f t="shared" si="32"/>
        <v>0</v>
      </c>
      <c r="CH72" s="11" t="b">
        <f t="shared" si="32"/>
        <v>0</v>
      </c>
      <c r="CI72" s="11" t="b">
        <f t="shared" si="32"/>
        <v>0</v>
      </c>
      <c r="CJ72" s="11" t="b">
        <f t="shared" si="32"/>
        <v>0</v>
      </c>
      <c r="CK72" s="11" t="b">
        <f t="shared" si="32"/>
        <v>0</v>
      </c>
      <c r="CL72" s="11" t="b">
        <f t="shared" si="32"/>
        <v>0</v>
      </c>
      <c r="CM72" s="11" t="b">
        <f t="shared" si="32"/>
        <v>0</v>
      </c>
      <c r="CN72" s="11" t="b">
        <f t="shared" si="32"/>
        <v>0</v>
      </c>
      <c r="CO72" s="11" t="b">
        <f t="shared" si="25"/>
        <v>0</v>
      </c>
      <c r="CP72" s="11" t="b">
        <f t="shared" si="48"/>
        <v>0</v>
      </c>
      <c r="CQ72" s="11" t="b">
        <f t="shared" si="47"/>
        <v>0</v>
      </c>
    </row>
    <row r="73" spans="1:96">
      <c r="A73" t="s">
        <v>675</v>
      </c>
      <c r="B73" t="s">
        <v>676</v>
      </c>
      <c r="C73" t="s">
        <v>562</v>
      </c>
      <c r="D73" t="s">
        <v>70</v>
      </c>
      <c r="E73" t="s">
        <v>55</v>
      </c>
      <c r="F73" t="s">
        <v>56</v>
      </c>
      <c r="G73">
        <f t="shared" si="49"/>
        <v>0</v>
      </c>
      <c r="H73">
        <f t="shared" si="49"/>
        <v>0</v>
      </c>
      <c r="I73">
        <f t="shared" si="49"/>
        <v>0</v>
      </c>
      <c r="J73">
        <f t="shared" si="49"/>
        <v>1</v>
      </c>
      <c r="K73">
        <f t="shared" si="37"/>
        <v>1</v>
      </c>
      <c r="L73" t="s">
        <v>57</v>
      </c>
      <c r="M73" t="s">
        <v>133</v>
      </c>
      <c r="N73" t="str">
        <f t="shared" si="38"/>
        <v>Hungary</v>
      </c>
      <c r="O73" t="s">
        <v>59</v>
      </c>
      <c r="P73" t="s">
        <v>60</v>
      </c>
      <c r="Q73">
        <v>0</v>
      </c>
      <c r="R73">
        <v>3</v>
      </c>
      <c r="S73">
        <v>3</v>
      </c>
      <c r="T73">
        <v>2</v>
      </c>
      <c r="U73">
        <v>3</v>
      </c>
      <c r="V73">
        <v>4</v>
      </c>
      <c r="W73">
        <v>4</v>
      </c>
      <c r="X73">
        <f t="shared" si="39"/>
        <v>-8.3333333333333329E-2</v>
      </c>
      <c r="Y73">
        <f t="shared" si="40"/>
        <v>-4.1666666666666664E-2</v>
      </c>
      <c r="Z73">
        <v>6</v>
      </c>
      <c r="AA73">
        <v>6</v>
      </c>
      <c r="AB73">
        <v>6</v>
      </c>
      <c r="AC73">
        <v>6</v>
      </c>
      <c r="AD73">
        <v>6</v>
      </c>
      <c r="AE73">
        <v>6</v>
      </c>
      <c r="AF73">
        <v>6</v>
      </c>
      <c r="AG73">
        <v>0</v>
      </c>
      <c r="AH73">
        <v>6</v>
      </c>
      <c r="AI73" s="35">
        <v>5</v>
      </c>
      <c r="AJ73">
        <v>6</v>
      </c>
      <c r="AK73">
        <v>4</v>
      </c>
      <c r="AL73">
        <v>5</v>
      </c>
      <c r="AM73">
        <v>6</v>
      </c>
      <c r="AN73">
        <v>5</v>
      </c>
      <c r="AO73">
        <v>6</v>
      </c>
      <c r="AP73">
        <v>4</v>
      </c>
      <c r="AQ73">
        <v>4</v>
      </c>
      <c r="AR73">
        <v>4</v>
      </c>
      <c r="AS73">
        <v>4</v>
      </c>
      <c r="AT73">
        <v>4</v>
      </c>
      <c r="AU73">
        <v>4</v>
      </c>
      <c r="AV73">
        <f t="shared" si="41"/>
        <v>4</v>
      </c>
      <c r="AW73">
        <v>6</v>
      </c>
      <c r="AX73">
        <v>3</v>
      </c>
      <c r="AY73">
        <f t="shared" si="34"/>
        <v>5.125</v>
      </c>
      <c r="AZ73">
        <f t="shared" si="42"/>
        <v>1</v>
      </c>
      <c r="BA73">
        <f t="shared" si="35"/>
        <v>6</v>
      </c>
      <c r="BB73">
        <f t="shared" si="43"/>
        <v>1</v>
      </c>
      <c r="BC73" t="s">
        <v>61</v>
      </c>
      <c r="BD73" t="s">
        <v>326</v>
      </c>
      <c r="BE73" t="s">
        <v>677</v>
      </c>
      <c r="BF73">
        <v>3</v>
      </c>
      <c r="BH73">
        <f t="shared" si="36"/>
        <v>3</v>
      </c>
      <c r="BI73">
        <v>1</v>
      </c>
      <c r="BJ73">
        <v>4</v>
      </c>
      <c r="BK73">
        <f t="shared" si="44"/>
        <v>1</v>
      </c>
      <c r="BL73" t="s">
        <v>64</v>
      </c>
      <c r="BM73" t="s">
        <v>65</v>
      </c>
      <c r="BN73" t="s">
        <v>678</v>
      </c>
      <c r="BP73" s="5" t="s">
        <v>736</v>
      </c>
      <c r="BQ73" s="5" t="s">
        <v>1156</v>
      </c>
      <c r="BR73" s="11" t="b">
        <f t="shared" si="33"/>
        <v>0</v>
      </c>
      <c r="BS73" s="11" t="b">
        <f t="shared" si="33"/>
        <v>0</v>
      </c>
      <c r="BT73" s="11" t="b">
        <f t="shared" si="33"/>
        <v>0</v>
      </c>
      <c r="BU73" s="11" t="b">
        <f t="shared" si="33"/>
        <v>0</v>
      </c>
      <c r="BV73" s="11" t="b">
        <f t="shared" si="23"/>
        <v>0</v>
      </c>
      <c r="BW73" s="11" t="b">
        <f t="shared" si="23"/>
        <v>0</v>
      </c>
      <c r="BZ73" s="11" t="b">
        <f t="shared" si="45"/>
        <v>0</v>
      </c>
      <c r="CA73" s="11" t="b">
        <f t="shared" si="46"/>
        <v>0</v>
      </c>
      <c r="CB73" s="11" t="b">
        <f t="shared" si="32"/>
        <v>0</v>
      </c>
      <c r="CC73" s="11" t="b">
        <f t="shared" si="32"/>
        <v>0</v>
      </c>
      <c r="CD73" s="11" t="b">
        <f t="shared" si="32"/>
        <v>0</v>
      </c>
      <c r="CE73" s="11" t="b">
        <f t="shared" si="32"/>
        <v>0</v>
      </c>
      <c r="CF73" s="11" t="b">
        <f t="shared" si="32"/>
        <v>0</v>
      </c>
      <c r="CG73" s="11" t="b">
        <f t="shared" si="32"/>
        <v>0</v>
      </c>
      <c r="CH73" s="11" t="b">
        <f t="shared" si="32"/>
        <v>0</v>
      </c>
      <c r="CI73" s="11" t="b">
        <f t="shared" si="32"/>
        <v>0</v>
      </c>
      <c r="CJ73" s="11" t="b">
        <f t="shared" si="32"/>
        <v>0</v>
      </c>
      <c r="CK73" s="11" t="b">
        <f t="shared" si="32"/>
        <v>0</v>
      </c>
      <c r="CL73" s="11" t="b">
        <f t="shared" si="32"/>
        <v>0</v>
      </c>
      <c r="CM73" s="11" t="b">
        <f t="shared" si="32"/>
        <v>0</v>
      </c>
      <c r="CN73" s="11" t="b">
        <f t="shared" si="32"/>
        <v>0</v>
      </c>
      <c r="CO73" s="11" t="b">
        <f t="shared" si="25"/>
        <v>0</v>
      </c>
      <c r="CP73" s="11" t="b">
        <f t="shared" si="48"/>
        <v>0</v>
      </c>
      <c r="CQ73" s="11" t="b">
        <f t="shared" si="47"/>
        <v>0</v>
      </c>
    </row>
    <row r="74" spans="1:96">
      <c r="A74" t="s">
        <v>679</v>
      </c>
      <c r="B74" t="s">
        <v>680</v>
      </c>
      <c r="C74" t="s">
        <v>562</v>
      </c>
      <c r="D74" t="s">
        <v>54</v>
      </c>
      <c r="E74" t="s">
        <v>55</v>
      </c>
      <c r="F74" t="s">
        <v>56</v>
      </c>
      <c r="G74">
        <f t="shared" si="49"/>
        <v>0</v>
      </c>
      <c r="H74">
        <f t="shared" si="49"/>
        <v>0</v>
      </c>
      <c r="I74">
        <f t="shared" si="49"/>
        <v>0</v>
      </c>
      <c r="J74">
        <f t="shared" si="49"/>
        <v>1</v>
      </c>
      <c r="K74">
        <f t="shared" si="37"/>
        <v>1</v>
      </c>
      <c r="L74" t="s">
        <v>96</v>
      </c>
      <c r="M74" t="s">
        <v>254</v>
      </c>
      <c r="N74" t="str">
        <f t="shared" si="38"/>
        <v>Poland</v>
      </c>
      <c r="O74" t="s">
        <v>59</v>
      </c>
      <c r="P74" t="s">
        <v>60</v>
      </c>
      <c r="Q74">
        <v>2</v>
      </c>
      <c r="R74">
        <v>3</v>
      </c>
      <c r="S74">
        <v>1</v>
      </c>
      <c r="T74">
        <v>3</v>
      </c>
      <c r="U74">
        <v>1</v>
      </c>
      <c r="V74">
        <v>2</v>
      </c>
      <c r="W74">
        <v>2</v>
      </c>
      <c r="X74">
        <f t="shared" si="39"/>
        <v>-0.125</v>
      </c>
      <c r="Y74">
        <f t="shared" si="40"/>
        <v>8.3333333333333329E-2</v>
      </c>
      <c r="Z74">
        <v>6</v>
      </c>
      <c r="AA74">
        <v>6</v>
      </c>
      <c r="AB74">
        <v>6</v>
      </c>
      <c r="AC74">
        <v>5</v>
      </c>
      <c r="AD74">
        <v>6</v>
      </c>
      <c r="AE74">
        <v>6</v>
      </c>
      <c r="AF74">
        <v>6</v>
      </c>
      <c r="AG74">
        <v>0</v>
      </c>
      <c r="AH74">
        <v>6</v>
      </c>
      <c r="AI74" s="35">
        <v>4</v>
      </c>
      <c r="AJ74">
        <v>4</v>
      </c>
      <c r="AK74">
        <v>5</v>
      </c>
      <c r="AL74">
        <v>5</v>
      </c>
      <c r="AM74">
        <v>6</v>
      </c>
      <c r="AN74">
        <v>5</v>
      </c>
      <c r="AO74">
        <v>5</v>
      </c>
      <c r="AP74">
        <v>3</v>
      </c>
      <c r="AQ74">
        <v>5</v>
      </c>
      <c r="AR74">
        <v>5</v>
      </c>
      <c r="AS74">
        <v>6</v>
      </c>
      <c r="AT74">
        <v>4</v>
      </c>
      <c r="AU74">
        <v>5</v>
      </c>
      <c r="AV74">
        <f t="shared" si="41"/>
        <v>5</v>
      </c>
      <c r="AW74">
        <v>6</v>
      </c>
      <c r="AX74">
        <v>2</v>
      </c>
      <c r="AY74">
        <f t="shared" si="34"/>
        <v>4.625</v>
      </c>
      <c r="AZ74">
        <f t="shared" si="42"/>
        <v>1</v>
      </c>
      <c r="BA74">
        <f t="shared" si="35"/>
        <v>5.875</v>
      </c>
      <c r="BB74">
        <f t="shared" si="43"/>
        <v>1</v>
      </c>
      <c r="BC74" t="s">
        <v>282</v>
      </c>
      <c r="BD74" t="s">
        <v>255</v>
      </c>
      <c r="BE74" t="s">
        <v>681</v>
      </c>
      <c r="BF74">
        <v>2</v>
      </c>
      <c r="BH74">
        <f t="shared" si="36"/>
        <v>2</v>
      </c>
      <c r="BI74">
        <v>1</v>
      </c>
      <c r="BJ74">
        <v>3</v>
      </c>
      <c r="BK74">
        <f t="shared" si="44"/>
        <v>1</v>
      </c>
      <c r="BL74" t="s">
        <v>292</v>
      </c>
      <c r="BM74" t="s">
        <v>286</v>
      </c>
      <c r="BN74" s="1">
        <v>4.8726851851851856E-3</v>
      </c>
      <c r="BP74" s="5" t="s">
        <v>1041</v>
      </c>
      <c r="BR74" s="11" t="b">
        <f t="shared" si="33"/>
        <v>0</v>
      </c>
      <c r="BS74" s="11" t="b">
        <f t="shared" si="33"/>
        <v>0</v>
      </c>
      <c r="BT74" s="11" t="b">
        <f t="shared" si="33"/>
        <v>0</v>
      </c>
      <c r="BU74" s="11" t="b">
        <f t="shared" si="33"/>
        <v>0</v>
      </c>
      <c r="BV74" s="11" t="b">
        <f t="shared" si="23"/>
        <v>0</v>
      </c>
      <c r="BW74" s="11" t="b">
        <f t="shared" si="23"/>
        <v>0</v>
      </c>
      <c r="BZ74" s="11" t="b">
        <f t="shared" si="45"/>
        <v>0</v>
      </c>
      <c r="CA74" s="11" t="b">
        <f t="shared" si="46"/>
        <v>0</v>
      </c>
      <c r="CB74" s="11" t="b">
        <f t="shared" si="32"/>
        <v>0</v>
      </c>
      <c r="CC74" s="11" t="b">
        <f t="shared" si="32"/>
        <v>0</v>
      </c>
      <c r="CD74" s="11" t="b">
        <f t="shared" si="32"/>
        <v>0</v>
      </c>
      <c r="CE74" s="11" t="b">
        <f t="shared" si="32"/>
        <v>0</v>
      </c>
      <c r="CF74" s="11" t="b">
        <f t="shared" si="32"/>
        <v>0</v>
      </c>
      <c r="CG74" s="11" t="b">
        <f t="shared" si="32"/>
        <v>0</v>
      </c>
      <c r="CH74" s="11" t="b">
        <f t="shared" si="32"/>
        <v>0</v>
      </c>
      <c r="CI74" s="11" t="b">
        <f t="shared" si="32"/>
        <v>0</v>
      </c>
      <c r="CJ74" s="11" t="b">
        <f t="shared" si="32"/>
        <v>0</v>
      </c>
      <c r="CK74" s="11" t="b">
        <f t="shared" ref="CB74:CN92" si="50">ISNUMBER(SEARCH(CK$2,$BX74))</f>
        <v>0</v>
      </c>
      <c r="CL74" s="11" t="b">
        <f t="shared" si="50"/>
        <v>0</v>
      </c>
      <c r="CM74" s="11" t="b">
        <f t="shared" si="50"/>
        <v>0</v>
      </c>
      <c r="CN74" s="11" t="b">
        <f t="shared" si="50"/>
        <v>0</v>
      </c>
      <c r="CO74" s="11" t="b">
        <f t="shared" si="25"/>
        <v>0</v>
      </c>
      <c r="CP74" s="11" t="b">
        <f t="shared" si="48"/>
        <v>0</v>
      </c>
      <c r="CQ74" s="11" t="b">
        <f t="shared" si="47"/>
        <v>0</v>
      </c>
    </row>
    <row r="75" spans="1:96">
      <c r="A75" t="s">
        <v>682</v>
      </c>
      <c r="B75" t="s">
        <v>683</v>
      </c>
      <c r="C75" t="s">
        <v>562</v>
      </c>
      <c r="D75" t="s">
        <v>54</v>
      </c>
      <c r="E75" t="s">
        <v>144</v>
      </c>
      <c r="F75" t="s">
        <v>132</v>
      </c>
      <c r="G75">
        <f t="shared" si="49"/>
        <v>1</v>
      </c>
      <c r="H75">
        <f t="shared" si="49"/>
        <v>0</v>
      </c>
      <c r="I75">
        <f t="shared" si="49"/>
        <v>0</v>
      </c>
      <c r="J75">
        <f t="shared" si="49"/>
        <v>0</v>
      </c>
      <c r="K75">
        <f t="shared" si="37"/>
        <v>1</v>
      </c>
      <c r="L75" t="s">
        <v>96</v>
      </c>
      <c r="M75" t="s">
        <v>109</v>
      </c>
      <c r="N75" t="str">
        <f t="shared" si="38"/>
        <v>UK</v>
      </c>
      <c r="O75" t="s">
        <v>74</v>
      </c>
      <c r="P75" t="s">
        <v>60</v>
      </c>
      <c r="Q75">
        <v>5</v>
      </c>
      <c r="R75">
        <v>4</v>
      </c>
      <c r="S75">
        <v>4</v>
      </c>
      <c r="T75">
        <v>3</v>
      </c>
      <c r="U75">
        <v>5</v>
      </c>
      <c r="V75">
        <v>4</v>
      </c>
      <c r="W75">
        <v>4</v>
      </c>
      <c r="X75">
        <f t="shared" si="39"/>
        <v>8.3333333333333329E-2</v>
      </c>
      <c r="Y75">
        <f t="shared" si="40"/>
        <v>-8.3333333333333329E-2</v>
      </c>
      <c r="Z75">
        <v>5</v>
      </c>
      <c r="AA75">
        <v>3</v>
      </c>
      <c r="AB75">
        <v>4</v>
      </c>
      <c r="AC75">
        <v>5</v>
      </c>
      <c r="AD75">
        <v>4</v>
      </c>
      <c r="AE75">
        <v>5</v>
      </c>
      <c r="AF75">
        <v>4</v>
      </c>
      <c r="AG75">
        <v>0</v>
      </c>
      <c r="AH75">
        <v>6</v>
      </c>
      <c r="AI75" s="35">
        <v>5</v>
      </c>
      <c r="AJ75">
        <v>4</v>
      </c>
      <c r="AK75">
        <v>5</v>
      </c>
      <c r="AL75">
        <v>3</v>
      </c>
      <c r="AM75">
        <v>5</v>
      </c>
      <c r="AN75">
        <v>5</v>
      </c>
      <c r="AO75">
        <v>1</v>
      </c>
      <c r="AP75">
        <v>4</v>
      </c>
      <c r="AQ75">
        <v>6</v>
      </c>
      <c r="AR75">
        <v>6</v>
      </c>
      <c r="AS75">
        <v>6</v>
      </c>
      <c r="AT75">
        <v>6</v>
      </c>
      <c r="AU75">
        <v>6</v>
      </c>
      <c r="AV75">
        <f t="shared" si="41"/>
        <v>6</v>
      </c>
      <c r="AW75">
        <v>6</v>
      </c>
      <c r="AX75">
        <v>1</v>
      </c>
      <c r="AY75">
        <f t="shared" si="34"/>
        <v>4</v>
      </c>
      <c r="AZ75">
        <f t="shared" si="42"/>
        <v>1</v>
      </c>
      <c r="BA75">
        <f t="shared" si="35"/>
        <v>4.5</v>
      </c>
      <c r="BB75">
        <f t="shared" si="43"/>
        <v>1</v>
      </c>
      <c r="BC75" t="s">
        <v>297</v>
      </c>
      <c r="BD75" t="s">
        <v>684</v>
      </c>
      <c r="BE75" t="s">
        <v>397</v>
      </c>
      <c r="BF75">
        <v>3</v>
      </c>
      <c r="BH75">
        <f t="shared" si="36"/>
        <v>3</v>
      </c>
      <c r="BI75">
        <v>1</v>
      </c>
      <c r="BJ75">
        <v>3</v>
      </c>
      <c r="BK75">
        <f t="shared" si="44"/>
        <v>1</v>
      </c>
      <c r="BL75" t="s">
        <v>685</v>
      </c>
      <c r="BM75" t="s">
        <v>301</v>
      </c>
      <c r="BN75" s="1">
        <v>8.7499999999999991E-3</v>
      </c>
      <c r="BO75" t="s">
        <v>686</v>
      </c>
      <c r="BP75" s="5" t="s">
        <v>1042</v>
      </c>
      <c r="BR75" s="11" t="b">
        <f t="shared" si="33"/>
        <v>0</v>
      </c>
      <c r="BS75" s="11" t="b">
        <f t="shared" si="33"/>
        <v>0</v>
      </c>
      <c r="BT75" s="11" t="b">
        <f t="shared" si="33"/>
        <v>0</v>
      </c>
      <c r="BU75" s="11" t="b">
        <f t="shared" si="33"/>
        <v>0</v>
      </c>
      <c r="BV75" s="11" t="b">
        <f t="shared" si="23"/>
        <v>0</v>
      </c>
      <c r="BW75" s="11" t="b">
        <f t="shared" si="23"/>
        <v>0</v>
      </c>
      <c r="BX75" s="5" t="s">
        <v>1068</v>
      </c>
      <c r="BY75" s="5" t="s">
        <v>1078</v>
      </c>
      <c r="BZ75" s="11" t="b">
        <f t="shared" si="45"/>
        <v>0</v>
      </c>
      <c r="CA75" s="11" t="b">
        <f t="shared" si="46"/>
        <v>0</v>
      </c>
      <c r="CB75" s="11" t="b">
        <f t="shared" si="50"/>
        <v>0</v>
      </c>
      <c r="CC75" s="11" t="b">
        <f t="shared" si="50"/>
        <v>0</v>
      </c>
      <c r="CD75" s="11" t="b">
        <f t="shared" si="50"/>
        <v>0</v>
      </c>
      <c r="CE75" s="11" t="b">
        <f t="shared" si="50"/>
        <v>0</v>
      </c>
      <c r="CF75" s="11" t="b">
        <f t="shared" si="50"/>
        <v>1</v>
      </c>
      <c r="CG75" s="11" t="b">
        <f t="shared" si="50"/>
        <v>0</v>
      </c>
      <c r="CH75" s="11" t="b">
        <f t="shared" si="50"/>
        <v>0</v>
      </c>
      <c r="CI75" s="11" t="b">
        <f t="shared" si="50"/>
        <v>0</v>
      </c>
      <c r="CJ75" s="11" t="b">
        <f t="shared" si="50"/>
        <v>0</v>
      </c>
      <c r="CK75" s="11" t="b">
        <f t="shared" si="50"/>
        <v>0</v>
      </c>
      <c r="CL75" s="11" t="b">
        <f t="shared" si="50"/>
        <v>0</v>
      </c>
      <c r="CM75" s="11" t="b">
        <f t="shared" si="50"/>
        <v>0</v>
      </c>
      <c r="CN75" s="11" t="b">
        <f t="shared" si="50"/>
        <v>0</v>
      </c>
      <c r="CO75" s="11" t="b">
        <f t="shared" si="25"/>
        <v>0</v>
      </c>
      <c r="CP75" s="11" t="b">
        <f t="shared" si="48"/>
        <v>0</v>
      </c>
      <c r="CQ75" s="11" t="b">
        <f t="shared" si="47"/>
        <v>0</v>
      </c>
      <c r="CR75" t="s">
        <v>687</v>
      </c>
    </row>
    <row r="76" spans="1:96">
      <c r="A76" t="s">
        <v>688</v>
      </c>
      <c r="B76" t="s">
        <v>689</v>
      </c>
      <c r="C76" t="s">
        <v>562</v>
      </c>
      <c r="D76" t="s">
        <v>70</v>
      </c>
      <c r="E76" t="s">
        <v>95</v>
      </c>
      <c r="F76" t="s">
        <v>56</v>
      </c>
      <c r="G76">
        <f t="shared" si="49"/>
        <v>0</v>
      </c>
      <c r="H76">
        <f t="shared" si="49"/>
        <v>0</v>
      </c>
      <c r="I76">
        <f t="shared" si="49"/>
        <v>0</v>
      </c>
      <c r="J76">
        <f t="shared" si="49"/>
        <v>1</v>
      </c>
      <c r="K76">
        <f t="shared" si="37"/>
        <v>1</v>
      </c>
      <c r="L76" t="s">
        <v>124</v>
      </c>
      <c r="M76" t="s">
        <v>73</v>
      </c>
      <c r="N76" t="str">
        <f t="shared" si="38"/>
        <v>USA</v>
      </c>
      <c r="O76" t="s">
        <v>74</v>
      </c>
      <c r="P76" t="s">
        <v>60</v>
      </c>
      <c r="Q76">
        <v>1</v>
      </c>
      <c r="R76">
        <v>1</v>
      </c>
      <c r="S76">
        <v>1</v>
      </c>
      <c r="T76">
        <v>3</v>
      </c>
      <c r="U76">
        <v>1</v>
      </c>
      <c r="V76">
        <v>3</v>
      </c>
      <c r="W76">
        <v>2</v>
      </c>
      <c r="X76">
        <f t="shared" si="39"/>
        <v>-8.3333333333333329E-2</v>
      </c>
      <c r="Y76">
        <f t="shared" si="40"/>
        <v>0.125</v>
      </c>
      <c r="Z76">
        <v>3</v>
      </c>
      <c r="AA76">
        <v>5</v>
      </c>
      <c r="AB76">
        <v>6</v>
      </c>
      <c r="AC76">
        <v>6</v>
      </c>
      <c r="AD76">
        <v>5</v>
      </c>
      <c r="AE76">
        <v>5</v>
      </c>
      <c r="AF76">
        <v>5</v>
      </c>
      <c r="AG76">
        <v>0</v>
      </c>
      <c r="AH76">
        <v>6</v>
      </c>
      <c r="AI76" s="35">
        <v>4</v>
      </c>
      <c r="AJ76">
        <v>3</v>
      </c>
      <c r="AK76">
        <v>4</v>
      </c>
      <c r="AL76">
        <v>4</v>
      </c>
      <c r="AM76">
        <v>6</v>
      </c>
      <c r="AN76">
        <v>6</v>
      </c>
      <c r="AO76">
        <v>6</v>
      </c>
      <c r="AP76">
        <v>5</v>
      </c>
      <c r="AQ76">
        <v>3</v>
      </c>
      <c r="AR76">
        <v>4</v>
      </c>
      <c r="AS76">
        <v>4</v>
      </c>
      <c r="AT76">
        <v>4</v>
      </c>
      <c r="AU76">
        <v>3</v>
      </c>
      <c r="AV76">
        <f t="shared" si="41"/>
        <v>3.6</v>
      </c>
      <c r="AW76">
        <v>6</v>
      </c>
      <c r="AX76">
        <v>5</v>
      </c>
      <c r="AY76">
        <f t="shared" si="34"/>
        <v>4.75</v>
      </c>
      <c r="AZ76">
        <f t="shared" si="42"/>
        <v>1</v>
      </c>
      <c r="BA76">
        <f t="shared" si="35"/>
        <v>5.125</v>
      </c>
      <c r="BB76">
        <f t="shared" si="43"/>
        <v>1</v>
      </c>
      <c r="BC76" t="s">
        <v>297</v>
      </c>
      <c r="BD76" t="s">
        <v>408</v>
      </c>
      <c r="BE76" t="s">
        <v>690</v>
      </c>
      <c r="BF76">
        <v>0</v>
      </c>
      <c r="BG76">
        <v>1</v>
      </c>
      <c r="BH76">
        <f t="shared" si="36"/>
        <v>1</v>
      </c>
      <c r="BI76">
        <v>1</v>
      </c>
      <c r="BJ76">
        <v>1</v>
      </c>
      <c r="BK76">
        <f t="shared" si="44"/>
        <v>0</v>
      </c>
      <c r="BL76" t="s">
        <v>300</v>
      </c>
      <c r="BM76" t="s">
        <v>301</v>
      </c>
      <c r="BN76" s="1">
        <v>1.736111111111111E-3</v>
      </c>
      <c r="BO76" t="s">
        <v>691</v>
      </c>
      <c r="BP76" s="5" t="s">
        <v>1042</v>
      </c>
      <c r="BR76" s="11" t="b">
        <f t="shared" si="33"/>
        <v>0</v>
      </c>
      <c r="BS76" s="11" t="b">
        <f t="shared" si="33"/>
        <v>0</v>
      </c>
      <c r="BT76" s="11" t="b">
        <f t="shared" si="33"/>
        <v>0</v>
      </c>
      <c r="BU76" s="11" t="b">
        <f t="shared" si="33"/>
        <v>0</v>
      </c>
      <c r="BV76" s="11" t="b">
        <f t="shared" si="23"/>
        <v>0</v>
      </c>
      <c r="BW76" s="11" t="b">
        <f t="shared" si="23"/>
        <v>0</v>
      </c>
      <c r="BX76" s="5" t="s">
        <v>1045</v>
      </c>
      <c r="BY76" s="5" t="s">
        <v>1073</v>
      </c>
      <c r="BZ76" s="11" t="b">
        <f t="shared" si="45"/>
        <v>0</v>
      </c>
      <c r="CA76" s="11" t="b">
        <f t="shared" si="46"/>
        <v>0</v>
      </c>
      <c r="CB76" s="11" t="b">
        <f t="shared" si="50"/>
        <v>0</v>
      </c>
      <c r="CC76" s="11" t="b">
        <f t="shared" si="50"/>
        <v>1</v>
      </c>
      <c r="CD76" s="11" t="b">
        <f t="shared" si="50"/>
        <v>0</v>
      </c>
      <c r="CE76" s="11" t="b">
        <f t="shared" si="50"/>
        <v>0</v>
      </c>
      <c r="CF76" s="11" t="b">
        <f t="shared" si="50"/>
        <v>0</v>
      </c>
      <c r="CG76" s="11" t="b">
        <f t="shared" si="50"/>
        <v>0</v>
      </c>
      <c r="CH76" s="11" t="b">
        <f t="shared" si="50"/>
        <v>0</v>
      </c>
      <c r="CI76" s="11" t="b">
        <f t="shared" si="50"/>
        <v>0</v>
      </c>
      <c r="CJ76" s="11" t="b">
        <f t="shared" si="50"/>
        <v>0</v>
      </c>
      <c r="CK76" s="11" t="b">
        <f t="shared" si="50"/>
        <v>0</v>
      </c>
      <c r="CL76" s="11" t="b">
        <f t="shared" si="50"/>
        <v>1</v>
      </c>
      <c r="CM76" s="11" t="b">
        <f t="shared" si="50"/>
        <v>0</v>
      </c>
      <c r="CN76" s="11" t="b">
        <f t="shared" si="50"/>
        <v>0</v>
      </c>
      <c r="CO76" s="11" t="b">
        <f t="shared" si="25"/>
        <v>0</v>
      </c>
      <c r="CP76" s="11" t="b">
        <f t="shared" si="48"/>
        <v>1</v>
      </c>
      <c r="CQ76" s="11" t="b">
        <f t="shared" si="47"/>
        <v>0</v>
      </c>
      <c r="CR76" t="s">
        <v>692</v>
      </c>
    </row>
    <row r="77" spans="1:96">
      <c r="A77" t="s">
        <v>693</v>
      </c>
      <c r="B77" t="s">
        <v>694</v>
      </c>
      <c r="C77" t="s">
        <v>562</v>
      </c>
      <c r="D77" t="s">
        <v>81</v>
      </c>
      <c r="E77" t="s">
        <v>71</v>
      </c>
      <c r="F77" t="s">
        <v>132</v>
      </c>
      <c r="G77">
        <f t="shared" si="49"/>
        <v>1</v>
      </c>
      <c r="H77">
        <f t="shared" si="49"/>
        <v>0</v>
      </c>
      <c r="I77">
        <f t="shared" si="49"/>
        <v>0</v>
      </c>
      <c r="J77">
        <f t="shared" si="49"/>
        <v>0</v>
      </c>
      <c r="K77">
        <f t="shared" si="37"/>
        <v>1</v>
      </c>
      <c r="L77" t="s">
        <v>124</v>
      </c>
      <c r="M77" t="s">
        <v>109</v>
      </c>
      <c r="N77" t="str">
        <f t="shared" si="38"/>
        <v>UK</v>
      </c>
      <c r="O77" t="s">
        <v>74</v>
      </c>
      <c r="P77" t="s">
        <v>98</v>
      </c>
      <c r="Q77">
        <v>1</v>
      </c>
      <c r="R77">
        <v>2</v>
      </c>
      <c r="S77">
        <v>6</v>
      </c>
      <c r="T77">
        <v>3</v>
      </c>
      <c r="U77">
        <v>2</v>
      </c>
      <c r="V77">
        <v>1</v>
      </c>
      <c r="W77">
        <v>1</v>
      </c>
      <c r="X77">
        <f t="shared" si="39"/>
        <v>8.3333333333333329E-2</v>
      </c>
      <c r="Y77">
        <f t="shared" si="40"/>
        <v>4.1666666666666664E-2</v>
      </c>
      <c r="Z77">
        <v>4</v>
      </c>
      <c r="AA77">
        <v>6</v>
      </c>
      <c r="AB77">
        <v>4</v>
      </c>
      <c r="AC77">
        <v>5</v>
      </c>
      <c r="AD77">
        <v>4</v>
      </c>
      <c r="AE77">
        <v>5</v>
      </c>
      <c r="AF77">
        <v>4</v>
      </c>
      <c r="AG77">
        <v>2</v>
      </c>
      <c r="AH77">
        <v>4</v>
      </c>
      <c r="AI77" s="35">
        <v>4</v>
      </c>
      <c r="AJ77">
        <v>2</v>
      </c>
      <c r="AK77">
        <v>2</v>
      </c>
      <c r="AL77">
        <v>1</v>
      </c>
      <c r="AM77">
        <v>6</v>
      </c>
      <c r="AN77">
        <v>3</v>
      </c>
      <c r="AO77">
        <v>6</v>
      </c>
      <c r="AP77">
        <v>1</v>
      </c>
      <c r="AQ77">
        <v>3</v>
      </c>
      <c r="AR77">
        <v>3</v>
      </c>
      <c r="AS77">
        <v>3</v>
      </c>
      <c r="AT77">
        <v>3</v>
      </c>
      <c r="AU77">
        <v>3</v>
      </c>
      <c r="AV77">
        <f t="shared" si="41"/>
        <v>3</v>
      </c>
      <c r="AW77">
        <v>6</v>
      </c>
      <c r="AX77">
        <v>1</v>
      </c>
      <c r="AY77">
        <f t="shared" si="34"/>
        <v>3.125</v>
      </c>
      <c r="AZ77">
        <f t="shared" si="42"/>
        <v>1</v>
      </c>
      <c r="BA77">
        <f t="shared" si="35"/>
        <v>4.5</v>
      </c>
      <c r="BB77">
        <f t="shared" si="43"/>
        <v>1</v>
      </c>
      <c r="BC77" t="s">
        <v>297</v>
      </c>
      <c r="BD77" t="s">
        <v>384</v>
      </c>
      <c r="BE77" t="s">
        <v>695</v>
      </c>
      <c r="BF77">
        <v>2</v>
      </c>
      <c r="BH77">
        <f t="shared" si="36"/>
        <v>2</v>
      </c>
      <c r="BI77">
        <v>2</v>
      </c>
      <c r="BJ77">
        <v>3</v>
      </c>
      <c r="BK77">
        <f t="shared" si="44"/>
        <v>1</v>
      </c>
      <c r="BL77" t="s">
        <v>696</v>
      </c>
      <c r="BM77" t="s">
        <v>622</v>
      </c>
      <c r="BN77" s="1">
        <v>8.1597222222222227E-3</v>
      </c>
      <c r="BO77" t="s">
        <v>697</v>
      </c>
      <c r="BP77" s="5" t="s">
        <v>1051</v>
      </c>
      <c r="BR77" s="11" t="b">
        <f t="shared" si="33"/>
        <v>0</v>
      </c>
      <c r="BS77" s="11" t="b">
        <f t="shared" si="33"/>
        <v>0</v>
      </c>
      <c r="BT77" s="11" t="b">
        <f t="shared" si="33"/>
        <v>0</v>
      </c>
      <c r="BU77" s="11" t="b">
        <f t="shared" si="33"/>
        <v>0</v>
      </c>
      <c r="BV77" s="11" t="b">
        <f t="shared" si="23"/>
        <v>0</v>
      </c>
      <c r="BW77" s="11" t="b">
        <f t="shared" si="23"/>
        <v>0</v>
      </c>
      <c r="BX77" s="5" t="s">
        <v>1068</v>
      </c>
      <c r="BY77" s="5" t="s">
        <v>1079</v>
      </c>
      <c r="BZ77" s="11" t="b">
        <f t="shared" si="45"/>
        <v>0</v>
      </c>
      <c r="CA77" s="11" t="b">
        <f t="shared" si="46"/>
        <v>0</v>
      </c>
      <c r="CB77" s="11" t="b">
        <f t="shared" si="50"/>
        <v>0</v>
      </c>
      <c r="CC77" s="11" t="b">
        <f t="shared" si="50"/>
        <v>0</v>
      </c>
      <c r="CD77" s="11" t="b">
        <f t="shared" si="50"/>
        <v>0</v>
      </c>
      <c r="CE77" s="11" t="b">
        <f t="shared" si="50"/>
        <v>0</v>
      </c>
      <c r="CF77" s="11" t="b">
        <f t="shared" si="50"/>
        <v>1</v>
      </c>
      <c r="CG77" s="11" t="b">
        <f t="shared" si="50"/>
        <v>0</v>
      </c>
      <c r="CH77" s="11" t="b">
        <f t="shared" si="50"/>
        <v>0</v>
      </c>
      <c r="CI77" s="11" t="b">
        <f t="shared" si="50"/>
        <v>0</v>
      </c>
      <c r="CJ77" s="11" t="b">
        <f t="shared" si="50"/>
        <v>0</v>
      </c>
      <c r="CK77" s="11" t="b">
        <f t="shared" si="50"/>
        <v>0</v>
      </c>
      <c r="CL77" s="11" t="b">
        <f t="shared" si="50"/>
        <v>0</v>
      </c>
      <c r="CM77" s="11" t="b">
        <f t="shared" si="50"/>
        <v>0</v>
      </c>
      <c r="CN77" s="11" t="b">
        <f t="shared" si="50"/>
        <v>0</v>
      </c>
      <c r="CO77" s="11" t="b">
        <f t="shared" si="25"/>
        <v>0</v>
      </c>
      <c r="CP77" s="11" t="b">
        <f t="shared" si="48"/>
        <v>0</v>
      </c>
      <c r="CQ77" s="11" t="b">
        <f t="shared" si="47"/>
        <v>0</v>
      </c>
    </row>
    <row r="78" spans="1:96">
      <c r="A78" t="s">
        <v>698</v>
      </c>
      <c r="B78" t="s">
        <v>699</v>
      </c>
      <c r="C78" t="s">
        <v>562</v>
      </c>
      <c r="D78" t="s">
        <v>54</v>
      </c>
      <c r="E78" t="s">
        <v>82</v>
      </c>
      <c r="F78" t="s">
        <v>116</v>
      </c>
      <c r="G78">
        <f t="shared" si="49"/>
        <v>0</v>
      </c>
      <c r="H78">
        <f t="shared" si="49"/>
        <v>1</v>
      </c>
      <c r="I78">
        <f t="shared" si="49"/>
        <v>0</v>
      </c>
      <c r="J78">
        <f t="shared" si="49"/>
        <v>0</v>
      </c>
      <c r="K78">
        <f t="shared" si="37"/>
        <v>1</v>
      </c>
      <c r="L78" t="s">
        <v>72</v>
      </c>
      <c r="M78" t="s">
        <v>254</v>
      </c>
      <c r="N78" t="str">
        <f t="shared" si="38"/>
        <v>Poland</v>
      </c>
      <c r="O78" t="s">
        <v>74</v>
      </c>
      <c r="P78" t="s">
        <v>60</v>
      </c>
      <c r="Q78">
        <v>1</v>
      </c>
      <c r="R78">
        <v>0</v>
      </c>
      <c r="S78">
        <v>2</v>
      </c>
      <c r="T78">
        <v>2</v>
      </c>
      <c r="U78">
        <v>3</v>
      </c>
      <c r="V78">
        <v>4</v>
      </c>
      <c r="W78">
        <v>2</v>
      </c>
      <c r="X78">
        <f t="shared" si="39"/>
        <v>4.1666666666666664E-2</v>
      </c>
      <c r="Y78">
        <f t="shared" si="40"/>
        <v>4.1666666666666664E-2</v>
      </c>
      <c r="Z78">
        <v>5</v>
      </c>
      <c r="AA78">
        <v>5</v>
      </c>
      <c r="AB78">
        <v>5</v>
      </c>
      <c r="AC78">
        <v>5</v>
      </c>
      <c r="AD78">
        <v>5</v>
      </c>
      <c r="AE78">
        <v>5</v>
      </c>
      <c r="AF78">
        <v>5</v>
      </c>
      <c r="AG78">
        <v>2</v>
      </c>
      <c r="AH78">
        <v>4</v>
      </c>
      <c r="AI78" s="35">
        <v>4</v>
      </c>
      <c r="AJ78">
        <v>4</v>
      </c>
      <c r="AK78">
        <v>5</v>
      </c>
      <c r="AL78">
        <v>3</v>
      </c>
      <c r="AM78">
        <v>3</v>
      </c>
      <c r="AN78">
        <v>4</v>
      </c>
      <c r="AO78">
        <v>4</v>
      </c>
      <c r="AP78">
        <v>4</v>
      </c>
      <c r="AQ78">
        <v>4</v>
      </c>
      <c r="AR78">
        <v>4</v>
      </c>
      <c r="AS78">
        <v>4</v>
      </c>
      <c r="AT78">
        <v>2</v>
      </c>
      <c r="AU78">
        <v>4</v>
      </c>
      <c r="AV78">
        <f t="shared" si="41"/>
        <v>3.6</v>
      </c>
      <c r="AW78">
        <v>6</v>
      </c>
      <c r="AX78">
        <v>3</v>
      </c>
      <c r="AY78">
        <f t="shared" si="34"/>
        <v>3.875</v>
      </c>
      <c r="AZ78">
        <f t="shared" si="42"/>
        <v>1</v>
      </c>
      <c r="BA78">
        <f t="shared" si="35"/>
        <v>4.875</v>
      </c>
      <c r="BB78">
        <f t="shared" si="43"/>
        <v>1</v>
      </c>
      <c r="BC78" t="s">
        <v>86</v>
      </c>
      <c r="BD78" t="s">
        <v>87</v>
      </c>
      <c r="BE78" t="s">
        <v>88</v>
      </c>
      <c r="BF78">
        <v>1</v>
      </c>
      <c r="BH78">
        <f t="shared" si="36"/>
        <v>1</v>
      </c>
      <c r="BI78">
        <v>1</v>
      </c>
      <c r="BJ78">
        <v>3</v>
      </c>
      <c r="BK78">
        <f t="shared" si="44"/>
        <v>1</v>
      </c>
      <c r="BL78" t="s">
        <v>106</v>
      </c>
      <c r="BM78" t="s">
        <v>90</v>
      </c>
      <c r="BN78" s="1">
        <v>4.2476851851851851E-3</v>
      </c>
      <c r="BP78" s="5" t="s">
        <v>1041</v>
      </c>
      <c r="BR78" s="11" t="b">
        <f t="shared" si="33"/>
        <v>0</v>
      </c>
      <c r="BS78" s="11" t="b">
        <f t="shared" si="33"/>
        <v>0</v>
      </c>
      <c r="BT78" s="11" t="b">
        <f t="shared" si="33"/>
        <v>0</v>
      </c>
      <c r="BU78" s="11" t="b">
        <f t="shared" si="33"/>
        <v>0</v>
      </c>
      <c r="BV78" s="11" t="b">
        <f t="shared" si="23"/>
        <v>0</v>
      </c>
      <c r="BW78" s="11" t="b">
        <f t="shared" si="23"/>
        <v>0</v>
      </c>
      <c r="BZ78" s="11" t="b">
        <f t="shared" si="45"/>
        <v>0</v>
      </c>
      <c r="CA78" s="11" t="b">
        <f t="shared" si="46"/>
        <v>0</v>
      </c>
      <c r="CB78" s="11" t="b">
        <f t="shared" si="50"/>
        <v>0</v>
      </c>
      <c r="CC78" s="11" t="b">
        <f t="shared" si="50"/>
        <v>0</v>
      </c>
      <c r="CD78" s="11" t="b">
        <f t="shared" si="50"/>
        <v>0</v>
      </c>
      <c r="CE78" s="11" t="b">
        <f t="shared" si="50"/>
        <v>0</v>
      </c>
      <c r="CF78" s="11" t="b">
        <f t="shared" si="50"/>
        <v>0</v>
      </c>
      <c r="CG78" s="11" t="b">
        <f t="shared" si="50"/>
        <v>0</v>
      </c>
      <c r="CH78" s="11" t="b">
        <f t="shared" si="50"/>
        <v>0</v>
      </c>
      <c r="CI78" s="11" t="b">
        <f t="shared" si="50"/>
        <v>0</v>
      </c>
      <c r="CJ78" s="11" t="b">
        <f t="shared" si="50"/>
        <v>0</v>
      </c>
      <c r="CK78" s="11" t="b">
        <f t="shared" si="50"/>
        <v>0</v>
      </c>
      <c r="CL78" s="11" t="b">
        <f t="shared" si="50"/>
        <v>0</v>
      </c>
      <c r="CM78" s="11" t="b">
        <f t="shared" si="50"/>
        <v>0</v>
      </c>
      <c r="CN78" s="11" t="b">
        <f t="shared" si="50"/>
        <v>0</v>
      </c>
      <c r="CO78" s="11" t="b">
        <f t="shared" si="25"/>
        <v>0</v>
      </c>
      <c r="CP78" s="11" t="b">
        <f t="shared" si="48"/>
        <v>0</v>
      </c>
      <c r="CQ78" s="11" t="b">
        <f t="shared" si="47"/>
        <v>0</v>
      </c>
    </row>
    <row r="79" spans="1:96">
      <c r="A79" t="s">
        <v>700</v>
      </c>
      <c r="B79" t="s">
        <v>701</v>
      </c>
      <c r="C79" t="s">
        <v>562</v>
      </c>
      <c r="D79" t="s">
        <v>54</v>
      </c>
      <c r="E79" t="s">
        <v>71</v>
      </c>
      <c r="F79" t="s">
        <v>132</v>
      </c>
      <c r="G79">
        <f t="shared" si="49"/>
        <v>1</v>
      </c>
      <c r="H79">
        <f t="shared" si="49"/>
        <v>0</v>
      </c>
      <c r="I79">
        <f t="shared" si="49"/>
        <v>0</v>
      </c>
      <c r="J79">
        <f t="shared" si="49"/>
        <v>0</v>
      </c>
      <c r="K79">
        <f t="shared" si="37"/>
        <v>1</v>
      </c>
      <c r="L79" t="s">
        <v>72</v>
      </c>
      <c r="M79" t="s">
        <v>702</v>
      </c>
      <c r="N79" t="str">
        <f t="shared" si="38"/>
        <v>Finland</v>
      </c>
      <c r="O79" t="s">
        <v>59</v>
      </c>
      <c r="P79" t="s">
        <v>60</v>
      </c>
      <c r="Q79">
        <v>2</v>
      </c>
      <c r="R79">
        <v>2</v>
      </c>
      <c r="S79">
        <v>1</v>
      </c>
      <c r="T79">
        <v>3</v>
      </c>
      <c r="U79">
        <v>2</v>
      </c>
      <c r="V79">
        <v>2</v>
      </c>
      <c r="W79">
        <v>3</v>
      </c>
      <c r="X79">
        <f t="shared" si="39"/>
        <v>-8.3333333333333329E-2</v>
      </c>
      <c r="Y79">
        <f t="shared" si="40"/>
        <v>0</v>
      </c>
      <c r="Z79">
        <v>6</v>
      </c>
      <c r="AA79">
        <v>6</v>
      </c>
      <c r="AB79">
        <v>5</v>
      </c>
      <c r="AC79">
        <v>6</v>
      </c>
      <c r="AD79">
        <v>5</v>
      </c>
      <c r="AE79">
        <v>5</v>
      </c>
      <c r="AF79">
        <v>4</v>
      </c>
      <c r="AG79">
        <v>3</v>
      </c>
      <c r="AH79">
        <v>3</v>
      </c>
      <c r="AI79" s="35">
        <v>4</v>
      </c>
      <c r="AJ79">
        <v>5</v>
      </c>
      <c r="AK79">
        <v>5</v>
      </c>
      <c r="AL79">
        <v>5</v>
      </c>
      <c r="AM79">
        <v>5</v>
      </c>
      <c r="AN79">
        <v>5</v>
      </c>
      <c r="AO79">
        <v>6</v>
      </c>
      <c r="AP79">
        <v>5</v>
      </c>
      <c r="AQ79">
        <v>3</v>
      </c>
      <c r="AR79">
        <v>3</v>
      </c>
      <c r="AS79">
        <v>4</v>
      </c>
      <c r="AT79">
        <v>3</v>
      </c>
      <c r="AU79">
        <v>4</v>
      </c>
      <c r="AV79">
        <f t="shared" si="41"/>
        <v>3.4</v>
      </c>
      <c r="AW79">
        <v>6</v>
      </c>
      <c r="AX79">
        <v>4</v>
      </c>
      <c r="AY79">
        <f t="shared" si="34"/>
        <v>5</v>
      </c>
      <c r="AZ79">
        <f t="shared" si="42"/>
        <v>1</v>
      </c>
      <c r="BA79">
        <f t="shared" si="35"/>
        <v>5</v>
      </c>
      <c r="BB79">
        <f t="shared" si="43"/>
        <v>1</v>
      </c>
      <c r="BC79" t="s">
        <v>375</v>
      </c>
      <c r="BD79" t="s">
        <v>634</v>
      </c>
      <c r="BE79" t="s">
        <v>703</v>
      </c>
      <c r="BF79">
        <v>0</v>
      </c>
      <c r="BG79">
        <v>0</v>
      </c>
      <c r="BH79">
        <f t="shared" si="36"/>
        <v>0</v>
      </c>
      <c r="BI79">
        <v>1</v>
      </c>
      <c r="BJ79">
        <v>1</v>
      </c>
      <c r="BK79">
        <f t="shared" si="44"/>
        <v>0</v>
      </c>
      <c r="BL79" t="s">
        <v>704</v>
      </c>
      <c r="BM79" t="s">
        <v>379</v>
      </c>
      <c r="BN79" s="1">
        <v>8.3449074074074085E-3</v>
      </c>
      <c r="BO79" t="s">
        <v>705</v>
      </c>
      <c r="BP79" s="5" t="s">
        <v>1051</v>
      </c>
      <c r="BR79" s="11" t="b">
        <f t="shared" si="33"/>
        <v>0</v>
      </c>
      <c r="BS79" s="11" t="b">
        <f t="shared" si="33"/>
        <v>0</v>
      </c>
      <c r="BT79" s="11" t="b">
        <f t="shared" si="33"/>
        <v>0</v>
      </c>
      <c r="BU79" s="11" t="b">
        <f t="shared" si="33"/>
        <v>0</v>
      </c>
      <c r="BV79" s="11" t="b">
        <f t="shared" si="23"/>
        <v>0</v>
      </c>
      <c r="BW79" s="11" t="b">
        <f t="shared" si="23"/>
        <v>0</v>
      </c>
      <c r="BX79" s="5" t="s">
        <v>1080</v>
      </c>
      <c r="BZ79" s="11" t="b">
        <f t="shared" si="45"/>
        <v>1</v>
      </c>
      <c r="CA79" s="11" t="b">
        <f t="shared" si="46"/>
        <v>1</v>
      </c>
      <c r="CB79" s="11" t="b">
        <f t="shared" si="50"/>
        <v>0</v>
      </c>
      <c r="CC79" s="11" t="b">
        <f t="shared" si="50"/>
        <v>0</v>
      </c>
      <c r="CD79" s="11" t="b">
        <f t="shared" si="50"/>
        <v>0</v>
      </c>
      <c r="CE79" s="11" t="b">
        <f t="shared" si="50"/>
        <v>0</v>
      </c>
      <c r="CF79" s="11" t="b">
        <f t="shared" si="50"/>
        <v>0</v>
      </c>
      <c r="CG79" s="11" t="b">
        <f t="shared" si="50"/>
        <v>0</v>
      </c>
      <c r="CH79" s="11" t="b">
        <f t="shared" si="50"/>
        <v>0</v>
      </c>
      <c r="CI79" s="11" t="b">
        <f t="shared" si="50"/>
        <v>1</v>
      </c>
      <c r="CJ79" s="11" t="b">
        <f t="shared" si="50"/>
        <v>0</v>
      </c>
      <c r="CK79" s="11" t="b">
        <f t="shared" si="50"/>
        <v>0</v>
      </c>
      <c r="CL79" s="11" t="b">
        <f t="shared" si="50"/>
        <v>0</v>
      </c>
      <c r="CM79" s="11" t="b">
        <f t="shared" si="50"/>
        <v>0</v>
      </c>
      <c r="CN79" s="11" t="b">
        <f t="shared" si="50"/>
        <v>0</v>
      </c>
      <c r="CO79" s="11" t="b">
        <f t="shared" si="25"/>
        <v>0</v>
      </c>
      <c r="CP79" s="11" t="b">
        <f t="shared" si="48"/>
        <v>0</v>
      </c>
      <c r="CQ79" s="11" t="b">
        <f t="shared" si="47"/>
        <v>0</v>
      </c>
    </row>
    <row r="80" spans="1:96">
      <c r="A80" t="s">
        <v>706</v>
      </c>
      <c r="B80" t="s">
        <v>707</v>
      </c>
      <c r="C80" t="s">
        <v>562</v>
      </c>
      <c r="D80" t="s">
        <v>54</v>
      </c>
      <c r="E80" t="s">
        <v>144</v>
      </c>
      <c r="F80" t="s">
        <v>116</v>
      </c>
      <c r="G80">
        <f t="shared" si="49"/>
        <v>0</v>
      </c>
      <c r="H80">
        <f t="shared" si="49"/>
        <v>1</v>
      </c>
      <c r="I80">
        <f t="shared" si="49"/>
        <v>0</v>
      </c>
      <c r="J80">
        <f t="shared" si="49"/>
        <v>0</v>
      </c>
      <c r="K80">
        <f t="shared" si="37"/>
        <v>1</v>
      </c>
      <c r="L80" t="s">
        <v>72</v>
      </c>
      <c r="M80" t="s">
        <v>125</v>
      </c>
      <c r="N80" t="str">
        <f t="shared" si="38"/>
        <v>United Kingdom</v>
      </c>
      <c r="O80" t="s">
        <v>74</v>
      </c>
      <c r="P80" t="s">
        <v>98</v>
      </c>
      <c r="Q80">
        <v>2</v>
      </c>
      <c r="R80">
        <v>4</v>
      </c>
      <c r="S80">
        <v>3</v>
      </c>
      <c r="T80">
        <v>4</v>
      </c>
      <c r="U80">
        <v>4</v>
      </c>
      <c r="V80">
        <v>4</v>
      </c>
      <c r="W80">
        <v>4</v>
      </c>
      <c r="X80">
        <f t="shared" si="39"/>
        <v>-0.125</v>
      </c>
      <c r="Y80">
        <f t="shared" si="40"/>
        <v>0</v>
      </c>
      <c r="Z80">
        <v>5</v>
      </c>
      <c r="AA80">
        <v>5</v>
      </c>
      <c r="AB80">
        <v>4</v>
      </c>
      <c r="AC80">
        <v>5</v>
      </c>
      <c r="AD80">
        <v>5</v>
      </c>
      <c r="AE80">
        <v>6</v>
      </c>
      <c r="AF80">
        <v>6</v>
      </c>
      <c r="AG80">
        <v>1</v>
      </c>
      <c r="AH80">
        <v>5</v>
      </c>
      <c r="AI80" s="35">
        <v>5</v>
      </c>
      <c r="AJ80">
        <v>3</v>
      </c>
      <c r="AK80">
        <v>3</v>
      </c>
      <c r="AL80">
        <v>1</v>
      </c>
      <c r="AM80">
        <v>5</v>
      </c>
      <c r="AN80">
        <v>4</v>
      </c>
      <c r="AO80">
        <v>2</v>
      </c>
      <c r="AP80">
        <v>4</v>
      </c>
      <c r="AQ80">
        <v>3</v>
      </c>
      <c r="AR80">
        <v>3</v>
      </c>
      <c r="AS80">
        <v>2</v>
      </c>
      <c r="AT80">
        <v>3</v>
      </c>
      <c r="AU80">
        <v>3</v>
      </c>
      <c r="AV80">
        <f t="shared" si="41"/>
        <v>2.8</v>
      </c>
      <c r="AW80">
        <v>6</v>
      </c>
      <c r="AX80">
        <v>1</v>
      </c>
      <c r="AY80">
        <f t="shared" si="34"/>
        <v>3.375</v>
      </c>
      <c r="AZ80">
        <f t="shared" si="42"/>
        <v>1</v>
      </c>
      <c r="BA80">
        <f t="shared" si="35"/>
        <v>5.125</v>
      </c>
      <c r="BB80">
        <f t="shared" si="43"/>
        <v>1</v>
      </c>
      <c r="BC80" t="s">
        <v>501</v>
      </c>
      <c r="BD80" t="s">
        <v>672</v>
      </c>
      <c r="BE80" t="s">
        <v>708</v>
      </c>
      <c r="BF80">
        <v>0</v>
      </c>
      <c r="BG80">
        <v>2</v>
      </c>
      <c r="BH80">
        <f t="shared" si="36"/>
        <v>2</v>
      </c>
      <c r="BI80">
        <v>4</v>
      </c>
      <c r="BJ80">
        <v>2</v>
      </c>
      <c r="BK80">
        <f t="shared" si="44"/>
        <v>1</v>
      </c>
      <c r="BL80" t="s">
        <v>709</v>
      </c>
      <c r="BM80" t="s">
        <v>710</v>
      </c>
      <c r="BN80" s="1">
        <v>4.2013888888888891E-3</v>
      </c>
      <c r="BO80" t="s">
        <v>711</v>
      </c>
      <c r="BP80" s="5" t="s">
        <v>736</v>
      </c>
      <c r="BQ80" s="5" t="s">
        <v>1157</v>
      </c>
      <c r="BR80" s="11" t="b">
        <f t="shared" ref="BR80:BU99" si="51">ISNUMBER(SEARCH(BR$2,$BQ80))</f>
        <v>1</v>
      </c>
      <c r="BS80" s="11" t="b">
        <f t="shared" si="51"/>
        <v>0</v>
      </c>
      <c r="BT80" s="11" t="b">
        <f t="shared" si="51"/>
        <v>0</v>
      </c>
      <c r="BU80" s="11" t="b">
        <f t="shared" si="51"/>
        <v>0</v>
      </c>
      <c r="BV80" s="11" t="b">
        <f t="shared" si="23"/>
        <v>0</v>
      </c>
      <c r="BW80" s="11" t="b">
        <f t="shared" si="23"/>
        <v>0</v>
      </c>
      <c r="BZ80" s="11" t="b">
        <f t="shared" si="45"/>
        <v>0</v>
      </c>
      <c r="CA80" s="11" t="b">
        <f t="shared" si="46"/>
        <v>0</v>
      </c>
      <c r="CB80" s="11" t="b">
        <f t="shared" si="50"/>
        <v>0</v>
      </c>
      <c r="CC80" s="11" t="b">
        <f t="shared" si="50"/>
        <v>0</v>
      </c>
      <c r="CD80" s="11" t="b">
        <f t="shared" si="50"/>
        <v>0</v>
      </c>
      <c r="CE80" s="11" t="b">
        <f t="shared" si="50"/>
        <v>0</v>
      </c>
      <c r="CF80" s="11" t="b">
        <f t="shared" si="50"/>
        <v>0</v>
      </c>
      <c r="CG80" s="11" t="b">
        <f t="shared" si="50"/>
        <v>0</v>
      </c>
      <c r="CH80" s="11" t="b">
        <f t="shared" si="50"/>
        <v>0</v>
      </c>
      <c r="CI80" s="11" t="b">
        <f t="shared" si="50"/>
        <v>0</v>
      </c>
      <c r="CJ80" s="11" t="b">
        <f t="shared" si="50"/>
        <v>0</v>
      </c>
      <c r="CK80" s="11" t="b">
        <f t="shared" si="50"/>
        <v>0</v>
      </c>
      <c r="CL80" s="11" t="b">
        <f t="shared" si="50"/>
        <v>0</v>
      </c>
      <c r="CM80" s="11" t="b">
        <f t="shared" si="50"/>
        <v>0</v>
      </c>
      <c r="CN80" s="11" t="b">
        <f t="shared" si="50"/>
        <v>0</v>
      </c>
      <c r="CO80" s="11" t="b">
        <f t="shared" si="25"/>
        <v>0</v>
      </c>
      <c r="CP80" s="11" t="b">
        <f t="shared" si="48"/>
        <v>0</v>
      </c>
      <c r="CQ80" s="11" t="b">
        <f t="shared" si="47"/>
        <v>0</v>
      </c>
    </row>
    <row r="81" spans="1:96">
      <c r="A81" t="s">
        <v>712</v>
      </c>
      <c r="B81" t="s">
        <v>713</v>
      </c>
      <c r="C81" t="s">
        <v>562</v>
      </c>
      <c r="D81" t="s">
        <v>54</v>
      </c>
      <c r="E81" t="s">
        <v>55</v>
      </c>
      <c r="F81" t="s">
        <v>83</v>
      </c>
      <c r="G81">
        <f t="shared" si="49"/>
        <v>0</v>
      </c>
      <c r="H81">
        <f t="shared" si="49"/>
        <v>0</v>
      </c>
      <c r="I81">
        <f t="shared" si="49"/>
        <v>1</v>
      </c>
      <c r="J81">
        <f t="shared" si="49"/>
        <v>0</v>
      </c>
      <c r="K81">
        <f t="shared" si="37"/>
        <v>1</v>
      </c>
      <c r="L81" t="s">
        <v>96</v>
      </c>
      <c r="M81" t="s">
        <v>58</v>
      </c>
      <c r="N81" t="str">
        <f t="shared" si="38"/>
        <v>Portugal</v>
      </c>
      <c r="O81" t="s">
        <v>74</v>
      </c>
      <c r="P81" t="s">
        <v>103</v>
      </c>
      <c r="Q81">
        <v>3</v>
      </c>
      <c r="R81">
        <v>2</v>
      </c>
      <c r="S81">
        <v>3</v>
      </c>
      <c r="T81">
        <v>2</v>
      </c>
      <c r="U81">
        <v>2</v>
      </c>
      <c r="V81">
        <v>5</v>
      </c>
      <c r="W81">
        <v>3</v>
      </c>
      <c r="X81">
        <f t="shared" si="39"/>
        <v>8.3333333333333329E-2</v>
      </c>
      <c r="Y81">
        <f t="shared" si="40"/>
        <v>8.3333333333333329E-2</v>
      </c>
      <c r="Z81">
        <v>4</v>
      </c>
      <c r="AA81">
        <v>5</v>
      </c>
      <c r="AB81">
        <v>4</v>
      </c>
      <c r="AC81">
        <v>4</v>
      </c>
      <c r="AD81">
        <v>2</v>
      </c>
      <c r="AE81">
        <v>4</v>
      </c>
      <c r="AF81">
        <v>3</v>
      </c>
      <c r="AG81">
        <v>2</v>
      </c>
      <c r="AH81">
        <v>4</v>
      </c>
      <c r="AI81" s="35">
        <v>4</v>
      </c>
      <c r="AJ81">
        <v>1</v>
      </c>
      <c r="AK81">
        <v>4</v>
      </c>
      <c r="AL81">
        <v>2</v>
      </c>
      <c r="AM81">
        <v>5</v>
      </c>
      <c r="AN81">
        <v>4</v>
      </c>
      <c r="AO81">
        <v>5</v>
      </c>
      <c r="AP81">
        <v>1</v>
      </c>
      <c r="AQ81">
        <v>4</v>
      </c>
      <c r="AR81">
        <v>4</v>
      </c>
      <c r="AS81">
        <v>4</v>
      </c>
      <c r="AT81">
        <v>4</v>
      </c>
      <c r="AU81">
        <v>4</v>
      </c>
      <c r="AV81">
        <f t="shared" si="41"/>
        <v>4</v>
      </c>
      <c r="AW81">
        <v>6</v>
      </c>
      <c r="AX81">
        <v>0</v>
      </c>
      <c r="AY81">
        <f t="shared" si="34"/>
        <v>3.25</v>
      </c>
      <c r="AZ81">
        <f t="shared" si="42"/>
        <v>1</v>
      </c>
      <c r="BA81">
        <f t="shared" si="35"/>
        <v>3.75</v>
      </c>
      <c r="BB81">
        <f t="shared" si="43"/>
        <v>1</v>
      </c>
      <c r="BC81" t="s">
        <v>61</v>
      </c>
      <c r="BD81" t="s">
        <v>277</v>
      </c>
      <c r="BE81" t="s">
        <v>714</v>
      </c>
      <c r="BF81">
        <v>3</v>
      </c>
      <c r="BH81">
        <f t="shared" si="36"/>
        <v>3</v>
      </c>
      <c r="BI81">
        <v>1</v>
      </c>
      <c r="BJ81">
        <v>4</v>
      </c>
      <c r="BK81">
        <f t="shared" si="44"/>
        <v>1</v>
      </c>
      <c r="BL81" t="s">
        <v>715</v>
      </c>
      <c r="BM81" t="s">
        <v>65</v>
      </c>
      <c r="BN81" s="1">
        <v>3.9699074074074072E-3</v>
      </c>
      <c r="BP81" s="5" t="s">
        <v>1041</v>
      </c>
      <c r="BR81" s="11" t="b">
        <f t="shared" si="51"/>
        <v>0</v>
      </c>
      <c r="BS81" s="11" t="b">
        <f t="shared" si="51"/>
        <v>0</v>
      </c>
      <c r="BT81" s="11" t="b">
        <f t="shared" si="51"/>
        <v>0</v>
      </c>
      <c r="BU81" s="11" t="b">
        <f t="shared" si="51"/>
        <v>0</v>
      </c>
      <c r="BV81" s="11" t="b">
        <f t="shared" si="23"/>
        <v>0</v>
      </c>
      <c r="BW81" s="11" t="b">
        <f t="shared" si="23"/>
        <v>0</v>
      </c>
      <c r="BZ81" s="11" t="b">
        <f t="shared" si="45"/>
        <v>0</v>
      </c>
      <c r="CA81" s="11" t="b">
        <f t="shared" si="46"/>
        <v>0</v>
      </c>
      <c r="CB81" s="11" t="b">
        <f t="shared" si="50"/>
        <v>0</v>
      </c>
      <c r="CC81" s="11" t="b">
        <f t="shared" si="50"/>
        <v>0</v>
      </c>
      <c r="CD81" s="11" t="b">
        <f t="shared" si="50"/>
        <v>0</v>
      </c>
      <c r="CE81" s="11" t="b">
        <f t="shared" si="50"/>
        <v>0</v>
      </c>
      <c r="CF81" s="11" t="b">
        <f t="shared" si="50"/>
        <v>0</v>
      </c>
      <c r="CG81" s="11" t="b">
        <f t="shared" si="50"/>
        <v>0</v>
      </c>
      <c r="CH81" s="11" t="b">
        <f t="shared" si="50"/>
        <v>0</v>
      </c>
      <c r="CI81" s="11" t="b">
        <f t="shared" si="50"/>
        <v>0</v>
      </c>
      <c r="CJ81" s="11" t="b">
        <f t="shared" si="50"/>
        <v>0</v>
      </c>
      <c r="CK81" s="11" t="b">
        <f t="shared" si="50"/>
        <v>0</v>
      </c>
      <c r="CL81" s="11" t="b">
        <f t="shared" si="50"/>
        <v>0</v>
      </c>
      <c r="CM81" s="11" t="b">
        <f t="shared" si="50"/>
        <v>0</v>
      </c>
      <c r="CN81" s="11" t="b">
        <f t="shared" si="50"/>
        <v>0</v>
      </c>
      <c r="CO81" s="11" t="b">
        <f t="shared" si="25"/>
        <v>0</v>
      </c>
      <c r="CP81" s="11" t="b">
        <f t="shared" si="48"/>
        <v>0</v>
      </c>
      <c r="CQ81" s="11" t="b">
        <f t="shared" si="47"/>
        <v>0</v>
      </c>
    </row>
    <row r="82" spans="1:96">
      <c r="A82" t="s">
        <v>716</v>
      </c>
      <c r="B82" t="s">
        <v>717</v>
      </c>
      <c r="C82" t="s">
        <v>562</v>
      </c>
      <c r="D82" t="s">
        <v>70</v>
      </c>
      <c r="E82" t="s">
        <v>144</v>
      </c>
      <c r="F82" t="s">
        <v>56</v>
      </c>
      <c r="G82">
        <f t="shared" si="49"/>
        <v>0</v>
      </c>
      <c r="H82">
        <f t="shared" si="49"/>
        <v>0</v>
      </c>
      <c r="I82">
        <f t="shared" si="49"/>
        <v>0</v>
      </c>
      <c r="J82">
        <f t="shared" si="49"/>
        <v>1</v>
      </c>
      <c r="K82">
        <f t="shared" si="37"/>
        <v>1</v>
      </c>
      <c r="L82" t="s">
        <v>72</v>
      </c>
      <c r="M82" t="s">
        <v>718</v>
      </c>
      <c r="N82" t="str">
        <f t="shared" si="38"/>
        <v>Portuguese</v>
      </c>
      <c r="O82" t="s">
        <v>59</v>
      </c>
      <c r="P82" t="s">
        <v>296</v>
      </c>
      <c r="Q82">
        <v>1</v>
      </c>
      <c r="R82">
        <v>3</v>
      </c>
      <c r="S82">
        <v>2</v>
      </c>
      <c r="T82">
        <v>3</v>
      </c>
      <c r="U82">
        <v>2</v>
      </c>
      <c r="V82">
        <v>5</v>
      </c>
      <c r="W82">
        <v>3</v>
      </c>
      <c r="X82">
        <f t="shared" si="39"/>
        <v>-0.125</v>
      </c>
      <c r="Y82">
        <f t="shared" si="40"/>
        <v>0.125</v>
      </c>
      <c r="Z82">
        <v>2</v>
      </c>
      <c r="AA82">
        <v>3</v>
      </c>
      <c r="AB82">
        <v>4</v>
      </c>
      <c r="AC82">
        <v>4</v>
      </c>
      <c r="AD82">
        <v>3</v>
      </c>
      <c r="AE82">
        <v>4</v>
      </c>
      <c r="AF82">
        <v>2</v>
      </c>
      <c r="AG82">
        <v>2</v>
      </c>
      <c r="AH82">
        <v>4</v>
      </c>
      <c r="AI82" s="35">
        <v>2</v>
      </c>
      <c r="AJ82">
        <v>3</v>
      </c>
      <c r="AK82">
        <v>1</v>
      </c>
      <c r="AL82">
        <v>3</v>
      </c>
      <c r="AM82">
        <v>4</v>
      </c>
      <c r="AN82">
        <v>3</v>
      </c>
      <c r="AO82">
        <v>1</v>
      </c>
      <c r="AP82">
        <v>1</v>
      </c>
      <c r="AQ82">
        <v>1</v>
      </c>
      <c r="AR82">
        <v>3</v>
      </c>
      <c r="AS82">
        <v>3</v>
      </c>
      <c r="AT82">
        <v>4</v>
      </c>
      <c r="AU82">
        <v>4</v>
      </c>
      <c r="AV82">
        <f t="shared" si="41"/>
        <v>3</v>
      </c>
      <c r="AW82">
        <v>6</v>
      </c>
      <c r="AX82">
        <v>1</v>
      </c>
      <c r="AY82">
        <f t="shared" si="34"/>
        <v>2.25</v>
      </c>
      <c r="AZ82">
        <f t="shared" si="42"/>
        <v>0</v>
      </c>
      <c r="BA82">
        <f t="shared" si="35"/>
        <v>3.25</v>
      </c>
      <c r="BB82">
        <f t="shared" si="43"/>
        <v>1</v>
      </c>
      <c r="BC82" t="s">
        <v>145</v>
      </c>
      <c r="BD82" t="s">
        <v>719</v>
      </c>
      <c r="BE82" t="s">
        <v>720</v>
      </c>
      <c r="BF82">
        <v>0</v>
      </c>
      <c r="BG82">
        <v>1</v>
      </c>
      <c r="BH82">
        <f t="shared" si="36"/>
        <v>1</v>
      </c>
      <c r="BI82">
        <v>1</v>
      </c>
      <c r="BJ82">
        <v>2</v>
      </c>
      <c r="BK82">
        <f t="shared" si="44"/>
        <v>1</v>
      </c>
      <c r="BL82" t="s">
        <v>453</v>
      </c>
      <c r="BM82" t="s">
        <v>149</v>
      </c>
      <c r="BN82" s="1">
        <v>3.3333333333333335E-3</v>
      </c>
      <c r="BO82" t="s">
        <v>721</v>
      </c>
      <c r="BP82" s="5" t="s">
        <v>1041</v>
      </c>
      <c r="BR82" s="11" t="b">
        <f t="shared" si="51"/>
        <v>0</v>
      </c>
      <c r="BS82" s="11" t="b">
        <f t="shared" si="51"/>
        <v>0</v>
      </c>
      <c r="BT82" s="11" t="b">
        <f t="shared" si="51"/>
        <v>0</v>
      </c>
      <c r="BU82" s="11" t="b">
        <f t="shared" si="51"/>
        <v>0</v>
      </c>
      <c r="BV82" s="11" t="b">
        <f t="shared" si="23"/>
        <v>0</v>
      </c>
      <c r="BW82" s="11" t="b">
        <f t="shared" si="23"/>
        <v>0</v>
      </c>
      <c r="BZ82" s="11" t="b">
        <f t="shared" si="45"/>
        <v>0</v>
      </c>
      <c r="CA82" s="11" t="b">
        <f t="shared" si="46"/>
        <v>0</v>
      </c>
      <c r="CB82" s="11" t="b">
        <f t="shared" si="50"/>
        <v>0</v>
      </c>
      <c r="CC82" s="11" t="b">
        <f t="shared" si="50"/>
        <v>0</v>
      </c>
      <c r="CD82" s="11" t="b">
        <f t="shared" si="50"/>
        <v>0</v>
      </c>
      <c r="CE82" s="11" t="b">
        <f t="shared" si="50"/>
        <v>0</v>
      </c>
      <c r="CF82" s="11" t="b">
        <f t="shared" si="50"/>
        <v>0</v>
      </c>
      <c r="CG82" s="11" t="b">
        <f t="shared" si="50"/>
        <v>0</v>
      </c>
      <c r="CH82" s="11" t="b">
        <f t="shared" si="50"/>
        <v>0</v>
      </c>
      <c r="CI82" s="11" t="b">
        <f t="shared" si="50"/>
        <v>0</v>
      </c>
      <c r="CJ82" s="11" t="b">
        <f t="shared" si="50"/>
        <v>0</v>
      </c>
      <c r="CK82" s="11" t="b">
        <f t="shared" si="50"/>
        <v>0</v>
      </c>
      <c r="CL82" s="11" t="b">
        <f t="shared" si="50"/>
        <v>0</v>
      </c>
      <c r="CM82" s="11" t="b">
        <f t="shared" si="50"/>
        <v>0</v>
      </c>
      <c r="CN82" s="11" t="b">
        <f t="shared" si="50"/>
        <v>0</v>
      </c>
      <c r="CO82" s="11" t="b">
        <f t="shared" si="25"/>
        <v>0</v>
      </c>
      <c r="CP82" s="11" t="b">
        <f t="shared" si="48"/>
        <v>0</v>
      </c>
      <c r="CQ82" s="11" t="b">
        <f t="shared" si="47"/>
        <v>0</v>
      </c>
      <c r="CR82" t="s">
        <v>722</v>
      </c>
    </row>
    <row r="83" spans="1:96">
      <c r="A83" t="s">
        <v>723</v>
      </c>
      <c r="B83" t="s">
        <v>724</v>
      </c>
      <c r="C83" t="s">
        <v>562</v>
      </c>
      <c r="D83" t="s">
        <v>70</v>
      </c>
      <c r="E83" t="s">
        <v>95</v>
      </c>
      <c r="F83" t="s">
        <v>56</v>
      </c>
      <c r="G83">
        <f t="shared" si="49"/>
        <v>0</v>
      </c>
      <c r="H83">
        <f t="shared" si="49"/>
        <v>0</v>
      </c>
      <c r="I83">
        <f t="shared" si="49"/>
        <v>0</v>
      </c>
      <c r="J83">
        <f t="shared" si="49"/>
        <v>1</v>
      </c>
      <c r="K83">
        <f t="shared" si="37"/>
        <v>1</v>
      </c>
      <c r="L83" t="s">
        <v>347</v>
      </c>
      <c r="M83" t="s">
        <v>725</v>
      </c>
      <c r="N83" t="str">
        <f t="shared" si="38"/>
        <v>france</v>
      </c>
      <c r="O83" t="s">
        <v>59</v>
      </c>
      <c r="P83" t="s">
        <v>60</v>
      </c>
      <c r="Q83">
        <v>3</v>
      </c>
      <c r="R83">
        <v>1</v>
      </c>
      <c r="S83">
        <v>3</v>
      </c>
      <c r="T83">
        <v>1</v>
      </c>
      <c r="U83">
        <v>4</v>
      </c>
      <c r="V83">
        <v>4</v>
      </c>
      <c r="W83">
        <v>1</v>
      </c>
      <c r="X83">
        <f t="shared" si="39"/>
        <v>0.16666666666666666</v>
      </c>
      <c r="Y83">
        <f t="shared" si="40"/>
        <v>0</v>
      </c>
      <c r="Z83">
        <v>5</v>
      </c>
      <c r="AA83">
        <v>5</v>
      </c>
      <c r="AB83">
        <v>4</v>
      </c>
      <c r="AC83">
        <v>5</v>
      </c>
      <c r="AD83">
        <v>5</v>
      </c>
      <c r="AE83">
        <v>6</v>
      </c>
      <c r="AF83">
        <v>4</v>
      </c>
      <c r="AG83">
        <v>2</v>
      </c>
      <c r="AH83">
        <v>4</v>
      </c>
      <c r="AI83" s="35">
        <v>5</v>
      </c>
      <c r="AJ83">
        <v>5</v>
      </c>
      <c r="AK83">
        <v>5</v>
      </c>
      <c r="AL83">
        <v>3</v>
      </c>
      <c r="AM83">
        <v>6</v>
      </c>
      <c r="AN83">
        <v>5</v>
      </c>
      <c r="AO83">
        <v>4</v>
      </c>
      <c r="AP83">
        <v>4</v>
      </c>
      <c r="AQ83">
        <v>2</v>
      </c>
      <c r="AR83">
        <v>3</v>
      </c>
      <c r="AS83">
        <v>4</v>
      </c>
      <c r="AT83">
        <v>2</v>
      </c>
      <c r="AU83">
        <v>2</v>
      </c>
      <c r="AV83">
        <f t="shared" si="41"/>
        <v>2.6</v>
      </c>
      <c r="AW83">
        <v>6</v>
      </c>
      <c r="AX83">
        <v>2</v>
      </c>
      <c r="AY83">
        <f t="shared" si="34"/>
        <v>4.625</v>
      </c>
      <c r="AZ83">
        <f t="shared" si="42"/>
        <v>1</v>
      </c>
      <c r="BA83">
        <f t="shared" si="35"/>
        <v>4.75</v>
      </c>
      <c r="BB83">
        <f t="shared" si="43"/>
        <v>1</v>
      </c>
      <c r="BC83" t="s">
        <v>297</v>
      </c>
      <c r="BD83" t="s">
        <v>358</v>
      </c>
      <c r="BE83" t="s">
        <v>427</v>
      </c>
      <c r="BF83">
        <v>0</v>
      </c>
      <c r="BG83">
        <v>1</v>
      </c>
      <c r="BH83">
        <f t="shared" si="36"/>
        <v>1</v>
      </c>
      <c r="BI83">
        <v>1</v>
      </c>
      <c r="BJ83">
        <v>2</v>
      </c>
      <c r="BK83">
        <f t="shared" si="44"/>
        <v>1</v>
      </c>
      <c r="BL83" t="s">
        <v>300</v>
      </c>
      <c r="BM83" t="s">
        <v>301</v>
      </c>
      <c r="BN83" s="1">
        <v>3.5185185185185185E-3</v>
      </c>
      <c r="BO83" t="s">
        <v>726</v>
      </c>
      <c r="BP83" s="5" t="s">
        <v>1042</v>
      </c>
      <c r="BR83" s="11" t="b">
        <f t="shared" si="51"/>
        <v>0</v>
      </c>
      <c r="BS83" s="11" t="b">
        <f t="shared" si="51"/>
        <v>0</v>
      </c>
      <c r="BT83" s="11" t="b">
        <f t="shared" si="51"/>
        <v>0</v>
      </c>
      <c r="BU83" s="11" t="b">
        <f t="shared" si="51"/>
        <v>0</v>
      </c>
      <c r="BV83" s="11" t="b">
        <f t="shared" si="23"/>
        <v>0</v>
      </c>
      <c r="BW83" s="11" t="b">
        <f t="shared" si="23"/>
        <v>0</v>
      </c>
      <c r="BX83" s="5" t="s">
        <v>1045</v>
      </c>
      <c r="BY83" s="5" t="s">
        <v>1073</v>
      </c>
      <c r="BZ83" s="11" t="b">
        <f t="shared" si="45"/>
        <v>0</v>
      </c>
      <c r="CA83" s="11" t="b">
        <f t="shared" si="46"/>
        <v>0</v>
      </c>
      <c r="CB83" s="11" t="b">
        <f t="shared" si="50"/>
        <v>0</v>
      </c>
      <c r="CC83" s="11" t="b">
        <f t="shared" si="50"/>
        <v>1</v>
      </c>
      <c r="CD83" s="11" t="b">
        <f t="shared" si="50"/>
        <v>0</v>
      </c>
      <c r="CE83" s="11" t="b">
        <f t="shared" si="50"/>
        <v>0</v>
      </c>
      <c r="CF83" s="11" t="b">
        <f t="shared" si="50"/>
        <v>0</v>
      </c>
      <c r="CG83" s="11" t="b">
        <f t="shared" si="50"/>
        <v>0</v>
      </c>
      <c r="CH83" s="11" t="b">
        <f t="shared" si="50"/>
        <v>0</v>
      </c>
      <c r="CI83" s="11" t="b">
        <f t="shared" si="50"/>
        <v>0</v>
      </c>
      <c r="CJ83" s="11" t="b">
        <f t="shared" si="50"/>
        <v>0</v>
      </c>
      <c r="CK83" s="11" t="b">
        <f t="shared" si="50"/>
        <v>0</v>
      </c>
      <c r="CL83" s="11" t="b">
        <f t="shared" si="50"/>
        <v>1</v>
      </c>
      <c r="CM83" s="11" t="b">
        <f t="shared" si="50"/>
        <v>0</v>
      </c>
      <c r="CN83" s="11" t="b">
        <f t="shared" si="50"/>
        <v>0</v>
      </c>
      <c r="CO83" s="11" t="b">
        <f t="shared" si="25"/>
        <v>0</v>
      </c>
      <c r="CP83" s="11" t="b">
        <f t="shared" si="48"/>
        <v>1</v>
      </c>
      <c r="CQ83" s="11" t="b">
        <f t="shared" si="47"/>
        <v>0</v>
      </c>
      <c r="CR83" t="s">
        <v>727</v>
      </c>
    </row>
    <row r="84" spans="1:96">
      <c r="A84" t="s">
        <v>728</v>
      </c>
      <c r="B84" t="s">
        <v>729</v>
      </c>
      <c r="C84" t="s">
        <v>562</v>
      </c>
      <c r="D84" t="s">
        <v>70</v>
      </c>
      <c r="E84" t="s">
        <v>144</v>
      </c>
      <c r="F84" t="s">
        <v>56</v>
      </c>
      <c r="G84">
        <f t="shared" si="49"/>
        <v>0</v>
      </c>
      <c r="H84">
        <f t="shared" si="49"/>
        <v>0</v>
      </c>
      <c r="I84">
        <f t="shared" si="49"/>
        <v>0</v>
      </c>
      <c r="J84">
        <f t="shared" si="49"/>
        <v>1</v>
      </c>
      <c r="K84">
        <f t="shared" si="37"/>
        <v>1</v>
      </c>
      <c r="L84" t="s">
        <v>72</v>
      </c>
      <c r="M84" t="s">
        <v>84</v>
      </c>
      <c r="N84" t="str">
        <f t="shared" si="38"/>
        <v>United States</v>
      </c>
      <c r="O84" t="s">
        <v>59</v>
      </c>
      <c r="P84" t="s">
        <v>60</v>
      </c>
      <c r="Q84">
        <v>1</v>
      </c>
      <c r="R84">
        <v>1</v>
      </c>
      <c r="S84">
        <v>0</v>
      </c>
      <c r="T84">
        <v>1</v>
      </c>
      <c r="U84">
        <v>2</v>
      </c>
      <c r="V84">
        <v>2</v>
      </c>
      <c r="W84">
        <v>2</v>
      </c>
      <c r="X84">
        <f t="shared" si="39"/>
        <v>-4.1666666666666664E-2</v>
      </c>
      <c r="Y84">
        <f t="shared" si="40"/>
        <v>-4.1666666666666664E-2</v>
      </c>
      <c r="Z84">
        <v>4</v>
      </c>
      <c r="AA84">
        <v>4</v>
      </c>
      <c r="AB84">
        <v>3</v>
      </c>
      <c r="AC84">
        <v>3</v>
      </c>
      <c r="AD84">
        <v>3</v>
      </c>
      <c r="AE84">
        <v>3</v>
      </c>
      <c r="AF84">
        <v>3</v>
      </c>
      <c r="AG84">
        <v>1</v>
      </c>
      <c r="AH84">
        <v>5</v>
      </c>
      <c r="AI84" s="35">
        <v>5</v>
      </c>
      <c r="AJ84">
        <v>5</v>
      </c>
      <c r="AK84">
        <v>5</v>
      </c>
      <c r="AL84">
        <v>5</v>
      </c>
      <c r="AM84">
        <v>5</v>
      </c>
      <c r="AN84">
        <v>5</v>
      </c>
      <c r="AO84">
        <v>4</v>
      </c>
      <c r="AP84">
        <v>4</v>
      </c>
      <c r="AQ84">
        <v>5</v>
      </c>
      <c r="AR84">
        <v>5</v>
      </c>
      <c r="AS84">
        <v>5</v>
      </c>
      <c r="AT84">
        <v>5</v>
      </c>
      <c r="AU84">
        <v>5</v>
      </c>
      <c r="AV84">
        <f t="shared" si="41"/>
        <v>5</v>
      </c>
      <c r="AW84">
        <v>6</v>
      </c>
      <c r="AX84">
        <v>1</v>
      </c>
      <c r="AY84">
        <f t="shared" si="34"/>
        <v>4.75</v>
      </c>
      <c r="AZ84">
        <f t="shared" si="42"/>
        <v>1</v>
      </c>
      <c r="BA84">
        <f t="shared" si="35"/>
        <v>3.5</v>
      </c>
      <c r="BB84">
        <f t="shared" si="43"/>
        <v>1</v>
      </c>
      <c r="BC84" t="s">
        <v>61</v>
      </c>
      <c r="BD84" t="s">
        <v>126</v>
      </c>
      <c r="BE84" t="s">
        <v>127</v>
      </c>
      <c r="BF84">
        <v>1</v>
      </c>
      <c r="BH84">
        <f t="shared" si="36"/>
        <v>1</v>
      </c>
      <c r="BI84">
        <v>1</v>
      </c>
      <c r="BJ84">
        <v>1</v>
      </c>
      <c r="BK84">
        <f t="shared" si="44"/>
        <v>0</v>
      </c>
      <c r="BL84" t="s">
        <v>64</v>
      </c>
      <c r="BM84" t="s">
        <v>65</v>
      </c>
      <c r="BN84" s="1">
        <v>2.7314814814814819E-3</v>
      </c>
      <c r="BO84" t="s">
        <v>730</v>
      </c>
      <c r="BP84" s="5" t="s">
        <v>736</v>
      </c>
      <c r="BQ84" s="5" t="s">
        <v>1158</v>
      </c>
      <c r="BR84" s="11" t="b">
        <f t="shared" si="51"/>
        <v>1</v>
      </c>
      <c r="BS84" s="11" t="b">
        <f t="shared" si="51"/>
        <v>0</v>
      </c>
      <c r="BT84" s="11" t="b">
        <f t="shared" si="51"/>
        <v>0</v>
      </c>
      <c r="BU84" s="11" t="b">
        <f t="shared" si="51"/>
        <v>0</v>
      </c>
      <c r="BV84" s="11" t="b">
        <f t="shared" ref="BV84:BW103" si="52">ISNUMBER(SEARCH(BV$2,$BQ84))</f>
        <v>0</v>
      </c>
      <c r="BW84" s="11" t="b">
        <f t="shared" si="52"/>
        <v>0</v>
      </c>
      <c r="BZ84" s="11" t="b">
        <f t="shared" si="45"/>
        <v>0</v>
      </c>
      <c r="CA84" s="11" t="b">
        <f t="shared" si="46"/>
        <v>0</v>
      </c>
      <c r="CB84" s="11" t="b">
        <f t="shared" si="50"/>
        <v>0</v>
      </c>
      <c r="CC84" s="11" t="b">
        <f t="shared" si="50"/>
        <v>0</v>
      </c>
      <c r="CD84" s="11" t="b">
        <f t="shared" si="50"/>
        <v>0</v>
      </c>
      <c r="CE84" s="11" t="b">
        <f t="shared" si="50"/>
        <v>0</v>
      </c>
      <c r="CF84" s="11" t="b">
        <f t="shared" si="50"/>
        <v>0</v>
      </c>
      <c r="CG84" s="11" t="b">
        <f t="shared" si="50"/>
        <v>0</v>
      </c>
      <c r="CH84" s="11" t="b">
        <f t="shared" si="50"/>
        <v>0</v>
      </c>
      <c r="CI84" s="11" t="b">
        <f t="shared" si="50"/>
        <v>0</v>
      </c>
      <c r="CJ84" s="11" t="b">
        <f t="shared" si="50"/>
        <v>0</v>
      </c>
      <c r="CK84" s="11" t="b">
        <f t="shared" si="50"/>
        <v>0</v>
      </c>
      <c r="CL84" s="11" t="b">
        <f t="shared" si="50"/>
        <v>0</v>
      </c>
      <c r="CM84" s="11" t="b">
        <f t="shared" si="50"/>
        <v>0</v>
      </c>
      <c r="CN84" s="11" t="b">
        <f t="shared" si="50"/>
        <v>0</v>
      </c>
      <c r="CO84" s="11" t="b">
        <f t="shared" ref="CO84:CO147" si="53">ISNUMBER(SEARCH(CO$2,$BX84))</f>
        <v>0</v>
      </c>
      <c r="CP84" s="11" t="b">
        <f t="shared" si="48"/>
        <v>0</v>
      </c>
      <c r="CQ84" s="11" t="b">
        <f t="shared" si="47"/>
        <v>0</v>
      </c>
    </row>
    <row r="85" spans="1:96">
      <c r="A85" t="s">
        <v>731</v>
      </c>
      <c r="B85" t="s">
        <v>732</v>
      </c>
      <c r="C85" t="s">
        <v>562</v>
      </c>
      <c r="D85" t="s">
        <v>70</v>
      </c>
      <c r="E85" t="s">
        <v>144</v>
      </c>
      <c r="F85" t="s">
        <v>56</v>
      </c>
      <c r="G85">
        <f t="shared" si="49"/>
        <v>0</v>
      </c>
      <c r="H85">
        <f t="shared" si="49"/>
        <v>0</v>
      </c>
      <c r="I85">
        <f t="shared" si="49"/>
        <v>0</v>
      </c>
      <c r="J85">
        <f t="shared" si="49"/>
        <v>1</v>
      </c>
      <c r="K85">
        <f t="shared" si="37"/>
        <v>1</v>
      </c>
      <c r="L85" t="s">
        <v>96</v>
      </c>
      <c r="M85" t="s">
        <v>658</v>
      </c>
      <c r="N85" t="str">
        <f t="shared" si="38"/>
        <v>Bulgaria</v>
      </c>
      <c r="O85" t="s">
        <v>74</v>
      </c>
      <c r="P85" t="s">
        <v>85</v>
      </c>
      <c r="Q85">
        <v>4</v>
      </c>
      <c r="R85">
        <v>1</v>
      </c>
      <c r="S85">
        <v>3</v>
      </c>
      <c r="T85">
        <v>1</v>
      </c>
      <c r="U85">
        <v>5</v>
      </c>
      <c r="V85">
        <v>0</v>
      </c>
      <c r="W85">
        <v>5</v>
      </c>
      <c r="X85">
        <f t="shared" si="39"/>
        <v>0.20833333333333334</v>
      </c>
      <c r="Y85">
        <f t="shared" si="40"/>
        <v>-0.375</v>
      </c>
      <c r="Z85">
        <v>5</v>
      </c>
      <c r="AA85">
        <v>6</v>
      </c>
      <c r="AB85">
        <v>5</v>
      </c>
      <c r="AC85">
        <v>5</v>
      </c>
      <c r="AD85">
        <v>6</v>
      </c>
      <c r="AE85">
        <v>5</v>
      </c>
      <c r="AF85">
        <v>4</v>
      </c>
      <c r="AG85">
        <v>4</v>
      </c>
      <c r="AH85">
        <v>2</v>
      </c>
      <c r="AI85" s="35">
        <v>5</v>
      </c>
      <c r="AJ85">
        <v>5</v>
      </c>
      <c r="AK85">
        <v>5</v>
      </c>
      <c r="AL85">
        <v>5</v>
      </c>
      <c r="AM85">
        <v>6</v>
      </c>
      <c r="AN85">
        <v>5</v>
      </c>
      <c r="AO85">
        <v>4</v>
      </c>
      <c r="AP85">
        <v>5</v>
      </c>
      <c r="AQ85">
        <v>6</v>
      </c>
      <c r="AR85">
        <v>5</v>
      </c>
      <c r="AS85">
        <v>5</v>
      </c>
      <c r="AT85">
        <v>6</v>
      </c>
      <c r="AU85">
        <v>5</v>
      </c>
      <c r="AV85">
        <f t="shared" si="41"/>
        <v>5.4</v>
      </c>
      <c r="AW85">
        <v>6</v>
      </c>
      <c r="AX85">
        <v>5</v>
      </c>
      <c r="AY85">
        <f t="shared" si="34"/>
        <v>5</v>
      </c>
      <c r="AZ85">
        <f t="shared" si="42"/>
        <v>1</v>
      </c>
      <c r="BA85">
        <f t="shared" si="35"/>
        <v>4.75</v>
      </c>
      <c r="BB85">
        <f t="shared" si="43"/>
        <v>1</v>
      </c>
      <c r="BC85" t="s">
        <v>61</v>
      </c>
      <c r="BD85" t="s">
        <v>733</v>
      </c>
      <c r="BE85" t="s">
        <v>734</v>
      </c>
      <c r="BF85">
        <v>0</v>
      </c>
      <c r="BG85">
        <v>1</v>
      </c>
      <c r="BH85">
        <f t="shared" si="36"/>
        <v>1</v>
      </c>
      <c r="BI85">
        <v>1</v>
      </c>
      <c r="BJ85">
        <v>2</v>
      </c>
      <c r="BK85">
        <f t="shared" si="44"/>
        <v>1</v>
      </c>
      <c r="BL85" t="s">
        <v>64</v>
      </c>
      <c r="BM85" t="s">
        <v>65</v>
      </c>
      <c r="BN85" s="1">
        <v>3.4375E-3</v>
      </c>
      <c r="BO85" t="s">
        <v>735</v>
      </c>
      <c r="BP85" s="5" t="s">
        <v>1044</v>
      </c>
      <c r="BR85" s="11" t="b">
        <f t="shared" si="51"/>
        <v>0</v>
      </c>
      <c r="BS85" s="11" t="b">
        <f t="shared" si="51"/>
        <v>0</v>
      </c>
      <c r="BT85" s="11" t="b">
        <f t="shared" si="51"/>
        <v>0</v>
      </c>
      <c r="BU85" s="11" t="b">
        <f t="shared" si="51"/>
        <v>0</v>
      </c>
      <c r="BV85" s="11" t="b">
        <f t="shared" si="52"/>
        <v>0</v>
      </c>
      <c r="BW85" s="11" t="b">
        <f t="shared" si="52"/>
        <v>0</v>
      </c>
      <c r="BZ85" s="11" t="b">
        <f t="shared" si="45"/>
        <v>0</v>
      </c>
      <c r="CA85" s="11" t="b">
        <f t="shared" si="46"/>
        <v>0</v>
      </c>
      <c r="CB85" s="11" t="b">
        <f t="shared" si="50"/>
        <v>0</v>
      </c>
      <c r="CC85" s="11" t="b">
        <f t="shared" si="50"/>
        <v>0</v>
      </c>
      <c r="CD85" s="11" t="b">
        <f t="shared" si="50"/>
        <v>0</v>
      </c>
      <c r="CE85" s="11" t="b">
        <f t="shared" si="50"/>
        <v>0</v>
      </c>
      <c r="CF85" s="11" t="b">
        <f t="shared" si="50"/>
        <v>0</v>
      </c>
      <c r="CG85" s="11" t="b">
        <f t="shared" si="50"/>
        <v>0</v>
      </c>
      <c r="CH85" s="11" t="b">
        <f t="shared" si="50"/>
        <v>0</v>
      </c>
      <c r="CI85" s="11" t="b">
        <f t="shared" si="50"/>
        <v>0</v>
      </c>
      <c r="CJ85" s="11" t="b">
        <f t="shared" si="50"/>
        <v>0</v>
      </c>
      <c r="CK85" s="11" t="b">
        <f t="shared" si="50"/>
        <v>0</v>
      </c>
      <c r="CL85" s="11" t="b">
        <f t="shared" si="50"/>
        <v>0</v>
      </c>
      <c r="CM85" s="11" t="b">
        <f t="shared" si="50"/>
        <v>0</v>
      </c>
      <c r="CN85" s="11" t="b">
        <f t="shared" si="50"/>
        <v>0</v>
      </c>
      <c r="CO85" s="11" t="b">
        <f t="shared" si="53"/>
        <v>0</v>
      </c>
      <c r="CP85" s="11" t="b">
        <f t="shared" si="48"/>
        <v>0</v>
      </c>
      <c r="CQ85" s="11" t="b">
        <f t="shared" si="47"/>
        <v>0</v>
      </c>
      <c r="CR85" t="s">
        <v>736</v>
      </c>
    </row>
    <row r="86" spans="1:96">
      <c r="A86" t="s">
        <v>737</v>
      </c>
      <c r="B86" t="s">
        <v>738</v>
      </c>
      <c r="C86" t="s">
        <v>562</v>
      </c>
      <c r="D86" t="s">
        <v>54</v>
      </c>
      <c r="E86" t="s">
        <v>144</v>
      </c>
      <c r="F86" t="s">
        <v>83</v>
      </c>
      <c r="G86">
        <f t="shared" si="49"/>
        <v>0</v>
      </c>
      <c r="H86">
        <f t="shared" si="49"/>
        <v>0</v>
      </c>
      <c r="I86">
        <f t="shared" si="49"/>
        <v>1</v>
      </c>
      <c r="J86">
        <f t="shared" si="49"/>
        <v>0</v>
      </c>
      <c r="K86">
        <f t="shared" si="37"/>
        <v>1</v>
      </c>
      <c r="L86" t="s">
        <v>96</v>
      </c>
      <c r="M86" t="s">
        <v>510</v>
      </c>
      <c r="N86" t="str">
        <f t="shared" si="38"/>
        <v>England</v>
      </c>
      <c r="O86" t="s">
        <v>74</v>
      </c>
      <c r="P86" t="s">
        <v>98</v>
      </c>
      <c r="Q86">
        <v>3</v>
      </c>
      <c r="R86">
        <v>3</v>
      </c>
      <c r="S86">
        <v>4</v>
      </c>
      <c r="T86">
        <v>2</v>
      </c>
      <c r="U86">
        <v>3</v>
      </c>
      <c r="V86">
        <v>3</v>
      </c>
      <c r="W86">
        <v>3</v>
      </c>
      <c r="X86">
        <f t="shared" si="39"/>
        <v>8.3333333333333329E-2</v>
      </c>
      <c r="Y86">
        <f t="shared" si="40"/>
        <v>-4.1666666666666664E-2</v>
      </c>
      <c r="Z86">
        <v>4</v>
      </c>
      <c r="AA86">
        <v>6</v>
      </c>
      <c r="AB86">
        <v>4</v>
      </c>
      <c r="AC86">
        <v>6</v>
      </c>
      <c r="AD86">
        <v>4</v>
      </c>
      <c r="AE86">
        <v>6</v>
      </c>
      <c r="AF86">
        <v>3</v>
      </c>
      <c r="AG86">
        <v>4</v>
      </c>
      <c r="AH86">
        <v>2</v>
      </c>
      <c r="AI86" s="35">
        <v>5</v>
      </c>
      <c r="AJ86">
        <v>6</v>
      </c>
      <c r="AK86">
        <v>6</v>
      </c>
      <c r="AL86">
        <v>6</v>
      </c>
      <c r="AM86">
        <v>6</v>
      </c>
      <c r="AN86">
        <v>6</v>
      </c>
      <c r="AO86">
        <v>5</v>
      </c>
      <c r="AP86">
        <v>4</v>
      </c>
      <c r="AQ86">
        <v>6</v>
      </c>
      <c r="AR86">
        <v>3</v>
      </c>
      <c r="AS86">
        <v>5</v>
      </c>
      <c r="AT86">
        <v>3</v>
      </c>
      <c r="AU86">
        <v>6</v>
      </c>
      <c r="AV86">
        <f t="shared" si="41"/>
        <v>4.5999999999999996</v>
      </c>
      <c r="AW86">
        <v>6</v>
      </c>
      <c r="AX86">
        <v>2</v>
      </c>
      <c r="AY86">
        <f t="shared" si="34"/>
        <v>5.5</v>
      </c>
      <c r="AZ86">
        <f t="shared" si="42"/>
        <v>1</v>
      </c>
      <c r="BA86">
        <f t="shared" si="35"/>
        <v>4.375</v>
      </c>
      <c r="BB86">
        <f t="shared" si="43"/>
        <v>1</v>
      </c>
      <c r="BC86" t="s">
        <v>61</v>
      </c>
      <c r="BD86" t="s">
        <v>245</v>
      </c>
      <c r="BE86" t="s">
        <v>246</v>
      </c>
      <c r="BF86">
        <v>1</v>
      </c>
      <c r="BH86">
        <f t="shared" si="36"/>
        <v>1</v>
      </c>
      <c r="BI86">
        <v>1</v>
      </c>
      <c r="BJ86">
        <v>2</v>
      </c>
      <c r="BK86">
        <f t="shared" si="44"/>
        <v>1</v>
      </c>
      <c r="BL86" t="s">
        <v>181</v>
      </c>
      <c r="BM86" t="s">
        <v>65</v>
      </c>
      <c r="BN86" s="1">
        <v>2.8240740740740739E-3</v>
      </c>
      <c r="BO86" t="s">
        <v>429</v>
      </c>
      <c r="BP86" s="5" t="s">
        <v>1041</v>
      </c>
      <c r="BR86" s="11" t="b">
        <f t="shared" si="51"/>
        <v>0</v>
      </c>
      <c r="BS86" s="11" t="b">
        <f t="shared" si="51"/>
        <v>0</v>
      </c>
      <c r="BT86" s="11" t="b">
        <f t="shared" si="51"/>
        <v>0</v>
      </c>
      <c r="BU86" s="11" t="b">
        <f t="shared" si="51"/>
        <v>0</v>
      </c>
      <c r="BV86" s="11" t="b">
        <f t="shared" si="52"/>
        <v>0</v>
      </c>
      <c r="BW86" s="11" t="b">
        <f t="shared" si="52"/>
        <v>0</v>
      </c>
      <c r="BZ86" s="11" t="b">
        <f t="shared" si="45"/>
        <v>0</v>
      </c>
      <c r="CA86" s="11" t="b">
        <f t="shared" si="46"/>
        <v>0</v>
      </c>
      <c r="CB86" s="11" t="b">
        <f t="shared" si="50"/>
        <v>0</v>
      </c>
      <c r="CC86" s="11" t="b">
        <f t="shared" si="50"/>
        <v>0</v>
      </c>
      <c r="CD86" s="11" t="b">
        <f t="shared" si="50"/>
        <v>0</v>
      </c>
      <c r="CE86" s="11" t="b">
        <f t="shared" si="50"/>
        <v>0</v>
      </c>
      <c r="CF86" s="11" t="b">
        <f t="shared" si="50"/>
        <v>0</v>
      </c>
      <c r="CG86" s="11" t="b">
        <f t="shared" si="50"/>
        <v>0</v>
      </c>
      <c r="CH86" s="11" t="b">
        <f t="shared" si="50"/>
        <v>0</v>
      </c>
      <c r="CI86" s="11" t="b">
        <f t="shared" si="50"/>
        <v>0</v>
      </c>
      <c r="CJ86" s="11" t="b">
        <f t="shared" si="50"/>
        <v>0</v>
      </c>
      <c r="CK86" s="11" t="b">
        <f t="shared" si="50"/>
        <v>0</v>
      </c>
      <c r="CL86" s="11" t="b">
        <f t="shared" si="50"/>
        <v>0</v>
      </c>
      <c r="CM86" s="11" t="b">
        <f t="shared" si="50"/>
        <v>0</v>
      </c>
      <c r="CN86" s="11" t="b">
        <f t="shared" si="50"/>
        <v>0</v>
      </c>
      <c r="CO86" s="11" t="b">
        <f t="shared" si="53"/>
        <v>0</v>
      </c>
      <c r="CP86" s="11" t="b">
        <f t="shared" si="48"/>
        <v>0</v>
      </c>
      <c r="CQ86" s="11" t="b">
        <f t="shared" si="47"/>
        <v>0</v>
      </c>
      <c r="CR86" t="s">
        <v>429</v>
      </c>
    </row>
    <row r="87" spans="1:96">
      <c r="A87" t="s">
        <v>739</v>
      </c>
      <c r="B87" t="s">
        <v>740</v>
      </c>
      <c r="C87" t="s">
        <v>562</v>
      </c>
      <c r="D87" t="s">
        <v>70</v>
      </c>
      <c r="E87" t="s">
        <v>55</v>
      </c>
      <c r="F87" t="s">
        <v>56</v>
      </c>
      <c r="G87">
        <f t="shared" si="49"/>
        <v>0</v>
      </c>
      <c r="H87">
        <f t="shared" si="49"/>
        <v>0</v>
      </c>
      <c r="I87">
        <f t="shared" si="49"/>
        <v>0</v>
      </c>
      <c r="J87">
        <f t="shared" si="49"/>
        <v>1</v>
      </c>
      <c r="K87">
        <f t="shared" si="37"/>
        <v>1</v>
      </c>
      <c r="L87" t="s">
        <v>72</v>
      </c>
      <c r="M87" t="s">
        <v>125</v>
      </c>
      <c r="N87" t="str">
        <f t="shared" si="38"/>
        <v>United Kingdom</v>
      </c>
      <c r="O87" t="s">
        <v>59</v>
      </c>
      <c r="P87" t="s">
        <v>98</v>
      </c>
      <c r="Q87">
        <v>4</v>
      </c>
      <c r="R87">
        <v>4</v>
      </c>
      <c r="S87">
        <v>5</v>
      </c>
      <c r="T87">
        <v>4</v>
      </c>
      <c r="U87">
        <v>5</v>
      </c>
      <c r="V87">
        <v>5</v>
      </c>
      <c r="W87">
        <v>5</v>
      </c>
      <c r="X87">
        <f t="shared" si="39"/>
        <v>4.1666666666666664E-2</v>
      </c>
      <c r="Y87">
        <f t="shared" si="40"/>
        <v>-4.1666666666666664E-2</v>
      </c>
      <c r="Z87">
        <v>1</v>
      </c>
      <c r="AA87">
        <v>2</v>
      </c>
      <c r="AB87">
        <v>1</v>
      </c>
      <c r="AC87">
        <v>3</v>
      </c>
      <c r="AD87">
        <v>2</v>
      </c>
      <c r="AE87">
        <v>4</v>
      </c>
      <c r="AF87">
        <v>1</v>
      </c>
      <c r="AG87">
        <v>2</v>
      </c>
      <c r="AH87">
        <v>4</v>
      </c>
      <c r="AI87" s="35">
        <v>3</v>
      </c>
      <c r="AJ87">
        <v>4</v>
      </c>
      <c r="AK87">
        <v>2</v>
      </c>
      <c r="AL87">
        <v>3</v>
      </c>
      <c r="AM87">
        <v>3</v>
      </c>
      <c r="AN87">
        <v>3</v>
      </c>
      <c r="AO87">
        <v>3</v>
      </c>
      <c r="AP87">
        <v>4</v>
      </c>
      <c r="AQ87">
        <v>3</v>
      </c>
      <c r="AR87">
        <v>3</v>
      </c>
      <c r="AS87">
        <v>3</v>
      </c>
      <c r="AT87">
        <v>3</v>
      </c>
      <c r="AU87">
        <v>3</v>
      </c>
      <c r="AV87">
        <f t="shared" si="41"/>
        <v>3</v>
      </c>
      <c r="AW87">
        <v>6</v>
      </c>
      <c r="AX87">
        <v>2</v>
      </c>
      <c r="AY87">
        <f t="shared" si="34"/>
        <v>3.125</v>
      </c>
      <c r="AZ87">
        <f t="shared" si="42"/>
        <v>1</v>
      </c>
      <c r="BA87">
        <f t="shared" si="35"/>
        <v>2.25</v>
      </c>
      <c r="BB87">
        <f t="shared" si="43"/>
        <v>0</v>
      </c>
      <c r="BC87" t="s">
        <v>297</v>
      </c>
      <c r="BD87" t="s">
        <v>110</v>
      </c>
      <c r="BE87" t="s">
        <v>412</v>
      </c>
      <c r="BF87">
        <v>0</v>
      </c>
      <c r="BG87" t="s">
        <v>1101</v>
      </c>
      <c r="BH87" t="str">
        <f t="shared" si="36"/>
        <v>NA</v>
      </c>
      <c r="BI87">
        <v>11</v>
      </c>
      <c r="BJ87">
        <v>0</v>
      </c>
      <c r="BK87">
        <f t="shared" si="44"/>
        <v>1</v>
      </c>
      <c r="BL87" t="s">
        <v>741</v>
      </c>
      <c r="BM87" t="s">
        <v>742</v>
      </c>
      <c r="BN87" s="1">
        <v>2.4768518518518516E-3</v>
      </c>
      <c r="BO87" t="s">
        <v>743</v>
      </c>
      <c r="BP87" s="5" t="s">
        <v>1082</v>
      </c>
      <c r="BR87" s="11" t="b">
        <f t="shared" si="51"/>
        <v>0</v>
      </c>
      <c r="BS87" s="11" t="b">
        <f t="shared" si="51"/>
        <v>0</v>
      </c>
      <c r="BT87" s="11" t="b">
        <f t="shared" si="51"/>
        <v>0</v>
      </c>
      <c r="BU87" s="11" t="b">
        <f t="shared" si="51"/>
        <v>0</v>
      </c>
      <c r="BV87" s="11" t="b">
        <f t="shared" si="52"/>
        <v>0</v>
      </c>
      <c r="BW87" s="11" t="b">
        <f t="shared" si="52"/>
        <v>0</v>
      </c>
      <c r="BX87" s="5" t="s">
        <v>1081</v>
      </c>
      <c r="BZ87" s="11" t="b">
        <f t="shared" si="45"/>
        <v>0</v>
      </c>
      <c r="CA87" s="11" t="b">
        <f t="shared" si="46"/>
        <v>1</v>
      </c>
      <c r="CB87" s="11" t="b">
        <f t="shared" si="50"/>
        <v>0</v>
      </c>
      <c r="CC87" s="11" t="b">
        <f t="shared" si="50"/>
        <v>0</v>
      </c>
      <c r="CD87" s="11" t="b">
        <f t="shared" si="50"/>
        <v>0</v>
      </c>
      <c r="CE87" s="11" t="b">
        <f t="shared" si="50"/>
        <v>0</v>
      </c>
      <c r="CF87" s="11" t="b">
        <f t="shared" si="50"/>
        <v>0</v>
      </c>
      <c r="CG87" s="11" t="b">
        <f t="shared" si="50"/>
        <v>0</v>
      </c>
      <c r="CH87" s="11" t="b">
        <f t="shared" si="50"/>
        <v>0</v>
      </c>
      <c r="CI87" s="11" t="b">
        <f t="shared" si="50"/>
        <v>0</v>
      </c>
      <c r="CJ87" s="11" t="b">
        <f t="shared" si="50"/>
        <v>0</v>
      </c>
      <c r="CK87" s="11" t="b">
        <f t="shared" si="50"/>
        <v>0</v>
      </c>
      <c r="CL87" s="11" t="b">
        <f t="shared" si="50"/>
        <v>0</v>
      </c>
      <c r="CM87" s="11" t="b">
        <f t="shared" si="50"/>
        <v>0</v>
      </c>
      <c r="CN87" s="11" t="b">
        <f t="shared" si="50"/>
        <v>0</v>
      </c>
      <c r="CO87" s="11" t="b">
        <f t="shared" si="53"/>
        <v>0</v>
      </c>
      <c r="CP87" s="11" t="b">
        <f t="shared" si="48"/>
        <v>0</v>
      </c>
      <c r="CQ87" s="11" t="b">
        <f t="shared" si="47"/>
        <v>0</v>
      </c>
    </row>
    <row r="88" spans="1:96">
      <c r="A88" t="s">
        <v>744</v>
      </c>
      <c r="B88" t="s">
        <v>745</v>
      </c>
      <c r="C88" t="s">
        <v>562</v>
      </c>
      <c r="D88" t="s">
        <v>54</v>
      </c>
      <c r="E88" t="s">
        <v>144</v>
      </c>
      <c r="F88" t="s">
        <v>132</v>
      </c>
      <c r="G88">
        <f t="shared" si="49"/>
        <v>1</v>
      </c>
      <c r="H88">
        <f t="shared" si="49"/>
        <v>0</v>
      </c>
      <c r="I88">
        <f t="shared" si="49"/>
        <v>0</v>
      </c>
      <c r="J88">
        <f t="shared" si="49"/>
        <v>0</v>
      </c>
      <c r="K88">
        <f t="shared" si="37"/>
        <v>1</v>
      </c>
      <c r="L88" t="s">
        <v>72</v>
      </c>
      <c r="M88" t="s">
        <v>125</v>
      </c>
      <c r="N88" t="str">
        <f t="shared" si="38"/>
        <v>United Kingdom</v>
      </c>
      <c r="O88" t="s">
        <v>59</v>
      </c>
      <c r="P88" t="s">
        <v>98</v>
      </c>
      <c r="Q88">
        <v>5</v>
      </c>
      <c r="R88">
        <v>2</v>
      </c>
      <c r="S88">
        <v>4</v>
      </c>
      <c r="T88">
        <v>4</v>
      </c>
      <c r="U88">
        <v>4</v>
      </c>
      <c r="V88">
        <v>5</v>
      </c>
      <c r="W88">
        <v>4</v>
      </c>
      <c r="X88">
        <f t="shared" si="39"/>
        <v>0.125</v>
      </c>
      <c r="Y88">
        <f t="shared" si="40"/>
        <v>4.1666666666666664E-2</v>
      </c>
      <c r="Z88">
        <v>5</v>
      </c>
      <c r="AA88">
        <v>5</v>
      </c>
      <c r="AB88">
        <v>5</v>
      </c>
      <c r="AC88">
        <v>6</v>
      </c>
      <c r="AD88">
        <v>6</v>
      </c>
      <c r="AE88">
        <v>6</v>
      </c>
      <c r="AF88">
        <v>6</v>
      </c>
      <c r="AG88">
        <v>3</v>
      </c>
      <c r="AH88">
        <v>3</v>
      </c>
      <c r="AI88" s="35">
        <v>6</v>
      </c>
      <c r="AJ88">
        <v>5</v>
      </c>
      <c r="AK88">
        <v>5</v>
      </c>
      <c r="AL88">
        <v>5</v>
      </c>
      <c r="AM88">
        <v>6</v>
      </c>
      <c r="AN88">
        <v>5</v>
      </c>
      <c r="AO88">
        <v>5</v>
      </c>
      <c r="AP88">
        <v>5</v>
      </c>
      <c r="AQ88">
        <v>5</v>
      </c>
      <c r="AR88">
        <v>5</v>
      </c>
      <c r="AS88">
        <v>6</v>
      </c>
      <c r="AT88">
        <v>5</v>
      </c>
      <c r="AU88">
        <v>5</v>
      </c>
      <c r="AV88">
        <f t="shared" si="41"/>
        <v>5.2</v>
      </c>
      <c r="AW88">
        <v>6</v>
      </c>
      <c r="AX88">
        <v>6</v>
      </c>
      <c r="AY88">
        <f t="shared" si="34"/>
        <v>5.25</v>
      </c>
      <c r="AZ88">
        <f t="shared" si="42"/>
        <v>1</v>
      </c>
      <c r="BA88">
        <f t="shared" si="35"/>
        <v>5.25</v>
      </c>
      <c r="BB88">
        <f t="shared" si="43"/>
        <v>1</v>
      </c>
      <c r="BC88" t="s">
        <v>282</v>
      </c>
      <c r="BD88" t="s">
        <v>746</v>
      </c>
      <c r="BE88" t="s">
        <v>284</v>
      </c>
      <c r="BF88">
        <v>1</v>
      </c>
      <c r="BH88">
        <f t="shared" si="36"/>
        <v>1</v>
      </c>
      <c r="BI88">
        <v>1</v>
      </c>
      <c r="BJ88">
        <v>3</v>
      </c>
      <c r="BK88">
        <f t="shared" si="44"/>
        <v>1</v>
      </c>
      <c r="BL88" t="s">
        <v>285</v>
      </c>
      <c r="BM88" t="s">
        <v>286</v>
      </c>
      <c r="BN88" s="1">
        <v>6.828703703703704E-3</v>
      </c>
      <c r="BO88" t="s">
        <v>747</v>
      </c>
      <c r="BP88" s="5" t="s">
        <v>1041</v>
      </c>
      <c r="BR88" s="11" t="b">
        <f t="shared" si="51"/>
        <v>0</v>
      </c>
      <c r="BS88" s="11" t="b">
        <f t="shared" si="51"/>
        <v>0</v>
      </c>
      <c r="BT88" s="11" t="b">
        <f t="shared" si="51"/>
        <v>0</v>
      </c>
      <c r="BU88" s="11" t="b">
        <f t="shared" si="51"/>
        <v>0</v>
      </c>
      <c r="BV88" s="11" t="b">
        <f t="shared" si="52"/>
        <v>0</v>
      </c>
      <c r="BW88" s="11" t="b">
        <f t="shared" si="52"/>
        <v>0</v>
      </c>
      <c r="BZ88" s="11" t="b">
        <f t="shared" si="45"/>
        <v>0</v>
      </c>
      <c r="CA88" s="11" t="b">
        <f t="shared" si="46"/>
        <v>0</v>
      </c>
      <c r="CB88" s="11" t="b">
        <f t="shared" si="50"/>
        <v>0</v>
      </c>
      <c r="CC88" s="11" t="b">
        <f t="shared" si="50"/>
        <v>0</v>
      </c>
      <c r="CD88" s="11" t="b">
        <f t="shared" si="50"/>
        <v>0</v>
      </c>
      <c r="CE88" s="11" t="b">
        <f t="shared" si="50"/>
        <v>0</v>
      </c>
      <c r="CF88" s="11" t="b">
        <f t="shared" si="50"/>
        <v>0</v>
      </c>
      <c r="CG88" s="11" t="b">
        <f t="shared" si="50"/>
        <v>0</v>
      </c>
      <c r="CH88" s="11" t="b">
        <f t="shared" si="50"/>
        <v>0</v>
      </c>
      <c r="CI88" s="11" t="b">
        <f t="shared" si="50"/>
        <v>0</v>
      </c>
      <c r="CJ88" s="11" t="b">
        <f t="shared" si="50"/>
        <v>0</v>
      </c>
      <c r="CK88" s="11" t="b">
        <f t="shared" si="50"/>
        <v>0</v>
      </c>
      <c r="CL88" s="11" t="b">
        <f t="shared" si="50"/>
        <v>0</v>
      </c>
      <c r="CM88" s="11" t="b">
        <f t="shared" si="50"/>
        <v>0</v>
      </c>
      <c r="CN88" s="11" t="b">
        <f t="shared" si="50"/>
        <v>0</v>
      </c>
      <c r="CO88" s="11" t="b">
        <f t="shared" si="53"/>
        <v>0</v>
      </c>
      <c r="CP88" s="11" t="b">
        <f t="shared" si="48"/>
        <v>0</v>
      </c>
      <c r="CQ88" s="11" t="b">
        <f t="shared" si="47"/>
        <v>0</v>
      </c>
      <c r="CR88" t="s">
        <v>748</v>
      </c>
    </row>
    <row r="89" spans="1:96">
      <c r="A89" t="s">
        <v>749</v>
      </c>
      <c r="B89" t="s">
        <v>750</v>
      </c>
      <c r="C89" t="s">
        <v>562</v>
      </c>
      <c r="D89" t="s">
        <v>70</v>
      </c>
      <c r="E89" t="s">
        <v>144</v>
      </c>
      <c r="F89" t="s">
        <v>56</v>
      </c>
      <c r="G89">
        <f t="shared" si="49"/>
        <v>0</v>
      </c>
      <c r="H89">
        <f t="shared" si="49"/>
        <v>0</v>
      </c>
      <c r="I89">
        <f t="shared" si="49"/>
        <v>0</v>
      </c>
      <c r="J89">
        <f t="shared" si="49"/>
        <v>1</v>
      </c>
      <c r="K89">
        <f t="shared" si="37"/>
        <v>1</v>
      </c>
      <c r="L89" t="s">
        <v>96</v>
      </c>
      <c r="M89" t="s">
        <v>125</v>
      </c>
      <c r="N89" t="str">
        <f t="shared" si="38"/>
        <v>United Kingdom</v>
      </c>
      <c r="O89" t="s">
        <v>59</v>
      </c>
      <c r="P89" t="s">
        <v>98</v>
      </c>
      <c r="Q89">
        <v>4</v>
      </c>
      <c r="R89">
        <v>4</v>
      </c>
      <c r="S89">
        <v>4</v>
      </c>
      <c r="T89">
        <v>4</v>
      </c>
      <c r="U89">
        <v>3</v>
      </c>
      <c r="V89">
        <v>4</v>
      </c>
      <c r="W89">
        <v>1</v>
      </c>
      <c r="X89">
        <f t="shared" si="39"/>
        <v>0</v>
      </c>
      <c r="Y89">
        <f t="shared" si="40"/>
        <v>0.16666666666666666</v>
      </c>
      <c r="Z89">
        <v>1</v>
      </c>
      <c r="AA89">
        <v>6</v>
      </c>
      <c r="AB89">
        <v>2</v>
      </c>
      <c r="AC89">
        <v>4</v>
      </c>
      <c r="AD89">
        <v>4</v>
      </c>
      <c r="AE89">
        <v>4</v>
      </c>
      <c r="AF89">
        <v>3</v>
      </c>
      <c r="AG89">
        <v>2</v>
      </c>
      <c r="AH89">
        <v>4</v>
      </c>
      <c r="AI89" s="35">
        <v>4</v>
      </c>
      <c r="AJ89">
        <v>0</v>
      </c>
      <c r="AK89">
        <v>5</v>
      </c>
      <c r="AL89">
        <v>1</v>
      </c>
      <c r="AM89">
        <v>6</v>
      </c>
      <c r="AN89">
        <v>2</v>
      </c>
      <c r="AO89">
        <v>6</v>
      </c>
      <c r="AP89">
        <v>4</v>
      </c>
      <c r="AQ89">
        <v>1</v>
      </c>
      <c r="AR89">
        <v>1</v>
      </c>
      <c r="AS89">
        <v>3</v>
      </c>
      <c r="AT89">
        <v>1</v>
      </c>
      <c r="AU89">
        <v>1</v>
      </c>
      <c r="AV89">
        <f t="shared" si="41"/>
        <v>1.4</v>
      </c>
      <c r="AW89">
        <v>6</v>
      </c>
      <c r="AX89">
        <v>4</v>
      </c>
      <c r="AY89">
        <f t="shared" si="34"/>
        <v>3.5</v>
      </c>
      <c r="AZ89">
        <f t="shared" si="42"/>
        <v>1</v>
      </c>
      <c r="BA89">
        <f t="shared" si="35"/>
        <v>3.5</v>
      </c>
      <c r="BB89">
        <f t="shared" si="43"/>
        <v>1</v>
      </c>
      <c r="BC89" t="s">
        <v>86</v>
      </c>
      <c r="BD89" t="s">
        <v>160</v>
      </c>
      <c r="BE89" t="s">
        <v>161</v>
      </c>
      <c r="BF89">
        <v>0</v>
      </c>
      <c r="BG89">
        <v>0</v>
      </c>
      <c r="BH89">
        <f t="shared" si="36"/>
        <v>0</v>
      </c>
      <c r="BI89">
        <v>2</v>
      </c>
      <c r="BJ89">
        <v>5</v>
      </c>
      <c r="BK89">
        <f t="shared" si="44"/>
        <v>1</v>
      </c>
      <c r="BL89" t="s">
        <v>751</v>
      </c>
      <c r="BM89" t="s">
        <v>752</v>
      </c>
      <c r="BN89" s="1">
        <v>7.789351851851852E-3</v>
      </c>
      <c r="BO89" t="s">
        <v>753</v>
      </c>
      <c r="BP89" s="5" t="s">
        <v>1051</v>
      </c>
      <c r="BQ89" s="5" t="s">
        <v>1159</v>
      </c>
      <c r="BR89" s="11" t="b">
        <f t="shared" si="51"/>
        <v>0</v>
      </c>
      <c r="BS89" s="11" t="b">
        <f t="shared" si="51"/>
        <v>0</v>
      </c>
      <c r="BT89" s="11" t="b">
        <f t="shared" si="51"/>
        <v>1</v>
      </c>
      <c r="BU89" s="11" t="b">
        <f t="shared" si="51"/>
        <v>0</v>
      </c>
      <c r="BV89" s="11" t="b">
        <f t="shared" si="52"/>
        <v>0</v>
      </c>
      <c r="BW89" s="11" t="b">
        <f t="shared" si="52"/>
        <v>0</v>
      </c>
      <c r="BX89" s="5" t="s">
        <v>1083</v>
      </c>
      <c r="BZ89" s="11" t="b">
        <f t="shared" si="45"/>
        <v>0</v>
      </c>
      <c r="CA89" s="11" t="b">
        <f t="shared" si="46"/>
        <v>0</v>
      </c>
      <c r="CB89" s="11" t="b">
        <f t="shared" si="50"/>
        <v>0</v>
      </c>
      <c r="CC89" s="11" t="b">
        <f t="shared" si="50"/>
        <v>1</v>
      </c>
      <c r="CD89" s="11" t="b">
        <f t="shared" si="50"/>
        <v>0</v>
      </c>
      <c r="CE89" s="11" t="b">
        <f t="shared" si="50"/>
        <v>0</v>
      </c>
      <c r="CF89" s="11" t="b">
        <f t="shared" si="50"/>
        <v>0</v>
      </c>
      <c r="CG89" s="11" t="b">
        <f t="shared" si="50"/>
        <v>0</v>
      </c>
      <c r="CH89" s="11" t="b">
        <f t="shared" si="50"/>
        <v>0</v>
      </c>
      <c r="CI89" s="11" t="b">
        <f t="shared" si="50"/>
        <v>0</v>
      </c>
      <c r="CJ89" s="11" t="b">
        <f t="shared" si="50"/>
        <v>0</v>
      </c>
      <c r="CK89" s="11" t="b">
        <f t="shared" si="50"/>
        <v>0</v>
      </c>
      <c r="CL89" s="11" t="b">
        <f t="shared" si="50"/>
        <v>1</v>
      </c>
      <c r="CM89" s="11" t="b">
        <f t="shared" si="50"/>
        <v>0</v>
      </c>
      <c r="CN89" s="11" t="b">
        <f t="shared" si="50"/>
        <v>0</v>
      </c>
      <c r="CO89" s="11" t="b">
        <f t="shared" si="53"/>
        <v>0</v>
      </c>
      <c r="CP89" s="11" t="b">
        <f t="shared" si="48"/>
        <v>0</v>
      </c>
      <c r="CQ89" s="11" t="b">
        <f t="shared" si="47"/>
        <v>0</v>
      </c>
    </row>
    <row r="90" spans="1:96">
      <c r="A90" t="s">
        <v>754</v>
      </c>
      <c r="B90" t="s">
        <v>755</v>
      </c>
      <c r="C90" t="s">
        <v>562</v>
      </c>
      <c r="D90" t="s">
        <v>54</v>
      </c>
      <c r="E90" t="s">
        <v>55</v>
      </c>
      <c r="F90" t="s">
        <v>56</v>
      </c>
      <c r="G90">
        <f t="shared" si="49"/>
        <v>0</v>
      </c>
      <c r="H90">
        <f t="shared" si="49"/>
        <v>0</v>
      </c>
      <c r="I90">
        <f t="shared" si="49"/>
        <v>0</v>
      </c>
      <c r="J90">
        <f t="shared" si="49"/>
        <v>1</v>
      </c>
      <c r="K90">
        <f t="shared" si="37"/>
        <v>1</v>
      </c>
      <c r="L90" t="s">
        <v>124</v>
      </c>
      <c r="M90" t="s">
        <v>84</v>
      </c>
      <c r="N90" t="str">
        <f t="shared" si="38"/>
        <v>United States</v>
      </c>
      <c r="O90" t="s">
        <v>74</v>
      </c>
      <c r="P90" t="s">
        <v>60</v>
      </c>
      <c r="Q90">
        <v>3</v>
      </c>
      <c r="R90">
        <v>1</v>
      </c>
      <c r="S90">
        <v>0</v>
      </c>
      <c r="T90">
        <v>2</v>
      </c>
      <c r="U90">
        <v>0</v>
      </c>
      <c r="V90">
        <v>3</v>
      </c>
      <c r="W90">
        <v>3</v>
      </c>
      <c r="X90">
        <f t="shared" si="39"/>
        <v>0</v>
      </c>
      <c r="Y90">
        <f t="shared" si="40"/>
        <v>8.3333333333333329E-2</v>
      </c>
      <c r="Z90">
        <v>3</v>
      </c>
      <c r="AA90">
        <v>4</v>
      </c>
      <c r="AB90">
        <v>4</v>
      </c>
      <c r="AC90">
        <v>4</v>
      </c>
      <c r="AD90">
        <v>4</v>
      </c>
      <c r="AE90">
        <v>5</v>
      </c>
      <c r="AF90">
        <v>4</v>
      </c>
      <c r="AG90">
        <v>3</v>
      </c>
      <c r="AH90">
        <v>3</v>
      </c>
      <c r="AI90" s="35">
        <v>4</v>
      </c>
      <c r="AJ90">
        <v>3</v>
      </c>
      <c r="AK90">
        <v>4</v>
      </c>
      <c r="AL90">
        <v>3</v>
      </c>
      <c r="AM90">
        <v>2</v>
      </c>
      <c r="AN90">
        <v>3</v>
      </c>
      <c r="AO90">
        <v>1</v>
      </c>
      <c r="AP90">
        <v>1</v>
      </c>
      <c r="AQ90">
        <v>5</v>
      </c>
      <c r="AR90">
        <v>3</v>
      </c>
      <c r="AS90">
        <v>5</v>
      </c>
      <c r="AT90">
        <v>4</v>
      </c>
      <c r="AU90">
        <v>4</v>
      </c>
      <c r="AV90">
        <f t="shared" si="41"/>
        <v>4.2</v>
      </c>
      <c r="AW90">
        <v>6</v>
      </c>
      <c r="AX90">
        <v>1</v>
      </c>
      <c r="AY90">
        <f t="shared" si="34"/>
        <v>2.625</v>
      </c>
      <c r="AZ90">
        <f t="shared" si="42"/>
        <v>0</v>
      </c>
      <c r="BA90">
        <f t="shared" si="35"/>
        <v>3.875</v>
      </c>
      <c r="BB90">
        <f t="shared" si="43"/>
        <v>1</v>
      </c>
      <c r="BC90" t="s">
        <v>86</v>
      </c>
      <c r="BD90" t="s">
        <v>367</v>
      </c>
      <c r="BE90" t="s">
        <v>756</v>
      </c>
      <c r="BF90">
        <v>2</v>
      </c>
      <c r="BH90">
        <f t="shared" si="36"/>
        <v>2</v>
      </c>
      <c r="BI90">
        <v>1</v>
      </c>
      <c r="BJ90">
        <v>2</v>
      </c>
      <c r="BK90">
        <f t="shared" si="44"/>
        <v>1</v>
      </c>
      <c r="BL90" t="s">
        <v>757</v>
      </c>
      <c r="BM90" t="s">
        <v>157</v>
      </c>
      <c r="BN90" s="1">
        <v>2.2916666666666667E-3</v>
      </c>
      <c r="BO90" t="s">
        <v>758</v>
      </c>
      <c r="BP90" s="5" t="s">
        <v>1042</v>
      </c>
      <c r="BR90" s="11" t="b">
        <f t="shared" si="51"/>
        <v>0</v>
      </c>
      <c r="BS90" s="11" t="b">
        <f t="shared" si="51"/>
        <v>0</v>
      </c>
      <c r="BT90" s="11" t="b">
        <f t="shared" si="51"/>
        <v>0</v>
      </c>
      <c r="BU90" s="11" t="b">
        <f t="shared" si="51"/>
        <v>0</v>
      </c>
      <c r="BV90" s="11" t="b">
        <f t="shared" si="52"/>
        <v>0</v>
      </c>
      <c r="BW90" s="11" t="b">
        <f t="shared" si="52"/>
        <v>0</v>
      </c>
      <c r="BX90" s="5" t="s">
        <v>1084</v>
      </c>
      <c r="BZ90" s="11" t="b">
        <f t="shared" si="45"/>
        <v>0</v>
      </c>
      <c r="CA90" s="11" t="b">
        <f t="shared" si="46"/>
        <v>0</v>
      </c>
      <c r="CB90" s="11" t="b">
        <f t="shared" si="50"/>
        <v>0</v>
      </c>
      <c r="CC90" s="11" t="b">
        <f t="shared" si="50"/>
        <v>0</v>
      </c>
      <c r="CD90" s="11" t="b">
        <f t="shared" si="50"/>
        <v>0</v>
      </c>
      <c r="CE90" s="11" t="b">
        <f t="shared" si="50"/>
        <v>0</v>
      </c>
      <c r="CF90" s="11" t="b">
        <f t="shared" si="50"/>
        <v>0</v>
      </c>
      <c r="CG90" s="11" t="b">
        <f t="shared" si="50"/>
        <v>0</v>
      </c>
      <c r="CH90" s="11" t="b">
        <f t="shared" si="50"/>
        <v>0</v>
      </c>
      <c r="CI90" s="11" t="b">
        <f t="shared" si="50"/>
        <v>0</v>
      </c>
      <c r="CJ90" s="11" t="b">
        <f t="shared" si="50"/>
        <v>0</v>
      </c>
      <c r="CK90" s="11" t="b">
        <f t="shared" si="50"/>
        <v>1</v>
      </c>
      <c r="CL90" s="11" t="b">
        <f t="shared" si="50"/>
        <v>0</v>
      </c>
      <c r="CM90" s="11" t="b">
        <f t="shared" si="50"/>
        <v>0</v>
      </c>
      <c r="CN90" s="11" t="b">
        <f t="shared" si="50"/>
        <v>0</v>
      </c>
      <c r="CO90" s="11" t="b">
        <f t="shared" si="53"/>
        <v>0</v>
      </c>
      <c r="CP90" s="11" t="b">
        <f t="shared" si="48"/>
        <v>0</v>
      </c>
      <c r="CQ90" s="11" t="b">
        <f t="shared" si="47"/>
        <v>0</v>
      </c>
    </row>
    <row r="91" spans="1:96">
      <c r="A91" t="s">
        <v>759</v>
      </c>
      <c r="B91" t="s">
        <v>760</v>
      </c>
      <c r="C91" t="s">
        <v>562</v>
      </c>
      <c r="D91" t="s">
        <v>70</v>
      </c>
      <c r="E91" t="s">
        <v>55</v>
      </c>
      <c r="F91" t="s">
        <v>56</v>
      </c>
      <c r="G91">
        <f t="shared" si="49"/>
        <v>0</v>
      </c>
      <c r="H91">
        <f t="shared" si="49"/>
        <v>0</v>
      </c>
      <c r="I91">
        <f t="shared" si="49"/>
        <v>0</v>
      </c>
      <c r="J91">
        <f t="shared" si="49"/>
        <v>1</v>
      </c>
      <c r="K91">
        <f t="shared" si="37"/>
        <v>1</v>
      </c>
      <c r="L91" t="s">
        <v>72</v>
      </c>
      <c r="M91" t="s">
        <v>443</v>
      </c>
      <c r="N91" t="str">
        <f t="shared" si="38"/>
        <v xml:space="preserve">Portugal </v>
      </c>
      <c r="O91" t="s">
        <v>74</v>
      </c>
      <c r="P91" t="s">
        <v>60</v>
      </c>
      <c r="Q91">
        <v>3</v>
      </c>
      <c r="R91">
        <v>4</v>
      </c>
      <c r="S91">
        <v>5</v>
      </c>
      <c r="T91">
        <v>1</v>
      </c>
      <c r="U91">
        <v>3</v>
      </c>
      <c r="V91">
        <v>4</v>
      </c>
      <c r="W91">
        <v>1</v>
      </c>
      <c r="X91">
        <f t="shared" si="39"/>
        <v>0.125</v>
      </c>
      <c r="Y91">
        <f t="shared" si="40"/>
        <v>4.1666666666666664E-2</v>
      </c>
      <c r="Z91">
        <v>2</v>
      </c>
      <c r="AA91">
        <v>6</v>
      </c>
      <c r="AB91">
        <v>3</v>
      </c>
      <c r="AC91">
        <v>6</v>
      </c>
      <c r="AD91">
        <v>3</v>
      </c>
      <c r="AE91">
        <v>5</v>
      </c>
      <c r="AF91">
        <v>4</v>
      </c>
      <c r="AG91">
        <v>2</v>
      </c>
      <c r="AH91">
        <v>4</v>
      </c>
      <c r="AI91" s="35">
        <v>2</v>
      </c>
      <c r="AJ91">
        <v>5</v>
      </c>
      <c r="AK91">
        <v>5</v>
      </c>
      <c r="AL91">
        <v>4</v>
      </c>
      <c r="AM91">
        <v>6</v>
      </c>
      <c r="AN91">
        <v>6</v>
      </c>
      <c r="AO91">
        <v>5</v>
      </c>
      <c r="AP91">
        <v>0</v>
      </c>
      <c r="AQ91">
        <v>6</v>
      </c>
      <c r="AR91">
        <v>6</v>
      </c>
      <c r="AS91">
        <v>6</v>
      </c>
      <c r="AT91">
        <v>6</v>
      </c>
      <c r="AU91">
        <v>6</v>
      </c>
      <c r="AV91">
        <f t="shared" si="41"/>
        <v>6</v>
      </c>
      <c r="AW91">
        <v>6</v>
      </c>
      <c r="AX91">
        <v>0</v>
      </c>
      <c r="AY91">
        <f t="shared" si="34"/>
        <v>4.125</v>
      </c>
      <c r="AZ91">
        <f t="shared" si="42"/>
        <v>1</v>
      </c>
      <c r="BA91">
        <f t="shared" si="35"/>
        <v>4.125</v>
      </c>
      <c r="BB91">
        <f t="shared" si="43"/>
        <v>1</v>
      </c>
      <c r="BC91" t="s">
        <v>282</v>
      </c>
      <c r="BD91" t="s">
        <v>746</v>
      </c>
      <c r="BE91" t="s">
        <v>284</v>
      </c>
      <c r="BF91">
        <v>2</v>
      </c>
      <c r="BH91">
        <f t="shared" si="36"/>
        <v>2</v>
      </c>
      <c r="BI91">
        <v>1</v>
      </c>
      <c r="BJ91">
        <v>3</v>
      </c>
      <c r="BK91">
        <f t="shared" si="44"/>
        <v>1</v>
      </c>
      <c r="BL91" t="s">
        <v>761</v>
      </c>
      <c r="BM91" t="s">
        <v>370</v>
      </c>
      <c r="BN91" s="1">
        <v>4.2939814814814811E-3</v>
      </c>
      <c r="BP91" s="5" t="s">
        <v>1041</v>
      </c>
      <c r="BR91" s="11" t="b">
        <f t="shared" si="51"/>
        <v>0</v>
      </c>
      <c r="BS91" s="11" t="b">
        <f t="shared" si="51"/>
        <v>0</v>
      </c>
      <c r="BT91" s="11" t="b">
        <f t="shared" si="51"/>
        <v>0</v>
      </c>
      <c r="BU91" s="11" t="b">
        <f t="shared" si="51"/>
        <v>0</v>
      </c>
      <c r="BV91" s="11" t="b">
        <f t="shared" si="52"/>
        <v>0</v>
      </c>
      <c r="BW91" s="11" t="b">
        <f t="shared" si="52"/>
        <v>0</v>
      </c>
      <c r="BZ91" s="11" t="b">
        <f t="shared" si="45"/>
        <v>0</v>
      </c>
      <c r="CA91" s="11" t="b">
        <f t="shared" si="46"/>
        <v>0</v>
      </c>
      <c r="CB91" s="11" t="b">
        <f t="shared" si="50"/>
        <v>0</v>
      </c>
      <c r="CC91" s="11" t="b">
        <f t="shared" si="50"/>
        <v>0</v>
      </c>
      <c r="CD91" s="11" t="b">
        <f t="shared" si="50"/>
        <v>0</v>
      </c>
      <c r="CE91" s="11" t="b">
        <f t="shared" si="50"/>
        <v>0</v>
      </c>
      <c r="CF91" s="11" t="b">
        <f t="shared" si="50"/>
        <v>0</v>
      </c>
      <c r="CG91" s="11" t="b">
        <f t="shared" si="50"/>
        <v>0</v>
      </c>
      <c r="CH91" s="11" t="b">
        <f t="shared" si="50"/>
        <v>0</v>
      </c>
      <c r="CI91" s="11" t="b">
        <f t="shared" si="50"/>
        <v>0</v>
      </c>
      <c r="CJ91" s="11" t="b">
        <f t="shared" si="50"/>
        <v>0</v>
      </c>
      <c r="CK91" s="11" t="b">
        <f t="shared" si="50"/>
        <v>0</v>
      </c>
      <c r="CL91" s="11" t="b">
        <f t="shared" si="50"/>
        <v>0</v>
      </c>
      <c r="CM91" s="11" t="b">
        <f t="shared" si="50"/>
        <v>0</v>
      </c>
      <c r="CN91" s="11" t="b">
        <f t="shared" si="50"/>
        <v>0</v>
      </c>
      <c r="CO91" s="11" t="b">
        <f t="shared" si="53"/>
        <v>0</v>
      </c>
      <c r="CP91" s="11" t="b">
        <f t="shared" si="48"/>
        <v>0</v>
      </c>
      <c r="CQ91" s="11" t="b">
        <f t="shared" si="47"/>
        <v>0</v>
      </c>
    </row>
    <row r="92" spans="1:96">
      <c r="A92" t="s">
        <v>762</v>
      </c>
      <c r="B92" t="s">
        <v>763</v>
      </c>
      <c r="C92" t="s">
        <v>562</v>
      </c>
      <c r="D92" t="s">
        <v>54</v>
      </c>
      <c r="E92" t="s">
        <v>71</v>
      </c>
      <c r="F92" t="s">
        <v>83</v>
      </c>
      <c r="G92">
        <f t="shared" si="49"/>
        <v>0</v>
      </c>
      <c r="H92">
        <f t="shared" si="49"/>
        <v>0</v>
      </c>
      <c r="I92">
        <f t="shared" si="49"/>
        <v>1</v>
      </c>
      <c r="J92">
        <f t="shared" si="49"/>
        <v>0</v>
      </c>
      <c r="K92">
        <f t="shared" si="37"/>
        <v>1</v>
      </c>
      <c r="L92" t="s">
        <v>96</v>
      </c>
      <c r="M92" t="s">
        <v>84</v>
      </c>
      <c r="N92" t="str">
        <f t="shared" si="38"/>
        <v>United States</v>
      </c>
      <c r="O92" t="s">
        <v>74</v>
      </c>
      <c r="P92" t="s">
        <v>60</v>
      </c>
      <c r="Q92">
        <v>4</v>
      </c>
      <c r="R92">
        <v>4</v>
      </c>
      <c r="S92">
        <v>3</v>
      </c>
      <c r="T92">
        <v>4</v>
      </c>
      <c r="U92">
        <v>4</v>
      </c>
      <c r="V92">
        <v>4</v>
      </c>
      <c r="W92">
        <v>3</v>
      </c>
      <c r="X92">
        <f t="shared" si="39"/>
        <v>-4.1666666666666664E-2</v>
      </c>
      <c r="Y92">
        <f t="shared" si="40"/>
        <v>4.1666666666666664E-2</v>
      </c>
      <c r="Z92">
        <v>4</v>
      </c>
      <c r="AA92">
        <v>5</v>
      </c>
      <c r="AB92">
        <v>4</v>
      </c>
      <c r="AC92">
        <v>4</v>
      </c>
      <c r="AD92">
        <v>4</v>
      </c>
      <c r="AE92">
        <v>4</v>
      </c>
      <c r="AF92">
        <v>4</v>
      </c>
      <c r="AG92">
        <v>2</v>
      </c>
      <c r="AH92">
        <v>4</v>
      </c>
      <c r="AI92" s="35">
        <v>4</v>
      </c>
      <c r="AJ92">
        <v>4</v>
      </c>
      <c r="AK92">
        <v>3</v>
      </c>
      <c r="AL92">
        <v>4</v>
      </c>
      <c r="AM92">
        <v>5</v>
      </c>
      <c r="AN92">
        <v>5</v>
      </c>
      <c r="AO92">
        <v>4</v>
      </c>
      <c r="AP92">
        <v>2</v>
      </c>
      <c r="AQ92">
        <v>2</v>
      </c>
      <c r="AR92">
        <v>2</v>
      </c>
      <c r="AS92">
        <v>2</v>
      </c>
      <c r="AT92">
        <v>2</v>
      </c>
      <c r="AU92">
        <v>2</v>
      </c>
      <c r="AV92">
        <f t="shared" si="41"/>
        <v>2</v>
      </c>
      <c r="AW92">
        <v>6</v>
      </c>
      <c r="AX92">
        <v>2</v>
      </c>
      <c r="AY92">
        <f t="shared" si="34"/>
        <v>3.875</v>
      </c>
      <c r="AZ92">
        <f t="shared" si="42"/>
        <v>1</v>
      </c>
      <c r="BA92">
        <f t="shared" si="35"/>
        <v>4.125</v>
      </c>
      <c r="BB92">
        <f t="shared" si="43"/>
        <v>1</v>
      </c>
      <c r="BC92" t="s">
        <v>61</v>
      </c>
      <c r="BD92" t="s">
        <v>270</v>
      </c>
      <c r="BE92" t="s">
        <v>271</v>
      </c>
      <c r="BF92">
        <v>1</v>
      </c>
      <c r="BH92">
        <f t="shared" si="36"/>
        <v>1</v>
      </c>
      <c r="BI92">
        <v>1</v>
      </c>
      <c r="BJ92">
        <v>3</v>
      </c>
      <c r="BK92">
        <f t="shared" si="44"/>
        <v>1</v>
      </c>
      <c r="BL92" t="s">
        <v>764</v>
      </c>
      <c r="BM92" t="s">
        <v>65</v>
      </c>
      <c r="BN92" s="1">
        <v>4.3749999999999995E-3</v>
      </c>
      <c r="BO92" t="s">
        <v>765</v>
      </c>
      <c r="BP92" s="5" t="s">
        <v>1042</v>
      </c>
      <c r="BR92" s="11" t="b">
        <f t="shared" si="51"/>
        <v>0</v>
      </c>
      <c r="BS92" s="11" t="b">
        <f t="shared" si="51"/>
        <v>0</v>
      </c>
      <c r="BT92" s="11" t="b">
        <f t="shared" si="51"/>
        <v>0</v>
      </c>
      <c r="BU92" s="11" t="b">
        <f t="shared" si="51"/>
        <v>0</v>
      </c>
      <c r="BV92" s="11" t="b">
        <f t="shared" si="52"/>
        <v>0</v>
      </c>
      <c r="BW92" s="11" t="b">
        <f t="shared" si="52"/>
        <v>0</v>
      </c>
      <c r="BX92" s="5" t="s">
        <v>1086</v>
      </c>
      <c r="BY92" s="5" t="s">
        <v>1062</v>
      </c>
      <c r="BZ92" s="11" t="b">
        <f t="shared" si="45"/>
        <v>0</v>
      </c>
      <c r="CA92" s="11" t="b">
        <f t="shared" si="46"/>
        <v>1</v>
      </c>
      <c r="CB92" s="11" t="b">
        <f t="shared" si="50"/>
        <v>1</v>
      </c>
      <c r="CC92" s="11" t="b">
        <f t="shared" si="50"/>
        <v>1</v>
      </c>
      <c r="CD92" s="11" t="b">
        <f t="shared" si="50"/>
        <v>0</v>
      </c>
      <c r="CE92" s="11" t="b">
        <f t="shared" si="50"/>
        <v>0</v>
      </c>
      <c r="CF92" s="11" t="b">
        <f t="shared" si="50"/>
        <v>0</v>
      </c>
      <c r="CG92" s="11" t="b">
        <f t="shared" si="50"/>
        <v>0</v>
      </c>
      <c r="CH92" s="11" t="b">
        <f t="shared" si="50"/>
        <v>0</v>
      </c>
      <c r="CI92" s="11" t="b">
        <f t="shared" si="50"/>
        <v>0</v>
      </c>
      <c r="CJ92" s="11" t="b">
        <f t="shared" si="50"/>
        <v>0</v>
      </c>
      <c r="CK92" s="11" t="b">
        <f t="shared" si="50"/>
        <v>0</v>
      </c>
      <c r="CL92" s="11" t="b">
        <f t="shared" si="50"/>
        <v>1</v>
      </c>
      <c r="CM92" s="11" t="b">
        <f t="shared" si="50"/>
        <v>0</v>
      </c>
      <c r="CN92" s="11" t="b">
        <f t="shared" ref="CB92:CN111" si="54">ISNUMBER(SEARCH(CN$2,$BX92))</f>
        <v>0</v>
      </c>
      <c r="CO92" s="11" t="b">
        <f t="shared" si="53"/>
        <v>0</v>
      </c>
      <c r="CP92" s="11" t="b">
        <f t="shared" si="48"/>
        <v>0</v>
      </c>
      <c r="CQ92" s="11" t="b">
        <f t="shared" si="47"/>
        <v>1</v>
      </c>
      <c r="CR92" t="s">
        <v>92</v>
      </c>
    </row>
    <row r="93" spans="1:96">
      <c r="A93" t="s">
        <v>766</v>
      </c>
      <c r="B93" t="s">
        <v>767</v>
      </c>
      <c r="C93" t="s">
        <v>562</v>
      </c>
      <c r="D93" t="s">
        <v>70</v>
      </c>
      <c r="E93" t="s">
        <v>55</v>
      </c>
      <c r="F93" t="s">
        <v>56</v>
      </c>
      <c r="G93">
        <f t="shared" si="49"/>
        <v>0</v>
      </c>
      <c r="H93">
        <f t="shared" si="49"/>
        <v>0</v>
      </c>
      <c r="I93">
        <f t="shared" si="49"/>
        <v>0</v>
      </c>
      <c r="J93">
        <f t="shared" si="49"/>
        <v>1</v>
      </c>
      <c r="K93">
        <f t="shared" si="37"/>
        <v>1</v>
      </c>
      <c r="L93" t="s">
        <v>96</v>
      </c>
      <c r="M93" t="s">
        <v>109</v>
      </c>
      <c r="N93" t="str">
        <f t="shared" si="38"/>
        <v>UK</v>
      </c>
      <c r="O93" t="s">
        <v>493</v>
      </c>
      <c r="P93" t="s">
        <v>98</v>
      </c>
      <c r="Q93">
        <v>4</v>
      </c>
      <c r="R93">
        <v>2</v>
      </c>
      <c r="S93">
        <v>5</v>
      </c>
      <c r="T93">
        <v>3</v>
      </c>
      <c r="U93">
        <v>5</v>
      </c>
      <c r="V93">
        <v>3</v>
      </c>
      <c r="W93">
        <v>4</v>
      </c>
      <c r="X93">
        <f t="shared" si="39"/>
        <v>0.16666666666666666</v>
      </c>
      <c r="Y93">
        <f t="shared" si="40"/>
        <v>-0.125</v>
      </c>
      <c r="Z93">
        <v>1</v>
      </c>
      <c r="AA93">
        <v>1</v>
      </c>
      <c r="AB93">
        <v>0</v>
      </c>
      <c r="AC93">
        <v>0</v>
      </c>
      <c r="AD93">
        <v>0</v>
      </c>
      <c r="AE93">
        <v>0</v>
      </c>
      <c r="AF93">
        <v>0</v>
      </c>
      <c r="AG93">
        <v>6</v>
      </c>
      <c r="AH93">
        <v>0</v>
      </c>
      <c r="AI93" s="35">
        <v>0</v>
      </c>
      <c r="AJ93">
        <v>2</v>
      </c>
      <c r="AK93">
        <v>0</v>
      </c>
      <c r="AL93">
        <v>0</v>
      </c>
      <c r="AM93">
        <v>5</v>
      </c>
      <c r="AN93">
        <v>3</v>
      </c>
      <c r="AO93">
        <v>4</v>
      </c>
      <c r="AP93">
        <v>4</v>
      </c>
      <c r="AQ93">
        <v>0</v>
      </c>
      <c r="AR93">
        <v>0</v>
      </c>
      <c r="AS93">
        <v>0</v>
      </c>
      <c r="AT93">
        <v>0</v>
      </c>
      <c r="AU93">
        <v>0</v>
      </c>
      <c r="AV93">
        <f t="shared" si="41"/>
        <v>0</v>
      </c>
      <c r="AW93">
        <v>6</v>
      </c>
      <c r="AX93">
        <v>0</v>
      </c>
      <c r="AY93">
        <f t="shared" si="34"/>
        <v>2.25</v>
      </c>
      <c r="AZ93">
        <f t="shared" si="42"/>
        <v>0</v>
      </c>
      <c r="BA93">
        <f t="shared" si="35"/>
        <v>0.25</v>
      </c>
      <c r="BB93">
        <f t="shared" si="43"/>
        <v>0</v>
      </c>
      <c r="BC93" t="s">
        <v>375</v>
      </c>
      <c r="BD93" t="s">
        <v>392</v>
      </c>
      <c r="BE93" t="s">
        <v>768</v>
      </c>
      <c r="BF93">
        <v>2</v>
      </c>
      <c r="BH93">
        <f t="shared" si="36"/>
        <v>2</v>
      </c>
      <c r="BI93">
        <v>1</v>
      </c>
      <c r="BJ93">
        <v>5</v>
      </c>
      <c r="BK93">
        <f t="shared" si="44"/>
        <v>1</v>
      </c>
      <c r="BL93" t="s">
        <v>704</v>
      </c>
      <c r="BM93" t="s">
        <v>379</v>
      </c>
      <c r="BN93" s="1">
        <v>3.8888888888888883E-3</v>
      </c>
      <c r="BP93" s="5" t="s">
        <v>1041</v>
      </c>
      <c r="BR93" s="11" t="b">
        <f t="shared" si="51"/>
        <v>0</v>
      </c>
      <c r="BS93" s="11" t="b">
        <f t="shared" si="51"/>
        <v>0</v>
      </c>
      <c r="BT93" s="11" t="b">
        <f t="shared" si="51"/>
        <v>0</v>
      </c>
      <c r="BU93" s="11" t="b">
        <f t="shared" si="51"/>
        <v>0</v>
      </c>
      <c r="BV93" s="11" t="b">
        <f t="shared" si="52"/>
        <v>0</v>
      </c>
      <c r="BW93" s="11" t="b">
        <f t="shared" si="52"/>
        <v>0</v>
      </c>
      <c r="BZ93" s="11" t="b">
        <f t="shared" si="45"/>
        <v>0</v>
      </c>
      <c r="CA93" s="11" t="b">
        <f t="shared" si="46"/>
        <v>0</v>
      </c>
      <c r="CB93" s="11" t="b">
        <f t="shared" si="54"/>
        <v>0</v>
      </c>
      <c r="CC93" s="11" t="b">
        <f t="shared" si="54"/>
        <v>0</v>
      </c>
      <c r="CD93" s="11" t="b">
        <f t="shared" si="54"/>
        <v>0</v>
      </c>
      <c r="CE93" s="11" t="b">
        <f t="shared" si="54"/>
        <v>0</v>
      </c>
      <c r="CF93" s="11" t="b">
        <f t="shared" si="54"/>
        <v>0</v>
      </c>
      <c r="CG93" s="11" t="b">
        <f t="shared" si="54"/>
        <v>0</v>
      </c>
      <c r="CH93" s="11" t="b">
        <f t="shared" si="54"/>
        <v>0</v>
      </c>
      <c r="CI93" s="11" t="b">
        <f t="shared" si="54"/>
        <v>0</v>
      </c>
      <c r="CJ93" s="11" t="b">
        <f t="shared" si="54"/>
        <v>0</v>
      </c>
      <c r="CK93" s="11" t="b">
        <f t="shared" si="54"/>
        <v>0</v>
      </c>
      <c r="CL93" s="11" t="b">
        <f t="shared" si="54"/>
        <v>0</v>
      </c>
      <c r="CM93" s="11" t="b">
        <f t="shared" si="54"/>
        <v>0</v>
      </c>
      <c r="CN93" s="11" t="b">
        <f t="shared" si="54"/>
        <v>0</v>
      </c>
      <c r="CO93" s="11" t="b">
        <f t="shared" si="53"/>
        <v>0</v>
      </c>
      <c r="CP93" s="11" t="b">
        <f t="shared" si="48"/>
        <v>0</v>
      </c>
      <c r="CQ93" s="11" t="b">
        <f t="shared" si="47"/>
        <v>0</v>
      </c>
      <c r="CR93" t="s">
        <v>769</v>
      </c>
    </row>
    <row r="94" spans="1:96">
      <c r="A94" t="s">
        <v>770</v>
      </c>
      <c r="B94" t="s">
        <v>771</v>
      </c>
      <c r="C94" t="s">
        <v>562</v>
      </c>
      <c r="D94" t="s">
        <v>70</v>
      </c>
      <c r="E94" t="s">
        <v>144</v>
      </c>
      <c r="F94" t="s">
        <v>56</v>
      </c>
      <c r="G94">
        <f t="shared" si="49"/>
        <v>0</v>
      </c>
      <c r="H94">
        <f t="shared" si="49"/>
        <v>0</v>
      </c>
      <c r="I94">
        <f t="shared" si="49"/>
        <v>0</v>
      </c>
      <c r="J94">
        <f t="shared" si="49"/>
        <v>1</v>
      </c>
      <c r="K94">
        <f t="shared" si="37"/>
        <v>1</v>
      </c>
      <c r="L94" t="s">
        <v>72</v>
      </c>
      <c r="M94" t="s">
        <v>772</v>
      </c>
      <c r="N94" t="str">
        <f t="shared" si="38"/>
        <v>Brazil</v>
      </c>
      <c r="O94" t="s">
        <v>74</v>
      </c>
      <c r="P94" t="s">
        <v>60</v>
      </c>
      <c r="Q94">
        <v>5</v>
      </c>
      <c r="R94">
        <v>3</v>
      </c>
      <c r="S94">
        <v>4</v>
      </c>
      <c r="T94">
        <v>3</v>
      </c>
      <c r="U94">
        <v>5</v>
      </c>
      <c r="V94">
        <v>5</v>
      </c>
      <c r="W94">
        <v>4</v>
      </c>
      <c r="X94">
        <f t="shared" si="39"/>
        <v>0.125</v>
      </c>
      <c r="Y94">
        <f t="shared" si="40"/>
        <v>-4.1666666666666664E-2</v>
      </c>
      <c r="Z94">
        <v>6</v>
      </c>
      <c r="AA94">
        <v>6</v>
      </c>
      <c r="AB94">
        <v>6</v>
      </c>
      <c r="AC94">
        <v>6</v>
      </c>
      <c r="AD94">
        <v>6</v>
      </c>
      <c r="AE94">
        <v>6</v>
      </c>
      <c r="AF94">
        <v>5</v>
      </c>
      <c r="AG94">
        <v>0</v>
      </c>
      <c r="AH94">
        <v>6</v>
      </c>
      <c r="AI94" s="35">
        <v>5</v>
      </c>
      <c r="AJ94">
        <v>6</v>
      </c>
      <c r="AK94">
        <v>6</v>
      </c>
      <c r="AL94">
        <v>6</v>
      </c>
      <c r="AM94">
        <v>6</v>
      </c>
      <c r="AN94">
        <v>6</v>
      </c>
      <c r="AO94">
        <v>6</v>
      </c>
      <c r="AP94">
        <v>5</v>
      </c>
      <c r="AQ94">
        <v>6</v>
      </c>
      <c r="AR94">
        <v>6</v>
      </c>
      <c r="AS94">
        <v>6</v>
      </c>
      <c r="AT94">
        <v>6</v>
      </c>
      <c r="AU94">
        <v>6</v>
      </c>
      <c r="AV94">
        <f t="shared" si="41"/>
        <v>6</v>
      </c>
      <c r="AW94">
        <v>6</v>
      </c>
      <c r="AX94">
        <v>2</v>
      </c>
      <c r="AY94">
        <f t="shared" si="34"/>
        <v>5.75</v>
      </c>
      <c r="AZ94">
        <f t="shared" si="42"/>
        <v>1</v>
      </c>
      <c r="BA94">
        <f t="shared" si="35"/>
        <v>5.875</v>
      </c>
      <c r="BB94">
        <f t="shared" si="43"/>
        <v>1</v>
      </c>
      <c r="BC94" t="s">
        <v>61</v>
      </c>
      <c r="BD94" t="s">
        <v>552</v>
      </c>
      <c r="BE94" t="s">
        <v>563</v>
      </c>
      <c r="BF94">
        <v>0</v>
      </c>
      <c r="BG94">
        <v>3</v>
      </c>
      <c r="BH94">
        <f t="shared" si="36"/>
        <v>3</v>
      </c>
      <c r="BI94">
        <v>1</v>
      </c>
      <c r="BJ94">
        <v>3</v>
      </c>
      <c r="BK94">
        <f t="shared" si="44"/>
        <v>1</v>
      </c>
      <c r="BL94" t="s">
        <v>181</v>
      </c>
      <c r="BM94" t="s">
        <v>65</v>
      </c>
      <c r="BN94" s="1">
        <v>8.611111111111111E-3</v>
      </c>
      <c r="BO94" t="s">
        <v>773</v>
      </c>
      <c r="BP94" s="5" t="s">
        <v>1041</v>
      </c>
      <c r="BR94" s="11" t="b">
        <f t="shared" si="51"/>
        <v>0</v>
      </c>
      <c r="BS94" s="11" t="b">
        <f t="shared" si="51"/>
        <v>0</v>
      </c>
      <c r="BT94" s="11" t="b">
        <f t="shared" si="51"/>
        <v>0</v>
      </c>
      <c r="BU94" s="11" t="b">
        <f t="shared" si="51"/>
        <v>0</v>
      </c>
      <c r="BV94" s="11" t="b">
        <f t="shared" si="52"/>
        <v>0</v>
      </c>
      <c r="BW94" s="11" t="b">
        <f t="shared" si="52"/>
        <v>0</v>
      </c>
      <c r="BZ94" s="11" t="b">
        <f t="shared" si="45"/>
        <v>0</v>
      </c>
      <c r="CA94" s="11" t="b">
        <f t="shared" si="46"/>
        <v>0</v>
      </c>
      <c r="CB94" s="11" t="b">
        <f t="shared" si="54"/>
        <v>0</v>
      </c>
      <c r="CC94" s="11" t="b">
        <f t="shared" si="54"/>
        <v>0</v>
      </c>
      <c r="CD94" s="11" t="b">
        <f t="shared" si="54"/>
        <v>0</v>
      </c>
      <c r="CE94" s="11" t="b">
        <f t="shared" si="54"/>
        <v>0</v>
      </c>
      <c r="CF94" s="11" t="b">
        <f t="shared" si="54"/>
        <v>0</v>
      </c>
      <c r="CG94" s="11" t="b">
        <f t="shared" si="54"/>
        <v>0</v>
      </c>
      <c r="CH94" s="11" t="b">
        <f t="shared" si="54"/>
        <v>0</v>
      </c>
      <c r="CI94" s="11" t="b">
        <f t="shared" si="54"/>
        <v>0</v>
      </c>
      <c r="CJ94" s="11" t="b">
        <f t="shared" si="54"/>
        <v>0</v>
      </c>
      <c r="CK94" s="11" t="b">
        <f t="shared" si="54"/>
        <v>0</v>
      </c>
      <c r="CL94" s="11" t="b">
        <f t="shared" si="54"/>
        <v>0</v>
      </c>
      <c r="CM94" s="11" t="b">
        <f t="shared" si="54"/>
        <v>0</v>
      </c>
      <c r="CN94" s="11" t="b">
        <f t="shared" si="54"/>
        <v>0</v>
      </c>
      <c r="CO94" s="11" t="b">
        <f t="shared" si="53"/>
        <v>0</v>
      </c>
      <c r="CP94" s="11" t="b">
        <f t="shared" si="48"/>
        <v>0</v>
      </c>
      <c r="CQ94" s="11" t="b">
        <f t="shared" si="47"/>
        <v>0</v>
      </c>
      <c r="CR94" t="s">
        <v>774</v>
      </c>
    </row>
    <row r="95" spans="1:96">
      <c r="A95" t="s">
        <v>775</v>
      </c>
      <c r="B95" t="s">
        <v>776</v>
      </c>
      <c r="C95" t="s">
        <v>562</v>
      </c>
      <c r="D95" t="s">
        <v>81</v>
      </c>
      <c r="E95" t="s">
        <v>82</v>
      </c>
      <c r="F95" t="s">
        <v>132</v>
      </c>
      <c r="G95">
        <f t="shared" si="49"/>
        <v>1</v>
      </c>
      <c r="H95">
        <f t="shared" si="49"/>
        <v>0</v>
      </c>
      <c r="I95">
        <f t="shared" si="49"/>
        <v>0</v>
      </c>
      <c r="J95">
        <f t="shared" si="49"/>
        <v>0</v>
      </c>
      <c r="K95">
        <f t="shared" si="37"/>
        <v>1</v>
      </c>
      <c r="L95" t="s">
        <v>96</v>
      </c>
      <c r="M95" t="s">
        <v>125</v>
      </c>
      <c r="N95" t="str">
        <f t="shared" si="38"/>
        <v>United Kingdom</v>
      </c>
      <c r="O95" t="s">
        <v>59</v>
      </c>
      <c r="P95" t="s">
        <v>98</v>
      </c>
      <c r="Q95">
        <v>2</v>
      </c>
      <c r="R95">
        <v>4</v>
      </c>
      <c r="S95">
        <v>5</v>
      </c>
      <c r="T95">
        <v>1</v>
      </c>
      <c r="U95">
        <v>4</v>
      </c>
      <c r="V95">
        <v>5</v>
      </c>
      <c r="W95">
        <v>4</v>
      </c>
      <c r="X95">
        <f t="shared" si="39"/>
        <v>8.3333333333333329E-2</v>
      </c>
      <c r="Y95">
        <f t="shared" si="40"/>
        <v>-8.3333333333333329E-2</v>
      </c>
      <c r="Z95">
        <v>5</v>
      </c>
      <c r="AA95">
        <v>6</v>
      </c>
      <c r="AB95">
        <v>5</v>
      </c>
      <c r="AC95">
        <v>6</v>
      </c>
      <c r="AD95">
        <v>6</v>
      </c>
      <c r="AE95">
        <v>6</v>
      </c>
      <c r="AF95">
        <v>5</v>
      </c>
      <c r="AG95">
        <v>0</v>
      </c>
      <c r="AH95">
        <v>6</v>
      </c>
      <c r="AI95" s="35">
        <v>4</v>
      </c>
      <c r="AJ95">
        <v>4</v>
      </c>
      <c r="AK95">
        <v>5</v>
      </c>
      <c r="AL95">
        <v>5</v>
      </c>
      <c r="AM95">
        <v>6</v>
      </c>
      <c r="AN95">
        <v>5</v>
      </c>
      <c r="AO95">
        <v>5</v>
      </c>
      <c r="AP95">
        <v>4</v>
      </c>
      <c r="AQ95">
        <v>4</v>
      </c>
      <c r="AR95">
        <v>5</v>
      </c>
      <c r="AS95">
        <v>5</v>
      </c>
      <c r="AT95">
        <v>5</v>
      </c>
      <c r="AU95">
        <v>4</v>
      </c>
      <c r="AV95">
        <f t="shared" si="41"/>
        <v>4.5999999999999996</v>
      </c>
      <c r="AW95">
        <v>6</v>
      </c>
      <c r="AX95">
        <v>1</v>
      </c>
      <c r="AY95">
        <f t="shared" si="34"/>
        <v>4.75</v>
      </c>
      <c r="AZ95">
        <f t="shared" si="42"/>
        <v>1</v>
      </c>
      <c r="BA95">
        <f t="shared" si="35"/>
        <v>5.625</v>
      </c>
      <c r="BB95">
        <f t="shared" si="43"/>
        <v>1</v>
      </c>
      <c r="BC95" t="s">
        <v>297</v>
      </c>
      <c r="BD95" t="s">
        <v>684</v>
      </c>
      <c r="BE95" t="s">
        <v>397</v>
      </c>
      <c r="BF95">
        <v>1</v>
      </c>
      <c r="BH95">
        <f t="shared" si="36"/>
        <v>1</v>
      </c>
      <c r="BI95">
        <v>1</v>
      </c>
      <c r="BJ95">
        <v>2</v>
      </c>
      <c r="BK95">
        <f t="shared" si="44"/>
        <v>1</v>
      </c>
      <c r="BL95" t="s">
        <v>300</v>
      </c>
      <c r="BM95" t="s">
        <v>301</v>
      </c>
      <c r="BN95" s="1">
        <v>6.2268518518518515E-3</v>
      </c>
      <c r="BO95" t="s">
        <v>777</v>
      </c>
      <c r="BP95" s="5" t="s">
        <v>1042</v>
      </c>
      <c r="BR95" s="11" t="b">
        <f t="shared" si="51"/>
        <v>0</v>
      </c>
      <c r="BS95" s="11" t="b">
        <f t="shared" si="51"/>
        <v>0</v>
      </c>
      <c r="BT95" s="11" t="b">
        <f t="shared" si="51"/>
        <v>0</v>
      </c>
      <c r="BU95" s="11" t="b">
        <f t="shared" si="51"/>
        <v>0</v>
      </c>
      <c r="BV95" s="11" t="b">
        <f t="shared" si="52"/>
        <v>0</v>
      </c>
      <c r="BW95" s="11" t="b">
        <f t="shared" si="52"/>
        <v>0</v>
      </c>
      <c r="BX95" s="5" t="s">
        <v>1087</v>
      </c>
      <c r="BY95" s="5" t="s">
        <v>1088</v>
      </c>
      <c r="BZ95" s="11" t="b">
        <f t="shared" si="45"/>
        <v>0</v>
      </c>
      <c r="CA95" s="11" t="b">
        <f t="shared" si="46"/>
        <v>0</v>
      </c>
      <c r="CB95" s="11" t="b">
        <f t="shared" si="54"/>
        <v>0</v>
      </c>
      <c r="CC95" s="11" t="b">
        <f t="shared" si="54"/>
        <v>0</v>
      </c>
      <c r="CD95" s="11" t="b">
        <f t="shared" si="54"/>
        <v>0</v>
      </c>
      <c r="CE95" s="11" t="b">
        <f t="shared" si="54"/>
        <v>0</v>
      </c>
      <c r="CF95" s="11" t="b">
        <f t="shared" si="54"/>
        <v>0</v>
      </c>
      <c r="CG95" s="11" t="b">
        <f t="shared" si="54"/>
        <v>1</v>
      </c>
      <c r="CH95" s="11" t="b">
        <f t="shared" si="54"/>
        <v>0</v>
      </c>
      <c r="CI95" s="11" t="b">
        <f t="shared" si="54"/>
        <v>0</v>
      </c>
      <c r="CJ95" s="11" t="b">
        <f t="shared" si="54"/>
        <v>0</v>
      </c>
      <c r="CK95" s="11" t="b">
        <f t="shared" si="54"/>
        <v>0</v>
      </c>
      <c r="CL95" s="11" t="b">
        <f t="shared" si="54"/>
        <v>0</v>
      </c>
      <c r="CM95" s="11" t="b">
        <f t="shared" si="54"/>
        <v>0</v>
      </c>
      <c r="CN95" s="11" t="b">
        <f t="shared" si="54"/>
        <v>0</v>
      </c>
      <c r="CO95" s="11" t="b">
        <f t="shared" si="53"/>
        <v>0</v>
      </c>
      <c r="CP95" s="11" t="b">
        <f t="shared" si="48"/>
        <v>0</v>
      </c>
      <c r="CQ95" s="11" t="b">
        <f t="shared" si="47"/>
        <v>0</v>
      </c>
    </row>
    <row r="96" spans="1:96">
      <c r="A96" t="s">
        <v>778</v>
      </c>
      <c r="B96" t="s">
        <v>779</v>
      </c>
      <c r="C96" t="s">
        <v>562</v>
      </c>
      <c r="D96" t="s">
        <v>70</v>
      </c>
      <c r="E96" t="s">
        <v>71</v>
      </c>
      <c r="F96" t="s">
        <v>56</v>
      </c>
      <c r="G96">
        <f t="shared" si="49"/>
        <v>0</v>
      </c>
      <c r="H96">
        <f t="shared" si="49"/>
        <v>0</v>
      </c>
      <c r="I96">
        <f t="shared" si="49"/>
        <v>0</v>
      </c>
      <c r="J96">
        <f t="shared" si="49"/>
        <v>1</v>
      </c>
      <c r="K96">
        <f t="shared" si="37"/>
        <v>1</v>
      </c>
      <c r="L96" t="s">
        <v>96</v>
      </c>
      <c r="M96" t="s">
        <v>780</v>
      </c>
      <c r="N96" t="str">
        <f t="shared" si="38"/>
        <v>US</v>
      </c>
      <c r="O96" t="s">
        <v>59</v>
      </c>
      <c r="P96" t="s">
        <v>60</v>
      </c>
      <c r="Q96">
        <v>4</v>
      </c>
      <c r="R96">
        <v>5</v>
      </c>
      <c r="S96">
        <v>2</v>
      </c>
      <c r="T96">
        <v>4</v>
      </c>
      <c r="U96">
        <v>3</v>
      </c>
      <c r="V96">
        <v>4</v>
      </c>
      <c r="W96">
        <v>0</v>
      </c>
      <c r="X96">
        <f t="shared" si="39"/>
        <v>-0.125</v>
      </c>
      <c r="Y96">
        <f t="shared" si="40"/>
        <v>0.20833333333333334</v>
      </c>
      <c r="Z96">
        <v>2</v>
      </c>
      <c r="AA96">
        <v>4</v>
      </c>
      <c r="AB96">
        <v>1</v>
      </c>
      <c r="AC96">
        <v>4</v>
      </c>
      <c r="AD96">
        <v>2</v>
      </c>
      <c r="AE96">
        <v>5</v>
      </c>
      <c r="AF96">
        <v>0</v>
      </c>
      <c r="AG96">
        <v>4</v>
      </c>
      <c r="AH96">
        <v>2</v>
      </c>
      <c r="AI96" s="35">
        <v>4</v>
      </c>
      <c r="AJ96">
        <v>1</v>
      </c>
      <c r="AK96">
        <v>2</v>
      </c>
      <c r="AL96">
        <v>2</v>
      </c>
      <c r="AM96">
        <v>6</v>
      </c>
      <c r="AN96">
        <v>4</v>
      </c>
      <c r="AO96">
        <v>5</v>
      </c>
      <c r="AP96">
        <v>0</v>
      </c>
      <c r="AQ96">
        <v>4</v>
      </c>
      <c r="AR96">
        <v>4</v>
      </c>
      <c r="AS96">
        <v>3</v>
      </c>
      <c r="AT96">
        <v>3</v>
      </c>
      <c r="AU96">
        <v>2</v>
      </c>
      <c r="AV96">
        <f t="shared" si="41"/>
        <v>3.2</v>
      </c>
      <c r="AW96">
        <v>6</v>
      </c>
      <c r="AX96">
        <v>1</v>
      </c>
      <c r="AY96">
        <f t="shared" si="34"/>
        <v>3</v>
      </c>
      <c r="AZ96">
        <f t="shared" si="42"/>
        <v>0</v>
      </c>
      <c r="BA96">
        <f t="shared" si="35"/>
        <v>2.5</v>
      </c>
      <c r="BB96">
        <f t="shared" si="43"/>
        <v>0</v>
      </c>
      <c r="BC96" t="s">
        <v>61</v>
      </c>
      <c r="BD96" t="s">
        <v>502</v>
      </c>
      <c r="BE96" t="s">
        <v>781</v>
      </c>
      <c r="BF96">
        <v>1</v>
      </c>
      <c r="BH96">
        <f t="shared" si="36"/>
        <v>1</v>
      </c>
      <c r="BI96">
        <v>1</v>
      </c>
      <c r="BJ96">
        <v>3</v>
      </c>
      <c r="BK96">
        <f t="shared" si="44"/>
        <v>1</v>
      </c>
      <c r="BL96" t="s">
        <v>64</v>
      </c>
      <c r="BM96" t="s">
        <v>65</v>
      </c>
      <c r="BN96" s="1">
        <v>3.8888888888888883E-3</v>
      </c>
      <c r="BP96" s="5" t="s">
        <v>1041</v>
      </c>
      <c r="BR96" s="11" t="b">
        <f t="shared" si="51"/>
        <v>0</v>
      </c>
      <c r="BS96" s="11" t="b">
        <f t="shared" si="51"/>
        <v>0</v>
      </c>
      <c r="BT96" s="11" t="b">
        <f t="shared" si="51"/>
        <v>0</v>
      </c>
      <c r="BU96" s="11" t="b">
        <f t="shared" si="51"/>
        <v>0</v>
      </c>
      <c r="BV96" s="11" t="b">
        <f t="shared" si="52"/>
        <v>0</v>
      </c>
      <c r="BW96" s="11" t="b">
        <f t="shared" si="52"/>
        <v>0</v>
      </c>
      <c r="BZ96" s="11" t="b">
        <f t="shared" si="45"/>
        <v>0</v>
      </c>
      <c r="CA96" s="11" t="b">
        <f t="shared" si="46"/>
        <v>0</v>
      </c>
      <c r="CB96" s="11" t="b">
        <f t="shared" si="54"/>
        <v>0</v>
      </c>
      <c r="CC96" s="11" t="b">
        <f t="shared" si="54"/>
        <v>0</v>
      </c>
      <c r="CD96" s="11" t="b">
        <f t="shared" si="54"/>
        <v>0</v>
      </c>
      <c r="CE96" s="11" t="b">
        <f t="shared" si="54"/>
        <v>0</v>
      </c>
      <c r="CF96" s="11" t="b">
        <f t="shared" si="54"/>
        <v>0</v>
      </c>
      <c r="CG96" s="11" t="b">
        <f t="shared" si="54"/>
        <v>0</v>
      </c>
      <c r="CH96" s="11" t="b">
        <f t="shared" si="54"/>
        <v>0</v>
      </c>
      <c r="CI96" s="11" t="b">
        <f t="shared" si="54"/>
        <v>0</v>
      </c>
      <c r="CJ96" s="11" t="b">
        <f t="shared" si="54"/>
        <v>0</v>
      </c>
      <c r="CK96" s="11" t="b">
        <f t="shared" si="54"/>
        <v>0</v>
      </c>
      <c r="CL96" s="11" t="b">
        <f t="shared" si="54"/>
        <v>0</v>
      </c>
      <c r="CM96" s="11" t="b">
        <f t="shared" si="54"/>
        <v>0</v>
      </c>
      <c r="CN96" s="11" t="b">
        <f t="shared" si="54"/>
        <v>0</v>
      </c>
      <c r="CO96" s="11" t="b">
        <f t="shared" si="53"/>
        <v>0</v>
      </c>
      <c r="CP96" s="11" t="b">
        <f t="shared" si="48"/>
        <v>0</v>
      </c>
      <c r="CQ96" s="11" t="b">
        <f t="shared" si="47"/>
        <v>0</v>
      </c>
    </row>
    <row r="97" spans="1:96">
      <c r="A97" t="s">
        <v>782</v>
      </c>
      <c r="B97" t="s">
        <v>783</v>
      </c>
      <c r="C97" t="s">
        <v>562</v>
      </c>
      <c r="D97" t="s">
        <v>54</v>
      </c>
      <c r="E97" t="s">
        <v>144</v>
      </c>
      <c r="F97" t="s">
        <v>116</v>
      </c>
      <c r="G97">
        <f t="shared" si="49"/>
        <v>0</v>
      </c>
      <c r="H97">
        <f t="shared" si="49"/>
        <v>1</v>
      </c>
      <c r="I97">
        <f t="shared" si="49"/>
        <v>0</v>
      </c>
      <c r="J97">
        <f t="shared" si="49"/>
        <v>0</v>
      </c>
      <c r="K97">
        <f t="shared" si="37"/>
        <v>1</v>
      </c>
      <c r="L97" t="s">
        <v>96</v>
      </c>
      <c r="M97" t="s">
        <v>784</v>
      </c>
      <c r="N97" t="str">
        <f t="shared" si="38"/>
        <v>Texas</v>
      </c>
      <c r="O97" t="s">
        <v>74</v>
      </c>
      <c r="P97" t="s">
        <v>60</v>
      </c>
      <c r="Q97">
        <v>3</v>
      </c>
      <c r="R97">
        <v>1</v>
      </c>
      <c r="S97">
        <v>4</v>
      </c>
      <c r="T97">
        <v>2</v>
      </c>
      <c r="U97">
        <v>5</v>
      </c>
      <c r="V97">
        <v>1</v>
      </c>
      <c r="W97">
        <v>3</v>
      </c>
      <c r="X97">
        <f t="shared" si="39"/>
        <v>0.16666666666666666</v>
      </c>
      <c r="Y97">
        <f t="shared" si="40"/>
        <v>-0.20833333333333334</v>
      </c>
      <c r="Z97">
        <v>4</v>
      </c>
      <c r="AA97">
        <v>5</v>
      </c>
      <c r="AB97">
        <v>5</v>
      </c>
      <c r="AC97">
        <v>4</v>
      </c>
      <c r="AD97">
        <v>2</v>
      </c>
      <c r="AE97">
        <v>3</v>
      </c>
      <c r="AF97">
        <v>2</v>
      </c>
      <c r="AG97">
        <v>3</v>
      </c>
      <c r="AH97">
        <v>3</v>
      </c>
      <c r="AI97" s="35">
        <v>5</v>
      </c>
      <c r="AJ97">
        <v>6</v>
      </c>
      <c r="AK97">
        <v>5</v>
      </c>
      <c r="AL97">
        <v>4</v>
      </c>
      <c r="AM97">
        <v>5</v>
      </c>
      <c r="AN97">
        <v>5</v>
      </c>
      <c r="AO97">
        <v>5</v>
      </c>
      <c r="AP97">
        <v>4</v>
      </c>
      <c r="AQ97">
        <v>5</v>
      </c>
      <c r="AR97">
        <v>2</v>
      </c>
      <c r="AS97">
        <v>4</v>
      </c>
      <c r="AT97">
        <v>4</v>
      </c>
      <c r="AU97">
        <v>4</v>
      </c>
      <c r="AV97">
        <f t="shared" si="41"/>
        <v>3.8</v>
      </c>
      <c r="AW97">
        <v>6</v>
      </c>
      <c r="AX97">
        <v>1</v>
      </c>
      <c r="AY97">
        <f t="shared" si="34"/>
        <v>4.875</v>
      </c>
      <c r="AZ97">
        <f t="shared" si="42"/>
        <v>1</v>
      </c>
      <c r="BA97">
        <f t="shared" si="35"/>
        <v>3.5</v>
      </c>
      <c r="BB97">
        <f t="shared" si="43"/>
        <v>1</v>
      </c>
      <c r="BC97" t="s">
        <v>61</v>
      </c>
      <c r="BD97" t="s">
        <v>331</v>
      </c>
      <c r="BE97" t="s">
        <v>785</v>
      </c>
      <c r="BF97">
        <v>1</v>
      </c>
      <c r="BH97">
        <f t="shared" si="36"/>
        <v>1</v>
      </c>
      <c r="BI97">
        <v>1</v>
      </c>
      <c r="BJ97">
        <v>3</v>
      </c>
      <c r="BK97">
        <f t="shared" si="44"/>
        <v>1</v>
      </c>
      <c r="BL97" t="s">
        <v>786</v>
      </c>
      <c r="BM97" t="s">
        <v>65</v>
      </c>
      <c r="BN97" s="1">
        <v>3.8310185185185183E-3</v>
      </c>
      <c r="BO97" t="s">
        <v>787</v>
      </c>
      <c r="BP97" s="5" t="s">
        <v>736</v>
      </c>
      <c r="BQ97" s="5" t="s">
        <v>1150</v>
      </c>
      <c r="BR97" s="11" t="b">
        <f t="shared" si="51"/>
        <v>0</v>
      </c>
      <c r="BS97" s="11" t="b">
        <f t="shared" si="51"/>
        <v>0</v>
      </c>
      <c r="BT97" s="11" t="b">
        <f t="shared" si="51"/>
        <v>0</v>
      </c>
      <c r="BU97" s="11" t="b">
        <f t="shared" si="51"/>
        <v>1</v>
      </c>
      <c r="BV97" s="11" t="b">
        <f t="shared" si="52"/>
        <v>0</v>
      </c>
      <c r="BW97" s="11" t="b">
        <f t="shared" si="52"/>
        <v>0</v>
      </c>
      <c r="BZ97" s="11" t="b">
        <f t="shared" si="45"/>
        <v>0</v>
      </c>
      <c r="CA97" s="11" t="b">
        <f t="shared" si="46"/>
        <v>0</v>
      </c>
      <c r="CB97" s="11" t="b">
        <f t="shared" si="54"/>
        <v>0</v>
      </c>
      <c r="CC97" s="11" t="b">
        <f t="shared" si="54"/>
        <v>0</v>
      </c>
      <c r="CD97" s="11" t="b">
        <f t="shared" si="54"/>
        <v>0</v>
      </c>
      <c r="CE97" s="11" t="b">
        <f t="shared" si="54"/>
        <v>0</v>
      </c>
      <c r="CF97" s="11" t="b">
        <f t="shared" si="54"/>
        <v>0</v>
      </c>
      <c r="CG97" s="11" t="b">
        <f t="shared" si="54"/>
        <v>0</v>
      </c>
      <c r="CH97" s="11" t="b">
        <f t="shared" si="54"/>
        <v>0</v>
      </c>
      <c r="CI97" s="11" t="b">
        <f t="shared" si="54"/>
        <v>0</v>
      </c>
      <c r="CJ97" s="11" t="b">
        <f t="shared" si="54"/>
        <v>0</v>
      </c>
      <c r="CK97" s="11" t="b">
        <f t="shared" si="54"/>
        <v>0</v>
      </c>
      <c r="CL97" s="11" t="b">
        <f t="shared" si="54"/>
        <v>0</v>
      </c>
      <c r="CM97" s="11" t="b">
        <f t="shared" si="54"/>
        <v>0</v>
      </c>
      <c r="CN97" s="11" t="b">
        <f t="shared" si="54"/>
        <v>0</v>
      </c>
      <c r="CO97" s="11" t="b">
        <f t="shared" si="53"/>
        <v>0</v>
      </c>
      <c r="CP97" s="11" t="b">
        <f t="shared" si="48"/>
        <v>0</v>
      </c>
      <c r="CQ97" s="11" t="b">
        <f t="shared" si="47"/>
        <v>0</v>
      </c>
    </row>
    <row r="98" spans="1:96">
      <c r="A98" t="s">
        <v>788</v>
      </c>
      <c r="B98" t="s">
        <v>789</v>
      </c>
      <c r="C98" t="s">
        <v>562</v>
      </c>
      <c r="D98" t="s">
        <v>70</v>
      </c>
      <c r="E98" t="s">
        <v>144</v>
      </c>
      <c r="F98" t="s">
        <v>83</v>
      </c>
      <c r="G98">
        <f t="shared" si="49"/>
        <v>0</v>
      </c>
      <c r="H98">
        <f t="shared" si="49"/>
        <v>0</v>
      </c>
      <c r="I98">
        <f t="shared" si="49"/>
        <v>1</v>
      </c>
      <c r="J98">
        <f t="shared" si="49"/>
        <v>0</v>
      </c>
      <c r="K98">
        <f t="shared" si="37"/>
        <v>1</v>
      </c>
      <c r="L98" t="s">
        <v>72</v>
      </c>
      <c r="M98" t="s">
        <v>84</v>
      </c>
      <c r="N98" t="str">
        <f t="shared" si="38"/>
        <v>United States</v>
      </c>
      <c r="O98" t="s">
        <v>59</v>
      </c>
      <c r="P98" t="s">
        <v>60</v>
      </c>
      <c r="Q98">
        <v>3</v>
      </c>
      <c r="R98">
        <v>0</v>
      </c>
      <c r="S98">
        <v>1</v>
      </c>
      <c r="T98">
        <v>3</v>
      </c>
      <c r="U98">
        <v>0</v>
      </c>
      <c r="V98">
        <v>5</v>
      </c>
      <c r="W98">
        <v>0</v>
      </c>
      <c r="X98">
        <f t="shared" si="39"/>
        <v>4.1666666666666664E-2</v>
      </c>
      <c r="Y98">
        <f t="shared" si="40"/>
        <v>0.33333333333333331</v>
      </c>
      <c r="Z98">
        <v>5</v>
      </c>
      <c r="AA98">
        <v>6</v>
      </c>
      <c r="AB98">
        <v>4</v>
      </c>
      <c r="AC98">
        <v>6</v>
      </c>
      <c r="AD98">
        <v>5</v>
      </c>
      <c r="AE98">
        <v>6</v>
      </c>
      <c r="AF98">
        <v>5</v>
      </c>
      <c r="AG98">
        <v>0</v>
      </c>
      <c r="AH98">
        <v>6</v>
      </c>
      <c r="AI98" s="35">
        <v>6</v>
      </c>
      <c r="AJ98">
        <v>6</v>
      </c>
      <c r="AK98">
        <v>6</v>
      </c>
      <c r="AL98">
        <v>6</v>
      </c>
      <c r="AM98">
        <v>6</v>
      </c>
      <c r="AN98">
        <v>6</v>
      </c>
      <c r="AO98">
        <v>5</v>
      </c>
      <c r="AP98">
        <v>4</v>
      </c>
      <c r="AQ98">
        <v>6</v>
      </c>
      <c r="AR98">
        <v>6</v>
      </c>
      <c r="AS98">
        <v>6</v>
      </c>
      <c r="AT98">
        <v>6</v>
      </c>
      <c r="AU98">
        <v>6</v>
      </c>
      <c r="AV98">
        <f t="shared" si="41"/>
        <v>6</v>
      </c>
      <c r="AW98">
        <v>6</v>
      </c>
      <c r="AX98">
        <v>0</v>
      </c>
      <c r="AY98">
        <f t="shared" si="34"/>
        <v>5.625</v>
      </c>
      <c r="AZ98">
        <f t="shared" si="42"/>
        <v>1</v>
      </c>
      <c r="BA98">
        <f t="shared" si="35"/>
        <v>5.375</v>
      </c>
      <c r="BB98">
        <f t="shared" si="43"/>
        <v>1</v>
      </c>
      <c r="BC98" t="s">
        <v>282</v>
      </c>
      <c r="BD98" t="s">
        <v>790</v>
      </c>
      <c r="BE98" t="s">
        <v>791</v>
      </c>
      <c r="BF98">
        <v>1</v>
      </c>
      <c r="BH98">
        <f t="shared" si="36"/>
        <v>1</v>
      </c>
      <c r="BI98">
        <v>2</v>
      </c>
      <c r="BJ98">
        <v>5</v>
      </c>
      <c r="BK98">
        <f t="shared" si="44"/>
        <v>1</v>
      </c>
      <c r="BL98" t="s">
        <v>792</v>
      </c>
      <c r="BM98" t="s">
        <v>793</v>
      </c>
      <c r="BN98" s="1">
        <v>4.7569444444444447E-3</v>
      </c>
      <c r="BO98" t="s">
        <v>794</v>
      </c>
      <c r="BP98" s="5" t="s">
        <v>1042</v>
      </c>
      <c r="BR98" s="11" t="b">
        <f t="shared" si="51"/>
        <v>0</v>
      </c>
      <c r="BS98" s="11" t="b">
        <f t="shared" si="51"/>
        <v>0</v>
      </c>
      <c r="BT98" s="11" t="b">
        <f t="shared" si="51"/>
        <v>0</v>
      </c>
      <c r="BU98" s="11" t="b">
        <f t="shared" si="51"/>
        <v>0</v>
      </c>
      <c r="BV98" s="11" t="b">
        <f t="shared" si="52"/>
        <v>0</v>
      </c>
      <c r="BW98" s="11" t="b">
        <f t="shared" si="52"/>
        <v>0</v>
      </c>
      <c r="BX98" s="5" t="s">
        <v>1054</v>
      </c>
      <c r="BZ98" s="11" t="b">
        <f t="shared" si="45"/>
        <v>0</v>
      </c>
      <c r="CA98" s="11" t="b">
        <f t="shared" si="46"/>
        <v>1</v>
      </c>
      <c r="CB98" s="11" t="b">
        <f t="shared" si="54"/>
        <v>0</v>
      </c>
      <c r="CC98" s="11" t="b">
        <f t="shared" si="54"/>
        <v>0</v>
      </c>
      <c r="CD98" s="11" t="b">
        <f t="shared" si="54"/>
        <v>0</v>
      </c>
      <c r="CE98" s="11" t="b">
        <f t="shared" si="54"/>
        <v>0</v>
      </c>
      <c r="CF98" s="11" t="b">
        <f t="shared" si="54"/>
        <v>0</v>
      </c>
      <c r="CG98" s="11" t="b">
        <f t="shared" si="54"/>
        <v>0</v>
      </c>
      <c r="CH98" s="11" t="b">
        <f t="shared" si="54"/>
        <v>0</v>
      </c>
      <c r="CI98" s="11" t="b">
        <f t="shared" si="54"/>
        <v>0</v>
      </c>
      <c r="CJ98" s="11" t="b">
        <f t="shared" si="54"/>
        <v>0</v>
      </c>
      <c r="CK98" s="11" t="b">
        <f t="shared" si="54"/>
        <v>0</v>
      </c>
      <c r="CL98" s="11" t="b">
        <f t="shared" si="54"/>
        <v>0</v>
      </c>
      <c r="CM98" s="11" t="b">
        <f t="shared" si="54"/>
        <v>0</v>
      </c>
      <c r="CN98" s="11" t="b">
        <f t="shared" si="54"/>
        <v>0</v>
      </c>
      <c r="CO98" s="11" t="b">
        <f t="shared" si="53"/>
        <v>0</v>
      </c>
      <c r="CP98" s="11" t="b">
        <f t="shared" si="48"/>
        <v>0</v>
      </c>
      <c r="CQ98" s="11" t="b">
        <f t="shared" si="47"/>
        <v>0</v>
      </c>
      <c r="CR98" t="s">
        <v>795</v>
      </c>
    </row>
    <row r="99" spans="1:96">
      <c r="A99" t="s">
        <v>796</v>
      </c>
      <c r="B99" t="s">
        <v>797</v>
      </c>
      <c r="C99" t="s">
        <v>562</v>
      </c>
      <c r="D99" t="s">
        <v>70</v>
      </c>
      <c r="E99" t="s">
        <v>95</v>
      </c>
      <c r="F99" t="s">
        <v>132</v>
      </c>
      <c r="G99">
        <f t="shared" si="49"/>
        <v>1</v>
      </c>
      <c r="H99">
        <f t="shared" si="49"/>
        <v>0</v>
      </c>
      <c r="I99">
        <f t="shared" si="49"/>
        <v>0</v>
      </c>
      <c r="J99">
        <f t="shared" si="49"/>
        <v>0</v>
      </c>
      <c r="K99">
        <f t="shared" si="37"/>
        <v>1</v>
      </c>
      <c r="L99" t="s">
        <v>96</v>
      </c>
      <c r="M99" t="s">
        <v>138</v>
      </c>
      <c r="N99" t="str">
        <f t="shared" si="38"/>
        <v>India</v>
      </c>
      <c r="O99" t="s">
        <v>74</v>
      </c>
      <c r="P99" t="s">
        <v>85</v>
      </c>
      <c r="Q99">
        <v>2</v>
      </c>
      <c r="R99">
        <v>3</v>
      </c>
      <c r="S99">
        <v>3</v>
      </c>
      <c r="T99">
        <v>4</v>
      </c>
      <c r="U99">
        <v>5</v>
      </c>
      <c r="V99">
        <v>3</v>
      </c>
      <c r="W99">
        <v>2</v>
      </c>
      <c r="X99">
        <f t="shared" si="39"/>
        <v>-8.3333333333333329E-2</v>
      </c>
      <c r="Y99">
        <f t="shared" si="40"/>
        <v>0</v>
      </c>
      <c r="Z99">
        <v>5</v>
      </c>
      <c r="AA99">
        <v>6</v>
      </c>
      <c r="AB99">
        <v>4</v>
      </c>
      <c r="AC99">
        <v>4</v>
      </c>
      <c r="AD99">
        <v>6</v>
      </c>
      <c r="AE99">
        <v>6</v>
      </c>
      <c r="AF99">
        <v>5</v>
      </c>
      <c r="AG99">
        <v>1</v>
      </c>
      <c r="AH99">
        <v>5</v>
      </c>
      <c r="AI99" s="35">
        <v>3</v>
      </c>
      <c r="AJ99">
        <v>1</v>
      </c>
      <c r="AK99">
        <v>4</v>
      </c>
      <c r="AL99">
        <v>2</v>
      </c>
      <c r="AM99">
        <v>6</v>
      </c>
      <c r="AN99">
        <v>5</v>
      </c>
      <c r="AO99">
        <v>5</v>
      </c>
      <c r="AP99">
        <v>2</v>
      </c>
      <c r="AQ99">
        <v>5</v>
      </c>
      <c r="AR99">
        <v>5</v>
      </c>
      <c r="AS99">
        <v>5</v>
      </c>
      <c r="AT99">
        <v>5</v>
      </c>
      <c r="AU99">
        <v>5</v>
      </c>
      <c r="AV99">
        <f t="shared" si="41"/>
        <v>5</v>
      </c>
      <c r="AW99">
        <v>6</v>
      </c>
      <c r="AX99">
        <v>6</v>
      </c>
      <c r="AY99">
        <f t="shared" ref="AY99:AY130" si="55">AVERAGE(AI99,AJ99,AK99,AL99,AM99,AN99,AO99,AP99)</f>
        <v>3.5</v>
      </c>
      <c r="AZ99">
        <f t="shared" si="42"/>
        <v>1</v>
      </c>
      <c r="BA99">
        <f t="shared" ref="BA99:BA130" si="56">AVERAGE(BC101,Z99,AA99,AB99:AF99,AH99)</f>
        <v>5.125</v>
      </c>
      <c r="BB99">
        <f t="shared" si="43"/>
        <v>1</v>
      </c>
      <c r="BC99" t="s">
        <v>61</v>
      </c>
      <c r="BD99" t="s">
        <v>634</v>
      </c>
      <c r="BE99" t="s">
        <v>798</v>
      </c>
      <c r="BF99">
        <v>0</v>
      </c>
      <c r="BG99">
        <v>2</v>
      </c>
      <c r="BH99">
        <f t="shared" si="36"/>
        <v>2</v>
      </c>
      <c r="BI99">
        <v>1</v>
      </c>
      <c r="BJ99">
        <v>3</v>
      </c>
      <c r="BK99">
        <f t="shared" si="44"/>
        <v>1</v>
      </c>
      <c r="BL99" t="s">
        <v>64</v>
      </c>
      <c r="BM99" t="s">
        <v>65</v>
      </c>
      <c r="BN99" s="1">
        <v>1.0844907407407407E-2</v>
      </c>
      <c r="BO99" t="s">
        <v>799</v>
      </c>
      <c r="BP99" s="5" t="s">
        <v>1042</v>
      </c>
      <c r="BR99" s="11" t="b">
        <f t="shared" si="51"/>
        <v>0</v>
      </c>
      <c r="BS99" s="11" t="b">
        <f t="shared" si="51"/>
        <v>0</v>
      </c>
      <c r="BT99" s="11" t="b">
        <f t="shared" si="51"/>
        <v>0</v>
      </c>
      <c r="BU99" s="11" t="b">
        <f t="shared" si="51"/>
        <v>0</v>
      </c>
      <c r="BV99" s="11" t="b">
        <f t="shared" si="52"/>
        <v>0</v>
      </c>
      <c r="BW99" s="11" t="b">
        <f t="shared" si="52"/>
        <v>0</v>
      </c>
      <c r="BX99" s="5" t="s">
        <v>1089</v>
      </c>
      <c r="BY99" s="5" t="s">
        <v>1090</v>
      </c>
      <c r="BZ99" s="11" t="b">
        <f t="shared" si="45"/>
        <v>0</v>
      </c>
      <c r="CA99" s="11" t="b">
        <f t="shared" si="46"/>
        <v>1</v>
      </c>
      <c r="CB99" s="11" t="b">
        <f t="shared" si="54"/>
        <v>0</v>
      </c>
      <c r="CC99" s="11" t="b">
        <f t="shared" si="54"/>
        <v>0</v>
      </c>
      <c r="CD99" s="11" t="b">
        <f t="shared" si="54"/>
        <v>0</v>
      </c>
      <c r="CE99" s="11" t="b">
        <f t="shared" si="54"/>
        <v>0</v>
      </c>
      <c r="CF99" s="11" t="b">
        <f t="shared" si="54"/>
        <v>0</v>
      </c>
      <c r="CG99" s="11" t="b">
        <f t="shared" si="54"/>
        <v>1</v>
      </c>
      <c r="CH99" s="11" t="b">
        <f t="shared" si="54"/>
        <v>0</v>
      </c>
      <c r="CI99" s="11" t="b">
        <f t="shared" si="54"/>
        <v>0</v>
      </c>
      <c r="CJ99" s="11" t="b">
        <f t="shared" si="54"/>
        <v>0</v>
      </c>
      <c r="CK99" s="11" t="b">
        <f t="shared" si="54"/>
        <v>0</v>
      </c>
      <c r="CL99" s="11" t="b">
        <f t="shared" si="54"/>
        <v>0</v>
      </c>
      <c r="CM99" s="11" t="b">
        <f t="shared" si="54"/>
        <v>0</v>
      </c>
      <c r="CN99" s="11" t="b">
        <f t="shared" si="54"/>
        <v>0</v>
      </c>
      <c r="CO99" s="11" t="b">
        <f t="shared" si="53"/>
        <v>0</v>
      </c>
      <c r="CP99" s="11" t="b">
        <f t="shared" si="48"/>
        <v>0</v>
      </c>
      <c r="CQ99" s="11" t="b">
        <f t="shared" si="47"/>
        <v>0</v>
      </c>
    </row>
    <row r="100" spans="1:96">
      <c r="A100" t="s">
        <v>800</v>
      </c>
      <c r="B100" t="s">
        <v>801</v>
      </c>
      <c r="C100" t="s">
        <v>802</v>
      </c>
      <c r="D100" t="s">
        <v>54</v>
      </c>
      <c r="E100" t="s">
        <v>144</v>
      </c>
      <c r="F100" t="s">
        <v>56</v>
      </c>
      <c r="G100">
        <f t="shared" si="49"/>
        <v>0</v>
      </c>
      <c r="H100">
        <f t="shared" si="49"/>
        <v>0</v>
      </c>
      <c r="I100">
        <f t="shared" si="49"/>
        <v>0</v>
      </c>
      <c r="J100">
        <f t="shared" si="49"/>
        <v>1</v>
      </c>
      <c r="K100">
        <f t="shared" si="37"/>
        <v>1</v>
      </c>
      <c r="L100" t="s">
        <v>96</v>
      </c>
      <c r="M100" t="s">
        <v>803</v>
      </c>
      <c r="N100" t="str">
        <f t="shared" si="38"/>
        <v>Alabama, USA</v>
      </c>
      <c r="O100" t="s">
        <v>74</v>
      </c>
      <c r="P100" t="s">
        <v>60</v>
      </c>
      <c r="Q100">
        <v>1</v>
      </c>
      <c r="R100">
        <v>3</v>
      </c>
      <c r="S100">
        <v>1</v>
      </c>
      <c r="T100">
        <v>3</v>
      </c>
      <c r="U100">
        <v>3</v>
      </c>
      <c r="V100">
        <v>3</v>
      </c>
      <c r="W100">
        <v>3</v>
      </c>
      <c r="X100">
        <f t="shared" si="39"/>
        <v>-0.16666666666666666</v>
      </c>
      <c r="Y100">
        <f t="shared" si="40"/>
        <v>0</v>
      </c>
      <c r="Z100">
        <v>6</v>
      </c>
      <c r="AA100">
        <v>6</v>
      </c>
      <c r="AB100">
        <v>6</v>
      </c>
      <c r="AC100">
        <v>6</v>
      </c>
      <c r="AD100">
        <v>6</v>
      </c>
      <c r="AE100">
        <v>6</v>
      </c>
      <c r="AF100">
        <v>6</v>
      </c>
      <c r="AG100">
        <v>1</v>
      </c>
      <c r="AH100">
        <v>5</v>
      </c>
      <c r="AI100" s="35">
        <v>6</v>
      </c>
      <c r="AJ100">
        <v>4</v>
      </c>
      <c r="AK100">
        <v>5</v>
      </c>
      <c r="AL100">
        <v>4</v>
      </c>
      <c r="AM100">
        <v>5</v>
      </c>
      <c r="AN100">
        <v>6</v>
      </c>
      <c r="AO100">
        <v>6</v>
      </c>
      <c r="AP100">
        <v>5</v>
      </c>
      <c r="AQ100">
        <v>4</v>
      </c>
      <c r="AR100">
        <v>3</v>
      </c>
      <c r="AS100">
        <v>4</v>
      </c>
      <c r="AT100">
        <v>3</v>
      </c>
      <c r="AU100">
        <v>3</v>
      </c>
      <c r="AV100">
        <f t="shared" si="41"/>
        <v>3.4</v>
      </c>
      <c r="AW100">
        <v>6</v>
      </c>
      <c r="AX100">
        <v>6</v>
      </c>
      <c r="AY100">
        <f t="shared" si="55"/>
        <v>5.125</v>
      </c>
      <c r="AZ100">
        <f t="shared" si="42"/>
        <v>1</v>
      </c>
      <c r="BA100">
        <f t="shared" si="56"/>
        <v>5.875</v>
      </c>
      <c r="BB100">
        <f t="shared" si="43"/>
        <v>1</v>
      </c>
      <c r="BC100" t="s">
        <v>282</v>
      </c>
      <c r="BD100" t="s">
        <v>804</v>
      </c>
      <c r="BE100" t="s">
        <v>805</v>
      </c>
      <c r="BF100">
        <v>1</v>
      </c>
      <c r="BH100">
        <f t="shared" si="36"/>
        <v>1</v>
      </c>
      <c r="BI100">
        <v>1</v>
      </c>
      <c r="BJ100">
        <v>1</v>
      </c>
      <c r="BK100">
        <f t="shared" si="44"/>
        <v>0</v>
      </c>
      <c r="BL100" t="s">
        <v>285</v>
      </c>
      <c r="BM100" t="s">
        <v>286</v>
      </c>
      <c r="BN100" s="1">
        <v>3.1944444444444442E-3</v>
      </c>
      <c r="BP100" s="5" t="s">
        <v>1041</v>
      </c>
      <c r="BR100" s="11" t="b">
        <f t="shared" ref="BR100:BU119" si="57">ISNUMBER(SEARCH(BR$2,$BQ100))</f>
        <v>0</v>
      </c>
      <c r="BS100" s="11" t="b">
        <f t="shared" si="57"/>
        <v>0</v>
      </c>
      <c r="BT100" s="11" t="b">
        <f t="shared" si="57"/>
        <v>0</v>
      </c>
      <c r="BU100" s="11" t="b">
        <f t="shared" si="57"/>
        <v>0</v>
      </c>
      <c r="BV100" s="11" t="b">
        <f t="shared" si="52"/>
        <v>0</v>
      </c>
      <c r="BW100" s="11" t="b">
        <f t="shared" si="52"/>
        <v>0</v>
      </c>
      <c r="BZ100" s="11" t="b">
        <f t="shared" si="45"/>
        <v>0</v>
      </c>
      <c r="CA100" s="11" t="b">
        <f t="shared" si="46"/>
        <v>0</v>
      </c>
      <c r="CB100" s="11" t="b">
        <f t="shared" si="54"/>
        <v>0</v>
      </c>
      <c r="CC100" s="11" t="b">
        <f t="shared" si="54"/>
        <v>0</v>
      </c>
      <c r="CD100" s="11" t="b">
        <f t="shared" si="54"/>
        <v>0</v>
      </c>
      <c r="CE100" s="11" t="b">
        <f t="shared" si="54"/>
        <v>0</v>
      </c>
      <c r="CF100" s="11" t="b">
        <f t="shared" si="54"/>
        <v>0</v>
      </c>
      <c r="CG100" s="11" t="b">
        <f t="shared" si="54"/>
        <v>0</v>
      </c>
      <c r="CH100" s="11" t="b">
        <f t="shared" si="54"/>
        <v>0</v>
      </c>
      <c r="CI100" s="11" t="b">
        <f t="shared" si="54"/>
        <v>0</v>
      </c>
      <c r="CJ100" s="11" t="b">
        <f t="shared" si="54"/>
        <v>0</v>
      </c>
      <c r="CK100" s="11" t="b">
        <f t="shared" si="54"/>
        <v>0</v>
      </c>
      <c r="CL100" s="11" t="b">
        <f t="shared" si="54"/>
        <v>0</v>
      </c>
      <c r="CM100" s="11" t="b">
        <f t="shared" si="54"/>
        <v>0</v>
      </c>
      <c r="CN100" s="11" t="b">
        <f t="shared" si="54"/>
        <v>0</v>
      </c>
      <c r="CO100" s="11" t="b">
        <f t="shared" si="53"/>
        <v>0</v>
      </c>
      <c r="CP100" s="11" t="b">
        <f t="shared" si="48"/>
        <v>0</v>
      </c>
      <c r="CQ100" s="11" t="b">
        <f t="shared" si="47"/>
        <v>0</v>
      </c>
    </row>
    <row r="101" spans="1:96">
      <c r="A101" t="s">
        <v>806</v>
      </c>
      <c r="B101" t="s">
        <v>807</v>
      </c>
      <c r="C101" t="s">
        <v>802</v>
      </c>
      <c r="D101" t="s">
        <v>54</v>
      </c>
      <c r="E101" t="s">
        <v>144</v>
      </c>
      <c r="F101" t="s">
        <v>116</v>
      </c>
      <c r="G101">
        <f t="shared" si="49"/>
        <v>0</v>
      </c>
      <c r="H101">
        <f t="shared" si="49"/>
        <v>1</v>
      </c>
      <c r="I101">
        <f t="shared" si="49"/>
        <v>0</v>
      </c>
      <c r="J101">
        <f t="shared" si="49"/>
        <v>0</v>
      </c>
      <c r="K101">
        <f t="shared" si="37"/>
        <v>1</v>
      </c>
      <c r="L101" t="s">
        <v>96</v>
      </c>
      <c r="M101" t="s">
        <v>58</v>
      </c>
      <c r="N101" t="str">
        <f t="shared" si="38"/>
        <v>Portugal</v>
      </c>
      <c r="O101" t="s">
        <v>59</v>
      </c>
      <c r="P101" t="s">
        <v>60</v>
      </c>
      <c r="Q101">
        <v>4</v>
      </c>
      <c r="R101">
        <v>1</v>
      </c>
      <c r="S101">
        <v>4</v>
      </c>
      <c r="T101">
        <v>3</v>
      </c>
      <c r="U101">
        <v>1</v>
      </c>
      <c r="V101">
        <v>5</v>
      </c>
      <c r="W101">
        <v>2</v>
      </c>
      <c r="X101">
        <f t="shared" si="39"/>
        <v>0.16666666666666666</v>
      </c>
      <c r="Y101">
        <f t="shared" si="40"/>
        <v>0.20833333333333334</v>
      </c>
      <c r="Z101">
        <v>5</v>
      </c>
      <c r="AA101">
        <v>6</v>
      </c>
      <c r="AB101">
        <v>3</v>
      </c>
      <c r="AC101">
        <v>3</v>
      </c>
      <c r="AD101">
        <v>4</v>
      </c>
      <c r="AE101">
        <v>5</v>
      </c>
      <c r="AF101">
        <v>3</v>
      </c>
      <c r="AG101">
        <v>3</v>
      </c>
      <c r="AH101">
        <v>3</v>
      </c>
      <c r="AI101" s="35">
        <v>6</v>
      </c>
      <c r="AJ101">
        <v>6</v>
      </c>
      <c r="AK101">
        <v>6</v>
      </c>
      <c r="AL101">
        <v>6</v>
      </c>
      <c r="AM101">
        <v>6</v>
      </c>
      <c r="AN101">
        <v>6</v>
      </c>
      <c r="AO101">
        <v>4</v>
      </c>
      <c r="AP101">
        <v>2</v>
      </c>
      <c r="AQ101">
        <v>6</v>
      </c>
      <c r="AR101">
        <v>6</v>
      </c>
      <c r="AS101">
        <v>6</v>
      </c>
      <c r="AT101">
        <v>6</v>
      </c>
      <c r="AU101">
        <v>6</v>
      </c>
      <c r="AV101">
        <f t="shared" si="41"/>
        <v>6</v>
      </c>
      <c r="AW101">
        <v>6</v>
      </c>
      <c r="AX101">
        <v>6</v>
      </c>
      <c r="AY101">
        <f t="shared" si="55"/>
        <v>5.25</v>
      </c>
      <c r="AZ101">
        <f t="shared" si="42"/>
        <v>1</v>
      </c>
      <c r="BA101">
        <f t="shared" si="56"/>
        <v>4</v>
      </c>
      <c r="BB101">
        <f t="shared" si="43"/>
        <v>1</v>
      </c>
      <c r="BC101" t="s">
        <v>297</v>
      </c>
      <c r="BD101" t="s">
        <v>808</v>
      </c>
      <c r="BE101" t="s">
        <v>809</v>
      </c>
      <c r="BF101">
        <v>1</v>
      </c>
      <c r="BH101">
        <f t="shared" si="36"/>
        <v>1</v>
      </c>
      <c r="BI101">
        <v>1</v>
      </c>
      <c r="BJ101">
        <v>3</v>
      </c>
      <c r="BK101">
        <f t="shared" si="44"/>
        <v>1</v>
      </c>
      <c r="BL101" t="s">
        <v>315</v>
      </c>
      <c r="BM101" t="s">
        <v>316</v>
      </c>
      <c r="BN101" s="1">
        <v>4.2939814814814811E-3</v>
      </c>
      <c r="BP101" s="5" t="s">
        <v>1041</v>
      </c>
      <c r="BR101" s="11" t="b">
        <f t="shared" si="57"/>
        <v>0</v>
      </c>
      <c r="BS101" s="11" t="b">
        <f t="shared" si="57"/>
        <v>0</v>
      </c>
      <c r="BT101" s="11" t="b">
        <f t="shared" si="57"/>
        <v>0</v>
      </c>
      <c r="BU101" s="11" t="b">
        <f t="shared" si="57"/>
        <v>0</v>
      </c>
      <c r="BV101" s="11" t="b">
        <f t="shared" si="52"/>
        <v>0</v>
      </c>
      <c r="BW101" s="11" t="b">
        <f t="shared" si="52"/>
        <v>0</v>
      </c>
      <c r="BZ101" s="11" t="b">
        <f t="shared" si="45"/>
        <v>0</v>
      </c>
      <c r="CA101" s="11" t="b">
        <f t="shared" si="46"/>
        <v>0</v>
      </c>
      <c r="CB101" s="11" t="b">
        <f t="shared" si="54"/>
        <v>0</v>
      </c>
      <c r="CC101" s="11" t="b">
        <f t="shared" si="54"/>
        <v>0</v>
      </c>
      <c r="CD101" s="11" t="b">
        <f t="shared" si="54"/>
        <v>0</v>
      </c>
      <c r="CE101" s="11" t="b">
        <f t="shared" si="54"/>
        <v>0</v>
      </c>
      <c r="CF101" s="11" t="b">
        <f t="shared" si="54"/>
        <v>0</v>
      </c>
      <c r="CG101" s="11" t="b">
        <f t="shared" si="54"/>
        <v>0</v>
      </c>
      <c r="CH101" s="11" t="b">
        <f t="shared" si="54"/>
        <v>0</v>
      </c>
      <c r="CI101" s="11" t="b">
        <f t="shared" si="54"/>
        <v>0</v>
      </c>
      <c r="CJ101" s="11" t="b">
        <f t="shared" si="54"/>
        <v>0</v>
      </c>
      <c r="CK101" s="11" t="b">
        <f t="shared" si="54"/>
        <v>0</v>
      </c>
      <c r="CL101" s="11" t="b">
        <f t="shared" si="54"/>
        <v>0</v>
      </c>
      <c r="CM101" s="11" t="b">
        <f t="shared" si="54"/>
        <v>0</v>
      </c>
      <c r="CN101" s="11" t="b">
        <f t="shared" si="54"/>
        <v>0</v>
      </c>
      <c r="CO101" s="11" t="b">
        <f t="shared" si="53"/>
        <v>0</v>
      </c>
      <c r="CP101" s="11" t="b">
        <f t="shared" si="48"/>
        <v>0</v>
      </c>
      <c r="CQ101" s="11" t="b">
        <f t="shared" si="47"/>
        <v>0</v>
      </c>
    </row>
    <row r="102" spans="1:96">
      <c r="A102" t="s">
        <v>810</v>
      </c>
      <c r="B102" t="s">
        <v>811</v>
      </c>
      <c r="C102" t="s">
        <v>802</v>
      </c>
      <c r="D102" t="s">
        <v>70</v>
      </c>
      <c r="E102" t="s">
        <v>144</v>
      </c>
      <c r="F102" t="s">
        <v>56</v>
      </c>
      <c r="G102">
        <f t="shared" ref="G102:J133" si="58">IF(ISNUMBER(SEARCH(G$2,$F102)),1,0)</f>
        <v>0</v>
      </c>
      <c r="H102">
        <f t="shared" si="58"/>
        <v>0</v>
      </c>
      <c r="I102">
        <f t="shared" si="58"/>
        <v>0</v>
      </c>
      <c r="J102">
        <f t="shared" si="58"/>
        <v>1</v>
      </c>
      <c r="K102">
        <f t="shared" si="37"/>
        <v>1</v>
      </c>
      <c r="L102" t="s">
        <v>96</v>
      </c>
      <c r="M102" t="s">
        <v>812</v>
      </c>
      <c r="N102" t="str">
        <f t="shared" si="38"/>
        <v>blackburn, england</v>
      </c>
      <c r="O102" t="s">
        <v>74</v>
      </c>
      <c r="P102" t="s">
        <v>98</v>
      </c>
      <c r="Q102">
        <v>4</v>
      </c>
      <c r="R102">
        <v>4</v>
      </c>
      <c r="S102">
        <v>3</v>
      </c>
      <c r="T102">
        <v>4</v>
      </c>
      <c r="U102">
        <v>5</v>
      </c>
      <c r="V102">
        <v>4</v>
      </c>
      <c r="W102">
        <v>5</v>
      </c>
      <c r="X102">
        <f t="shared" si="39"/>
        <v>-4.1666666666666664E-2</v>
      </c>
      <c r="Y102">
        <f t="shared" si="40"/>
        <v>-8.3333333333333329E-2</v>
      </c>
      <c r="Z102">
        <v>5</v>
      </c>
      <c r="AA102">
        <v>5</v>
      </c>
      <c r="AB102">
        <v>5</v>
      </c>
      <c r="AC102">
        <v>5</v>
      </c>
      <c r="AD102">
        <v>5</v>
      </c>
      <c r="AE102">
        <v>6</v>
      </c>
      <c r="AF102">
        <v>5</v>
      </c>
      <c r="AG102">
        <v>0</v>
      </c>
      <c r="AH102">
        <v>6</v>
      </c>
      <c r="AI102" s="35">
        <v>5</v>
      </c>
      <c r="AJ102">
        <v>5</v>
      </c>
      <c r="AK102">
        <v>6</v>
      </c>
      <c r="AL102">
        <v>5</v>
      </c>
      <c r="AM102">
        <v>6</v>
      </c>
      <c r="AN102">
        <v>6</v>
      </c>
      <c r="AO102">
        <v>6</v>
      </c>
      <c r="AP102">
        <v>4</v>
      </c>
      <c r="AQ102">
        <v>5</v>
      </c>
      <c r="AR102">
        <v>5</v>
      </c>
      <c r="AS102">
        <v>6</v>
      </c>
      <c r="AT102">
        <v>5</v>
      </c>
      <c r="AU102">
        <v>6</v>
      </c>
      <c r="AV102">
        <f t="shared" si="41"/>
        <v>5.4</v>
      </c>
      <c r="AW102">
        <v>6</v>
      </c>
      <c r="AX102">
        <v>6</v>
      </c>
      <c r="AY102">
        <f t="shared" si="55"/>
        <v>5.375</v>
      </c>
      <c r="AZ102">
        <f t="shared" si="42"/>
        <v>1</v>
      </c>
      <c r="BA102">
        <f t="shared" si="56"/>
        <v>5.25</v>
      </c>
      <c r="BB102">
        <f t="shared" si="43"/>
        <v>1</v>
      </c>
      <c r="BC102" t="s">
        <v>297</v>
      </c>
      <c r="BD102" t="s">
        <v>813</v>
      </c>
      <c r="BE102" t="s">
        <v>814</v>
      </c>
      <c r="BF102">
        <v>1</v>
      </c>
      <c r="BH102">
        <f t="shared" si="36"/>
        <v>1</v>
      </c>
      <c r="BI102">
        <v>1</v>
      </c>
      <c r="BJ102">
        <v>1</v>
      </c>
      <c r="BK102">
        <f t="shared" si="44"/>
        <v>0</v>
      </c>
      <c r="BL102" t="s">
        <v>300</v>
      </c>
      <c r="BM102" t="s">
        <v>301</v>
      </c>
      <c r="BN102" s="1">
        <v>2.4189814814814816E-3</v>
      </c>
      <c r="BO102" t="s">
        <v>815</v>
      </c>
      <c r="BP102" s="5" t="s">
        <v>736</v>
      </c>
      <c r="BQ102" s="5" t="s">
        <v>1159</v>
      </c>
      <c r="BR102" s="11" t="b">
        <f t="shared" si="57"/>
        <v>0</v>
      </c>
      <c r="BS102" s="11" t="b">
        <f t="shared" si="57"/>
        <v>0</v>
      </c>
      <c r="BT102" s="11" t="b">
        <f t="shared" si="57"/>
        <v>1</v>
      </c>
      <c r="BU102" s="11" t="b">
        <f t="shared" si="57"/>
        <v>0</v>
      </c>
      <c r="BV102" s="11" t="b">
        <f t="shared" si="52"/>
        <v>0</v>
      </c>
      <c r="BW102" s="11" t="b">
        <f t="shared" si="52"/>
        <v>0</v>
      </c>
      <c r="BZ102" s="11" t="b">
        <f t="shared" si="45"/>
        <v>0</v>
      </c>
      <c r="CA102" s="11" t="b">
        <f t="shared" si="46"/>
        <v>0</v>
      </c>
      <c r="CB102" s="11" t="b">
        <f t="shared" si="54"/>
        <v>0</v>
      </c>
      <c r="CC102" s="11" t="b">
        <f t="shared" si="54"/>
        <v>0</v>
      </c>
      <c r="CD102" s="11" t="b">
        <f t="shared" si="54"/>
        <v>0</v>
      </c>
      <c r="CE102" s="11" t="b">
        <f t="shared" si="54"/>
        <v>0</v>
      </c>
      <c r="CF102" s="11" t="b">
        <f t="shared" si="54"/>
        <v>0</v>
      </c>
      <c r="CG102" s="11" t="b">
        <f t="shared" si="54"/>
        <v>0</v>
      </c>
      <c r="CH102" s="11" t="b">
        <f t="shared" si="54"/>
        <v>0</v>
      </c>
      <c r="CI102" s="11" t="b">
        <f t="shared" si="54"/>
        <v>0</v>
      </c>
      <c r="CJ102" s="11" t="b">
        <f t="shared" si="54"/>
        <v>0</v>
      </c>
      <c r="CK102" s="11" t="b">
        <f t="shared" si="54"/>
        <v>0</v>
      </c>
      <c r="CL102" s="11" t="b">
        <f t="shared" si="54"/>
        <v>0</v>
      </c>
      <c r="CM102" s="11" t="b">
        <f t="shared" si="54"/>
        <v>0</v>
      </c>
      <c r="CN102" s="11" t="b">
        <f t="shared" si="54"/>
        <v>0</v>
      </c>
      <c r="CO102" s="11" t="b">
        <f t="shared" si="53"/>
        <v>0</v>
      </c>
      <c r="CP102" s="11" t="b">
        <f t="shared" si="48"/>
        <v>0</v>
      </c>
      <c r="CQ102" s="11" t="b">
        <f t="shared" si="47"/>
        <v>0</v>
      </c>
      <c r="CR102" t="s">
        <v>92</v>
      </c>
    </row>
    <row r="103" spans="1:96">
      <c r="A103" t="s">
        <v>816</v>
      </c>
      <c r="B103" t="s">
        <v>817</v>
      </c>
      <c r="C103" t="s">
        <v>802</v>
      </c>
      <c r="D103" t="s">
        <v>70</v>
      </c>
      <c r="E103" t="s">
        <v>55</v>
      </c>
      <c r="F103" t="s">
        <v>132</v>
      </c>
      <c r="G103">
        <f t="shared" si="58"/>
        <v>1</v>
      </c>
      <c r="H103">
        <f t="shared" si="58"/>
        <v>0</v>
      </c>
      <c r="I103">
        <f t="shared" si="58"/>
        <v>0</v>
      </c>
      <c r="J103">
        <f t="shared" si="58"/>
        <v>0</v>
      </c>
      <c r="K103">
        <f t="shared" si="37"/>
        <v>1</v>
      </c>
      <c r="L103" t="s">
        <v>124</v>
      </c>
      <c r="M103" t="s">
        <v>125</v>
      </c>
      <c r="N103" t="str">
        <f t="shared" si="38"/>
        <v>United Kingdom</v>
      </c>
      <c r="O103" t="s">
        <v>59</v>
      </c>
      <c r="P103" t="s">
        <v>98</v>
      </c>
      <c r="Q103">
        <v>5</v>
      </c>
      <c r="R103">
        <v>2</v>
      </c>
      <c r="S103">
        <v>2</v>
      </c>
      <c r="T103">
        <v>1</v>
      </c>
      <c r="U103">
        <v>4</v>
      </c>
      <c r="V103">
        <v>5</v>
      </c>
      <c r="W103">
        <v>5</v>
      </c>
      <c r="X103">
        <f t="shared" si="39"/>
        <v>0.16666666666666666</v>
      </c>
      <c r="Y103">
        <f t="shared" si="40"/>
        <v>-0.125</v>
      </c>
      <c r="Z103">
        <v>4</v>
      </c>
      <c r="AA103">
        <v>5</v>
      </c>
      <c r="AB103">
        <v>5</v>
      </c>
      <c r="AC103">
        <v>5</v>
      </c>
      <c r="AD103">
        <v>4</v>
      </c>
      <c r="AE103">
        <v>4</v>
      </c>
      <c r="AF103">
        <v>5</v>
      </c>
      <c r="AG103">
        <v>2</v>
      </c>
      <c r="AH103">
        <v>4</v>
      </c>
      <c r="AI103" s="35">
        <v>5</v>
      </c>
      <c r="AJ103">
        <v>5</v>
      </c>
      <c r="AK103">
        <v>5</v>
      </c>
      <c r="AL103">
        <v>5</v>
      </c>
      <c r="AM103">
        <v>4</v>
      </c>
      <c r="AN103">
        <v>5</v>
      </c>
      <c r="AO103">
        <v>4</v>
      </c>
      <c r="AP103">
        <v>6</v>
      </c>
      <c r="AQ103">
        <v>1</v>
      </c>
      <c r="AR103">
        <v>4</v>
      </c>
      <c r="AS103">
        <v>5</v>
      </c>
      <c r="AT103">
        <v>3</v>
      </c>
      <c r="AU103">
        <v>5</v>
      </c>
      <c r="AV103">
        <f t="shared" si="41"/>
        <v>3.6</v>
      </c>
      <c r="AW103">
        <v>6</v>
      </c>
      <c r="AX103">
        <v>6</v>
      </c>
      <c r="AY103">
        <f t="shared" si="55"/>
        <v>4.875</v>
      </c>
      <c r="AZ103">
        <f t="shared" si="42"/>
        <v>1</v>
      </c>
      <c r="BA103">
        <f t="shared" si="56"/>
        <v>4.5</v>
      </c>
      <c r="BB103">
        <f t="shared" si="43"/>
        <v>1</v>
      </c>
      <c r="BC103" t="s">
        <v>145</v>
      </c>
      <c r="BD103" t="s">
        <v>392</v>
      </c>
      <c r="BE103" t="s">
        <v>818</v>
      </c>
      <c r="BF103">
        <v>1</v>
      </c>
      <c r="BH103">
        <f t="shared" si="36"/>
        <v>1</v>
      </c>
      <c r="BI103">
        <v>1</v>
      </c>
      <c r="BJ103">
        <v>3</v>
      </c>
      <c r="BK103">
        <f t="shared" si="44"/>
        <v>1</v>
      </c>
      <c r="BL103" t="s">
        <v>148</v>
      </c>
      <c r="BM103" t="s">
        <v>149</v>
      </c>
      <c r="BN103" s="1">
        <v>3.3680555555555551E-3</v>
      </c>
      <c r="BO103" t="s">
        <v>819</v>
      </c>
      <c r="BP103" s="5" t="s">
        <v>1042</v>
      </c>
      <c r="BR103" s="11" t="b">
        <f t="shared" si="57"/>
        <v>0</v>
      </c>
      <c r="BS103" s="11" t="b">
        <f t="shared" si="57"/>
        <v>0</v>
      </c>
      <c r="BT103" s="11" t="b">
        <f t="shared" si="57"/>
        <v>0</v>
      </c>
      <c r="BU103" s="11" t="b">
        <f t="shared" si="57"/>
        <v>0</v>
      </c>
      <c r="BV103" s="11" t="b">
        <f t="shared" si="52"/>
        <v>0</v>
      </c>
      <c r="BW103" s="11" t="b">
        <f t="shared" si="52"/>
        <v>0</v>
      </c>
      <c r="BX103" s="5" t="s">
        <v>1091</v>
      </c>
      <c r="BY103" s="5" t="s">
        <v>1092</v>
      </c>
      <c r="BZ103" s="11" t="b">
        <f t="shared" si="45"/>
        <v>0</v>
      </c>
      <c r="CA103" s="11" t="b">
        <f t="shared" si="46"/>
        <v>0</v>
      </c>
      <c r="CB103" s="11" t="b">
        <f t="shared" si="54"/>
        <v>0</v>
      </c>
      <c r="CC103" s="11" t="b">
        <f t="shared" si="54"/>
        <v>0</v>
      </c>
      <c r="CD103" s="11" t="b">
        <f t="shared" si="54"/>
        <v>0</v>
      </c>
      <c r="CE103" s="11" t="b">
        <f t="shared" si="54"/>
        <v>0</v>
      </c>
      <c r="CF103" s="11" t="b">
        <f t="shared" si="54"/>
        <v>0</v>
      </c>
      <c r="CG103" s="11" t="b">
        <f t="shared" si="54"/>
        <v>0</v>
      </c>
      <c r="CH103" s="11" t="b">
        <f t="shared" si="54"/>
        <v>0</v>
      </c>
      <c r="CI103" s="11" t="b">
        <f t="shared" si="54"/>
        <v>0</v>
      </c>
      <c r="CJ103" s="11" t="b">
        <f t="shared" si="54"/>
        <v>0</v>
      </c>
      <c r="CK103" s="11" t="b">
        <f t="shared" si="54"/>
        <v>0</v>
      </c>
      <c r="CL103" s="11" t="b">
        <f t="shared" si="54"/>
        <v>0</v>
      </c>
      <c r="CM103" s="11" t="b">
        <f t="shared" si="54"/>
        <v>0</v>
      </c>
      <c r="CN103" s="11" t="b">
        <f t="shared" si="54"/>
        <v>0</v>
      </c>
      <c r="CO103" s="11" t="b">
        <f t="shared" si="53"/>
        <v>0</v>
      </c>
      <c r="CP103" s="11" t="b">
        <f t="shared" si="48"/>
        <v>0</v>
      </c>
      <c r="CQ103" s="11" t="b">
        <f t="shared" si="47"/>
        <v>0</v>
      </c>
      <c r="CR103" t="s">
        <v>820</v>
      </c>
    </row>
    <row r="104" spans="1:96">
      <c r="A104" t="s">
        <v>821</v>
      </c>
      <c r="B104" t="s">
        <v>822</v>
      </c>
      <c r="C104" t="s">
        <v>802</v>
      </c>
      <c r="D104" t="s">
        <v>81</v>
      </c>
      <c r="E104" t="s">
        <v>71</v>
      </c>
      <c r="F104" t="s">
        <v>56</v>
      </c>
      <c r="G104">
        <f t="shared" si="58"/>
        <v>0</v>
      </c>
      <c r="H104">
        <f t="shared" si="58"/>
        <v>0</v>
      </c>
      <c r="I104">
        <f t="shared" si="58"/>
        <v>0</v>
      </c>
      <c r="J104">
        <f t="shared" si="58"/>
        <v>1</v>
      </c>
      <c r="K104">
        <f t="shared" si="37"/>
        <v>1</v>
      </c>
      <c r="L104" t="s">
        <v>96</v>
      </c>
      <c r="M104" t="s">
        <v>244</v>
      </c>
      <c r="N104" t="str">
        <f t="shared" si="38"/>
        <v>Uk</v>
      </c>
      <c r="O104" t="s">
        <v>59</v>
      </c>
      <c r="P104" t="s">
        <v>98</v>
      </c>
      <c r="Q104">
        <v>2</v>
      </c>
      <c r="R104">
        <v>5</v>
      </c>
      <c r="S104">
        <v>3</v>
      </c>
      <c r="T104">
        <v>3</v>
      </c>
      <c r="U104">
        <v>5</v>
      </c>
      <c r="V104">
        <v>3</v>
      </c>
      <c r="W104">
        <v>2</v>
      </c>
      <c r="X104">
        <f t="shared" si="39"/>
        <v>-0.125</v>
      </c>
      <c r="Y104">
        <f t="shared" si="40"/>
        <v>-4.1666666666666664E-2</v>
      </c>
      <c r="Z104">
        <v>2</v>
      </c>
      <c r="AA104">
        <v>4</v>
      </c>
      <c r="AB104">
        <v>1</v>
      </c>
      <c r="AC104">
        <v>5</v>
      </c>
      <c r="AD104">
        <v>2</v>
      </c>
      <c r="AE104">
        <v>6</v>
      </c>
      <c r="AF104">
        <v>3</v>
      </c>
      <c r="AG104">
        <v>0</v>
      </c>
      <c r="AH104">
        <v>6</v>
      </c>
      <c r="AI104" s="35">
        <v>5</v>
      </c>
      <c r="AJ104">
        <v>5</v>
      </c>
      <c r="AK104">
        <v>1</v>
      </c>
      <c r="AL104">
        <v>3</v>
      </c>
      <c r="AM104">
        <v>5</v>
      </c>
      <c r="AN104">
        <v>5</v>
      </c>
      <c r="AO104">
        <v>4</v>
      </c>
      <c r="AP104">
        <v>3</v>
      </c>
      <c r="AQ104">
        <v>0</v>
      </c>
      <c r="AR104">
        <v>0</v>
      </c>
      <c r="AS104">
        <v>0</v>
      </c>
      <c r="AT104">
        <v>0</v>
      </c>
      <c r="AU104">
        <v>0</v>
      </c>
      <c r="AV104">
        <f t="shared" si="41"/>
        <v>0</v>
      </c>
      <c r="AW104">
        <v>6</v>
      </c>
      <c r="AX104">
        <v>6</v>
      </c>
      <c r="AY104">
        <f t="shared" si="55"/>
        <v>3.875</v>
      </c>
      <c r="AZ104">
        <f t="shared" si="42"/>
        <v>1</v>
      </c>
      <c r="BA104">
        <f t="shared" si="56"/>
        <v>3.625</v>
      </c>
      <c r="BB104">
        <f t="shared" si="43"/>
        <v>1</v>
      </c>
      <c r="BC104" t="s">
        <v>86</v>
      </c>
      <c r="BD104" t="s">
        <v>62</v>
      </c>
      <c r="BE104" t="s">
        <v>823</v>
      </c>
      <c r="BF104">
        <v>1</v>
      </c>
      <c r="BH104">
        <f t="shared" si="36"/>
        <v>1</v>
      </c>
      <c r="BI104">
        <v>1</v>
      </c>
      <c r="BJ104">
        <v>1</v>
      </c>
      <c r="BK104">
        <f t="shared" si="44"/>
        <v>0</v>
      </c>
      <c r="BL104" t="s">
        <v>106</v>
      </c>
      <c r="BM104" t="s">
        <v>90</v>
      </c>
      <c r="BN104" s="1">
        <v>8.1597222222222227E-3</v>
      </c>
      <c r="BO104" t="s">
        <v>824</v>
      </c>
      <c r="BP104" s="5" t="s">
        <v>1041</v>
      </c>
      <c r="BR104" s="11" t="b">
        <f t="shared" si="57"/>
        <v>0</v>
      </c>
      <c r="BS104" s="11" t="b">
        <f t="shared" si="57"/>
        <v>0</v>
      </c>
      <c r="BT104" s="11" t="b">
        <f t="shared" si="57"/>
        <v>0</v>
      </c>
      <c r="BU104" s="11" t="b">
        <f t="shared" si="57"/>
        <v>0</v>
      </c>
      <c r="BV104" s="11" t="b">
        <f t="shared" ref="BV104:BW123" si="59">ISNUMBER(SEARCH(BV$2,$BQ104))</f>
        <v>0</v>
      </c>
      <c r="BW104" s="11" t="b">
        <f t="shared" si="59"/>
        <v>0</v>
      </c>
      <c r="BZ104" s="11" t="b">
        <f t="shared" si="45"/>
        <v>0</v>
      </c>
      <c r="CA104" s="11" t="b">
        <f t="shared" si="46"/>
        <v>0</v>
      </c>
      <c r="CB104" s="11" t="b">
        <f t="shared" si="54"/>
        <v>0</v>
      </c>
      <c r="CC104" s="11" t="b">
        <f t="shared" si="54"/>
        <v>0</v>
      </c>
      <c r="CD104" s="11" t="b">
        <f t="shared" si="54"/>
        <v>0</v>
      </c>
      <c r="CE104" s="11" t="b">
        <f t="shared" si="54"/>
        <v>0</v>
      </c>
      <c r="CF104" s="11" t="b">
        <f t="shared" si="54"/>
        <v>0</v>
      </c>
      <c r="CG104" s="11" t="b">
        <f t="shared" si="54"/>
        <v>0</v>
      </c>
      <c r="CH104" s="11" t="b">
        <f t="shared" si="54"/>
        <v>0</v>
      </c>
      <c r="CI104" s="11" t="b">
        <f t="shared" si="54"/>
        <v>0</v>
      </c>
      <c r="CJ104" s="11" t="b">
        <f t="shared" si="54"/>
        <v>0</v>
      </c>
      <c r="CK104" s="11" t="b">
        <f t="shared" si="54"/>
        <v>0</v>
      </c>
      <c r="CL104" s="11" t="b">
        <f t="shared" si="54"/>
        <v>0</v>
      </c>
      <c r="CM104" s="11" t="b">
        <f t="shared" si="54"/>
        <v>0</v>
      </c>
      <c r="CN104" s="11" t="b">
        <f t="shared" si="54"/>
        <v>0</v>
      </c>
      <c r="CO104" s="11" t="b">
        <f t="shared" si="53"/>
        <v>0</v>
      </c>
      <c r="CP104" s="11" t="b">
        <f t="shared" si="48"/>
        <v>0</v>
      </c>
      <c r="CQ104" s="11" t="b">
        <f t="shared" si="47"/>
        <v>0</v>
      </c>
      <c r="CR104" t="s">
        <v>169</v>
      </c>
    </row>
    <row r="105" spans="1:96">
      <c r="A105" t="s">
        <v>825</v>
      </c>
      <c r="B105" t="s">
        <v>826</v>
      </c>
      <c r="C105" t="s">
        <v>802</v>
      </c>
      <c r="D105" t="s">
        <v>70</v>
      </c>
      <c r="E105" t="s">
        <v>71</v>
      </c>
      <c r="F105" t="s">
        <v>56</v>
      </c>
      <c r="G105">
        <f t="shared" si="58"/>
        <v>0</v>
      </c>
      <c r="H105">
        <f t="shared" si="58"/>
        <v>0</v>
      </c>
      <c r="I105">
        <f t="shared" si="58"/>
        <v>0</v>
      </c>
      <c r="J105">
        <f t="shared" si="58"/>
        <v>1</v>
      </c>
      <c r="K105">
        <f t="shared" si="37"/>
        <v>1</v>
      </c>
      <c r="L105" t="s">
        <v>96</v>
      </c>
      <c r="M105" t="s">
        <v>510</v>
      </c>
      <c r="N105" t="str">
        <f t="shared" si="38"/>
        <v>England</v>
      </c>
      <c r="O105" t="s">
        <v>59</v>
      </c>
      <c r="P105" t="s">
        <v>98</v>
      </c>
      <c r="Q105">
        <v>1</v>
      </c>
      <c r="R105">
        <v>5</v>
      </c>
      <c r="S105">
        <v>3</v>
      </c>
      <c r="T105">
        <v>3</v>
      </c>
      <c r="U105">
        <v>4</v>
      </c>
      <c r="V105">
        <v>0</v>
      </c>
      <c r="W105">
        <v>4</v>
      </c>
      <c r="X105">
        <f t="shared" si="39"/>
        <v>-0.16666666666666666</v>
      </c>
      <c r="Y105">
        <f t="shared" si="40"/>
        <v>-0.20833333333333334</v>
      </c>
      <c r="Z105">
        <v>6</v>
      </c>
      <c r="AA105">
        <v>6</v>
      </c>
      <c r="AB105">
        <v>3</v>
      </c>
      <c r="AC105">
        <v>4</v>
      </c>
      <c r="AD105">
        <v>3</v>
      </c>
      <c r="AE105">
        <v>3</v>
      </c>
      <c r="AF105">
        <v>0</v>
      </c>
      <c r="AG105">
        <v>5</v>
      </c>
      <c r="AH105">
        <v>1</v>
      </c>
      <c r="AI105" s="35">
        <v>6</v>
      </c>
      <c r="AJ105">
        <v>6</v>
      </c>
      <c r="AK105">
        <v>6</v>
      </c>
      <c r="AL105">
        <v>4</v>
      </c>
      <c r="AM105">
        <v>6</v>
      </c>
      <c r="AN105">
        <v>6</v>
      </c>
      <c r="AO105">
        <v>6</v>
      </c>
      <c r="AP105">
        <v>3</v>
      </c>
      <c r="AQ105">
        <v>2</v>
      </c>
      <c r="AR105">
        <v>2</v>
      </c>
      <c r="AS105">
        <v>6</v>
      </c>
      <c r="AT105">
        <v>2</v>
      </c>
      <c r="AU105">
        <v>2</v>
      </c>
      <c r="AV105">
        <f t="shared" si="41"/>
        <v>2.8</v>
      </c>
      <c r="AW105">
        <v>6</v>
      </c>
      <c r="AX105">
        <v>3</v>
      </c>
      <c r="AY105">
        <f t="shared" si="55"/>
        <v>5.375</v>
      </c>
      <c r="AZ105">
        <f t="shared" si="42"/>
        <v>1</v>
      </c>
      <c r="BA105">
        <f t="shared" si="56"/>
        <v>3.25</v>
      </c>
      <c r="BB105">
        <f t="shared" si="43"/>
        <v>1</v>
      </c>
      <c r="BC105" t="s">
        <v>297</v>
      </c>
      <c r="BD105" t="s">
        <v>827</v>
      </c>
      <c r="BE105" t="s">
        <v>828</v>
      </c>
      <c r="BF105">
        <v>1</v>
      </c>
      <c r="BH105">
        <f t="shared" si="36"/>
        <v>1</v>
      </c>
      <c r="BI105">
        <v>1</v>
      </c>
      <c r="BJ105">
        <v>3</v>
      </c>
      <c r="BK105">
        <f t="shared" si="44"/>
        <v>1</v>
      </c>
      <c r="BL105" t="s">
        <v>300</v>
      </c>
      <c r="BM105" t="s">
        <v>301</v>
      </c>
      <c r="BN105" s="1">
        <v>3.8657407407407408E-3</v>
      </c>
      <c r="BO105" t="s">
        <v>829</v>
      </c>
      <c r="BP105" s="5" t="s">
        <v>1044</v>
      </c>
      <c r="BR105" s="11" t="b">
        <f t="shared" si="57"/>
        <v>0</v>
      </c>
      <c r="BS105" s="11" t="b">
        <f t="shared" si="57"/>
        <v>0</v>
      </c>
      <c r="BT105" s="11" t="b">
        <f t="shared" si="57"/>
        <v>0</v>
      </c>
      <c r="BU105" s="11" t="b">
        <f t="shared" si="57"/>
        <v>0</v>
      </c>
      <c r="BV105" s="11" t="b">
        <f t="shared" si="59"/>
        <v>0</v>
      </c>
      <c r="BW105" s="11" t="b">
        <f t="shared" si="59"/>
        <v>0</v>
      </c>
      <c r="BZ105" s="11" t="b">
        <f t="shared" si="45"/>
        <v>0</v>
      </c>
      <c r="CA105" s="11" t="b">
        <f t="shared" si="46"/>
        <v>0</v>
      </c>
      <c r="CB105" s="11" t="b">
        <f t="shared" si="54"/>
        <v>0</v>
      </c>
      <c r="CC105" s="11" t="b">
        <f t="shared" si="54"/>
        <v>0</v>
      </c>
      <c r="CD105" s="11" t="b">
        <f t="shared" si="54"/>
        <v>0</v>
      </c>
      <c r="CE105" s="11" t="b">
        <f t="shared" si="54"/>
        <v>0</v>
      </c>
      <c r="CF105" s="11" t="b">
        <f t="shared" si="54"/>
        <v>0</v>
      </c>
      <c r="CG105" s="11" t="b">
        <f t="shared" si="54"/>
        <v>0</v>
      </c>
      <c r="CH105" s="11" t="b">
        <f t="shared" si="54"/>
        <v>0</v>
      </c>
      <c r="CI105" s="11" t="b">
        <f t="shared" si="54"/>
        <v>0</v>
      </c>
      <c r="CJ105" s="11" t="b">
        <f t="shared" si="54"/>
        <v>0</v>
      </c>
      <c r="CK105" s="11" t="b">
        <f t="shared" si="54"/>
        <v>0</v>
      </c>
      <c r="CL105" s="11" t="b">
        <f t="shared" si="54"/>
        <v>0</v>
      </c>
      <c r="CM105" s="11" t="b">
        <f t="shared" si="54"/>
        <v>0</v>
      </c>
      <c r="CN105" s="11" t="b">
        <f t="shared" si="54"/>
        <v>0</v>
      </c>
      <c r="CO105" s="11" t="b">
        <f t="shared" si="53"/>
        <v>0</v>
      </c>
      <c r="CP105" s="11" t="b">
        <f t="shared" si="48"/>
        <v>0</v>
      </c>
      <c r="CQ105" s="11" t="b">
        <f t="shared" si="47"/>
        <v>0</v>
      </c>
    </row>
    <row r="106" spans="1:96">
      <c r="A106" t="s">
        <v>830</v>
      </c>
      <c r="B106" t="s">
        <v>831</v>
      </c>
      <c r="C106" t="s">
        <v>802</v>
      </c>
      <c r="D106" t="s">
        <v>70</v>
      </c>
      <c r="E106" t="s">
        <v>82</v>
      </c>
      <c r="F106" t="s">
        <v>83</v>
      </c>
      <c r="G106">
        <f t="shared" si="58"/>
        <v>0</v>
      </c>
      <c r="H106">
        <f t="shared" si="58"/>
        <v>0</v>
      </c>
      <c r="I106">
        <f t="shared" si="58"/>
        <v>1</v>
      </c>
      <c r="J106">
        <f t="shared" si="58"/>
        <v>0</v>
      </c>
      <c r="K106">
        <f t="shared" si="37"/>
        <v>1</v>
      </c>
      <c r="L106" t="s">
        <v>96</v>
      </c>
      <c r="M106" t="s">
        <v>125</v>
      </c>
      <c r="N106" t="str">
        <f t="shared" si="38"/>
        <v>United Kingdom</v>
      </c>
      <c r="O106" t="s">
        <v>74</v>
      </c>
      <c r="P106" t="s">
        <v>98</v>
      </c>
      <c r="Q106">
        <v>5</v>
      </c>
      <c r="R106">
        <v>4</v>
      </c>
      <c r="S106">
        <v>5</v>
      </c>
      <c r="T106">
        <v>4</v>
      </c>
      <c r="U106">
        <v>4</v>
      </c>
      <c r="V106">
        <v>4</v>
      </c>
      <c r="W106">
        <v>3</v>
      </c>
      <c r="X106">
        <f t="shared" si="39"/>
        <v>8.3333333333333329E-2</v>
      </c>
      <c r="Y106">
        <f t="shared" si="40"/>
        <v>4.1666666666666664E-2</v>
      </c>
      <c r="Z106">
        <v>2</v>
      </c>
      <c r="AA106">
        <v>5</v>
      </c>
      <c r="AB106">
        <v>3</v>
      </c>
      <c r="AC106">
        <v>5</v>
      </c>
      <c r="AD106">
        <v>3</v>
      </c>
      <c r="AE106">
        <v>5</v>
      </c>
      <c r="AF106">
        <v>3</v>
      </c>
      <c r="AG106">
        <v>4</v>
      </c>
      <c r="AH106">
        <v>2</v>
      </c>
      <c r="AI106" s="35">
        <v>2</v>
      </c>
      <c r="AJ106">
        <v>3</v>
      </c>
      <c r="AK106">
        <v>2</v>
      </c>
      <c r="AL106">
        <v>1</v>
      </c>
      <c r="AM106">
        <v>5</v>
      </c>
      <c r="AN106">
        <v>4</v>
      </c>
      <c r="AO106">
        <v>4</v>
      </c>
      <c r="AP106">
        <v>2</v>
      </c>
      <c r="AQ106">
        <v>3</v>
      </c>
      <c r="AR106">
        <v>3</v>
      </c>
      <c r="AS106">
        <v>3</v>
      </c>
      <c r="AT106">
        <v>3</v>
      </c>
      <c r="AU106">
        <v>3</v>
      </c>
      <c r="AV106">
        <f t="shared" si="41"/>
        <v>3</v>
      </c>
      <c r="AW106">
        <v>6</v>
      </c>
      <c r="AX106">
        <v>5</v>
      </c>
      <c r="AY106">
        <f t="shared" si="55"/>
        <v>2.875</v>
      </c>
      <c r="AZ106">
        <f t="shared" si="42"/>
        <v>0</v>
      </c>
      <c r="BA106">
        <f t="shared" si="56"/>
        <v>3.5</v>
      </c>
      <c r="BB106">
        <f t="shared" si="43"/>
        <v>1</v>
      </c>
      <c r="BC106" t="s">
        <v>61</v>
      </c>
      <c r="BD106" t="s">
        <v>384</v>
      </c>
      <c r="BE106" t="s">
        <v>832</v>
      </c>
      <c r="BF106">
        <v>1</v>
      </c>
      <c r="BH106">
        <f t="shared" si="36"/>
        <v>1</v>
      </c>
      <c r="BI106">
        <v>1</v>
      </c>
      <c r="BJ106">
        <v>1</v>
      </c>
      <c r="BK106">
        <f t="shared" si="44"/>
        <v>0</v>
      </c>
      <c r="BL106" t="s">
        <v>181</v>
      </c>
      <c r="BM106" t="s">
        <v>65</v>
      </c>
      <c r="BN106" s="1">
        <v>9.1782407407407403E-3</v>
      </c>
      <c r="BO106" t="s">
        <v>833</v>
      </c>
      <c r="BP106" s="5" t="s">
        <v>1042</v>
      </c>
      <c r="BR106" s="11" t="b">
        <f t="shared" si="57"/>
        <v>0</v>
      </c>
      <c r="BS106" s="11" t="b">
        <f t="shared" si="57"/>
        <v>0</v>
      </c>
      <c r="BT106" s="11" t="b">
        <f t="shared" si="57"/>
        <v>0</v>
      </c>
      <c r="BU106" s="11" t="b">
        <f t="shared" si="57"/>
        <v>0</v>
      </c>
      <c r="BV106" s="11" t="b">
        <f t="shared" si="59"/>
        <v>0</v>
      </c>
      <c r="BW106" s="11" t="b">
        <f t="shared" si="59"/>
        <v>0</v>
      </c>
      <c r="BX106" s="5" t="s">
        <v>1093</v>
      </c>
      <c r="BY106" s="5" t="s">
        <v>1073</v>
      </c>
      <c r="BZ106" s="11" t="b">
        <f t="shared" si="45"/>
        <v>0</v>
      </c>
      <c r="CA106" s="11" t="b">
        <f t="shared" si="46"/>
        <v>0</v>
      </c>
      <c r="CB106" s="11" t="b">
        <f t="shared" si="54"/>
        <v>0</v>
      </c>
      <c r="CC106" s="11" t="b">
        <f t="shared" si="54"/>
        <v>1</v>
      </c>
      <c r="CD106" s="11" t="b">
        <f t="shared" si="54"/>
        <v>0</v>
      </c>
      <c r="CE106" s="11" t="b">
        <f t="shared" si="54"/>
        <v>0</v>
      </c>
      <c r="CF106" s="11" t="b">
        <f t="shared" si="54"/>
        <v>0</v>
      </c>
      <c r="CG106" s="11" t="b">
        <f t="shared" si="54"/>
        <v>0</v>
      </c>
      <c r="CH106" s="11" t="b">
        <f t="shared" si="54"/>
        <v>0</v>
      </c>
      <c r="CI106" s="11" t="b">
        <f t="shared" si="54"/>
        <v>0</v>
      </c>
      <c r="CJ106" s="11" t="b">
        <f t="shared" si="54"/>
        <v>0</v>
      </c>
      <c r="CK106" s="11" t="b">
        <f t="shared" si="54"/>
        <v>1</v>
      </c>
      <c r="CL106" s="11" t="b">
        <f t="shared" si="54"/>
        <v>1</v>
      </c>
      <c r="CM106" s="11" t="b">
        <f t="shared" si="54"/>
        <v>0</v>
      </c>
      <c r="CN106" s="11" t="b">
        <f t="shared" si="54"/>
        <v>0</v>
      </c>
      <c r="CO106" s="11" t="b">
        <f t="shared" si="53"/>
        <v>0</v>
      </c>
      <c r="CP106" s="11" t="b">
        <f t="shared" si="48"/>
        <v>1</v>
      </c>
      <c r="CQ106" s="11" t="b">
        <f t="shared" si="47"/>
        <v>0</v>
      </c>
    </row>
    <row r="107" spans="1:96">
      <c r="A107" t="s">
        <v>834</v>
      </c>
      <c r="B107" t="s">
        <v>835</v>
      </c>
      <c r="C107" t="s">
        <v>802</v>
      </c>
      <c r="D107" t="s">
        <v>54</v>
      </c>
      <c r="E107" t="s">
        <v>71</v>
      </c>
      <c r="F107" t="s">
        <v>116</v>
      </c>
      <c r="G107">
        <f t="shared" si="58"/>
        <v>0</v>
      </c>
      <c r="H107">
        <f t="shared" si="58"/>
        <v>1</v>
      </c>
      <c r="I107">
        <f t="shared" si="58"/>
        <v>0</v>
      </c>
      <c r="J107">
        <f t="shared" si="58"/>
        <v>0</v>
      </c>
      <c r="K107">
        <f t="shared" si="37"/>
        <v>1</v>
      </c>
      <c r="L107" t="s">
        <v>72</v>
      </c>
      <c r="M107" t="s">
        <v>185</v>
      </c>
      <c r="N107" t="str">
        <f t="shared" si="38"/>
        <v>Italy</v>
      </c>
      <c r="O107" t="s">
        <v>59</v>
      </c>
      <c r="P107" t="s">
        <v>60</v>
      </c>
      <c r="Q107">
        <v>2</v>
      </c>
      <c r="R107">
        <v>3</v>
      </c>
      <c r="S107">
        <v>3</v>
      </c>
      <c r="T107">
        <v>4</v>
      </c>
      <c r="U107">
        <v>3</v>
      </c>
      <c r="V107">
        <v>0</v>
      </c>
      <c r="W107">
        <v>2</v>
      </c>
      <c r="X107">
        <f t="shared" si="39"/>
        <v>-8.3333333333333329E-2</v>
      </c>
      <c r="Y107">
        <f t="shared" si="40"/>
        <v>-4.1666666666666664E-2</v>
      </c>
      <c r="Z107">
        <v>6</v>
      </c>
      <c r="AA107">
        <v>6</v>
      </c>
      <c r="AB107">
        <v>3</v>
      </c>
      <c r="AC107">
        <v>6</v>
      </c>
      <c r="AD107">
        <v>5</v>
      </c>
      <c r="AE107">
        <v>5</v>
      </c>
      <c r="AF107">
        <v>3</v>
      </c>
      <c r="AG107">
        <v>3</v>
      </c>
      <c r="AH107">
        <v>3</v>
      </c>
      <c r="AI107" s="35">
        <v>3</v>
      </c>
      <c r="AJ107">
        <v>5</v>
      </c>
      <c r="AK107">
        <v>4</v>
      </c>
      <c r="AL107">
        <v>5</v>
      </c>
      <c r="AM107">
        <v>6</v>
      </c>
      <c r="AN107">
        <v>5</v>
      </c>
      <c r="AO107">
        <v>5</v>
      </c>
      <c r="AP107">
        <v>4</v>
      </c>
      <c r="AQ107">
        <v>3</v>
      </c>
      <c r="AR107">
        <v>3</v>
      </c>
      <c r="AS107">
        <v>3</v>
      </c>
      <c r="AT107">
        <v>3</v>
      </c>
      <c r="AU107">
        <v>3</v>
      </c>
      <c r="AV107">
        <f t="shared" si="41"/>
        <v>3</v>
      </c>
      <c r="AW107">
        <v>6</v>
      </c>
      <c r="AX107">
        <v>3</v>
      </c>
      <c r="AY107">
        <f t="shared" si="55"/>
        <v>4.625</v>
      </c>
      <c r="AZ107">
        <f t="shared" si="42"/>
        <v>1</v>
      </c>
      <c r="BA107">
        <f t="shared" si="56"/>
        <v>4.625</v>
      </c>
      <c r="BB107">
        <f t="shared" si="43"/>
        <v>1</v>
      </c>
      <c r="BC107" t="s">
        <v>297</v>
      </c>
      <c r="BD107" t="s">
        <v>326</v>
      </c>
      <c r="BE107" t="s">
        <v>836</v>
      </c>
      <c r="BF107">
        <v>2</v>
      </c>
      <c r="BH107">
        <f t="shared" si="36"/>
        <v>2</v>
      </c>
      <c r="BI107">
        <v>1</v>
      </c>
      <c r="BJ107">
        <v>2</v>
      </c>
      <c r="BK107">
        <f t="shared" si="44"/>
        <v>1</v>
      </c>
      <c r="BL107" t="s">
        <v>545</v>
      </c>
      <c r="BM107" t="s">
        <v>301</v>
      </c>
      <c r="BN107" s="1">
        <v>4.0972222222222226E-3</v>
      </c>
      <c r="BP107" s="5" t="s">
        <v>1041</v>
      </c>
      <c r="BR107" s="11" t="b">
        <f t="shared" si="57"/>
        <v>0</v>
      </c>
      <c r="BS107" s="11" t="b">
        <f t="shared" si="57"/>
        <v>0</v>
      </c>
      <c r="BT107" s="11" t="b">
        <f t="shared" si="57"/>
        <v>0</v>
      </c>
      <c r="BU107" s="11" t="b">
        <f t="shared" si="57"/>
        <v>0</v>
      </c>
      <c r="BV107" s="11" t="b">
        <f t="shared" si="59"/>
        <v>0</v>
      </c>
      <c r="BW107" s="11" t="b">
        <f t="shared" si="59"/>
        <v>0</v>
      </c>
      <c r="BZ107" s="11" t="b">
        <f t="shared" si="45"/>
        <v>0</v>
      </c>
      <c r="CA107" s="11" t="b">
        <f t="shared" si="46"/>
        <v>0</v>
      </c>
      <c r="CB107" s="11" t="b">
        <f t="shared" si="54"/>
        <v>0</v>
      </c>
      <c r="CC107" s="11" t="b">
        <f t="shared" si="54"/>
        <v>0</v>
      </c>
      <c r="CD107" s="11" t="b">
        <f t="shared" si="54"/>
        <v>0</v>
      </c>
      <c r="CE107" s="11" t="b">
        <f t="shared" si="54"/>
        <v>0</v>
      </c>
      <c r="CF107" s="11" t="b">
        <f t="shared" si="54"/>
        <v>0</v>
      </c>
      <c r="CG107" s="11" t="b">
        <f t="shared" si="54"/>
        <v>0</v>
      </c>
      <c r="CH107" s="11" t="b">
        <f t="shared" si="54"/>
        <v>0</v>
      </c>
      <c r="CI107" s="11" t="b">
        <f t="shared" si="54"/>
        <v>0</v>
      </c>
      <c r="CJ107" s="11" t="b">
        <f t="shared" si="54"/>
        <v>0</v>
      </c>
      <c r="CK107" s="11" t="b">
        <f t="shared" si="54"/>
        <v>0</v>
      </c>
      <c r="CL107" s="11" t="b">
        <f t="shared" si="54"/>
        <v>0</v>
      </c>
      <c r="CM107" s="11" t="b">
        <f t="shared" si="54"/>
        <v>0</v>
      </c>
      <c r="CN107" s="11" t="b">
        <f t="shared" si="54"/>
        <v>0</v>
      </c>
      <c r="CO107" s="11" t="b">
        <f t="shared" si="53"/>
        <v>0</v>
      </c>
      <c r="CP107" s="11" t="b">
        <f t="shared" si="48"/>
        <v>0</v>
      </c>
      <c r="CQ107" s="11" t="b">
        <f t="shared" si="47"/>
        <v>0</v>
      </c>
    </row>
    <row r="108" spans="1:96">
      <c r="A108" t="s">
        <v>837</v>
      </c>
      <c r="B108" t="s">
        <v>838</v>
      </c>
      <c r="C108" t="s">
        <v>802</v>
      </c>
      <c r="D108" t="s">
        <v>54</v>
      </c>
      <c r="E108" t="s">
        <v>71</v>
      </c>
      <c r="F108" t="s">
        <v>116</v>
      </c>
      <c r="G108">
        <f t="shared" si="58"/>
        <v>0</v>
      </c>
      <c r="H108">
        <f t="shared" si="58"/>
        <v>1</v>
      </c>
      <c r="I108">
        <f t="shared" si="58"/>
        <v>0</v>
      </c>
      <c r="J108">
        <f t="shared" si="58"/>
        <v>0</v>
      </c>
      <c r="K108">
        <f t="shared" si="37"/>
        <v>1</v>
      </c>
      <c r="L108" t="s">
        <v>96</v>
      </c>
      <c r="M108" t="s">
        <v>109</v>
      </c>
      <c r="N108" t="str">
        <f t="shared" si="38"/>
        <v>UK</v>
      </c>
      <c r="O108" t="s">
        <v>74</v>
      </c>
      <c r="P108" t="s">
        <v>98</v>
      </c>
      <c r="Q108">
        <v>4</v>
      </c>
      <c r="R108">
        <v>3</v>
      </c>
      <c r="S108">
        <v>5</v>
      </c>
      <c r="T108">
        <v>3</v>
      </c>
      <c r="U108">
        <v>5</v>
      </c>
      <c r="V108">
        <v>4</v>
      </c>
      <c r="W108">
        <v>6</v>
      </c>
      <c r="X108">
        <f t="shared" si="39"/>
        <v>0.125</v>
      </c>
      <c r="Y108">
        <f t="shared" si="40"/>
        <v>-0.16666666666666666</v>
      </c>
      <c r="Z108">
        <v>3</v>
      </c>
      <c r="AA108">
        <v>4</v>
      </c>
      <c r="AB108">
        <v>1</v>
      </c>
      <c r="AC108">
        <v>3</v>
      </c>
      <c r="AD108">
        <v>6</v>
      </c>
      <c r="AE108">
        <v>6</v>
      </c>
      <c r="AF108">
        <v>3</v>
      </c>
      <c r="AG108">
        <v>2</v>
      </c>
      <c r="AH108">
        <v>4</v>
      </c>
      <c r="AI108" s="35">
        <v>4</v>
      </c>
      <c r="AJ108">
        <v>2</v>
      </c>
      <c r="AK108">
        <v>6</v>
      </c>
      <c r="AL108">
        <v>4</v>
      </c>
      <c r="AM108">
        <v>6</v>
      </c>
      <c r="AN108">
        <v>5</v>
      </c>
      <c r="AO108">
        <v>5</v>
      </c>
      <c r="AP108">
        <v>3</v>
      </c>
      <c r="AQ108">
        <v>4</v>
      </c>
      <c r="AR108">
        <v>4</v>
      </c>
      <c r="AS108">
        <v>4</v>
      </c>
      <c r="AT108">
        <v>1</v>
      </c>
      <c r="AU108">
        <v>3</v>
      </c>
      <c r="AV108">
        <f t="shared" si="41"/>
        <v>3.2</v>
      </c>
      <c r="AW108">
        <v>6</v>
      </c>
      <c r="AX108">
        <v>6</v>
      </c>
      <c r="AY108">
        <f t="shared" si="55"/>
        <v>4.375</v>
      </c>
      <c r="AZ108">
        <f t="shared" si="42"/>
        <v>1</v>
      </c>
      <c r="BA108">
        <f t="shared" si="56"/>
        <v>3.75</v>
      </c>
      <c r="BB108">
        <f t="shared" si="43"/>
        <v>1</v>
      </c>
      <c r="BC108" t="s">
        <v>282</v>
      </c>
      <c r="BD108" t="s">
        <v>451</v>
      </c>
      <c r="BE108" t="s">
        <v>646</v>
      </c>
      <c r="BF108">
        <v>2</v>
      </c>
      <c r="BH108">
        <f t="shared" si="36"/>
        <v>2</v>
      </c>
      <c r="BI108">
        <v>1</v>
      </c>
      <c r="BJ108">
        <v>5</v>
      </c>
      <c r="BK108">
        <f t="shared" si="44"/>
        <v>1</v>
      </c>
      <c r="BL108" t="s">
        <v>839</v>
      </c>
      <c r="BM108" t="s">
        <v>370</v>
      </c>
      <c r="BN108" s="1">
        <v>5.8449074074074072E-3</v>
      </c>
      <c r="BO108" t="s">
        <v>840</v>
      </c>
      <c r="BP108" s="5" t="s">
        <v>1051</v>
      </c>
      <c r="BQ108" s="5" t="s">
        <v>1160</v>
      </c>
      <c r="BR108" s="11" t="b">
        <f t="shared" si="57"/>
        <v>0</v>
      </c>
      <c r="BS108" s="11" t="b">
        <f t="shared" si="57"/>
        <v>1</v>
      </c>
      <c r="BT108" s="11" t="b">
        <f t="shared" si="57"/>
        <v>0</v>
      </c>
      <c r="BU108" s="11" t="b">
        <f t="shared" si="57"/>
        <v>1</v>
      </c>
      <c r="BV108" s="11" t="b">
        <f t="shared" si="59"/>
        <v>0</v>
      </c>
      <c r="BW108" s="11" t="b">
        <f t="shared" si="59"/>
        <v>0</v>
      </c>
      <c r="BX108" s="5" t="s">
        <v>1094</v>
      </c>
      <c r="BZ108" s="11" t="b">
        <f t="shared" si="45"/>
        <v>1</v>
      </c>
      <c r="CA108" s="11" t="b">
        <f t="shared" si="46"/>
        <v>1</v>
      </c>
      <c r="CB108" s="11" t="b">
        <f t="shared" si="54"/>
        <v>0</v>
      </c>
      <c r="CC108" s="11" t="b">
        <f t="shared" si="54"/>
        <v>1</v>
      </c>
      <c r="CD108" s="11" t="b">
        <f t="shared" si="54"/>
        <v>0</v>
      </c>
      <c r="CE108" s="11" t="b">
        <f t="shared" si="54"/>
        <v>0</v>
      </c>
      <c r="CF108" s="11" t="b">
        <f t="shared" si="54"/>
        <v>0</v>
      </c>
      <c r="CG108" s="11" t="b">
        <f t="shared" si="54"/>
        <v>0</v>
      </c>
      <c r="CH108" s="11" t="b">
        <f t="shared" si="54"/>
        <v>0</v>
      </c>
      <c r="CI108" s="11" t="b">
        <f t="shared" si="54"/>
        <v>0</v>
      </c>
      <c r="CJ108" s="11" t="b">
        <f t="shared" si="54"/>
        <v>0</v>
      </c>
      <c r="CK108" s="11" t="b">
        <f t="shared" si="54"/>
        <v>0</v>
      </c>
      <c r="CL108" s="11" t="b">
        <f t="shared" si="54"/>
        <v>1</v>
      </c>
      <c r="CM108" s="11" t="b">
        <f t="shared" si="54"/>
        <v>0</v>
      </c>
      <c r="CN108" s="11" t="b">
        <f t="shared" si="54"/>
        <v>0</v>
      </c>
      <c r="CO108" s="11" t="b">
        <f t="shared" si="53"/>
        <v>0</v>
      </c>
      <c r="CP108" s="11" t="b">
        <f t="shared" si="48"/>
        <v>0</v>
      </c>
      <c r="CQ108" s="11" t="b">
        <f t="shared" si="47"/>
        <v>0</v>
      </c>
      <c r="CR108" t="s">
        <v>841</v>
      </c>
    </row>
    <row r="109" spans="1:96">
      <c r="A109" t="s">
        <v>842</v>
      </c>
      <c r="B109" t="s">
        <v>843</v>
      </c>
      <c r="C109" t="s">
        <v>802</v>
      </c>
      <c r="D109" t="s">
        <v>70</v>
      </c>
      <c r="E109" t="s">
        <v>55</v>
      </c>
      <c r="F109" t="s">
        <v>56</v>
      </c>
      <c r="G109">
        <f t="shared" si="58"/>
        <v>0</v>
      </c>
      <c r="H109">
        <f t="shared" si="58"/>
        <v>0</v>
      </c>
      <c r="I109">
        <f t="shared" si="58"/>
        <v>0</v>
      </c>
      <c r="J109">
        <f t="shared" si="58"/>
        <v>1</v>
      </c>
      <c r="K109">
        <f t="shared" si="37"/>
        <v>1</v>
      </c>
      <c r="L109" t="s">
        <v>72</v>
      </c>
      <c r="M109" t="s">
        <v>844</v>
      </c>
      <c r="N109" t="str">
        <f t="shared" si="38"/>
        <v>France</v>
      </c>
      <c r="O109" t="s">
        <v>74</v>
      </c>
      <c r="P109" t="s">
        <v>60</v>
      </c>
      <c r="Q109">
        <v>1</v>
      </c>
      <c r="R109">
        <v>3</v>
      </c>
      <c r="S109">
        <v>4</v>
      </c>
      <c r="T109">
        <v>4</v>
      </c>
      <c r="U109">
        <v>4</v>
      </c>
      <c r="V109">
        <v>4</v>
      </c>
      <c r="W109">
        <v>5</v>
      </c>
      <c r="X109">
        <f t="shared" si="39"/>
        <v>-8.3333333333333329E-2</v>
      </c>
      <c r="Y109">
        <f t="shared" si="40"/>
        <v>-4.1666666666666664E-2</v>
      </c>
      <c r="Z109">
        <v>4</v>
      </c>
      <c r="AA109">
        <v>6</v>
      </c>
      <c r="AB109">
        <v>4</v>
      </c>
      <c r="AC109">
        <v>6</v>
      </c>
      <c r="AD109">
        <v>5</v>
      </c>
      <c r="AE109">
        <v>6</v>
      </c>
      <c r="AF109">
        <v>3</v>
      </c>
      <c r="AG109">
        <v>0</v>
      </c>
      <c r="AH109">
        <v>6</v>
      </c>
      <c r="AI109" s="35">
        <v>3</v>
      </c>
      <c r="AJ109">
        <v>4</v>
      </c>
      <c r="AK109">
        <v>4</v>
      </c>
      <c r="AL109">
        <v>2</v>
      </c>
      <c r="AM109">
        <v>5</v>
      </c>
      <c r="AN109">
        <v>3</v>
      </c>
      <c r="AO109">
        <v>5</v>
      </c>
      <c r="AP109">
        <v>6</v>
      </c>
      <c r="AQ109">
        <v>0</v>
      </c>
      <c r="AR109">
        <v>1</v>
      </c>
      <c r="AS109">
        <v>1</v>
      </c>
      <c r="AT109">
        <v>1</v>
      </c>
      <c r="AU109">
        <v>1</v>
      </c>
      <c r="AV109">
        <f t="shared" si="41"/>
        <v>0.8</v>
      </c>
      <c r="AW109">
        <v>6</v>
      </c>
      <c r="AX109">
        <v>5</v>
      </c>
      <c r="AY109">
        <f t="shared" si="55"/>
        <v>4</v>
      </c>
      <c r="AZ109">
        <f t="shared" si="42"/>
        <v>1</v>
      </c>
      <c r="BA109">
        <f t="shared" si="56"/>
        <v>5</v>
      </c>
      <c r="BB109">
        <f t="shared" si="43"/>
        <v>1</v>
      </c>
      <c r="BC109" t="s">
        <v>297</v>
      </c>
      <c r="BD109" t="s">
        <v>326</v>
      </c>
      <c r="BE109" t="s">
        <v>836</v>
      </c>
      <c r="BF109">
        <v>1</v>
      </c>
      <c r="BH109">
        <f t="shared" si="36"/>
        <v>1</v>
      </c>
      <c r="BI109">
        <v>1</v>
      </c>
      <c r="BJ109">
        <v>2</v>
      </c>
      <c r="BK109">
        <f t="shared" si="44"/>
        <v>1</v>
      </c>
      <c r="BL109" t="s">
        <v>300</v>
      </c>
      <c r="BM109" t="s">
        <v>301</v>
      </c>
      <c r="BN109" s="1">
        <v>6.053240740740741E-3</v>
      </c>
      <c r="BP109" s="5" t="s">
        <v>1041</v>
      </c>
      <c r="BR109" s="11" t="b">
        <f t="shared" si="57"/>
        <v>0</v>
      </c>
      <c r="BS109" s="11" t="b">
        <f t="shared" si="57"/>
        <v>0</v>
      </c>
      <c r="BT109" s="11" t="b">
        <f t="shared" si="57"/>
        <v>0</v>
      </c>
      <c r="BU109" s="11" t="b">
        <f t="shared" si="57"/>
        <v>0</v>
      </c>
      <c r="BV109" s="11" t="b">
        <f t="shared" si="59"/>
        <v>0</v>
      </c>
      <c r="BW109" s="11" t="b">
        <f t="shared" si="59"/>
        <v>0</v>
      </c>
      <c r="BZ109" s="11" t="b">
        <f t="shared" si="45"/>
        <v>0</v>
      </c>
      <c r="CA109" s="11" t="b">
        <f t="shared" si="46"/>
        <v>0</v>
      </c>
      <c r="CB109" s="11" t="b">
        <f t="shared" si="54"/>
        <v>0</v>
      </c>
      <c r="CC109" s="11" t="b">
        <f t="shared" si="54"/>
        <v>0</v>
      </c>
      <c r="CD109" s="11" t="b">
        <f t="shared" si="54"/>
        <v>0</v>
      </c>
      <c r="CE109" s="11" t="b">
        <f t="shared" si="54"/>
        <v>0</v>
      </c>
      <c r="CF109" s="11" t="b">
        <f t="shared" si="54"/>
        <v>0</v>
      </c>
      <c r="CG109" s="11" t="b">
        <f t="shared" si="54"/>
        <v>0</v>
      </c>
      <c r="CH109" s="11" t="b">
        <f t="shared" si="54"/>
        <v>0</v>
      </c>
      <c r="CI109" s="11" t="b">
        <f t="shared" si="54"/>
        <v>0</v>
      </c>
      <c r="CJ109" s="11" t="b">
        <f t="shared" si="54"/>
        <v>0</v>
      </c>
      <c r="CK109" s="11" t="b">
        <f t="shared" si="54"/>
        <v>0</v>
      </c>
      <c r="CL109" s="11" t="b">
        <f t="shared" si="54"/>
        <v>0</v>
      </c>
      <c r="CM109" s="11" t="b">
        <f t="shared" si="54"/>
        <v>0</v>
      </c>
      <c r="CN109" s="11" t="b">
        <f t="shared" si="54"/>
        <v>0</v>
      </c>
      <c r="CO109" s="11" t="b">
        <f t="shared" si="53"/>
        <v>0</v>
      </c>
      <c r="CP109" s="11" t="b">
        <f t="shared" si="48"/>
        <v>0</v>
      </c>
      <c r="CQ109" s="11" t="b">
        <f t="shared" si="47"/>
        <v>0</v>
      </c>
    </row>
    <row r="110" spans="1:96">
      <c r="A110" t="s">
        <v>845</v>
      </c>
      <c r="B110" t="s">
        <v>846</v>
      </c>
      <c r="C110" t="s">
        <v>802</v>
      </c>
      <c r="D110" t="s">
        <v>70</v>
      </c>
      <c r="E110" t="s">
        <v>71</v>
      </c>
      <c r="F110" t="s">
        <v>56</v>
      </c>
      <c r="G110">
        <f t="shared" si="58"/>
        <v>0</v>
      </c>
      <c r="H110">
        <f t="shared" si="58"/>
        <v>0</v>
      </c>
      <c r="I110">
        <f t="shared" si="58"/>
        <v>0</v>
      </c>
      <c r="J110">
        <f t="shared" si="58"/>
        <v>1</v>
      </c>
      <c r="K110">
        <f t="shared" si="37"/>
        <v>1</v>
      </c>
      <c r="L110" t="s">
        <v>72</v>
      </c>
      <c r="M110" t="s">
        <v>84</v>
      </c>
      <c r="N110" t="str">
        <f t="shared" si="38"/>
        <v>United States</v>
      </c>
      <c r="O110" t="s">
        <v>74</v>
      </c>
      <c r="P110" t="s">
        <v>60</v>
      </c>
      <c r="Q110">
        <v>2</v>
      </c>
      <c r="R110">
        <v>1</v>
      </c>
      <c r="S110">
        <v>1</v>
      </c>
      <c r="T110">
        <v>2</v>
      </c>
      <c r="U110">
        <v>3</v>
      </c>
      <c r="V110">
        <v>3</v>
      </c>
      <c r="W110">
        <v>4</v>
      </c>
      <c r="X110">
        <f t="shared" si="39"/>
        <v>0</v>
      </c>
      <c r="Y110">
        <f t="shared" si="40"/>
        <v>-8.3333333333333329E-2</v>
      </c>
      <c r="Z110">
        <v>1</v>
      </c>
      <c r="AA110">
        <v>6</v>
      </c>
      <c r="AB110">
        <v>6</v>
      </c>
      <c r="AC110">
        <v>6</v>
      </c>
      <c r="AD110">
        <v>6</v>
      </c>
      <c r="AE110">
        <v>6</v>
      </c>
      <c r="AF110">
        <v>6</v>
      </c>
      <c r="AG110">
        <v>0</v>
      </c>
      <c r="AH110">
        <v>6</v>
      </c>
      <c r="AI110" s="35">
        <v>4</v>
      </c>
      <c r="AJ110">
        <v>3</v>
      </c>
      <c r="AK110">
        <v>3</v>
      </c>
      <c r="AL110">
        <v>1</v>
      </c>
      <c r="AM110">
        <v>6</v>
      </c>
      <c r="AN110">
        <v>3</v>
      </c>
      <c r="AO110">
        <v>5</v>
      </c>
      <c r="AP110">
        <v>5</v>
      </c>
      <c r="AQ110">
        <v>0</v>
      </c>
      <c r="AR110">
        <v>1</v>
      </c>
      <c r="AS110">
        <v>4</v>
      </c>
      <c r="AT110">
        <v>1</v>
      </c>
      <c r="AU110">
        <v>0</v>
      </c>
      <c r="AV110">
        <f t="shared" si="41"/>
        <v>1.2</v>
      </c>
      <c r="AW110">
        <v>6</v>
      </c>
      <c r="AX110">
        <v>6</v>
      </c>
      <c r="AY110">
        <f t="shared" si="55"/>
        <v>3.75</v>
      </c>
      <c r="AZ110">
        <f t="shared" si="42"/>
        <v>1</v>
      </c>
      <c r="BA110">
        <f t="shared" si="56"/>
        <v>5.375</v>
      </c>
      <c r="BB110">
        <f t="shared" si="43"/>
        <v>1</v>
      </c>
      <c r="BC110" t="s">
        <v>61</v>
      </c>
      <c r="BD110" t="s">
        <v>473</v>
      </c>
      <c r="BE110" t="s">
        <v>487</v>
      </c>
      <c r="BF110">
        <v>0</v>
      </c>
      <c r="BG110">
        <v>0</v>
      </c>
      <c r="BH110">
        <f t="shared" si="36"/>
        <v>0</v>
      </c>
      <c r="BI110">
        <v>2</v>
      </c>
      <c r="BJ110">
        <v>3</v>
      </c>
      <c r="BK110">
        <f t="shared" si="44"/>
        <v>1</v>
      </c>
      <c r="BL110" t="s">
        <v>847</v>
      </c>
      <c r="BM110" t="s">
        <v>236</v>
      </c>
      <c r="BN110" s="1">
        <v>3.6111111111111114E-3</v>
      </c>
      <c r="BO110" t="s">
        <v>848</v>
      </c>
      <c r="BP110" s="5" t="s">
        <v>1042</v>
      </c>
      <c r="BR110" s="11" t="b">
        <f t="shared" si="57"/>
        <v>0</v>
      </c>
      <c r="BS110" s="11" t="b">
        <f t="shared" si="57"/>
        <v>0</v>
      </c>
      <c r="BT110" s="11" t="b">
        <f t="shared" si="57"/>
        <v>0</v>
      </c>
      <c r="BU110" s="11" t="b">
        <f t="shared" si="57"/>
        <v>0</v>
      </c>
      <c r="BV110" s="11" t="b">
        <f t="shared" si="59"/>
        <v>0</v>
      </c>
      <c r="BW110" s="11" t="b">
        <f t="shared" si="59"/>
        <v>0</v>
      </c>
      <c r="BX110" s="5" t="s">
        <v>1045</v>
      </c>
      <c r="BY110" s="5" t="s">
        <v>1073</v>
      </c>
      <c r="BZ110" s="11" t="b">
        <f t="shared" si="45"/>
        <v>0</v>
      </c>
      <c r="CA110" s="11" t="b">
        <f t="shared" si="46"/>
        <v>0</v>
      </c>
      <c r="CB110" s="11" t="b">
        <f t="shared" si="54"/>
        <v>0</v>
      </c>
      <c r="CC110" s="11" t="b">
        <f t="shared" si="54"/>
        <v>1</v>
      </c>
      <c r="CD110" s="11" t="b">
        <f t="shared" si="54"/>
        <v>0</v>
      </c>
      <c r="CE110" s="11" t="b">
        <f t="shared" si="54"/>
        <v>0</v>
      </c>
      <c r="CF110" s="11" t="b">
        <f t="shared" si="54"/>
        <v>0</v>
      </c>
      <c r="CG110" s="11" t="b">
        <f t="shared" si="54"/>
        <v>0</v>
      </c>
      <c r="CH110" s="11" t="b">
        <f t="shared" si="54"/>
        <v>0</v>
      </c>
      <c r="CI110" s="11" t="b">
        <f t="shared" si="54"/>
        <v>0</v>
      </c>
      <c r="CJ110" s="11" t="b">
        <f t="shared" si="54"/>
        <v>0</v>
      </c>
      <c r="CK110" s="11" t="b">
        <f t="shared" si="54"/>
        <v>0</v>
      </c>
      <c r="CL110" s="11" t="b">
        <f t="shared" si="54"/>
        <v>1</v>
      </c>
      <c r="CM110" s="11" t="b">
        <f t="shared" si="54"/>
        <v>0</v>
      </c>
      <c r="CN110" s="11" t="b">
        <f t="shared" si="54"/>
        <v>0</v>
      </c>
      <c r="CO110" s="11" t="b">
        <f t="shared" si="53"/>
        <v>0</v>
      </c>
      <c r="CP110" s="11" t="b">
        <f t="shared" si="48"/>
        <v>1</v>
      </c>
      <c r="CQ110" s="11" t="b">
        <f t="shared" si="47"/>
        <v>0</v>
      </c>
    </row>
    <row r="111" spans="1:96">
      <c r="A111" t="s">
        <v>849</v>
      </c>
      <c r="B111" t="s">
        <v>850</v>
      </c>
      <c r="C111" t="s">
        <v>802</v>
      </c>
      <c r="D111" t="s">
        <v>70</v>
      </c>
      <c r="E111" t="s">
        <v>82</v>
      </c>
      <c r="F111" t="s">
        <v>132</v>
      </c>
      <c r="G111">
        <f t="shared" si="58"/>
        <v>1</v>
      </c>
      <c r="H111">
        <f t="shared" si="58"/>
        <v>0</v>
      </c>
      <c r="I111">
        <f t="shared" si="58"/>
        <v>0</v>
      </c>
      <c r="J111">
        <f t="shared" si="58"/>
        <v>0</v>
      </c>
      <c r="K111">
        <f t="shared" si="37"/>
        <v>1</v>
      </c>
      <c r="L111" t="s">
        <v>96</v>
      </c>
      <c r="M111" t="s">
        <v>492</v>
      </c>
      <c r="N111" t="str">
        <f t="shared" si="38"/>
        <v>Estonia</v>
      </c>
      <c r="O111" t="s">
        <v>74</v>
      </c>
      <c r="P111" t="s">
        <v>60</v>
      </c>
      <c r="Q111">
        <v>2</v>
      </c>
      <c r="R111">
        <v>2</v>
      </c>
      <c r="S111">
        <v>3</v>
      </c>
      <c r="T111">
        <v>2</v>
      </c>
      <c r="U111">
        <v>3</v>
      </c>
      <c r="V111">
        <v>2</v>
      </c>
      <c r="W111">
        <v>5</v>
      </c>
      <c r="X111">
        <f t="shared" si="39"/>
        <v>4.1666666666666664E-2</v>
      </c>
      <c r="Y111">
        <f t="shared" si="40"/>
        <v>-0.16666666666666666</v>
      </c>
      <c r="Z111">
        <v>6</v>
      </c>
      <c r="AA111">
        <v>6</v>
      </c>
      <c r="AB111">
        <v>4</v>
      </c>
      <c r="AC111">
        <v>5</v>
      </c>
      <c r="AD111">
        <v>4</v>
      </c>
      <c r="AE111">
        <v>6</v>
      </c>
      <c r="AF111">
        <v>5</v>
      </c>
      <c r="AG111">
        <v>0</v>
      </c>
      <c r="AH111">
        <v>6</v>
      </c>
      <c r="AI111" s="35">
        <v>5</v>
      </c>
      <c r="AJ111">
        <v>6</v>
      </c>
      <c r="AK111">
        <v>6</v>
      </c>
      <c r="AL111">
        <v>6</v>
      </c>
      <c r="AM111">
        <v>6</v>
      </c>
      <c r="AN111">
        <v>6</v>
      </c>
      <c r="AO111">
        <v>5</v>
      </c>
      <c r="AP111">
        <v>5</v>
      </c>
      <c r="AQ111">
        <v>5</v>
      </c>
      <c r="AR111">
        <v>5</v>
      </c>
      <c r="AS111">
        <v>5</v>
      </c>
      <c r="AT111">
        <v>5</v>
      </c>
      <c r="AU111">
        <v>5</v>
      </c>
      <c r="AV111">
        <f t="shared" si="41"/>
        <v>5</v>
      </c>
      <c r="AW111">
        <v>6</v>
      </c>
      <c r="AX111">
        <v>6</v>
      </c>
      <c r="AY111">
        <f t="shared" si="55"/>
        <v>5.625</v>
      </c>
      <c r="AZ111">
        <f t="shared" si="42"/>
        <v>1</v>
      </c>
      <c r="BA111">
        <f t="shared" si="56"/>
        <v>5.25</v>
      </c>
      <c r="BB111">
        <f t="shared" si="43"/>
        <v>1</v>
      </c>
      <c r="BC111" t="s">
        <v>61</v>
      </c>
      <c r="BD111" t="s">
        <v>320</v>
      </c>
      <c r="BE111" t="s">
        <v>851</v>
      </c>
      <c r="BF111">
        <v>1</v>
      </c>
      <c r="BH111">
        <f t="shared" si="36"/>
        <v>1</v>
      </c>
      <c r="BI111">
        <v>2</v>
      </c>
      <c r="BJ111">
        <v>4</v>
      </c>
      <c r="BK111">
        <f t="shared" si="44"/>
        <v>1</v>
      </c>
      <c r="BL111" t="s">
        <v>564</v>
      </c>
      <c r="BM111" t="s">
        <v>236</v>
      </c>
      <c r="BN111" s="1">
        <v>4.1203703703703706E-3</v>
      </c>
      <c r="BP111" s="5" t="s">
        <v>1041</v>
      </c>
      <c r="BR111" s="11" t="b">
        <f t="shared" si="57"/>
        <v>0</v>
      </c>
      <c r="BS111" s="11" t="b">
        <f t="shared" si="57"/>
        <v>0</v>
      </c>
      <c r="BT111" s="11" t="b">
        <f t="shared" si="57"/>
        <v>0</v>
      </c>
      <c r="BU111" s="11" t="b">
        <f t="shared" si="57"/>
        <v>0</v>
      </c>
      <c r="BV111" s="11" t="b">
        <f t="shared" si="59"/>
        <v>0</v>
      </c>
      <c r="BW111" s="11" t="b">
        <f t="shared" si="59"/>
        <v>0</v>
      </c>
      <c r="BZ111" s="11" t="b">
        <f t="shared" si="45"/>
        <v>0</v>
      </c>
      <c r="CA111" s="11" t="b">
        <f t="shared" si="46"/>
        <v>0</v>
      </c>
      <c r="CB111" s="11" t="b">
        <f t="shared" si="54"/>
        <v>0</v>
      </c>
      <c r="CC111" s="11" t="b">
        <f t="shared" ref="CB111:CN129" si="60">ISNUMBER(SEARCH(CC$2,$BX111))</f>
        <v>0</v>
      </c>
      <c r="CD111" s="11" t="b">
        <f t="shared" si="60"/>
        <v>0</v>
      </c>
      <c r="CE111" s="11" t="b">
        <f t="shared" si="60"/>
        <v>0</v>
      </c>
      <c r="CF111" s="11" t="b">
        <f t="shared" si="60"/>
        <v>0</v>
      </c>
      <c r="CG111" s="11" t="b">
        <f t="shared" si="60"/>
        <v>0</v>
      </c>
      <c r="CH111" s="11" t="b">
        <f t="shared" si="60"/>
        <v>0</v>
      </c>
      <c r="CI111" s="11" t="b">
        <f t="shared" si="60"/>
        <v>0</v>
      </c>
      <c r="CJ111" s="11" t="b">
        <f t="shared" si="60"/>
        <v>0</v>
      </c>
      <c r="CK111" s="11" t="b">
        <f t="shared" si="60"/>
        <v>0</v>
      </c>
      <c r="CL111" s="11" t="b">
        <f t="shared" si="60"/>
        <v>0</v>
      </c>
      <c r="CM111" s="11" t="b">
        <f t="shared" si="60"/>
        <v>0</v>
      </c>
      <c r="CN111" s="11" t="b">
        <f t="shared" si="60"/>
        <v>0</v>
      </c>
      <c r="CO111" s="11" t="b">
        <f t="shared" si="53"/>
        <v>0</v>
      </c>
      <c r="CP111" s="11" t="b">
        <f t="shared" si="48"/>
        <v>0</v>
      </c>
      <c r="CQ111" s="11" t="b">
        <f t="shared" si="47"/>
        <v>0</v>
      </c>
    </row>
    <row r="112" spans="1:96">
      <c r="A112" t="s">
        <v>852</v>
      </c>
      <c r="B112" t="s">
        <v>853</v>
      </c>
      <c r="C112" t="s">
        <v>802</v>
      </c>
      <c r="D112" t="s">
        <v>70</v>
      </c>
      <c r="E112" t="s">
        <v>144</v>
      </c>
      <c r="F112" t="s">
        <v>83</v>
      </c>
      <c r="G112">
        <f t="shared" si="58"/>
        <v>0</v>
      </c>
      <c r="H112">
        <f t="shared" si="58"/>
        <v>0</v>
      </c>
      <c r="I112">
        <f t="shared" si="58"/>
        <v>1</v>
      </c>
      <c r="J112">
        <f t="shared" si="58"/>
        <v>0</v>
      </c>
      <c r="K112">
        <f t="shared" si="37"/>
        <v>1</v>
      </c>
      <c r="L112" t="s">
        <v>96</v>
      </c>
      <c r="M112" t="s">
        <v>109</v>
      </c>
      <c r="N112" t="str">
        <f t="shared" si="38"/>
        <v>UK</v>
      </c>
      <c r="O112" t="s">
        <v>74</v>
      </c>
      <c r="P112" t="s">
        <v>98</v>
      </c>
      <c r="Q112">
        <v>6</v>
      </c>
      <c r="R112">
        <v>3</v>
      </c>
      <c r="S112">
        <v>2</v>
      </c>
      <c r="T112">
        <v>0</v>
      </c>
      <c r="U112">
        <v>5</v>
      </c>
      <c r="V112">
        <v>0</v>
      </c>
      <c r="W112">
        <v>4</v>
      </c>
      <c r="X112">
        <f t="shared" si="39"/>
        <v>0.20833333333333334</v>
      </c>
      <c r="Y112">
        <f t="shared" si="40"/>
        <v>-0.375</v>
      </c>
      <c r="Z112">
        <v>5</v>
      </c>
      <c r="AA112">
        <v>4</v>
      </c>
      <c r="AB112">
        <v>4</v>
      </c>
      <c r="AC112">
        <v>5</v>
      </c>
      <c r="AD112">
        <v>6</v>
      </c>
      <c r="AE112">
        <v>6</v>
      </c>
      <c r="AF112">
        <v>4</v>
      </c>
      <c r="AG112">
        <v>0</v>
      </c>
      <c r="AH112">
        <v>6</v>
      </c>
      <c r="AI112" s="35">
        <v>6</v>
      </c>
      <c r="AJ112">
        <v>6</v>
      </c>
      <c r="AK112">
        <v>6</v>
      </c>
      <c r="AL112">
        <v>6</v>
      </c>
      <c r="AM112">
        <v>6</v>
      </c>
      <c r="AN112">
        <v>6</v>
      </c>
      <c r="AO112">
        <v>6</v>
      </c>
      <c r="AP112">
        <v>5</v>
      </c>
      <c r="AQ112">
        <v>6</v>
      </c>
      <c r="AR112">
        <v>6</v>
      </c>
      <c r="AS112">
        <v>6</v>
      </c>
      <c r="AT112">
        <v>6</v>
      </c>
      <c r="AU112">
        <v>6</v>
      </c>
      <c r="AV112">
        <f t="shared" si="41"/>
        <v>6</v>
      </c>
      <c r="AW112">
        <v>6</v>
      </c>
      <c r="AX112">
        <v>5</v>
      </c>
      <c r="AY112">
        <f t="shared" si="55"/>
        <v>5.875</v>
      </c>
      <c r="AZ112">
        <f t="shared" si="42"/>
        <v>1</v>
      </c>
      <c r="BA112">
        <f t="shared" si="56"/>
        <v>5</v>
      </c>
      <c r="BB112">
        <f t="shared" si="43"/>
        <v>1</v>
      </c>
      <c r="BC112" t="s">
        <v>297</v>
      </c>
      <c r="BD112" t="s">
        <v>733</v>
      </c>
      <c r="BE112" t="s">
        <v>854</v>
      </c>
      <c r="BF112">
        <v>4</v>
      </c>
      <c r="BH112">
        <f t="shared" si="36"/>
        <v>4</v>
      </c>
      <c r="BI112">
        <v>1</v>
      </c>
      <c r="BJ112">
        <v>5</v>
      </c>
      <c r="BK112">
        <f t="shared" si="44"/>
        <v>1</v>
      </c>
      <c r="BL112" t="s">
        <v>855</v>
      </c>
      <c r="BM112" t="s">
        <v>301</v>
      </c>
      <c r="BN112" s="1">
        <v>7.5000000000000006E-3</v>
      </c>
      <c r="BO112" t="s">
        <v>856</v>
      </c>
      <c r="BP112" s="5" t="s">
        <v>1051</v>
      </c>
      <c r="BR112" s="11" t="b">
        <f t="shared" si="57"/>
        <v>0</v>
      </c>
      <c r="BS112" s="11" t="b">
        <f t="shared" si="57"/>
        <v>0</v>
      </c>
      <c r="BT112" s="11" t="b">
        <f t="shared" si="57"/>
        <v>0</v>
      </c>
      <c r="BU112" s="11" t="b">
        <f t="shared" si="57"/>
        <v>0</v>
      </c>
      <c r="BV112" s="11" t="b">
        <f t="shared" si="59"/>
        <v>0</v>
      </c>
      <c r="BW112" s="11" t="b">
        <f t="shared" si="59"/>
        <v>0</v>
      </c>
      <c r="BX112" s="5" t="s">
        <v>1047</v>
      </c>
      <c r="BY112" s="5" t="s">
        <v>1062</v>
      </c>
      <c r="BZ112" s="11" t="b">
        <f t="shared" si="45"/>
        <v>0</v>
      </c>
      <c r="CA112" s="11" t="b">
        <f t="shared" si="46"/>
        <v>0</v>
      </c>
      <c r="CB112" s="11" t="b">
        <f t="shared" si="60"/>
        <v>1</v>
      </c>
      <c r="CC112" s="11" t="b">
        <f t="shared" si="60"/>
        <v>0</v>
      </c>
      <c r="CD112" s="11" t="b">
        <f t="shared" si="60"/>
        <v>0</v>
      </c>
      <c r="CE112" s="11" t="b">
        <f t="shared" si="60"/>
        <v>0</v>
      </c>
      <c r="CF112" s="11" t="b">
        <f t="shared" si="60"/>
        <v>0</v>
      </c>
      <c r="CG112" s="11" t="b">
        <f t="shared" si="60"/>
        <v>0</v>
      </c>
      <c r="CH112" s="11" t="b">
        <f t="shared" si="60"/>
        <v>0</v>
      </c>
      <c r="CI112" s="11" t="b">
        <f t="shared" si="60"/>
        <v>0</v>
      </c>
      <c r="CJ112" s="11" t="b">
        <f t="shared" si="60"/>
        <v>0</v>
      </c>
      <c r="CK112" s="11" t="b">
        <f t="shared" si="60"/>
        <v>0</v>
      </c>
      <c r="CL112" s="11" t="b">
        <f t="shared" si="60"/>
        <v>0</v>
      </c>
      <c r="CM112" s="11" t="b">
        <f t="shared" si="60"/>
        <v>0</v>
      </c>
      <c r="CN112" s="11" t="b">
        <f t="shared" si="60"/>
        <v>0</v>
      </c>
      <c r="CO112" s="11" t="b">
        <f t="shared" si="53"/>
        <v>0</v>
      </c>
      <c r="CP112" s="11" t="b">
        <f t="shared" si="48"/>
        <v>0</v>
      </c>
      <c r="CQ112" s="11" t="b">
        <f t="shared" si="47"/>
        <v>1</v>
      </c>
      <c r="CR112" t="s">
        <v>857</v>
      </c>
    </row>
    <row r="113" spans="1:96">
      <c r="A113" t="s">
        <v>858</v>
      </c>
      <c r="B113" t="s">
        <v>859</v>
      </c>
      <c r="C113" t="s">
        <v>802</v>
      </c>
      <c r="D113" t="s">
        <v>81</v>
      </c>
      <c r="E113" t="s">
        <v>71</v>
      </c>
      <c r="F113" t="s">
        <v>56</v>
      </c>
      <c r="G113">
        <f t="shared" si="58"/>
        <v>0</v>
      </c>
      <c r="H113">
        <f t="shared" si="58"/>
        <v>0</v>
      </c>
      <c r="I113">
        <f t="shared" si="58"/>
        <v>0</v>
      </c>
      <c r="J113">
        <f t="shared" si="58"/>
        <v>1</v>
      </c>
      <c r="K113">
        <f t="shared" si="37"/>
        <v>1</v>
      </c>
      <c r="L113" t="s">
        <v>96</v>
      </c>
      <c r="M113" t="s">
        <v>73</v>
      </c>
      <c r="N113" t="str">
        <f t="shared" si="38"/>
        <v>USA</v>
      </c>
      <c r="O113" t="s">
        <v>59</v>
      </c>
      <c r="P113" t="s">
        <v>60</v>
      </c>
      <c r="Q113">
        <v>6</v>
      </c>
      <c r="R113">
        <v>0</v>
      </c>
      <c r="S113">
        <v>0</v>
      </c>
      <c r="T113">
        <v>0</v>
      </c>
      <c r="U113">
        <v>1</v>
      </c>
      <c r="V113">
        <v>3</v>
      </c>
      <c r="W113">
        <v>0</v>
      </c>
      <c r="X113">
        <f t="shared" si="39"/>
        <v>0.25</v>
      </c>
      <c r="Y113">
        <f t="shared" si="40"/>
        <v>8.3333333333333329E-2</v>
      </c>
      <c r="Z113">
        <v>2</v>
      </c>
      <c r="AA113">
        <v>5</v>
      </c>
      <c r="AB113">
        <v>3</v>
      </c>
      <c r="AC113">
        <v>4</v>
      </c>
      <c r="AD113">
        <v>2</v>
      </c>
      <c r="AE113">
        <v>4</v>
      </c>
      <c r="AF113">
        <v>2</v>
      </c>
      <c r="AG113">
        <v>4</v>
      </c>
      <c r="AH113">
        <v>2</v>
      </c>
      <c r="AI113" s="35">
        <v>4</v>
      </c>
      <c r="AJ113">
        <v>3</v>
      </c>
      <c r="AK113">
        <v>4</v>
      </c>
      <c r="AL113">
        <v>4</v>
      </c>
      <c r="AM113">
        <v>5</v>
      </c>
      <c r="AN113">
        <v>5</v>
      </c>
      <c r="AO113">
        <v>5</v>
      </c>
      <c r="AP113">
        <v>2</v>
      </c>
      <c r="AQ113">
        <v>2</v>
      </c>
      <c r="AR113">
        <v>1</v>
      </c>
      <c r="AS113">
        <v>4</v>
      </c>
      <c r="AT113">
        <v>1</v>
      </c>
      <c r="AU113">
        <v>1</v>
      </c>
      <c r="AV113">
        <f t="shared" si="41"/>
        <v>1.8</v>
      </c>
      <c r="AW113">
        <v>6</v>
      </c>
      <c r="AX113">
        <v>3</v>
      </c>
      <c r="AY113">
        <f t="shared" si="55"/>
        <v>4</v>
      </c>
      <c r="AZ113">
        <f t="shared" si="42"/>
        <v>1</v>
      </c>
      <c r="BA113">
        <f t="shared" si="56"/>
        <v>3</v>
      </c>
      <c r="BB113">
        <f t="shared" si="43"/>
        <v>0</v>
      </c>
      <c r="BC113" t="s">
        <v>282</v>
      </c>
      <c r="BD113" t="s">
        <v>860</v>
      </c>
      <c r="BE113" t="s">
        <v>368</v>
      </c>
      <c r="BF113">
        <v>2</v>
      </c>
      <c r="BH113">
        <f t="shared" si="36"/>
        <v>2</v>
      </c>
      <c r="BI113">
        <v>1</v>
      </c>
      <c r="BJ113">
        <v>2</v>
      </c>
      <c r="BK113">
        <f t="shared" si="44"/>
        <v>1</v>
      </c>
      <c r="BL113" t="s">
        <v>292</v>
      </c>
      <c r="BM113" t="s">
        <v>286</v>
      </c>
      <c r="BN113" s="1">
        <v>6.6782407407407415E-3</v>
      </c>
      <c r="BP113" s="5" t="s">
        <v>1041</v>
      </c>
      <c r="BR113" s="11" t="b">
        <f t="shared" si="57"/>
        <v>0</v>
      </c>
      <c r="BS113" s="11" t="b">
        <f t="shared" si="57"/>
        <v>0</v>
      </c>
      <c r="BT113" s="11" t="b">
        <f t="shared" si="57"/>
        <v>0</v>
      </c>
      <c r="BU113" s="11" t="b">
        <f t="shared" si="57"/>
        <v>0</v>
      </c>
      <c r="BV113" s="11" t="b">
        <f t="shared" si="59"/>
        <v>0</v>
      </c>
      <c r="BW113" s="11" t="b">
        <f t="shared" si="59"/>
        <v>0</v>
      </c>
      <c r="BZ113" s="11" t="b">
        <f t="shared" si="45"/>
        <v>0</v>
      </c>
      <c r="CA113" s="11" t="b">
        <f t="shared" si="46"/>
        <v>0</v>
      </c>
      <c r="CB113" s="11" t="b">
        <f t="shared" si="60"/>
        <v>0</v>
      </c>
      <c r="CC113" s="11" t="b">
        <f t="shared" si="60"/>
        <v>0</v>
      </c>
      <c r="CD113" s="11" t="b">
        <f t="shared" si="60"/>
        <v>0</v>
      </c>
      <c r="CE113" s="11" t="b">
        <f t="shared" si="60"/>
        <v>0</v>
      </c>
      <c r="CF113" s="11" t="b">
        <f t="shared" si="60"/>
        <v>0</v>
      </c>
      <c r="CG113" s="11" t="b">
        <f t="shared" si="60"/>
        <v>0</v>
      </c>
      <c r="CH113" s="11" t="b">
        <f t="shared" si="60"/>
        <v>0</v>
      </c>
      <c r="CI113" s="11" t="b">
        <f t="shared" si="60"/>
        <v>0</v>
      </c>
      <c r="CJ113" s="11" t="b">
        <f t="shared" si="60"/>
        <v>0</v>
      </c>
      <c r="CK113" s="11" t="b">
        <f t="shared" si="60"/>
        <v>0</v>
      </c>
      <c r="CL113" s="11" t="b">
        <f t="shared" si="60"/>
        <v>0</v>
      </c>
      <c r="CM113" s="11" t="b">
        <f t="shared" si="60"/>
        <v>0</v>
      </c>
      <c r="CN113" s="11" t="b">
        <f t="shared" si="60"/>
        <v>0</v>
      </c>
      <c r="CO113" s="11" t="b">
        <f t="shared" si="53"/>
        <v>0</v>
      </c>
      <c r="CP113" s="11" t="b">
        <f t="shared" si="48"/>
        <v>0</v>
      </c>
      <c r="CQ113" s="11" t="b">
        <f t="shared" si="47"/>
        <v>0</v>
      </c>
    </row>
    <row r="114" spans="1:96">
      <c r="A114" t="s">
        <v>861</v>
      </c>
      <c r="B114" t="s">
        <v>862</v>
      </c>
      <c r="C114" t="s">
        <v>802</v>
      </c>
      <c r="D114" t="s">
        <v>70</v>
      </c>
      <c r="E114" t="s">
        <v>55</v>
      </c>
      <c r="F114" t="s">
        <v>56</v>
      </c>
      <c r="G114">
        <f t="shared" si="58"/>
        <v>0</v>
      </c>
      <c r="H114">
        <f t="shared" si="58"/>
        <v>0</v>
      </c>
      <c r="I114">
        <f t="shared" si="58"/>
        <v>0</v>
      </c>
      <c r="J114">
        <f t="shared" si="58"/>
        <v>1</v>
      </c>
      <c r="K114">
        <f t="shared" si="37"/>
        <v>1</v>
      </c>
      <c r="L114" t="s">
        <v>72</v>
      </c>
      <c r="M114" t="s">
        <v>125</v>
      </c>
      <c r="N114" t="str">
        <f t="shared" si="38"/>
        <v>United Kingdom</v>
      </c>
      <c r="O114" t="s">
        <v>59</v>
      </c>
      <c r="P114" t="s">
        <v>98</v>
      </c>
      <c r="Q114">
        <v>4</v>
      </c>
      <c r="R114">
        <v>3</v>
      </c>
      <c r="S114">
        <v>2</v>
      </c>
      <c r="T114">
        <v>3</v>
      </c>
      <c r="U114">
        <v>5</v>
      </c>
      <c r="V114">
        <v>2</v>
      </c>
      <c r="W114">
        <v>2</v>
      </c>
      <c r="X114">
        <f t="shared" si="39"/>
        <v>0</v>
      </c>
      <c r="Y114">
        <f t="shared" si="40"/>
        <v>-8.3333333333333329E-2</v>
      </c>
      <c r="Z114">
        <v>3</v>
      </c>
      <c r="AA114">
        <v>5</v>
      </c>
      <c r="AB114">
        <v>4</v>
      </c>
      <c r="AC114">
        <v>5</v>
      </c>
      <c r="AD114">
        <v>3</v>
      </c>
      <c r="AE114">
        <v>6</v>
      </c>
      <c r="AF114">
        <v>3</v>
      </c>
      <c r="AG114">
        <v>3</v>
      </c>
      <c r="AH114">
        <v>3</v>
      </c>
      <c r="AI114" s="35">
        <v>5</v>
      </c>
      <c r="AJ114">
        <v>1</v>
      </c>
      <c r="AK114">
        <v>4</v>
      </c>
      <c r="AL114">
        <v>3</v>
      </c>
      <c r="AM114">
        <v>5</v>
      </c>
      <c r="AN114">
        <v>5</v>
      </c>
      <c r="AO114">
        <v>4</v>
      </c>
      <c r="AP114">
        <v>4</v>
      </c>
      <c r="AQ114">
        <v>2</v>
      </c>
      <c r="AR114">
        <v>1</v>
      </c>
      <c r="AS114">
        <v>1</v>
      </c>
      <c r="AT114">
        <v>1</v>
      </c>
      <c r="AU114">
        <v>1</v>
      </c>
      <c r="AV114">
        <f t="shared" si="41"/>
        <v>1.2</v>
      </c>
      <c r="AW114">
        <v>6</v>
      </c>
      <c r="AX114">
        <v>4</v>
      </c>
      <c r="AY114">
        <f t="shared" si="55"/>
        <v>3.875</v>
      </c>
      <c r="AZ114">
        <f t="shared" si="42"/>
        <v>1</v>
      </c>
      <c r="BA114">
        <f t="shared" si="56"/>
        <v>4</v>
      </c>
      <c r="BB114">
        <f t="shared" si="43"/>
        <v>1</v>
      </c>
      <c r="BC114" t="s">
        <v>282</v>
      </c>
      <c r="BD114" t="s">
        <v>473</v>
      </c>
      <c r="BE114" t="s">
        <v>571</v>
      </c>
      <c r="BF114">
        <v>1</v>
      </c>
      <c r="BH114">
        <f>IF(BG114="",BF114,BG114)</f>
        <v>1</v>
      </c>
      <c r="BI114">
        <v>1</v>
      </c>
      <c r="BJ114">
        <v>1</v>
      </c>
      <c r="BK114">
        <f t="shared" si="44"/>
        <v>0</v>
      </c>
      <c r="BL114" t="s">
        <v>285</v>
      </c>
      <c r="BM114" t="s">
        <v>286</v>
      </c>
      <c r="BN114" s="1">
        <v>2.3842592592592591E-3</v>
      </c>
      <c r="BP114" s="5" t="s">
        <v>1041</v>
      </c>
      <c r="BR114" s="11" t="b">
        <f t="shared" si="57"/>
        <v>0</v>
      </c>
      <c r="BS114" s="11" t="b">
        <f t="shared" si="57"/>
        <v>0</v>
      </c>
      <c r="BT114" s="11" t="b">
        <f t="shared" si="57"/>
        <v>0</v>
      </c>
      <c r="BU114" s="11" t="b">
        <f t="shared" si="57"/>
        <v>0</v>
      </c>
      <c r="BV114" s="11" t="b">
        <f t="shared" si="59"/>
        <v>0</v>
      </c>
      <c r="BW114" s="11" t="b">
        <f t="shared" si="59"/>
        <v>0</v>
      </c>
      <c r="BZ114" s="11" t="b">
        <f t="shared" si="45"/>
        <v>0</v>
      </c>
      <c r="CA114" s="11" t="b">
        <f t="shared" si="46"/>
        <v>0</v>
      </c>
      <c r="CB114" s="11" t="b">
        <f t="shared" si="60"/>
        <v>0</v>
      </c>
      <c r="CC114" s="11" t="b">
        <f t="shared" si="60"/>
        <v>0</v>
      </c>
      <c r="CD114" s="11" t="b">
        <f t="shared" si="60"/>
        <v>0</v>
      </c>
      <c r="CE114" s="11" t="b">
        <f t="shared" si="60"/>
        <v>0</v>
      </c>
      <c r="CF114" s="11" t="b">
        <f t="shared" si="60"/>
        <v>0</v>
      </c>
      <c r="CG114" s="11" t="b">
        <f t="shared" si="60"/>
        <v>0</v>
      </c>
      <c r="CH114" s="11" t="b">
        <f t="shared" si="60"/>
        <v>0</v>
      </c>
      <c r="CI114" s="11" t="b">
        <f t="shared" si="60"/>
        <v>0</v>
      </c>
      <c r="CJ114" s="11" t="b">
        <f t="shared" si="60"/>
        <v>0</v>
      </c>
      <c r="CK114" s="11" t="b">
        <f t="shared" si="60"/>
        <v>0</v>
      </c>
      <c r="CL114" s="11" t="b">
        <f t="shared" si="60"/>
        <v>0</v>
      </c>
      <c r="CM114" s="11" t="b">
        <f t="shared" si="60"/>
        <v>0</v>
      </c>
      <c r="CN114" s="11" t="b">
        <f t="shared" si="60"/>
        <v>0</v>
      </c>
      <c r="CO114" s="11" t="b">
        <f t="shared" si="53"/>
        <v>0</v>
      </c>
      <c r="CP114" s="11" t="b">
        <f t="shared" si="48"/>
        <v>0</v>
      </c>
      <c r="CQ114" s="11" t="b">
        <f t="shared" si="47"/>
        <v>0</v>
      </c>
    </row>
    <row r="115" spans="1:96">
      <c r="A115" t="s">
        <v>863</v>
      </c>
      <c r="B115" t="s">
        <v>864</v>
      </c>
      <c r="C115" t="s">
        <v>802</v>
      </c>
      <c r="D115" t="s">
        <v>70</v>
      </c>
      <c r="E115" t="s">
        <v>71</v>
      </c>
      <c r="F115" t="s">
        <v>56</v>
      </c>
      <c r="G115">
        <f t="shared" si="58"/>
        <v>0</v>
      </c>
      <c r="H115">
        <f t="shared" si="58"/>
        <v>0</v>
      </c>
      <c r="I115">
        <f t="shared" si="58"/>
        <v>0</v>
      </c>
      <c r="J115">
        <f t="shared" si="58"/>
        <v>1</v>
      </c>
      <c r="K115">
        <f t="shared" si="37"/>
        <v>1</v>
      </c>
      <c r="L115" t="s">
        <v>96</v>
      </c>
      <c r="M115" t="s">
        <v>640</v>
      </c>
      <c r="N115" t="str">
        <f t="shared" si="38"/>
        <v>Latvia</v>
      </c>
      <c r="O115" t="s">
        <v>74</v>
      </c>
      <c r="P115" t="s">
        <v>444</v>
      </c>
      <c r="Q115">
        <v>5</v>
      </c>
      <c r="R115">
        <v>2</v>
      </c>
      <c r="S115">
        <v>5</v>
      </c>
      <c r="T115">
        <v>1</v>
      </c>
      <c r="U115">
        <v>6</v>
      </c>
      <c r="V115">
        <v>2</v>
      </c>
      <c r="W115">
        <v>5</v>
      </c>
      <c r="X115">
        <f t="shared" si="39"/>
        <v>0.29166666666666669</v>
      </c>
      <c r="Y115">
        <f t="shared" si="40"/>
        <v>-0.33333333333333331</v>
      </c>
      <c r="Z115">
        <v>0</v>
      </c>
      <c r="AA115">
        <v>3</v>
      </c>
      <c r="AB115">
        <v>2</v>
      </c>
      <c r="AC115">
        <v>6</v>
      </c>
      <c r="AD115">
        <v>2</v>
      </c>
      <c r="AE115">
        <v>3</v>
      </c>
      <c r="AF115">
        <v>3</v>
      </c>
      <c r="AG115">
        <v>0</v>
      </c>
      <c r="AH115">
        <v>6</v>
      </c>
      <c r="AI115" s="35">
        <v>0</v>
      </c>
      <c r="AJ115">
        <v>3</v>
      </c>
      <c r="AK115">
        <v>3</v>
      </c>
      <c r="AL115">
        <v>3</v>
      </c>
      <c r="AM115">
        <v>5</v>
      </c>
      <c r="AN115">
        <v>2</v>
      </c>
      <c r="AO115">
        <v>3</v>
      </c>
      <c r="AP115">
        <v>1</v>
      </c>
      <c r="AQ115">
        <v>2</v>
      </c>
      <c r="AR115">
        <v>3</v>
      </c>
      <c r="AS115">
        <v>3</v>
      </c>
      <c r="AT115">
        <v>3</v>
      </c>
      <c r="AU115">
        <v>3</v>
      </c>
      <c r="AV115">
        <f t="shared" si="41"/>
        <v>2.8</v>
      </c>
      <c r="AW115">
        <v>6</v>
      </c>
      <c r="AX115">
        <v>2</v>
      </c>
      <c r="AY115">
        <f t="shared" si="55"/>
        <v>2.5</v>
      </c>
      <c r="AZ115">
        <f t="shared" si="42"/>
        <v>0</v>
      </c>
      <c r="BA115">
        <f t="shared" si="56"/>
        <v>3.125</v>
      </c>
      <c r="BB115">
        <f t="shared" si="43"/>
        <v>1</v>
      </c>
      <c r="BC115" t="s">
        <v>145</v>
      </c>
      <c r="BD115" t="s">
        <v>865</v>
      </c>
      <c r="BE115" t="s">
        <v>866</v>
      </c>
      <c r="BF115">
        <v>1</v>
      </c>
      <c r="BH115">
        <f t="shared" ref="BH115:BH178" si="61">IF(BG115="",BF115,BG115)</f>
        <v>1</v>
      </c>
      <c r="BI115">
        <v>1</v>
      </c>
      <c r="BJ115">
        <v>2</v>
      </c>
      <c r="BK115">
        <f t="shared" si="44"/>
        <v>1</v>
      </c>
      <c r="BL115" t="s">
        <v>369</v>
      </c>
      <c r="BM115" t="s">
        <v>370</v>
      </c>
      <c r="BN115" s="1">
        <v>3.5185185185185185E-3</v>
      </c>
      <c r="BO115" t="s">
        <v>867</v>
      </c>
      <c r="BP115" s="5" t="s">
        <v>736</v>
      </c>
      <c r="BQ115" s="5" t="s">
        <v>1151</v>
      </c>
      <c r="BR115" s="11" t="b">
        <f t="shared" si="57"/>
        <v>0</v>
      </c>
      <c r="BS115" s="11" t="b">
        <f t="shared" si="57"/>
        <v>1</v>
      </c>
      <c r="BT115" s="11" t="b">
        <f t="shared" si="57"/>
        <v>0</v>
      </c>
      <c r="BU115" s="11" t="b">
        <f t="shared" si="57"/>
        <v>0</v>
      </c>
      <c r="BV115" s="11" t="b">
        <f t="shared" si="59"/>
        <v>0</v>
      </c>
      <c r="BW115" s="11" t="b">
        <f t="shared" si="59"/>
        <v>0</v>
      </c>
      <c r="BZ115" s="11" t="b">
        <f t="shared" si="45"/>
        <v>0</v>
      </c>
      <c r="CA115" s="11" t="b">
        <f t="shared" si="46"/>
        <v>0</v>
      </c>
      <c r="CB115" s="11" t="b">
        <f t="shared" si="60"/>
        <v>0</v>
      </c>
      <c r="CC115" s="11" t="b">
        <f t="shared" si="60"/>
        <v>0</v>
      </c>
      <c r="CD115" s="11" t="b">
        <f t="shared" si="60"/>
        <v>0</v>
      </c>
      <c r="CE115" s="11" t="b">
        <f t="shared" si="60"/>
        <v>0</v>
      </c>
      <c r="CF115" s="11" t="b">
        <f t="shared" si="60"/>
        <v>0</v>
      </c>
      <c r="CG115" s="11" t="b">
        <f t="shared" si="60"/>
        <v>0</v>
      </c>
      <c r="CH115" s="11" t="b">
        <f t="shared" si="60"/>
        <v>0</v>
      </c>
      <c r="CI115" s="11" t="b">
        <f t="shared" si="60"/>
        <v>0</v>
      </c>
      <c r="CJ115" s="11" t="b">
        <f t="shared" si="60"/>
        <v>0</v>
      </c>
      <c r="CK115" s="11" t="b">
        <f t="shared" si="60"/>
        <v>0</v>
      </c>
      <c r="CL115" s="11" t="b">
        <f t="shared" si="60"/>
        <v>0</v>
      </c>
      <c r="CM115" s="11" t="b">
        <f t="shared" si="60"/>
        <v>0</v>
      </c>
      <c r="CN115" s="11" t="b">
        <f t="shared" si="60"/>
        <v>0</v>
      </c>
      <c r="CO115" s="11" t="b">
        <f t="shared" si="53"/>
        <v>0</v>
      </c>
      <c r="CP115" s="11" t="b">
        <f t="shared" si="48"/>
        <v>0</v>
      </c>
      <c r="CQ115" s="11" t="b">
        <f t="shared" si="47"/>
        <v>0</v>
      </c>
      <c r="CR115" t="s">
        <v>868</v>
      </c>
    </row>
    <row r="116" spans="1:96">
      <c r="A116" t="s">
        <v>869</v>
      </c>
      <c r="B116" t="s">
        <v>870</v>
      </c>
      <c r="C116" t="s">
        <v>802</v>
      </c>
      <c r="D116" t="s">
        <v>70</v>
      </c>
      <c r="E116" t="s">
        <v>144</v>
      </c>
      <c r="F116" t="s">
        <v>56</v>
      </c>
      <c r="G116">
        <f t="shared" si="58"/>
        <v>0</v>
      </c>
      <c r="H116">
        <f t="shared" si="58"/>
        <v>0</v>
      </c>
      <c r="I116">
        <f t="shared" si="58"/>
        <v>0</v>
      </c>
      <c r="J116">
        <f t="shared" si="58"/>
        <v>1</v>
      </c>
      <c r="K116">
        <f t="shared" si="37"/>
        <v>1</v>
      </c>
      <c r="L116" t="s">
        <v>124</v>
      </c>
      <c r="M116" t="s">
        <v>109</v>
      </c>
      <c r="N116" t="str">
        <f t="shared" si="38"/>
        <v>UK</v>
      </c>
      <c r="O116" t="s">
        <v>59</v>
      </c>
      <c r="P116" t="s">
        <v>98</v>
      </c>
      <c r="Q116">
        <v>1</v>
      </c>
      <c r="R116">
        <v>4</v>
      </c>
      <c r="S116">
        <v>2</v>
      </c>
      <c r="T116">
        <v>4</v>
      </c>
      <c r="U116">
        <v>0</v>
      </c>
      <c r="V116">
        <v>5</v>
      </c>
      <c r="W116">
        <v>4</v>
      </c>
      <c r="X116">
        <f t="shared" si="39"/>
        <v>-0.20833333333333334</v>
      </c>
      <c r="Y116">
        <f t="shared" si="40"/>
        <v>0.20833333333333334</v>
      </c>
      <c r="Z116">
        <v>1</v>
      </c>
      <c r="AA116">
        <v>2</v>
      </c>
      <c r="AB116">
        <v>4</v>
      </c>
      <c r="AC116">
        <v>5</v>
      </c>
      <c r="AD116">
        <v>3</v>
      </c>
      <c r="AE116">
        <v>5</v>
      </c>
      <c r="AF116">
        <v>3</v>
      </c>
      <c r="AG116">
        <v>3</v>
      </c>
      <c r="AH116">
        <v>3</v>
      </c>
      <c r="AI116" s="35">
        <v>1</v>
      </c>
      <c r="AJ116">
        <v>4</v>
      </c>
      <c r="AK116">
        <v>1</v>
      </c>
      <c r="AL116">
        <v>1</v>
      </c>
      <c r="AM116">
        <v>5</v>
      </c>
      <c r="AN116">
        <v>2</v>
      </c>
      <c r="AO116">
        <v>4</v>
      </c>
      <c r="AP116">
        <v>2</v>
      </c>
      <c r="AQ116">
        <v>0</v>
      </c>
      <c r="AR116">
        <v>1</v>
      </c>
      <c r="AS116">
        <v>1</v>
      </c>
      <c r="AT116">
        <v>0</v>
      </c>
      <c r="AU116">
        <v>1</v>
      </c>
      <c r="AV116">
        <f t="shared" si="41"/>
        <v>0.6</v>
      </c>
      <c r="AW116">
        <v>6</v>
      </c>
      <c r="AX116">
        <v>3</v>
      </c>
      <c r="AY116">
        <f t="shared" si="55"/>
        <v>2.5</v>
      </c>
      <c r="AZ116">
        <f t="shared" si="42"/>
        <v>0</v>
      </c>
      <c r="BA116">
        <f t="shared" si="56"/>
        <v>3.25</v>
      </c>
      <c r="BB116">
        <f t="shared" si="43"/>
        <v>1</v>
      </c>
      <c r="BC116" t="s">
        <v>282</v>
      </c>
      <c r="BD116" t="s">
        <v>871</v>
      </c>
      <c r="BE116" t="s">
        <v>872</v>
      </c>
      <c r="BF116">
        <v>0</v>
      </c>
      <c r="BG116">
        <v>0</v>
      </c>
      <c r="BH116">
        <f t="shared" si="61"/>
        <v>0</v>
      </c>
      <c r="BI116">
        <v>2</v>
      </c>
      <c r="BJ116">
        <v>3</v>
      </c>
      <c r="BK116">
        <f t="shared" si="44"/>
        <v>1</v>
      </c>
      <c r="BL116" t="s">
        <v>873</v>
      </c>
      <c r="BM116" t="s">
        <v>793</v>
      </c>
      <c r="BN116" s="1">
        <v>9.8611111111111104E-3</v>
      </c>
      <c r="BP116" s="5" t="s">
        <v>1041</v>
      </c>
      <c r="BR116" s="11" t="b">
        <f t="shared" si="57"/>
        <v>0</v>
      </c>
      <c r="BS116" s="11" t="b">
        <f t="shared" si="57"/>
        <v>0</v>
      </c>
      <c r="BT116" s="11" t="b">
        <f t="shared" si="57"/>
        <v>0</v>
      </c>
      <c r="BU116" s="11" t="b">
        <f t="shared" si="57"/>
        <v>0</v>
      </c>
      <c r="BV116" s="11" t="b">
        <f t="shared" si="59"/>
        <v>0</v>
      </c>
      <c r="BW116" s="11" t="b">
        <f t="shared" si="59"/>
        <v>0</v>
      </c>
      <c r="BZ116" s="11" t="b">
        <f t="shared" si="45"/>
        <v>0</v>
      </c>
      <c r="CA116" s="11" t="b">
        <f t="shared" si="46"/>
        <v>0</v>
      </c>
      <c r="CB116" s="11" t="b">
        <f t="shared" si="60"/>
        <v>0</v>
      </c>
      <c r="CC116" s="11" t="b">
        <f t="shared" si="60"/>
        <v>0</v>
      </c>
      <c r="CD116" s="11" t="b">
        <f t="shared" si="60"/>
        <v>0</v>
      </c>
      <c r="CE116" s="11" t="b">
        <f t="shared" si="60"/>
        <v>0</v>
      </c>
      <c r="CF116" s="11" t="b">
        <f t="shared" si="60"/>
        <v>0</v>
      </c>
      <c r="CG116" s="11" t="b">
        <f t="shared" si="60"/>
        <v>0</v>
      </c>
      <c r="CH116" s="11" t="b">
        <f t="shared" si="60"/>
        <v>0</v>
      </c>
      <c r="CI116" s="11" t="b">
        <f t="shared" si="60"/>
        <v>0</v>
      </c>
      <c r="CJ116" s="11" t="b">
        <f t="shared" si="60"/>
        <v>0</v>
      </c>
      <c r="CK116" s="11" t="b">
        <f t="shared" si="60"/>
        <v>0</v>
      </c>
      <c r="CL116" s="11" t="b">
        <f t="shared" si="60"/>
        <v>0</v>
      </c>
      <c r="CM116" s="11" t="b">
        <f t="shared" si="60"/>
        <v>0</v>
      </c>
      <c r="CN116" s="11" t="b">
        <f t="shared" si="60"/>
        <v>0</v>
      </c>
      <c r="CO116" s="11" t="b">
        <f t="shared" si="53"/>
        <v>0</v>
      </c>
      <c r="CP116" s="11" t="b">
        <f t="shared" si="48"/>
        <v>0</v>
      </c>
      <c r="CQ116" s="11" t="b">
        <f t="shared" si="47"/>
        <v>0</v>
      </c>
      <c r="CR116" t="s">
        <v>874</v>
      </c>
    </row>
    <row r="117" spans="1:96">
      <c r="A117" t="s">
        <v>875</v>
      </c>
      <c r="B117" t="s">
        <v>876</v>
      </c>
      <c r="C117" t="s">
        <v>802</v>
      </c>
      <c r="D117" t="s">
        <v>70</v>
      </c>
      <c r="E117" t="s">
        <v>71</v>
      </c>
      <c r="F117" t="s">
        <v>83</v>
      </c>
      <c r="G117">
        <f t="shared" si="58"/>
        <v>0</v>
      </c>
      <c r="H117">
        <f t="shared" si="58"/>
        <v>0</v>
      </c>
      <c r="I117">
        <f t="shared" si="58"/>
        <v>1</v>
      </c>
      <c r="J117">
        <f t="shared" si="58"/>
        <v>0</v>
      </c>
      <c r="K117">
        <f t="shared" si="37"/>
        <v>1</v>
      </c>
      <c r="L117" t="s">
        <v>96</v>
      </c>
      <c r="M117" t="s">
        <v>84</v>
      </c>
      <c r="N117" t="str">
        <f t="shared" si="38"/>
        <v>United States</v>
      </c>
      <c r="O117" t="s">
        <v>74</v>
      </c>
      <c r="P117" t="s">
        <v>60</v>
      </c>
      <c r="Q117">
        <v>5</v>
      </c>
      <c r="R117">
        <v>3</v>
      </c>
      <c r="S117">
        <v>5</v>
      </c>
      <c r="T117">
        <v>4</v>
      </c>
      <c r="U117">
        <v>5</v>
      </c>
      <c r="V117">
        <v>3</v>
      </c>
      <c r="W117">
        <v>2</v>
      </c>
      <c r="X117">
        <f t="shared" si="39"/>
        <v>0.125</v>
      </c>
      <c r="Y117">
        <f t="shared" si="40"/>
        <v>0</v>
      </c>
      <c r="Z117">
        <v>4</v>
      </c>
      <c r="AA117">
        <v>4</v>
      </c>
      <c r="AB117">
        <v>5</v>
      </c>
      <c r="AC117">
        <v>6</v>
      </c>
      <c r="AD117">
        <v>6</v>
      </c>
      <c r="AE117">
        <v>6</v>
      </c>
      <c r="AF117">
        <v>5</v>
      </c>
      <c r="AG117">
        <v>1</v>
      </c>
      <c r="AH117">
        <v>5</v>
      </c>
      <c r="AI117" s="35">
        <v>6</v>
      </c>
      <c r="AJ117">
        <v>6</v>
      </c>
      <c r="AK117">
        <v>4</v>
      </c>
      <c r="AL117">
        <v>4</v>
      </c>
      <c r="AM117">
        <v>6</v>
      </c>
      <c r="AN117">
        <v>5</v>
      </c>
      <c r="AO117">
        <v>5</v>
      </c>
      <c r="AP117">
        <v>5</v>
      </c>
      <c r="AQ117">
        <v>5</v>
      </c>
      <c r="AR117">
        <v>5</v>
      </c>
      <c r="AS117">
        <v>5</v>
      </c>
      <c r="AT117">
        <v>5</v>
      </c>
      <c r="AU117">
        <v>5</v>
      </c>
      <c r="AV117">
        <f t="shared" si="41"/>
        <v>5</v>
      </c>
      <c r="AW117">
        <v>6</v>
      </c>
      <c r="AX117">
        <v>5</v>
      </c>
      <c r="AY117">
        <f t="shared" si="55"/>
        <v>5.125</v>
      </c>
      <c r="AZ117">
        <f t="shared" si="42"/>
        <v>1</v>
      </c>
      <c r="BA117">
        <f t="shared" si="56"/>
        <v>5.125</v>
      </c>
      <c r="BB117">
        <f t="shared" si="43"/>
        <v>1</v>
      </c>
      <c r="BC117" t="s">
        <v>282</v>
      </c>
      <c r="BD117" t="s">
        <v>104</v>
      </c>
      <c r="BE117" t="s">
        <v>527</v>
      </c>
      <c r="BF117">
        <v>2</v>
      </c>
      <c r="BH117">
        <f t="shared" si="61"/>
        <v>2</v>
      </c>
      <c r="BI117">
        <v>1</v>
      </c>
      <c r="BJ117">
        <v>5</v>
      </c>
      <c r="BK117">
        <f t="shared" si="44"/>
        <v>1</v>
      </c>
      <c r="BL117" t="s">
        <v>839</v>
      </c>
      <c r="BM117" t="s">
        <v>370</v>
      </c>
      <c r="BN117" s="1">
        <v>4.5717592592592589E-3</v>
      </c>
      <c r="BP117" s="5" t="s">
        <v>1041</v>
      </c>
      <c r="BR117" s="11" t="b">
        <f t="shared" si="57"/>
        <v>0</v>
      </c>
      <c r="BS117" s="11" t="b">
        <f t="shared" si="57"/>
        <v>0</v>
      </c>
      <c r="BT117" s="11" t="b">
        <f t="shared" si="57"/>
        <v>0</v>
      </c>
      <c r="BU117" s="11" t="b">
        <f t="shared" si="57"/>
        <v>0</v>
      </c>
      <c r="BV117" s="11" t="b">
        <f t="shared" si="59"/>
        <v>0</v>
      </c>
      <c r="BW117" s="11" t="b">
        <f t="shared" si="59"/>
        <v>0</v>
      </c>
      <c r="BZ117" s="11" t="b">
        <f t="shared" si="45"/>
        <v>0</v>
      </c>
      <c r="CA117" s="11" t="b">
        <f t="shared" si="46"/>
        <v>0</v>
      </c>
      <c r="CB117" s="11" t="b">
        <f t="shared" si="60"/>
        <v>0</v>
      </c>
      <c r="CC117" s="11" t="b">
        <f t="shared" si="60"/>
        <v>0</v>
      </c>
      <c r="CD117" s="11" t="b">
        <f t="shared" si="60"/>
        <v>0</v>
      </c>
      <c r="CE117" s="11" t="b">
        <f t="shared" si="60"/>
        <v>0</v>
      </c>
      <c r="CF117" s="11" t="b">
        <f t="shared" si="60"/>
        <v>0</v>
      </c>
      <c r="CG117" s="11" t="b">
        <f t="shared" si="60"/>
        <v>0</v>
      </c>
      <c r="CH117" s="11" t="b">
        <f t="shared" si="60"/>
        <v>0</v>
      </c>
      <c r="CI117" s="11" t="b">
        <f t="shared" si="60"/>
        <v>0</v>
      </c>
      <c r="CJ117" s="11" t="b">
        <f t="shared" si="60"/>
        <v>0</v>
      </c>
      <c r="CK117" s="11" t="b">
        <f t="shared" si="60"/>
        <v>0</v>
      </c>
      <c r="CL117" s="11" t="b">
        <f t="shared" si="60"/>
        <v>0</v>
      </c>
      <c r="CM117" s="11" t="b">
        <f t="shared" si="60"/>
        <v>0</v>
      </c>
      <c r="CN117" s="11" t="b">
        <f t="shared" si="60"/>
        <v>0</v>
      </c>
      <c r="CO117" s="11" t="b">
        <f t="shared" si="53"/>
        <v>0</v>
      </c>
      <c r="CP117" s="11" t="b">
        <f t="shared" si="48"/>
        <v>0</v>
      </c>
      <c r="CQ117" s="11" t="b">
        <f t="shared" si="47"/>
        <v>0</v>
      </c>
    </row>
    <row r="118" spans="1:96">
      <c r="A118" t="s">
        <v>877</v>
      </c>
      <c r="B118" t="s">
        <v>878</v>
      </c>
      <c r="C118" t="s">
        <v>802</v>
      </c>
      <c r="D118" t="s">
        <v>70</v>
      </c>
      <c r="E118" t="s">
        <v>71</v>
      </c>
      <c r="F118" t="s">
        <v>56</v>
      </c>
      <c r="G118">
        <f t="shared" si="58"/>
        <v>0</v>
      </c>
      <c r="H118">
        <f t="shared" si="58"/>
        <v>0</v>
      </c>
      <c r="I118">
        <f t="shared" si="58"/>
        <v>0</v>
      </c>
      <c r="J118">
        <f t="shared" si="58"/>
        <v>1</v>
      </c>
      <c r="K118">
        <f t="shared" si="37"/>
        <v>1</v>
      </c>
      <c r="L118" t="s">
        <v>96</v>
      </c>
      <c r="M118" t="s">
        <v>879</v>
      </c>
      <c r="N118" t="str">
        <f t="shared" si="38"/>
        <v>Glasgow</v>
      </c>
      <c r="O118" t="s">
        <v>59</v>
      </c>
      <c r="P118" t="s">
        <v>98</v>
      </c>
      <c r="Q118">
        <v>2</v>
      </c>
      <c r="R118">
        <v>3</v>
      </c>
      <c r="S118">
        <v>3</v>
      </c>
      <c r="T118">
        <v>2</v>
      </c>
      <c r="U118">
        <v>3</v>
      </c>
      <c r="V118">
        <v>1</v>
      </c>
      <c r="W118">
        <v>1</v>
      </c>
      <c r="X118">
        <f t="shared" si="39"/>
        <v>0</v>
      </c>
      <c r="Y118">
        <f t="shared" si="40"/>
        <v>-4.1666666666666664E-2</v>
      </c>
      <c r="Z118">
        <v>4</v>
      </c>
      <c r="AA118">
        <v>6</v>
      </c>
      <c r="AB118">
        <v>3</v>
      </c>
      <c r="AC118">
        <v>3</v>
      </c>
      <c r="AD118">
        <v>4</v>
      </c>
      <c r="AE118">
        <v>6</v>
      </c>
      <c r="AF118">
        <v>1</v>
      </c>
      <c r="AG118">
        <v>3</v>
      </c>
      <c r="AH118">
        <v>3</v>
      </c>
      <c r="AI118" s="35">
        <v>3</v>
      </c>
      <c r="AJ118">
        <v>4</v>
      </c>
      <c r="AK118">
        <v>6</v>
      </c>
      <c r="AL118">
        <v>4</v>
      </c>
      <c r="AM118">
        <v>5</v>
      </c>
      <c r="AN118">
        <v>4</v>
      </c>
      <c r="AO118">
        <v>3</v>
      </c>
      <c r="AP118">
        <v>4</v>
      </c>
      <c r="AQ118">
        <v>5</v>
      </c>
      <c r="AR118">
        <v>4</v>
      </c>
      <c r="AS118">
        <v>4</v>
      </c>
      <c r="AT118">
        <v>4</v>
      </c>
      <c r="AU118">
        <v>4</v>
      </c>
      <c r="AV118">
        <f t="shared" si="41"/>
        <v>4.2</v>
      </c>
      <c r="AW118">
        <v>6</v>
      </c>
      <c r="AX118">
        <v>6</v>
      </c>
      <c r="AY118">
        <f t="shared" si="55"/>
        <v>4.125</v>
      </c>
      <c r="AZ118">
        <f t="shared" si="42"/>
        <v>1</v>
      </c>
      <c r="BA118">
        <f t="shared" si="56"/>
        <v>3.75</v>
      </c>
      <c r="BB118">
        <f t="shared" si="43"/>
        <v>1</v>
      </c>
      <c r="BC118" t="s">
        <v>86</v>
      </c>
      <c r="BD118" t="s">
        <v>139</v>
      </c>
      <c r="BE118" t="s">
        <v>249</v>
      </c>
      <c r="BF118">
        <v>1</v>
      </c>
      <c r="BH118">
        <f t="shared" si="61"/>
        <v>1</v>
      </c>
      <c r="BI118">
        <v>1</v>
      </c>
      <c r="BJ118">
        <v>2</v>
      </c>
      <c r="BK118">
        <f t="shared" si="44"/>
        <v>1</v>
      </c>
      <c r="BL118" t="s">
        <v>106</v>
      </c>
      <c r="BM118" t="s">
        <v>90</v>
      </c>
      <c r="BN118" s="1">
        <v>4.0740740740740746E-3</v>
      </c>
      <c r="BO118" t="s">
        <v>880</v>
      </c>
      <c r="BP118" s="5" t="s">
        <v>1051</v>
      </c>
      <c r="BR118" s="11" t="b">
        <f t="shared" si="57"/>
        <v>0</v>
      </c>
      <c r="BS118" s="11" t="b">
        <f t="shared" si="57"/>
        <v>0</v>
      </c>
      <c r="BT118" s="11" t="b">
        <f t="shared" si="57"/>
        <v>0</v>
      </c>
      <c r="BU118" s="11" t="b">
        <f t="shared" si="57"/>
        <v>0</v>
      </c>
      <c r="BV118" s="11" t="b">
        <f t="shared" si="59"/>
        <v>0</v>
      </c>
      <c r="BW118" s="11" t="b">
        <f t="shared" si="59"/>
        <v>0</v>
      </c>
      <c r="BX118" s="5" t="s">
        <v>1050</v>
      </c>
      <c r="BY118" s="5" t="s">
        <v>1095</v>
      </c>
      <c r="BZ118" s="11" t="b">
        <f t="shared" si="45"/>
        <v>0</v>
      </c>
      <c r="CA118" s="11" t="b">
        <f t="shared" si="46"/>
        <v>1</v>
      </c>
      <c r="CB118" s="11" t="b">
        <f t="shared" si="60"/>
        <v>0</v>
      </c>
      <c r="CC118" s="11" t="b">
        <f t="shared" si="60"/>
        <v>0</v>
      </c>
      <c r="CD118" s="11" t="b">
        <f t="shared" si="60"/>
        <v>0</v>
      </c>
      <c r="CE118" s="11" t="b">
        <f t="shared" si="60"/>
        <v>1</v>
      </c>
      <c r="CF118" s="11" t="b">
        <f t="shared" si="60"/>
        <v>0</v>
      </c>
      <c r="CG118" s="11" t="b">
        <f t="shared" si="60"/>
        <v>0</v>
      </c>
      <c r="CH118" s="11" t="b">
        <f t="shared" si="60"/>
        <v>0</v>
      </c>
      <c r="CI118" s="11" t="b">
        <f t="shared" si="60"/>
        <v>0</v>
      </c>
      <c r="CJ118" s="11" t="b">
        <f t="shared" si="60"/>
        <v>0</v>
      </c>
      <c r="CK118" s="11" t="b">
        <f t="shared" si="60"/>
        <v>0</v>
      </c>
      <c r="CL118" s="11" t="b">
        <f t="shared" si="60"/>
        <v>0</v>
      </c>
      <c r="CM118" s="11" t="b">
        <f t="shared" si="60"/>
        <v>0</v>
      </c>
      <c r="CN118" s="11" t="b">
        <f t="shared" si="60"/>
        <v>0</v>
      </c>
      <c r="CO118" s="11" t="b">
        <f t="shared" si="53"/>
        <v>0</v>
      </c>
      <c r="CP118" s="11" t="b">
        <f t="shared" si="48"/>
        <v>0</v>
      </c>
      <c r="CQ118" s="11" t="b">
        <f t="shared" si="47"/>
        <v>0</v>
      </c>
    </row>
    <row r="119" spans="1:96">
      <c r="A119" t="s">
        <v>881</v>
      </c>
      <c r="B119" t="s">
        <v>882</v>
      </c>
      <c r="C119" t="s">
        <v>802</v>
      </c>
      <c r="D119" t="s">
        <v>70</v>
      </c>
      <c r="E119" t="s">
        <v>55</v>
      </c>
      <c r="F119" t="s">
        <v>56</v>
      </c>
      <c r="G119">
        <f t="shared" si="58"/>
        <v>0</v>
      </c>
      <c r="H119">
        <f t="shared" si="58"/>
        <v>0</v>
      </c>
      <c r="I119">
        <f t="shared" si="58"/>
        <v>0</v>
      </c>
      <c r="J119">
        <f t="shared" si="58"/>
        <v>1</v>
      </c>
      <c r="K119">
        <f t="shared" si="37"/>
        <v>1</v>
      </c>
      <c r="L119" t="s">
        <v>96</v>
      </c>
      <c r="M119" t="s">
        <v>883</v>
      </c>
      <c r="N119" t="str">
        <f t="shared" si="38"/>
        <v>Pakistan</v>
      </c>
      <c r="O119" t="s">
        <v>74</v>
      </c>
      <c r="P119" t="s">
        <v>85</v>
      </c>
      <c r="Q119">
        <v>3</v>
      </c>
      <c r="R119">
        <v>2</v>
      </c>
      <c r="S119">
        <v>3</v>
      </c>
      <c r="T119">
        <v>2</v>
      </c>
      <c r="U119">
        <v>4</v>
      </c>
      <c r="V119">
        <v>4</v>
      </c>
      <c r="W119">
        <v>3</v>
      </c>
      <c r="X119">
        <f t="shared" si="39"/>
        <v>8.3333333333333329E-2</v>
      </c>
      <c r="Y119">
        <f t="shared" si="40"/>
        <v>-4.1666666666666664E-2</v>
      </c>
      <c r="Z119">
        <v>4</v>
      </c>
      <c r="AA119">
        <v>5</v>
      </c>
      <c r="AB119">
        <v>3</v>
      </c>
      <c r="AC119">
        <v>4</v>
      </c>
      <c r="AD119">
        <v>5</v>
      </c>
      <c r="AE119">
        <v>5</v>
      </c>
      <c r="AF119">
        <v>3</v>
      </c>
      <c r="AG119">
        <v>1</v>
      </c>
      <c r="AH119">
        <v>5</v>
      </c>
      <c r="AI119" s="35">
        <v>6</v>
      </c>
      <c r="AJ119">
        <v>3</v>
      </c>
      <c r="AK119">
        <v>5</v>
      </c>
      <c r="AL119">
        <v>3</v>
      </c>
      <c r="AM119">
        <v>6</v>
      </c>
      <c r="AN119">
        <v>5</v>
      </c>
      <c r="AO119">
        <v>5</v>
      </c>
      <c r="AP119">
        <v>1</v>
      </c>
      <c r="AQ119">
        <v>6</v>
      </c>
      <c r="AR119">
        <v>6</v>
      </c>
      <c r="AS119">
        <v>6</v>
      </c>
      <c r="AT119">
        <v>6</v>
      </c>
      <c r="AU119">
        <v>6</v>
      </c>
      <c r="AV119">
        <f t="shared" si="41"/>
        <v>6</v>
      </c>
      <c r="AW119">
        <v>6</v>
      </c>
      <c r="AX119">
        <v>4</v>
      </c>
      <c r="AY119">
        <f t="shared" si="55"/>
        <v>4.25</v>
      </c>
      <c r="AZ119">
        <f t="shared" si="42"/>
        <v>1</v>
      </c>
      <c r="BA119">
        <f t="shared" si="56"/>
        <v>4.25</v>
      </c>
      <c r="BB119">
        <f t="shared" si="43"/>
        <v>1</v>
      </c>
      <c r="BC119" t="s">
        <v>145</v>
      </c>
      <c r="BD119" t="s">
        <v>245</v>
      </c>
      <c r="BE119" t="s">
        <v>884</v>
      </c>
      <c r="BF119">
        <v>1</v>
      </c>
      <c r="BH119">
        <f t="shared" si="61"/>
        <v>1</v>
      </c>
      <c r="BI119">
        <v>1</v>
      </c>
      <c r="BJ119">
        <v>2</v>
      </c>
      <c r="BK119">
        <f t="shared" si="44"/>
        <v>1</v>
      </c>
      <c r="BL119" t="s">
        <v>257</v>
      </c>
      <c r="BM119" t="s">
        <v>149</v>
      </c>
      <c r="BN119" s="1">
        <v>3.7731481481481483E-3</v>
      </c>
      <c r="BO119" t="s">
        <v>885</v>
      </c>
      <c r="BP119" s="5" t="s">
        <v>1042</v>
      </c>
      <c r="BR119" s="11" t="b">
        <f t="shared" si="57"/>
        <v>0</v>
      </c>
      <c r="BS119" s="11" t="b">
        <f t="shared" si="57"/>
        <v>0</v>
      </c>
      <c r="BT119" s="11" t="b">
        <f t="shared" si="57"/>
        <v>0</v>
      </c>
      <c r="BU119" s="11" t="b">
        <f t="shared" si="57"/>
        <v>0</v>
      </c>
      <c r="BV119" s="11" t="b">
        <f t="shared" si="59"/>
        <v>0</v>
      </c>
      <c r="BW119" s="11" t="b">
        <f t="shared" si="59"/>
        <v>0</v>
      </c>
      <c r="BX119" s="5" t="s">
        <v>1045</v>
      </c>
      <c r="BY119" s="5" t="s">
        <v>1073</v>
      </c>
      <c r="BZ119" s="11" t="b">
        <f t="shared" si="45"/>
        <v>0</v>
      </c>
      <c r="CA119" s="11" t="b">
        <f t="shared" si="46"/>
        <v>0</v>
      </c>
      <c r="CB119" s="11" t="b">
        <f t="shared" si="60"/>
        <v>0</v>
      </c>
      <c r="CC119" s="11" t="b">
        <f t="shared" si="60"/>
        <v>1</v>
      </c>
      <c r="CD119" s="11" t="b">
        <f t="shared" si="60"/>
        <v>0</v>
      </c>
      <c r="CE119" s="11" t="b">
        <f t="shared" si="60"/>
        <v>0</v>
      </c>
      <c r="CF119" s="11" t="b">
        <f t="shared" si="60"/>
        <v>0</v>
      </c>
      <c r="CG119" s="11" t="b">
        <f t="shared" si="60"/>
        <v>0</v>
      </c>
      <c r="CH119" s="11" t="b">
        <f t="shared" si="60"/>
        <v>0</v>
      </c>
      <c r="CI119" s="11" t="b">
        <f t="shared" si="60"/>
        <v>0</v>
      </c>
      <c r="CJ119" s="11" t="b">
        <f t="shared" si="60"/>
        <v>0</v>
      </c>
      <c r="CK119" s="11" t="b">
        <f t="shared" si="60"/>
        <v>0</v>
      </c>
      <c r="CL119" s="11" t="b">
        <f t="shared" si="60"/>
        <v>1</v>
      </c>
      <c r="CM119" s="11" t="b">
        <f t="shared" si="60"/>
        <v>0</v>
      </c>
      <c r="CN119" s="11" t="b">
        <f t="shared" si="60"/>
        <v>0</v>
      </c>
      <c r="CO119" s="11" t="b">
        <f t="shared" si="53"/>
        <v>0</v>
      </c>
      <c r="CP119" s="11" t="b">
        <f t="shared" si="48"/>
        <v>1</v>
      </c>
      <c r="CQ119" s="11" t="b">
        <f t="shared" si="47"/>
        <v>0</v>
      </c>
    </row>
    <row r="120" spans="1:96">
      <c r="A120" t="s">
        <v>886</v>
      </c>
      <c r="B120" t="s">
        <v>887</v>
      </c>
      <c r="C120" t="s">
        <v>802</v>
      </c>
      <c r="D120" t="s">
        <v>54</v>
      </c>
      <c r="E120" t="s">
        <v>82</v>
      </c>
      <c r="F120" t="s">
        <v>116</v>
      </c>
      <c r="G120">
        <f t="shared" si="58"/>
        <v>0</v>
      </c>
      <c r="H120">
        <f t="shared" si="58"/>
        <v>1</v>
      </c>
      <c r="I120">
        <f t="shared" si="58"/>
        <v>0</v>
      </c>
      <c r="J120">
        <f t="shared" si="58"/>
        <v>0</v>
      </c>
      <c r="K120">
        <f t="shared" si="37"/>
        <v>1</v>
      </c>
      <c r="L120" t="s">
        <v>96</v>
      </c>
      <c r="M120" t="s">
        <v>185</v>
      </c>
      <c r="N120" t="str">
        <f t="shared" si="38"/>
        <v>Italy</v>
      </c>
      <c r="O120" t="s">
        <v>74</v>
      </c>
      <c r="P120" t="s">
        <v>60</v>
      </c>
      <c r="Q120">
        <v>2</v>
      </c>
      <c r="R120">
        <v>5</v>
      </c>
      <c r="S120">
        <v>3</v>
      </c>
      <c r="T120">
        <v>4</v>
      </c>
      <c r="U120">
        <v>5</v>
      </c>
      <c r="V120">
        <v>5</v>
      </c>
      <c r="W120">
        <v>5</v>
      </c>
      <c r="X120">
        <f t="shared" si="39"/>
        <v>-0.16666666666666666</v>
      </c>
      <c r="Y120">
        <f t="shared" si="40"/>
        <v>-4.1666666666666664E-2</v>
      </c>
      <c r="Z120">
        <v>5</v>
      </c>
      <c r="AA120">
        <v>5</v>
      </c>
      <c r="AB120">
        <v>5</v>
      </c>
      <c r="AC120">
        <v>5</v>
      </c>
      <c r="AD120">
        <v>4</v>
      </c>
      <c r="AE120">
        <v>4</v>
      </c>
      <c r="AF120">
        <v>5</v>
      </c>
      <c r="AG120">
        <v>1</v>
      </c>
      <c r="AH120">
        <v>5</v>
      </c>
      <c r="AI120" s="35">
        <v>5</v>
      </c>
      <c r="AJ120">
        <v>5</v>
      </c>
      <c r="AK120">
        <v>5</v>
      </c>
      <c r="AL120">
        <v>5</v>
      </c>
      <c r="AM120">
        <v>6</v>
      </c>
      <c r="AN120">
        <v>6</v>
      </c>
      <c r="AO120">
        <v>5</v>
      </c>
      <c r="AP120">
        <v>1</v>
      </c>
      <c r="AQ120">
        <v>6</v>
      </c>
      <c r="AR120">
        <v>5</v>
      </c>
      <c r="AS120">
        <v>5</v>
      </c>
      <c r="AT120">
        <v>5</v>
      </c>
      <c r="AU120">
        <v>5</v>
      </c>
      <c r="AV120">
        <f t="shared" si="41"/>
        <v>5.2</v>
      </c>
      <c r="AW120">
        <v>6</v>
      </c>
      <c r="AX120">
        <v>4</v>
      </c>
      <c r="AY120">
        <f t="shared" si="55"/>
        <v>4.75</v>
      </c>
      <c r="AZ120">
        <f t="shared" si="42"/>
        <v>1</v>
      </c>
      <c r="BA120">
        <f t="shared" si="56"/>
        <v>4.75</v>
      </c>
      <c r="BB120">
        <f t="shared" si="43"/>
        <v>1</v>
      </c>
      <c r="BC120" t="s">
        <v>341</v>
      </c>
      <c r="BD120" t="s">
        <v>888</v>
      </c>
      <c r="BE120" t="s">
        <v>889</v>
      </c>
      <c r="BF120">
        <v>0</v>
      </c>
      <c r="BG120">
        <v>1</v>
      </c>
      <c r="BH120">
        <f t="shared" si="61"/>
        <v>1</v>
      </c>
      <c r="BI120">
        <v>1</v>
      </c>
      <c r="BJ120">
        <v>2</v>
      </c>
      <c r="BK120">
        <f t="shared" si="44"/>
        <v>1</v>
      </c>
      <c r="BL120" t="s">
        <v>307</v>
      </c>
      <c r="BM120" t="s">
        <v>308</v>
      </c>
      <c r="BN120" s="1">
        <v>5.5092592592592589E-3</v>
      </c>
      <c r="BP120" s="5" t="s">
        <v>1041</v>
      </c>
      <c r="BR120" s="11" t="b">
        <f t="shared" ref="BR120:BU139" si="62">ISNUMBER(SEARCH(BR$2,$BQ120))</f>
        <v>0</v>
      </c>
      <c r="BS120" s="11" t="b">
        <f t="shared" si="62"/>
        <v>0</v>
      </c>
      <c r="BT120" s="11" t="b">
        <f t="shared" si="62"/>
        <v>0</v>
      </c>
      <c r="BU120" s="11" t="b">
        <f t="shared" si="62"/>
        <v>0</v>
      </c>
      <c r="BV120" s="11" t="b">
        <f t="shared" si="59"/>
        <v>0</v>
      </c>
      <c r="BW120" s="11" t="b">
        <f t="shared" si="59"/>
        <v>0</v>
      </c>
      <c r="BZ120" s="11" t="b">
        <f t="shared" si="45"/>
        <v>0</v>
      </c>
      <c r="CA120" s="11" t="b">
        <f t="shared" si="46"/>
        <v>0</v>
      </c>
      <c r="CB120" s="11" t="b">
        <f t="shared" si="60"/>
        <v>0</v>
      </c>
      <c r="CC120" s="11" t="b">
        <f t="shared" si="60"/>
        <v>0</v>
      </c>
      <c r="CD120" s="11" t="b">
        <f t="shared" si="60"/>
        <v>0</v>
      </c>
      <c r="CE120" s="11" t="b">
        <f t="shared" si="60"/>
        <v>0</v>
      </c>
      <c r="CF120" s="11" t="b">
        <f t="shared" si="60"/>
        <v>0</v>
      </c>
      <c r="CG120" s="11" t="b">
        <f t="shared" si="60"/>
        <v>0</v>
      </c>
      <c r="CH120" s="11" t="b">
        <f t="shared" si="60"/>
        <v>0</v>
      </c>
      <c r="CI120" s="11" t="b">
        <f t="shared" si="60"/>
        <v>0</v>
      </c>
      <c r="CJ120" s="11" t="b">
        <f t="shared" si="60"/>
        <v>0</v>
      </c>
      <c r="CK120" s="11" t="b">
        <f t="shared" si="60"/>
        <v>0</v>
      </c>
      <c r="CL120" s="11" t="b">
        <f t="shared" si="60"/>
        <v>0</v>
      </c>
      <c r="CM120" s="11" t="b">
        <f t="shared" si="60"/>
        <v>0</v>
      </c>
      <c r="CN120" s="11" t="b">
        <f t="shared" si="60"/>
        <v>0</v>
      </c>
      <c r="CO120" s="11" t="b">
        <f t="shared" si="53"/>
        <v>0</v>
      </c>
      <c r="CP120" s="11" t="b">
        <f t="shared" si="48"/>
        <v>0</v>
      </c>
      <c r="CQ120" s="11" t="b">
        <f t="shared" si="47"/>
        <v>0</v>
      </c>
    </row>
    <row r="121" spans="1:96">
      <c r="A121" t="s">
        <v>890</v>
      </c>
      <c r="B121" t="s">
        <v>891</v>
      </c>
      <c r="C121" t="s">
        <v>802</v>
      </c>
      <c r="D121" t="s">
        <v>54</v>
      </c>
      <c r="E121" t="s">
        <v>71</v>
      </c>
      <c r="F121" t="s">
        <v>56</v>
      </c>
      <c r="G121">
        <f t="shared" si="58"/>
        <v>0</v>
      </c>
      <c r="H121">
        <f t="shared" si="58"/>
        <v>0</v>
      </c>
      <c r="I121">
        <f t="shared" si="58"/>
        <v>0</v>
      </c>
      <c r="J121">
        <f t="shared" si="58"/>
        <v>1</v>
      </c>
      <c r="K121">
        <f t="shared" si="37"/>
        <v>1</v>
      </c>
      <c r="L121" t="s">
        <v>96</v>
      </c>
      <c r="M121" t="s">
        <v>892</v>
      </c>
      <c r="N121" t="str">
        <f t="shared" si="38"/>
        <v>Leeds</v>
      </c>
      <c r="O121" t="s">
        <v>74</v>
      </c>
      <c r="P121" t="s">
        <v>98</v>
      </c>
      <c r="Q121">
        <v>3</v>
      </c>
      <c r="R121">
        <v>2</v>
      </c>
      <c r="S121">
        <v>3</v>
      </c>
      <c r="T121">
        <v>3</v>
      </c>
      <c r="U121">
        <v>3</v>
      </c>
      <c r="V121">
        <v>4</v>
      </c>
      <c r="W121">
        <v>3</v>
      </c>
      <c r="X121">
        <f t="shared" si="39"/>
        <v>4.1666666666666664E-2</v>
      </c>
      <c r="Y121">
        <f t="shared" si="40"/>
        <v>4.1666666666666664E-2</v>
      </c>
      <c r="Z121">
        <v>6</v>
      </c>
      <c r="AA121">
        <v>6</v>
      </c>
      <c r="AB121">
        <v>6</v>
      </c>
      <c r="AC121">
        <v>5</v>
      </c>
      <c r="AD121">
        <v>6</v>
      </c>
      <c r="AE121">
        <v>6</v>
      </c>
      <c r="AF121">
        <v>6</v>
      </c>
      <c r="AG121">
        <v>0</v>
      </c>
      <c r="AH121">
        <v>6</v>
      </c>
      <c r="AI121" s="35">
        <v>6</v>
      </c>
      <c r="AJ121">
        <v>6</v>
      </c>
      <c r="AK121">
        <v>6</v>
      </c>
      <c r="AL121">
        <v>6</v>
      </c>
      <c r="AM121">
        <v>6</v>
      </c>
      <c r="AN121">
        <v>6</v>
      </c>
      <c r="AO121">
        <v>6</v>
      </c>
      <c r="AP121">
        <v>6</v>
      </c>
      <c r="AQ121">
        <v>6</v>
      </c>
      <c r="AR121">
        <v>6</v>
      </c>
      <c r="AS121">
        <v>6</v>
      </c>
      <c r="AT121">
        <v>5</v>
      </c>
      <c r="AU121">
        <v>6</v>
      </c>
      <c r="AV121">
        <f t="shared" si="41"/>
        <v>5.8</v>
      </c>
      <c r="AW121">
        <v>6</v>
      </c>
      <c r="AX121">
        <v>6</v>
      </c>
      <c r="AY121">
        <f t="shared" si="55"/>
        <v>6</v>
      </c>
      <c r="AZ121">
        <f t="shared" si="42"/>
        <v>1</v>
      </c>
      <c r="BA121">
        <f t="shared" si="56"/>
        <v>5.875</v>
      </c>
      <c r="BB121">
        <f t="shared" si="43"/>
        <v>1</v>
      </c>
      <c r="BC121" t="s">
        <v>282</v>
      </c>
      <c r="BD121" t="s">
        <v>87</v>
      </c>
      <c r="BE121" t="s">
        <v>284</v>
      </c>
      <c r="BF121">
        <v>2</v>
      </c>
      <c r="BH121">
        <f t="shared" si="61"/>
        <v>2</v>
      </c>
      <c r="BI121">
        <v>1</v>
      </c>
      <c r="BJ121">
        <v>2</v>
      </c>
      <c r="BK121">
        <f t="shared" si="44"/>
        <v>1</v>
      </c>
      <c r="BL121" t="s">
        <v>292</v>
      </c>
      <c r="BM121" t="s">
        <v>286</v>
      </c>
      <c r="BN121" s="1">
        <v>2.3958333333333336E-3</v>
      </c>
      <c r="BO121" t="s">
        <v>893</v>
      </c>
      <c r="BP121" s="5" t="s">
        <v>736</v>
      </c>
      <c r="BQ121" s="5" t="s">
        <v>1159</v>
      </c>
      <c r="BR121" s="11" t="b">
        <f t="shared" si="62"/>
        <v>0</v>
      </c>
      <c r="BS121" s="11" t="b">
        <f t="shared" si="62"/>
        <v>0</v>
      </c>
      <c r="BT121" s="11" t="b">
        <f t="shared" si="62"/>
        <v>1</v>
      </c>
      <c r="BU121" s="11" t="b">
        <f t="shared" si="62"/>
        <v>0</v>
      </c>
      <c r="BV121" s="11" t="b">
        <f t="shared" si="59"/>
        <v>0</v>
      </c>
      <c r="BW121" s="11" t="b">
        <f t="shared" si="59"/>
        <v>0</v>
      </c>
      <c r="BZ121" s="11" t="b">
        <f t="shared" si="45"/>
        <v>0</v>
      </c>
      <c r="CA121" s="11" t="b">
        <f t="shared" si="46"/>
        <v>0</v>
      </c>
      <c r="CB121" s="11" t="b">
        <f t="shared" si="60"/>
        <v>0</v>
      </c>
      <c r="CC121" s="11" t="b">
        <f t="shared" si="60"/>
        <v>0</v>
      </c>
      <c r="CD121" s="11" t="b">
        <f t="shared" si="60"/>
        <v>0</v>
      </c>
      <c r="CE121" s="11" t="b">
        <f t="shared" si="60"/>
        <v>0</v>
      </c>
      <c r="CF121" s="11" t="b">
        <f t="shared" si="60"/>
        <v>0</v>
      </c>
      <c r="CG121" s="11" t="b">
        <f t="shared" si="60"/>
        <v>0</v>
      </c>
      <c r="CH121" s="11" t="b">
        <f t="shared" si="60"/>
        <v>0</v>
      </c>
      <c r="CI121" s="11" t="b">
        <f t="shared" si="60"/>
        <v>0</v>
      </c>
      <c r="CJ121" s="11" t="b">
        <f t="shared" si="60"/>
        <v>0</v>
      </c>
      <c r="CK121" s="11" t="b">
        <f t="shared" si="60"/>
        <v>0</v>
      </c>
      <c r="CL121" s="11" t="b">
        <f t="shared" si="60"/>
        <v>0</v>
      </c>
      <c r="CM121" s="11" t="b">
        <f t="shared" si="60"/>
        <v>0</v>
      </c>
      <c r="CN121" s="11" t="b">
        <f t="shared" si="60"/>
        <v>0</v>
      </c>
      <c r="CO121" s="11" t="b">
        <f t="shared" si="53"/>
        <v>0</v>
      </c>
      <c r="CP121" s="11" t="b">
        <f t="shared" si="48"/>
        <v>0</v>
      </c>
      <c r="CQ121" s="11" t="b">
        <f t="shared" si="47"/>
        <v>0</v>
      </c>
    </row>
    <row r="122" spans="1:96">
      <c r="A122" t="s">
        <v>894</v>
      </c>
      <c r="B122" t="s">
        <v>895</v>
      </c>
      <c r="C122" t="s">
        <v>802</v>
      </c>
      <c r="D122" t="s">
        <v>54</v>
      </c>
      <c r="E122" t="s">
        <v>144</v>
      </c>
      <c r="F122" t="s">
        <v>83</v>
      </c>
      <c r="G122">
        <f t="shared" si="58"/>
        <v>0</v>
      </c>
      <c r="H122">
        <f t="shared" si="58"/>
        <v>0</v>
      </c>
      <c r="I122">
        <f t="shared" si="58"/>
        <v>1</v>
      </c>
      <c r="J122">
        <f t="shared" si="58"/>
        <v>0</v>
      </c>
      <c r="K122">
        <f t="shared" si="37"/>
        <v>1</v>
      </c>
      <c r="L122" t="s">
        <v>96</v>
      </c>
      <c r="M122" t="s">
        <v>185</v>
      </c>
      <c r="N122" t="str">
        <f t="shared" si="38"/>
        <v>Italy</v>
      </c>
      <c r="O122" t="s">
        <v>74</v>
      </c>
      <c r="P122" t="s">
        <v>60</v>
      </c>
      <c r="Q122">
        <v>0</v>
      </c>
      <c r="R122">
        <v>2</v>
      </c>
      <c r="S122">
        <v>2</v>
      </c>
      <c r="T122">
        <v>3</v>
      </c>
      <c r="U122">
        <v>5</v>
      </c>
      <c r="V122">
        <v>5</v>
      </c>
      <c r="W122">
        <v>5</v>
      </c>
      <c r="X122">
        <f t="shared" si="39"/>
        <v>-0.125</v>
      </c>
      <c r="Y122">
        <f t="shared" si="40"/>
        <v>-8.3333333333333329E-2</v>
      </c>
      <c r="Z122">
        <v>6</v>
      </c>
      <c r="AA122">
        <v>6</v>
      </c>
      <c r="AB122">
        <v>5</v>
      </c>
      <c r="AC122">
        <v>6</v>
      </c>
      <c r="AD122">
        <v>5</v>
      </c>
      <c r="AE122">
        <v>6</v>
      </c>
      <c r="AF122">
        <v>4</v>
      </c>
      <c r="AG122">
        <v>0</v>
      </c>
      <c r="AH122">
        <v>6</v>
      </c>
      <c r="AI122" s="35">
        <v>4</v>
      </c>
      <c r="AJ122">
        <v>6</v>
      </c>
      <c r="AK122">
        <v>6</v>
      </c>
      <c r="AL122">
        <v>6</v>
      </c>
      <c r="AM122">
        <v>6</v>
      </c>
      <c r="AN122">
        <v>6</v>
      </c>
      <c r="AO122">
        <v>6</v>
      </c>
      <c r="AP122">
        <v>5</v>
      </c>
      <c r="AQ122">
        <v>5</v>
      </c>
      <c r="AR122">
        <v>5</v>
      </c>
      <c r="AS122">
        <v>5</v>
      </c>
      <c r="AT122">
        <v>5</v>
      </c>
      <c r="AU122">
        <v>4</v>
      </c>
      <c r="AV122">
        <f t="shared" si="41"/>
        <v>4.8</v>
      </c>
      <c r="AW122">
        <v>6</v>
      </c>
      <c r="AX122">
        <v>0</v>
      </c>
      <c r="AY122">
        <f t="shared" si="55"/>
        <v>5.625</v>
      </c>
      <c r="AZ122">
        <f t="shared" si="42"/>
        <v>1</v>
      </c>
      <c r="BA122">
        <f t="shared" si="56"/>
        <v>5.5</v>
      </c>
      <c r="BB122">
        <f t="shared" si="43"/>
        <v>1</v>
      </c>
      <c r="BC122" t="s">
        <v>86</v>
      </c>
      <c r="BD122" t="s">
        <v>896</v>
      </c>
      <c r="BE122" t="s">
        <v>897</v>
      </c>
      <c r="BF122">
        <v>1</v>
      </c>
      <c r="BH122">
        <f t="shared" si="61"/>
        <v>1</v>
      </c>
      <c r="BI122">
        <v>1</v>
      </c>
      <c r="BJ122">
        <v>3</v>
      </c>
      <c r="BK122">
        <f t="shared" si="44"/>
        <v>1</v>
      </c>
      <c r="BL122" t="s">
        <v>898</v>
      </c>
      <c r="BM122" t="s">
        <v>90</v>
      </c>
      <c r="BN122" s="1">
        <v>7.2453703703703708E-3</v>
      </c>
      <c r="BO122" t="s">
        <v>899</v>
      </c>
      <c r="BP122" s="5" t="s">
        <v>736</v>
      </c>
      <c r="BQ122" s="5" t="s">
        <v>1161</v>
      </c>
      <c r="BR122" s="11" t="b">
        <f t="shared" si="62"/>
        <v>0</v>
      </c>
      <c r="BS122" s="11" t="b">
        <f t="shared" si="62"/>
        <v>0</v>
      </c>
      <c r="BT122" s="11" t="b">
        <f t="shared" si="62"/>
        <v>0</v>
      </c>
      <c r="BU122" s="11" t="b">
        <f t="shared" si="62"/>
        <v>0</v>
      </c>
      <c r="BV122" s="11" t="b">
        <f t="shared" si="59"/>
        <v>0</v>
      </c>
      <c r="BW122" s="11" t="b">
        <f t="shared" si="59"/>
        <v>0</v>
      </c>
      <c r="BX122" s="5" t="s">
        <v>1096</v>
      </c>
      <c r="BZ122" s="11" t="b">
        <f t="shared" si="45"/>
        <v>0</v>
      </c>
      <c r="CA122" s="11" t="b">
        <f t="shared" si="46"/>
        <v>0</v>
      </c>
      <c r="CB122" s="11" t="b">
        <f t="shared" si="60"/>
        <v>0</v>
      </c>
      <c r="CC122" s="11" t="b">
        <f t="shared" si="60"/>
        <v>0</v>
      </c>
      <c r="CD122" s="11" t="b">
        <f t="shared" si="60"/>
        <v>0</v>
      </c>
      <c r="CE122" s="11" t="b">
        <f t="shared" si="60"/>
        <v>0</v>
      </c>
      <c r="CF122" s="11" t="b">
        <f t="shared" si="60"/>
        <v>0</v>
      </c>
      <c r="CG122" s="11" t="b">
        <f t="shared" si="60"/>
        <v>0</v>
      </c>
      <c r="CH122" s="11" t="b">
        <f t="shared" si="60"/>
        <v>0</v>
      </c>
      <c r="CI122" s="11" t="b">
        <f t="shared" si="60"/>
        <v>0</v>
      </c>
      <c r="CJ122" s="11" t="b">
        <f t="shared" si="60"/>
        <v>0</v>
      </c>
      <c r="CK122" s="11" t="b">
        <f t="shared" si="60"/>
        <v>0</v>
      </c>
      <c r="CL122" s="11" t="b">
        <f t="shared" si="60"/>
        <v>0</v>
      </c>
      <c r="CM122" s="11" t="b">
        <f t="shared" si="60"/>
        <v>0</v>
      </c>
      <c r="CN122" s="11" t="b">
        <f t="shared" si="60"/>
        <v>1</v>
      </c>
      <c r="CO122" s="11" t="b">
        <f t="shared" si="53"/>
        <v>0</v>
      </c>
      <c r="CP122" s="11" t="b">
        <f t="shared" si="48"/>
        <v>0</v>
      </c>
      <c r="CQ122" s="11" t="b">
        <f t="shared" si="47"/>
        <v>0</v>
      </c>
      <c r="CR122" t="s">
        <v>900</v>
      </c>
    </row>
    <row r="123" spans="1:96">
      <c r="A123" t="s">
        <v>901</v>
      </c>
      <c r="B123" t="s">
        <v>902</v>
      </c>
      <c r="C123" t="s">
        <v>802</v>
      </c>
      <c r="D123" t="s">
        <v>81</v>
      </c>
      <c r="E123" t="s">
        <v>144</v>
      </c>
      <c r="F123" t="s">
        <v>56</v>
      </c>
      <c r="G123">
        <f t="shared" si="58"/>
        <v>0</v>
      </c>
      <c r="H123">
        <f t="shared" si="58"/>
        <v>0</v>
      </c>
      <c r="I123">
        <f t="shared" si="58"/>
        <v>0</v>
      </c>
      <c r="J123">
        <f t="shared" si="58"/>
        <v>1</v>
      </c>
      <c r="K123">
        <f t="shared" si="37"/>
        <v>1</v>
      </c>
      <c r="L123" t="s">
        <v>96</v>
      </c>
      <c r="M123" t="s">
        <v>73</v>
      </c>
      <c r="N123" t="str">
        <f t="shared" si="38"/>
        <v>USA</v>
      </c>
      <c r="O123" t="s">
        <v>74</v>
      </c>
      <c r="P123" t="s">
        <v>60</v>
      </c>
      <c r="Q123">
        <v>3</v>
      </c>
      <c r="R123">
        <v>3</v>
      </c>
      <c r="S123">
        <v>2</v>
      </c>
      <c r="T123">
        <v>4</v>
      </c>
      <c r="U123">
        <v>5</v>
      </c>
      <c r="V123">
        <v>4</v>
      </c>
      <c r="W123">
        <v>4</v>
      </c>
      <c r="X123">
        <f t="shared" si="39"/>
        <v>-8.3333333333333329E-2</v>
      </c>
      <c r="Y123">
        <f t="shared" si="40"/>
        <v>-4.1666666666666664E-2</v>
      </c>
      <c r="Z123">
        <v>6</v>
      </c>
      <c r="AA123">
        <v>6</v>
      </c>
      <c r="AB123">
        <v>6</v>
      </c>
      <c r="AC123">
        <v>6</v>
      </c>
      <c r="AD123">
        <v>6</v>
      </c>
      <c r="AE123">
        <v>6</v>
      </c>
      <c r="AF123">
        <v>6</v>
      </c>
      <c r="AG123">
        <v>1</v>
      </c>
      <c r="AH123">
        <v>5</v>
      </c>
      <c r="AI123" s="35">
        <v>5</v>
      </c>
      <c r="AJ123">
        <v>5</v>
      </c>
      <c r="AK123">
        <v>5</v>
      </c>
      <c r="AL123">
        <v>4</v>
      </c>
      <c r="AM123">
        <v>5</v>
      </c>
      <c r="AN123">
        <v>5</v>
      </c>
      <c r="AO123">
        <v>6</v>
      </c>
      <c r="AP123">
        <v>6</v>
      </c>
      <c r="AQ123">
        <v>5</v>
      </c>
      <c r="AR123">
        <v>5</v>
      </c>
      <c r="AS123">
        <v>5</v>
      </c>
      <c r="AT123">
        <v>4</v>
      </c>
      <c r="AU123">
        <v>4</v>
      </c>
      <c r="AV123">
        <f t="shared" si="41"/>
        <v>4.5999999999999996</v>
      </c>
      <c r="AW123">
        <v>6</v>
      </c>
      <c r="AX123">
        <v>6</v>
      </c>
      <c r="AY123">
        <f t="shared" si="55"/>
        <v>5.125</v>
      </c>
      <c r="AZ123">
        <f t="shared" si="42"/>
        <v>1</v>
      </c>
      <c r="BA123">
        <f t="shared" si="56"/>
        <v>5.875</v>
      </c>
      <c r="BB123">
        <f t="shared" si="43"/>
        <v>1</v>
      </c>
      <c r="BC123" t="s">
        <v>297</v>
      </c>
      <c r="BD123" t="s">
        <v>326</v>
      </c>
      <c r="BE123" t="s">
        <v>836</v>
      </c>
      <c r="BF123">
        <v>1</v>
      </c>
      <c r="BH123">
        <f t="shared" si="61"/>
        <v>1</v>
      </c>
      <c r="BI123">
        <v>2</v>
      </c>
      <c r="BJ123">
        <v>5</v>
      </c>
      <c r="BK123">
        <f t="shared" si="44"/>
        <v>1</v>
      </c>
      <c r="BL123" t="s">
        <v>903</v>
      </c>
      <c r="BM123" t="s">
        <v>622</v>
      </c>
      <c r="BN123" s="1">
        <v>7.3958333333333341E-3</v>
      </c>
      <c r="BO123" t="s">
        <v>904</v>
      </c>
      <c r="BP123" s="5" t="s">
        <v>736</v>
      </c>
      <c r="BQ123" s="5" t="s">
        <v>1124</v>
      </c>
      <c r="BR123" s="11" t="b">
        <f t="shared" si="62"/>
        <v>0</v>
      </c>
      <c r="BS123" s="11" t="b">
        <f t="shared" si="62"/>
        <v>0</v>
      </c>
      <c r="BT123" s="11" t="b">
        <f t="shared" si="62"/>
        <v>0</v>
      </c>
      <c r="BU123" s="11" t="b">
        <f t="shared" si="62"/>
        <v>0</v>
      </c>
      <c r="BV123" s="11" t="b">
        <f t="shared" si="59"/>
        <v>0</v>
      </c>
      <c r="BW123" s="11" t="b">
        <f t="shared" si="59"/>
        <v>0</v>
      </c>
      <c r="BX123" s="5" t="s">
        <v>1097</v>
      </c>
      <c r="BZ123" s="11" t="b">
        <f t="shared" si="45"/>
        <v>1</v>
      </c>
      <c r="CA123" s="11" t="b">
        <f t="shared" si="46"/>
        <v>0</v>
      </c>
      <c r="CB123" s="11" t="b">
        <f t="shared" si="60"/>
        <v>0</v>
      </c>
      <c r="CC123" s="11" t="b">
        <f t="shared" si="60"/>
        <v>0</v>
      </c>
      <c r="CD123" s="11" t="b">
        <f t="shared" si="60"/>
        <v>0</v>
      </c>
      <c r="CE123" s="11" t="b">
        <f t="shared" si="60"/>
        <v>0</v>
      </c>
      <c r="CF123" s="11" t="b">
        <f t="shared" si="60"/>
        <v>0</v>
      </c>
      <c r="CG123" s="11" t="b">
        <f t="shared" si="60"/>
        <v>0</v>
      </c>
      <c r="CH123" s="11" t="b">
        <f t="shared" si="60"/>
        <v>0</v>
      </c>
      <c r="CI123" s="11" t="b">
        <f t="shared" si="60"/>
        <v>0</v>
      </c>
      <c r="CJ123" s="11" t="b">
        <f t="shared" si="60"/>
        <v>0</v>
      </c>
      <c r="CK123" s="11" t="b">
        <f t="shared" si="60"/>
        <v>0</v>
      </c>
      <c r="CL123" s="11" t="b">
        <f t="shared" si="60"/>
        <v>0</v>
      </c>
      <c r="CM123" s="11" t="b">
        <f t="shared" si="60"/>
        <v>1</v>
      </c>
      <c r="CN123" s="11" t="b">
        <f t="shared" si="60"/>
        <v>0</v>
      </c>
      <c r="CO123" s="11" t="b">
        <f t="shared" si="53"/>
        <v>0</v>
      </c>
      <c r="CP123" s="11" t="b">
        <f t="shared" si="48"/>
        <v>0</v>
      </c>
      <c r="CQ123" s="11" t="b">
        <f t="shared" si="47"/>
        <v>0</v>
      </c>
      <c r="CR123" t="s">
        <v>92</v>
      </c>
    </row>
    <row r="124" spans="1:96">
      <c r="A124" t="s">
        <v>905</v>
      </c>
      <c r="B124" t="s">
        <v>906</v>
      </c>
      <c r="C124" t="s">
        <v>802</v>
      </c>
      <c r="D124" t="s">
        <v>70</v>
      </c>
      <c r="E124" t="s">
        <v>82</v>
      </c>
      <c r="F124" t="s">
        <v>83</v>
      </c>
      <c r="G124">
        <f t="shared" si="58"/>
        <v>0</v>
      </c>
      <c r="H124">
        <f t="shared" si="58"/>
        <v>0</v>
      </c>
      <c r="I124">
        <f t="shared" si="58"/>
        <v>1</v>
      </c>
      <c r="J124">
        <f t="shared" si="58"/>
        <v>0</v>
      </c>
      <c r="K124">
        <f t="shared" si="37"/>
        <v>1</v>
      </c>
      <c r="L124" t="s">
        <v>96</v>
      </c>
      <c r="M124" t="s">
        <v>125</v>
      </c>
      <c r="N124" t="str">
        <f t="shared" si="38"/>
        <v>United Kingdom</v>
      </c>
      <c r="O124" t="s">
        <v>74</v>
      </c>
      <c r="P124" t="s">
        <v>98</v>
      </c>
      <c r="Q124">
        <v>1</v>
      </c>
      <c r="R124">
        <v>5</v>
      </c>
      <c r="S124">
        <v>0</v>
      </c>
      <c r="T124">
        <v>2</v>
      </c>
      <c r="U124">
        <v>3</v>
      </c>
      <c r="V124">
        <v>3</v>
      </c>
      <c r="W124">
        <v>5</v>
      </c>
      <c r="X124">
        <f t="shared" si="39"/>
        <v>-0.25</v>
      </c>
      <c r="Y124">
        <f t="shared" si="40"/>
        <v>-0.125</v>
      </c>
      <c r="Z124">
        <v>6</v>
      </c>
      <c r="AA124">
        <v>4</v>
      </c>
      <c r="AB124">
        <v>5</v>
      </c>
      <c r="AC124">
        <v>6</v>
      </c>
      <c r="AD124">
        <v>5</v>
      </c>
      <c r="AE124">
        <v>6</v>
      </c>
      <c r="AF124">
        <v>5</v>
      </c>
      <c r="AG124">
        <v>0</v>
      </c>
      <c r="AH124">
        <v>6</v>
      </c>
      <c r="AI124" s="35">
        <v>1</v>
      </c>
      <c r="AJ124">
        <v>6</v>
      </c>
      <c r="AK124">
        <v>6</v>
      </c>
      <c r="AL124">
        <v>0</v>
      </c>
      <c r="AM124">
        <v>6</v>
      </c>
      <c r="AN124">
        <v>1</v>
      </c>
      <c r="AO124">
        <v>5</v>
      </c>
      <c r="AP124">
        <v>3</v>
      </c>
      <c r="AQ124">
        <v>0</v>
      </c>
      <c r="AR124">
        <v>0</v>
      </c>
      <c r="AS124">
        <v>0</v>
      </c>
      <c r="AT124">
        <v>0</v>
      </c>
      <c r="AU124">
        <v>0</v>
      </c>
      <c r="AV124">
        <f t="shared" si="41"/>
        <v>0</v>
      </c>
      <c r="AW124">
        <v>6</v>
      </c>
      <c r="AX124">
        <v>5</v>
      </c>
      <c r="AY124">
        <f t="shared" si="55"/>
        <v>3.5</v>
      </c>
      <c r="AZ124">
        <f t="shared" si="42"/>
        <v>1</v>
      </c>
      <c r="BA124">
        <f t="shared" si="56"/>
        <v>5.375</v>
      </c>
      <c r="BB124">
        <f t="shared" si="43"/>
        <v>1</v>
      </c>
      <c r="BC124" t="s">
        <v>282</v>
      </c>
      <c r="BD124" t="s">
        <v>907</v>
      </c>
      <c r="BE124" t="s">
        <v>908</v>
      </c>
      <c r="BF124">
        <v>0</v>
      </c>
      <c r="BG124">
        <v>1</v>
      </c>
      <c r="BH124">
        <f t="shared" si="61"/>
        <v>1</v>
      </c>
      <c r="BI124">
        <v>2</v>
      </c>
      <c r="BJ124">
        <v>5</v>
      </c>
      <c r="BK124">
        <f t="shared" si="44"/>
        <v>1</v>
      </c>
      <c r="BL124" t="s">
        <v>909</v>
      </c>
      <c r="BM124" t="s">
        <v>601</v>
      </c>
      <c r="BN124" s="1">
        <v>4.9537037037037041E-3</v>
      </c>
      <c r="BO124" t="s">
        <v>910</v>
      </c>
      <c r="BP124" s="5" t="s">
        <v>1051</v>
      </c>
      <c r="BQ124" s="5" t="s">
        <v>1159</v>
      </c>
      <c r="BR124" s="11" t="b">
        <f t="shared" si="62"/>
        <v>0</v>
      </c>
      <c r="BS124" s="11" t="b">
        <f t="shared" si="62"/>
        <v>0</v>
      </c>
      <c r="BT124" s="11" t="b">
        <f t="shared" si="62"/>
        <v>1</v>
      </c>
      <c r="BU124" s="11" t="b">
        <f t="shared" si="62"/>
        <v>0</v>
      </c>
      <c r="BV124" s="11" t="b">
        <f t="shared" ref="BV124:BW143" si="63">ISNUMBER(SEARCH(BV$2,$BQ124))</f>
        <v>0</v>
      </c>
      <c r="BW124" s="11" t="b">
        <f t="shared" si="63"/>
        <v>0</v>
      </c>
      <c r="BX124" s="5" t="s">
        <v>1047</v>
      </c>
      <c r="BY124" s="5" t="s">
        <v>1073</v>
      </c>
      <c r="BZ124" s="11" t="b">
        <f t="shared" si="45"/>
        <v>0</v>
      </c>
      <c r="CA124" s="11" t="b">
        <f t="shared" si="46"/>
        <v>0</v>
      </c>
      <c r="CB124" s="11" t="b">
        <f t="shared" si="60"/>
        <v>1</v>
      </c>
      <c r="CC124" s="11" t="b">
        <f t="shared" si="60"/>
        <v>0</v>
      </c>
      <c r="CD124" s="11" t="b">
        <f t="shared" si="60"/>
        <v>0</v>
      </c>
      <c r="CE124" s="11" t="b">
        <f t="shared" si="60"/>
        <v>0</v>
      </c>
      <c r="CF124" s="11" t="b">
        <f t="shared" si="60"/>
        <v>0</v>
      </c>
      <c r="CG124" s="11" t="b">
        <f t="shared" si="60"/>
        <v>0</v>
      </c>
      <c r="CH124" s="11" t="b">
        <f t="shared" si="60"/>
        <v>0</v>
      </c>
      <c r="CI124" s="11" t="b">
        <f t="shared" si="60"/>
        <v>0</v>
      </c>
      <c r="CJ124" s="11" t="b">
        <f t="shared" si="60"/>
        <v>0</v>
      </c>
      <c r="CK124" s="11" t="b">
        <f t="shared" si="60"/>
        <v>0</v>
      </c>
      <c r="CL124" s="11" t="b">
        <f t="shared" si="60"/>
        <v>0</v>
      </c>
      <c r="CM124" s="11" t="b">
        <f t="shared" si="60"/>
        <v>0</v>
      </c>
      <c r="CN124" s="11" t="b">
        <f t="shared" si="60"/>
        <v>0</v>
      </c>
      <c r="CO124" s="11" t="b">
        <f t="shared" si="53"/>
        <v>0</v>
      </c>
      <c r="CP124" s="11" t="b">
        <f t="shared" si="48"/>
        <v>1</v>
      </c>
      <c r="CQ124" s="11" t="b">
        <f t="shared" si="47"/>
        <v>0</v>
      </c>
    </row>
    <row r="125" spans="1:96">
      <c r="A125" t="s">
        <v>911</v>
      </c>
      <c r="B125" t="s">
        <v>912</v>
      </c>
      <c r="C125" t="s">
        <v>802</v>
      </c>
      <c r="D125" t="s">
        <v>81</v>
      </c>
      <c r="E125" t="s">
        <v>82</v>
      </c>
      <c r="F125" t="s">
        <v>83</v>
      </c>
      <c r="G125">
        <f t="shared" si="58"/>
        <v>0</v>
      </c>
      <c r="H125">
        <f t="shared" si="58"/>
        <v>0</v>
      </c>
      <c r="I125">
        <f t="shared" si="58"/>
        <v>1</v>
      </c>
      <c r="J125">
        <f t="shared" si="58"/>
        <v>0</v>
      </c>
      <c r="K125">
        <f t="shared" si="37"/>
        <v>1</v>
      </c>
      <c r="L125" t="s">
        <v>96</v>
      </c>
      <c r="M125" t="s">
        <v>109</v>
      </c>
      <c r="N125" t="str">
        <f t="shared" si="38"/>
        <v>UK</v>
      </c>
      <c r="O125" t="s">
        <v>74</v>
      </c>
      <c r="P125" t="s">
        <v>98</v>
      </c>
      <c r="Q125">
        <v>5</v>
      </c>
      <c r="R125">
        <v>4</v>
      </c>
      <c r="S125">
        <v>4</v>
      </c>
      <c r="T125">
        <v>2</v>
      </c>
      <c r="U125">
        <v>5</v>
      </c>
      <c r="V125">
        <v>4</v>
      </c>
      <c r="W125">
        <v>5</v>
      </c>
      <c r="X125">
        <f t="shared" si="39"/>
        <v>0.125</v>
      </c>
      <c r="Y125">
        <f t="shared" si="40"/>
        <v>-0.16666666666666666</v>
      </c>
      <c r="Z125">
        <v>4</v>
      </c>
      <c r="AA125">
        <v>5</v>
      </c>
      <c r="AB125">
        <v>4</v>
      </c>
      <c r="AC125">
        <v>6</v>
      </c>
      <c r="AD125">
        <v>5</v>
      </c>
      <c r="AE125">
        <v>5</v>
      </c>
      <c r="AF125">
        <v>4</v>
      </c>
      <c r="AG125">
        <v>4</v>
      </c>
      <c r="AH125">
        <v>2</v>
      </c>
      <c r="AI125" s="35">
        <v>5</v>
      </c>
      <c r="AJ125">
        <v>5</v>
      </c>
      <c r="AK125">
        <v>5</v>
      </c>
      <c r="AL125">
        <v>4</v>
      </c>
      <c r="AM125">
        <v>5</v>
      </c>
      <c r="AN125">
        <v>5</v>
      </c>
      <c r="AO125">
        <v>5</v>
      </c>
      <c r="AP125">
        <v>5</v>
      </c>
      <c r="AQ125">
        <v>5</v>
      </c>
      <c r="AR125">
        <v>5</v>
      </c>
      <c r="AS125">
        <v>5</v>
      </c>
      <c r="AT125">
        <v>5</v>
      </c>
      <c r="AU125">
        <v>5</v>
      </c>
      <c r="AV125">
        <f t="shared" si="41"/>
        <v>5</v>
      </c>
      <c r="AW125">
        <v>6</v>
      </c>
      <c r="AX125">
        <v>5</v>
      </c>
      <c r="AY125">
        <f t="shared" si="55"/>
        <v>4.875</v>
      </c>
      <c r="AZ125">
        <f t="shared" si="42"/>
        <v>1</v>
      </c>
      <c r="BA125">
        <f t="shared" si="56"/>
        <v>4.375</v>
      </c>
      <c r="BB125">
        <f t="shared" si="43"/>
        <v>1</v>
      </c>
      <c r="BC125" t="s">
        <v>282</v>
      </c>
      <c r="BD125" t="s">
        <v>451</v>
      </c>
      <c r="BE125" t="s">
        <v>646</v>
      </c>
      <c r="BF125">
        <v>3</v>
      </c>
      <c r="BH125">
        <f t="shared" si="61"/>
        <v>3</v>
      </c>
      <c r="BI125">
        <v>2</v>
      </c>
      <c r="BJ125">
        <v>5</v>
      </c>
      <c r="BK125">
        <f t="shared" si="44"/>
        <v>1</v>
      </c>
      <c r="BL125" t="s">
        <v>600</v>
      </c>
      <c r="BM125" t="s">
        <v>601</v>
      </c>
      <c r="BN125" s="1">
        <v>5.7754629629629623E-3</v>
      </c>
      <c r="BO125" t="s">
        <v>913</v>
      </c>
      <c r="BP125" s="5" t="s">
        <v>1051</v>
      </c>
      <c r="BQ125" s="5" t="s">
        <v>1145</v>
      </c>
      <c r="BR125" s="11" t="b">
        <f t="shared" si="62"/>
        <v>0</v>
      </c>
      <c r="BS125" s="11" t="b">
        <f t="shared" si="62"/>
        <v>0</v>
      </c>
      <c r="BT125" s="11" t="b">
        <f t="shared" si="62"/>
        <v>0</v>
      </c>
      <c r="BU125" s="11" t="b">
        <f t="shared" si="62"/>
        <v>0</v>
      </c>
      <c r="BV125" s="11" t="b">
        <f t="shared" si="63"/>
        <v>0</v>
      </c>
      <c r="BW125" s="11" t="b">
        <f t="shared" si="63"/>
        <v>0</v>
      </c>
      <c r="BX125" s="5" t="s">
        <v>1064</v>
      </c>
      <c r="BY125" s="5" t="s">
        <v>1098</v>
      </c>
      <c r="BZ125" s="11" t="b">
        <f t="shared" si="45"/>
        <v>0</v>
      </c>
      <c r="CA125" s="11" t="b">
        <f t="shared" si="46"/>
        <v>1</v>
      </c>
      <c r="CB125" s="11" t="b">
        <f t="shared" si="60"/>
        <v>1</v>
      </c>
      <c r="CC125" s="11" t="b">
        <f t="shared" si="60"/>
        <v>0</v>
      </c>
      <c r="CD125" s="11" t="b">
        <f t="shared" si="60"/>
        <v>0</v>
      </c>
      <c r="CE125" s="11" t="b">
        <f t="shared" si="60"/>
        <v>0</v>
      </c>
      <c r="CF125" s="11" t="b">
        <f t="shared" si="60"/>
        <v>0</v>
      </c>
      <c r="CG125" s="11" t="b">
        <f t="shared" si="60"/>
        <v>0</v>
      </c>
      <c r="CH125" s="11" t="b">
        <f t="shared" si="60"/>
        <v>0</v>
      </c>
      <c r="CI125" s="11" t="b">
        <f t="shared" si="60"/>
        <v>0</v>
      </c>
      <c r="CJ125" s="11" t="b">
        <f t="shared" si="60"/>
        <v>0</v>
      </c>
      <c r="CK125" s="11" t="b">
        <f t="shared" si="60"/>
        <v>0</v>
      </c>
      <c r="CL125" s="11" t="b">
        <f t="shared" si="60"/>
        <v>0</v>
      </c>
      <c r="CM125" s="11" t="b">
        <f t="shared" si="60"/>
        <v>0</v>
      </c>
      <c r="CN125" s="11" t="b">
        <f t="shared" si="60"/>
        <v>0</v>
      </c>
      <c r="CO125" s="11" t="b">
        <f t="shared" si="53"/>
        <v>0</v>
      </c>
      <c r="CP125" s="11" t="b">
        <f t="shared" si="48"/>
        <v>0</v>
      </c>
      <c r="CQ125" s="11" t="b">
        <f t="shared" si="47"/>
        <v>0</v>
      </c>
      <c r="CR125" t="s">
        <v>914</v>
      </c>
    </row>
    <row r="126" spans="1:96">
      <c r="A126" t="s">
        <v>915</v>
      </c>
      <c r="B126" t="s">
        <v>916</v>
      </c>
      <c r="C126" t="s">
        <v>802</v>
      </c>
      <c r="D126" t="s">
        <v>54</v>
      </c>
      <c r="E126" t="s">
        <v>55</v>
      </c>
      <c r="F126" t="s">
        <v>56</v>
      </c>
      <c r="G126">
        <f t="shared" si="58"/>
        <v>0</v>
      </c>
      <c r="H126">
        <f t="shared" si="58"/>
        <v>0</v>
      </c>
      <c r="I126">
        <f t="shared" si="58"/>
        <v>0</v>
      </c>
      <c r="J126">
        <f t="shared" si="58"/>
        <v>1</v>
      </c>
      <c r="K126">
        <f t="shared" si="37"/>
        <v>1</v>
      </c>
      <c r="L126" t="s">
        <v>124</v>
      </c>
      <c r="M126" t="s">
        <v>58</v>
      </c>
      <c r="N126" t="str">
        <f t="shared" si="38"/>
        <v>Portugal</v>
      </c>
      <c r="O126" t="s">
        <v>59</v>
      </c>
      <c r="P126" t="s">
        <v>60</v>
      </c>
      <c r="Q126">
        <v>0</v>
      </c>
      <c r="R126">
        <v>5</v>
      </c>
      <c r="S126">
        <v>3</v>
      </c>
      <c r="T126">
        <v>5</v>
      </c>
      <c r="U126">
        <v>0</v>
      </c>
      <c r="V126">
        <v>3</v>
      </c>
      <c r="W126">
        <v>3</v>
      </c>
      <c r="X126">
        <f t="shared" si="39"/>
        <v>-0.29166666666666669</v>
      </c>
      <c r="Y126">
        <f t="shared" si="40"/>
        <v>0.20833333333333334</v>
      </c>
      <c r="Z126">
        <v>6</v>
      </c>
      <c r="AA126">
        <v>6</v>
      </c>
      <c r="AB126">
        <v>6</v>
      </c>
      <c r="AC126">
        <v>6</v>
      </c>
      <c r="AD126">
        <v>6</v>
      </c>
      <c r="AE126">
        <v>6</v>
      </c>
      <c r="AF126">
        <v>6</v>
      </c>
      <c r="AG126">
        <v>0</v>
      </c>
      <c r="AH126">
        <v>6</v>
      </c>
      <c r="AI126" s="35">
        <v>6</v>
      </c>
      <c r="AJ126">
        <v>6</v>
      </c>
      <c r="AK126">
        <v>6</v>
      </c>
      <c r="AL126">
        <v>6</v>
      </c>
      <c r="AM126">
        <v>6</v>
      </c>
      <c r="AN126">
        <v>6</v>
      </c>
      <c r="AO126">
        <v>6</v>
      </c>
      <c r="AP126">
        <v>6</v>
      </c>
      <c r="AQ126">
        <v>6</v>
      </c>
      <c r="AR126">
        <v>6</v>
      </c>
      <c r="AS126">
        <v>6</v>
      </c>
      <c r="AT126">
        <v>6</v>
      </c>
      <c r="AU126">
        <v>6</v>
      </c>
      <c r="AV126">
        <f t="shared" si="41"/>
        <v>6</v>
      </c>
      <c r="AW126">
        <v>6</v>
      </c>
      <c r="AX126">
        <v>6</v>
      </c>
      <c r="AY126">
        <f t="shared" si="55"/>
        <v>6</v>
      </c>
      <c r="AZ126">
        <f t="shared" si="42"/>
        <v>1</v>
      </c>
      <c r="BA126">
        <f t="shared" si="56"/>
        <v>6</v>
      </c>
      <c r="BB126">
        <f t="shared" si="43"/>
        <v>1</v>
      </c>
      <c r="BC126" t="s">
        <v>341</v>
      </c>
      <c r="BD126" t="s">
        <v>917</v>
      </c>
      <c r="BE126" t="s">
        <v>918</v>
      </c>
      <c r="BF126">
        <v>1</v>
      </c>
      <c r="BH126">
        <f t="shared" si="61"/>
        <v>1</v>
      </c>
      <c r="BI126">
        <v>1</v>
      </c>
      <c r="BJ126">
        <v>1</v>
      </c>
      <c r="BK126">
        <f t="shared" si="44"/>
        <v>0</v>
      </c>
      <c r="BL126" t="s">
        <v>919</v>
      </c>
      <c r="BM126" t="s">
        <v>920</v>
      </c>
      <c r="BN126" s="1">
        <v>2.7777777777777779E-3</v>
      </c>
      <c r="BO126" t="s">
        <v>921</v>
      </c>
      <c r="BP126" s="5" t="s">
        <v>736</v>
      </c>
      <c r="BQ126" s="5" t="s">
        <v>1152</v>
      </c>
      <c r="BR126" s="11" t="b">
        <f t="shared" si="62"/>
        <v>0</v>
      </c>
      <c r="BS126" s="11" t="b">
        <f t="shared" si="62"/>
        <v>0</v>
      </c>
      <c r="BT126" s="11" t="b">
        <f t="shared" si="62"/>
        <v>0</v>
      </c>
      <c r="BU126" s="11" t="b">
        <f t="shared" si="62"/>
        <v>0</v>
      </c>
      <c r="BV126" s="11" t="b">
        <f t="shared" si="63"/>
        <v>0</v>
      </c>
      <c r="BW126" s="11" t="b">
        <f t="shared" si="63"/>
        <v>0</v>
      </c>
      <c r="BZ126" s="11" t="b">
        <f t="shared" si="45"/>
        <v>0</v>
      </c>
      <c r="CA126" s="11" t="b">
        <f t="shared" si="46"/>
        <v>0</v>
      </c>
      <c r="CB126" s="11" t="b">
        <f t="shared" si="60"/>
        <v>0</v>
      </c>
      <c r="CC126" s="11" t="b">
        <f t="shared" si="60"/>
        <v>0</v>
      </c>
      <c r="CD126" s="11" t="b">
        <f t="shared" si="60"/>
        <v>0</v>
      </c>
      <c r="CE126" s="11" t="b">
        <f t="shared" si="60"/>
        <v>0</v>
      </c>
      <c r="CF126" s="11" t="b">
        <f t="shared" si="60"/>
        <v>0</v>
      </c>
      <c r="CG126" s="11" t="b">
        <f t="shared" si="60"/>
        <v>0</v>
      </c>
      <c r="CH126" s="11" t="b">
        <f t="shared" si="60"/>
        <v>0</v>
      </c>
      <c r="CI126" s="11" t="b">
        <f t="shared" si="60"/>
        <v>0</v>
      </c>
      <c r="CJ126" s="11" t="b">
        <f t="shared" si="60"/>
        <v>0</v>
      </c>
      <c r="CK126" s="11" t="b">
        <f t="shared" si="60"/>
        <v>0</v>
      </c>
      <c r="CL126" s="11" t="b">
        <f t="shared" si="60"/>
        <v>0</v>
      </c>
      <c r="CM126" s="11" t="b">
        <f t="shared" si="60"/>
        <v>0</v>
      </c>
      <c r="CN126" s="11" t="b">
        <f t="shared" si="60"/>
        <v>0</v>
      </c>
      <c r="CO126" s="11" t="b">
        <f t="shared" si="53"/>
        <v>0</v>
      </c>
      <c r="CP126" s="11" t="b">
        <f t="shared" si="48"/>
        <v>0</v>
      </c>
      <c r="CQ126" s="11" t="b">
        <f t="shared" si="47"/>
        <v>0</v>
      </c>
      <c r="CR126" t="s">
        <v>922</v>
      </c>
    </row>
    <row r="127" spans="1:96">
      <c r="A127" t="s">
        <v>923</v>
      </c>
      <c r="B127" t="s">
        <v>924</v>
      </c>
      <c r="C127" t="s">
        <v>802</v>
      </c>
      <c r="D127" t="s">
        <v>54</v>
      </c>
      <c r="E127" t="s">
        <v>144</v>
      </c>
      <c r="F127" t="s">
        <v>222</v>
      </c>
      <c r="G127">
        <f t="shared" si="58"/>
        <v>0</v>
      </c>
      <c r="H127">
        <f t="shared" si="58"/>
        <v>1</v>
      </c>
      <c r="I127">
        <f t="shared" si="58"/>
        <v>1</v>
      </c>
      <c r="J127">
        <f t="shared" si="58"/>
        <v>0</v>
      </c>
      <c r="K127">
        <f t="shared" si="37"/>
        <v>2</v>
      </c>
      <c r="L127" t="s">
        <v>96</v>
      </c>
      <c r="M127" t="s">
        <v>109</v>
      </c>
      <c r="N127" t="str">
        <f t="shared" si="38"/>
        <v>UK</v>
      </c>
      <c r="O127" t="s">
        <v>74</v>
      </c>
      <c r="P127" t="s">
        <v>98</v>
      </c>
      <c r="Q127">
        <v>2</v>
      </c>
      <c r="R127">
        <v>3</v>
      </c>
      <c r="S127">
        <v>3</v>
      </c>
      <c r="T127">
        <v>3</v>
      </c>
      <c r="U127">
        <v>3</v>
      </c>
      <c r="V127">
        <v>3</v>
      </c>
      <c r="W127">
        <v>1</v>
      </c>
      <c r="X127">
        <f t="shared" si="39"/>
        <v>-4.1666666666666664E-2</v>
      </c>
      <c r="Y127">
        <f t="shared" si="40"/>
        <v>8.3333333333333329E-2</v>
      </c>
      <c r="Z127">
        <v>4</v>
      </c>
      <c r="AA127">
        <v>4</v>
      </c>
      <c r="AB127">
        <v>3</v>
      </c>
      <c r="AC127">
        <v>4</v>
      </c>
      <c r="AD127">
        <v>4</v>
      </c>
      <c r="AE127">
        <v>4</v>
      </c>
      <c r="AF127">
        <v>4</v>
      </c>
      <c r="AG127">
        <v>2</v>
      </c>
      <c r="AH127">
        <v>4</v>
      </c>
      <c r="AI127" s="35">
        <v>5</v>
      </c>
      <c r="AJ127">
        <v>5</v>
      </c>
      <c r="AK127">
        <v>1</v>
      </c>
      <c r="AL127">
        <v>4</v>
      </c>
      <c r="AM127">
        <v>4</v>
      </c>
      <c r="AN127">
        <v>4</v>
      </c>
      <c r="AO127">
        <v>4</v>
      </c>
      <c r="AP127">
        <v>4</v>
      </c>
      <c r="AQ127">
        <v>1</v>
      </c>
      <c r="AR127">
        <v>1</v>
      </c>
      <c r="AS127">
        <v>1</v>
      </c>
      <c r="AT127">
        <v>1</v>
      </c>
      <c r="AU127">
        <v>1</v>
      </c>
      <c r="AV127">
        <f t="shared" si="41"/>
        <v>1</v>
      </c>
      <c r="AW127">
        <v>6</v>
      </c>
      <c r="AX127">
        <v>4</v>
      </c>
      <c r="AY127">
        <f t="shared" si="55"/>
        <v>3.875</v>
      </c>
      <c r="AZ127">
        <f t="shared" si="42"/>
        <v>1</v>
      </c>
      <c r="BA127">
        <f t="shared" si="56"/>
        <v>3.875</v>
      </c>
      <c r="BB127">
        <f t="shared" si="43"/>
        <v>1</v>
      </c>
      <c r="BC127" t="s">
        <v>61</v>
      </c>
      <c r="BD127" t="s">
        <v>298</v>
      </c>
      <c r="BE127" t="s">
        <v>925</v>
      </c>
      <c r="BF127">
        <v>0</v>
      </c>
      <c r="BG127">
        <v>0</v>
      </c>
      <c r="BH127">
        <f t="shared" si="61"/>
        <v>0</v>
      </c>
      <c r="BI127">
        <v>1</v>
      </c>
      <c r="BJ127">
        <v>1</v>
      </c>
      <c r="BK127">
        <f t="shared" si="44"/>
        <v>0</v>
      </c>
      <c r="BL127" t="s">
        <v>181</v>
      </c>
      <c r="BM127" t="s">
        <v>65</v>
      </c>
      <c r="BN127" s="1">
        <v>2.2569444444444447E-3</v>
      </c>
      <c r="BO127" t="s">
        <v>926</v>
      </c>
      <c r="BP127" s="5" t="s">
        <v>1042</v>
      </c>
      <c r="BR127" s="11" t="b">
        <f t="shared" si="62"/>
        <v>0</v>
      </c>
      <c r="BS127" s="11" t="b">
        <f t="shared" si="62"/>
        <v>0</v>
      </c>
      <c r="BT127" s="11" t="b">
        <f t="shared" si="62"/>
        <v>0</v>
      </c>
      <c r="BU127" s="11" t="b">
        <f t="shared" si="62"/>
        <v>0</v>
      </c>
      <c r="BV127" s="11" t="b">
        <f t="shared" si="63"/>
        <v>0</v>
      </c>
      <c r="BW127" s="11" t="b">
        <f t="shared" si="63"/>
        <v>0</v>
      </c>
      <c r="BX127" s="5" t="s">
        <v>1061</v>
      </c>
      <c r="BY127" s="5" t="s">
        <v>1123</v>
      </c>
      <c r="BZ127" s="11" t="b">
        <f t="shared" si="45"/>
        <v>0</v>
      </c>
      <c r="CA127" s="11" t="b">
        <f t="shared" si="46"/>
        <v>1</v>
      </c>
      <c r="CB127" s="11" t="b">
        <f t="shared" si="60"/>
        <v>1</v>
      </c>
      <c r="CC127" s="11" t="b">
        <f t="shared" si="60"/>
        <v>0</v>
      </c>
      <c r="CD127" s="11" t="b">
        <f t="shared" si="60"/>
        <v>0</v>
      </c>
      <c r="CE127" s="11" t="b">
        <f t="shared" si="60"/>
        <v>0</v>
      </c>
      <c r="CF127" s="11" t="b">
        <f t="shared" si="60"/>
        <v>0</v>
      </c>
      <c r="CG127" s="11" t="b">
        <f t="shared" si="60"/>
        <v>0</v>
      </c>
      <c r="CH127" s="11" t="b">
        <f t="shared" si="60"/>
        <v>0</v>
      </c>
      <c r="CI127" s="11" t="b">
        <f t="shared" si="60"/>
        <v>0</v>
      </c>
      <c r="CJ127" s="11" t="b">
        <f t="shared" si="60"/>
        <v>0</v>
      </c>
      <c r="CK127" s="11" t="b">
        <f t="shared" si="60"/>
        <v>0</v>
      </c>
      <c r="CL127" s="11" t="b">
        <f t="shared" si="60"/>
        <v>0</v>
      </c>
      <c r="CM127" s="11" t="b">
        <f t="shared" si="60"/>
        <v>0</v>
      </c>
      <c r="CN127" s="11" t="b">
        <f t="shared" si="60"/>
        <v>0</v>
      </c>
      <c r="CO127" s="11" t="b">
        <f t="shared" si="53"/>
        <v>0</v>
      </c>
      <c r="CP127" s="11" t="b">
        <f t="shared" si="48"/>
        <v>0</v>
      </c>
      <c r="CQ127" s="11" t="b">
        <f t="shared" si="47"/>
        <v>0</v>
      </c>
    </row>
    <row r="128" spans="1:96">
      <c r="A128" t="s">
        <v>927</v>
      </c>
      <c r="B128" t="s">
        <v>928</v>
      </c>
      <c r="C128" t="s">
        <v>802</v>
      </c>
      <c r="D128" t="s">
        <v>70</v>
      </c>
      <c r="E128" t="s">
        <v>71</v>
      </c>
      <c r="F128" t="s">
        <v>56</v>
      </c>
      <c r="G128">
        <f t="shared" si="58"/>
        <v>0</v>
      </c>
      <c r="H128">
        <f t="shared" si="58"/>
        <v>0</v>
      </c>
      <c r="I128">
        <f t="shared" si="58"/>
        <v>0</v>
      </c>
      <c r="J128">
        <f t="shared" si="58"/>
        <v>1</v>
      </c>
      <c r="K128">
        <f t="shared" si="37"/>
        <v>1</v>
      </c>
      <c r="L128" t="s">
        <v>124</v>
      </c>
      <c r="M128" t="s">
        <v>640</v>
      </c>
      <c r="N128" t="str">
        <f t="shared" si="38"/>
        <v>Latvia</v>
      </c>
      <c r="O128" t="s">
        <v>74</v>
      </c>
      <c r="P128" t="s">
        <v>85</v>
      </c>
      <c r="Q128">
        <v>3</v>
      </c>
      <c r="R128">
        <v>3</v>
      </c>
      <c r="S128">
        <v>2</v>
      </c>
      <c r="T128">
        <v>3</v>
      </c>
      <c r="U128">
        <v>2</v>
      </c>
      <c r="V128">
        <v>4</v>
      </c>
      <c r="W128">
        <v>2</v>
      </c>
      <c r="X128">
        <f t="shared" si="39"/>
        <v>-4.1666666666666664E-2</v>
      </c>
      <c r="Y128">
        <f t="shared" si="40"/>
        <v>0.125</v>
      </c>
      <c r="Z128">
        <v>2</v>
      </c>
      <c r="AA128">
        <v>2</v>
      </c>
      <c r="AB128">
        <v>3</v>
      </c>
      <c r="AC128">
        <v>3</v>
      </c>
      <c r="AD128">
        <v>3</v>
      </c>
      <c r="AE128">
        <v>4</v>
      </c>
      <c r="AF128">
        <v>2</v>
      </c>
      <c r="AG128">
        <v>1</v>
      </c>
      <c r="AH128">
        <v>5</v>
      </c>
      <c r="AI128" s="35">
        <v>2</v>
      </c>
      <c r="AJ128">
        <v>3</v>
      </c>
      <c r="AK128">
        <v>1</v>
      </c>
      <c r="AL128">
        <v>1</v>
      </c>
      <c r="AM128">
        <v>4</v>
      </c>
      <c r="AN128">
        <v>1</v>
      </c>
      <c r="AO128">
        <v>1</v>
      </c>
      <c r="AP128">
        <v>2</v>
      </c>
      <c r="AQ128">
        <v>1</v>
      </c>
      <c r="AR128">
        <v>2</v>
      </c>
      <c r="AS128">
        <v>3</v>
      </c>
      <c r="AT128">
        <v>1</v>
      </c>
      <c r="AU128">
        <v>1</v>
      </c>
      <c r="AV128">
        <f t="shared" si="41"/>
        <v>1.6</v>
      </c>
      <c r="AW128">
        <v>6</v>
      </c>
      <c r="AX128">
        <v>4</v>
      </c>
      <c r="AY128">
        <f t="shared" si="55"/>
        <v>1.875</v>
      </c>
      <c r="AZ128">
        <f t="shared" si="42"/>
        <v>0</v>
      </c>
      <c r="BA128">
        <f t="shared" si="56"/>
        <v>3</v>
      </c>
      <c r="BB128">
        <f t="shared" si="43"/>
        <v>0</v>
      </c>
      <c r="BC128" t="s">
        <v>297</v>
      </c>
      <c r="BD128" t="s">
        <v>186</v>
      </c>
      <c r="BE128" t="s">
        <v>929</v>
      </c>
      <c r="BF128">
        <v>1</v>
      </c>
      <c r="BH128">
        <f t="shared" si="61"/>
        <v>1</v>
      </c>
      <c r="BI128">
        <v>2</v>
      </c>
      <c r="BJ128">
        <v>5</v>
      </c>
      <c r="BK128">
        <f t="shared" si="44"/>
        <v>1</v>
      </c>
      <c r="BL128" t="s">
        <v>930</v>
      </c>
      <c r="BM128" t="s">
        <v>931</v>
      </c>
      <c r="BN128" s="1">
        <v>1.577546296296296E-2</v>
      </c>
      <c r="BO128" t="s">
        <v>932</v>
      </c>
      <c r="BP128" s="5" t="s">
        <v>1042</v>
      </c>
      <c r="BR128" s="11" t="b">
        <f t="shared" si="62"/>
        <v>0</v>
      </c>
      <c r="BS128" s="11" t="b">
        <f t="shared" si="62"/>
        <v>0</v>
      </c>
      <c r="BT128" s="11" t="b">
        <f t="shared" si="62"/>
        <v>0</v>
      </c>
      <c r="BU128" s="11" t="b">
        <f t="shared" si="62"/>
        <v>0</v>
      </c>
      <c r="BV128" s="11" t="b">
        <f t="shared" si="63"/>
        <v>0</v>
      </c>
      <c r="BW128" s="11" t="b">
        <f t="shared" si="63"/>
        <v>0</v>
      </c>
      <c r="BX128" s="5" t="s">
        <v>1065</v>
      </c>
      <c r="BZ128" s="11" t="b">
        <f t="shared" si="45"/>
        <v>0</v>
      </c>
      <c r="CA128" s="11" t="b">
        <f t="shared" si="46"/>
        <v>0</v>
      </c>
      <c r="CB128" s="11" t="b">
        <f t="shared" si="60"/>
        <v>0</v>
      </c>
      <c r="CC128" s="11" t="b">
        <f t="shared" si="60"/>
        <v>0</v>
      </c>
      <c r="CD128" s="11" t="b">
        <f t="shared" si="60"/>
        <v>0</v>
      </c>
      <c r="CE128" s="11" t="b">
        <f t="shared" si="60"/>
        <v>0</v>
      </c>
      <c r="CF128" s="11" t="b">
        <f t="shared" si="60"/>
        <v>0</v>
      </c>
      <c r="CG128" s="11" t="b">
        <f t="shared" si="60"/>
        <v>0</v>
      </c>
      <c r="CH128" s="11" t="b">
        <f t="shared" si="60"/>
        <v>0</v>
      </c>
      <c r="CI128" s="11" t="b">
        <f t="shared" si="60"/>
        <v>0</v>
      </c>
      <c r="CJ128" s="11" t="b">
        <f t="shared" si="60"/>
        <v>0</v>
      </c>
      <c r="CK128" s="11" t="b">
        <f t="shared" si="60"/>
        <v>0</v>
      </c>
      <c r="CL128" s="11" t="b">
        <f t="shared" si="60"/>
        <v>0</v>
      </c>
      <c r="CM128" s="11" t="b">
        <f t="shared" si="60"/>
        <v>0</v>
      </c>
      <c r="CN128" s="11" t="b">
        <f t="shared" si="60"/>
        <v>0</v>
      </c>
      <c r="CO128" s="11" t="b">
        <f t="shared" si="53"/>
        <v>1</v>
      </c>
      <c r="CP128" s="11" t="b">
        <f t="shared" si="48"/>
        <v>0</v>
      </c>
      <c r="CQ128" s="11" t="b">
        <f t="shared" si="47"/>
        <v>0</v>
      </c>
      <c r="CR128" t="s">
        <v>933</v>
      </c>
    </row>
    <row r="129" spans="1:96">
      <c r="A129" t="s">
        <v>934</v>
      </c>
      <c r="B129" t="s">
        <v>935</v>
      </c>
      <c r="C129" t="s">
        <v>802</v>
      </c>
      <c r="D129" t="s">
        <v>54</v>
      </c>
      <c r="E129" t="s">
        <v>82</v>
      </c>
      <c r="F129" t="s">
        <v>83</v>
      </c>
      <c r="G129">
        <f t="shared" si="58"/>
        <v>0</v>
      </c>
      <c r="H129">
        <f t="shared" si="58"/>
        <v>0</v>
      </c>
      <c r="I129">
        <f t="shared" si="58"/>
        <v>1</v>
      </c>
      <c r="J129">
        <f t="shared" si="58"/>
        <v>0</v>
      </c>
      <c r="K129">
        <f t="shared" si="37"/>
        <v>1</v>
      </c>
      <c r="L129" t="s">
        <v>96</v>
      </c>
      <c r="M129" t="s">
        <v>58</v>
      </c>
      <c r="N129" t="str">
        <f t="shared" si="38"/>
        <v>Portugal</v>
      </c>
      <c r="O129" t="s">
        <v>74</v>
      </c>
      <c r="P129" t="s">
        <v>60</v>
      </c>
      <c r="Q129">
        <v>3</v>
      </c>
      <c r="R129">
        <v>3</v>
      </c>
      <c r="S129">
        <v>3</v>
      </c>
      <c r="T129">
        <v>2</v>
      </c>
      <c r="U129">
        <v>4</v>
      </c>
      <c r="V129">
        <v>5</v>
      </c>
      <c r="W129">
        <v>4</v>
      </c>
      <c r="X129">
        <f t="shared" si="39"/>
        <v>4.1666666666666664E-2</v>
      </c>
      <c r="Y129">
        <f t="shared" si="40"/>
        <v>-4.1666666666666664E-2</v>
      </c>
      <c r="Z129">
        <v>5</v>
      </c>
      <c r="AA129">
        <v>5</v>
      </c>
      <c r="AB129">
        <v>4</v>
      </c>
      <c r="AC129">
        <v>5</v>
      </c>
      <c r="AD129">
        <v>5</v>
      </c>
      <c r="AE129">
        <v>5</v>
      </c>
      <c r="AF129">
        <v>4</v>
      </c>
      <c r="AG129">
        <v>4</v>
      </c>
      <c r="AH129">
        <v>2</v>
      </c>
      <c r="AI129" s="35">
        <v>6</v>
      </c>
      <c r="AJ129">
        <v>4</v>
      </c>
      <c r="AK129">
        <v>4</v>
      </c>
      <c r="AL129">
        <v>4</v>
      </c>
      <c r="AM129">
        <v>6</v>
      </c>
      <c r="AN129">
        <v>6</v>
      </c>
      <c r="AO129">
        <v>5</v>
      </c>
      <c r="AP129">
        <v>5</v>
      </c>
      <c r="AQ129">
        <v>4</v>
      </c>
      <c r="AR129">
        <v>5</v>
      </c>
      <c r="AS129">
        <v>4</v>
      </c>
      <c r="AT129">
        <v>4</v>
      </c>
      <c r="AU129">
        <v>4</v>
      </c>
      <c r="AV129">
        <f t="shared" si="41"/>
        <v>4.2</v>
      </c>
      <c r="AW129">
        <v>6</v>
      </c>
      <c r="AX129">
        <v>5</v>
      </c>
      <c r="AY129">
        <f t="shared" si="55"/>
        <v>5</v>
      </c>
      <c r="AZ129">
        <f t="shared" si="42"/>
        <v>1</v>
      </c>
      <c r="BA129">
        <f t="shared" si="56"/>
        <v>4.375</v>
      </c>
      <c r="BB129">
        <f t="shared" si="43"/>
        <v>1</v>
      </c>
      <c r="BC129" t="s">
        <v>61</v>
      </c>
      <c r="BD129" t="s">
        <v>110</v>
      </c>
      <c r="BE129" t="s">
        <v>111</v>
      </c>
      <c r="BF129">
        <v>1</v>
      </c>
      <c r="BH129">
        <f t="shared" si="61"/>
        <v>1</v>
      </c>
      <c r="BI129">
        <v>1</v>
      </c>
      <c r="BJ129">
        <v>3</v>
      </c>
      <c r="BK129">
        <f t="shared" si="44"/>
        <v>1</v>
      </c>
      <c r="BL129" t="s">
        <v>64</v>
      </c>
      <c r="BM129" t="s">
        <v>65</v>
      </c>
      <c r="BN129" s="1">
        <v>2.2106481481481478E-3</v>
      </c>
      <c r="BO129" t="s">
        <v>936</v>
      </c>
      <c r="BP129" s="5" t="s">
        <v>736</v>
      </c>
      <c r="BQ129" s="5" t="s">
        <v>1159</v>
      </c>
      <c r="BR129" s="11" t="b">
        <f t="shared" si="62"/>
        <v>0</v>
      </c>
      <c r="BS129" s="11" t="b">
        <f t="shared" si="62"/>
        <v>0</v>
      </c>
      <c r="BT129" s="11" t="b">
        <f t="shared" si="62"/>
        <v>1</v>
      </c>
      <c r="BU129" s="11" t="b">
        <f t="shared" si="62"/>
        <v>0</v>
      </c>
      <c r="BV129" s="11" t="b">
        <f t="shared" si="63"/>
        <v>0</v>
      </c>
      <c r="BW129" s="11" t="b">
        <f t="shared" si="63"/>
        <v>0</v>
      </c>
      <c r="BZ129" s="11" t="b">
        <f t="shared" si="45"/>
        <v>0</v>
      </c>
      <c r="CA129" s="11" t="b">
        <f t="shared" si="46"/>
        <v>0</v>
      </c>
      <c r="CB129" s="11" t="b">
        <f t="shared" si="60"/>
        <v>0</v>
      </c>
      <c r="CC129" s="11" t="b">
        <f t="shared" si="60"/>
        <v>0</v>
      </c>
      <c r="CD129" s="11" t="b">
        <f t="shared" si="60"/>
        <v>0</v>
      </c>
      <c r="CE129" s="11" t="b">
        <f t="shared" si="60"/>
        <v>0</v>
      </c>
      <c r="CF129" s="11" t="b">
        <f t="shared" ref="CB129:CN147" si="64">ISNUMBER(SEARCH(CF$2,$BX129))</f>
        <v>0</v>
      </c>
      <c r="CG129" s="11" t="b">
        <f t="shared" si="64"/>
        <v>0</v>
      </c>
      <c r="CH129" s="11" t="b">
        <f t="shared" si="64"/>
        <v>0</v>
      </c>
      <c r="CI129" s="11" t="b">
        <f t="shared" si="64"/>
        <v>0</v>
      </c>
      <c r="CJ129" s="11" t="b">
        <f t="shared" si="64"/>
        <v>0</v>
      </c>
      <c r="CK129" s="11" t="b">
        <f t="shared" si="64"/>
        <v>0</v>
      </c>
      <c r="CL129" s="11" t="b">
        <f t="shared" si="64"/>
        <v>0</v>
      </c>
      <c r="CM129" s="11" t="b">
        <f t="shared" si="64"/>
        <v>0</v>
      </c>
      <c r="CN129" s="11" t="b">
        <f t="shared" si="64"/>
        <v>0</v>
      </c>
      <c r="CO129" s="11" t="b">
        <f t="shared" si="53"/>
        <v>0</v>
      </c>
      <c r="CP129" s="11" t="b">
        <f t="shared" si="48"/>
        <v>0</v>
      </c>
      <c r="CQ129" s="11" t="b">
        <f t="shared" si="47"/>
        <v>0</v>
      </c>
    </row>
    <row r="130" spans="1:96">
      <c r="A130" t="s">
        <v>937</v>
      </c>
      <c r="B130" t="s">
        <v>938</v>
      </c>
      <c r="C130" t="s">
        <v>802</v>
      </c>
      <c r="D130" t="s">
        <v>54</v>
      </c>
      <c r="E130" t="s">
        <v>55</v>
      </c>
      <c r="F130" t="s">
        <v>56</v>
      </c>
      <c r="G130">
        <f t="shared" si="58"/>
        <v>0</v>
      </c>
      <c r="H130">
        <f t="shared" si="58"/>
        <v>0</v>
      </c>
      <c r="I130">
        <f t="shared" si="58"/>
        <v>0</v>
      </c>
      <c r="J130">
        <f t="shared" si="58"/>
        <v>1</v>
      </c>
      <c r="K130">
        <f t="shared" si="37"/>
        <v>1</v>
      </c>
      <c r="L130" t="s">
        <v>72</v>
      </c>
      <c r="M130" t="s">
        <v>58</v>
      </c>
      <c r="N130" t="str">
        <f t="shared" si="38"/>
        <v>Portugal</v>
      </c>
      <c r="O130" t="s">
        <v>59</v>
      </c>
      <c r="P130" t="s">
        <v>60</v>
      </c>
      <c r="Q130">
        <v>2</v>
      </c>
      <c r="R130">
        <v>5</v>
      </c>
      <c r="S130">
        <v>4</v>
      </c>
      <c r="T130">
        <v>3</v>
      </c>
      <c r="U130">
        <v>6</v>
      </c>
      <c r="V130">
        <v>5</v>
      </c>
      <c r="W130">
        <v>5</v>
      </c>
      <c r="X130">
        <f t="shared" si="39"/>
        <v>-8.3333333333333329E-2</v>
      </c>
      <c r="Y130">
        <f t="shared" si="40"/>
        <v>-0.125</v>
      </c>
      <c r="Z130">
        <v>4</v>
      </c>
      <c r="AA130">
        <v>5</v>
      </c>
      <c r="AB130">
        <v>1</v>
      </c>
      <c r="AC130">
        <v>1</v>
      </c>
      <c r="AD130">
        <v>2</v>
      </c>
      <c r="AE130">
        <v>2</v>
      </c>
      <c r="AF130">
        <v>3</v>
      </c>
      <c r="AG130">
        <v>3</v>
      </c>
      <c r="AH130">
        <v>3</v>
      </c>
      <c r="AI130" s="35">
        <v>3</v>
      </c>
      <c r="AJ130">
        <v>3</v>
      </c>
      <c r="AK130">
        <v>5</v>
      </c>
      <c r="AL130">
        <v>3</v>
      </c>
      <c r="AM130">
        <v>5</v>
      </c>
      <c r="AN130">
        <v>4</v>
      </c>
      <c r="AO130">
        <v>4</v>
      </c>
      <c r="AP130">
        <v>4</v>
      </c>
      <c r="AQ130">
        <v>4</v>
      </c>
      <c r="AR130">
        <v>4</v>
      </c>
      <c r="AS130">
        <v>4</v>
      </c>
      <c r="AT130">
        <v>5</v>
      </c>
      <c r="AU130">
        <v>3</v>
      </c>
      <c r="AV130">
        <f t="shared" si="41"/>
        <v>4</v>
      </c>
      <c r="AW130">
        <v>6</v>
      </c>
      <c r="AX130">
        <v>3</v>
      </c>
      <c r="AY130">
        <f t="shared" si="55"/>
        <v>3.875</v>
      </c>
      <c r="AZ130">
        <f t="shared" si="42"/>
        <v>1</v>
      </c>
      <c r="BA130">
        <f t="shared" si="56"/>
        <v>2.625</v>
      </c>
      <c r="BB130">
        <f t="shared" si="43"/>
        <v>0</v>
      </c>
      <c r="BC130" t="s">
        <v>86</v>
      </c>
      <c r="BD130" t="s">
        <v>939</v>
      </c>
      <c r="BE130" t="s">
        <v>940</v>
      </c>
      <c r="BF130">
        <v>0</v>
      </c>
      <c r="BG130">
        <v>2</v>
      </c>
      <c r="BH130">
        <f t="shared" si="61"/>
        <v>2</v>
      </c>
      <c r="BI130">
        <v>1</v>
      </c>
      <c r="BJ130">
        <v>2</v>
      </c>
      <c r="BK130">
        <f t="shared" si="44"/>
        <v>1</v>
      </c>
      <c r="BL130" t="s">
        <v>168</v>
      </c>
      <c r="BM130" t="s">
        <v>90</v>
      </c>
      <c r="BN130" s="1">
        <v>4.1666666666666666E-3</v>
      </c>
      <c r="BP130" s="5" t="s">
        <v>1041</v>
      </c>
      <c r="BR130" s="11" t="b">
        <f t="shared" si="62"/>
        <v>0</v>
      </c>
      <c r="BS130" s="11" t="b">
        <f t="shared" si="62"/>
        <v>0</v>
      </c>
      <c r="BT130" s="11" t="b">
        <f t="shared" si="62"/>
        <v>0</v>
      </c>
      <c r="BU130" s="11" t="b">
        <f t="shared" si="62"/>
        <v>0</v>
      </c>
      <c r="BV130" s="11" t="b">
        <f t="shared" si="63"/>
        <v>0</v>
      </c>
      <c r="BW130" s="11" t="b">
        <f t="shared" si="63"/>
        <v>0</v>
      </c>
      <c r="BZ130" s="11" t="b">
        <f t="shared" si="45"/>
        <v>0</v>
      </c>
      <c r="CA130" s="11" t="b">
        <f t="shared" si="46"/>
        <v>0</v>
      </c>
      <c r="CB130" s="11" t="b">
        <f t="shared" si="64"/>
        <v>0</v>
      </c>
      <c r="CC130" s="11" t="b">
        <f t="shared" si="64"/>
        <v>0</v>
      </c>
      <c r="CD130" s="11" t="b">
        <f t="shared" si="64"/>
        <v>0</v>
      </c>
      <c r="CE130" s="11" t="b">
        <f t="shared" si="64"/>
        <v>0</v>
      </c>
      <c r="CF130" s="11" t="b">
        <f t="shared" si="64"/>
        <v>0</v>
      </c>
      <c r="CG130" s="11" t="b">
        <f t="shared" si="64"/>
        <v>0</v>
      </c>
      <c r="CH130" s="11" t="b">
        <f t="shared" si="64"/>
        <v>0</v>
      </c>
      <c r="CI130" s="11" t="b">
        <f t="shared" si="64"/>
        <v>0</v>
      </c>
      <c r="CJ130" s="11" t="b">
        <f t="shared" si="64"/>
        <v>0</v>
      </c>
      <c r="CK130" s="11" t="b">
        <f t="shared" si="64"/>
        <v>0</v>
      </c>
      <c r="CL130" s="11" t="b">
        <f t="shared" si="64"/>
        <v>0</v>
      </c>
      <c r="CM130" s="11" t="b">
        <f t="shared" si="64"/>
        <v>0</v>
      </c>
      <c r="CN130" s="11" t="b">
        <f t="shared" si="64"/>
        <v>0</v>
      </c>
      <c r="CO130" s="11" t="b">
        <f t="shared" si="53"/>
        <v>0</v>
      </c>
      <c r="CP130" s="11" t="b">
        <f t="shared" si="48"/>
        <v>0</v>
      </c>
      <c r="CQ130" s="11" t="b">
        <f t="shared" si="47"/>
        <v>0</v>
      </c>
    </row>
    <row r="131" spans="1:96">
      <c r="A131" t="s">
        <v>941</v>
      </c>
      <c r="B131" t="s">
        <v>942</v>
      </c>
      <c r="C131" t="s">
        <v>802</v>
      </c>
      <c r="D131" t="s">
        <v>54</v>
      </c>
      <c r="E131" t="s">
        <v>82</v>
      </c>
      <c r="F131" t="s">
        <v>56</v>
      </c>
      <c r="G131">
        <f t="shared" si="58"/>
        <v>0</v>
      </c>
      <c r="H131">
        <f t="shared" si="58"/>
        <v>0</v>
      </c>
      <c r="I131">
        <f t="shared" si="58"/>
        <v>0</v>
      </c>
      <c r="J131">
        <f t="shared" si="58"/>
        <v>1</v>
      </c>
      <c r="K131">
        <f t="shared" si="37"/>
        <v>1</v>
      </c>
      <c r="L131" t="s">
        <v>72</v>
      </c>
      <c r="M131" t="s">
        <v>254</v>
      </c>
      <c r="N131" t="str">
        <f t="shared" si="38"/>
        <v>Poland</v>
      </c>
      <c r="O131" t="s">
        <v>59</v>
      </c>
      <c r="P131" t="s">
        <v>60</v>
      </c>
      <c r="Q131">
        <v>0</v>
      </c>
      <c r="R131">
        <v>1</v>
      </c>
      <c r="S131">
        <v>2</v>
      </c>
      <c r="T131">
        <v>2</v>
      </c>
      <c r="U131">
        <v>0</v>
      </c>
      <c r="V131">
        <v>4</v>
      </c>
      <c r="W131">
        <v>4</v>
      </c>
      <c r="X131">
        <f t="shared" si="39"/>
        <v>-4.1666666666666664E-2</v>
      </c>
      <c r="Y131">
        <f t="shared" si="40"/>
        <v>8.3333333333333329E-2</v>
      </c>
      <c r="Z131">
        <v>5</v>
      </c>
      <c r="AA131">
        <v>5</v>
      </c>
      <c r="AB131">
        <v>6</v>
      </c>
      <c r="AC131">
        <v>5</v>
      </c>
      <c r="AD131">
        <v>6</v>
      </c>
      <c r="AE131">
        <v>6</v>
      </c>
      <c r="AF131">
        <v>4</v>
      </c>
      <c r="AG131">
        <v>1</v>
      </c>
      <c r="AH131">
        <v>5</v>
      </c>
      <c r="AI131" s="35">
        <v>4</v>
      </c>
      <c r="AJ131">
        <v>4</v>
      </c>
      <c r="AK131">
        <v>1</v>
      </c>
      <c r="AL131">
        <v>4</v>
      </c>
      <c r="AM131">
        <v>4</v>
      </c>
      <c r="AN131">
        <v>5</v>
      </c>
      <c r="AO131">
        <v>4</v>
      </c>
      <c r="AP131">
        <v>5</v>
      </c>
      <c r="AQ131">
        <v>2</v>
      </c>
      <c r="AR131">
        <v>1</v>
      </c>
      <c r="AS131">
        <v>3</v>
      </c>
      <c r="AT131">
        <v>5</v>
      </c>
      <c r="AU131">
        <v>1</v>
      </c>
      <c r="AV131">
        <f t="shared" si="41"/>
        <v>2.4</v>
      </c>
      <c r="AW131">
        <v>6</v>
      </c>
      <c r="AX131">
        <v>2</v>
      </c>
      <c r="AY131">
        <f t="shared" ref="AY131:AY162" si="65">AVERAGE(AI131,AJ131,AK131,AL131,AM131,AN131,AO131,AP131)</f>
        <v>3.875</v>
      </c>
      <c r="AZ131">
        <f t="shared" si="42"/>
        <v>1</v>
      </c>
      <c r="BA131">
        <f t="shared" ref="BA131:BA135" si="66">AVERAGE(BC133,Z131,AA131,AB131:AF131,AH131)</f>
        <v>5.25</v>
      </c>
      <c r="BB131">
        <f t="shared" si="43"/>
        <v>1</v>
      </c>
      <c r="BC131" t="s">
        <v>61</v>
      </c>
      <c r="BD131" t="s">
        <v>298</v>
      </c>
      <c r="BE131" t="s">
        <v>925</v>
      </c>
      <c r="BF131">
        <v>0</v>
      </c>
      <c r="BH131">
        <f t="shared" si="61"/>
        <v>0</v>
      </c>
      <c r="BI131">
        <v>1</v>
      </c>
      <c r="BJ131">
        <v>2</v>
      </c>
      <c r="BK131">
        <f t="shared" si="44"/>
        <v>1</v>
      </c>
      <c r="BL131" t="s">
        <v>64</v>
      </c>
      <c r="BM131" t="s">
        <v>65</v>
      </c>
      <c r="BN131" s="1">
        <v>5.6249999999999989E-3</v>
      </c>
      <c r="BP131" s="5" t="s">
        <v>1041</v>
      </c>
      <c r="BR131" s="11" t="b">
        <f t="shared" si="62"/>
        <v>0</v>
      </c>
      <c r="BS131" s="11" t="b">
        <f t="shared" si="62"/>
        <v>0</v>
      </c>
      <c r="BT131" s="11" t="b">
        <f t="shared" si="62"/>
        <v>0</v>
      </c>
      <c r="BU131" s="11" t="b">
        <f t="shared" si="62"/>
        <v>0</v>
      </c>
      <c r="BV131" s="11" t="b">
        <f t="shared" si="63"/>
        <v>0</v>
      </c>
      <c r="BW131" s="11" t="b">
        <f t="shared" si="63"/>
        <v>0</v>
      </c>
      <c r="BZ131" s="11" t="b">
        <f t="shared" si="45"/>
        <v>0</v>
      </c>
      <c r="CA131" s="11" t="b">
        <f t="shared" si="46"/>
        <v>0</v>
      </c>
      <c r="CB131" s="11" t="b">
        <f t="shared" si="64"/>
        <v>0</v>
      </c>
      <c r="CC131" s="11" t="b">
        <f t="shared" si="64"/>
        <v>0</v>
      </c>
      <c r="CD131" s="11" t="b">
        <f t="shared" si="64"/>
        <v>0</v>
      </c>
      <c r="CE131" s="11" t="b">
        <f t="shared" si="64"/>
        <v>0</v>
      </c>
      <c r="CF131" s="11" t="b">
        <f t="shared" si="64"/>
        <v>0</v>
      </c>
      <c r="CG131" s="11" t="b">
        <f t="shared" si="64"/>
        <v>0</v>
      </c>
      <c r="CH131" s="11" t="b">
        <f t="shared" si="64"/>
        <v>0</v>
      </c>
      <c r="CI131" s="11" t="b">
        <f t="shared" si="64"/>
        <v>0</v>
      </c>
      <c r="CJ131" s="11" t="b">
        <f t="shared" si="64"/>
        <v>0</v>
      </c>
      <c r="CK131" s="11" t="b">
        <f t="shared" si="64"/>
        <v>0</v>
      </c>
      <c r="CL131" s="11" t="b">
        <f t="shared" si="64"/>
        <v>0</v>
      </c>
      <c r="CM131" s="11" t="b">
        <f t="shared" si="64"/>
        <v>0</v>
      </c>
      <c r="CN131" s="11" t="b">
        <f t="shared" si="64"/>
        <v>0</v>
      </c>
      <c r="CO131" s="11" t="b">
        <f t="shared" si="53"/>
        <v>0</v>
      </c>
      <c r="CP131" s="11" t="b">
        <f t="shared" si="48"/>
        <v>0</v>
      </c>
      <c r="CQ131" s="11" t="b">
        <f t="shared" si="47"/>
        <v>0</v>
      </c>
    </row>
    <row r="132" spans="1:96">
      <c r="A132" t="s">
        <v>943</v>
      </c>
      <c r="B132" t="s">
        <v>944</v>
      </c>
      <c r="C132" t="s">
        <v>802</v>
      </c>
      <c r="D132" t="s">
        <v>54</v>
      </c>
      <c r="E132" t="s">
        <v>71</v>
      </c>
      <c r="F132" t="s">
        <v>56</v>
      </c>
      <c r="G132">
        <f t="shared" si="58"/>
        <v>0</v>
      </c>
      <c r="H132">
        <f t="shared" si="58"/>
        <v>0</v>
      </c>
      <c r="I132">
        <f t="shared" si="58"/>
        <v>0</v>
      </c>
      <c r="J132">
        <f t="shared" si="58"/>
        <v>1</v>
      </c>
      <c r="K132">
        <f t="shared" ref="K132:K179" si="67">SUM(G132:J132)</f>
        <v>1</v>
      </c>
      <c r="L132" t="s">
        <v>96</v>
      </c>
      <c r="M132" t="s">
        <v>84</v>
      </c>
      <c r="N132" t="str">
        <f t="shared" ref="N132:N179" si="68">M132</f>
        <v>United States</v>
      </c>
      <c r="O132" t="s">
        <v>59</v>
      </c>
      <c r="P132" t="s">
        <v>60</v>
      </c>
      <c r="Q132">
        <v>0</v>
      </c>
      <c r="R132">
        <v>1</v>
      </c>
      <c r="S132">
        <v>2</v>
      </c>
      <c r="T132">
        <v>2</v>
      </c>
      <c r="U132">
        <v>3</v>
      </c>
      <c r="V132">
        <v>3</v>
      </c>
      <c r="W132">
        <v>2</v>
      </c>
      <c r="X132">
        <f t="shared" ref="X132:X195" si="69">(Q132+S132-T132-R132)/4/6</f>
        <v>-4.1666666666666664E-2</v>
      </c>
      <c r="Y132">
        <f t="shared" ref="Y132:Y195" si="70">(T132+V132-U132-W132)/4/6</f>
        <v>0</v>
      </c>
      <c r="Z132">
        <v>4</v>
      </c>
      <c r="AA132">
        <v>4</v>
      </c>
      <c r="AB132">
        <v>2</v>
      </c>
      <c r="AC132">
        <v>5</v>
      </c>
      <c r="AD132">
        <v>4</v>
      </c>
      <c r="AE132">
        <v>5</v>
      </c>
      <c r="AF132">
        <v>3</v>
      </c>
      <c r="AG132">
        <v>5</v>
      </c>
      <c r="AH132">
        <v>1</v>
      </c>
      <c r="AI132" s="35">
        <v>4</v>
      </c>
      <c r="AJ132">
        <v>5</v>
      </c>
      <c r="AK132">
        <v>2</v>
      </c>
      <c r="AL132">
        <v>2</v>
      </c>
      <c r="AM132">
        <v>6</v>
      </c>
      <c r="AN132">
        <v>5</v>
      </c>
      <c r="AO132">
        <v>5</v>
      </c>
      <c r="AP132">
        <v>6</v>
      </c>
      <c r="AQ132">
        <v>3</v>
      </c>
      <c r="AR132">
        <v>4</v>
      </c>
      <c r="AS132">
        <v>4</v>
      </c>
      <c r="AT132">
        <v>4</v>
      </c>
      <c r="AU132">
        <v>4</v>
      </c>
      <c r="AV132">
        <f t="shared" ref="AV132:AV179" si="71">AVERAGE(AQ132:AU132)</f>
        <v>3.8</v>
      </c>
      <c r="AW132">
        <v>6</v>
      </c>
      <c r="AX132">
        <v>5</v>
      </c>
      <c r="AY132">
        <f t="shared" si="65"/>
        <v>4.375</v>
      </c>
      <c r="AZ132">
        <f t="shared" ref="AZ132:AZ145" si="72">IF(AY132&gt;3,1,0)</f>
        <v>1</v>
      </c>
      <c r="BA132">
        <f t="shared" si="66"/>
        <v>3.5</v>
      </c>
      <c r="BB132">
        <f t="shared" ref="BB132:BB145" si="73">IF(BA132&gt;3, 1, 0)</f>
        <v>1</v>
      </c>
      <c r="BC132" t="s">
        <v>297</v>
      </c>
      <c r="BD132" t="s">
        <v>481</v>
      </c>
      <c r="BE132" t="s">
        <v>945</v>
      </c>
      <c r="BF132">
        <v>1</v>
      </c>
      <c r="BH132">
        <f t="shared" si="61"/>
        <v>1</v>
      </c>
      <c r="BI132">
        <v>1</v>
      </c>
      <c r="BJ132">
        <v>1</v>
      </c>
      <c r="BK132">
        <f t="shared" ref="BK132:BK145" si="74">IF(BJ132=1,0,1)</f>
        <v>0</v>
      </c>
      <c r="BL132" t="s">
        <v>300</v>
      </c>
      <c r="BM132" t="s">
        <v>301</v>
      </c>
      <c r="BN132" s="1">
        <v>4.6412037037037038E-3</v>
      </c>
      <c r="BO132" t="s">
        <v>946</v>
      </c>
      <c r="BP132" s="5" t="s">
        <v>1042</v>
      </c>
      <c r="BR132" s="11" t="b">
        <f t="shared" si="62"/>
        <v>0</v>
      </c>
      <c r="BS132" s="11" t="b">
        <f t="shared" si="62"/>
        <v>0</v>
      </c>
      <c r="BT132" s="11" t="b">
        <f t="shared" si="62"/>
        <v>0</v>
      </c>
      <c r="BU132" s="11" t="b">
        <f t="shared" si="62"/>
        <v>0</v>
      </c>
      <c r="BV132" s="11" t="b">
        <f t="shared" si="63"/>
        <v>0</v>
      </c>
      <c r="BW132" s="11" t="b">
        <f t="shared" si="63"/>
        <v>0</v>
      </c>
      <c r="BX132" s="5" t="s">
        <v>1084</v>
      </c>
      <c r="BY132" s="5" t="s">
        <v>1124</v>
      </c>
      <c r="BZ132" s="11" t="b">
        <f t="shared" ref="BZ132:BZ179" si="75">ISNUMBER(SEARCH($BZ$2,BX132))</f>
        <v>0</v>
      </c>
      <c r="CA132" s="11" t="b">
        <f t="shared" ref="CA132:CA179" si="76">ISNUMBER(SEARCH("NLU",BX132))</f>
        <v>0</v>
      </c>
      <c r="CB132" s="11" t="b">
        <f t="shared" si="64"/>
        <v>0</v>
      </c>
      <c r="CC132" s="11" t="b">
        <f t="shared" si="64"/>
        <v>0</v>
      </c>
      <c r="CD132" s="11" t="b">
        <f t="shared" si="64"/>
        <v>0</v>
      </c>
      <c r="CE132" s="11" t="b">
        <f t="shared" si="64"/>
        <v>0</v>
      </c>
      <c r="CF132" s="11" t="b">
        <f t="shared" si="64"/>
        <v>0</v>
      </c>
      <c r="CG132" s="11" t="b">
        <f t="shared" si="64"/>
        <v>0</v>
      </c>
      <c r="CH132" s="11" t="b">
        <f t="shared" si="64"/>
        <v>0</v>
      </c>
      <c r="CI132" s="11" t="b">
        <f t="shared" si="64"/>
        <v>0</v>
      </c>
      <c r="CJ132" s="11" t="b">
        <f t="shared" si="64"/>
        <v>0</v>
      </c>
      <c r="CK132" s="11" t="b">
        <f t="shared" si="64"/>
        <v>1</v>
      </c>
      <c r="CL132" s="11" t="b">
        <f t="shared" si="64"/>
        <v>0</v>
      </c>
      <c r="CM132" s="11" t="b">
        <f t="shared" si="64"/>
        <v>0</v>
      </c>
      <c r="CN132" s="11" t="b">
        <f t="shared" si="64"/>
        <v>0</v>
      </c>
      <c r="CO132" s="11" t="b">
        <f t="shared" si="53"/>
        <v>0</v>
      </c>
      <c r="CP132" s="11" t="b">
        <f t="shared" si="48"/>
        <v>0</v>
      </c>
      <c r="CQ132" s="11" t="b">
        <f t="shared" ref="CQ132:CQ179" si="77">ISNUMBER(SEARCH($CQ$2,$BY132))</f>
        <v>0</v>
      </c>
    </row>
    <row r="133" spans="1:96">
      <c r="A133" t="s">
        <v>947</v>
      </c>
      <c r="B133" t="s">
        <v>948</v>
      </c>
      <c r="C133" t="s">
        <v>802</v>
      </c>
      <c r="D133" t="s">
        <v>54</v>
      </c>
      <c r="E133" t="s">
        <v>82</v>
      </c>
      <c r="F133" t="s">
        <v>56</v>
      </c>
      <c r="G133">
        <f t="shared" si="58"/>
        <v>0</v>
      </c>
      <c r="H133">
        <f t="shared" si="58"/>
        <v>0</v>
      </c>
      <c r="I133">
        <f t="shared" si="58"/>
        <v>0</v>
      </c>
      <c r="J133">
        <f t="shared" si="58"/>
        <v>1</v>
      </c>
      <c r="K133">
        <f t="shared" si="67"/>
        <v>1</v>
      </c>
      <c r="L133" t="s">
        <v>72</v>
      </c>
      <c r="M133" t="s">
        <v>949</v>
      </c>
      <c r="N133" t="str">
        <f t="shared" si="68"/>
        <v>America</v>
      </c>
      <c r="O133" t="s">
        <v>59</v>
      </c>
      <c r="P133" t="s">
        <v>60</v>
      </c>
      <c r="Q133">
        <v>4</v>
      </c>
      <c r="R133">
        <v>2</v>
      </c>
      <c r="S133">
        <v>1</v>
      </c>
      <c r="T133">
        <v>5</v>
      </c>
      <c r="U133">
        <v>4</v>
      </c>
      <c r="V133">
        <v>4</v>
      </c>
      <c r="W133">
        <v>4</v>
      </c>
      <c r="X133">
        <f t="shared" si="69"/>
        <v>-8.3333333333333329E-2</v>
      </c>
      <c r="Y133">
        <f t="shared" si="70"/>
        <v>4.1666666666666664E-2</v>
      </c>
      <c r="Z133">
        <v>5</v>
      </c>
      <c r="AA133">
        <v>6</v>
      </c>
      <c r="AB133">
        <v>5</v>
      </c>
      <c r="AC133">
        <v>5</v>
      </c>
      <c r="AD133">
        <v>6</v>
      </c>
      <c r="AE133">
        <v>5</v>
      </c>
      <c r="AF133">
        <v>4</v>
      </c>
      <c r="AG133">
        <v>0</v>
      </c>
      <c r="AH133">
        <v>6</v>
      </c>
      <c r="AI133" s="35">
        <v>4</v>
      </c>
      <c r="AJ133">
        <v>5</v>
      </c>
      <c r="AK133">
        <v>4</v>
      </c>
      <c r="AL133">
        <v>6</v>
      </c>
      <c r="AM133">
        <v>5</v>
      </c>
      <c r="AN133">
        <v>4</v>
      </c>
      <c r="AO133">
        <v>6</v>
      </c>
      <c r="AP133">
        <v>5</v>
      </c>
      <c r="AQ133">
        <v>5</v>
      </c>
      <c r="AR133">
        <v>4</v>
      </c>
      <c r="AS133">
        <v>5</v>
      </c>
      <c r="AT133">
        <v>5</v>
      </c>
      <c r="AU133">
        <v>5</v>
      </c>
      <c r="AV133">
        <f t="shared" si="71"/>
        <v>4.8</v>
      </c>
      <c r="AW133">
        <v>6</v>
      </c>
      <c r="AX133">
        <v>5</v>
      </c>
      <c r="AY133">
        <f t="shared" si="65"/>
        <v>4.875</v>
      </c>
      <c r="AZ133">
        <f t="shared" si="72"/>
        <v>1</v>
      </c>
      <c r="BA133">
        <f t="shared" si="66"/>
        <v>5.25</v>
      </c>
      <c r="BB133">
        <f t="shared" si="73"/>
        <v>1</v>
      </c>
      <c r="BC133" t="s">
        <v>61</v>
      </c>
      <c r="BD133" t="s">
        <v>166</v>
      </c>
      <c r="BE133" t="s">
        <v>239</v>
      </c>
      <c r="BF133">
        <v>1</v>
      </c>
      <c r="BH133">
        <f t="shared" si="61"/>
        <v>1</v>
      </c>
      <c r="BI133">
        <v>1</v>
      </c>
      <c r="BJ133">
        <v>1</v>
      </c>
      <c r="BK133">
        <f t="shared" si="74"/>
        <v>0</v>
      </c>
      <c r="BL133" t="s">
        <v>181</v>
      </c>
      <c r="BM133" t="s">
        <v>65</v>
      </c>
      <c r="BN133" s="1">
        <v>2.2569444444444447E-3</v>
      </c>
      <c r="BP133" s="5" t="s">
        <v>1041</v>
      </c>
      <c r="BR133" s="11" t="b">
        <f t="shared" si="62"/>
        <v>0</v>
      </c>
      <c r="BS133" s="11" t="b">
        <f t="shared" si="62"/>
        <v>0</v>
      </c>
      <c r="BT133" s="11" t="b">
        <f t="shared" si="62"/>
        <v>0</v>
      </c>
      <c r="BU133" s="11" t="b">
        <f t="shared" si="62"/>
        <v>0</v>
      </c>
      <c r="BV133" s="11" t="b">
        <f t="shared" si="63"/>
        <v>0</v>
      </c>
      <c r="BW133" s="11" t="b">
        <f t="shared" si="63"/>
        <v>0</v>
      </c>
      <c r="BZ133" s="11" t="b">
        <f t="shared" si="75"/>
        <v>0</v>
      </c>
      <c r="CA133" s="11" t="b">
        <f t="shared" si="76"/>
        <v>0</v>
      </c>
      <c r="CB133" s="11" t="b">
        <f t="shared" si="64"/>
        <v>0</v>
      </c>
      <c r="CC133" s="11" t="b">
        <f t="shared" si="64"/>
        <v>0</v>
      </c>
      <c r="CD133" s="11" t="b">
        <f t="shared" si="64"/>
        <v>0</v>
      </c>
      <c r="CE133" s="11" t="b">
        <f t="shared" si="64"/>
        <v>0</v>
      </c>
      <c r="CF133" s="11" t="b">
        <f t="shared" si="64"/>
        <v>0</v>
      </c>
      <c r="CG133" s="11" t="b">
        <f t="shared" si="64"/>
        <v>0</v>
      </c>
      <c r="CH133" s="11" t="b">
        <f t="shared" si="64"/>
        <v>0</v>
      </c>
      <c r="CI133" s="11" t="b">
        <f t="shared" si="64"/>
        <v>0</v>
      </c>
      <c r="CJ133" s="11" t="b">
        <f t="shared" si="64"/>
        <v>0</v>
      </c>
      <c r="CK133" s="11" t="b">
        <f t="shared" si="64"/>
        <v>0</v>
      </c>
      <c r="CL133" s="11" t="b">
        <f t="shared" si="64"/>
        <v>0</v>
      </c>
      <c r="CM133" s="11" t="b">
        <f t="shared" si="64"/>
        <v>0</v>
      </c>
      <c r="CN133" s="11" t="b">
        <f t="shared" si="64"/>
        <v>0</v>
      </c>
      <c r="CO133" s="11" t="b">
        <f t="shared" si="53"/>
        <v>0</v>
      </c>
      <c r="CP133" s="11" t="b">
        <f t="shared" ref="CP133:CP179" si="78">ISNUMBER(SEARCH($CP$2,BY133))</f>
        <v>0</v>
      </c>
      <c r="CQ133" s="11" t="b">
        <f t="shared" si="77"/>
        <v>0</v>
      </c>
    </row>
    <row r="134" spans="1:96">
      <c r="A134" t="s">
        <v>950</v>
      </c>
      <c r="B134" t="s">
        <v>951</v>
      </c>
      <c r="C134" t="s">
        <v>802</v>
      </c>
      <c r="D134" t="s">
        <v>81</v>
      </c>
      <c r="E134" t="s">
        <v>71</v>
      </c>
      <c r="F134" t="s">
        <v>132</v>
      </c>
      <c r="G134">
        <f t="shared" ref="G134:J179" si="79">IF(ISNUMBER(SEARCH(G$2,$F134)),1,0)</f>
        <v>1</v>
      </c>
      <c r="H134">
        <f t="shared" si="79"/>
        <v>0</v>
      </c>
      <c r="I134">
        <f t="shared" si="79"/>
        <v>0</v>
      </c>
      <c r="J134">
        <f t="shared" si="79"/>
        <v>0</v>
      </c>
      <c r="K134">
        <f t="shared" si="67"/>
        <v>1</v>
      </c>
      <c r="L134" t="s">
        <v>96</v>
      </c>
      <c r="M134" t="s">
        <v>125</v>
      </c>
      <c r="N134" t="str">
        <f t="shared" si="68"/>
        <v>United Kingdom</v>
      </c>
      <c r="O134" t="s">
        <v>74</v>
      </c>
      <c r="P134" t="s">
        <v>98</v>
      </c>
      <c r="Q134">
        <v>1</v>
      </c>
      <c r="R134">
        <v>2</v>
      </c>
      <c r="S134">
        <v>4</v>
      </c>
      <c r="T134">
        <v>2</v>
      </c>
      <c r="U134">
        <v>6</v>
      </c>
      <c r="V134">
        <v>4</v>
      </c>
      <c r="W134">
        <v>5</v>
      </c>
      <c r="X134">
        <f t="shared" si="69"/>
        <v>4.1666666666666664E-2</v>
      </c>
      <c r="Y134">
        <f t="shared" si="70"/>
        <v>-0.20833333333333334</v>
      </c>
      <c r="Z134">
        <v>2</v>
      </c>
      <c r="AA134">
        <v>3</v>
      </c>
      <c r="AB134">
        <v>4</v>
      </c>
      <c r="AC134">
        <v>3</v>
      </c>
      <c r="AD134">
        <v>5</v>
      </c>
      <c r="AE134">
        <v>5</v>
      </c>
      <c r="AF134">
        <v>1</v>
      </c>
      <c r="AG134">
        <v>5</v>
      </c>
      <c r="AH134">
        <v>1</v>
      </c>
      <c r="AI134" s="35">
        <v>4</v>
      </c>
      <c r="AJ134">
        <v>5</v>
      </c>
      <c r="AK134">
        <v>3</v>
      </c>
      <c r="AL134">
        <v>4</v>
      </c>
      <c r="AM134">
        <v>6</v>
      </c>
      <c r="AN134">
        <v>4</v>
      </c>
      <c r="AO134">
        <v>2</v>
      </c>
      <c r="AP134">
        <v>3</v>
      </c>
      <c r="AQ134">
        <v>2</v>
      </c>
      <c r="AR134">
        <v>2</v>
      </c>
      <c r="AS134">
        <v>2</v>
      </c>
      <c r="AT134">
        <v>2</v>
      </c>
      <c r="AU134">
        <v>2</v>
      </c>
      <c r="AV134">
        <f t="shared" si="71"/>
        <v>2</v>
      </c>
      <c r="AW134">
        <v>6</v>
      </c>
      <c r="AX134">
        <v>4</v>
      </c>
      <c r="AY134">
        <f t="shared" si="65"/>
        <v>3.875</v>
      </c>
      <c r="AZ134">
        <f t="shared" si="72"/>
        <v>1</v>
      </c>
      <c r="BA134">
        <f t="shared" si="66"/>
        <v>3</v>
      </c>
      <c r="BB134">
        <f t="shared" si="73"/>
        <v>0</v>
      </c>
      <c r="BC134" t="s">
        <v>61</v>
      </c>
      <c r="BD134" t="s">
        <v>952</v>
      </c>
      <c r="BE134" t="s">
        <v>953</v>
      </c>
      <c r="BF134">
        <v>1</v>
      </c>
      <c r="BH134">
        <f t="shared" si="61"/>
        <v>1</v>
      </c>
      <c r="BI134">
        <v>1</v>
      </c>
      <c r="BJ134">
        <v>5</v>
      </c>
      <c r="BK134">
        <f t="shared" si="74"/>
        <v>1</v>
      </c>
      <c r="BL134" t="s">
        <v>64</v>
      </c>
      <c r="BM134" t="s">
        <v>65</v>
      </c>
      <c r="BN134" s="1">
        <v>7.4884259259259262E-3</v>
      </c>
      <c r="BO134" t="s">
        <v>954</v>
      </c>
      <c r="BP134" s="5" t="s">
        <v>1042</v>
      </c>
      <c r="BR134" s="11" t="b">
        <f t="shared" si="62"/>
        <v>0</v>
      </c>
      <c r="BS134" s="11" t="b">
        <f t="shared" si="62"/>
        <v>0</v>
      </c>
      <c r="BT134" s="11" t="b">
        <f t="shared" si="62"/>
        <v>0</v>
      </c>
      <c r="BU134" s="11" t="b">
        <f t="shared" si="62"/>
        <v>0</v>
      </c>
      <c r="BV134" s="11" t="b">
        <f t="shared" si="63"/>
        <v>0</v>
      </c>
      <c r="BW134" s="11" t="b">
        <f t="shared" si="63"/>
        <v>0</v>
      </c>
      <c r="BX134" s="5" t="s">
        <v>1366</v>
      </c>
      <c r="BY134" s="5" t="s">
        <v>1126</v>
      </c>
      <c r="BZ134" s="11" t="b">
        <f t="shared" si="75"/>
        <v>0</v>
      </c>
      <c r="CA134" s="11" t="b">
        <f t="shared" si="76"/>
        <v>1</v>
      </c>
      <c r="CB134" s="11" t="b">
        <f t="shared" si="64"/>
        <v>0</v>
      </c>
      <c r="CC134" s="11" t="b">
        <f t="shared" si="64"/>
        <v>0</v>
      </c>
      <c r="CD134" s="11" t="b">
        <f t="shared" si="64"/>
        <v>0</v>
      </c>
      <c r="CE134" s="11" t="b">
        <f t="shared" si="64"/>
        <v>0</v>
      </c>
      <c r="CF134" s="11" t="b">
        <f t="shared" si="64"/>
        <v>0</v>
      </c>
      <c r="CG134" s="11" t="b">
        <f t="shared" si="64"/>
        <v>0</v>
      </c>
      <c r="CH134" s="11" t="b">
        <f t="shared" si="64"/>
        <v>0</v>
      </c>
      <c r="CI134" s="11" t="b">
        <f t="shared" si="64"/>
        <v>0</v>
      </c>
      <c r="CJ134" s="11" t="b">
        <f t="shared" si="64"/>
        <v>0</v>
      </c>
      <c r="CK134" s="11" t="b">
        <f t="shared" si="64"/>
        <v>0</v>
      </c>
      <c r="CL134" s="11" t="b">
        <f t="shared" si="64"/>
        <v>0</v>
      </c>
      <c r="CM134" s="11" t="b">
        <f t="shared" si="64"/>
        <v>0</v>
      </c>
      <c r="CN134" s="11" t="b">
        <f t="shared" si="64"/>
        <v>0</v>
      </c>
      <c r="CO134" s="11" t="b">
        <f t="shared" si="53"/>
        <v>0</v>
      </c>
      <c r="CP134" s="11" t="b">
        <f t="shared" si="78"/>
        <v>0</v>
      </c>
      <c r="CQ134" s="11" t="b">
        <f t="shared" si="77"/>
        <v>0</v>
      </c>
      <c r="CR134" t="s">
        <v>955</v>
      </c>
    </row>
    <row r="135" spans="1:96">
      <c r="A135" t="s">
        <v>956</v>
      </c>
      <c r="B135" t="s">
        <v>957</v>
      </c>
      <c r="C135" t="s">
        <v>802</v>
      </c>
      <c r="D135" t="s">
        <v>54</v>
      </c>
      <c r="E135" t="s">
        <v>71</v>
      </c>
      <c r="F135" t="s">
        <v>56</v>
      </c>
      <c r="G135">
        <f t="shared" si="79"/>
        <v>0</v>
      </c>
      <c r="H135">
        <f t="shared" si="79"/>
        <v>0</v>
      </c>
      <c r="I135">
        <f t="shared" si="79"/>
        <v>0</v>
      </c>
      <c r="J135">
        <f t="shared" si="79"/>
        <v>1</v>
      </c>
      <c r="K135">
        <f t="shared" si="67"/>
        <v>1</v>
      </c>
      <c r="L135" t="s">
        <v>96</v>
      </c>
      <c r="M135" t="s">
        <v>84</v>
      </c>
      <c r="N135" t="str">
        <f t="shared" si="68"/>
        <v>United States</v>
      </c>
      <c r="O135" t="s">
        <v>59</v>
      </c>
      <c r="P135" t="s">
        <v>60</v>
      </c>
      <c r="Q135">
        <v>4</v>
      </c>
      <c r="R135">
        <v>3</v>
      </c>
      <c r="S135">
        <v>4</v>
      </c>
      <c r="T135">
        <v>4</v>
      </c>
      <c r="U135">
        <v>5</v>
      </c>
      <c r="V135">
        <v>5</v>
      </c>
      <c r="W135">
        <v>5</v>
      </c>
      <c r="X135">
        <f t="shared" si="69"/>
        <v>4.1666666666666664E-2</v>
      </c>
      <c r="Y135">
        <f t="shared" si="70"/>
        <v>-4.1666666666666664E-2</v>
      </c>
      <c r="Z135">
        <v>5</v>
      </c>
      <c r="AA135">
        <v>5</v>
      </c>
      <c r="AB135">
        <v>5</v>
      </c>
      <c r="AC135">
        <v>6</v>
      </c>
      <c r="AD135">
        <v>5</v>
      </c>
      <c r="AE135">
        <v>6</v>
      </c>
      <c r="AF135">
        <v>5</v>
      </c>
      <c r="AG135">
        <v>1</v>
      </c>
      <c r="AH135">
        <v>5</v>
      </c>
      <c r="AI135" s="35">
        <v>5</v>
      </c>
      <c r="AJ135">
        <v>5</v>
      </c>
      <c r="AK135">
        <v>4</v>
      </c>
      <c r="AL135">
        <v>5</v>
      </c>
      <c r="AM135">
        <v>6</v>
      </c>
      <c r="AN135">
        <v>5</v>
      </c>
      <c r="AO135">
        <v>5</v>
      </c>
      <c r="AP135">
        <v>5</v>
      </c>
      <c r="AQ135">
        <v>6</v>
      </c>
      <c r="AR135">
        <v>5</v>
      </c>
      <c r="AS135">
        <v>6</v>
      </c>
      <c r="AT135">
        <v>6</v>
      </c>
      <c r="AU135">
        <v>5</v>
      </c>
      <c r="AV135">
        <f t="shared" si="71"/>
        <v>5.6</v>
      </c>
      <c r="AW135">
        <v>6</v>
      </c>
      <c r="AX135">
        <v>2</v>
      </c>
      <c r="AY135">
        <f t="shared" si="65"/>
        <v>5</v>
      </c>
      <c r="AZ135">
        <f t="shared" si="72"/>
        <v>1</v>
      </c>
      <c r="BA135">
        <f t="shared" si="66"/>
        <v>5.25</v>
      </c>
      <c r="BB135">
        <f t="shared" si="73"/>
        <v>1</v>
      </c>
      <c r="BC135" t="s">
        <v>86</v>
      </c>
      <c r="BD135" t="s">
        <v>110</v>
      </c>
      <c r="BE135" t="s">
        <v>958</v>
      </c>
      <c r="BF135">
        <v>0</v>
      </c>
      <c r="BG135">
        <v>1</v>
      </c>
      <c r="BH135">
        <f t="shared" si="61"/>
        <v>1</v>
      </c>
      <c r="BI135">
        <v>1</v>
      </c>
      <c r="BJ135">
        <v>1</v>
      </c>
      <c r="BK135">
        <f t="shared" si="74"/>
        <v>0</v>
      </c>
      <c r="BL135" t="s">
        <v>106</v>
      </c>
      <c r="BM135" t="s">
        <v>90</v>
      </c>
      <c r="BN135" s="1">
        <v>4.5949074074074078E-3</v>
      </c>
      <c r="BO135" t="s">
        <v>959</v>
      </c>
      <c r="BP135" s="5" t="s">
        <v>736</v>
      </c>
      <c r="BR135" s="11" t="b">
        <f t="shared" si="62"/>
        <v>0</v>
      </c>
      <c r="BS135" s="11" t="b">
        <f t="shared" si="62"/>
        <v>0</v>
      </c>
      <c r="BT135" s="11" t="b">
        <f t="shared" si="62"/>
        <v>0</v>
      </c>
      <c r="BU135" s="11" t="b">
        <f t="shared" si="62"/>
        <v>0</v>
      </c>
      <c r="BV135" s="11" t="b">
        <f t="shared" si="63"/>
        <v>0</v>
      </c>
      <c r="BW135" s="11" t="b">
        <f t="shared" si="63"/>
        <v>0</v>
      </c>
      <c r="BZ135" s="11" t="b">
        <f t="shared" si="75"/>
        <v>0</v>
      </c>
      <c r="CA135" s="11" t="b">
        <f t="shared" si="76"/>
        <v>0</v>
      </c>
      <c r="CB135" s="11" t="b">
        <f t="shared" si="64"/>
        <v>0</v>
      </c>
      <c r="CC135" s="11" t="b">
        <f t="shared" si="64"/>
        <v>0</v>
      </c>
      <c r="CD135" s="11" t="b">
        <f t="shared" si="64"/>
        <v>0</v>
      </c>
      <c r="CE135" s="11" t="b">
        <f t="shared" si="64"/>
        <v>0</v>
      </c>
      <c r="CF135" s="11" t="b">
        <f t="shared" si="64"/>
        <v>0</v>
      </c>
      <c r="CG135" s="11" t="b">
        <f t="shared" si="64"/>
        <v>0</v>
      </c>
      <c r="CH135" s="11" t="b">
        <f t="shared" si="64"/>
        <v>0</v>
      </c>
      <c r="CI135" s="11" t="b">
        <f t="shared" si="64"/>
        <v>0</v>
      </c>
      <c r="CJ135" s="11" t="b">
        <f t="shared" si="64"/>
        <v>0</v>
      </c>
      <c r="CK135" s="11" t="b">
        <f t="shared" si="64"/>
        <v>0</v>
      </c>
      <c r="CL135" s="11" t="b">
        <f t="shared" si="64"/>
        <v>0</v>
      </c>
      <c r="CM135" s="11" t="b">
        <f t="shared" si="64"/>
        <v>0</v>
      </c>
      <c r="CN135" s="11" t="b">
        <f t="shared" si="64"/>
        <v>0</v>
      </c>
      <c r="CO135" s="11" t="b">
        <f t="shared" si="53"/>
        <v>0</v>
      </c>
      <c r="CP135" s="11" t="b">
        <f t="shared" si="78"/>
        <v>0</v>
      </c>
      <c r="CQ135" s="11" t="b">
        <f t="shared" si="77"/>
        <v>0</v>
      </c>
      <c r="CR135" t="s">
        <v>960</v>
      </c>
    </row>
    <row r="136" spans="1:96">
      <c r="A136" t="s">
        <v>961</v>
      </c>
      <c r="B136" t="s">
        <v>962</v>
      </c>
      <c r="C136" t="s">
        <v>802</v>
      </c>
      <c r="D136" t="s">
        <v>54</v>
      </c>
      <c r="E136" t="s">
        <v>82</v>
      </c>
      <c r="F136" t="s">
        <v>132</v>
      </c>
      <c r="G136">
        <f t="shared" si="79"/>
        <v>1</v>
      </c>
      <c r="H136">
        <f t="shared" si="79"/>
        <v>0</v>
      </c>
      <c r="I136">
        <f t="shared" si="79"/>
        <v>0</v>
      </c>
      <c r="J136">
        <f t="shared" si="79"/>
        <v>0</v>
      </c>
      <c r="K136">
        <f t="shared" si="67"/>
        <v>1</v>
      </c>
      <c r="L136" t="s">
        <v>96</v>
      </c>
      <c r="M136" t="s">
        <v>84</v>
      </c>
      <c r="N136" t="str">
        <f t="shared" si="68"/>
        <v>United States</v>
      </c>
      <c r="O136" t="s">
        <v>59</v>
      </c>
      <c r="P136" t="s">
        <v>60</v>
      </c>
      <c r="Q136">
        <v>3</v>
      </c>
      <c r="R136">
        <v>4</v>
      </c>
      <c r="S136">
        <v>0</v>
      </c>
      <c r="T136">
        <v>3</v>
      </c>
      <c r="U136">
        <v>5</v>
      </c>
      <c r="V136">
        <v>5</v>
      </c>
      <c r="W136">
        <v>4</v>
      </c>
      <c r="X136">
        <f t="shared" si="69"/>
        <v>-0.16666666666666666</v>
      </c>
      <c r="Y136">
        <f t="shared" si="70"/>
        <v>-4.1666666666666664E-2</v>
      </c>
      <c r="Z136">
        <v>3</v>
      </c>
      <c r="AA136">
        <v>6</v>
      </c>
      <c r="AB136">
        <v>0</v>
      </c>
      <c r="AC136">
        <v>6</v>
      </c>
      <c r="AD136">
        <v>0</v>
      </c>
      <c r="AE136">
        <v>6</v>
      </c>
      <c r="AF136">
        <v>6</v>
      </c>
      <c r="AG136">
        <v>6</v>
      </c>
      <c r="AH136">
        <v>0</v>
      </c>
      <c r="AI136" s="35">
        <v>5</v>
      </c>
      <c r="AJ136">
        <v>6</v>
      </c>
      <c r="AK136">
        <v>6</v>
      </c>
      <c r="AL136">
        <v>6</v>
      </c>
      <c r="AM136">
        <v>5</v>
      </c>
      <c r="AN136">
        <v>5</v>
      </c>
      <c r="AO136">
        <v>6</v>
      </c>
      <c r="AP136">
        <v>4</v>
      </c>
      <c r="AQ136">
        <v>5</v>
      </c>
      <c r="AR136">
        <v>4</v>
      </c>
      <c r="AS136">
        <v>5</v>
      </c>
      <c r="AT136">
        <v>6</v>
      </c>
      <c r="AU136">
        <v>5</v>
      </c>
      <c r="AV136">
        <f t="shared" si="71"/>
        <v>5</v>
      </c>
      <c r="AW136">
        <v>6</v>
      </c>
      <c r="AX136">
        <v>6</v>
      </c>
      <c r="AY136">
        <f t="shared" si="65"/>
        <v>5.375</v>
      </c>
      <c r="AZ136">
        <f t="shared" si="72"/>
        <v>1</v>
      </c>
      <c r="BA136" t="e">
        <f>AVERAGE(#REF!,Z136,AA136,AB136:AF136,AH136)</f>
        <v>#REF!</v>
      </c>
      <c r="BB136" t="e">
        <f t="shared" si="73"/>
        <v>#REF!</v>
      </c>
      <c r="BC136" t="s">
        <v>297</v>
      </c>
      <c r="BD136" t="s">
        <v>888</v>
      </c>
      <c r="BE136" t="s">
        <v>963</v>
      </c>
      <c r="BF136">
        <v>1</v>
      </c>
      <c r="BH136">
        <f t="shared" si="61"/>
        <v>1</v>
      </c>
      <c r="BI136">
        <v>1</v>
      </c>
      <c r="BJ136">
        <v>2</v>
      </c>
      <c r="BK136">
        <f t="shared" si="74"/>
        <v>1</v>
      </c>
      <c r="BL136" t="s">
        <v>300</v>
      </c>
      <c r="BM136" t="s">
        <v>301</v>
      </c>
      <c r="BN136" s="1">
        <v>6.1805555555555563E-3</v>
      </c>
      <c r="BO136" t="s">
        <v>964</v>
      </c>
      <c r="BP136" s="5" t="s">
        <v>1042</v>
      </c>
      <c r="BR136" s="11" t="b">
        <f t="shared" si="62"/>
        <v>0</v>
      </c>
      <c r="BS136" s="11" t="b">
        <f t="shared" si="62"/>
        <v>0</v>
      </c>
      <c r="BT136" s="11" t="b">
        <f t="shared" si="62"/>
        <v>0</v>
      </c>
      <c r="BU136" s="11" t="b">
        <f t="shared" si="62"/>
        <v>0</v>
      </c>
      <c r="BV136" s="11" t="b">
        <f t="shared" si="63"/>
        <v>0</v>
      </c>
      <c r="BW136" s="11" t="b">
        <f t="shared" si="63"/>
        <v>0</v>
      </c>
      <c r="BX136" s="5" t="s">
        <v>1127</v>
      </c>
      <c r="BZ136" s="11" t="b">
        <f t="shared" si="75"/>
        <v>0</v>
      </c>
      <c r="CA136" s="11" t="b">
        <f t="shared" si="76"/>
        <v>0</v>
      </c>
      <c r="CB136" s="11" t="b">
        <f t="shared" si="64"/>
        <v>0</v>
      </c>
      <c r="CC136" s="11" t="b">
        <f t="shared" si="64"/>
        <v>0</v>
      </c>
      <c r="CD136" s="11" t="b">
        <f t="shared" si="64"/>
        <v>0</v>
      </c>
      <c r="CE136" s="11" t="b">
        <f t="shared" si="64"/>
        <v>0</v>
      </c>
      <c r="CF136" s="11" t="b">
        <f t="shared" si="64"/>
        <v>0</v>
      </c>
      <c r="CG136" s="11" t="b">
        <f t="shared" si="64"/>
        <v>0</v>
      </c>
      <c r="CH136" s="11" t="b">
        <f t="shared" si="64"/>
        <v>0</v>
      </c>
      <c r="CI136" s="11" t="b">
        <f t="shared" si="64"/>
        <v>0</v>
      </c>
      <c r="CJ136" s="11" t="b">
        <f t="shared" si="64"/>
        <v>0</v>
      </c>
      <c r="CK136" s="11" t="b">
        <f t="shared" si="64"/>
        <v>0</v>
      </c>
      <c r="CL136" s="11" t="b">
        <f t="shared" si="64"/>
        <v>0</v>
      </c>
      <c r="CM136" s="11" t="b">
        <f t="shared" si="64"/>
        <v>0</v>
      </c>
      <c r="CN136" s="11" t="b">
        <f t="shared" si="64"/>
        <v>0</v>
      </c>
      <c r="CO136" s="11" t="b">
        <f t="shared" si="53"/>
        <v>0</v>
      </c>
      <c r="CP136" s="11" t="b">
        <f t="shared" si="78"/>
        <v>0</v>
      </c>
      <c r="CQ136" s="11" t="b">
        <f t="shared" si="77"/>
        <v>0</v>
      </c>
      <c r="CR136" t="s">
        <v>965</v>
      </c>
    </row>
    <row r="137" spans="1:96">
      <c r="A137" t="s">
        <v>966</v>
      </c>
      <c r="B137" t="s">
        <v>967</v>
      </c>
      <c r="C137" t="s">
        <v>802</v>
      </c>
      <c r="D137" t="s">
        <v>70</v>
      </c>
      <c r="E137" t="s">
        <v>55</v>
      </c>
      <c r="F137" t="s">
        <v>56</v>
      </c>
      <c r="G137">
        <f t="shared" si="79"/>
        <v>0</v>
      </c>
      <c r="H137">
        <f t="shared" si="79"/>
        <v>0</v>
      </c>
      <c r="I137">
        <f t="shared" si="79"/>
        <v>0</v>
      </c>
      <c r="J137">
        <f t="shared" si="79"/>
        <v>1</v>
      </c>
      <c r="K137">
        <f t="shared" si="67"/>
        <v>1</v>
      </c>
      <c r="L137" t="s">
        <v>72</v>
      </c>
      <c r="M137" t="s">
        <v>968</v>
      </c>
      <c r="N137" t="str">
        <f t="shared" si="68"/>
        <v>Czech Republic</v>
      </c>
      <c r="O137" t="s">
        <v>74</v>
      </c>
      <c r="P137" t="s">
        <v>60</v>
      </c>
      <c r="Q137">
        <v>2</v>
      </c>
      <c r="R137">
        <v>4</v>
      </c>
      <c r="S137">
        <v>2</v>
      </c>
      <c r="T137">
        <v>3</v>
      </c>
      <c r="U137">
        <v>4</v>
      </c>
      <c r="V137">
        <v>4</v>
      </c>
      <c r="W137">
        <v>4</v>
      </c>
      <c r="X137">
        <f t="shared" si="69"/>
        <v>-0.125</v>
      </c>
      <c r="Y137">
        <f t="shared" si="70"/>
        <v>-4.1666666666666664E-2</v>
      </c>
      <c r="Z137">
        <v>4</v>
      </c>
      <c r="AA137">
        <v>5</v>
      </c>
      <c r="AB137">
        <v>3</v>
      </c>
      <c r="AC137">
        <v>2</v>
      </c>
      <c r="AD137">
        <v>4</v>
      </c>
      <c r="AE137">
        <v>5</v>
      </c>
      <c r="AF137">
        <v>3</v>
      </c>
      <c r="AG137">
        <v>4</v>
      </c>
      <c r="AH137">
        <v>2</v>
      </c>
      <c r="AI137" s="35">
        <v>2</v>
      </c>
      <c r="AJ137">
        <v>3</v>
      </c>
      <c r="AK137">
        <v>3</v>
      </c>
      <c r="AL137">
        <v>2</v>
      </c>
      <c r="AM137">
        <v>6</v>
      </c>
      <c r="AN137">
        <v>2</v>
      </c>
      <c r="AO137">
        <v>4</v>
      </c>
      <c r="AP137">
        <v>5</v>
      </c>
      <c r="AQ137">
        <v>2</v>
      </c>
      <c r="AR137">
        <v>2</v>
      </c>
      <c r="AS137">
        <v>2</v>
      </c>
      <c r="AT137">
        <v>2</v>
      </c>
      <c r="AU137">
        <v>2</v>
      </c>
      <c r="AV137">
        <f t="shared" si="71"/>
        <v>2</v>
      </c>
      <c r="AW137">
        <v>6</v>
      </c>
      <c r="AX137">
        <v>2</v>
      </c>
      <c r="AY137">
        <f t="shared" si="65"/>
        <v>3.375</v>
      </c>
      <c r="AZ137">
        <f t="shared" si="72"/>
        <v>1</v>
      </c>
      <c r="BA137">
        <f>AVERAGE(BC138,Z137,AA137,AB137:AF137,AH137)</f>
        <v>3.5</v>
      </c>
      <c r="BB137">
        <f t="shared" si="73"/>
        <v>1</v>
      </c>
      <c r="BC137" t="s">
        <v>297</v>
      </c>
      <c r="BD137" t="s">
        <v>62</v>
      </c>
      <c r="BE137" t="s">
        <v>969</v>
      </c>
      <c r="BF137">
        <v>2</v>
      </c>
      <c r="BH137">
        <f t="shared" si="61"/>
        <v>2</v>
      </c>
      <c r="BI137">
        <v>2</v>
      </c>
      <c r="BJ137">
        <v>4</v>
      </c>
      <c r="BK137">
        <f t="shared" si="74"/>
        <v>1</v>
      </c>
      <c r="BL137" t="s">
        <v>970</v>
      </c>
      <c r="BM137" t="s">
        <v>622</v>
      </c>
      <c r="BN137" s="1">
        <v>7.3379629629629628E-3</v>
      </c>
      <c r="BO137" t="s">
        <v>971</v>
      </c>
      <c r="BP137" s="5" t="s">
        <v>1042</v>
      </c>
      <c r="BR137" s="11" t="b">
        <f t="shared" si="62"/>
        <v>0</v>
      </c>
      <c r="BS137" s="11" t="b">
        <f t="shared" si="62"/>
        <v>0</v>
      </c>
      <c r="BT137" s="11" t="b">
        <f t="shared" si="62"/>
        <v>0</v>
      </c>
      <c r="BU137" s="11" t="b">
        <f t="shared" si="62"/>
        <v>0</v>
      </c>
      <c r="BV137" s="11" t="b">
        <f t="shared" si="63"/>
        <v>0</v>
      </c>
      <c r="BW137" s="11" t="b">
        <f t="shared" si="63"/>
        <v>0</v>
      </c>
      <c r="BX137" s="5" t="s">
        <v>1086</v>
      </c>
      <c r="BY137" s="5" t="s">
        <v>1073</v>
      </c>
      <c r="BZ137" s="11" t="b">
        <f t="shared" si="75"/>
        <v>0</v>
      </c>
      <c r="CA137" s="11" t="b">
        <f t="shared" si="76"/>
        <v>1</v>
      </c>
      <c r="CB137" s="11" t="b">
        <f t="shared" si="64"/>
        <v>1</v>
      </c>
      <c r="CC137" s="11" t="b">
        <f t="shared" si="64"/>
        <v>1</v>
      </c>
      <c r="CD137" s="11" t="b">
        <f t="shared" si="64"/>
        <v>0</v>
      </c>
      <c r="CE137" s="11" t="b">
        <f t="shared" si="64"/>
        <v>0</v>
      </c>
      <c r="CF137" s="11" t="b">
        <f t="shared" si="64"/>
        <v>0</v>
      </c>
      <c r="CG137" s="11" t="b">
        <f t="shared" si="64"/>
        <v>0</v>
      </c>
      <c r="CH137" s="11" t="b">
        <f t="shared" si="64"/>
        <v>0</v>
      </c>
      <c r="CI137" s="11" t="b">
        <f t="shared" si="64"/>
        <v>0</v>
      </c>
      <c r="CJ137" s="11" t="b">
        <f t="shared" si="64"/>
        <v>0</v>
      </c>
      <c r="CK137" s="11" t="b">
        <f t="shared" si="64"/>
        <v>0</v>
      </c>
      <c r="CL137" s="11" t="b">
        <f t="shared" si="64"/>
        <v>1</v>
      </c>
      <c r="CM137" s="11" t="b">
        <f t="shared" si="64"/>
        <v>0</v>
      </c>
      <c r="CN137" s="11" t="b">
        <f t="shared" si="64"/>
        <v>0</v>
      </c>
      <c r="CO137" s="11" t="b">
        <f t="shared" si="53"/>
        <v>0</v>
      </c>
      <c r="CP137" s="11" t="b">
        <f t="shared" si="78"/>
        <v>1</v>
      </c>
      <c r="CQ137" s="11" t="b">
        <f t="shared" si="77"/>
        <v>0</v>
      </c>
    </row>
    <row r="138" spans="1:96">
      <c r="A138" t="s">
        <v>972</v>
      </c>
      <c r="B138" t="s">
        <v>973</v>
      </c>
      <c r="C138" t="s">
        <v>802</v>
      </c>
      <c r="D138" t="s">
        <v>81</v>
      </c>
      <c r="E138" t="s">
        <v>71</v>
      </c>
      <c r="F138" t="s">
        <v>132</v>
      </c>
      <c r="G138">
        <f t="shared" si="79"/>
        <v>1</v>
      </c>
      <c r="H138">
        <f t="shared" si="79"/>
        <v>0</v>
      </c>
      <c r="I138">
        <f t="shared" si="79"/>
        <v>0</v>
      </c>
      <c r="J138">
        <f t="shared" si="79"/>
        <v>0</v>
      </c>
      <c r="K138">
        <f t="shared" si="67"/>
        <v>1</v>
      </c>
      <c r="L138" t="s">
        <v>96</v>
      </c>
      <c r="M138" t="s">
        <v>125</v>
      </c>
      <c r="N138" t="str">
        <f t="shared" si="68"/>
        <v>United Kingdom</v>
      </c>
      <c r="O138" t="s">
        <v>59</v>
      </c>
      <c r="P138" t="s">
        <v>98</v>
      </c>
      <c r="Q138">
        <v>5</v>
      </c>
      <c r="R138">
        <v>4</v>
      </c>
      <c r="S138">
        <v>4</v>
      </c>
      <c r="T138">
        <v>2</v>
      </c>
      <c r="U138">
        <v>2</v>
      </c>
      <c r="V138">
        <v>3</v>
      </c>
      <c r="W138">
        <v>3</v>
      </c>
      <c r="X138">
        <f t="shared" si="69"/>
        <v>0.125</v>
      </c>
      <c r="Y138">
        <f t="shared" si="70"/>
        <v>0</v>
      </c>
      <c r="Z138">
        <v>3</v>
      </c>
      <c r="AA138">
        <v>5</v>
      </c>
      <c r="AB138">
        <v>3</v>
      </c>
      <c r="AC138">
        <v>4</v>
      </c>
      <c r="AD138">
        <v>4</v>
      </c>
      <c r="AE138">
        <v>5</v>
      </c>
      <c r="AF138">
        <v>3</v>
      </c>
      <c r="AG138">
        <v>3</v>
      </c>
      <c r="AH138">
        <v>3</v>
      </c>
      <c r="AI138" s="35">
        <v>5</v>
      </c>
      <c r="AJ138">
        <v>4</v>
      </c>
      <c r="AK138">
        <v>4</v>
      </c>
      <c r="AL138">
        <v>4</v>
      </c>
      <c r="AM138">
        <v>5</v>
      </c>
      <c r="AN138">
        <v>5</v>
      </c>
      <c r="AO138">
        <v>5</v>
      </c>
      <c r="AP138">
        <v>4</v>
      </c>
      <c r="AQ138">
        <v>5</v>
      </c>
      <c r="AR138">
        <v>5</v>
      </c>
      <c r="AS138">
        <v>5</v>
      </c>
      <c r="AT138">
        <v>5</v>
      </c>
      <c r="AU138">
        <v>4</v>
      </c>
      <c r="AV138">
        <f t="shared" si="71"/>
        <v>4.8</v>
      </c>
      <c r="AW138">
        <v>6</v>
      </c>
      <c r="AX138">
        <v>5</v>
      </c>
      <c r="AY138">
        <f t="shared" si="65"/>
        <v>4.5</v>
      </c>
      <c r="AZ138">
        <f t="shared" si="72"/>
        <v>1</v>
      </c>
      <c r="BA138">
        <f t="shared" ref="BA138:BA143" si="80">AVERAGE(BC140,Z138,AA138,AB138:AF138,AH138)</f>
        <v>3.75</v>
      </c>
      <c r="BB138">
        <f t="shared" si="73"/>
        <v>1</v>
      </c>
      <c r="BC138" t="s">
        <v>282</v>
      </c>
      <c r="BD138" t="s">
        <v>104</v>
      </c>
      <c r="BE138" t="s">
        <v>527</v>
      </c>
      <c r="BF138">
        <v>1</v>
      </c>
      <c r="BH138">
        <f t="shared" si="61"/>
        <v>1</v>
      </c>
      <c r="BI138">
        <v>3</v>
      </c>
      <c r="BJ138">
        <v>5</v>
      </c>
      <c r="BK138">
        <f t="shared" si="74"/>
        <v>1</v>
      </c>
      <c r="BL138" t="s">
        <v>974</v>
      </c>
      <c r="BM138" t="s">
        <v>975</v>
      </c>
      <c r="BN138" s="1">
        <v>5.1273148148148146E-3</v>
      </c>
      <c r="BO138" t="s">
        <v>92</v>
      </c>
      <c r="BP138" s="5" t="s">
        <v>1041</v>
      </c>
      <c r="BR138" s="11" t="b">
        <f t="shared" si="62"/>
        <v>0</v>
      </c>
      <c r="BS138" s="11" t="b">
        <f t="shared" si="62"/>
        <v>0</v>
      </c>
      <c r="BT138" s="11" t="b">
        <f t="shared" si="62"/>
        <v>0</v>
      </c>
      <c r="BU138" s="11" t="b">
        <f t="shared" si="62"/>
        <v>0</v>
      </c>
      <c r="BV138" s="11" t="b">
        <f t="shared" si="63"/>
        <v>0</v>
      </c>
      <c r="BW138" s="11" t="b">
        <f t="shared" si="63"/>
        <v>0</v>
      </c>
      <c r="BZ138" s="11" t="b">
        <f t="shared" si="75"/>
        <v>0</v>
      </c>
      <c r="CA138" s="11" t="b">
        <f t="shared" si="76"/>
        <v>0</v>
      </c>
      <c r="CB138" s="11" t="b">
        <f t="shared" si="64"/>
        <v>0</v>
      </c>
      <c r="CC138" s="11" t="b">
        <f t="shared" si="64"/>
        <v>0</v>
      </c>
      <c r="CD138" s="11" t="b">
        <f t="shared" si="64"/>
        <v>0</v>
      </c>
      <c r="CE138" s="11" t="b">
        <f t="shared" si="64"/>
        <v>0</v>
      </c>
      <c r="CF138" s="11" t="b">
        <f t="shared" si="64"/>
        <v>0</v>
      </c>
      <c r="CG138" s="11" t="b">
        <f t="shared" si="64"/>
        <v>0</v>
      </c>
      <c r="CH138" s="11" t="b">
        <f t="shared" si="64"/>
        <v>0</v>
      </c>
      <c r="CI138" s="11" t="b">
        <f t="shared" si="64"/>
        <v>0</v>
      </c>
      <c r="CJ138" s="11" t="b">
        <f t="shared" si="64"/>
        <v>0</v>
      </c>
      <c r="CK138" s="11" t="b">
        <f t="shared" si="64"/>
        <v>0</v>
      </c>
      <c r="CL138" s="11" t="b">
        <f t="shared" si="64"/>
        <v>0</v>
      </c>
      <c r="CM138" s="11" t="b">
        <f t="shared" si="64"/>
        <v>0</v>
      </c>
      <c r="CN138" s="11" t="b">
        <f t="shared" si="64"/>
        <v>0</v>
      </c>
      <c r="CO138" s="11" t="b">
        <f t="shared" si="53"/>
        <v>0</v>
      </c>
      <c r="CP138" s="11" t="b">
        <f t="shared" si="78"/>
        <v>0</v>
      </c>
      <c r="CQ138" s="11" t="b">
        <f t="shared" si="77"/>
        <v>0</v>
      </c>
      <c r="CR138" t="s">
        <v>92</v>
      </c>
    </row>
    <row r="139" spans="1:96">
      <c r="A139" t="s">
        <v>976</v>
      </c>
      <c r="B139" t="s">
        <v>977</v>
      </c>
      <c r="C139" t="s">
        <v>802</v>
      </c>
      <c r="D139" t="s">
        <v>70</v>
      </c>
      <c r="E139" t="s">
        <v>55</v>
      </c>
      <c r="F139" t="s">
        <v>56</v>
      </c>
      <c r="G139">
        <f t="shared" si="79"/>
        <v>0</v>
      </c>
      <c r="H139">
        <f t="shared" si="79"/>
        <v>0</v>
      </c>
      <c r="I139">
        <f t="shared" si="79"/>
        <v>0</v>
      </c>
      <c r="J139">
        <f t="shared" si="79"/>
        <v>1</v>
      </c>
      <c r="K139">
        <f t="shared" si="67"/>
        <v>1</v>
      </c>
      <c r="L139" t="s">
        <v>72</v>
      </c>
      <c r="M139" t="s">
        <v>844</v>
      </c>
      <c r="N139" t="str">
        <f t="shared" si="68"/>
        <v>France</v>
      </c>
      <c r="O139" t="s">
        <v>59</v>
      </c>
      <c r="P139" t="s">
        <v>60</v>
      </c>
      <c r="Q139">
        <v>1</v>
      </c>
      <c r="R139">
        <v>2</v>
      </c>
      <c r="S139">
        <v>3</v>
      </c>
      <c r="T139">
        <v>1</v>
      </c>
      <c r="U139">
        <v>3</v>
      </c>
      <c r="V139">
        <v>4</v>
      </c>
      <c r="W139">
        <v>5</v>
      </c>
      <c r="X139">
        <f t="shared" si="69"/>
        <v>4.1666666666666664E-2</v>
      </c>
      <c r="Y139">
        <f t="shared" si="70"/>
        <v>-0.125</v>
      </c>
      <c r="Z139">
        <v>4</v>
      </c>
      <c r="AA139">
        <v>4</v>
      </c>
      <c r="AB139">
        <v>5</v>
      </c>
      <c r="AC139">
        <v>6</v>
      </c>
      <c r="AD139">
        <v>4</v>
      </c>
      <c r="AE139">
        <v>5</v>
      </c>
      <c r="AF139">
        <v>2</v>
      </c>
      <c r="AG139">
        <v>3</v>
      </c>
      <c r="AH139">
        <v>3</v>
      </c>
      <c r="AI139" s="35">
        <v>5</v>
      </c>
      <c r="AJ139">
        <v>6</v>
      </c>
      <c r="AK139">
        <v>6</v>
      </c>
      <c r="AL139">
        <v>6</v>
      </c>
      <c r="AM139">
        <v>6</v>
      </c>
      <c r="AN139">
        <v>6</v>
      </c>
      <c r="AO139">
        <v>5</v>
      </c>
      <c r="AP139">
        <v>3</v>
      </c>
      <c r="AQ139">
        <v>6</v>
      </c>
      <c r="AR139">
        <v>5</v>
      </c>
      <c r="AS139">
        <v>5</v>
      </c>
      <c r="AT139">
        <v>5</v>
      </c>
      <c r="AU139">
        <v>5</v>
      </c>
      <c r="AV139">
        <f t="shared" si="71"/>
        <v>5.2</v>
      </c>
      <c r="AW139">
        <v>6</v>
      </c>
      <c r="AX139">
        <v>6</v>
      </c>
      <c r="AY139">
        <f t="shared" si="65"/>
        <v>5.375</v>
      </c>
      <c r="AZ139">
        <f t="shared" si="72"/>
        <v>1</v>
      </c>
      <c r="BA139">
        <f t="shared" si="80"/>
        <v>4.125</v>
      </c>
      <c r="BB139">
        <f t="shared" si="73"/>
        <v>1</v>
      </c>
      <c r="BC139" t="s">
        <v>297</v>
      </c>
      <c r="BD139" t="s">
        <v>556</v>
      </c>
      <c r="BE139" t="s">
        <v>978</v>
      </c>
      <c r="BF139">
        <v>1</v>
      </c>
      <c r="BH139">
        <f t="shared" si="61"/>
        <v>1</v>
      </c>
      <c r="BI139">
        <v>2</v>
      </c>
      <c r="BJ139">
        <v>3</v>
      </c>
      <c r="BK139">
        <f t="shared" si="74"/>
        <v>1</v>
      </c>
      <c r="BL139" t="s">
        <v>979</v>
      </c>
      <c r="BM139" t="s">
        <v>622</v>
      </c>
      <c r="BN139" s="1">
        <v>4.3981481481481484E-3</v>
      </c>
      <c r="BO139" t="s">
        <v>980</v>
      </c>
      <c r="BP139" s="5" t="s">
        <v>1051</v>
      </c>
      <c r="BR139" s="11" t="b">
        <f t="shared" si="62"/>
        <v>0</v>
      </c>
      <c r="BS139" s="11" t="b">
        <f t="shared" si="62"/>
        <v>0</v>
      </c>
      <c r="BT139" s="11" t="b">
        <f t="shared" si="62"/>
        <v>0</v>
      </c>
      <c r="BU139" s="11" t="b">
        <f t="shared" si="62"/>
        <v>0</v>
      </c>
      <c r="BV139" s="11" t="b">
        <f t="shared" si="63"/>
        <v>0</v>
      </c>
      <c r="BW139" s="11" t="b">
        <f t="shared" si="63"/>
        <v>0</v>
      </c>
      <c r="BZ139" s="11" t="b">
        <f t="shared" si="75"/>
        <v>0</v>
      </c>
      <c r="CA139" s="11" t="b">
        <f t="shared" si="76"/>
        <v>0</v>
      </c>
      <c r="CB139" s="11" t="b">
        <f t="shared" si="64"/>
        <v>0</v>
      </c>
      <c r="CC139" s="11" t="b">
        <f t="shared" si="64"/>
        <v>0</v>
      </c>
      <c r="CD139" s="11" t="b">
        <f t="shared" si="64"/>
        <v>0</v>
      </c>
      <c r="CE139" s="11" t="b">
        <f t="shared" si="64"/>
        <v>0</v>
      </c>
      <c r="CF139" s="11" t="b">
        <f t="shared" si="64"/>
        <v>0</v>
      </c>
      <c r="CG139" s="11" t="b">
        <f t="shared" si="64"/>
        <v>0</v>
      </c>
      <c r="CH139" s="11" t="b">
        <f t="shared" si="64"/>
        <v>0</v>
      </c>
      <c r="CI139" s="11" t="b">
        <f t="shared" si="64"/>
        <v>0</v>
      </c>
      <c r="CJ139" s="11" t="b">
        <f t="shared" si="64"/>
        <v>0</v>
      </c>
      <c r="CK139" s="11" t="b">
        <f t="shared" si="64"/>
        <v>0</v>
      </c>
      <c r="CL139" s="11" t="b">
        <f t="shared" si="64"/>
        <v>0</v>
      </c>
      <c r="CM139" s="11" t="b">
        <f t="shared" si="64"/>
        <v>0</v>
      </c>
      <c r="CN139" s="11" t="b">
        <f t="shared" si="64"/>
        <v>0</v>
      </c>
      <c r="CO139" s="11" t="b">
        <f t="shared" si="53"/>
        <v>0</v>
      </c>
      <c r="CP139" s="11" t="b">
        <f t="shared" si="78"/>
        <v>0</v>
      </c>
      <c r="CQ139" s="11" t="b">
        <f t="shared" si="77"/>
        <v>0</v>
      </c>
    </row>
    <row r="140" spans="1:96">
      <c r="A140" t="s">
        <v>981</v>
      </c>
      <c r="B140" t="s">
        <v>982</v>
      </c>
      <c r="C140" t="s">
        <v>802</v>
      </c>
      <c r="D140" t="s">
        <v>54</v>
      </c>
      <c r="E140" t="s">
        <v>144</v>
      </c>
      <c r="F140" t="s">
        <v>56</v>
      </c>
      <c r="G140">
        <f t="shared" si="79"/>
        <v>0</v>
      </c>
      <c r="H140">
        <f t="shared" si="79"/>
        <v>0</v>
      </c>
      <c r="I140">
        <f t="shared" si="79"/>
        <v>0</v>
      </c>
      <c r="J140">
        <f t="shared" si="79"/>
        <v>1</v>
      </c>
      <c r="K140">
        <f t="shared" si="67"/>
        <v>1</v>
      </c>
      <c r="L140" t="s">
        <v>72</v>
      </c>
      <c r="M140" t="s">
        <v>983</v>
      </c>
      <c r="N140" t="str">
        <f t="shared" si="68"/>
        <v>eastbourne</v>
      </c>
      <c r="O140" t="s">
        <v>59</v>
      </c>
      <c r="P140" t="s">
        <v>98</v>
      </c>
      <c r="Q140">
        <v>2</v>
      </c>
      <c r="R140">
        <v>3</v>
      </c>
      <c r="S140">
        <v>3</v>
      </c>
      <c r="T140">
        <v>2</v>
      </c>
      <c r="U140">
        <v>4</v>
      </c>
      <c r="V140">
        <v>4</v>
      </c>
      <c r="W140">
        <v>3</v>
      </c>
      <c r="X140">
        <f t="shared" si="69"/>
        <v>0</v>
      </c>
      <c r="Y140">
        <f t="shared" si="70"/>
        <v>-4.1666666666666664E-2</v>
      </c>
      <c r="Z140">
        <v>5</v>
      </c>
      <c r="AA140">
        <v>6</v>
      </c>
      <c r="AB140">
        <v>5</v>
      </c>
      <c r="AC140">
        <v>5</v>
      </c>
      <c r="AD140">
        <v>5</v>
      </c>
      <c r="AE140">
        <v>6</v>
      </c>
      <c r="AF140">
        <v>5</v>
      </c>
      <c r="AG140">
        <v>1</v>
      </c>
      <c r="AH140">
        <v>5</v>
      </c>
      <c r="AI140" s="35">
        <v>5</v>
      </c>
      <c r="AJ140">
        <v>6</v>
      </c>
      <c r="AK140">
        <v>5</v>
      </c>
      <c r="AL140">
        <v>4</v>
      </c>
      <c r="AM140">
        <v>5</v>
      </c>
      <c r="AN140">
        <v>5</v>
      </c>
      <c r="AO140">
        <v>5</v>
      </c>
      <c r="AP140">
        <v>5</v>
      </c>
      <c r="AQ140">
        <v>3</v>
      </c>
      <c r="AR140">
        <v>4</v>
      </c>
      <c r="AS140">
        <v>5</v>
      </c>
      <c r="AT140">
        <v>4</v>
      </c>
      <c r="AU140">
        <v>4</v>
      </c>
      <c r="AV140">
        <f t="shared" si="71"/>
        <v>4</v>
      </c>
      <c r="AW140">
        <v>6</v>
      </c>
      <c r="AX140">
        <v>4</v>
      </c>
      <c r="AY140">
        <f t="shared" si="65"/>
        <v>5</v>
      </c>
      <c r="AZ140">
        <f t="shared" si="72"/>
        <v>1</v>
      </c>
      <c r="BA140">
        <f t="shared" si="80"/>
        <v>5.25</v>
      </c>
      <c r="BB140">
        <f t="shared" si="73"/>
        <v>1</v>
      </c>
      <c r="BC140" t="s">
        <v>61</v>
      </c>
      <c r="BD140" t="s">
        <v>139</v>
      </c>
      <c r="BE140" t="s">
        <v>140</v>
      </c>
      <c r="BF140">
        <v>2</v>
      </c>
      <c r="BH140">
        <f t="shared" si="61"/>
        <v>2</v>
      </c>
      <c r="BI140">
        <v>2</v>
      </c>
      <c r="BJ140">
        <v>4</v>
      </c>
      <c r="BK140">
        <f t="shared" si="74"/>
        <v>1</v>
      </c>
      <c r="BL140" t="s">
        <v>984</v>
      </c>
      <c r="BM140" t="s">
        <v>236</v>
      </c>
      <c r="BN140" s="1">
        <v>5.6712962962962958E-3</v>
      </c>
      <c r="BP140" s="5" t="s">
        <v>1041</v>
      </c>
      <c r="BR140" s="11" t="b">
        <f t="shared" ref="BR140:BU159" si="81">ISNUMBER(SEARCH(BR$2,$BQ140))</f>
        <v>0</v>
      </c>
      <c r="BS140" s="11" t="b">
        <f t="shared" si="81"/>
        <v>0</v>
      </c>
      <c r="BT140" s="11" t="b">
        <f t="shared" si="81"/>
        <v>0</v>
      </c>
      <c r="BU140" s="11" t="b">
        <f t="shared" si="81"/>
        <v>0</v>
      </c>
      <c r="BV140" s="11" t="b">
        <f t="shared" si="63"/>
        <v>0</v>
      </c>
      <c r="BW140" s="11" t="b">
        <f t="shared" si="63"/>
        <v>0</v>
      </c>
      <c r="BZ140" s="11" t="b">
        <f t="shared" si="75"/>
        <v>0</v>
      </c>
      <c r="CA140" s="11" t="b">
        <f t="shared" si="76"/>
        <v>0</v>
      </c>
      <c r="CB140" s="11" t="b">
        <f t="shared" si="64"/>
        <v>0</v>
      </c>
      <c r="CC140" s="11" t="b">
        <f t="shared" si="64"/>
        <v>0</v>
      </c>
      <c r="CD140" s="11" t="b">
        <f t="shared" si="64"/>
        <v>0</v>
      </c>
      <c r="CE140" s="11" t="b">
        <f t="shared" si="64"/>
        <v>0</v>
      </c>
      <c r="CF140" s="11" t="b">
        <f t="shared" si="64"/>
        <v>0</v>
      </c>
      <c r="CG140" s="11" t="b">
        <f t="shared" si="64"/>
        <v>0</v>
      </c>
      <c r="CH140" s="11" t="b">
        <f t="shared" si="64"/>
        <v>0</v>
      </c>
      <c r="CI140" s="11" t="b">
        <f t="shared" si="64"/>
        <v>0</v>
      </c>
      <c r="CJ140" s="11" t="b">
        <f t="shared" si="64"/>
        <v>0</v>
      </c>
      <c r="CK140" s="11" t="b">
        <f t="shared" si="64"/>
        <v>0</v>
      </c>
      <c r="CL140" s="11" t="b">
        <f t="shared" si="64"/>
        <v>0</v>
      </c>
      <c r="CM140" s="11" t="b">
        <f t="shared" si="64"/>
        <v>0</v>
      </c>
      <c r="CN140" s="11" t="b">
        <f t="shared" si="64"/>
        <v>0</v>
      </c>
      <c r="CO140" s="11" t="b">
        <f t="shared" si="53"/>
        <v>0</v>
      </c>
      <c r="CP140" s="11" t="b">
        <f t="shared" si="78"/>
        <v>0</v>
      </c>
      <c r="CQ140" s="11" t="b">
        <f t="shared" si="77"/>
        <v>0</v>
      </c>
    </row>
    <row r="141" spans="1:96">
      <c r="A141" t="s">
        <v>985</v>
      </c>
      <c r="B141" t="s">
        <v>986</v>
      </c>
      <c r="C141" t="s">
        <v>802</v>
      </c>
      <c r="D141" t="s">
        <v>54</v>
      </c>
      <c r="E141" t="s">
        <v>71</v>
      </c>
      <c r="F141" t="s">
        <v>116</v>
      </c>
      <c r="G141">
        <f t="shared" si="79"/>
        <v>0</v>
      </c>
      <c r="H141">
        <f t="shared" si="79"/>
        <v>1</v>
      </c>
      <c r="I141">
        <f t="shared" si="79"/>
        <v>0</v>
      </c>
      <c r="J141">
        <f t="shared" si="79"/>
        <v>0</v>
      </c>
      <c r="K141">
        <f t="shared" si="67"/>
        <v>1</v>
      </c>
      <c r="L141" t="s">
        <v>96</v>
      </c>
      <c r="M141" t="s">
        <v>260</v>
      </c>
      <c r="N141" t="str">
        <f t="shared" si="68"/>
        <v>Greece</v>
      </c>
      <c r="O141" t="s">
        <v>59</v>
      </c>
      <c r="P141" t="s">
        <v>60</v>
      </c>
      <c r="Q141">
        <v>3</v>
      </c>
      <c r="R141">
        <v>2</v>
      </c>
      <c r="S141">
        <v>4</v>
      </c>
      <c r="T141">
        <v>1</v>
      </c>
      <c r="U141">
        <v>4</v>
      </c>
      <c r="V141">
        <v>4</v>
      </c>
      <c r="W141">
        <v>4</v>
      </c>
      <c r="X141">
        <f t="shared" si="69"/>
        <v>0.16666666666666666</v>
      </c>
      <c r="Y141">
        <f t="shared" si="70"/>
        <v>-0.125</v>
      </c>
      <c r="Z141">
        <v>6</v>
      </c>
      <c r="AA141">
        <v>6</v>
      </c>
      <c r="AB141">
        <v>6</v>
      </c>
      <c r="AC141">
        <v>6</v>
      </c>
      <c r="AD141">
        <v>6</v>
      </c>
      <c r="AE141">
        <v>6</v>
      </c>
      <c r="AF141">
        <v>6</v>
      </c>
      <c r="AG141">
        <v>0</v>
      </c>
      <c r="AH141">
        <v>6</v>
      </c>
      <c r="AI141" s="35">
        <v>6</v>
      </c>
      <c r="AJ141">
        <v>6</v>
      </c>
      <c r="AK141">
        <v>6</v>
      </c>
      <c r="AL141">
        <v>6</v>
      </c>
      <c r="AM141">
        <v>6</v>
      </c>
      <c r="AN141">
        <v>6</v>
      </c>
      <c r="AO141">
        <v>3</v>
      </c>
      <c r="AP141">
        <v>3</v>
      </c>
      <c r="AQ141">
        <v>6</v>
      </c>
      <c r="AR141">
        <v>6</v>
      </c>
      <c r="AS141">
        <v>6</v>
      </c>
      <c r="AT141">
        <v>6</v>
      </c>
      <c r="AU141">
        <v>6</v>
      </c>
      <c r="AV141">
        <f t="shared" si="71"/>
        <v>6</v>
      </c>
      <c r="AW141">
        <v>6</v>
      </c>
      <c r="AX141">
        <v>6</v>
      </c>
      <c r="AY141">
        <f t="shared" si="65"/>
        <v>5.25</v>
      </c>
      <c r="AZ141">
        <f t="shared" si="72"/>
        <v>1</v>
      </c>
      <c r="BA141">
        <f t="shared" si="80"/>
        <v>6</v>
      </c>
      <c r="BB141">
        <f t="shared" si="73"/>
        <v>1</v>
      </c>
      <c r="BC141" t="s">
        <v>61</v>
      </c>
      <c r="BD141" t="s">
        <v>392</v>
      </c>
      <c r="BE141" t="s">
        <v>987</v>
      </c>
      <c r="BF141">
        <v>0</v>
      </c>
      <c r="BG141">
        <v>1</v>
      </c>
      <c r="BH141">
        <f t="shared" si="61"/>
        <v>1</v>
      </c>
      <c r="BI141">
        <v>1</v>
      </c>
      <c r="BJ141">
        <v>1</v>
      </c>
      <c r="BK141">
        <f t="shared" si="74"/>
        <v>0</v>
      </c>
      <c r="BL141" t="s">
        <v>64</v>
      </c>
      <c r="BM141" t="s">
        <v>65</v>
      </c>
      <c r="BN141" s="1">
        <v>3.2175925925925926E-3</v>
      </c>
      <c r="BP141" s="5" t="s">
        <v>1041</v>
      </c>
      <c r="BR141" s="11" t="b">
        <f t="shared" si="81"/>
        <v>0</v>
      </c>
      <c r="BS141" s="11" t="b">
        <f t="shared" si="81"/>
        <v>0</v>
      </c>
      <c r="BT141" s="11" t="b">
        <f t="shared" si="81"/>
        <v>0</v>
      </c>
      <c r="BU141" s="11" t="b">
        <f t="shared" si="81"/>
        <v>0</v>
      </c>
      <c r="BV141" s="11" t="b">
        <f t="shared" si="63"/>
        <v>0</v>
      </c>
      <c r="BW141" s="11" t="b">
        <f t="shared" si="63"/>
        <v>0</v>
      </c>
      <c r="BZ141" s="11" t="b">
        <f t="shared" si="75"/>
        <v>0</v>
      </c>
      <c r="CA141" s="11" t="b">
        <f t="shared" si="76"/>
        <v>0</v>
      </c>
      <c r="CB141" s="11" t="b">
        <f t="shared" si="64"/>
        <v>0</v>
      </c>
      <c r="CC141" s="11" t="b">
        <f t="shared" si="64"/>
        <v>0</v>
      </c>
      <c r="CD141" s="11" t="b">
        <f t="shared" si="64"/>
        <v>0</v>
      </c>
      <c r="CE141" s="11" t="b">
        <f t="shared" si="64"/>
        <v>0</v>
      </c>
      <c r="CF141" s="11" t="b">
        <f t="shared" si="64"/>
        <v>0</v>
      </c>
      <c r="CG141" s="11" t="b">
        <f t="shared" si="64"/>
        <v>0</v>
      </c>
      <c r="CH141" s="11" t="b">
        <f t="shared" si="64"/>
        <v>0</v>
      </c>
      <c r="CI141" s="11" t="b">
        <f t="shared" si="64"/>
        <v>0</v>
      </c>
      <c r="CJ141" s="11" t="b">
        <f t="shared" si="64"/>
        <v>0</v>
      </c>
      <c r="CK141" s="11" t="b">
        <f t="shared" si="64"/>
        <v>0</v>
      </c>
      <c r="CL141" s="11" t="b">
        <f t="shared" si="64"/>
        <v>0</v>
      </c>
      <c r="CM141" s="11" t="b">
        <f t="shared" si="64"/>
        <v>0</v>
      </c>
      <c r="CN141" s="11" t="b">
        <f t="shared" si="64"/>
        <v>0</v>
      </c>
      <c r="CO141" s="11" t="b">
        <f t="shared" si="53"/>
        <v>0</v>
      </c>
      <c r="CP141" s="11" t="b">
        <f t="shared" si="78"/>
        <v>0</v>
      </c>
      <c r="CQ141" s="11" t="b">
        <f t="shared" si="77"/>
        <v>0</v>
      </c>
      <c r="CR141" t="s">
        <v>988</v>
      </c>
    </row>
    <row r="142" spans="1:96">
      <c r="A142" t="s">
        <v>989</v>
      </c>
      <c r="B142" t="s">
        <v>990</v>
      </c>
      <c r="C142" t="s">
        <v>802</v>
      </c>
      <c r="D142" t="s">
        <v>54</v>
      </c>
      <c r="E142" t="s">
        <v>55</v>
      </c>
      <c r="F142" t="s">
        <v>132</v>
      </c>
      <c r="G142">
        <f t="shared" si="79"/>
        <v>1</v>
      </c>
      <c r="H142">
        <f t="shared" si="79"/>
        <v>0</v>
      </c>
      <c r="I142">
        <f t="shared" si="79"/>
        <v>0</v>
      </c>
      <c r="J142">
        <f t="shared" si="79"/>
        <v>0</v>
      </c>
      <c r="K142">
        <f t="shared" si="67"/>
        <v>1</v>
      </c>
      <c r="L142" t="s">
        <v>96</v>
      </c>
      <c r="M142" t="s">
        <v>844</v>
      </c>
      <c r="N142" t="str">
        <f t="shared" si="68"/>
        <v>France</v>
      </c>
      <c r="O142" t="s">
        <v>74</v>
      </c>
      <c r="P142" t="s">
        <v>60</v>
      </c>
      <c r="Q142">
        <v>2</v>
      </c>
      <c r="R142">
        <v>0</v>
      </c>
      <c r="S142">
        <v>3</v>
      </c>
      <c r="T142">
        <v>4</v>
      </c>
      <c r="U142">
        <v>5</v>
      </c>
      <c r="V142">
        <v>3</v>
      </c>
      <c r="W142">
        <v>4</v>
      </c>
      <c r="X142">
        <f t="shared" si="69"/>
        <v>4.1666666666666664E-2</v>
      </c>
      <c r="Y142">
        <f t="shared" si="70"/>
        <v>-8.3333333333333329E-2</v>
      </c>
      <c r="Z142">
        <v>4</v>
      </c>
      <c r="AA142">
        <v>6</v>
      </c>
      <c r="AB142">
        <v>2</v>
      </c>
      <c r="AC142">
        <v>6</v>
      </c>
      <c r="AD142">
        <v>4</v>
      </c>
      <c r="AE142">
        <v>6</v>
      </c>
      <c r="AF142">
        <v>3</v>
      </c>
      <c r="AG142">
        <v>2</v>
      </c>
      <c r="AH142">
        <v>4</v>
      </c>
      <c r="AI142" s="35">
        <v>6</v>
      </c>
      <c r="AJ142">
        <v>5</v>
      </c>
      <c r="AK142">
        <v>5</v>
      </c>
      <c r="AL142">
        <v>5</v>
      </c>
      <c r="AM142">
        <v>6</v>
      </c>
      <c r="AN142">
        <v>6</v>
      </c>
      <c r="AO142">
        <v>5</v>
      </c>
      <c r="AP142">
        <v>5</v>
      </c>
      <c r="AQ142">
        <v>4</v>
      </c>
      <c r="AR142">
        <v>5</v>
      </c>
      <c r="AS142">
        <v>5</v>
      </c>
      <c r="AT142">
        <v>5</v>
      </c>
      <c r="AU142">
        <v>5</v>
      </c>
      <c r="AV142">
        <f t="shared" si="71"/>
        <v>4.8</v>
      </c>
      <c r="AW142">
        <v>6</v>
      </c>
      <c r="AX142">
        <v>6</v>
      </c>
      <c r="AY142">
        <f t="shared" si="65"/>
        <v>5.375</v>
      </c>
      <c r="AZ142">
        <f t="shared" si="72"/>
        <v>1</v>
      </c>
      <c r="BA142">
        <f t="shared" si="80"/>
        <v>4.375</v>
      </c>
      <c r="BB142">
        <f t="shared" si="73"/>
        <v>1</v>
      </c>
      <c r="BC142" t="s">
        <v>297</v>
      </c>
      <c r="BD142" t="s">
        <v>228</v>
      </c>
      <c r="BE142" t="s">
        <v>397</v>
      </c>
      <c r="BF142">
        <v>1</v>
      </c>
      <c r="BH142">
        <f t="shared" si="61"/>
        <v>1</v>
      </c>
      <c r="BI142">
        <v>1</v>
      </c>
      <c r="BJ142">
        <v>3</v>
      </c>
      <c r="BK142">
        <f t="shared" si="74"/>
        <v>1</v>
      </c>
      <c r="BL142" t="s">
        <v>574</v>
      </c>
      <c r="BM142" t="s">
        <v>301</v>
      </c>
      <c r="BN142" s="1">
        <v>6.5277777777777782E-3</v>
      </c>
      <c r="BO142" t="s">
        <v>991</v>
      </c>
      <c r="BP142" s="5" t="s">
        <v>736</v>
      </c>
      <c r="BQ142" s="5" t="s">
        <v>1124</v>
      </c>
      <c r="BR142" s="11" t="b">
        <f t="shared" si="81"/>
        <v>0</v>
      </c>
      <c r="BS142" s="11" t="b">
        <f t="shared" si="81"/>
        <v>0</v>
      </c>
      <c r="BT142" s="11" t="b">
        <f t="shared" si="81"/>
        <v>0</v>
      </c>
      <c r="BU142" s="11" t="b">
        <f t="shared" si="81"/>
        <v>0</v>
      </c>
      <c r="BV142" s="11" t="b">
        <f t="shared" si="63"/>
        <v>0</v>
      </c>
      <c r="BW142" s="11" t="b">
        <f t="shared" si="63"/>
        <v>0</v>
      </c>
      <c r="BX142" s="5" t="s">
        <v>1097</v>
      </c>
      <c r="BZ142" s="11" t="b">
        <f t="shared" si="75"/>
        <v>1</v>
      </c>
      <c r="CA142" s="11" t="b">
        <f t="shared" si="76"/>
        <v>0</v>
      </c>
      <c r="CB142" s="11" t="b">
        <f t="shared" si="64"/>
        <v>0</v>
      </c>
      <c r="CC142" s="11" t="b">
        <f t="shared" si="64"/>
        <v>0</v>
      </c>
      <c r="CD142" s="11" t="b">
        <f t="shared" si="64"/>
        <v>0</v>
      </c>
      <c r="CE142" s="11" t="b">
        <f t="shared" si="64"/>
        <v>0</v>
      </c>
      <c r="CF142" s="11" t="b">
        <f t="shared" si="64"/>
        <v>0</v>
      </c>
      <c r="CG142" s="11" t="b">
        <f t="shared" si="64"/>
        <v>0</v>
      </c>
      <c r="CH142" s="11" t="b">
        <f t="shared" si="64"/>
        <v>0</v>
      </c>
      <c r="CI142" s="11" t="b">
        <f t="shared" si="64"/>
        <v>0</v>
      </c>
      <c r="CJ142" s="11" t="b">
        <f t="shared" si="64"/>
        <v>0</v>
      </c>
      <c r="CK142" s="11" t="b">
        <f t="shared" si="64"/>
        <v>0</v>
      </c>
      <c r="CL142" s="11" t="b">
        <f t="shared" si="64"/>
        <v>0</v>
      </c>
      <c r="CM142" s="11" t="b">
        <f t="shared" si="64"/>
        <v>1</v>
      </c>
      <c r="CN142" s="11" t="b">
        <f t="shared" si="64"/>
        <v>0</v>
      </c>
      <c r="CO142" s="11" t="b">
        <f t="shared" si="53"/>
        <v>0</v>
      </c>
      <c r="CP142" s="11" t="b">
        <f t="shared" si="78"/>
        <v>0</v>
      </c>
      <c r="CQ142" s="11" t="b">
        <f t="shared" si="77"/>
        <v>0</v>
      </c>
    </row>
    <row r="143" spans="1:96">
      <c r="A143" t="s">
        <v>992</v>
      </c>
      <c r="B143" t="s">
        <v>993</v>
      </c>
      <c r="C143" t="s">
        <v>802</v>
      </c>
      <c r="D143" t="s">
        <v>70</v>
      </c>
      <c r="E143" t="s">
        <v>71</v>
      </c>
      <c r="F143" t="s">
        <v>56</v>
      </c>
      <c r="G143">
        <f t="shared" si="79"/>
        <v>0</v>
      </c>
      <c r="H143">
        <f t="shared" si="79"/>
        <v>0</v>
      </c>
      <c r="I143">
        <f t="shared" si="79"/>
        <v>0</v>
      </c>
      <c r="J143">
        <f t="shared" si="79"/>
        <v>1</v>
      </c>
      <c r="K143">
        <f t="shared" si="67"/>
        <v>1</v>
      </c>
      <c r="L143" t="s">
        <v>72</v>
      </c>
      <c r="M143" t="s">
        <v>994</v>
      </c>
      <c r="N143" t="str">
        <f t="shared" si="68"/>
        <v>USA, Michigan</v>
      </c>
      <c r="O143" t="s">
        <v>59</v>
      </c>
      <c r="P143" t="s">
        <v>60</v>
      </c>
      <c r="Q143">
        <v>3</v>
      </c>
      <c r="R143">
        <v>4</v>
      </c>
      <c r="S143">
        <v>2</v>
      </c>
      <c r="T143">
        <v>4</v>
      </c>
      <c r="U143">
        <v>3</v>
      </c>
      <c r="V143">
        <v>4</v>
      </c>
      <c r="W143">
        <v>5</v>
      </c>
      <c r="X143">
        <f t="shared" si="69"/>
        <v>-0.125</v>
      </c>
      <c r="Y143">
        <f t="shared" si="70"/>
        <v>0</v>
      </c>
      <c r="Z143">
        <v>4</v>
      </c>
      <c r="AA143">
        <v>6</v>
      </c>
      <c r="AB143">
        <v>5</v>
      </c>
      <c r="AC143">
        <v>6</v>
      </c>
      <c r="AD143">
        <v>6</v>
      </c>
      <c r="AE143">
        <v>6</v>
      </c>
      <c r="AF143">
        <v>5</v>
      </c>
      <c r="AG143">
        <v>1</v>
      </c>
      <c r="AH143">
        <v>5</v>
      </c>
      <c r="AI143" s="35">
        <v>4</v>
      </c>
      <c r="AJ143">
        <v>5</v>
      </c>
      <c r="AK143">
        <v>5</v>
      </c>
      <c r="AL143">
        <v>5</v>
      </c>
      <c r="AM143">
        <v>5</v>
      </c>
      <c r="AN143">
        <v>5</v>
      </c>
      <c r="AO143">
        <v>5</v>
      </c>
      <c r="AP143">
        <v>5</v>
      </c>
      <c r="AQ143">
        <v>5</v>
      </c>
      <c r="AR143">
        <v>5</v>
      </c>
      <c r="AS143">
        <v>5</v>
      </c>
      <c r="AT143">
        <v>4</v>
      </c>
      <c r="AU143">
        <v>4</v>
      </c>
      <c r="AV143">
        <f t="shared" si="71"/>
        <v>4.5999999999999996</v>
      </c>
      <c r="AW143">
        <v>6</v>
      </c>
      <c r="AX143">
        <v>5</v>
      </c>
      <c r="AY143">
        <f t="shared" si="65"/>
        <v>4.875</v>
      </c>
      <c r="AZ143">
        <f t="shared" si="72"/>
        <v>1</v>
      </c>
      <c r="BA143">
        <f t="shared" si="80"/>
        <v>5.375</v>
      </c>
      <c r="BB143">
        <f t="shared" si="73"/>
        <v>1</v>
      </c>
      <c r="BC143" t="s">
        <v>282</v>
      </c>
      <c r="BD143" t="s">
        <v>672</v>
      </c>
      <c r="BE143" t="s">
        <v>995</v>
      </c>
      <c r="BF143">
        <v>2</v>
      </c>
      <c r="BH143">
        <f t="shared" si="61"/>
        <v>2</v>
      </c>
      <c r="BI143">
        <v>2</v>
      </c>
      <c r="BJ143">
        <v>4</v>
      </c>
      <c r="BK143">
        <f t="shared" si="74"/>
        <v>1</v>
      </c>
      <c r="BL143" t="s">
        <v>996</v>
      </c>
      <c r="BM143" t="s">
        <v>601</v>
      </c>
      <c r="BN143" s="1">
        <v>3.0439814814814821E-3</v>
      </c>
      <c r="BO143" t="s">
        <v>857</v>
      </c>
      <c r="BP143" s="5" t="s">
        <v>736</v>
      </c>
      <c r="BQ143" s="5" t="s">
        <v>1162</v>
      </c>
      <c r="BR143" s="11" t="b">
        <f t="shared" si="81"/>
        <v>0</v>
      </c>
      <c r="BS143" s="11" t="b">
        <f t="shared" si="81"/>
        <v>0</v>
      </c>
      <c r="BT143" s="11" t="b">
        <f t="shared" si="81"/>
        <v>0</v>
      </c>
      <c r="BU143" s="11" t="b">
        <f t="shared" si="81"/>
        <v>0</v>
      </c>
      <c r="BV143" s="11" t="b">
        <f t="shared" si="63"/>
        <v>0</v>
      </c>
      <c r="BW143" s="11" t="b">
        <f t="shared" si="63"/>
        <v>0</v>
      </c>
      <c r="BZ143" s="11" t="b">
        <f t="shared" si="75"/>
        <v>0</v>
      </c>
      <c r="CA143" s="11" t="b">
        <f t="shared" si="76"/>
        <v>0</v>
      </c>
      <c r="CB143" s="11" t="b">
        <f t="shared" si="64"/>
        <v>0</v>
      </c>
      <c r="CC143" s="11" t="b">
        <f t="shared" si="64"/>
        <v>0</v>
      </c>
      <c r="CD143" s="11" t="b">
        <f t="shared" si="64"/>
        <v>0</v>
      </c>
      <c r="CE143" s="11" t="b">
        <f t="shared" si="64"/>
        <v>0</v>
      </c>
      <c r="CF143" s="11" t="b">
        <f t="shared" si="64"/>
        <v>0</v>
      </c>
      <c r="CG143" s="11" t="b">
        <f t="shared" si="64"/>
        <v>0</v>
      </c>
      <c r="CH143" s="11" t="b">
        <f t="shared" si="64"/>
        <v>0</v>
      </c>
      <c r="CI143" s="11" t="b">
        <f t="shared" si="64"/>
        <v>0</v>
      </c>
      <c r="CJ143" s="11" t="b">
        <f t="shared" si="64"/>
        <v>0</v>
      </c>
      <c r="CK143" s="11" t="b">
        <f t="shared" si="64"/>
        <v>0</v>
      </c>
      <c r="CL143" s="11" t="b">
        <f t="shared" si="64"/>
        <v>0</v>
      </c>
      <c r="CM143" s="11" t="b">
        <f t="shared" si="64"/>
        <v>0</v>
      </c>
      <c r="CN143" s="11" t="b">
        <f t="shared" si="64"/>
        <v>0</v>
      </c>
      <c r="CO143" s="11" t="b">
        <f t="shared" si="53"/>
        <v>0</v>
      </c>
      <c r="CP143" s="11" t="b">
        <f t="shared" si="78"/>
        <v>0</v>
      </c>
      <c r="CQ143" s="11" t="b">
        <f t="shared" si="77"/>
        <v>0</v>
      </c>
    </row>
    <row r="144" spans="1:96">
      <c r="A144" t="s">
        <v>997</v>
      </c>
      <c r="B144" t="s">
        <v>998</v>
      </c>
      <c r="C144" t="s">
        <v>802</v>
      </c>
      <c r="D144" t="s">
        <v>81</v>
      </c>
      <c r="E144" t="s">
        <v>71</v>
      </c>
      <c r="F144" t="s">
        <v>83</v>
      </c>
      <c r="G144">
        <f t="shared" si="79"/>
        <v>0</v>
      </c>
      <c r="H144">
        <f t="shared" si="79"/>
        <v>0</v>
      </c>
      <c r="I144">
        <f t="shared" si="79"/>
        <v>1</v>
      </c>
      <c r="J144">
        <f t="shared" si="79"/>
        <v>0</v>
      </c>
      <c r="K144">
        <f t="shared" si="67"/>
        <v>1</v>
      </c>
      <c r="L144" t="s">
        <v>72</v>
      </c>
      <c r="M144" t="s">
        <v>125</v>
      </c>
      <c r="N144" t="str">
        <f t="shared" si="68"/>
        <v>United Kingdom</v>
      </c>
      <c r="O144" t="s">
        <v>74</v>
      </c>
      <c r="P144" t="s">
        <v>98</v>
      </c>
      <c r="Q144">
        <v>5</v>
      </c>
      <c r="R144">
        <v>4</v>
      </c>
      <c r="S144">
        <v>5</v>
      </c>
      <c r="T144">
        <v>3</v>
      </c>
      <c r="U144">
        <v>5</v>
      </c>
      <c r="V144">
        <v>4</v>
      </c>
      <c r="W144">
        <v>4</v>
      </c>
      <c r="X144">
        <f t="shared" si="69"/>
        <v>0.125</v>
      </c>
      <c r="Y144">
        <f t="shared" si="70"/>
        <v>-8.3333333333333329E-2</v>
      </c>
      <c r="Z144">
        <v>5</v>
      </c>
      <c r="AA144">
        <v>5</v>
      </c>
      <c r="AB144">
        <v>5</v>
      </c>
      <c r="AC144">
        <v>6</v>
      </c>
      <c r="AD144">
        <v>5</v>
      </c>
      <c r="AE144">
        <v>5</v>
      </c>
      <c r="AF144">
        <v>3</v>
      </c>
      <c r="AG144">
        <v>2</v>
      </c>
      <c r="AH144">
        <v>4</v>
      </c>
      <c r="AI144" s="35">
        <v>5</v>
      </c>
      <c r="AJ144">
        <v>3</v>
      </c>
      <c r="AK144">
        <v>4</v>
      </c>
      <c r="AL144">
        <v>5</v>
      </c>
      <c r="AM144">
        <v>6</v>
      </c>
      <c r="AN144">
        <v>5</v>
      </c>
      <c r="AO144">
        <v>5</v>
      </c>
      <c r="AP144">
        <v>5</v>
      </c>
      <c r="AQ144">
        <v>4</v>
      </c>
      <c r="AR144">
        <v>4</v>
      </c>
      <c r="AS144">
        <v>4</v>
      </c>
      <c r="AT144">
        <v>4</v>
      </c>
      <c r="AU144">
        <v>4</v>
      </c>
      <c r="AV144">
        <f t="shared" si="71"/>
        <v>4</v>
      </c>
      <c r="AW144">
        <v>6</v>
      </c>
      <c r="AX144">
        <v>5</v>
      </c>
      <c r="AY144">
        <f t="shared" si="65"/>
        <v>4.75</v>
      </c>
      <c r="AZ144">
        <f t="shared" si="72"/>
        <v>1</v>
      </c>
      <c r="BA144">
        <f t="shared" ref="BA144:BA178" si="82">AVERAGE(BM146,Z144,AA144,AB144:AF144,AH144)</f>
        <v>4.75</v>
      </c>
      <c r="BB144">
        <f t="shared" si="73"/>
        <v>1</v>
      </c>
      <c r="BC144" t="s">
        <v>297</v>
      </c>
      <c r="BD144" t="s">
        <v>198</v>
      </c>
      <c r="BE144" t="s">
        <v>397</v>
      </c>
      <c r="BF144">
        <v>0</v>
      </c>
      <c r="BG144" t="s">
        <v>1100</v>
      </c>
      <c r="BH144" t="str">
        <f t="shared" si="61"/>
        <v>no dialog file</v>
      </c>
      <c r="BI144">
        <v>1</v>
      </c>
      <c r="BJ144">
        <v>1</v>
      </c>
      <c r="BK144">
        <f t="shared" si="74"/>
        <v>0</v>
      </c>
      <c r="BL144" t="s">
        <v>999</v>
      </c>
      <c r="BM144" t="s">
        <v>301</v>
      </c>
      <c r="BN144" s="1">
        <v>4.8263888888888887E-3</v>
      </c>
      <c r="BO144" t="s">
        <v>1000</v>
      </c>
      <c r="BP144" s="5" t="s">
        <v>736</v>
      </c>
      <c r="BQ144" s="5" t="s">
        <v>1163</v>
      </c>
      <c r="BR144" s="11" t="b">
        <f t="shared" si="81"/>
        <v>0</v>
      </c>
      <c r="BS144" s="11" t="b">
        <f t="shared" si="81"/>
        <v>0</v>
      </c>
      <c r="BT144" s="11" t="b">
        <f t="shared" si="81"/>
        <v>0</v>
      </c>
      <c r="BU144" s="11" t="b">
        <f t="shared" si="81"/>
        <v>0</v>
      </c>
      <c r="BV144" s="11" t="b">
        <f t="shared" ref="BV144:BW149" si="83">ISNUMBER(SEARCH(BV$2,$BQ144))</f>
        <v>0</v>
      </c>
      <c r="BW144" s="11" t="b">
        <f t="shared" si="83"/>
        <v>1</v>
      </c>
      <c r="BX144" s="5" t="s">
        <v>1128</v>
      </c>
      <c r="BZ144" s="11" t="b">
        <f t="shared" si="75"/>
        <v>1</v>
      </c>
      <c r="CA144" s="11" t="b">
        <f t="shared" si="76"/>
        <v>0</v>
      </c>
      <c r="CB144" s="11" t="b">
        <f t="shared" si="64"/>
        <v>0</v>
      </c>
      <c r="CC144" s="11" t="b">
        <f t="shared" si="64"/>
        <v>0</v>
      </c>
      <c r="CD144" s="11" t="b">
        <f t="shared" si="64"/>
        <v>0</v>
      </c>
      <c r="CE144" s="11" t="b">
        <f t="shared" si="64"/>
        <v>0</v>
      </c>
      <c r="CF144" s="11" t="b">
        <f t="shared" si="64"/>
        <v>0</v>
      </c>
      <c r="CG144" s="11" t="b">
        <f t="shared" si="64"/>
        <v>0</v>
      </c>
      <c r="CH144" s="11" t="b">
        <f t="shared" si="64"/>
        <v>0</v>
      </c>
      <c r="CI144" s="11" t="b">
        <f t="shared" si="64"/>
        <v>0</v>
      </c>
      <c r="CJ144" s="11" t="b">
        <f t="shared" si="64"/>
        <v>0</v>
      </c>
      <c r="CK144" s="11" t="b">
        <f t="shared" si="64"/>
        <v>0</v>
      </c>
      <c r="CL144" s="11" t="b">
        <f t="shared" si="64"/>
        <v>0</v>
      </c>
      <c r="CM144" s="11" t="b">
        <f t="shared" si="64"/>
        <v>0</v>
      </c>
      <c r="CN144" s="11" t="b">
        <f t="shared" si="64"/>
        <v>0</v>
      </c>
      <c r="CO144" s="11" t="b">
        <f t="shared" si="53"/>
        <v>0</v>
      </c>
      <c r="CP144" s="11" t="b">
        <f t="shared" si="78"/>
        <v>0</v>
      </c>
      <c r="CQ144" s="11" t="b">
        <f t="shared" si="77"/>
        <v>0</v>
      </c>
      <c r="CR144" t="s">
        <v>1001</v>
      </c>
    </row>
    <row r="145" spans="1:96">
      <c r="A145" t="s">
        <v>1002</v>
      </c>
      <c r="B145" t="s">
        <v>1003</v>
      </c>
      <c r="C145" t="s">
        <v>802</v>
      </c>
      <c r="D145" t="s">
        <v>70</v>
      </c>
      <c r="E145" t="s">
        <v>82</v>
      </c>
      <c r="F145" t="s">
        <v>132</v>
      </c>
      <c r="G145">
        <f t="shared" si="79"/>
        <v>1</v>
      </c>
      <c r="H145">
        <f t="shared" si="79"/>
        <v>0</v>
      </c>
      <c r="I145">
        <f t="shared" si="79"/>
        <v>0</v>
      </c>
      <c r="J145">
        <f t="shared" si="79"/>
        <v>0</v>
      </c>
      <c r="K145">
        <f t="shared" si="67"/>
        <v>1</v>
      </c>
      <c r="L145" t="s">
        <v>72</v>
      </c>
      <c r="M145" t="s">
        <v>84</v>
      </c>
      <c r="N145" t="str">
        <f t="shared" si="68"/>
        <v>United States</v>
      </c>
      <c r="O145" t="s">
        <v>74</v>
      </c>
      <c r="P145" t="s">
        <v>60</v>
      </c>
      <c r="Q145">
        <v>2</v>
      </c>
      <c r="R145">
        <v>3</v>
      </c>
      <c r="S145">
        <v>3</v>
      </c>
      <c r="T145">
        <v>2</v>
      </c>
      <c r="U145">
        <v>3</v>
      </c>
      <c r="V145">
        <v>4</v>
      </c>
      <c r="W145">
        <v>4</v>
      </c>
      <c r="X145">
        <f t="shared" si="69"/>
        <v>0</v>
      </c>
      <c r="Y145">
        <f t="shared" si="70"/>
        <v>-4.1666666666666664E-2</v>
      </c>
      <c r="Z145">
        <v>2</v>
      </c>
      <c r="AA145">
        <v>1</v>
      </c>
      <c r="AB145">
        <v>2</v>
      </c>
      <c r="AC145">
        <v>5</v>
      </c>
      <c r="AD145">
        <v>2</v>
      </c>
      <c r="AE145">
        <v>6</v>
      </c>
      <c r="AF145">
        <v>3</v>
      </c>
      <c r="AG145">
        <v>2</v>
      </c>
      <c r="AH145">
        <v>4</v>
      </c>
      <c r="AI145" s="35">
        <v>4</v>
      </c>
      <c r="AJ145">
        <v>2</v>
      </c>
      <c r="AK145">
        <v>6</v>
      </c>
      <c r="AL145">
        <v>2</v>
      </c>
      <c r="AM145">
        <v>6</v>
      </c>
      <c r="AN145">
        <v>6</v>
      </c>
      <c r="AO145">
        <v>4</v>
      </c>
      <c r="AP145">
        <v>3</v>
      </c>
      <c r="AQ145">
        <v>1</v>
      </c>
      <c r="AR145">
        <v>1</v>
      </c>
      <c r="AS145">
        <v>2</v>
      </c>
      <c r="AT145">
        <v>1</v>
      </c>
      <c r="AU145">
        <v>1</v>
      </c>
      <c r="AV145">
        <f t="shared" si="71"/>
        <v>1.2</v>
      </c>
      <c r="AW145">
        <v>6</v>
      </c>
      <c r="AX145">
        <v>6</v>
      </c>
      <c r="AY145">
        <f t="shared" si="65"/>
        <v>4.125</v>
      </c>
      <c r="AZ145">
        <f t="shared" si="72"/>
        <v>1</v>
      </c>
      <c r="BA145">
        <f t="shared" si="82"/>
        <v>3.125</v>
      </c>
      <c r="BB145">
        <f t="shared" si="73"/>
        <v>1</v>
      </c>
      <c r="BC145" t="s">
        <v>61</v>
      </c>
      <c r="BD145" t="s">
        <v>139</v>
      </c>
      <c r="BE145" t="s">
        <v>140</v>
      </c>
      <c r="BF145">
        <v>2</v>
      </c>
      <c r="BH145">
        <f t="shared" si="61"/>
        <v>2</v>
      </c>
      <c r="BI145">
        <v>1</v>
      </c>
      <c r="BJ145">
        <v>2</v>
      </c>
      <c r="BK145">
        <f t="shared" si="74"/>
        <v>1</v>
      </c>
      <c r="BL145" t="s">
        <v>181</v>
      </c>
      <c r="BM145" t="s">
        <v>65</v>
      </c>
      <c r="BN145" s="1">
        <v>3.4375E-3</v>
      </c>
      <c r="BO145" s="2"/>
      <c r="BP145" s="5" t="s">
        <v>1041</v>
      </c>
      <c r="BR145" s="11" t="b">
        <f t="shared" si="81"/>
        <v>0</v>
      </c>
      <c r="BS145" s="11" t="b">
        <f t="shared" si="81"/>
        <v>0</v>
      </c>
      <c r="BT145" s="11" t="b">
        <f t="shared" si="81"/>
        <v>0</v>
      </c>
      <c r="BU145" s="11" t="b">
        <f t="shared" si="81"/>
        <v>0</v>
      </c>
      <c r="BV145" s="11" t="b">
        <f t="shared" si="83"/>
        <v>0</v>
      </c>
      <c r="BW145" s="11" t="b">
        <f t="shared" si="83"/>
        <v>0</v>
      </c>
      <c r="BZ145" s="11" t="b">
        <f t="shared" si="75"/>
        <v>0</v>
      </c>
      <c r="CA145" s="11" t="b">
        <f t="shared" si="76"/>
        <v>0</v>
      </c>
      <c r="CB145" s="11" t="b">
        <f t="shared" si="64"/>
        <v>0</v>
      </c>
      <c r="CC145" s="11" t="b">
        <f t="shared" si="64"/>
        <v>0</v>
      </c>
      <c r="CD145" s="11" t="b">
        <f t="shared" si="64"/>
        <v>0</v>
      </c>
      <c r="CE145" s="11" t="b">
        <f t="shared" si="64"/>
        <v>0</v>
      </c>
      <c r="CF145" s="11" t="b">
        <f t="shared" si="64"/>
        <v>0</v>
      </c>
      <c r="CG145" s="11" t="b">
        <f t="shared" si="64"/>
        <v>0</v>
      </c>
      <c r="CH145" s="11" t="b">
        <f t="shared" si="64"/>
        <v>0</v>
      </c>
      <c r="CI145" s="11" t="b">
        <f t="shared" si="64"/>
        <v>0</v>
      </c>
      <c r="CJ145" s="11" t="b">
        <f t="shared" si="64"/>
        <v>0</v>
      </c>
      <c r="CK145" s="11" t="b">
        <f t="shared" si="64"/>
        <v>0</v>
      </c>
      <c r="CL145" s="11" t="b">
        <f t="shared" si="64"/>
        <v>0</v>
      </c>
      <c r="CM145" s="11" t="b">
        <f t="shared" si="64"/>
        <v>0</v>
      </c>
      <c r="CN145" s="11" t="b">
        <f t="shared" si="64"/>
        <v>0</v>
      </c>
      <c r="CO145" s="11" t="b">
        <f t="shared" si="53"/>
        <v>0</v>
      </c>
      <c r="CP145" s="11" t="b">
        <f t="shared" si="78"/>
        <v>0</v>
      </c>
      <c r="CQ145" s="11" t="b">
        <f t="shared" si="77"/>
        <v>0</v>
      </c>
    </row>
    <row r="146" spans="1:96">
      <c r="A146" t="s">
        <v>51</v>
      </c>
      <c r="B146" t="s">
        <v>52</v>
      </c>
      <c r="C146" t="s">
        <v>53</v>
      </c>
      <c r="D146" t="s">
        <v>54</v>
      </c>
      <c r="E146" t="s">
        <v>55</v>
      </c>
      <c r="F146" t="s">
        <v>56</v>
      </c>
      <c r="G146">
        <f t="shared" si="79"/>
        <v>0</v>
      </c>
      <c r="H146">
        <f t="shared" si="79"/>
        <v>0</v>
      </c>
      <c r="I146">
        <f t="shared" si="79"/>
        <v>0</v>
      </c>
      <c r="J146">
        <f t="shared" si="79"/>
        <v>1</v>
      </c>
      <c r="K146">
        <f t="shared" si="67"/>
        <v>1</v>
      </c>
      <c r="L146" t="s">
        <v>57</v>
      </c>
      <c r="M146" t="s">
        <v>58</v>
      </c>
      <c r="N146" t="str">
        <f t="shared" si="68"/>
        <v>Portugal</v>
      </c>
      <c r="O146" t="s">
        <v>59</v>
      </c>
      <c r="P146" t="s">
        <v>60</v>
      </c>
      <c r="Q146">
        <v>0</v>
      </c>
      <c r="R146">
        <v>2</v>
      </c>
      <c r="S146">
        <v>3</v>
      </c>
      <c r="T146">
        <v>4</v>
      </c>
      <c r="U146">
        <v>0</v>
      </c>
      <c r="V146">
        <v>0</v>
      </c>
      <c r="W146">
        <v>5</v>
      </c>
      <c r="X146">
        <f t="shared" si="69"/>
        <v>-0.125</v>
      </c>
      <c r="Y146">
        <f t="shared" si="70"/>
        <v>-4.1666666666666664E-2</v>
      </c>
      <c r="Z146">
        <v>2</v>
      </c>
      <c r="AA146">
        <v>5</v>
      </c>
      <c r="AB146">
        <v>3</v>
      </c>
      <c r="AC146">
        <v>6</v>
      </c>
      <c r="AD146">
        <v>3</v>
      </c>
      <c r="AE146">
        <v>3</v>
      </c>
      <c r="AF146">
        <v>1</v>
      </c>
      <c r="AG146">
        <v>5</v>
      </c>
      <c r="AH146">
        <v>1</v>
      </c>
      <c r="AI146" s="35">
        <v>1</v>
      </c>
      <c r="AJ146">
        <v>5</v>
      </c>
      <c r="AK146">
        <v>0</v>
      </c>
      <c r="AL146">
        <v>3</v>
      </c>
      <c r="AM146">
        <v>6</v>
      </c>
      <c r="AN146">
        <v>2</v>
      </c>
      <c r="AO146">
        <v>5</v>
      </c>
      <c r="AP146">
        <v>0</v>
      </c>
      <c r="AQ146">
        <v>0</v>
      </c>
      <c r="AR146">
        <v>0</v>
      </c>
      <c r="AS146">
        <v>0</v>
      </c>
      <c r="AT146">
        <v>0</v>
      </c>
      <c r="AU146">
        <v>0</v>
      </c>
      <c r="AV146">
        <f t="shared" si="71"/>
        <v>0</v>
      </c>
      <c r="AW146">
        <v>6</v>
      </c>
      <c r="AX146">
        <v>0</v>
      </c>
      <c r="AY146">
        <f t="shared" si="65"/>
        <v>2.75</v>
      </c>
      <c r="AZ146">
        <f t="shared" ref="AZ146:AZ179" si="84">IF(AY146&gt;3,1,0)</f>
        <v>0</v>
      </c>
      <c r="BA146">
        <f t="shared" si="82"/>
        <v>3</v>
      </c>
      <c r="BB146">
        <f t="shared" ref="BB146:BB179" si="85">IF(BA146&gt;3, 1, 0)</f>
        <v>0</v>
      </c>
      <c r="BC146" t="s">
        <v>61</v>
      </c>
      <c r="BD146" t="s">
        <v>62</v>
      </c>
      <c r="BE146" t="s">
        <v>63</v>
      </c>
      <c r="BF146">
        <v>1</v>
      </c>
      <c r="BH146">
        <f t="shared" si="61"/>
        <v>1</v>
      </c>
      <c r="BI146">
        <v>1</v>
      </c>
      <c r="BJ146">
        <v>2</v>
      </c>
      <c r="BK146">
        <v>1</v>
      </c>
      <c r="BL146" t="s">
        <v>64</v>
      </c>
      <c r="BM146" t="s">
        <v>65</v>
      </c>
      <c r="BN146" s="1">
        <v>3.1365740740740742E-3</v>
      </c>
      <c r="BO146" t="s">
        <v>66</v>
      </c>
      <c r="BP146" s="5" t="s">
        <v>1041</v>
      </c>
      <c r="BR146" s="11" t="b">
        <f t="shared" si="81"/>
        <v>0</v>
      </c>
      <c r="BS146" s="11" t="b">
        <f t="shared" si="81"/>
        <v>0</v>
      </c>
      <c r="BT146" s="11" t="b">
        <f t="shared" si="81"/>
        <v>0</v>
      </c>
      <c r="BU146" s="11" t="b">
        <f t="shared" si="81"/>
        <v>0</v>
      </c>
      <c r="BV146" s="11" t="b">
        <f t="shared" si="83"/>
        <v>0</v>
      </c>
      <c r="BW146" s="11" t="b">
        <f t="shared" si="83"/>
        <v>0</v>
      </c>
      <c r="BZ146" s="11" t="b">
        <f t="shared" si="75"/>
        <v>0</v>
      </c>
      <c r="CA146" s="11" t="b">
        <f t="shared" si="76"/>
        <v>0</v>
      </c>
      <c r="CB146" s="11" t="b">
        <f t="shared" si="64"/>
        <v>0</v>
      </c>
      <c r="CC146" s="11" t="b">
        <f t="shared" si="64"/>
        <v>0</v>
      </c>
      <c r="CD146" s="11" t="b">
        <f t="shared" si="64"/>
        <v>0</v>
      </c>
      <c r="CE146" s="11" t="b">
        <f t="shared" si="64"/>
        <v>0</v>
      </c>
      <c r="CF146" s="11" t="b">
        <f t="shared" si="64"/>
        <v>0</v>
      </c>
      <c r="CG146" s="11" t="b">
        <f t="shared" si="64"/>
        <v>0</v>
      </c>
      <c r="CH146" s="11" t="b">
        <f t="shared" si="64"/>
        <v>0</v>
      </c>
      <c r="CI146" s="11" t="b">
        <f t="shared" si="64"/>
        <v>0</v>
      </c>
      <c r="CJ146" s="11" t="b">
        <f t="shared" si="64"/>
        <v>0</v>
      </c>
      <c r="CK146" s="11" t="b">
        <f t="shared" si="64"/>
        <v>0</v>
      </c>
      <c r="CL146" s="11" t="b">
        <f t="shared" si="64"/>
        <v>0</v>
      </c>
      <c r="CM146" s="11" t="b">
        <f t="shared" si="64"/>
        <v>0</v>
      </c>
      <c r="CN146" s="11" t="b">
        <f t="shared" si="64"/>
        <v>0</v>
      </c>
      <c r="CO146" s="11" t="b">
        <f t="shared" si="53"/>
        <v>0</v>
      </c>
      <c r="CP146" s="11" t="b">
        <f t="shared" si="78"/>
        <v>0</v>
      </c>
      <c r="CQ146" s="11" t="b">
        <f t="shared" si="77"/>
        <v>0</v>
      </c>
      <c r="CR146" t="s">
        <v>67</v>
      </c>
    </row>
    <row r="147" spans="1:96">
      <c r="A147" t="s">
        <v>68</v>
      </c>
      <c r="B147" t="s">
        <v>69</v>
      </c>
      <c r="C147" t="s">
        <v>53</v>
      </c>
      <c r="D147" t="s">
        <v>70</v>
      </c>
      <c r="E147" t="s">
        <v>71</v>
      </c>
      <c r="F147" t="s">
        <v>56</v>
      </c>
      <c r="G147">
        <f t="shared" si="79"/>
        <v>0</v>
      </c>
      <c r="H147">
        <f t="shared" si="79"/>
        <v>0</v>
      </c>
      <c r="I147">
        <f t="shared" si="79"/>
        <v>0</v>
      </c>
      <c r="J147">
        <f t="shared" si="79"/>
        <v>1</v>
      </c>
      <c r="K147">
        <f t="shared" si="67"/>
        <v>1</v>
      </c>
      <c r="L147" t="s">
        <v>72</v>
      </c>
      <c r="M147" t="s">
        <v>73</v>
      </c>
      <c r="N147" t="str">
        <f t="shared" si="68"/>
        <v>USA</v>
      </c>
      <c r="O147" t="s">
        <v>74</v>
      </c>
      <c r="P147" t="s">
        <v>60</v>
      </c>
      <c r="Q147">
        <v>0</v>
      </c>
      <c r="R147">
        <v>1</v>
      </c>
      <c r="S147">
        <v>3</v>
      </c>
      <c r="T147">
        <v>0</v>
      </c>
      <c r="U147">
        <v>5</v>
      </c>
      <c r="V147">
        <v>3</v>
      </c>
      <c r="W147">
        <v>1</v>
      </c>
      <c r="X147">
        <f t="shared" si="69"/>
        <v>8.3333333333333329E-2</v>
      </c>
      <c r="Y147">
        <f t="shared" si="70"/>
        <v>-0.125</v>
      </c>
      <c r="Z147">
        <v>0</v>
      </c>
      <c r="AA147">
        <v>5</v>
      </c>
      <c r="AB147">
        <v>1</v>
      </c>
      <c r="AC147">
        <v>0</v>
      </c>
      <c r="AD147">
        <v>2</v>
      </c>
      <c r="AE147">
        <v>1</v>
      </c>
      <c r="AF147">
        <v>0</v>
      </c>
      <c r="AG147">
        <v>0</v>
      </c>
      <c r="AH147">
        <v>6</v>
      </c>
      <c r="AI147" s="35">
        <v>1</v>
      </c>
      <c r="AJ147">
        <v>4</v>
      </c>
      <c r="AK147">
        <v>4</v>
      </c>
      <c r="AL147">
        <v>5</v>
      </c>
      <c r="AM147">
        <v>6</v>
      </c>
      <c r="AN147">
        <v>2</v>
      </c>
      <c r="AO147">
        <v>5</v>
      </c>
      <c r="AP147">
        <v>0</v>
      </c>
      <c r="AQ147">
        <v>5</v>
      </c>
      <c r="AR147">
        <v>5</v>
      </c>
      <c r="AS147">
        <v>5</v>
      </c>
      <c r="AT147">
        <v>5</v>
      </c>
      <c r="AU147">
        <v>4</v>
      </c>
      <c r="AV147">
        <f t="shared" si="71"/>
        <v>4.8</v>
      </c>
      <c r="AW147">
        <v>6</v>
      </c>
      <c r="AX147">
        <v>0</v>
      </c>
      <c r="AY147">
        <f t="shared" si="65"/>
        <v>3.375</v>
      </c>
      <c r="AZ147">
        <f t="shared" si="84"/>
        <v>1</v>
      </c>
      <c r="BA147">
        <f t="shared" si="82"/>
        <v>1.875</v>
      </c>
      <c r="BB147">
        <f t="shared" si="85"/>
        <v>0</v>
      </c>
      <c r="BC147" t="s">
        <v>61</v>
      </c>
      <c r="BD147" t="s">
        <v>75</v>
      </c>
      <c r="BE147" t="s">
        <v>76</v>
      </c>
      <c r="BF147">
        <v>1</v>
      </c>
      <c r="BH147">
        <f t="shared" si="61"/>
        <v>1</v>
      </c>
      <c r="BI147">
        <v>1</v>
      </c>
      <c r="BJ147">
        <v>3</v>
      </c>
      <c r="BK147">
        <v>1</v>
      </c>
      <c r="BL147" t="s">
        <v>77</v>
      </c>
      <c r="BM147" t="s">
        <v>65</v>
      </c>
      <c r="BN147" s="1">
        <v>4.1319444444444442E-3</v>
      </c>
      <c r="BP147" s="5" t="s">
        <v>1041</v>
      </c>
      <c r="BR147" s="11" t="b">
        <f t="shared" si="81"/>
        <v>0</v>
      </c>
      <c r="BS147" s="11" t="b">
        <f t="shared" si="81"/>
        <v>0</v>
      </c>
      <c r="BT147" s="11" t="b">
        <f t="shared" si="81"/>
        <v>0</v>
      </c>
      <c r="BU147" s="11" t="b">
        <f t="shared" si="81"/>
        <v>0</v>
      </c>
      <c r="BV147" s="11" t="b">
        <f t="shared" si="83"/>
        <v>0</v>
      </c>
      <c r="BW147" s="11" t="b">
        <f t="shared" si="83"/>
        <v>0</v>
      </c>
      <c r="BZ147" s="11" t="b">
        <f t="shared" si="75"/>
        <v>0</v>
      </c>
      <c r="CA147" s="11" t="b">
        <f t="shared" si="76"/>
        <v>0</v>
      </c>
      <c r="CB147" s="11" t="b">
        <f t="shared" si="64"/>
        <v>0</v>
      </c>
      <c r="CC147" s="11" t="b">
        <f t="shared" si="64"/>
        <v>0</v>
      </c>
      <c r="CD147" s="11" t="b">
        <f t="shared" si="64"/>
        <v>0</v>
      </c>
      <c r="CE147" s="11" t="b">
        <f t="shared" si="64"/>
        <v>0</v>
      </c>
      <c r="CF147" s="11" t="b">
        <f t="shared" si="64"/>
        <v>0</v>
      </c>
      <c r="CG147" s="11" t="b">
        <f t="shared" si="64"/>
        <v>0</v>
      </c>
      <c r="CH147" s="11" t="b">
        <f t="shared" si="64"/>
        <v>0</v>
      </c>
      <c r="CI147" s="11" t="b">
        <f t="shared" ref="CB147:CN165" si="86">ISNUMBER(SEARCH(CI$2,$BX147))</f>
        <v>0</v>
      </c>
      <c r="CJ147" s="11" t="b">
        <f t="shared" si="86"/>
        <v>0</v>
      </c>
      <c r="CK147" s="11" t="b">
        <f t="shared" si="86"/>
        <v>0</v>
      </c>
      <c r="CL147" s="11" t="b">
        <f t="shared" si="86"/>
        <v>0</v>
      </c>
      <c r="CM147" s="11" t="b">
        <f t="shared" si="86"/>
        <v>0</v>
      </c>
      <c r="CN147" s="11" t="b">
        <f t="shared" si="86"/>
        <v>0</v>
      </c>
      <c r="CO147" s="11" t="b">
        <f t="shared" si="53"/>
        <v>0</v>
      </c>
      <c r="CP147" s="11" t="b">
        <f t="shared" si="78"/>
        <v>0</v>
      </c>
      <c r="CQ147" s="11" t="b">
        <f t="shared" si="77"/>
        <v>0</v>
      </c>
      <c r="CR147" t="s">
        <v>78</v>
      </c>
    </row>
    <row r="148" spans="1:96">
      <c r="A148" t="s">
        <v>79</v>
      </c>
      <c r="B148" t="s">
        <v>80</v>
      </c>
      <c r="C148" t="s">
        <v>53</v>
      </c>
      <c r="D148" t="s">
        <v>81</v>
      </c>
      <c r="E148" t="s">
        <v>82</v>
      </c>
      <c r="F148" t="s">
        <v>83</v>
      </c>
      <c r="G148">
        <f t="shared" si="79"/>
        <v>0</v>
      </c>
      <c r="H148">
        <f t="shared" si="79"/>
        <v>0</v>
      </c>
      <c r="I148">
        <f t="shared" si="79"/>
        <v>1</v>
      </c>
      <c r="J148">
        <f t="shared" si="79"/>
        <v>0</v>
      </c>
      <c r="K148">
        <f t="shared" si="67"/>
        <v>1</v>
      </c>
      <c r="L148" t="s">
        <v>72</v>
      </c>
      <c r="M148" t="s">
        <v>84</v>
      </c>
      <c r="N148" t="str">
        <f t="shared" si="68"/>
        <v>United States</v>
      </c>
      <c r="O148" t="s">
        <v>74</v>
      </c>
      <c r="P148" t="s">
        <v>85</v>
      </c>
      <c r="Q148">
        <v>3</v>
      </c>
      <c r="R148">
        <v>2</v>
      </c>
      <c r="S148">
        <v>2</v>
      </c>
      <c r="T148">
        <v>2</v>
      </c>
      <c r="U148">
        <v>3</v>
      </c>
      <c r="V148">
        <v>4</v>
      </c>
      <c r="W148">
        <v>2</v>
      </c>
      <c r="X148">
        <f t="shared" si="69"/>
        <v>4.1666666666666664E-2</v>
      </c>
      <c r="Y148">
        <f t="shared" si="70"/>
        <v>4.1666666666666664E-2</v>
      </c>
      <c r="Z148">
        <v>6</v>
      </c>
      <c r="AA148">
        <v>6</v>
      </c>
      <c r="AB148">
        <v>6</v>
      </c>
      <c r="AC148">
        <v>6</v>
      </c>
      <c r="AD148">
        <v>6</v>
      </c>
      <c r="AE148">
        <v>6</v>
      </c>
      <c r="AF148">
        <v>3</v>
      </c>
      <c r="AG148">
        <v>1</v>
      </c>
      <c r="AH148">
        <v>5</v>
      </c>
      <c r="AI148" s="35">
        <v>6</v>
      </c>
      <c r="AJ148">
        <v>3</v>
      </c>
      <c r="AK148">
        <v>6</v>
      </c>
      <c r="AL148">
        <v>5</v>
      </c>
      <c r="AM148">
        <v>6</v>
      </c>
      <c r="AN148">
        <v>6</v>
      </c>
      <c r="AO148">
        <v>6</v>
      </c>
      <c r="AP148">
        <v>0</v>
      </c>
      <c r="AQ148">
        <v>6</v>
      </c>
      <c r="AR148">
        <v>6</v>
      </c>
      <c r="AS148">
        <v>6</v>
      </c>
      <c r="AT148">
        <v>6</v>
      </c>
      <c r="AU148">
        <v>6</v>
      </c>
      <c r="AV148">
        <f t="shared" si="71"/>
        <v>6</v>
      </c>
      <c r="AW148">
        <v>6</v>
      </c>
      <c r="AX148">
        <v>0</v>
      </c>
      <c r="AY148">
        <f t="shared" si="65"/>
        <v>4.75</v>
      </c>
      <c r="AZ148">
        <f t="shared" si="84"/>
        <v>1</v>
      </c>
      <c r="BA148">
        <f t="shared" si="82"/>
        <v>5.5</v>
      </c>
      <c r="BB148">
        <f t="shared" si="85"/>
        <v>1</v>
      </c>
      <c r="BC148" t="s">
        <v>86</v>
      </c>
      <c r="BD148" t="s">
        <v>87</v>
      </c>
      <c r="BE148" t="s">
        <v>88</v>
      </c>
      <c r="BF148">
        <v>2</v>
      </c>
      <c r="BH148">
        <f t="shared" si="61"/>
        <v>2</v>
      </c>
      <c r="BI148">
        <v>1</v>
      </c>
      <c r="BJ148">
        <v>3</v>
      </c>
      <c r="BK148">
        <v>1</v>
      </c>
      <c r="BL148" t="s">
        <v>89</v>
      </c>
      <c r="BM148" t="s">
        <v>90</v>
      </c>
      <c r="BN148" s="1">
        <v>2.3726851851851851E-3</v>
      </c>
      <c r="BO148" t="s">
        <v>91</v>
      </c>
      <c r="BP148" s="5" t="s">
        <v>736</v>
      </c>
      <c r="BQ148" s="5" t="s">
        <v>1148</v>
      </c>
      <c r="BR148" s="11" t="b">
        <f t="shared" si="81"/>
        <v>0</v>
      </c>
      <c r="BS148" s="11" t="b">
        <f t="shared" si="81"/>
        <v>0</v>
      </c>
      <c r="BT148" s="11" t="b">
        <f t="shared" si="81"/>
        <v>0</v>
      </c>
      <c r="BU148" s="11" t="b">
        <f t="shared" si="81"/>
        <v>0</v>
      </c>
      <c r="BV148" s="11" t="b">
        <f t="shared" si="83"/>
        <v>1</v>
      </c>
      <c r="BW148" s="11" t="b">
        <f t="shared" si="83"/>
        <v>0</v>
      </c>
      <c r="BZ148" s="11" t="b">
        <f t="shared" si="75"/>
        <v>0</v>
      </c>
      <c r="CA148" s="11" t="b">
        <f t="shared" si="76"/>
        <v>0</v>
      </c>
      <c r="CB148" s="11" t="b">
        <f t="shared" si="86"/>
        <v>0</v>
      </c>
      <c r="CC148" s="11" t="b">
        <f t="shared" si="86"/>
        <v>0</v>
      </c>
      <c r="CD148" s="11" t="b">
        <f t="shared" si="86"/>
        <v>0</v>
      </c>
      <c r="CE148" s="11" t="b">
        <f t="shared" si="86"/>
        <v>0</v>
      </c>
      <c r="CF148" s="11" t="b">
        <f t="shared" si="86"/>
        <v>0</v>
      </c>
      <c r="CG148" s="11" t="b">
        <f t="shared" si="86"/>
        <v>0</v>
      </c>
      <c r="CH148" s="11" t="b">
        <f t="shared" si="86"/>
        <v>0</v>
      </c>
      <c r="CI148" s="11" t="b">
        <f t="shared" si="86"/>
        <v>0</v>
      </c>
      <c r="CJ148" s="11" t="b">
        <f t="shared" si="86"/>
        <v>0</v>
      </c>
      <c r="CK148" s="11" t="b">
        <f t="shared" si="86"/>
        <v>0</v>
      </c>
      <c r="CL148" s="11" t="b">
        <f t="shared" si="86"/>
        <v>0</v>
      </c>
      <c r="CM148" s="11" t="b">
        <f t="shared" si="86"/>
        <v>0</v>
      </c>
      <c r="CN148" s="11" t="b">
        <f t="shared" si="86"/>
        <v>0</v>
      </c>
      <c r="CO148" s="11" t="b">
        <f t="shared" ref="CO148:CO179" si="87">ISNUMBER(SEARCH(CO$2,$BX148))</f>
        <v>0</v>
      </c>
      <c r="CP148" s="11" t="b">
        <f t="shared" si="78"/>
        <v>0</v>
      </c>
      <c r="CQ148" s="11" t="b">
        <f t="shared" si="77"/>
        <v>0</v>
      </c>
      <c r="CR148" t="s">
        <v>92</v>
      </c>
    </row>
    <row r="149" spans="1:96">
      <c r="A149" t="s">
        <v>93</v>
      </c>
      <c r="B149" t="s">
        <v>94</v>
      </c>
      <c r="C149" t="s">
        <v>53</v>
      </c>
      <c r="D149" t="s">
        <v>70</v>
      </c>
      <c r="E149" t="s">
        <v>95</v>
      </c>
      <c r="F149" t="s">
        <v>56</v>
      </c>
      <c r="G149">
        <f t="shared" si="79"/>
        <v>0</v>
      </c>
      <c r="H149">
        <f t="shared" si="79"/>
        <v>0</v>
      </c>
      <c r="I149">
        <f t="shared" si="79"/>
        <v>0</v>
      </c>
      <c r="J149">
        <f t="shared" si="79"/>
        <v>1</v>
      </c>
      <c r="K149">
        <f t="shared" si="67"/>
        <v>1</v>
      </c>
      <c r="L149" t="s">
        <v>96</v>
      </c>
      <c r="M149" t="s">
        <v>97</v>
      </c>
      <c r="N149" t="str">
        <f t="shared" si="68"/>
        <v>uk</v>
      </c>
      <c r="O149" t="s">
        <v>74</v>
      </c>
      <c r="P149" t="s">
        <v>98</v>
      </c>
      <c r="Q149">
        <v>4</v>
      </c>
      <c r="R149">
        <v>4</v>
      </c>
      <c r="S149">
        <v>4</v>
      </c>
      <c r="T149">
        <v>2</v>
      </c>
      <c r="U149">
        <v>5</v>
      </c>
      <c r="V149">
        <v>5</v>
      </c>
      <c r="W149">
        <v>5</v>
      </c>
      <c r="X149">
        <f t="shared" si="69"/>
        <v>8.3333333333333329E-2</v>
      </c>
      <c r="Y149">
        <f t="shared" si="70"/>
        <v>-0.125</v>
      </c>
      <c r="Z149">
        <v>2</v>
      </c>
      <c r="AA149">
        <v>5</v>
      </c>
      <c r="AB149">
        <v>2</v>
      </c>
      <c r="AC149">
        <v>3</v>
      </c>
      <c r="AD149">
        <v>0</v>
      </c>
      <c r="AE149">
        <v>3</v>
      </c>
      <c r="AF149">
        <v>1</v>
      </c>
      <c r="AG149">
        <v>6</v>
      </c>
      <c r="AH149">
        <v>0</v>
      </c>
      <c r="AI149" s="35">
        <v>2</v>
      </c>
      <c r="AJ149">
        <v>2</v>
      </c>
      <c r="AK149">
        <v>0</v>
      </c>
      <c r="AL149">
        <v>0</v>
      </c>
      <c r="AM149">
        <v>5</v>
      </c>
      <c r="AN149">
        <v>1</v>
      </c>
      <c r="AO149">
        <v>1</v>
      </c>
      <c r="AP149">
        <v>0</v>
      </c>
      <c r="AQ149">
        <v>0</v>
      </c>
      <c r="AR149">
        <v>1</v>
      </c>
      <c r="AS149">
        <v>0</v>
      </c>
      <c r="AT149">
        <v>0</v>
      </c>
      <c r="AU149">
        <v>0</v>
      </c>
      <c r="AV149">
        <f t="shared" si="71"/>
        <v>0.2</v>
      </c>
      <c r="AW149">
        <v>6</v>
      </c>
      <c r="AX149">
        <v>0</v>
      </c>
      <c r="AY149">
        <f t="shared" si="65"/>
        <v>1.375</v>
      </c>
      <c r="AZ149">
        <f t="shared" si="84"/>
        <v>0</v>
      </c>
      <c r="BA149">
        <f t="shared" si="82"/>
        <v>2</v>
      </c>
      <c r="BB149">
        <f t="shared" si="85"/>
        <v>0</v>
      </c>
      <c r="BC149" t="s">
        <v>86</v>
      </c>
      <c r="BD149" t="s">
        <v>75</v>
      </c>
      <c r="BE149" t="s">
        <v>99</v>
      </c>
      <c r="BF149">
        <v>3</v>
      </c>
      <c r="BH149">
        <f t="shared" si="61"/>
        <v>3</v>
      </c>
      <c r="BI149">
        <v>1</v>
      </c>
      <c r="BJ149">
        <v>5</v>
      </c>
      <c r="BK149">
        <v>1</v>
      </c>
      <c r="BL149" t="s">
        <v>100</v>
      </c>
      <c r="BM149" t="s">
        <v>90</v>
      </c>
      <c r="BN149" s="1">
        <v>2.9745370370370373E-3</v>
      </c>
      <c r="BP149" s="5" t="s">
        <v>1041</v>
      </c>
      <c r="BR149" s="11" t="b">
        <f t="shared" si="81"/>
        <v>0</v>
      </c>
      <c r="BS149" s="11" t="b">
        <f t="shared" si="81"/>
        <v>0</v>
      </c>
      <c r="BT149" s="11" t="b">
        <f t="shared" si="81"/>
        <v>0</v>
      </c>
      <c r="BU149" s="11" t="b">
        <f t="shared" si="81"/>
        <v>0</v>
      </c>
      <c r="BV149" s="11" t="b">
        <f t="shared" si="83"/>
        <v>0</v>
      </c>
      <c r="BW149" s="11" t="b">
        <f t="shared" si="83"/>
        <v>0</v>
      </c>
      <c r="BZ149" s="11" t="b">
        <f t="shared" si="75"/>
        <v>0</v>
      </c>
      <c r="CA149" s="11" t="b">
        <f t="shared" si="76"/>
        <v>0</v>
      </c>
      <c r="CB149" s="11" t="b">
        <f t="shared" si="86"/>
        <v>0</v>
      </c>
      <c r="CC149" s="11" t="b">
        <f t="shared" si="86"/>
        <v>0</v>
      </c>
      <c r="CD149" s="11" t="b">
        <f t="shared" si="86"/>
        <v>0</v>
      </c>
      <c r="CE149" s="11" t="b">
        <f t="shared" si="86"/>
        <v>0</v>
      </c>
      <c r="CF149" s="11" t="b">
        <f t="shared" si="86"/>
        <v>0</v>
      </c>
      <c r="CG149" s="11" t="b">
        <f t="shared" si="86"/>
        <v>0</v>
      </c>
      <c r="CH149" s="11" t="b">
        <f t="shared" si="86"/>
        <v>0</v>
      </c>
      <c r="CI149" s="11" t="b">
        <f t="shared" si="86"/>
        <v>0</v>
      </c>
      <c r="CJ149" s="11" t="b">
        <f t="shared" si="86"/>
        <v>0</v>
      </c>
      <c r="CK149" s="11" t="b">
        <f t="shared" si="86"/>
        <v>0</v>
      </c>
      <c r="CL149" s="11" t="b">
        <f t="shared" si="86"/>
        <v>0</v>
      </c>
      <c r="CM149" s="11" t="b">
        <f t="shared" si="86"/>
        <v>0</v>
      </c>
      <c r="CN149" s="11" t="b">
        <f t="shared" si="86"/>
        <v>0</v>
      </c>
      <c r="CO149" s="11" t="b">
        <f t="shared" si="87"/>
        <v>0</v>
      </c>
      <c r="CP149" s="11" t="b">
        <f t="shared" si="78"/>
        <v>0</v>
      </c>
      <c r="CQ149" s="11" t="b">
        <f t="shared" si="77"/>
        <v>0</v>
      </c>
    </row>
    <row r="150" spans="1:96">
      <c r="A150" t="s">
        <v>101</v>
      </c>
      <c r="B150" t="s">
        <v>102</v>
      </c>
      <c r="C150" t="s">
        <v>53</v>
      </c>
      <c r="D150" t="s">
        <v>70</v>
      </c>
      <c r="E150" t="s">
        <v>71</v>
      </c>
      <c r="F150" t="s">
        <v>56</v>
      </c>
      <c r="G150">
        <f t="shared" si="79"/>
        <v>0</v>
      </c>
      <c r="H150">
        <f t="shared" si="79"/>
        <v>0</v>
      </c>
      <c r="I150">
        <f t="shared" si="79"/>
        <v>0</v>
      </c>
      <c r="J150">
        <f t="shared" si="79"/>
        <v>1</v>
      </c>
      <c r="K150">
        <f t="shared" si="67"/>
        <v>1</v>
      </c>
      <c r="L150" t="s">
        <v>72</v>
      </c>
      <c r="M150" t="s">
        <v>73</v>
      </c>
      <c r="N150" t="str">
        <f t="shared" si="68"/>
        <v>USA</v>
      </c>
      <c r="O150" t="s">
        <v>59</v>
      </c>
      <c r="P150" t="s">
        <v>103</v>
      </c>
      <c r="Q150">
        <v>2</v>
      </c>
      <c r="R150">
        <v>3</v>
      </c>
      <c r="S150">
        <v>6</v>
      </c>
      <c r="T150">
        <v>2</v>
      </c>
      <c r="U150">
        <v>1</v>
      </c>
      <c r="V150">
        <v>2</v>
      </c>
      <c r="W150">
        <v>3</v>
      </c>
      <c r="X150">
        <f t="shared" si="69"/>
        <v>0.125</v>
      </c>
      <c r="Y150">
        <f t="shared" si="70"/>
        <v>0</v>
      </c>
      <c r="Z150">
        <v>6</v>
      </c>
      <c r="AA150">
        <v>6</v>
      </c>
      <c r="AB150">
        <v>5</v>
      </c>
      <c r="AC150">
        <v>6</v>
      </c>
      <c r="AD150">
        <v>6</v>
      </c>
      <c r="AE150">
        <v>6</v>
      </c>
      <c r="AF150">
        <v>5</v>
      </c>
      <c r="AG150">
        <v>0</v>
      </c>
      <c r="AH150">
        <v>6</v>
      </c>
      <c r="AI150" s="35">
        <v>5</v>
      </c>
      <c r="AJ150">
        <v>4</v>
      </c>
      <c r="AK150">
        <v>6</v>
      </c>
      <c r="AL150">
        <v>3</v>
      </c>
      <c r="AM150">
        <v>5</v>
      </c>
      <c r="AN150">
        <v>6</v>
      </c>
      <c r="AO150">
        <v>6</v>
      </c>
      <c r="AP150">
        <v>3</v>
      </c>
      <c r="AQ150">
        <v>4</v>
      </c>
      <c r="AR150">
        <v>4</v>
      </c>
      <c r="AS150">
        <v>5</v>
      </c>
      <c r="AT150">
        <v>5</v>
      </c>
      <c r="AU150">
        <v>5</v>
      </c>
      <c r="AV150">
        <f t="shared" si="71"/>
        <v>4.5999999999999996</v>
      </c>
      <c r="AW150">
        <v>6</v>
      </c>
      <c r="AX150">
        <v>2</v>
      </c>
      <c r="AY150">
        <f t="shared" si="65"/>
        <v>4.75</v>
      </c>
      <c r="AZ150">
        <f t="shared" si="84"/>
        <v>1</v>
      </c>
      <c r="BA150">
        <f t="shared" si="82"/>
        <v>5.75</v>
      </c>
      <c r="BB150">
        <f t="shared" si="85"/>
        <v>1</v>
      </c>
      <c r="BC150" t="s">
        <v>86</v>
      </c>
      <c r="BD150" t="s">
        <v>104</v>
      </c>
      <c r="BE150" t="s">
        <v>105</v>
      </c>
      <c r="BF150">
        <v>2</v>
      </c>
      <c r="BH150">
        <f t="shared" si="61"/>
        <v>2</v>
      </c>
      <c r="BI150">
        <v>1</v>
      </c>
      <c r="BJ150">
        <v>2</v>
      </c>
      <c r="BK150">
        <v>1</v>
      </c>
      <c r="BL150" t="s">
        <v>106</v>
      </c>
      <c r="BM150" t="s">
        <v>90</v>
      </c>
      <c r="BN150" s="1">
        <v>1.9675925925925928E-3</v>
      </c>
      <c r="BP150" s="5" t="s">
        <v>1041</v>
      </c>
      <c r="BR150" s="11" t="b">
        <f t="shared" si="81"/>
        <v>0</v>
      </c>
      <c r="BS150" s="11" t="b">
        <f t="shared" si="81"/>
        <v>0</v>
      </c>
      <c r="BT150" s="11" t="b">
        <f t="shared" si="81"/>
        <v>0</v>
      </c>
      <c r="BU150" s="11" t="b">
        <f t="shared" si="81"/>
        <v>0</v>
      </c>
      <c r="BV150" s="11" t="b">
        <f t="shared" ref="BV150:BW179" si="88">ISNUMBER(SEARCH(BV$2,$BQ150))</f>
        <v>0</v>
      </c>
      <c r="BW150" s="11" t="b">
        <f t="shared" si="88"/>
        <v>0</v>
      </c>
      <c r="BZ150" s="11" t="b">
        <f t="shared" si="75"/>
        <v>0</v>
      </c>
      <c r="CA150" s="11" t="b">
        <f t="shared" si="76"/>
        <v>0</v>
      </c>
      <c r="CB150" s="11" t="b">
        <f t="shared" si="86"/>
        <v>0</v>
      </c>
      <c r="CC150" s="11" t="b">
        <f t="shared" si="86"/>
        <v>0</v>
      </c>
      <c r="CD150" s="11" t="b">
        <f t="shared" si="86"/>
        <v>0</v>
      </c>
      <c r="CE150" s="11" t="b">
        <f t="shared" si="86"/>
        <v>0</v>
      </c>
      <c r="CF150" s="11" t="b">
        <f t="shared" si="86"/>
        <v>0</v>
      </c>
      <c r="CG150" s="11" t="b">
        <f t="shared" si="86"/>
        <v>0</v>
      </c>
      <c r="CH150" s="11" t="b">
        <f t="shared" si="86"/>
        <v>0</v>
      </c>
      <c r="CI150" s="11" t="b">
        <f t="shared" si="86"/>
        <v>0</v>
      </c>
      <c r="CJ150" s="11" t="b">
        <f t="shared" si="86"/>
        <v>0</v>
      </c>
      <c r="CK150" s="11" t="b">
        <f t="shared" si="86"/>
        <v>0</v>
      </c>
      <c r="CL150" s="11" t="b">
        <f t="shared" si="86"/>
        <v>0</v>
      </c>
      <c r="CM150" s="11" t="b">
        <f t="shared" si="86"/>
        <v>0</v>
      </c>
      <c r="CN150" s="11" t="b">
        <f t="shared" si="86"/>
        <v>0</v>
      </c>
      <c r="CO150" s="11" t="b">
        <f t="shared" si="87"/>
        <v>0</v>
      </c>
      <c r="CP150" s="11" t="b">
        <f t="shared" si="78"/>
        <v>0</v>
      </c>
      <c r="CQ150" s="11" t="b">
        <f t="shared" si="77"/>
        <v>0</v>
      </c>
    </row>
    <row r="151" spans="1:96">
      <c r="A151" t="s">
        <v>107</v>
      </c>
      <c r="B151" t="s">
        <v>108</v>
      </c>
      <c r="C151" t="s">
        <v>53</v>
      </c>
      <c r="D151" t="s">
        <v>70</v>
      </c>
      <c r="E151" t="s">
        <v>71</v>
      </c>
      <c r="F151" t="s">
        <v>56</v>
      </c>
      <c r="G151">
        <f t="shared" si="79"/>
        <v>0</v>
      </c>
      <c r="H151">
        <f t="shared" si="79"/>
        <v>0</v>
      </c>
      <c r="I151">
        <f t="shared" si="79"/>
        <v>0</v>
      </c>
      <c r="J151">
        <f t="shared" si="79"/>
        <v>1</v>
      </c>
      <c r="K151">
        <f t="shared" si="67"/>
        <v>1</v>
      </c>
      <c r="L151" t="s">
        <v>72</v>
      </c>
      <c r="M151" t="s">
        <v>109</v>
      </c>
      <c r="N151" t="str">
        <f t="shared" si="68"/>
        <v>UK</v>
      </c>
      <c r="O151" t="s">
        <v>59</v>
      </c>
      <c r="P151" t="s">
        <v>98</v>
      </c>
      <c r="Q151">
        <v>4</v>
      </c>
      <c r="R151">
        <v>4</v>
      </c>
      <c r="S151">
        <v>3</v>
      </c>
      <c r="T151">
        <v>2</v>
      </c>
      <c r="U151">
        <v>3</v>
      </c>
      <c r="V151">
        <v>4</v>
      </c>
      <c r="W151">
        <v>4</v>
      </c>
      <c r="X151">
        <f t="shared" si="69"/>
        <v>4.1666666666666664E-2</v>
      </c>
      <c r="Y151">
        <f t="shared" si="70"/>
        <v>-4.1666666666666664E-2</v>
      </c>
      <c r="Z151">
        <v>5</v>
      </c>
      <c r="AA151">
        <v>4</v>
      </c>
      <c r="AB151">
        <v>4</v>
      </c>
      <c r="AC151">
        <v>4</v>
      </c>
      <c r="AD151">
        <v>4</v>
      </c>
      <c r="AE151">
        <v>5</v>
      </c>
      <c r="AF151">
        <v>4</v>
      </c>
      <c r="AG151">
        <v>1</v>
      </c>
      <c r="AH151">
        <v>5</v>
      </c>
      <c r="AI151" s="35">
        <v>4</v>
      </c>
      <c r="AJ151">
        <v>6</v>
      </c>
      <c r="AK151">
        <v>5</v>
      </c>
      <c r="AL151">
        <v>5</v>
      </c>
      <c r="AM151">
        <v>6</v>
      </c>
      <c r="AN151">
        <v>5</v>
      </c>
      <c r="AO151">
        <v>5</v>
      </c>
      <c r="AP151">
        <v>3</v>
      </c>
      <c r="AQ151">
        <v>3</v>
      </c>
      <c r="AR151">
        <v>3</v>
      </c>
      <c r="AS151">
        <v>4</v>
      </c>
      <c r="AT151">
        <v>4</v>
      </c>
      <c r="AU151">
        <v>4</v>
      </c>
      <c r="AV151">
        <f t="shared" si="71"/>
        <v>3.6</v>
      </c>
      <c r="AW151">
        <v>6</v>
      </c>
      <c r="AX151">
        <v>1</v>
      </c>
      <c r="AY151">
        <f t="shared" si="65"/>
        <v>4.875</v>
      </c>
      <c r="AZ151">
        <f t="shared" si="84"/>
        <v>1</v>
      </c>
      <c r="BA151">
        <f t="shared" si="82"/>
        <v>4.375</v>
      </c>
      <c r="BB151">
        <f t="shared" si="85"/>
        <v>1</v>
      </c>
      <c r="BC151" t="s">
        <v>61</v>
      </c>
      <c r="BD151" t="s">
        <v>110</v>
      </c>
      <c r="BE151" t="s">
        <v>111</v>
      </c>
      <c r="BF151">
        <v>1</v>
      </c>
      <c r="BH151">
        <f t="shared" si="61"/>
        <v>1</v>
      </c>
      <c r="BI151">
        <v>1</v>
      </c>
      <c r="BJ151">
        <v>2</v>
      </c>
      <c r="BK151">
        <v>1</v>
      </c>
      <c r="BL151" t="s">
        <v>64</v>
      </c>
      <c r="BM151" t="s">
        <v>65</v>
      </c>
      <c r="BN151" s="1">
        <v>3.3449074074074071E-3</v>
      </c>
      <c r="BO151" t="s">
        <v>112</v>
      </c>
      <c r="BP151" s="5" t="s">
        <v>1042</v>
      </c>
      <c r="BR151" s="11" t="b">
        <f t="shared" si="81"/>
        <v>0</v>
      </c>
      <c r="BS151" s="11" t="b">
        <f t="shared" si="81"/>
        <v>0</v>
      </c>
      <c r="BT151" s="11" t="b">
        <f t="shared" si="81"/>
        <v>0</v>
      </c>
      <c r="BU151" s="11" t="b">
        <f t="shared" si="81"/>
        <v>0</v>
      </c>
      <c r="BV151" s="11" t="b">
        <f t="shared" si="88"/>
        <v>0</v>
      </c>
      <c r="BW151" s="11" t="b">
        <f t="shared" si="88"/>
        <v>0</v>
      </c>
      <c r="BX151" s="5" t="s">
        <v>1045</v>
      </c>
      <c r="BY151" s="5" t="s">
        <v>1073</v>
      </c>
      <c r="BZ151" s="11" t="b">
        <f t="shared" si="75"/>
        <v>0</v>
      </c>
      <c r="CA151" s="11" t="b">
        <f t="shared" si="76"/>
        <v>0</v>
      </c>
      <c r="CB151" s="11" t="b">
        <f t="shared" si="86"/>
        <v>0</v>
      </c>
      <c r="CC151" s="11" t="b">
        <f t="shared" si="86"/>
        <v>1</v>
      </c>
      <c r="CD151" s="11" t="b">
        <f t="shared" si="86"/>
        <v>0</v>
      </c>
      <c r="CE151" s="11" t="b">
        <f t="shared" si="86"/>
        <v>0</v>
      </c>
      <c r="CF151" s="11" t="b">
        <f t="shared" si="86"/>
        <v>0</v>
      </c>
      <c r="CG151" s="11" t="b">
        <f t="shared" si="86"/>
        <v>0</v>
      </c>
      <c r="CH151" s="11" t="b">
        <f t="shared" si="86"/>
        <v>0</v>
      </c>
      <c r="CI151" s="11" t="b">
        <f t="shared" si="86"/>
        <v>0</v>
      </c>
      <c r="CJ151" s="11" t="b">
        <f t="shared" si="86"/>
        <v>0</v>
      </c>
      <c r="CK151" s="11" t="b">
        <f t="shared" si="86"/>
        <v>0</v>
      </c>
      <c r="CL151" s="11" t="b">
        <f t="shared" si="86"/>
        <v>1</v>
      </c>
      <c r="CM151" s="11" t="b">
        <f t="shared" si="86"/>
        <v>0</v>
      </c>
      <c r="CN151" s="11" t="b">
        <f t="shared" si="86"/>
        <v>0</v>
      </c>
      <c r="CO151" s="11" t="b">
        <f t="shared" si="87"/>
        <v>0</v>
      </c>
      <c r="CP151" s="11" t="b">
        <f t="shared" si="78"/>
        <v>1</v>
      </c>
      <c r="CQ151" s="11" t="b">
        <f t="shared" si="77"/>
        <v>0</v>
      </c>
      <c r="CR151" t="s">
        <v>113</v>
      </c>
    </row>
    <row r="152" spans="1:96">
      <c r="A152" t="s">
        <v>114</v>
      </c>
      <c r="B152" t="s">
        <v>115</v>
      </c>
      <c r="C152" t="s">
        <v>53</v>
      </c>
      <c r="D152" t="s">
        <v>54</v>
      </c>
      <c r="E152" t="s">
        <v>71</v>
      </c>
      <c r="F152" t="s">
        <v>116</v>
      </c>
      <c r="G152">
        <f t="shared" si="79"/>
        <v>0</v>
      </c>
      <c r="H152">
        <f t="shared" si="79"/>
        <v>1</v>
      </c>
      <c r="I152">
        <f t="shared" si="79"/>
        <v>0</v>
      </c>
      <c r="J152">
        <f t="shared" si="79"/>
        <v>0</v>
      </c>
      <c r="K152">
        <f t="shared" si="67"/>
        <v>1</v>
      </c>
      <c r="L152" t="s">
        <v>72</v>
      </c>
      <c r="M152" t="s">
        <v>117</v>
      </c>
      <c r="N152" t="str">
        <f t="shared" si="68"/>
        <v>Israel</v>
      </c>
      <c r="O152" t="s">
        <v>59</v>
      </c>
      <c r="P152" t="s">
        <v>60</v>
      </c>
      <c r="Q152">
        <v>1</v>
      </c>
      <c r="R152">
        <v>2</v>
      </c>
      <c r="S152">
        <v>0</v>
      </c>
      <c r="T152">
        <v>1</v>
      </c>
      <c r="U152">
        <v>5</v>
      </c>
      <c r="V152">
        <v>2</v>
      </c>
      <c r="W152">
        <v>5</v>
      </c>
      <c r="X152">
        <f t="shared" si="69"/>
        <v>-8.3333333333333329E-2</v>
      </c>
      <c r="Y152">
        <f t="shared" si="70"/>
        <v>-0.29166666666666669</v>
      </c>
      <c r="Z152">
        <v>2</v>
      </c>
      <c r="AA152">
        <v>5</v>
      </c>
      <c r="AB152">
        <v>3</v>
      </c>
      <c r="AC152">
        <v>6</v>
      </c>
      <c r="AD152">
        <v>5</v>
      </c>
      <c r="AE152">
        <v>6</v>
      </c>
      <c r="AF152">
        <v>1</v>
      </c>
      <c r="AG152">
        <v>5</v>
      </c>
      <c r="AH152">
        <v>1</v>
      </c>
      <c r="AI152" s="35">
        <v>2</v>
      </c>
      <c r="AJ152">
        <v>6</v>
      </c>
      <c r="AK152">
        <v>4</v>
      </c>
      <c r="AL152">
        <v>1</v>
      </c>
      <c r="AM152">
        <v>6</v>
      </c>
      <c r="AN152">
        <v>2</v>
      </c>
      <c r="AO152">
        <v>4</v>
      </c>
      <c r="AP152">
        <v>4</v>
      </c>
      <c r="AQ152">
        <v>6</v>
      </c>
      <c r="AR152">
        <v>1</v>
      </c>
      <c r="AS152">
        <v>4</v>
      </c>
      <c r="AT152">
        <v>2</v>
      </c>
      <c r="AU152">
        <v>2</v>
      </c>
      <c r="AV152">
        <f t="shared" si="71"/>
        <v>3</v>
      </c>
      <c r="AW152">
        <v>6</v>
      </c>
      <c r="AX152">
        <v>0</v>
      </c>
      <c r="AY152">
        <f t="shared" si="65"/>
        <v>3.625</v>
      </c>
      <c r="AZ152">
        <f t="shared" si="84"/>
        <v>1</v>
      </c>
      <c r="BA152">
        <f t="shared" si="82"/>
        <v>3.625</v>
      </c>
      <c r="BB152">
        <f t="shared" si="85"/>
        <v>1</v>
      </c>
      <c r="BC152" t="s">
        <v>86</v>
      </c>
      <c r="BD152" t="s">
        <v>118</v>
      </c>
      <c r="BE152" t="s">
        <v>119</v>
      </c>
      <c r="BF152">
        <v>0</v>
      </c>
      <c r="BG152" t="s">
        <v>1100</v>
      </c>
      <c r="BH152" t="str">
        <f t="shared" si="61"/>
        <v>no dialog file</v>
      </c>
      <c r="BI152">
        <v>1</v>
      </c>
      <c r="BJ152">
        <v>3</v>
      </c>
      <c r="BK152">
        <v>1</v>
      </c>
      <c r="BL152" t="s">
        <v>120</v>
      </c>
      <c r="BM152" t="s">
        <v>90</v>
      </c>
      <c r="BN152" s="1">
        <v>4.5254629629629629E-3</v>
      </c>
      <c r="BO152" t="s">
        <v>121</v>
      </c>
      <c r="BP152" s="5" t="s">
        <v>1042</v>
      </c>
      <c r="BR152" s="11" t="b">
        <f t="shared" si="81"/>
        <v>0</v>
      </c>
      <c r="BS152" s="11" t="b">
        <f t="shared" si="81"/>
        <v>0</v>
      </c>
      <c r="BT152" s="11" t="b">
        <f t="shared" si="81"/>
        <v>0</v>
      </c>
      <c r="BU152" s="11" t="b">
        <f t="shared" si="81"/>
        <v>0</v>
      </c>
      <c r="BV152" s="11" t="b">
        <f t="shared" si="88"/>
        <v>0</v>
      </c>
      <c r="BW152" s="11" t="b">
        <f t="shared" si="88"/>
        <v>0</v>
      </c>
      <c r="BX152" s="5" t="s">
        <v>1087</v>
      </c>
      <c r="BZ152" s="11" t="b">
        <f t="shared" si="75"/>
        <v>0</v>
      </c>
      <c r="CA152" s="11" t="b">
        <f t="shared" si="76"/>
        <v>0</v>
      </c>
      <c r="CB152" s="11" t="b">
        <f t="shared" si="86"/>
        <v>0</v>
      </c>
      <c r="CC152" s="11" t="b">
        <f t="shared" si="86"/>
        <v>0</v>
      </c>
      <c r="CD152" s="11" t="b">
        <f t="shared" si="86"/>
        <v>0</v>
      </c>
      <c r="CE152" s="11" t="b">
        <f t="shared" si="86"/>
        <v>0</v>
      </c>
      <c r="CF152" s="11" t="b">
        <f t="shared" si="86"/>
        <v>0</v>
      </c>
      <c r="CG152" s="11" t="b">
        <f t="shared" si="86"/>
        <v>1</v>
      </c>
      <c r="CH152" s="11" t="b">
        <f t="shared" si="86"/>
        <v>0</v>
      </c>
      <c r="CI152" s="11" t="b">
        <f t="shared" si="86"/>
        <v>0</v>
      </c>
      <c r="CJ152" s="11" t="b">
        <f t="shared" si="86"/>
        <v>0</v>
      </c>
      <c r="CK152" s="11" t="b">
        <f t="shared" si="86"/>
        <v>0</v>
      </c>
      <c r="CL152" s="11" t="b">
        <f t="shared" si="86"/>
        <v>0</v>
      </c>
      <c r="CM152" s="11" t="b">
        <f t="shared" si="86"/>
        <v>0</v>
      </c>
      <c r="CN152" s="11" t="b">
        <f t="shared" si="86"/>
        <v>0</v>
      </c>
      <c r="CO152" s="11" t="b">
        <f t="shared" si="87"/>
        <v>0</v>
      </c>
      <c r="CP152" s="11" t="b">
        <f t="shared" si="78"/>
        <v>0</v>
      </c>
      <c r="CQ152" s="11" t="b">
        <f t="shared" si="77"/>
        <v>0</v>
      </c>
    </row>
    <row r="153" spans="1:96">
      <c r="A153" t="s">
        <v>122</v>
      </c>
      <c r="B153" t="s">
        <v>123</v>
      </c>
      <c r="C153" t="s">
        <v>53</v>
      </c>
      <c r="D153" t="s">
        <v>81</v>
      </c>
      <c r="E153" t="s">
        <v>55</v>
      </c>
      <c r="F153" t="s">
        <v>56</v>
      </c>
      <c r="G153">
        <f t="shared" si="79"/>
        <v>0</v>
      </c>
      <c r="H153">
        <f t="shared" si="79"/>
        <v>0</v>
      </c>
      <c r="I153">
        <f t="shared" si="79"/>
        <v>0</v>
      </c>
      <c r="J153">
        <f t="shared" si="79"/>
        <v>1</v>
      </c>
      <c r="K153">
        <f t="shared" si="67"/>
        <v>1</v>
      </c>
      <c r="L153" t="s">
        <v>124</v>
      </c>
      <c r="M153" t="s">
        <v>125</v>
      </c>
      <c r="N153" t="str">
        <f t="shared" si="68"/>
        <v>United Kingdom</v>
      </c>
      <c r="O153" t="s">
        <v>74</v>
      </c>
      <c r="P153" t="s">
        <v>98</v>
      </c>
      <c r="Q153">
        <v>4</v>
      </c>
      <c r="R153">
        <v>4</v>
      </c>
      <c r="S153">
        <v>3</v>
      </c>
      <c r="T153">
        <v>4</v>
      </c>
      <c r="U153">
        <v>6</v>
      </c>
      <c r="V153">
        <v>4</v>
      </c>
      <c r="W153">
        <v>3</v>
      </c>
      <c r="X153">
        <f t="shared" si="69"/>
        <v>-4.1666666666666664E-2</v>
      </c>
      <c r="Y153">
        <f t="shared" si="70"/>
        <v>-4.1666666666666664E-2</v>
      </c>
      <c r="Z153">
        <v>1</v>
      </c>
      <c r="AA153">
        <v>6</v>
      </c>
      <c r="AB153">
        <v>1</v>
      </c>
      <c r="AC153">
        <v>2</v>
      </c>
      <c r="AD153">
        <v>2</v>
      </c>
      <c r="AE153">
        <v>2</v>
      </c>
      <c r="AF153">
        <v>0</v>
      </c>
      <c r="AG153">
        <v>6</v>
      </c>
      <c r="AH153">
        <v>0</v>
      </c>
      <c r="AI153" s="35">
        <v>2</v>
      </c>
      <c r="AJ153">
        <v>6</v>
      </c>
      <c r="AK153">
        <v>0</v>
      </c>
      <c r="AL153">
        <v>1</v>
      </c>
      <c r="AM153">
        <v>3</v>
      </c>
      <c r="AN153">
        <v>1</v>
      </c>
      <c r="AO153">
        <v>0</v>
      </c>
      <c r="AP153">
        <v>0</v>
      </c>
      <c r="AQ153">
        <v>1</v>
      </c>
      <c r="AR153">
        <v>1</v>
      </c>
      <c r="AS153">
        <v>1</v>
      </c>
      <c r="AT153">
        <v>1</v>
      </c>
      <c r="AU153">
        <v>1</v>
      </c>
      <c r="AV153">
        <f t="shared" si="71"/>
        <v>1</v>
      </c>
      <c r="AW153">
        <v>6</v>
      </c>
      <c r="AX153">
        <v>1</v>
      </c>
      <c r="AY153">
        <f t="shared" si="65"/>
        <v>1.625</v>
      </c>
      <c r="AZ153">
        <f t="shared" si="84"/>
        <v>0</v>
      </c>
      <c r="BA153">
        <f t="shared" si="82"/>
        <v>1.75</v>
      </c>
      <c r="BB153">
        <f t="shared" si="85"/>
        <v>0</v>
      </c>
      <c r="BC153" t="s">
        <v>61</v>
      </c>
      <c r="BD153" t="s">
        <v>126</v>
      </c>
      <c r="BE153" t="s">
        <v>127</v>
      </c>
      <c r="BF153">
        <v>1</v>
      </c>
      <c r="BH153">
        <f t="shared" si="61"/>
        <v>1</v>
      </c>
      <c r="BI153">
        <v>1</v>
      </c>
      <c r="BJ153">
        <v>3</v>
      </c>
      <c r="BK153">
        <v>1</v>
      </c>
      <c r="BL153" t="s">
        <v>128</v>
      </c>
      <c r="BM153" t="s">
        <v>65</v>
      </c>
      <c r="BN153" s="1">
        <v>5.0694444444444441E-3</v>
      </c>
      <c r="BO153" t="s">
        <v>129</v>
      </c>
      <c r="BP153" s="5" t="s">
        <v>1042</v>
      </c>
      <c r="BR153" s="11" t="b">
        <f t="shared" si="81"/>
        <v>0</v>
      </c>
      <c r="BS153" s="11" t="b">
        <f t="shared" si="81"/>
        <v>0</v>
      </c>
      <c r="BT153" s="11" t="b">
        <f t="shared" si="81"/>
        <v>0</v>
      </c>
      <c r="BU153" s="11" t="b">
        <f t="shared" si="81"/>
        <v>0</v>
      </c>
      <c r="BV153" s="11" t="b">
        <f t="shared" si="88"/>
        <v>0</v>
      </c>
      <c r="BW153" s="11" t="b">
        <f t="shared" si="88"/>
        <v>0</v>
      </c>
      <c r="BX153" s="5" t="s">
        <v>1047</v>
      </c>
      <c r="BY153" s="5" t="s">
        <v>1129</v>
      </c>
      <c r="BZ153" s="11" t="b">
        <f t="shared" si="75"/>
        <v>0</v>
      </c>
      <c r="CA153" s="11" t="b">
        <f t="shared" si="76"/>
        <v>0</v>
      </c>
      <c r="CB153" s="11" t="b">
        <f t="shared" si="86"/>
        <v>1</v>
      </c>
      <c r="CC153" s="11" t="b">
        <f t="shared" si="86"/>
        <v>0</v>
      </c>
      <c r="CD153" s="11" t="b">
        <f t="shared" si="86"/>
        <v>0</v>
      </c>
      <c r="CE153" s="11" t="b">
        <f t="shared" si="86"/>
        <v>0</v>
      </c>
      <c r="CF153" s="11" t="b">
        <f t="shared" si="86"/>
        <v>0</v>
      </c>
      <c r="CG153" s="11" t="b">
        <f t="shared" si="86"/>
        <v>0</v>
      </c>
      <c r="CH153" s="11" t="b">
        <f t="shared" si="86"/>
        <v>0</v>
      </c>
      <c r="CI153" s="11" t="b">
        <f t="shared" si="86"/>
        <v>0</v>
      </c>
      <c r="CJ153" s="11" t="b">
        <f t="shared" si="86"/>
        <v>0</v>
      </c>
      <c r="CK153" s="11" t="b">
        <f t="shared" si="86"/>
        <v>0</v>
      </c>
      <c r="CL153" s="11" t="b">
        <f t="shared" si="86"/>
        <v>0</v>
      </c>
      <c r="CM153" s="11" t="b">
        <f t="shared" si="86"/>
        <v>0</v>
      </c>
      <c r="CN153" s="11" t="b">
        <f t="shared" si="86"/>
        <v>0</v>
      </c>
      <c r="CO153" s="11" t="b">
        <f t="shared" si="87"/>
        <v>0</v>
      </c>
      <c r="CP153" s="11" t="b">
        <f t="shared" si="78"/>
        <v>0</v>
      </c>
      <c r="CQ153" s="11" t="b">
        <f t="shared" si="77"/>
        <v>0</v>
      </c>
    </row>
    <row r="154" spans="1:96">
      <c r="A154" t="s">
        <v>130</v>
      </c>
      <c r="B154" t="s">
        <v>131</v>
      </c>
      <c r="C154" t="s">
        <v>53</v>
      </c>
      <c r="D154" t="s">
        <v>54</v>
      </c>
      <c r="E154" t="s">
        <v>82</v>
      </c>
      <c r="F154" t="s">
        <v>132</v>
      </c>
      <c r="G154">
        <f t="shared" si="79"/>
        <v>1</v>
      </c>
      <c r="H154">
        <f t="shared" si="79"/>
        <v>0</v>
      </c>
      <c r="I154">
        <f t="shared" si="79"/>
        <v>0</v>
      </c>
      <c r="J154">
        <f t="shared" si="79"/>
        <v>0</v>
      </c>
      <c r="K154">
        <f t="shared" si="67"/>
        <v>1</v>
      </c>
      <c r="L154" t="s">
        <v>72</v>
      </c>
      <c r="M154" t="s">
        <v>133</v>
      </c>
      <c r="N154" t="str">
        <f t="shared" si="68"/>
        <v>Hungary</v>
      </c>
      <c r="O154" t="s">
        <v>59</v>
      </c>
      <c r="P154" t="s">
        <v>60</v>
      </c>
      <c r="Q154">
        <v>1</v>
      </c>
      <c r="R154">
        <v>3</v>
      </c>
      <c r="S154">
        <v>2</v>
      </c>
      <c r="T154">
        <v>4</v>
      </c>
      <c r="U154">
        <v>3</v>
      </c>
      <c r="V154">
        <v>2</v>
      </c>
      <c r="W154">
        <v>5</v>
      </c>
      <c r="X154">
        <f t="shared" si="69"/>
        <v>-0.16666666666666666</v>
      </c>
      <c r="Y154">
        <f t="shared" si="70"/>
        <v>-8.3333333333333329E-2</v>
      </c>
      <c r="Z154">
        <v>6</v>
      </c>
      <c r="AA154">
        <v>3</v>
      </c>
      <c r="AB154">
        <v>1</v>
      </c>
      <c r="AC154">
        <v>5</v>
      </c>
      <c r="AD154">
        <v>6</v>
      </c>
      <c r="AE154">
        <v>1</v>
      </c>
      <c r="AF154">
        <v>2</v>
      </c>
      <c r="AG154">
        <v>4</v>
      </c>
      <c r="AH154">
        <v>2</v>
      </c>
      <c r="AI154" s="35">
        <v>6</v>
      </c>
      <c r="AJ154">
        <v>1</v>
      </c>
      <c r="AK154">
        <v>0</v>
      </c>
      <c r="AL154">
        <v>2</v>
      </c>
      <c r="AM154">
        <v>1</v>
      </c>
      <c r="AN154">
        <v>3</v>
      </c>
      <c r="AO154">
        <v>1</v>
      </c>
      <c r="AP154">
        <v>4</v>
      </c>
      <c r="AQ154">
        <v>5</v>
      </c>
      <c r="AR154">
        <v>3</v>
      </c>
      <c r="AS154">
        <v>5</v>
      </c>
      <c r="AT154">
        <v>3</v>
      </c>
      <c r="AU154">
        <v>4</v>
      </c>
      <c r="AV154">
        <f t="shared" si="71"/>
        <v>4</v>
      </c>
      <c r="AW154">
        <v>3</v>
      </c>
      <c r="AX154">
        <v>4</v>
      </c>
      <c r="AY154">
        <f t="shared" si="65"/>
        <v>2.25</v>
      </c>
      <c r="AZ154">
        <f t="shared" si="84"/>
        <v>0</v>
      </c>
      <c r="BA154">
        <f t="shared" si="82"/>
        <v>3.25</v>
      </c>
      <c r="BB154">
        <f t="shared" si="85"/>
        <v>1</v>
      </c>
      <c r="BC154" t="s">
        <v>86</v>
      </c>
      <c r="BD154" t="s">
        <v>134</v>
      </c>
      <c r="BE154" t="s">
        <v>135</v>
      </c>
      <c r="BF154">
        <v>1</v>
      </c>
      <c r="BH154">
        <f t="shared" si="61"/>
        <v>1</v>
      </c>
      <c r="BI154">
        <v>1</v>
      </c>
      <c r="BJ154">
        <v>1</v>
      </c>
      <c r="BK154">
        <v>1</v>
      </c>
      <c r="BL154" t="s">
        <v>106</v>
      </c>
      <c r="BM154" t="s">
        <v>90</v>
      </c>
      <c r="BN154" s="1">
        <v>1.9560185185185184E-3</v>
      </c>
      <c r="BP154" s="5" t="s">
        <v>1041</v>
      </c>
      <c r="BR154" s="11" t="b">
        <f t="shared" si="81"/>
        <v>0</v>
      </c>
      <c r="BS154" s="11" t="b">
        <f t="shared" si="81"/>
        <v>0</v>
      </c>
      <c r="BT154" s="11" t="b">
        <f t="shared" si="81"/>
        <v>0</v>
      </c>
      <c r="BU154" s="11" t="b">
        <f t="shared" si="81"/>
        <v>0</v>
      </c>
      <c r="BV154" s="11" t="b">
        <f t="shared" si="88"/>
        <v>0</v>
      </c>
      <c r="BW154" s="11" t="b">
        <f t="shared" si="88"/>
        <v>0</v>
      </c>
      <c r="BZ154" s="11" t="b">
        <f t="shared" si="75"/>
        <v>0</v>
      </c>
      <c r="CA154" s="11" t="b">
        <f t="shared" si="76"/>
        <v>0</v>
      </c>
      <c r="CB154" s="11" t="b">
        <f t="shared" si="86"/>
        <v>0</v>
      </c>
      <c r="CC154" s="11" t="b">
        <f t="shared" si="86"/>
        <v>0</v>
      </c>
      <c r="CD154" s="11" t="b">
        <f t="shared" si="86"/>
        <v>0</v>
      </c>
      <c r="CE154" s="11" t="b">
        <f t="shared" si="86"/>
        <v>0</v>
      </c>
      <c r="CF154" s="11" t="b">
        <f t="shared" si="86"/>
        <v>0</v>
      </c>
      <c r="CG154" s="11" t="b">
        <f t="shared" si="86"/>
        <v>0</v>
      </c>
      <c r="CH154" s="11" t="b">
        <f t="shared" si="86"/>
        <v>0</v>
      </c>
      <c r="CI154" s="11" t="b">
        <f t="shared" si="86"/>
        <v>0</v>
      </c>
      <c r="CJ154" s="11" t="b">
        <f t="shared" si="86"/>
        <v>0</v>
      </c>
      <c r="CK154" s="11" t="b">
        <f t="shared" si="86"/>
        <v>0</v>
      </c>
      <c r="CL154" s="11" t="b">
        <f t="shared" si="86"/>
        <v>0</v>
      </c>
      <c r="CM154" s="11" t="b">
        <f t="shared" si="86"/>
        <v>0</v>
      </c>
      <c r="CN154" s="11" t="b">
        <f t="shared" si="86"/>
        <v>0</v>
      </c>
      <c r="CO154" s="11" t="b">
        <f t="shared" si="87"/>
        <v>0</v>
      </c>
      <c r="CP154" s="11" t="b">
        <f t="shared" si="78"/>
        <v>0</v>
      </c>
      <c r="CQ154" s="11" t="b">
        <f t="shared" si="77"/>
        <v>0</v>
      </c>
    </row>
    <row r="155" spans="1:96">
      <c r="A155" t="s">
        <v>136</v>
      </c>
      <c r="B155" t="s">
        <v>137</v>
      </c>
      <c r="C155" t="s">
        <v>53</v>
      </c>
      <c r="D155" t="s">
        <v>54</v>
      </c>
      <c r="E155" t="s">
        <v>71</v>
      </c>
      <c r="F155" t="s">
        <v>116</v>
      </c>
      <c r="G155">
        <f t="shared" si="79"/>
        <v>0</v>
      </c>
      <c r="H155">
        <f t="shared" si="79"/>
        <v>1</v>
      </c>
      <c r="I155">
        <f t="shared" si="79"/>
        <v>0</v>
      </c>
      <c r="J155">
        <f t="shared" si="79"/>
        <v>0</v>
      </c>
      <c r="K155">
        <f t="shared" si="67"/>
        <v>1</v>
      </c>
      <c r="L155" t="s">
        <v>96</v>
      </c>
      <c r="M155" t="s">
        <v>138</v>
      </c>
      <c r="N155" t="str">
        <f t="shared" si="68"/>
        <v>India</v>
      </c>
      <c r="O155" t="s">
        <v>59</v>
      </c>
      <c r="P155" t="s">
        <v>60</v>
      </c>
      <c r="Q155">
        <v>1</v>
      </c>
      <c r="R155">
        <v>0</v>
      </c>
      <c r="S155">
        <v>1</v>
      </c>
      <c r="T155">
        <v>2</v>
      </c>
      <c r="U155">
        <v>4</v>
      </c>
      <c r="V155">
        <v>4</v>
      </c>
      <c r="W155">
        <v>3</v>
      </c>
      <c r="X155">
        <f t="shared" si="69"/>
        <v>0</v>
      </c>
      <c r="Y155">
        <f t="shared" si="70"/>
        <v>-4.1666666666666664E-2</v>
      </c>
      <c r="Z155">
        <v>4</v>
      </c>
      <c r="AA155">
        <v>5</v>
      </c>
      <c r="AB155">
        <v>3</v>
      </c>
      <c r="AC155">
        <v>6</v>
      </c>
      <c r="AD155">
        <v>3</v>
      </c>
      <c r="AE155">
        <v>5</v>
      </c>
      <c r="AF155">
        <v>4</v>
      </c>
      <c r="AG155">
        <v>2</v>
      </c>
      <c r="AH155">
        <v>4</v>
      </c>
      <c r="AI155" s="35">
        <v>4</v>
      </c>
      <c r="AJ155">
        <v>5</v>
      </c>
      <c r="AK155">
        <v>4</v>
      </c>
      <c r="AL155">
        <v>3</v>
      </c>
      <c r="AM155">
        <v>5</v>
      </c>
      <c r="AN155">
        <v>5</v>
      </c>
      <c r="AO155">
        <v>3</v>
      </c>
      <c r="AP155">
        <v>4</v>
      </c>
      <c r="AQ155">
        <v>1</v>
      </c>
      <c r="AR155">
        <v>2</v>
      </c>
      <c r="AS155">
        <v>3</v>
      </c>
      <c r="AT155">
        <v>3</v>
      </c>
      <c r="AU155">
        <v>3</v>
      </c>
      <c r="AV155">
        <f t="shared" si="71"/>
        <v>2.4</v>
      </c>
      <c r="AW155">
        <v>6</v>
      </c>
      <c r="AX155">
        <v>0</v>
      </c>
      <c r="AY155">
        <f t="shared" si="65"/>
        <v>4.125</v>
      </c>
      <c r="AZ155">
        <f t="shared" si="84"/>
        <v>1</v>
      </c>
      <c r="BA155">
        <f t="shared" si="82"/>
        <v>4.25</v>
      </c>
      <c r="BB155">
        <f t="shared" si="85"/>
        <v>1</v>
      </c>
      <c r="BC155" t="s">
        <v>61</v>
      </c>
      <c r="BD155" t="s">
        <v>139</v>
      </c>
      <c r="BE155" t="s">
        <v>140</v>
      </c>
      <c r="BF155">
        <v>1</v>
      </c>
      <c r="BH155">
        <f t="shared" si="61"/>
        <v>1</v>
      </c>
      <c r="BI155">
        <v>1</v>
      </c>
      <c r="BJ155">
        <v>2</v>
      </c>
      <c r="BK155">
        <v>1</v>
      </c>
      <c r="BL155" t="s">
        <v>141</v>
      </c>
      <c r="BM155" t="s">
        <v>65</v>
      </c>
      <c r="BN155" s="1">
        <v>3.1365740740740742E-3</v>
      </c>
      <c r="BP155" s="5" t="s">
        <v>1041</v>
      </c>
      <c r="BR155" s="11" t="b">
        <f t="shared" si="81"/>
        <v>0</v>
      </c>
      <c r="BS155" s="11" t="b">
        <f t="shared" si="81"/>
        <v>0</v>
      </c>
      <c r="BT155" s="11" t="b">
        <f t="shared" si="81"/>
        <v>0</v>
      </c>
      <c r="BU155" s="11" t="b">
        <f t="shared" si="81"/>
        <v>0</v>
      </c>
      <c r="BV155" s="11" t="b">
        <f t="shared" si="88"/>
        <v>0</v>
      </c>
      <c r="BW155" s="11" t="b">
        <f t="shared" si="88"/>
        <v>0</v>
      </c>
      <c r="BZ155" s="11" t="b">
        <f t="shared" si="75"/>
        <v>0</v>
      </c>
      <c r="CA155" s="11" t="b">
        <f t="shared" si="76"/>
        <v>0</v>
      </c>
      <c r="CB155" s="11" t="b">
        <f t="shared" si="86"/>
        <v>0</v>
      </c>
      <c r="CC155" s="11" t="b">
        <f t="shared" si="86"/>
        <v>0</v>
      </c>
      <c r="CD155" s="11" t="b">
        <f t="shared" si="86"/>
        <v>0</v>
      </c>
      <c r="CE155" s="11" t="b">
        <f t="shared" si="86"/>
        <v>0</v>
      </c>
      <c r="CF155" s="11" t="b">
        <f t="shared" si="86"/>
        <v>0</v>
      </c>
      <c r="CG155" s="11" t="b">
        <f t="shared" si="86"/>
        <v>0</v>
      </c>
      <c r="CH155" s="11" t="b">
        <f t="shared" si="86"/>
        <v>0</v>
      </c>
      <c r="CI155" s="11" t="b">
        <f t="shared" si="86"/>
        <v>0</v>
      </c>
      <c r="CJ155" s="11" t="b">
        <f t="shared" si="86"/>
        <v>0</v>
      </c>
      <c r="CK155" s="11" t="b">
        <f t="shared" si="86"/>
        <v>0</v>
      </c>
      <c r="CL155" s="11" t="b">
        <f t="shared" si="86"/>
        <v>0</v>
      </c>
      <c r="CM155" s="11" t="b">
        <f t="shared" si="86"/>
        <v>0</v>
      </c>
      <c r="CN155" s="11" t="b">
        <f t="shared" si="86"/>
        <v>0</v>
      </c>
      <c r="CO155" s="11" t="b">
        <f t="shared" si="87"/>
        <v>0</v>
      </c>
      <c r="CP155" s="11" t="b">
        <f t="shared" si="78"/>
        <v>0</v>
      </c>
      <c r="CQ155" s="11" t="b">
        <f t="shared" si="77"/>
        <v>0</v>
      </c>
    </row>
    <row r="156" spans="1:96">
      <c r="A156" t="s">
        <v>142</v>
      </c>
      <c r="B156" t="s">
        <v>143</v>
      </c>
      <c r="C156" t="s">
        <v>53</v>
      </c>
      <c r="D156" t="s">
        <v>70</v>
      </c>
      <c r="E156" t="s">
        <v>144</v>
      </c>
      <c r="F156" t="s">
        <v>132</v>
      </c>
      <c r="G156">
        <f t="shared" si="79"/>
        <v>1</v>
      </c>
      <c r="H156">
        <f t="shared" si="79"/>
        <v>0</v>
      </c>
      <c r="I156">
        <f t="shared" si="79"/>
        <v>0</v>
      </c>
      <c r="J156">
        <f t="shared" si="79"/>
        <v>0</v>
      </c>
      <c r="K156">
        <f t="shared" si="67"/>
        <v>1</v>
      </c>
      <c r="L156" t="s">
        <v>96</v>
      </c>
      <c r="M156" t="s">
        <v>84</v>
      </c>
      <c r="N156" t="str">
        <f t="shared" si="68"/>
        <v>United States</v>
      </c>
      <c r="O156" t="s">
        <v>59</v>
      </c>
      <c r="P156" t="s">
        <v>60</v>
      </c>
      <c r="Q156">
        <v>3</v>
      </c>
      <c r="R156">
        <v>1</v>
      </c>
      <c r="S156">
        <v>0</v>
      </c>
      <c r="T156">
        <v>1</v>
      </c>
      <c r="U156">
        <v>0</v>
      </c>
      <c r="V156">
        <v>2</v>
      </c>
      <c r="W156">
        <v>0</v>
      </c>
      <c r="X156">
        <f t="shared" si="69"/>
        <v>4.1666666666666664E-2</v>
      </c>
      <c r="Y156">
        <f t="shared" si="70"/>
        <v>0.125</v>
      </c>
      <c r="Z156">
        <v>1</v>
      </c>
      <c r="AA156">
        <v>3</v>
      </c>
      <c r="AB156">
        <v>1</v>
      </c>
      <c r="AC156">
        <v>3</v>
      </c>
      <c r="AD156">
        <v>0</v>
      </c>
      <c r="AE156">
        <v>5</v>
      </c>
      <c r="AF156">
        <v>0</v>
      </c>
      <c r="AG156">
        <v>6</v>
      </c>
      <c r="AH156">
        <v>0</v>
      </c>
      <c r="AI156" s="35">
        <v>1</v>
      </c>
      <c r="AJ156">
        <v>3</v>
      </c>
      <c r="AK156">
        <v>0</v>
      </c>
      <c r="AL156">
        <v>0</v>
      </c>
      <c r="AM156">
        <v>5</v>
      </c>
      <c r="AN156">
        <v>0</v>
      </c>
      <c r="AO156">
        <v>3</v>
      </c>
      <c r="AP156">
        <v>1</v>
      </c>
      <c r="AQ156">
        <v>0</v>
      </c>
      <c r="AR156">
        <v>0</v>
      </c>
      <c r="AS156">
        <v>0</v>
      </c>
      <c r="AT156">
        <v>0</v>
      </c>
      <c r="AU156">
        <v>0</v>
      </c>
      <c r="AV156">
        <f t="shared" si="71"/>
        <v>0</v>
      </c>
      <c r="AW156">
        <v>6</v>
      </c>
      <c r="AX156">
        <v>1</v>
      </c>
      <c r="AY156">
        <f t="shared" si="65"/>
        <v>1.625</v>
      </c>
      <c r="AZ156">
        <f t="shared" si="84"/>
        <v>0</v>
      </c>
      <c r="BA156">
        <f t="shared" si="82"/>
        <v>1.625</v>
      </c>
      <c r="BB156">
        <f t="shared" si="85"/>
        <v>0</v>
      </c>
      <c r="BC156" t="s">
        <v>145</v>
      </c>
      <c r="BD156" t="s">
        <v>146</v>
      </c>
      <c r="BE156" t="s">
        <v>147</v>
      </c>
      <c r="BF156">
        <v>0</v>
      </c>
      <c r="BG156">
        <v>0</v>
      </c>
      <c r="BH156">
        <f t="shared" si="61"/>
        <v>0</v>
      </c>
      <c r="BI156">
        <v>1</v>
      </c>
      <c r="BJ156">
        <v>5</v>
      </c>
      <c r="BK156">
        <v>1</v>
      </c>
      <c r="BL156" t="s">
        <v>148</v>
      </c>
      <c r="BM156" t="s">
        <v>149</v>
      </c>
      <c r="BN156" s="1">
        <v>2.7662037037037034E-3</v>
      </c>
      <c r="BO156" t="s">
        <v>150</v>
      </c>
      <c r="BP156" s="5" t="s">
        <v>1042</v>
      </c>
      <c r="BR156" s="11" t="b">
        <f t="shared" si="81"/>
        <v>0</v>
      </c>
      <c r="BS156" s="11" t="b">
        <f t="shared" si="81"/>
        <v>0</v>
      </c>
      <c r="BT156" s="11" t="b">
        <f t="shared" si="81"/>
        <v>0</v>
      </c>
      <c r="BU156" s="11" t="b">
        <f t="shared" si="81"/>
        <v>0</v>
      </c>
      <c r="BV156" s="11" t="b">
        <f t="shared" si="88"/>
        <v>0</v>
      </c>
      <c r="BW156" s="11" t="b">
        <f t="shared" si="88"/>
        <v>0</v>
      </c>
      <c r="BX156" s="5" t="s">
        <v>1047</v>
      </c>
      <c r="BY156" s="5" t="s">
        <v>1062</v>
      </c>
      <c r="BZ156" s="11" t="b">
        <f t="shared" si="75"/>
        <v>0</v>
      </c>
      <c r="CA156" s="11" t="b">
        <f t="shared" si="76"/>
        <v>0</v>
      </c>
      <c r="CB156" s="11" t="b">
        <f t="shared" si="86"/>
        <v>1</v>
      </c>
      <c r="CC156" s="11" t="b">
        <f t="shared" si="86"/>
        <v>0</v>
      </c>
      <c r="CD156" s="11" t="b">
        <f t="shared" si="86"/>
        <v>0</v>
      </c>
      <c r="CE156" s="11" t="b">
        <f t="shared" si="86"/>
        <v>0</v>
      </c>
      <c r="CF156" s="11" t="b">
        <f t="shared" si="86"/>
        <v>0</v>
      </c>
      <c r="CG156" s="11" t="b">
        <f t="shared" si="86"/>
        <v>0</v>
      </c>
      <c r="CH156" s="11" t="b">
        <f t="shared" si="86"/>
        <v>0</v>
      </c>
      <c r="CI156" s="11" t="b">
        <f t="shared" si="86"/>
        <v>0</v>
      </c>
      <c r="CJ156" s="11" t="b">
        <f t="shared" si="86"/>
        <v>0</v>
      </c>
      <c r="CK156" s="11" t="b">
        <f t="shared" si="86"/>
        <v>0</v>
      </c>
      <c r="CL156" s="11" t="b">
        <f t="shared" si="86"/>
        <v>0</v>
      </c>
      <c r="CM156" s="11" t="b">
        <f t="shared" si="86"/>
        <v>0</v>
      </c>
      <c r="CN156" s="11" t="b">
        <f t="shared" si="86"/>
        <v>0</v>
      </c>
      <c r="CO156" s="11" t="b">
        <f t="shared" si="87"/>
        <v>0</v>
      </c>
      <c r="CP156" s="11" t="b">
        <f t="shared" si="78"/>
        <v>0</v>
      </c>
      <c r="CQ156" s="11" t="b">
        <f t="shared" si="77"/>
        <v>1</v>
      </c>
      <c r="CR156" t="s">
        <v>151</v>
      </c>
    </row>
    <row r="157" spans="1:96">
      <c r="A157" t="s">
        <v>152</v>
      </c>
      <c r="B157" t="s">
        <v>153</v>
      </c>
      <c r="C157" t="s">
        <v>53</v>
      </c>
      <c r="D157" t="s">
        <v>54</v>
      </c>
      <c r="E157" t="s">
        <v>144</v>
      </c>
      <c r="F157" t="s">
        <v>56</v>
      </c>
      <c r="G157">
        <f t="shared" si="79"/>
        <v>0</v>
      </c>
      <c r="H157">
        <f t="shared" si="79"/>
        <v>0</v>
      </c>
      <c r="I157">
        <f t="shared" si="79"/>
        <v>0</v>
      </c>
      <c r="J157">
        <f t="shared" si="79"/>
        <v>1</v>
      </c>
      <c r="K157">
        <f t="shared" si="67"/>
        <v>1</v>
      </c>
      <c r="L157" t="s">
        <v>72</v>
      </c>
      <c r="M157" t="s">
        <v>84</v>
      </c>
      <c r="N157" t="str">
        <f t="shared" si="68"/>
        <v>United States</v>
      </c>
      <c r="O157" t="s">
        <v>74</v>
      </c>
      <c r="P157" t="s">
        <v>60</v>
      </c>
      <c r="Q157">
        <v>0</v>
      </c>
      <c r="R157">
        <v>4</v>
      </c>
      <c r="S157">
        <v>0</v>
      </c>
      <c r="T157">
        <v>0</v>
      </c>
      <c r="U157">
        <v>0</v>
      </c>
      <c r="V157">
        <v>5</v>
      </c>
      <c r="W157">
        <v>0</v>
      </c>
      <c r="X157">
        <f t="shared" si="69"/>
        <v>-0.16666666666666666</v>
      </c>
      <c r="Y157">
        <f t="shared" si="70"/>
        <v>0.20833333333333334</v>
      </c>
      <c r="Z157">
        <v>4</v>
      </c>
      <c r="AA157">
        <v>5</v>
      </c>
      <c r="AB157">
        <v>5</v>
      </c>
      <c r="AC157">
        <v>5</v>
      </c>
      <c r="AD157">
        <v>3</v>
      </c>
      <c r="AE157">
        <v>5</v>
      </c>
      <c r="AF157">
        <v>2</v>
      </c>
      <c r="AG157">
        <v>3</v>
      </c>
      <c r="AH157">
        <v>3</v>
      </c>
      <c r="AI157" s="35">
        <v>4</v>
      </c>
      <c r="AJ157">
        <v>6</v>
      </c>
      <c r="AK157">
        <v>5</v>
      </c>
      <c r="AL157">
        <v>5</v>
      </c>
      <c r="AM157">
        <v>6</v>
      </c>
      <c r="AN157">
        <v>5</v>
      </c>
      <c r="AO157">
        <v>6</v>
      </c>
      <c r="AP157">
        <v>4</v>
      </c>
      <c r="AQ157">
        <v>4</v>
      </c>
      <c r="AR157">
        <v>4</v>
      </c>
      <c r="AS157">
        <v>5</v>
      </c>
      <c r="AT157">
        <v>4</v>
      </c>
      <c r="AU157">
        <v>4</v>
      </c>
      <c r="AV157">
        <f t="shared" si="71"/>
        <v>4.2</v>
      </c>
      <c r="AW157">
        <v>6</v>
      </c>
      <c r="AX157">
        <v>1</v>
      </c>
      <c r="AY157">
        <f t="shared" si="65"/>
        <v>5.125</v>
      </c>
      <c r="AZ157">
        <f t="shared" si="84"/>
        <v>1</v>
      </c>
      <c r="BA157">
        <f t="shared" si="82"/>
        <v>4</v>
      </c>
      <c r="BB157">
        <f t="shared" si="85"/>
        <v>1</v>
      </c>
      <c r="BC157" t="s">
        <v>86</v>
      </c>
      <c r="BD157" t="s">
        <v>154</v>
      </c>
      <c r="BE157" t="s">
        <v>155</v>
      </c>
      <c r="BF157">
        <v>2</v>
      </c>
      <c r="BH157">
        <f t="shared" si="61"/>
        <v>2</v>
      </c>
      <c r="BI157">
        <v>1</v>
      </c>
      <c r="BJ157">
        <v>4</v>
      </c>
      <c r="BK157">
        <v>1</v>
      </c>
      <c r="BL157" t="s">
        <v>156</v>
      </c>
      <c r="BM157" t="s">
        <v>157</v>
      </c>
      <c r="BN157" s="1">
        <v>2.7083333333333334E-3</v>
      </c>
      <c r="BP157" s="5" t="s">
        <v>1041</v>
      </c>
      <c r="BR157" s="11" t="b">
        <f t="shared" si="81"/>
        <v>0</v>
      </c>
      <c r="BS157" s="11" t="b">
        <f t="shared" si="81"/>
        <v>0</v>
      </c>
      <c r="BT157" s="11" t="b">
        <f t="shared" si="81"/>
        <v>0</v>
      </c>
      <c r="BU157" s="11" t="b">
        <f t="shared" si="81"/>
        <v>0</v>
      </c>
      <c r="BV157" s="11" t="b">
        <f t="shared" si="88"/>
        <v>0</v>
      </c>
      <c r="BW157" s="11" t="b">
        <f t="shared" si="88"/>
        <v>0</v>
      </c>
      <c r="BZ157" s="11" t="b">
        <f t="shared" si="75"/>
        <v>0</v>
      </c>
      <c r="CA157" s="11" t="b">
        <f t="shared" si="76"/>
        <v>0</v>
      </c>
      <c r="CB157" s="11" t="b">
        <f t="shared" si="86"/>
        <v>0</v>
      </c>
      <c r="CC157" s="11" t="b">
        <f t="shared" si="86"/>
        <v>0</v>
      </c>
      <c r="CD157" s="11" t="b">
        <f t="shared" si="86"/>
        <v>0</v>
      </c>
      <c r="CE157" s="11" t="b">
        <f t="shared" si="86"/>
        <v>0</v>
      </c>
      <c r="CF157" s="11" t="b">
        <f t="shared" si="86"/>
        <v>0</v>
      </c>
      <c r="CG157" s="11" t="b">
        <f t="shared" si="86"/>
        <v>0</v>
      </c>
      <c r="CH157" s="11" t="b">
        <f t="shared" si="86"/>
        <v>0</v>
      </c>
      <c r="CI157" s="11" t="b">
        <f t="shared" si="86"/>
        <v>0</v>
      </c>
      <c r="CJ157" s="11" t="b">
        <f t="shared" si="86"/>
        <v>0</v>
      </c>
      <c r="CK157" s="11" t="b">
        <f t="shared" si="86"/>
        <v>0</v>
      </c>
      <c r="CL157" s="11" t="b">
        <f t="shared" si="86"/>
        <v>0</v>
      </c>
      <c r="CM157" s="11" t="b">
        <f t="shared" si="86"/>
        <v>0</v>
      </c>
      <c r="CN157" s="11" t="b">
        <f t="shared" si="86"/>
        <v>0</v>
      </c>
      <c r="CO157" s="11" t="b">
        <f t="shared" si="87"/>
        <v>0</v>
      </c>
      <c r="CP157" s="11" t="b">
        <f t="shared" si="78"/>
        <v>0</v>
      </c>
      <c r="CQ157" s="11" t="b">
        <f t="shared" si="77"/>
        <v>0</v>
      </c>
    </row>
    <row r="158" spans="1:96">
      <c r="A158" t="s">
        <v>158</v>
      </c>
      <c r="B158" t="s">
        <v>159</v>
      </c>
      <c r="C158" t="s">
        <v>53</v>
      </c>
      <c r="D158" t="s">
        <v>70</v>
      </c>
      <c r="E158" t="s">
        <v>82</v>
      </c>
      <c r="F158" t="s">
        <v>132</v>
      </c>
      <c r="G158">
        <f t="shared" si="79"/>
        <v>1</v>
      </c>
      <c r="H158">
        <f t="shared" si="79"/>
        <v>0</v>
      </c>
      <c r="I158">
        <f t="shared" si="79"/>
        <v>0</v>
      </c>
      <c r="J158">
        <f t="shared" si="79"/>
        <v>0</v>
      </c>
      <c r="K158">
        <f t="shared" si="67"/>
        <v>1</v>
      </c>
      <c r="L158" t="s">
        <v>96</v>
      </c>
      <c r="M158" t="s">
        <v>125</v>
      </c>
      <c r="N158" t="str">
        <f t="shared" si="68"/>
        <v>United Kingdom</v>
      </c>
      <c r="O158" t="s">
        <v>74</v>
      </c>
      <c r="P158" t="s">
        <v>98</v>
      </c>
      <c r="Q158">
        <v>4</v>
      </c>
      <c r="R158">
        <v>5</v>
      </c>
      <c r="S158">
        <v>5</v>
      </c>
      <c r="T158">
        <v>4</v>
      </c>
      <c r="U158">
        <v>3</v>
      </c>
      <c r="V158">
        <v>5</v>
      </c>
      <c r="W158">
        <v>2</v>
      </c>
      <c r="X158">
        <f t="shared" si="69"/>
        <v>0</v>
      </c>
      <c r="Y158">
        <f t="shared" si="70"/>
        <v>0.16666666666666666</v>
      </c>
      <c r="Z158">
        <v>6</v>
      </c>
      <c r="AA158">
        <v>6</v>
      </c>
      <c r="AB158">
        <v>4</v>
      </c>
      <c r="AC158">
        <v>6</v>
      </c>
      <c r="AD158">
        <v>4</v>
      </c>
      <c r="AE158">
        <v>6</v>
      </c>
      <c r="AF158">
        <v>2</v>
      </c>
      <c r="AG158">
        <v>5</v>
      </c>
      <c r="AH158">
        <v>1</v>
      </c>
      <c r="AI158" s="35">
        <v>1</v>
      </c>
      <c r="AJ158">
        <v>6</v>
      </c>
      <c r="AK158">
        <v>6</v>
      </c>
      <c r="AL158">
        <v>4</v>
      </c>
      <c r="AM158">
        <v>6</v>
      </c>
      <c r="AN158">
        <v>1</v>
      </c>
      <c r="AO158">
        <v>6</v>
      </c>
      <c r="AP158">
        <v>6</v>
      </c>
      <c r="AQ158">
        <v>1</v>
      </c>
      <c r="AR158">
        <v>2</v>
      </c>
      <c r="AS158">
        <v>1</v>
      </c>
      <c r="AT158">
        <v>1</v>
      </c>
      <c r="AU158">
        <v>1</v>
      </c>
      <c r="AV158">
        <f t="shared" si="71"/>
        <v>1.2</v>
      </c>
      <c r="AW158">
        <v>6</v>
      </c>
      <c r="AX158">
        <v>0</v>
      </c>
      <c r="AY158">
        <f t="shared" si="65"/>
        <v>4.5</v>
      </c>
      <c r="AZ158">
        <f t="shared" si="84"/>
        <v>1</v>
      </c>
      <c r="BA158">
        <f t="shared" si="82"/>
        <v>4.375</v>
      </c>
      <c r="BB158">
        <f t="shared" si="85"/>
        <v>1</v>
      </c>
      <c r="BC158" t="s">
        <v>86</v>
      </c>
      <c r="BD158" t="s">
        <v>160</v>
      </c>
      <c r="BE158" t="s">
        <v>161</v>
      </c>
      <c r="BF158">
        <v>2</v>
      </c>
      <c r="BH158">
        <f t="shared" si="61"/>
        <v>2</v>
      </c>
      <c r="BI158">
        <v>1</v>
      </c>
      <c r="BJ158">
        <v>5</v>
      </c>
      <c r="BK158">
        <v>1</v>
      </c>
      <c r="BL158" t="s">
        <v>156</v>
      </c>
      <c r="BM158" t="s">
        <v>157</v>
      </c>
      <c r="BN158" s="1">
        <v>7.6504629629629631E-3</v>
      </c>
      <c r="BO158" t="s">
        <v>162</v>
      </c>
      <c r="BP158" s="5" t="s">
        <v>1042</v>
      </c>
      <c r="BR158" s="11" t="b">
        <f t="shared" si="81"/>
        <v>0</v>
      </c>
      <c r="BS158" s="11" t="b">
        <f t="shared" si="81"/>
        <v>0</v>
      </c>
      <c r="BT158" s="11" t="b">
        <f t="shared" si="81"/>
        <v>0</v>
      </c>
      <c r="BU158" s="11" t="b">
        <f t="shared" si="81"/>
        <v>0</v>
      </c>
      <c r="BV158" s="11" t="b">
        <f t="shared" si="88"/>
        <v>0</v>
      </c>
      <c r="BW158" s="11" t="b">
        <f t="shared" si="88"/>
        <v>0</v>
      </c>
      <c r="BX158" s="5" t="s">
        <v>1047</v>
      </c>
      <c r="BY158" s="5" t="s">
        <v>1130</v>
      </c>
      <c r="BZ158" s="11" t="b">
        <f t="shared" si="75"/>
        <v>0</v>
      </c>
      <c r="CA158" s="11" t="b">
        <f t="shared" si="76"/>
        <v>0</v>
      </c>
      <c r="CB158" s="11" t="b">
        <f t="shared" si="86"/>
        <v>1</v>
      </c>
      <c r="CC158" s="11" t="b">
        <f t="shared" si="86"/>
        <v>0</v>
      </c>
      <c r="CD158" s="11" t="b">
        <f t="shared" si="86"/>
        <v>0</v>
      </c>
      <c r="CE158" s="11" t="b">
        <f t="shared" si="86"/>
        <v>0</v>
      </c>
      <c r="CF158" s="11" t="b">
        <f t="shared" si="86"/>
        <v>0</v>
      </c>
      <c r="CG158" s="11" t="b">
        <f t="shared" si="86"/>
        <v>0</v>
      </c>
      <c r="CH158" s="11" t="b">
        <f t="shared" si="86"/>
        <v>0</v>
      </c>
      <c r="CI158" s="11" t="b">
        <f t="shared" si="86"/>
        <v>0</v>
      </c>
      <c r="CJ158" s="11" t="b">
        <f t="shared" si="86"/>
        <v>0</v>
      </c>
      <c r="CK158" s="11" t="b">
        <f t="shared" si="86"/>
        <v>0</v>
      </c>
      <c r="CL158" s="11" t="b">
        <f t="shared" si="86"/>
        <v>0</v>
      </c>
      <c r="CM158" s="11" t="b">
        <f t="shared" si="86"/>
        <v>0</v>
      </c>
      <c r="CN158" s="11" t="b">
        <f t="shared" si="86"/>
        <v>0</v>
      </c>
      <c r="CO158" s="11" t="b">
        <f t="shared" si="87"/>
        <v>0</v>
      </c>
      <c r="CP158" s="11" t="b">
        <f t="shared" si="78"/>
        <v>0</v>
      </c>
      <c r="CQ158" s="11" t="b">
        <f t="shared" si="77"/>
        <v>0</v>
      </c>
      <c r="CR158" t="s">
        <v>163</v>
      </c>
    </row>
    <row r="159" spans="1:96">
      <c r="A159" t="s">
        <v>164</v>
      </c>
      <c r="B159" t="s">
        <v>165</v>
      </c>
      <c r="C159" t="s">
        <v>53</v>
      </c>
      <c r="D159" t="s">
        <v>54</v>
      </c>
      <c r="E159" t="s">
        <v>144</v>
      </c>
      <c r="F159" t="s">
        <v>116</v>
      </c>
      <c r="G159">
        <f t="shared" si="79"/>
        <v>0</v>
      </c>
      <c r="H159">
        <f t="shared" si="79"/>
        <v>1</v>
      </c>
      <c r="I159">
        <f t="shared" si="79"/>
        <v>0</v>
      </c>
      <c r="J159">
        <f t="shared" si="79"/>
        <v>0</v>
      </c>
      <c r="K159">
        <f t="shared" si="67"/>
        <v>1</v>
      </c>
      <c r="L159" t="s">
        <v>96</v>
      </c>
      <c r="M159" t="s">
        <v>125</v>
      </c>
      <c r="N159" t="str">
        <f t="shared" si="68"/>
        <v>United Kingdom</v>
      </c>
      <c r="O159" t="s">
        <v>74</v>
      </c>
      <c r="P159" t="s">
        <v>98</v>
      </c>
      <c r="Q159">
        <v>3</v>
      </c>
      <c r="R159">
        <v>5</v>
      </c>
      <c r="S159">
        <v>4</v>
      </c>
      <c r="T159">
        <v>4</v>
      </c>
      <c r="U159">
        <v>4</v>
      </c>
      <c r="V159">
        <v>5</v>
      </c>
      <c r="W159">
        <v>4</v>
      </c>
      <c r="X159">
        <f t="shared" si="69"/>
        <v>-8.3333333333333329E-2</v>
      </c>
      <c r="Y159">
        <f t="shared" si="70"/>
        <v>4.1666666666666664E-2</v>
      </c>
      <c r="Z159">
        <v>4</v>
      </c>
      <c r="AA159">
        <v>5</v>
      </c>
      <c r="AB159">
        <v>2</v>
      </c>
      <c r="AC159">
        <v>4</v>
      </c>
      <c r="AD159">
        <v>4</v>
      </c>
      <c r="AE159">
        <v>4</v>
      </c>
      <c r="AF159">
        <v>3</v>
      </c>
      <c r="AG159">
        <v>2</v>
      </c>
      <c r="AH159">
        <v>4</v>
      </c>
      <c r="AI159" s="35">
        <v>2</v>
      </c>
      <c r="AJ159">
        <v>1</v>
      </c>
      <c r="AK159">
        <v>4</v>
      </c>
      <c r="AL159">
        <v>1</v>
      </c>
      <c r="AM159">
        <v>4</v>
      </c>
      <c r="AN159">
        <v>2</v>
      </c>
      <c r="AO159">
        <v>4</v>
      </c>
      <c r="AP159">
        <v>1</v>
      </c>
      <c r="AQ159">
        <v>3</v>
      </c>
      <c r="AR159">
        <v>3</v>
      </c>
      <c r="AS159">
        <v>3</v>
      </c>
      <c r="AT159">
        <v>3</v>
      </c>
      <c r="AU159">
        <v>3</v>
      </c>
      <c r="AV159">
        <f t="shared" si="71"/>
        <v>3</v>
      </c>
      <c r="AW159">
        <v>6</v>
      </c>
      <c r="AX159">
        <v>1</v>
      </c>
      <c r="AY159">
        <f t="shared" si="65"/>
        <v>2.375</v>
      </c>
      <c r="AZ159">
        <f t="shared" si="84"/>
        <v>0</v>
      </c>
      <c r="BA159">
        <f t="shared" si="82"/>
        <v>3.75</v>
      </c>
      <c r="BB159">
        <f t="shared" si="85"/>
        <v>1</v>
      </c>
      <c r="BC159" t="s">
        <v>86</v>
      </c>
      <c r="BD159" t="s">
        <v>166</v>
      </c>
      <c r="BE159" t="s">
        <v>167</v>
      </c>
      <c r="BF159">
        <v>0</v>
      </c>
      <c r="BG159">
        <v>1</v>
      </c>
      <c r="BH159">
        <f t="shared" si="61"/>
        <v>1</v>
      </c>
      <c r="BI159">
        <v>1</v>
      </c>
      <c r="BJ159">
        <v>5</v>
      </c>
      <c r="BK159">
        <v>1</v>
      </c>
      <c r="BL159" t="s">
        <v>168</v>
      </c>
      <c r="BM159" t="s">
        <v>90</v>
      </c>
      <c r="BN159" s="1">
        <v>4.3518518518518515E-3</v>
      </c>
      <c r="BO159" t="s">
        <v>169</v>
      </c>
      <c r="BP159" s="5" t="s">
        <v>1041</v>
      </c>
      <c r="BR159" s="11" t="b">
        <f t="shared" si="81"/>
        <v>0</v>
      </c>
      <c r="BS159" s="11" t="b">
        <f t="shared" si="81"/>
        <v>0</v>
      </c>
      <c r="BT159" s="11" t="b">
        <f t="shared" si="81"/>
        <v>0</v>
      </c>
      <c r="BU159" s="11" t="b">
        <f t="shared" si="81"/>
        <v>0</v>
      </c>
      <c r="BV159" s="11" t="b">
        <f t="shared" si="88"/>
        <v>0</v>
      </c>
      <c r="BW159" s="11" t="b">
        <f t="shared" si="88"/>
        <v>0</v>
      </c>
      <c r="BZ159" s="11" t="b">
        <f t="shared" si="75"/>
        <v>0</v>
      </c>
      <c r="CA159" s="11" t="b">
        <f t="shared" si="76"/>
        <v>0</v>
      </c>
      <c r="CB159" s="11" t="b">
        <f t="shared" si="86"/>
        <v>0</v>
      </c>
      <c r="CC159" s="11" t="b">
        <f t="shared" si="86"/>
        <v>0</v>
      </c>
      <c r="CD159" s="11" t="b">
        <f t="shared" si="86"/>
        <v>0</v>
      </c>
      <c r="CE159" s="11" t="b">
        <f t="shared" si="86"/>
        <v>0</v>
      </c>
      <c r="CF159" s="11" t="b">
        <f t="shared" si="86"/>
        <v>0</v>
      </c>
      <c r="CG159" s="11" t="b">
        <f t="shared" si="86"/>
        <v>0</v>
      </c>
      <c r="CH159" s="11" t="b">
        <f t="shared" si="86"/>
        <v>0</v>
      </c>
      <c r="CI159" s="11" t="b">
        <f t="shared" si="86"/>
        <v>0</v>
      </c>
      <c r="CJ159" s="11" t="b">
        <f t="shared" si="86"/>
        <v>0</v>
      </c>
      <c r="CK159" s="11" t="b">
        <f t="shared" si="86"/>
        <v>0</v>
      </c>
      <c r="CL159" s="11" t="b">
        <f t="shared" si="86"/>
        <v>0</v>
      </c>
      <c r="CM159" s="11" t="b">
        <f t="shared" si="86"/>
        <v>0</v>
      </c>
      <c r="CN159" s="11" t="b">
        <f t="shared" si="86"/>
        <v>0</v>
      </c>
      <c r="CO159" s="11" t="b">
        <f t="shared" si="87"/>
        <v>0</v>
      </c>
      <c r="CP159" s="11" t="b">
        <f t="shared" si="78"/>
        <v>0</v>
      </c>
      <c r="CQ159" s="11" t="b">
        <f t="shared" si="77"/>
        <v>0</v>
      </c>
      <c r="CR159" t="s">
        <v>169</v>
      </c>
    </row>
    <row r="160" spans="1:96">
      <c r="A160" t="s">
        <v>170</v>
      </c>
      <c r="B160" t="s">
        <v>171</v>
      </c>
      <c r="C160" t="s">
        <v>53</v>
      </c>
      <c r="D160" t="s">
        <v>70</v>
      </c>
      <c r="E160" t="s">
        <v>82</v>
      </c>
      <c r="F160" t="s">
        <v>56</v>
      </c>
      <c r="G160">
        <f t="shared" si="79"/>
        <v>0</v>
      </c>
      <c r="H160">
        <f t="shared" si="79"/>
        <v>0</v>
      </c>
      <c r="I160">
        <f t="shared" si="79"/>
        <v>0</v>
      </c>
      <c r="J160">
        <f t="shared" si="79"/>
        <v>1</v>
      </c>
      <c r="K160">
        <f t="shared" si="67"/>
        <v>1</v>
      </c>
      <c r="L160" t="s">
        <v>72</v>
      </c>
      <c r="M160" t="s">
        <v>84</v>
      </c>
      <c r="N160" t="str">
        <f t="shared" si="68"/>
        <v>United States</v>
      </c>
      <c r="O160" t="s">
        <v>59</v>
      </c>
      <c r="P160" t="s">
        <v>60</v>
      </c>
      <c r="Q160">
        <v>3</v>
      </c>
      <c r="R160">
        <v>5</v>
      </c>
      <c r="S160">
        <v>4</v>
      </c>
      <c r="T160">
        <v>4</v>
      </c>
      <c r="U160">
        <v>1</v>
      </c>
      <c r="V160">
        <v>5</v>
      </c>
      <c r="W160">
        <v>1</v>
      </c>
      <c r="X160">
        <f t="shared" si="69"/>
        <v>-8.3333333333333329E-2</v>
      </c>
      <c r="Y160">
        <f t="shared" si="70"/>
        <v>0.29166666666666669</v>
      </c>
      <c r="Z160">
        <v>5</v>
      </c>
      <c r="AA160">
        <v>5</v>
      </c>
      <c r="AB160">
        <v>5</v>
      </c>
      <c r="AC160">
        <v>5</v>
      </c>
      <c r="AD160">
        <v>4</v>
      </c>
      <c r="AE160">
        <v>5</v>
      </c>
      <c r="AF160">
        <v>4</v>
      </c>
      <c r="AG160">
        <v>2</v>
      </c>
      <c r="AH160">
        <v>4</v>
      </c>
      <c r="AI160" s="35">
        <v>4</v>
      </c>
      <c r="AJ160">
        <v>3</v>
      </c>
      <c r="AK160">
        <v>5</v>
      </c>
      <c r="AL160">
        <v>4</v>
      </c>
      <c r="AM160">
        <v>5</v>
      </c>
      <c r="AN160">
        <v>4</v>
      </c>
      <c r="AO160">
        <v>4</v>
      </c>
      <c r="AP160">
        <v>2</v>
      </c>
      <c r="AQ160">
        <v>3</v>
      </c>
      <c r="AR160">
        <v>3</v>
      </c>
      <c r="AS160">
        <v>4</v>
      </c>
      <c r="AT160">
        <v>3</v>
      </c>
      <c r="AU160">
        <v>3</v>
      </c>
      <c r="AV160">
        <f t="shared" si="71"/>
        <v>3.2</v>
      </c>
      <c r="AW160">
        <v>6</v>
      </c>
      <c r="AX160">
        <v>0</v>
      </c>
      <c r="AY160">
        <f t="shared" si="65"/>
        <v>3.875</v>
      </c>
      <c r="AZ160">
        <f t="shared" si="84"/>
        <v>1</v>
      </c>
      <c r="BA160">
        <f t="shared" si="82"/>
        <v>4.625</v>
      </c>
      <c r="BB160">
        <f t="shared" si="85"/>
        <v>1</v>
      </c>
      <c r="BC160" t="s">
        <v>86</v>
      </c>
      <c r="BD160" t="s">
        <v>172</v>
      </c>
      <c r="BE160" t="s">
        <v>173</v>
      </c>
      <c r="BF160">
        <v>2</v>
      </c>
      <c r="BH160">
        <f t="shared" si="61"/>
        <v>2</v>
      </c>
      <c r="BI160">
        <v>1</v>
      </c>
      <c r="BJ160">
        <v>3</v>
      </c>
      <c r="BK160">
        <v>1</v>
      </c>
      <c r="BL160" t="s">
        <v>174</v>
      </c>
      <c r="BM160" t="s">
        <v>157</v>
      </c>
      <c r="BN160" s="1">
        <v>2.2453703703703702E-3</v>
      </c>
      <c r="BO160" t="s">
        <v>175</v>
      </c>
      <c r="BP160" s="5" t="s">
        <v>736</v>
      </c>
      <c r="BQ160" s="5" t="s">
        <v>1164</v>
      </c>
      <c r="BR160" s="11" t="b">
        <f t="shared" ref="BR160:BU179" si="89">ISNUMBER(SEARCH(BR$2,$BQ160))</f>
        <v>1</v>
      </c>
      <c r="BS160" s="11" t="b">
        <f t="shared" si="89"/>
        <v>1</v>
      </c>
      <c r="BT160" s="11" t="b">
        <f t="shared" si="89"/>
        <v>0</v>
      </c>
      <c r="BU160" s="11" t="b">
        <f t="shared" si="89"/>
        <v>0</v>
      </c>
      <c r="BV160" s="11" t="b">
        <f t="shared" si="88"/>
        <v>0</v>
      </c>
      <c r="BW160" s="11" t="b">
        <f t="shared" si="88"/>
        <v>0</v>
      </c>
      <c r="BZ160" s="11" t="b">
        <f t="shared" si="75"/>
        <v>0</v>
      </c>
      <c r="CA160" s="11" t="b">
        <f t="shared" si="76"/>
        <v>0</v>
      </c>
      <c r="CB160" s="11" t="b">
        <f t="shared" si="86"/>
        <v>0</v>
      </c>
      <c r="CC160" s="11" t="b">
        <f t="shared" si="86"/>
        <v>0</v>
      </c>
      <c r="CD160" s="11" t="b">
        <f t="shared" si="86"/>
        <v>0</v>
      </c>
      <c r="CE160" s="11" t="b">
        <f t="shared" si="86"/>
        <v>0</v>
      </c>
      <c r="CF160" s="11" t="b">
        <f t="shared" si="86"/>
        <v>0</v>
      </c>
      <c r="CG160" s="11" t="b">
        <f t="shared" si="86"/>
        <v>0</v>
      </c>
      <c r="CH160" s="11" t="b">
        <f t="shared" si="86"/>
        <v>0</v>
      </c>
      <c r="CI160" s="11" t="b">
        <f t="shared" si="86"/>
        <v>0</v>
      </c>
      <c r="CJ160" s="11" t="b">
        <f t="shared" si="86"/>
        <v>0</v>
      </c>
      <c r="CK160" s="11" t="b">
        <f t="shared" si="86"/>
        <v>0</v>
      </c>
      <c r="CL160" s="11" t="b">
        <f t="shared" si="86"/>
        <v>0</v>
      </c>
      <c r="CM160" s="11" t="b">
        <f t="shared" si="86"/>
        <v>0</v>
      </c>
      <c r="CN160" s="11" t="b">
        <f t="shared" si="86"/>
        <v>0</v>
      </c>
      <c r="CO160" s="11" t="b">
        <f t="shared" si="87"/>
        <v>0</v>
      </c>
      <c r="CP160" s="11" t="b">
        <f t="shared" si="78"/>
        <v>0</v>
      </c>
      <c r="CQ160" s="11" t="b">
        <f t="shared" si="77"/>
        <v>0</v>
      </c>
      <c r="CR160" t="s">
        <v>176</v>
      </c>
    </row>
    <row r="161" spans="1:96">
      <c r="A161" t="s">
        <v>177</v>
      </c>
      <c r="B161" t="s">
        <v>178</v>
      </c>
      <c r="C161" t="s">
        <v>53</v>
      </c>
      <c r="D161" t="s">
        <v>54</v>
      </c>
      <c r="E161" t="s">
        <v>71</v>
      </c>
      <c r="F161" t="s">
        <v>56</v>
      </c>
      <c r="G161">
        <f t="shared" si="79"/>
        <v>0</v>
      </c>
      <c r="H161">
        <f t="shared" si="79"/>
        <v>0</v>
      </c>
      <c r="I161">
        <f t="shared" si="79"/>
        <v>0</v>
      </c>
      <c r="J161">
        <f t="shared" si="79"/>
        <v>1</v>
      </c>
      <c r="K161">
        <f t="shared" si="67"/>
        <v>1</v>
      </c>
      <c r="L161" t="s">
        <v>96</v>
      </c>
      <c r="M161" t="s">
        <v>97</v>
      </c>
      <c r="N161" t="str">
        <f t="shared" si="68"/>
        <v>uk</v>
      </c>
      <c r="O161" t="s">
        <v>59</v>
      </c>
      <c r="P161" t="s">
        <v>98</v>
      </c>
      <c r="Q161">
        <v>4</v>
      </c>
      <c r="R161">
        <v>3</v>
      </c>
      <c r="S161">
        <v>4</v>
      </c>
      <c r="T161">
        <v>1</v>
      </c>
      <c r="U161">
        <v>5</v>
      </c>
      <c r="V161">
        <v>4</v>
      </c>
      <c r="W161">
        <v>4</v>
      </c>
      <c r="X161">
        <f t="shared" si="69"/>
        <v>0.16666666666666666</v>
      </c>
      <c r="Y161">
        <f t="shared" si="70"/>
        <v>-0.16666666666666666</v>
      </c>
      <c r="Z161">
        <v>6</v>
      </c>
      <c r="AA161">
        <v>6</v>
      </c>
      <c r="AB161">
        <v>6</v>
      </c>
      <c r="AC161">
        <v>6</v>
      </c>
      <c r="AD161">
        <v>5</v>
      </c>
      <c r="AE161">
        <v>6</v>
      </c>
      <c r="AF161">
        <v>6</v>
      </c>
      <c r="AG161">
        <v>0</v>
      </c>
      <c r="AH161">
        <v>6</v>
      </c>
      <c r="AI161" s="35">
        <v>6</v>
      </c>
      <c r="AJ161">
        <v>6</v>
      </c>
      <c r="AK161">
        <v>6</v>
      </c>
      <c r="AL161">
        <v>6</v>
      </c>
      <c r="AM161">
        <v>6</v>
      </c>
      <c r="AN161">
        <v>6</v>
      </c>
      <c r="AO161">
        <v>6</v>
      </c>
      <c r="AP161">
        <v>6</v>
      </c>
      <c r="AQ161">
        <v>4</v>
      </c>
      <c r="AR161">
        <v>4</v>
      </c>
      <c r="AS161">
        <v>4</v>
      </c>
      <c r="AT161">
        <v>4</v>
      </c>
      <c r="AU161">
        <v>4</v>
      </c>
      <c r="AV161">
        <f t="shared" si="71"/>
        <v>4</v>
      </c>
      <c r="AW161">
        <v>6</v>
      </c>
      <c r="AX161">
        <v>0</v>
      </c>
      <c r="AY161">
        <f t="shared" si="65"/>
        <v>6</v>
      </c>
      <c r="AZ161">
        <f t="shared" si="84"/>
        <v>1</v>
      </c>
      <c r="BA161">
        <f t="shared" si="82"/>
        <v>5.875</v>
      </c>
      <c r="BB161">
        <f t="shared" si="85"/>
        <v>1</v>
      </c>
      <c r="BC161" t="s">
        <v>61</v>
      </c>
      <c r="BD161" t="s">
        <v>179</v>
      </c>
      <c r="BE161" t="s">
        <v>180</v>
      </c>
      <c r="BF161">
        <v>0</v>
      </c>
      <c r="BG161">
        <v>2</v>
      </c>
      <c r="BH161">
        <f t="shared" si="61"/>
        <v>2</v>
      </c>
      <c r="BI161">
        <v>1</v>
      </c>
      <c r="BJ161">
        <v>2</v>
      </c>
      <c r="BK161">
        <v>1</v>
      </c>
      <c r="BL161" t="s">
        <v>181</v>
      </c>
      <c r="BM161" t="s">
        <v>65</v>
      </c>
      <c r="BN161" s="1">
        <v>5.2546296296296299E-3</v>
      </c>
      <c r="BO161" t="s">
        <v>182</v>
      </c>
      <c r="BP161" s="5" t="s">
        <v>736</v>
      </c>
      <c r="BQ161" s="5" t="s">
        <v>1165</v>
      </c>
      <c r="BR161" s="11" t="b">
        <f t="shared" si="89"/>
        <v>0</v>
      </c>
      <c r="BS161" s="11" t="b">
        <f t="shared" si="89"/>
        <v>0</v>
      </c>
      <c r="BT161" s="11" t="b">
        <f t="shared" si="89"/>
        <v>0</v>
      </c>
      <c r="BU161" s="11" t="b">
        <f t="shared" si="89"/>
        <v>0</v>
      </c>
      <c r="BV161" s="11" t="b">
        <f t="shared" si="88"/>
        <v>0</v>
      </c>
      <c r="BW161" s="11" t="b">
        <f t="shared" si="88"/>
        <v>0</v>
      </c>
      <c r="BZ161" s="11" t="b">
        <f t="shared" si="75"/>
        <v>0</v>
      </c>
      <c r="CA161" s="11" t="b">
        <f t="shared" si="76"/>
        <v>0</v>
      </c>
      <c r="CB161" s="11" t="b">
        <f t="shared" si="86"/>
        <v>0</v>
      </c>
      <c r="CC161" s="11" t="b">
        <f t="shared" si="86"/>
        <v>0</v>
      </c>
      <c r="CD161" s="11" t="b">
        <f t="shared" si="86"/>
        <v>0</v>
      </c>
      <c r="CE161" s="11" t="b">
        <f t="shared" si="86"/>
        <v>0</v>
      </c>
      <c r="CF161" s="11" t="b">
        <f t="shared" si="86"/>
        <v>0</v>
      </c>
      <c r="CG161" s="11" t="b">
        <f t="shared" si="86"/>
        <v>0</v>
      </c>
      <c r="CH161" s="11" t="b">
        <f t="shared" si="86"/>
        <v>0</v>
      </c>
      <c r="CI161" s="11" t="b">
        <f t="shared" si="86"/>
        <v>0</v>
      </c>
      <c r="CJ161" s="11" t="b">
        <f t="shared" si="86"/>
        <v>0</v>
      </c>
      <c r="CK161" s="11" t="b">
        <f t="shared" si="86"/>
        <v>0</v>
      </c>
      <c r="CL161" s="11" t="b">
        <f t="shared" si="86"/>
        <v>0</v>
      </c>
      <c r="CM161" s="11" t="b">
        <f t="shared" si="86"/>
        <v>0</v>
      </c>
      <c r="CN161" s="11" t="b">
        <f t="shared" si="86"/>
        <v>0</v>
      </c>
      <c r="CO161" s="11" t="b">
        <f t="shared" si="87"/>
        <v>0</v>
      </c>
      <c r="CP161" s="11" t="b">
        <f t="shared" si="78"/>
        <v>0</v>
      </c>
      <c r="CQ161" s="11" t="b">
        <f t="shared" si="77"/>
        <v>0</v>
      </c>
    </row>
    <row r="162" spans="1:96">
      <c r="A162" t="s">
        <v>183</v>
      </c>
      <c r="B162" t="s">
        <v>184</v>
      </c>
      <c r="C162" t="s">
        <v>53</v>
      </c>
      <c r="D162" t="s">
        <v>70</v>
      </c>
      <c r="E162" t="s">
        <v>144</v>
      </c>
      <c r="F162" t="s">
        <v>56</v>
      </c>
      <c r="G162">
        <f t="shared" si="79"/>
        <v>0</v>
      </c>
      <c r="H162">
        <f t="shared" si="79"/>
        <v>0</v>
      </c>
      <c r="I162">
        <f t="shared" si="79"/>
        <v>0</v>
      </c>
      <c r="J162">
        <f t="shared" si="79"/>
        <v>1</v>
      </c>
      <c r="K162">
        <f t="shared" si="67"/>
        <v>1</v>
      </c>
      <c r="L162" t="s">
        <v>96</v>
      </c>
      <c r="M162" t="s">
        <v>185</v>
      </c>
      <c r="N162" t="str">
        <f t="shared" si="68"/>
        <v>Italy</v>
      </c>
      <c r="O162" t="s">
        <v>74</v>
      </c>
      <c r="P162" t="s">
        <v>60</v>
      </c>
      <c r="Q162">
        <v>2</v>
      </c>
      <c r="R162">
        <v>3</v>
      </c>
      <c r="S162">
        <v>4</v>
      </c>
      <c r="T162">
        <v>4</v>
      </c>
      <c r="U162">
        <v>5</v>
      </c>
      <c r="V162">
        <v>4</v>
      </c>
      <c r="W162">
        <v>0</v>
      </c>
      <c r="X162">
        <f t="shared" si="69"/>
        <v>-4.1666666666666664E-2</v>
      </c>
      <c r="Y162">
        <f t="shared" si="70"/>
        <v>0.125</v>
      </c>
      <c r="Z162">
        <v>6</v>
      </c>
      <c r="AA162">
        <v>6</v>
      </c>
      <c r="AB162">
        <v>6</v>
      </c>
      <c r="AC162">
        <v>5</v>
      </c>
      <c r="AD162">
        <v>4</v>
      </c>
      <c r="AE162">
        <v>6</v>
      </c>
      <c r="AF162">
        <v>3</v>
      </c>
      <c r="AG162">
        <v>3</v>
      </c>
      <c r="AH162">
        <v>3</v>
      </c>
      <c r="AI162" s="35">
        <v>6</v>
      </c>
      <c r="AJ162">
        <v>3</v>
      </c>
      <c r="AK162">
        <v>6</v>
      </c>
      <c r="AL162">
        <v>4</v>
      </c>
      <c r="AM162">
        <v>5</v>
      </c>
      <c r="AN162">
        <v>6</v>
      </c>
      <c r="AO162">
        <v>5</v>
      </c>
      <c r="AP162">
        <v>2</v>
      </c>
      <c r="AQ162">
        <v>6</v>
      </c>
      <c r="AR162">
        <v>6</v>
      </c>
      <c r="AS162">
        <v>6</v>
      </c>
      <c r="AT162">
        <v>6</v>
      </c>
      <c r="AU162">
        <v>6</v>
      </c>
      <c r="AV162">
        <f t="shared" si="71"/>
        <v>6</v>
      </c>
      <c r="AW162">
        <v>6</v>
      </c>
      <c r="AX162">
        <v>1</v>
      </c>
      <c r="AY162">
        <f t="shared" si="65"/>
        <v>4.625</v>
      </c>
      <c r="AZ162">
        <f t="shared" si="84"/>
        <v>1</v>
      </c>
      <c r="BA162">
        <f t="shared" si="82"/>
        <v>4.875</v>
      </c>
      <c r="BB162">
        <f t="shared" si="85"/>
        <v>1</v>
      </c>
      <c r="BC162" t="s">
        <v>86</v>
      </c>
      <c r="BD162" t="s">
        <v>186</v>
      </c>
      <c r="BE162" t="s">
        <v>187</v>
      </c>
      <c r="BF162">
        <v>1</v>
      </c>
      <c r="BH162">
        <f t="shared" si="61"/>
        <v>1</v>
      </c>
      <c r="BI162">
        <v>1</v>
      </c>
      <c r="BJ162">
        <v>1</v>
      </c>
      <c r="BK162">
        <v>1</v>
      </c>
      <c r="BL162" t="s">
        <v>156</v>
      </c>
      <c r="BM162" t="s">
        <v>157</v>
      </c>
      <c r="BN162" s="1">
        <v>6.1111111111111114E-3</v>
      </c>
      <c r="BO162" t="s">
        <v>188</v>
      </c>
      <c r="BP162" s="5" t="s">
        <v>736</v>
      </c>
      <c r="BQ162" s="5" t="s">
        <v>1148</v>
      </c>
      <c r="BR162" s="11" t="b">
        <f t="shared" si="89"/>
        <v>0</v>
      </c>
      <c r="BS162" s="11" t="b">
        <f t="shared" si="89"/>
        <v>0</v>
      </c>
      <c r="BT162" s="11" t="b">
        <f t="shared" si="89"/>
        <v>0</v>
      </c>
      <c r="BU162" s="11" t="b">
        <f t="shared" si="89"/>
        <v>0</v>
      </c>
      <c r="BV162" s="11" t="b">
        <f t="shared" si="88"/>
        <v>1</v>
      </c>
      <c r="BW162" s="11" t="b">
        <f t="shared" si="88"/>
        <v>0</v>
      </c>
      <c r="BZ162" s="11" t="b">
        <f t="shared" si="75"/>
        <v>0</v>
      </c>
      <c r="CA162" s="11" t="b">
        <f t="shared" si="76"/>
        <v>0</v>
      </c>
      <c r="CB162" s="11" t="b">
        <f t="shared" si="86"/>
        <v>0</v>
      </c>
      <c r="CC162" s="11" t="b">
        <f t="shared" si="86"/>
        <v>0</v>
      </c>
      <c r="CD162" s="11" t="b">
        <f t="shared" si="86"/>
        <v>0</v>
      </c>
      <c r="CE162" s="11" t="b">
        <f t="shared" si="86"/>
        <v>0</v>
      </c>
      <c r="CF162" s="11" t="b">
        <f t="shared" si="86"/>
        <v>0</v>
      </c>
      <c r="CG162" s="11" t="b">
        <f t="shared" si="86"/>
        <v>0</v>
      </c>
      <c r="CH162" s="11" t="b">
        <f t="shared" si="86"/>
        <v>0</v>
      </c>
      <c r="CI162" s="11" t="b">
        <f t="shared" si="86"/>
        <v>0</v>
      </c>
      <c r="CJ162" s="11" t="b">
        <f t="shared" si="86"/>
        <v>0</v>
      </c>
      <c r="CK162" s="11" t="b">
        <f t="shared" si="86"/>
        <v>0</v>
      </c>
      <c r="CL162" s="11" t="b">
        <f t="shared" si="86"/>
        <v>0</v>
      </c>
      <c r="CM162" s="11" t="b">
        <f t="shared" si="86"/>
        <v>0</v>
      </c>
      <c r="CN162" s="11" t="b">
        <f t="shared" si="86"/>
        <v>0</v>
      </c>
      <c r="CO162" s="11" t="b">
        <f t="shared" si="87"/>
        <v>0</v>
      </c>
      <c r="CP162" s="11" t="b">
        <f t="shared" si="78"/>
        <v>0</v>
      </c>
      <c r="CQ162" s="11" t="b">
        <f t="shared" si="77"/>
        <v>0</v>
      </c>
      <c r="CR162" t="s">
        <v>189</v>
      </c>
    </row>
    <row r="163" spans="1:96">
      <c r="A163" t="s">
        <v>190</v>
      </c>
      <c r="B163" t="s">
        <v>191</v>
      </c>
      <c r="C163" t="s">
        <v>53</v>
      </c>
      <c r="D163" t="s">
        <v>54</v>
      </c>
      <c r="E163" t="s">
        <v>144</v>
      </c>
      <c r="F163" t="s">
        <v>116</v>
      </c>
      <c r="G163">
        <f t="shared" si="79"/>
        <v>0</v>
      </c>
      <c r="H163">
        <f t="shared" si="79"/>
        <v>1</v>
      </c>
      <c r="I163">
        <f t="shared" si="79"/>
        <v>0</v>
      </c>
      <c r="J163">
        <f t="shared" si="79"/>
        <v>0</v>
      </c>
      <c r="K163">
        <f t="shared" si="67"/>
        <v>1</v>
      </c>
      <c r="L163" t="s">
        <v>72</v>
      </c>
      <c r="M163" t="s">
        <v>109</v>
      </c>
      <c r="N163" t="str">
        <f t="shared" si="68"/>
        <v>UK</v>
      </c>
      <c r="O163" t="s">
        <v>59</v>
      </c>
      <c r="P163" t="s">
        <v>85</v>
      </c>
      <c r="Q163">
        <v>1</v>
      </c>
      <c r="R163">
        <v>2</v>
      </c>
      <c r="S163">
        <v>1</v>
      </c>
      <c r="T163">
        <v>4</v>
      </c>
      <c r="U163">
        <v>5</v>
      </c>
      <c r="V163">
        <v>5</v>
      </c>
      <c r="W163">
        <v>1</v>
      </c>
      <c r="X163">
        <f t="shared" si="69"/>
        <v>-0.16666666666666666</v>
      </c>
      <c r="Y163">
        <f t="shared" si="70"/>
        <v>0.125</v>
      </c>
      <c r="Z163">
        <v>5</v>
      </c>
      <c r="AA163">
        <v>4</v>
      </c>
      <c r="AB163">
        <v>3</v>
      </c>
      <c r="AC163">
        <v>6</v>
      </c>
      <c r="AD163">
        <v>3</v>
      </c>
      <c r="AE163">
        <v>5</v>
      </c>
      <c r="AF163">
        <v>2</v>
      </c>
      <c r="AG163">
        <v>1</v>
      </c>
      <c r="AH163">
        <v>5</v>
      </c>
      <c r="AI163" s="35">
        <v>6</v>
      </c>
      <c r="AJ163">
        <v>6</v>
      </c>
      <c r="AK163">
        <v>3</v>
      </c>
      <c r="AL163">
        <v>5</v>
      </c>
      <c r="AM163">
        <v>6</v>
      </c>
      <c r="AN163">
        <v>5</v>
      </c>
      <c r="AO163">
        <v>6</v>
      </c>
      <c r="AP163">
        <v>6</v>
      </c>
      <c r="AQ163">
        <v>1</v>
      </c>
      <c r="AR163">
        <v>1</v>
      </c>
      <c r="AS163">
        <v>1</v>
      </c>
      <c r="AT163">
        <v>1</v>
      </c>
      <c r="AU163">
        <v>1</v>
      </c>
      <c r="AV163">
        <f t="shared" si="71"/>
        <v>1</v>
      </c>
      <c r="AW163">
        <v>6</v>
      </c>
      <c r="AX163">
        <v>4</v>
      </c>
      <c r="AY163">
        <f t="shared" ref="AY163:AY179" si="90">AVERAGE(AI163,AJ163,AK163,AL163,AM163,AN163,AO163,AP163)</f>
        <v>5.375</v>
      </c>
      <c r="AZ163">
        <f t="shared" si="84"/>
        <v>1</v>
      </c>
      <c r="BA163">
        <f t="shared" si="82"/>
        <v>4.125</v>
      </c>
      <c r="BB163">
        <f t="shared" si="85"/>
        <v>1</v>
      </c>
      <c r="BC163" t="s">
        <v>86</v>
      </c>
      <c r="BD163" t="s">
        <v>192</v>
      </c>
      <c r="BE163" t="s">
        <v>193</v>
      </c>
      <c r="BF163">
        <v>1</v>
      </c>
      <c r="BH163">
        <f t="shared" si="61"/>
        <v>1</v>
      </c>
      <c r="BI163">
        <v>1</v>
      </c>
      <c r="BJ163">
        <v>1</v>
      </c>
      <c r="BK163">
        <v>1</v>
      </c>
      <c r="BL163" t="s">
        <v>174</v>
      </c>
      <c r="BM163" t="s">
        <v>157</v>
      </c>
      <c r="BN163" s="1">
        <v>1.8981481481481482E-3</v>
      </c>
      <c r="BO163" t="s">
        <v>194</v>
      </c>
      <c r="BP163" s="5" t="s">
        <v>736</v>
      </c>
      <c r="BQ163" s="5" t="s">
        <v>1163</v>
      </c>
      <c r="BR163" s="11" t="b">
        <f t="shared" si="89"/>
        <v>0</v>
      </c>
      <c r="BS163" s="11" t="b">
        <f t="shared" si="89"/>
        <v>0</v>
      </c>
      <c r="BT163" s="11" t="b">
        <f t="shared" si="89"/>
        <v>0</v>
      </c>
      <c r="BU163" s="11" t="b">
        <f t="shared" si="89"/>
        <v>0</v>
      </c>
      <c r="BV163" s="11" t="b">
        <f t="shared" si="88"/>
        <v>0</v>
      </c>
      <c r="BW163" s="11" t="b">
        <f t="shared" si="88"/>
        <v>1</v>
      </c>
      <c r="BZ163" s="11" t="b">
        <f t="shared" si="75"/>
        <v>0</v>
      </c>
      <c r="CA163" s="11" t="b">
        <f t="shared" si="76"/>
        <v>0</v>
      </c>
      <c r="CB163" s="11" t="b">
        <f t="shared" si="86"/>
        <v>0</v>
      </c>
      <c r="CC163" s="11" t="b">
        <f t="shared" si="86"/>
        <v>0</v>
      </c>
      <c r="CD163" s="11" t="b">
        <f t="shared" si="86"/>
        <v>0</v>
      </c>
      <c r="CE163" s="11" t="b">
        <f t="shared" si="86"/>
        <v>0</v>
      </c>
      <c r="CF163" s="11" t="b">
        <f t="shared" si="86"/>
        <v>0</v>
      </c>
      <c r="CG163" s="11" t="b">
        <f t="shared" si="86"/>
        <v>0</v>
      </c>
      <c r="CH163" s="11" t="b">
        <f t="shared" si="86"/>
        <v>0</v>
      </c>
      <c r="CI163" s="11" t="b">
        <f t="shared" si="86"/>
        <v>0</v>
      </c>
      <c r="CJ163" s="11" t="b">
        <f t="shared" si="86"/>
        <v>0</v>
      </c>
      <c r="CK163" s="11" t="b">
        <f t="shared" si="86"/>
        <v>0</v>
      </c>
      <c r="CL163" s="11" t="b">
        <f t="shared" si="86"/>
        <v>0</v>
      </c>
      <c r="CM163" s="11" t="b">
        <f t="shared" si="86"/>
        <v>0</v>
      </c>
      <c r="CN163" s="11" t="b">
        <f t="shared" si="86"/>
        <v>0</v>
      </c>
      <c r="CO163" s="11" t="b">
        <f t="shared" si="87"/>
        <v>0</v>
      </c>
      <c r="CP163" s="11" t="b">
        <f t="shared" si="78"/>
        <v>0</v>
      </c>
      <c r="CQ163" s="11" t="b">
        <f t="shared" si="77"/>
        <v>0</v>
      </c>
      <c r="CR163" t="s">
        <v>195</v>
      </c>
    </row>
    <row r="164" spans="1:96">
      <c r="A164" t="s">
        <v>196</v>
      </c>
      <c r="B164" t="s">
        <v>197</v>
      </c>
      <c r="C164" t="s">
        <v>53</v>
      </c>
      <c r="D164" t="s">
        <v>54</v>
      </c>
      <c r="E164" t="s">
        <v>71</v>
      </c>
      <c r="F164" t="s">
        <v>83</v>
      </c>
      <c r="G164">
        <f t="shared" si="79"/>
        <v>0</v>
      </c>
      <c r="H164">
        <f t="shared" si="79"/>
        <v>0</v>
      </c>
      <c r="I164">
        <f t="shared" si="79"/>
        <v>1</v>
      </c>
      <c r="J164">
        <f t="shared" si="79"/>
        <v>0</v>
      </c>
      <c r="K164">
        <f t="shared" si="67"/>
        <v>1</v>
      </c>
      <c r="L164" t="s">
        <v>96</v>
      </c>
      <c r="M164" t="s">
        <v>109</v>
      </c>
      <c r="N164" t="str">
        <f t="shared" si="68"/>
        <v>UK</v>
      </c>
      <c r="O164" t="s">
        <v>74</v>
      </c>
      <c r="P164" t="s">
        <v>98</v>
      </c>
      <c r="Q164">
        <v>5</v>
      </c>
      <c r="R164">
        <v>3</v>
      </c>
      <c r="S164">
        <v>4</v>
      </c>
      <c r="T164">
        <v>3</v>
      </c>
      <c r="U164">
        <v>6</v>
      </c>
      <c r="V164">
        <v>5</v>
      </c>
      <c r="W164">
        <v>4</v>
      </c>
      <c r="X164">
        <f t="shared" si="69"/>
        <v>0.125</v>
      </c>
      <c r="Y164">
        <f t="shared" si="70"/>
        <v>-8.3333333333333329E-2</v>
      </c>
      <c r="Z164">
        <v>5</v>
      </c>
      <c r="AA164">
        <v>5</v>
      </c>
      <c r="AB164">
        <v>4</v>
      </c>
      <c r="AC164">
        <v>5</v>
      </c>
      <c r="AD164">
        <v>4</v>
      </c>
      <c r="AE164">
        <v>6</v>
      </c>
      <c r="AF164">
        <v>5</v>
      </c>
      <c r="AG164">
        <v>5</v>
      </c>
      <c r="AH164">
        <v>1</v>
      </c>
      <c r="AI164" s="35">
        <v>4</v>
      </c>
      <c r="AJ164">
        <v>4</v>
      </c>
      <c r="AK164">
        <v>6</v>
      </c>
      <c r="AL164">
        <v>4</v>
      </c>
      <c r="AM164">
        <v>5</v>
      </c>
      <c r="AN164">
        <v>4</v>
      </c>
      <c r="AO164">
        <v>5</v>
      </c>
      <c r="AP164">
        <v>4</v>
      </c>
      <c r="AQ164">
        <v>5</v>
      </c>
      <c r="AR164">
        <v>5</v>
      </c>
      <c r="AS164">
        <v>5</v>
      </c>
      <c r="AT164">
        <v>4</v>
      </c>
      <c r="AU164">
        <v>4</v>
      </c>
      <c r="AV164">
        <f t="shared" si="71"/>
        <v>4.5999999999999996</v>
      </c>
      <c r="AW164">
        <v>6</v>
      </c>
      <c r="AX164">
        <v>3</v>
      </c>
      <c r="AY164">
        <f t="shared" si="90"/>
        <v>4.5</v>
      </c>
      <c r="AZ164">
        <f t="shared" si="84"/>
        <v>1</v>
      </c>
      <c r="BA164">
        <f t="shared" si="82"/>
        <v>4.375</v>
      </c>
      <c r="BB164">
        <f t="shared" si="85"/>
        <v>1</v>
      </c>
      <c r="BC164" t="s">
        <v>61</v>
      </c>
      <c r="BD164" t="s">
        <v>198</v>
      </c>
      <c r="BE164" t="s">
        <v>199</v>
      </c>
      <c r="BF164">
        <v>2</v>
      </c>
      <c r="BH164">
        <f t="shared" si="61"/>
        <v>2</v>
      </c>
      <c r="BI164">
        <v>1</v>
      </c>
      <c r="BJ164">
        <v>5</v>
      </c>
      <c r="BK164">
        <v>1</v>
      </c>
      <c r="BL164" t="s">
        <v>200</v>
      </c>
      <c r="BM164" t="s">
        <v>65</v>
      </c>
      <c r="BN164" s="1">
        <v>5.208333333333333E-3</v>
      </c>
      <c r="BO164" t="s">
        <v>201</v>
      </c>
      <c r="BP164" s="5" t="s">
        <v>736</v>
      </c>
      <c r="BQ164" s="5" t="s">
        <v>1148</v>
      </c>
      <c r="BR164" s="11" t="b">
        <f t="shared" si="89"/>
        <v>0</v>
      </c>
      <c r="BS164" s="11" t="b">
        <f t="shared" si="89"/>
        <v>0</v>
      </c>
      <c r="BT164" s="11" t="b">
        <f t="shared" si="89"/>
        <v>0</v>
      </c>
      <c r="BU164" s="11" t="b">
        <f t="shared" si="89"/>
        <v>0</v>
      </c>
      <c r="BV164" s="11" t="b">
        <f t="shared" si="88"/>
        <v>1</v>
      </c>
      <c r="BW164" s="11" t="b">
        <f t="shared" si="88"/>
        <v>0</v>
      </c>
      <c r="BZ164" s="11" t="b">
        <f t="shared" si="75"/>
        <v>0</v>
      </c>
      <c r="CA164" s="11" t="b">
        <f t="shared" si="76"/>
        <v>0</v>
      </c>
      <c r="CB164" s="11" t="b">
        <f t="shared" si="86"/>
        <v>0</v>
      </c>
      <c r="CC164" s="11" t="b">
        <f t="shared" si="86"/>
        <v>0</v>
      </c>
      <c r="CD164" s="11" t="b">
        <f t="shared" si="86"/>
        <v>0</v>
      </c>
      <c r="CE164" s="11" t="b">
        <f t="shared" si="86"/>
        <v>0</v>
      </c>
      <c r="CF164" s="11" t="b">
        <f t="shared" si="86"/>
        <v>0</v>
      </c>
      <c r="CG164" s="11" t="b">
        <f t="shared" si="86"/>
        <v>0</v>
      </c>
      <c r="CH164" s="11" t="b">
        <f t="shared" si="86"/>
        <v>0</v>
      </c>
      <c r="CI164" s="11" t="b">
        <f t="shared" si="86"/>
        <v>0</v>
      </c>
      <c r="CJ164" s="11" t="b">
        <f t="shared" si="86"/>
        <v>0</v>
      </c>
      <c r="CK164" s="11" t="b">
        <f t="shared" si="86"/>
        <v>0</v>
      </c>
      <c r="CL164" s="11" t="b">
        <f t="shared" si="86"/>
        <v>0</v>
      </c>
      <c r="CM164" s="11" t="b">
        <f t="shared" si="86"/>
        <v>0</v>
      </c>
      <c r="CN164" s="11" t="b">
        <f t="shared" si="86"/>
        <v>0</v>
      </c>
      <c r="CO164" s="11" t="b">
        <f t="shared" si="87"/>
        <v>0</v>
      </c>
      <c r="CP164" s="11" t="b">
        <f t="shared" si="78"/>
        <v>0</v>
      </c>
      <c r="CQ164" s="11" t="b">
        <f t="shared" si="77"/>
        <v>0</v>
      </c>
    </row>
    <row r="165" spans="1:96">
      <c r="A165" t="s">
        <v>202</v>
      </c>
      <c r="B165" t="s">
        <v>203</v>
      </c>
      <c r="C165" t="s">
        <v>53</v>
      </c>
      <c r="D165" t="s">
        <v>54</v>
      </c>
      <c r="E165" t="s">
        <v>55</v>
      </c>
      <c r="F165" t="s">
        <v>56</v>
      </c>
      <c r="G165">
        <f t="shared" si="79"/>
        <v>0</v>
      </c>
      <c r="H165">
        <f t="shared" si="79"/>
        <v>0</v>
      </c>
      <c r="I165">
        <f t="shared" si="79"/>
        <v>0</v>
      </c>
      <c r="J165">
        <f t="shared" si="79"/>
        <v>1</v>
      </c>
      <c r="K165">
        <f t="shared" si="67"/>
        <v>1</v>
      </c>
      <c r="L165" t="s">
        <v>72</v>
      </c>
      <c r="M165" t="s">
        <v>204</v>
      </c>
      <c r="N165" t="str">
        <f t="shared" si="68"/>
        <v>Spain</v>
      </c>
      <c r="O165" t="s">
        <v>74</v>
      </c>
      <c r="P165" t="s">
        <v>60</v>
      </c>
      <c r="Q165">
        <v>4</v>
      </c>
      <c r="R165">
        <v>0</v>
      </c>
      <c r="S165">
        <v>4</v>
      </c>
      <c r="T165">
        <v>1</v>
      </c>
      <c r="U165">
        <v>5</v>
      </c>
      <c r="V165">
        <v>2</v>
      </c>
      <c r="W165">
        <v>4</v>
      </c>
      <c r="X165">
        <f t="shared" si="69"/>
        <v>0.29166666666666669</v>
      </c>
      <c r="Y165">
        <f t="shared" si="70"/>
        <v>-0.25</v>
      </c>
      <c r="Z165">
        <v>5</v>
      </c>
      <c r="AA165">
        <v>5</v>
      </c>
      <c r="AB165">
        <v>4</v>
      </c>
      <c r="AC165">
        <v>4</v>
      </c>
      <c r="AD165">
        <v>4</v>
      </c>
      <c r="AE165">
        <v>2</v>
      </c>
      <c r="AF165">
        <v>3</v>
      </c>
      <c r="AG165">
        <v>3</v>
      </c>
      <c r="AH165">
        <v>3</v>
      </c>
      <c r="AI165" s="35">
        <v>5</v>
      </c>
      <c r="AJ165">
        <v>4</v>
      </c>
      <c r="AK165">
        <v>5</v>
      </c>
      <c r="AL165">
        <v>2</v>
      </c>
      <c r="AM165">
        <v>6</v>
      </c>
      <c r="AN165">
        <v>5</v>
      </c>
      <c r="AO165">
        <v>5</v>
      </c>
      <c r="AP165">
        <v>1</v>
      </c>
      <c r="AQ165">
        <v>5</v>
      </c>
      <c r="AR165">
        <v>5</v>
      </c>
      <c r="AS165">
        <v>5</v>
      </c>
      <c r="AT165">
        <v>5</v>
      </c>
      <c r="AU165">
        <v>5</v>
      </c>
      <c r="AV165">
        <f t="shared" si="71"/>
        <v>5</v>
      </c>
      <c r="AW165">
        <v>6</v>
      </c>
      <c r="AX165">
        <v>1</v>
      </c>
      <c r="AY165">
        <f t="shared" si="90"/>
        <v>4.125</v>
      </c>
      <c r="AZ165">
        <f t="shared" si="84"/>
        <v>1</v>
      </c>
      <c r="BA165">
        <f t="shared" si="82"/>
        <v>3.75</v>
      </c>
      <c r="BB165">
        <f t="shared" si="85"/>
        <v>1</v>
      </c>
      <c r="BC165" t="s">
        <v>86</v>
      </c>
      <c r="BD165" t="s">
        <v>205</v>
      </c>
      <c r="BE165" t="s">
        <v>206</v>
      </c>
      <c r="BF165">
        <v>1</v>
      </c>
      <c r="BH165">
        <f t="shared" si="61"/>
        <v>1</v>
      </c>
      <c r="BI165">
        <v>1</v>
      </c>
      <c r="BJ165">
        <v>5</v>
      </c>
      <c r="BK165">
        <v>1</v>
      </c>
      <c r="BL165" t="s">
        <v>207</v>
      </c>
      <c r="BM165" t="s">
        <v>90</v>
      </c>
      <c r="BN165" s="1">
        <v>8.2523148148148148E-3</v>
      </c>
      <c r="BO165" t="s">
        <v>208</v>
      </c>
      <c r="BP165" s="5" t="s">
        <v>1051</v>
      </c>
      <c r="BQ165" s="5" t="s">
        <v>1145</v>
      </c>
      <c r="BR165" s="11" t="b">
        <f t="shared" si="89"/>
        <v>0</v>
      </c>
      <c r="BS165" s="11" t="b">
        <f t="shared" si="89"/>
        <v>0</v>
      </c>
      <c r="BT165" s="11" t="b">
        <f t="shared" si="89"/>
        <v>0</v>
      </c>
      <c r="BU165" s="11" t="b">
        <f t="shared" si="89"/>
        <v>0</v>
      </c>
      <c r="BV165" s="11" t="b">
        <f t="shared" si="88"/>
        <v>0</v>
      </c>
      <c r="BW165" s="11" t="b">
        <f t="shared" si="88"/>
        <v>0</v>
      </c>
      <c r="BX165" s="5" t="s">
        <v>1131</v>
      </c>
      <c r="BY165" s="5" t="s">
        <v>1132</v>
      </c>
      <c r="BZ165" s="11" t="b">
        <f t="shared" si="75"/>
        <v>0</v>
      </c>
      <c r="CA165" s="11" t="b">
        <f t="shared" si="76"/>
        <v>0</v>
      </c>
      <c r="CB165" s="11" t="b">
        <f t="shared" si="86"/>
        <v>0</v>
      </c>
      <c r="CC165" s="11" t="b">
        <f t="shared" si="86"/>
        <v>1</v>
      </c>
      <c r="CD165" s="11" t="b">
        <f t="shared" si="86"/>
        <v>0</v>
      </c>
      <c r="CE165" s="11" t="b">
        <f t="shared" si="86"/>
        <v>0</v>
      </c>
      <c r="CF165" s="11" t="b">
        <f t="shared" si="86"/>
        <v>0</v>
      </c>
      <c r="CG165" s="11" t="b">
        <f t="shared" si="86"/>
        <v>1</v>
      </c>
      <c r="CH165" s="11" t="b">
        <f t="shared" si="86"/>
        <v>0</v>
      </c>
      <c r="CI165" s="11" t="b">
        <f t="shared" si="86"/>
        <v>0</v>
      </c>
      <c r="CJ165" s="11" t="b">
        <f t="shared" si="86"/>
        <v>0</v>
      </c>
      <c r="CK165" s="11" t="b">
        <f t="shared" si="86"/>
        <v>0</v>
      </c>
      <c r="CL165" s="11" t="b">
        <f t="shared" ref="CB165:CN179" si="91">ISNUMBER(SEARCH(CL$2,$BX165))</f>
        <v>1</v>
      </c>
      <c r="CM165" s="11" t="b">
        <f t="shared" si="91"/>
        <v>0</v>
      </c>
      <c r="CN165" s="11" t="b">
        <f t="shared" si="91"/>
        <v>0</v>
      </c>
      <c r="CO165" s="11" t="b">
        <f t="shared" si="87"/>
        <v>0</v>
      </c>
      <c r="CP165" s="11" t="b">
        <f t="shared" si="78"/>
        <v>1</v>
      </c>
      <c r="CQ165" s="11" t="b">
        <f t="shared" si="77"/>
        <v>0</v>
      </c>
    </row>
    <row r="166" spans="1:96">
      <c r="A166" t="s">
        <v>209</v>
      </c>
      <c r="B166" t="s">
        <v>210</v>
      </c>
      <c r="C166" t="s">
        <v>53</v>
      </c>
      <c r="D166" t="s">
        <v>81</v>
      </c>
      <c r="E166" t="s">
        <v>144</v>
      </c>
      <c r="F166" t="s">
        <v>56</v>
      </c>
      <c r="G166">
        <f t="shared" si="79"/>
        <v>0</v>
      </c>
      <c r="H166">
        <f t="shared" si="79"/>
        <v>0</v>
      </c>
      <c r="I166">
        <f t="shared" si="79"/>
        <v>0</v>
      </c>
      <c r="J166">
        <f t="shared" si="79"/>
        <v>1</v>
      </c>
      <c r="K166">
        <f t="shared" si="67"/>
        <v>1</v>
      </c>
      <c r="L166" t="s">
        <v>96</v>
      </c>
      <c r="M166" t="s">
        <v>211</v>
      </c>
      <c r="N166" t="str">
        <f t="shared" si="68"/>
        <v>New Zealand</v>
      </c>
      <c r="O166" t="s">
        <v>59</v>
      </c>
      <c r="P166" t="s">
        <v>60</v>
      </c>
      <c r="Q166">
        <v>3</v>
      </c>
      <c r="R166">
        <v>5</v>
      </c>
      <c r="S166">
        <v>4</v>
      </c>
      <c r="T166">
        <v>1</v>
      </c>
      <c r="U166">
        <v>2</v>
      </c>
      <c r="V166">
        <v>5</v>
      </c>
      <c r="W166">
        <v>3</v>
      </c>
      <c r="X166">
        <f t="shared" si="69"/>
        <v>4.1666666666666664E-2</v>
      </c>
      <c r="Y166">
        <f t="shared" si="70"/>
        <v>4.1666666666666664E-2</v>
      </c>
      <c r="Z166">
        <v>2</v>
      </c>
      <c r="AA166">
        <v>3</v>
      </c>
      <c r="AB166">
        <v>1</v>
      </c>
      <c r="AC166">
        <v>2</v>
      </c>
      <c r="AD166">
        <v>2</v>
      </c>
      <c r="AE166">
        <v>4</v>
      </c>
      <c r="AF166">
        <v>1</v>
      </c>
      <c r="AG166">
        <v>5</v>
      </c>
      <c r="AH166">
        <v>1</v>
      </c>
      <c r="AI166" s="35">
        <v>3</v>
      </c>
      <c r="AJ166">
        <v>2</v>
      </c>
      <c r="AK166">
        <v>2</v>
      </c>
      <c r="AL166">
        <v>3</v>
      </c>
      <c r="AM166">
        <v>5</v>
      </c>
      <c r="AN166">
        <v>2</v>
      </c>
      <c r="AO166">
        <v>2</v>
      </c>
      <c r="AP166">
        <v>1</v>
      </c>
      <c r="AQ166">
        <v>2</v>
      </c>
      <c r="AR166">
        <v>3</v>
      </c>
      <c r="AS166">
        <v>2</v>
      </c>
      <c r="AT166">
        <v>2</v>
      </c>
      <c r="AU166">
        <v>2</v>
      </c>
      <c r="AV166">
        <f t="shared" si="71"/>
        <v>2.2000000000000002</v>
      </c>
      <c r="AW166">
        <v>6</v>
      </c>
      <c r="AX166">
        <v>1</v>
      </c>
      <c r="AY166">
        <f t="shared" si="90"/>
        <v>2.5</v>
      </c>
      <c r="AZ166">
        <f t="shared" si="84"/>
        <v>0</v>
      </c>
      <c r="BA166">
        <f t="shared" si="82"/>
        <v>2</v>
      </c>
      <c r="BB166">
        <f t="shared" si="85"/>
        <v>0</v>
      </c>
      <c r="BC166" t="s">
        <v>61</v>
      </c>
      <c r="BD166" t="s">
        <v>87</v>
      </c>
      <c r="BE166" t="s">
        <v>212</v>
      </c>
      <c r="BF166">
        <v>1</v>
      </c>
      <c r="BH166">
        <f t="shared" si="61"/>
        <v>1</v>
      </c>
      <c r="BI166">
        <v>1</v>
      </c>
      <c r="BJ166">
        <v>5</v>
      </c>
      <c r="BK166">
        <v>1</v>
      </c>
      <c r="BL166" t="s">
        <v>64</v>
      </c>
      <c r="BM166" t="s">
        <v>65</v>
      </c>
      <c r="BN166" s="1">
        <v>3.6111111111111114E-3</v>
      </c>
      <c r="BO166" t="s">
        <v>213</v>
      </c>
      <c r="BP166" s="5" t="s">
        <v>1042</v>
      </c>
      <c r="BR166" s="11" t="b">
        <f t="shared" si="89"/>
        <v>0</v>
      </c>
      <c r="BS166" s="11" t="b">
        <f t="shared" si="89"/>
        <v>0</v>
      </c>
      <c r="BT166" s="11" t="b">
        <f t="shared" si="89"/>
        <v>0</v>
      </c>
      <c r="BU166" s="11" t="b">
        <f t="shared" si="89"/>
        <v>0</v>
      </c>
      <c r="BV166" s="11" t="b">
        <f t="shared" si="88"/>
        <v>0</v>
      </c>
      <c r="BW166" s="11" t="b">
        <f t="shared" si="88"/>
        <v>0</v>
      </c>
      <c r="BX166" s="5" t="s">
        <v>1054</v>
      </c>
      <c r="BY166" s="9" t="s">
        <v>1133</v>
      </c>
      <c r="BZ166" s="11" t="b">
        <f t="shared" si="75"/>
        <v>0</v>
      </c>
      <c r="CA166" s="11" t="b">
        <f t="shared" si="76"/>
        <v>1</v>
      </c>
      <c r="CB166" s="11" t="b">
        <f t="shared" si="91"/>
        <v>0</v>
      </c>
      <c r="CC166" s="11" t="b">
        <f t="shared" si="91"/>
        <v>0</v>
      </c>
      <c r="CD166" s="11" t="b">
        <f t="shared" si="91"/>
        <v>0</v>
      </c>
      <c r="CE166" s="11" t="b">
        <f t="shared" si="91"/>
        <v>0</v>
      </c>
      <c r="CF166" s="11" t="b">
        <f t="shared" si="91"/>
        <v>0</v>
      </c>
      <c r="CG166" s="11" t="b">
        <f t="shared" si="91"/>
        <v>0</v>
      </c>
      <c r="CH166" s="11" t="b">
        <f t="shared" si="91"/>
        <v>0</v>
      </c>
      <c r="CI166" s="11" t="b">
        <f t="shared" si="91"/>
        <v>0</v>
      </c>
      <c r="CJ166" s="11" t="b">
        <f t="shared" si="91"/>
        <v>0</v>
      </c>
      <c r="CK166" s="11" t="b">
        <f t="shared" si="91"/>
        <v>0</v>
      </c>
      <c r="CL166" s="11" t="b">
        <f t="shared" si="91"/>
        <v>0</v>
      </c>
      <c r="CM166" s="11" t="b">
        <f t="shared" si="91"/>
        <v>0</v>
      </c>
      <c r="CN166" s="11" t="b">
        <f t="shared" si="91"/>
        <v>0</v>
      </c>
      <c r="CO166" s="11" t="b">
        <f t="shared" si="87"/>
        <v>0</v>
      </c>
      <c r="CP166" s="11" t="b">
        <f t="shared" si="78"/>
        <v>0</v>
      </c>
      <c r="CQ166" s="11" t="b">
        <f t="shared" si="77"/>
        <v>0</v>
      </c>
    </row>
    <row r="167" spans="1:96">
      <c r="A167" t="s">
        <v>214</v>
      </c>
      <c r="B167" t="s">
        <v>215</v>
      </c>
      <c r="C167" t="s">
        <v>53</v>
      </c>
      <c r="D167" t="s">
        <v>70</v>
      </c>
      <c r="E167" t="s">
        <v>144</v>
      </c>
      <c r="F167" t="s">
        <v>56</v>
      </c>
      <c r="G167">
        <f t="shared" si="79"/>
        <v>0</v>
      </c>
      <c r="H167">
        <f t="shared" si="79"/>
        <v>0</v>
      </c>
      <c r="I167">
        <f t="shared" si="79"/>
        <v>0</v>
      </c>
      <c r="J167">
        <f t="shared" si="79"/>
        <v>1</v>
      </c>
      <c r="K167">
        <f t="shared" si="67"/>
        <v>1</v>
      </c>
      <c r="L167" t="s">
        <v>96</v>
      </c>
      <c r="M167" t="s">
        <v>84</v>
      </c>
      <c r="N167" t="str">
        <f t="shared" si="68"/>
        <v>United States</v>
      </c>
      <c r="O167" t="s">
        <v>74</v>
      </c>
      <c r="P167" t="s">
        <v>98</v>
      </c>
      <c r="Q167">
        <v>1</v>
      </c>
      <c r="R167">
        <v>3</v>
      </c>
      <c r="S167">
        <v>2</v>
      </c>
      <c r="T167">
        <v>4</v>
      </c>
      <c r="U167">
        <v>3</v>
      </c>
      <c r="V167">
        <v>5</v>
      </c>
      <c r="W167">
        <v>4</v>
      </c>
      <c r="X167">
        <f t="shared" si="69"/>
        <v>-0.16666666666666666</v>
      </c>
      <c r="Y167">
        <f t="shared" si="70"/>
        <v>8.3333333333333329E-2</v>
      </c>
      <c r="Z167">
        <v>6</v>
      </c>
      <c r="AA167">
        <v>6</v>
      </c>
      <c r="AB167">
        <v>6</v>
      </c>
      <c r="AC167">
        <v>6</v>
      </c>
      <c r="AD167">
        <v>6</v>
      </c>
      <c r="AE167">
        <v>6</v>
      </c>
      <c r="AF167">
        <v>6</v>
      </c>
      <c r="AG167">
        <v>0</v>
      </c>
      <c r="AH167">
        <v>6</v>
      </c>
      <c r="AI167" s="35">
        <v>6</v>
      </c>
      <c r="AJ167">
        <v>6</v>
      </c>
      <c r="AK167">
        <v>6</v>
      </c>
      <c r="AL167">
        <v>6</v>
      </c>
      <c r="AM167">
        <v>6</v>
      </c>
      <c r="AN167">
        <v>6</v>
      </c>
      <c r="AO167">
        <v>6</v>
      </c>
      <c r="AP167">
        <v>6</v>
      </c>
      <c r="AQ167">
        <v>6</v>
      </c>
      <c r="AR167">
        <v>6</v>
      </c>
      <c r="AS167">
        <v>6</v>
      </c>
      <c r="AT167">
        <v>6</v>
      </c>
      <c r="AU167">
        <v>6</v>
      </c>
      <c r="AV167">
        <f t="shared" si="71"/>
        <v>6</v>
      </c>
      <c r="AW167">
        <v>6</v>
      </c>
      <c r="AX167">
        <v>0</v>
      </c>
      <c r="AY167">
        <f t="shared" si="90"/>
        <v>6</v>
      </c>
      <c r="AZ167">
        <f t="shared" si="84"/>
        <v>1</v>
      </c>
      <c r="BA167">
        <f t="shared" si="82"/>
        <v>6</v>
      </c>
      <c r="BB167">
        <f t="shared" si="85"/>
        <v>1</v>
      </c>
      <c r="BC167" t="s">
        <v>86</v>
      </c>
      <c r="BD167" t="s">
        <v>216</v>
      </c>
      <c r="BE167" t="s">
        <v>217</v>
      </c>
      <c r="BF167">
        <v>1</v>
      </c>
      <c r="BH167">
        <f t="shared" si="61"/>
        <v>1</v>
      </c>
      <c r="BI167">
        <v>1</v>
      </c>
      <c r="BJ167">
        <v>2</v>
      </c>
      <c r="BK167">
        <v>1</v>
      </c>
      <c r="BL167" t="s">
        <v>156</v>
      </c>
      <c r="BM167" t="s">
        <v>157</v>
      </c>
      <c r="BN167" s="1">
        <v>4.8958333333333328E-3</v>
      </c>
      <c r="BO167" t="s">
        <v>218</v>
      </c>
      <c r="BP167" s="5" t="s">
        <v>736</v>
      </c>
      <c r="BQ167" s="5" t="s">
        <v>1166</v>
      </c>
      <c r="BR167" s="11" t="b">
        <f t="shared" si="89"/>
        <v>0</v>
      </c>
      <c r="BS167" s="11" t="b">
        <f t="shared" si="89"/>
        <v>0</v>
      </c>
      <c r="BT167" s="11" t="b">
        <f t="shared" si="89"/>
        <v>0</v>
      </c>
      <c r="BU167" s="11" t="b">
        <f t="shared" si="89"/>
        <v>1</v>
      </c>
      <c r="BV167" s="11" t="b">
        <f t="shared" si="88"/>
        <v>0</v>
      </c>
      <c r="BW167" s="11" t="b">
        <f t="shared" si="88"/>
        <v>1</v>
      </c>
      <c r="BZ167" s="11" t="b">
        <f t="shared" si="75"/>
        <v>0</v>
      </c>
      <c r="CA167" s="11" t="b">
        <f t="shared" si="76"/>
        <v>0</v>
      </c>
      <c r="CB167" s="11" t="b">
        <f t="shared" si="91"/>
        <v>0</v>
      </c>
      <c r="CC167" s="11" t="b">
        <f t="shared" si="91"/>
        <v>0</v>
      </c>
      <c r="CD167" s="11" t="b">
        <f t="shared" si="91"/>
        <v>0</v>
      </c>
      <c r="CE167" s="11" t="b">
        <f t="shared" si="91"/>
        <v>0</v>
      </c>
      <c r="CF167" s="11" t="b">
        <f t="shared" si="91"/>
        <v>0</v>
      </c>
      <c r="CG167" s="11" t="b">
        <f t="shared" si="91"/>
        <v>0</v>
      </c>
      <c r="CH167" s="11" t="b">
        <f t="shared" si="91"/>
        <v>0</v>
      </c>
      <c r="CI167" s="11" t="b">
        <f t="shared" si="91"/>
        <v>0</v>
      </c>
      <c r="CJ167" s="11" t="b">
        <f t="shared" si="91"/>
        <v>0</v>
      </c>
      <c r="CK167" s="11" t="b">
        <f t="shared" si="91"/>
        <v>0</v>
      </c>
      <c r="CL167" s="11" t="b">
        <f t="shared" si="91"/>
        <v>0</v>
      </c>
      <c r="CM167" s="11" t="b">
        <f t="shared" si="91"/>
        <v>0</v>
      </c>
      <c r="CN167" s="11" t="b">
        <f t="shared" si="91"/>
        <v>0</v>
      </c>
      <c r="CO167" s="11" t="b">
        <f t="shared" si="87"/>
        <v>0</v>
      </c>
      <c r="CP167" s="11" t="b">
        <f t="shared" si="78"/>
        <v>0</v>
      </c>
      <c r="CQ167" s="11" t="b">
        <f t="shared" si="77"/>
        <v>0</v>
      </c>
      <c r="CR167" t="s">
        <v>219</v>
      </c>
    </row>
    <row r="168" spans="1:96">
      <c r="A168" t="s">
        <v>220</v>
      </c>
      <c r="B168" t="s">
        <v>221</v>
      </c>
      <c r="C168" t="s">
        <v>53</v>
      </c>
      <c r="D168" t="s">
        <v>54</v>
      </c>
      <c r="E168" t="s">
        <v>55</v>
      </c>
      <c r="F168" t="s">
        <v>222</v>
      </c>
      <c r="G168">
        <f t="shared" si="79"/>
        <v>0</v>
      </c>
      <c r="H168">
        <f t="shared" si="79"/>
        <v>1</v>
      </c>
      <c r="I168">
        <f t="shared" si="79"/>
        <v>1</v>
      </c>
      <c r="J168">
        <f t="shared" si="79"/>
        <v>0</v>
      </c>
      <c r="K168">
        <f t="shared" si="67"/>
        <v>2</v>
      </c>
      <c r="L168" t="s">
        <v>124</v>
      </c>
      <c r="M168" t="s">
        <v>84</v>
      </c>
      <c r="N168" t="str">
        <f t="shared" si="68"/>
        <v>United States</v>
      </c>
      <c r="O168" t="s">
        <v>74</v>
      </c>
      <c r="P168" t="s">
        <v>60</v>
      </c>
      <c r="Q168">
        <v>3</v>
      </c>
      <c r="R168">
        <v>2</v>
      </c>
      <c r="S168">
        <v>5</v>
      </c>
      <c r="T168">
        <v>1</v>
      </c>
      <c r="U168">
        <v>5</v>
      </c>
      <c r="V168">
        <v>4</v>
      </c>
      <c r="W168">
        <v>2</v>
      </c>
      <c r="X168">
        <f t="shared" si="69"/>
        <v>0.20833333333333334</v>
      </c>
      <c r="Y168">
        <f t="shared" si="70"/>
        <v>-8.3333333333333329E-2</v>
      </c>
      <c r="Z168">
        <v>5</v>
      </c>
      <c r="AA168">
        <v>2</v>
      </c>
      <c r="AB168">
        <v>1</v>
      </c>
      <c r="AC168">
        <v>5</v>
      </c>
      <c r="AD168">
        <v>4</v>
      </c>
      <c r="AE168">
        <v>5</v>
      </c>
      <c r="AF168">
        <v>2</v>
      </c>
      <c r="AG168">
        <v>4</v>
      </c>
      <c r="AH168">
        <v>2</v>
      </c>
      <c r="AI168" s="35">
        <v>6</v>
      </c>
      <c r="AJ168">
        <v>3</v>
      </c>
      <c r="AK168">
        <v>4</v>
      </c>
      <c r="AL168">
        <v>4</v>
      </c>
      <c r="AM168">
        <v>5</v>
      </c>
      <c r="AN168">
        <v>5</v>
      </c>
      <c r="AO168">
        <v>5</v>
      </c>
      <c r="AP168">
        <v>3</v>
      </c>
      <c r="AQ168">
        <v>4</v>
      </c>
      <c r="AR168">
        <v>4</v>
      </c>
      <c r="AS168">
        <v>5</v>
      </c>
      <c r="AT168">
        <v>4</v>
      </c>
      <c r="AU168">
        <v>4</v>
      </c>
      <c r="AV168">
        <f t="shared" si="71"/>
        <v>4.2</v>
      </c>
      <c r="AW168">
        <v>6</v>
      </c>
      <c r="AX168">
        <v>0</v>
      </c>
      <c r="AY168">
        <f t="shared" si="90"/>
        <v>4.375</v>
      </c>
      <c r="AZ168">
        <f t="shared" si="84"/>
        <v>1</v>
      </c>
      <c r="BA168">
        <f t="shared" si="82"/>
        <v>3.25</v>
      </c>
      <c r="BB168">
        <f t="shared" si="85"/>
        <v>1</v>
      </c>
      <c r="BC168" t="s">
        <v>61</v>
      </c>
      <c r="BD168" t="s">
        <v>223</v>
      </c>
      <c r="BE168" t="s">
        <v>224</v>
      </c>
      <c r="BF168">
        <v>0</v>
      </c>
      <c r="BG168">
        <v>1</v>
      </c>
      <c r="BH168">
        <f t="shared" si="61"/>
        <v>1</v>
      </c>
      <c r="BI168">
        <v>1</v>
      </c>
      <c r="BJ168">
        <v>1</v>
      </c>
      <c r="BK168">
        <v>1</v>
      </c>
      <c r="BL168" t="s">
        <v>64</v>
      </c>
      <c r="BM168" t="s">
        <v>65</v>
      </c>
      <c r="BN168" s="1">
        <v>8.4953703703703701E-3</v>
      </c>
      <c r="BP168" s="5" t="s">
        <v>1041</v>
      </c>
      <c r="BR168" s="11" t="b">
        <f t="shared" si="89"/>
        <v>0</v>
      </c>
      <c r="BS168" s="11" t="b">
        <f t="shared" si="89"/>
        <v>0</v>
      </c>
      <c r="BT168" s="11" t="b">
        <f t="shared" si="89"/>
        <v>0</v>
      </c>
      <c r="BU168" s="11" t="b">
        <f t="shared" si="89"/>
        <v>0</v>
      </c>
      <c r="BV168" s="11" t="b">
        <f t="shared" si="88"/>
        <v>0</v>
      </c>
      <c r="BW168" s="11" t="b">
        <f t="shared" si="88"/>
        <v>0</v>
      </c>
      <c r="BZ168" s="11" t="b">
        <f t="shared" si="75"/>
        <v>0</v>
      </c>
      <c r="CA168" s="11" t="b">
        <f t="shared" si="76"/>
        <v>0</v>
      </c>
      <c r="CB168" s="11" t="b">
        <f t="shared" si="91"/>
        <v>0</v>
      </c>
      <c r="CC168" s="11" t="b">
        <f t="shared" si="91"/>
        <v>0</v>
      </c>
      <c r="CD168" s="11" t="b">
        <f t="shared" si="91"/>
        <v>0</v>
      </c>
      <c r="CE168" s="11" t="b">
        <f t="shared" si="91"/>
        <v>0</v>
      </c>
      <c r="CF168" s="11" t="b">
        <f t="shared" si="91"/>
        <v>0</v>
      </c>
      <c r="CG168" s="11" t="b">
        <f t="shared" si="91"/>
        <v>0</v>
      </c>
      <c r="CH168" s="11" t="b">
        <f t="shared" si="91"/>
        <v>0</v>
      </c>
      <c r="CI168" s="11" t="b">
        <f t="shared" si="91"/>
        <v>0</v>
      </c>
      <c r="CJ168" s="11" t="b">
        <f t="shared" si="91"/>
        <v>0</v>
      </c>
      <c r="CK168" s="11" t="b">
        <f t="shared" si="91"/>
        <v>0</v>
      </c>
      <c r="CL168" s="11" t="b">
        <f t="shared" si="91"/>
        <v>0</v>
      </c>
      <c r="CM168" s="11" t="b">
        <f t="shared" si="91"/>
        <v>0</v>
      </c>
      <c r="CN168" s="11" t="b">
        <f t="shared" si="91"/>
        <v>0</v>
      </c>
      <c r="CO168" s="11" t="b">
        <f t="shared" si="87"/>
        <v>0</v>
      </c>
      <c r="CP168" s="11" t="b">
        <f t="shared" si="78"/>
        <v>0</v>
      </c>
      <c r="CQ168" s="11" t="b">
        <f t="shared" si="77"/>
        <v>0</v>
      </c>
    </row>
    <row r="169" spans="1:96">
      <c r="A169" t="s">
        <v>225</v>
      </c>
      <c r="B169" t="s">
        <v>226</v>
      </c>
      <c r="C169" t="s">
        <v>53</v>
      </c>
      <c r="D169" t="s">
        <v>54</v>
      </c>
      <c r="E169" t="s">
        <v>144</v>
      </c>
      <c r="F169" t="s">
        <v>116</v>
      </c>
      <c r="G169">
        <f t="shared" si="79"/>
        <v>0</v>
      </c>
      <c r="H169">
        <f t="shared" si="79"/>
        <v>1</v>
      </c>
      <c r="I169">
        <f t="shared" si="79"/>
        <v>0</v>
      </c>
      <c r="J169">
        <f t="shared" si="79"/>
        <v>0</v>
      </c>
      <c r="K169">
        <f t="shared" si="67"/>
        <v>1</v>
      </c>
      <c r="L169" t="s">
        <v>72</v>
      </c>
      <c r="M169" t="s">
        <v>227</v>
      </c>
      <c r="N169" t="str">
        <f t="shared" si="68"/>
        <v>Denmark</v>
      </c>
      <c r="O169" t="s">
        <v>59</v>
      </c>
      <c r="P169" t="s">
        <v>60</v>
      </c>
      <c r="Q169">
        <v>3</v>
      </c>
      <c r="R169">
        <v>3</v>
      </c>
      <c r="S169">
        <v>3</v>
      </c>
      <c r="T169">
        <v>2</v>
      </c>
      <c r="U169">
        <v>3</v>
      </c>
      <c r="V169">
        <v>4</v>
      </c>
      <c r="W169">
        <v>5</v>
      </c>
      <c r="X169">
        <f t="shared" si="69"/>
        <v>4.1666666666666664E-2</v>
      </c>
      <c r="Y169">
        <f t="shared" si="70"/>
        <v>-8.3333333333333329E-2</v>
      </c>
      <c r="Z169">
        <v>2</v>
      </c>
      <c r="AA169">
        <v>3</v>
      </c>
      <c r="AB169">
        <v>3</v>
      </c>
      <c r="AC169">
        <v>3</v>
      </c>
      <c r="AD169">
        <v>3</v>
      </c>
      <c r="AE169">
        <v>4</v>
      </c>
      <c r="AF169">
        <v>3</v>
      </c>
      <c r="AG169">
        <v>4</v>
      </c>
      <c r="AH169">
        <v>2</v>
      </c>
      <c r="AI169" s="35">
        <v>4</v>
      </c>
      <c r="AJ169">
        <v>5</v>
      </c>
      <c r="AK169">
        <v>4</v>
      </c>
      <c r="AL169">
        <v>3</v>
      </c>
      <c r="AM169">
        <v>5</v>
      </c>
      <c r="AN169">
        <v>4</v>
      </c>
      <c r="AO169">
        <v>4</v>
      </c>
      <c r="AP169">
        <v>4</v>
      </c>
      <c r="AQ169">
        <v>2</v>
      </c>
      <c r="AR169">
        <v>2</v>
      </c>
      <c r="AS169">
        <v>3</v>
      </c>
      <c r="AT169">
        <v>2</v>
      </c>
      <c r="AU169">
        <v>2</v>
      </c>
      <c r="AV169">
        <f t="shared" si="71"/>
        <v>2.2000000000000002</v>
      </c>
      <c r="AW169">
        <v>6</v>
      </c>
      <c r="AX169">
        <v>4</v>
      </c>
      <c r="AY169">
        <f t="shared" si="90"/>
        <v>4.125</v>
      </c>
      <c r="AZ169">
        <f t="shared" si="84"/>
        <v>1</v>
      </c>
      <c r="BA169">
        <f t="shared" si="82"/>
        <v>2.875</v>
      </c>
      <c r="BB169">
        <f t="shared" si="85"/>
        <v>0</v>
      </c>
      <c r="BC169" t="s">
        <v>61</v>
      </c>
      <c r="BD169" t="s">
        <v>228</v>
      </c>
      <c r="BE169" t="s">
        <v>229</v>
      </c>
      <c r="BF169">
        <v>3</v>
      </c>
      <c r="BH169">
        <f t="shared" si="61"/>
        <v>3</v>
      </c>
      <c r="BI169">
        <v>1</v>
      </c>
      <c r="BJ169">
        <v>4</v>
      </c>
      <c r="BK169">
        <v>1</v>
      </c>
      <c r="BL169" t="s">
        <v>64</v>
      </c>
      <c r="BM169" t="s">
        <v>65</v>
      </c>
      <c r="BN169" s="1">
        <v>6.0995370370370361E-3</v>
      </c>
      <c r="BO169" t="s">
        <v>230</v>
      </c>
      <c r="BP169" s="5" t="s">
        <v>1042</v>
      </c>
      <c r="BR169" s="11" t="b">
        <f t="shared" si="89"/>
        <v>0</v>
      </c>
      <c r="BS169" s="11" t="b">
        <f t="shared" si="89"/>
        <v>0</v>
      </c>
      <c r="BT169" s="11" t="b">
        <f t="shared" si="89"/>
        <v>0</v>
      </c>
      <c r="BU169" s="11" t="b">
        <f t="shared" si="89"/>
        <v>0</v>
      </c>
      <c r="BV169" s="11" t="b">
        <f t="shared" si="88"/>
        <v>0</v>
      </c>
      <c r="BW169" s="11" t="b">
        <f t="shared" si="88"/>
        <v>0</v>
      </c>
      <c r="BX169" s="5" t="s">
        <v>1134</v>
      </c>
      <c r="BY169" s="5" t="s">
        <v>1135</v>
      </c>
      <c r="BZ169" s="11" t="b">
        <f t="shared" si="75"/>
        <v>0</v>
      </c>
      <c r="CA169" s="11" t="b">
        <f t="shared" si="76"/>
        <v>0</v>
      </c>
      <c r="CB169" s="11" t="b">
        <f t="shared" si="91"/>
        <v>1</v>
      </c>
      <c r="CC169" s="11" t="b">
        <f t="shared" si="91"/>
        <v>0</v>
      </c>
      <c r="CD169" s="11" t="b">
        <f t="shared" si="91"/>
        <v>0</v>
      </c>
      <c r="CE169" s="11" t="b">
        <f t="shared" si="91"/>
        <v>0</v>
      </c>
      <c r="CF169" s="11" t="b">
        <f t="shared" si="91"/>
        <v>0</v>
      </c>
      <c r="CG169" s="11" t="b">
        <f t="shared" si="91"/>
        <v>0</v>
      </c>
      <c r="CH169" s="11" t="b">
        <f t="shared" si="91"/>
        <v>0</v>
      </c>
      <c r="CI169" s="11" t="b">
        <f t="shared" si="91"/>
        <v>0</v>
      </c>
      <c r="CJ169" s="11" t="b">
        <f t="shared" si="91"/>
        <v>0</v>
      </c>
      <c r="CK169" s="11" t="b">
        <f t="shared" si="91"/>
        <v>0</v>
      </c>
      <c r="CL169" s="11" t="b">
        <f t="shared" si="91"/>
        <v>0</v>
      </c>
      <c r="CM169" s="11" t="b">
        <f t="shared" si="91"/>
        <v>0</v>
      </c>
      <c r="CN169" s="11" t="b">
        <f t="shared" si="91"/>
        <v>0</v>
      </c>
      <c r="CO169" s="11" t="b">
        <f t="shared" si="87"/>
        <v>0</v>
      </c>
      <c r="CP169" s="11" t="b">
        <f t="shared" si="78"/>
        <v>0</v>
      </c>
      <c r="CQ169" s="11" t="b">
        <f t="shared" si="77"/>
        <v>0</v>
      </c>
    </row>
    <row r="170" spans="1:96">
      <c r="A170" t="s">
        <v>231</v>
      </c>
      <c r="B170" t="s">
        <v>232</v>
      </c>
      <c r="C170" t="s">
        <v>53</v>
      </c>
      <c r="D170" t="s">
        <v>70</v>
      </c>
      <c r="E170" t="s">
        <v>95</v>
      </c>
      <c r="F170" t="s">
        <v>56</v>
      </c>
      <c r="G170">
        <f t="shared" si="79"/>
        <v>0</v>
      </c>
      <c r="H170">
        <f t="shared" si="79"/>
        <v>0</v>
      </c>
      <c r="I170">
        <f t="shared" si="79"/>
        <v>0</v>
      </c>
      <c r="J170">
        <f t="shared" si="79"/>
        <v>1</v>
      </c>
      <c r="K170">
        <f t="shared" si="67"/>
        <v>1</v>
      </c>
      <c r="L170" t="s">
        <v>96</v>
      </c>
      <c r="M170" t="s">
        <v>73</v>
      </c>
      <c r="N170" t="str">
        <f t="shared" si="68"/>
        <v>USA</v>
      </c>
      <c r="O170" t="s">
        <v>74</v>
      </c>
      <c r="P170" t="s">
        <v>60</v>
      </c>
      <c r="Q170">
        <v>4</v>
      </c>
      <c r="R170">
        <v>4</v>
      </c>
      <c r="S170">
        <v>4</v>
      </c>
      <c r="T170">
        <v>4</v>
      </c>
      <c r="U170">
        <v>3</v>
      </c>
      <c r="V170">
        <v>4</v>
      </c>
      <c r="W170">
        <v>4</v>
      </c>
      <c r="X170">
        <f t="shared" si="69"/>
        <v>0</v>
      </c>
      <c r="Y170">
        <f t="shared" si="70"/>
        <v>4.1666666666666664E-2</v>
      </c>
      <c r="Z170">
        <v>1</v>
      </c>
      <c r="AA170">
        <v>5</v>
      </c>
      <c r="AB170">
        <v>1</v>
      </c>
      <c r="AC170">
        <v>1</v>
      </c>
      <c r="AD170">
        <v>3</v>
      </c>
      <c r="AE170">
        <v>5</v>
      </c>
      <c r="AF170">
        <v>0</v>
      </c>
      <c r="AG170">
        <v>5</v>
      </c>
      <c r="AH170">
        <v>1</v>
      </c>
      <c r="AI170" s="35">
        <v>0</v>
      </c>
      <c r="AJ170">
        <v>1</v>
      </c>
      <c r="AK170">
        <v>1</v>
      </c>
      <c r="AL170">
        <v>0</v>
      </c>
      <c r="AM170">
        <v>4</v>
      </c>
      <c r="AN170">
        <v>0</v>
      </c>
      <c r="AO170">
        <v>4</v>
      </c>
      <c r="AP170">
        <v>1</v>
      </c>
      <c r="AQ170">
        <v>0</v>
      </c>
      <c r="AR170">
        <v>0</v>
      </c>
      <c r="AS170">
        <v>3</v>
      </c>
      <c r="AT170">
        <v>0</v>
      </c>
      <c r="AU170">
        <v>1</v>
      </c>
      <c r="AV170">
        <f t="shared" si="71"/>
        <v>0.8</v>
      </c>
      <c r="AW170">
        <v>6</v>
      </c>
      <c r="AX170">
        <v>0</v>
      </c>
      <c r="AY170">
        <f t="shared" si="90"/>
        <v>1.375</v>
      </c>
      <c r="AZ170">
        <f t="shared" si="84"/>
        <v>0</v>
      </c>
      <c r="BA170">
        <f t="shared" si="82"/>
        <v>2.125</v>
      </c>
      <c r="BB170">
        <f t="shared" si="85"/>
        <v>0</v>
      </c>
      <c r="BC170" t="s">
        <v>61</v>
      </c>
      <c r="BD170" t="s">
        <v>233</v>
      </c>
      <c r="BE170" t="s">
        <v>234</v>
      </c>
      <c r="BF170">
        <v>0</v>
      </c>
      <c r="BG170" t="s">
        <v>1100</v>
      </c>
      <c r="BH170" t="str">
        <f t="shared" si="61"/>
        <v>no dialog file</v>
      </c>
      <c r="BI170">
        <v>2</v>
      </c>
      <c r="BJ170">
        <v>5</v>
      </c>
      <c r="BK170">
        <v>2</v>
      </c>
      <c r="BL170" t="s">
        <v>235</v>
      </c>
      <c r="BM170" t="s">
        <v>236</v>
      </c>
      <c r="BN170" s="1">
        <v>3.8425925925925923E-3</v>
      </c>
      <c r="BP170" s="5" t="s">
        <v>1041</v>
      </c>
      <c r="BR170" s="11" t="b">
        <f t="shared" si="89"/>
        <v>0</v>
      </c>
      <c r="BS170" s="11" t="b">
        <f t="shared" si="89"/>
        <v>0</v>
      </c>
      <c r="BT170" s="11" t="b">
        <f t="shared" si="89"/>
        <v>0</v>
      </c>
      <c r="BU170" s="11" t="b">
        <f t="shared" si="89"/>
        <v>0</v>
      </c>
      <c r="BV170" s="11" t="b">
        <f t="shared" si="88"/>
        <v>0</v>
      </c>
      <c r="BW170" s="11" t="b">
        <f t="shared" si="88"/>
        <v>0</v>
      </c>
      <c r="BZ170" s="11" t="b">
        <f t="shared" si="75"/>
        <v>0</v>
      </c>
      <c r="CA170" s="11" t="b">
        <f t="shared" si="76"/>
        <v>0</v>
      </c>
      <c r="CB170" s="11" t="b">
        <f t="shared" si="91"/>
        <v>0</v>
      </c>
      <c r="CC170" s="11" t="b">
        <f t="shared" si="91"/>
        <v>0</v>
      </c>
      <c r="CD170" s="11" t="b">
        <f t="shared" si="91"/>
        <v>0</v>
      </c>
      <c r="CE170" s="11" t="b">
        <f t="shared" si="91"/>
        <v>0</v>
      </c>
      <c r="CF170" s="11" t="b">
        <f t="shared" si="91"/>
        <v>0</v>
      </c>
      <c r="CG170" s="11" t="b">
        <f t="shared" si="91"/>
        <v>0</v>
      </c>
      <c r="CH170" s="11" t="b">
        <f t="shared" si="91"/>
        <v>0</v>
      </c>
      <c r="CI170" s="11" t="b">
        <f t="shared" si="91"/>
        <v>0</v>
      </c>
      <c r="CJ170" s="11" t="b">
        <f t="shared" si="91"/>
        <v>0</v>
      </c>
      <c r="CK170" s="11" t="b">
        <f t="shared" si="91"/>
        <v>0</v>
      </c>
      <c r="CL170" s="11" t="b">
        <f t="shared" si="91"/>
        <v>0</v>
      </c>
      <c r="CM170" s="11" t="b">
        <f t="shared" si="91"/>
        <v>0</v>
      </c>
      <c r="CN170" s="11" t="b">
        <f t="shared" si="91"/>
        <v>0</v>
      </c>
      <c r="CO170" s="11" t="b">
        <f t="shared" si="87"/>
        <v>0</v>
      </c>
      <c r="CP170" s="11" t="b">
        <f t="shared" si="78"/>
        <v>0</v>
      </c>
      <c r="CQ170" s="11" t="b">
        <f t="shared" si="77"/>
        <v>0</v>
      </c>
    </row>
    <row r="171" spans="1:96">
      <c r="A171" t="s">
        <v>237</v>
      </c>
      <c r="B171" t="s">
        <v>238</v>
      </c>
      <c r="C171" t="s">
        <v>53</v>
      </c>
      <c r="D171" t="s">
        <v>70</v>
      </c>
      <c r="E171" t="s">
        <v>144</v>
      </c>
      <c r="F171" t="s">
        <v>83</v>
      </c>
      <c r="G171">
        <f t="shared" si="79"/>
        <v>0</v>
      </c>
      <c r="H171">
        <f t="shared" si="79"/>
        <v>0</v>
      </c>
      <c r="I171">
        <f t="shared" si="79"/>
        <v>1</v>
      </c>
      <c r="J171">
        <f t="shared" si="79"/>
        <v>0</v>
      </c>
      <c r="K171">
        <f t="shared" si="67"/>
        <v>1</v>
      </c>
      <c r="L171" t="s">
        <v>72</v>
      </c>
      <c r="M171" t="s">
        <v>73</v>
      </c>
      <c r="N171" t="str">
        <f t="shared" si="68"/>
        <v>USA</v>
      </c>
      <c r="O171" t="s">
        <v>74</v>
      </c>
      <c r="P171" t="s">
        <v>60</v>
      </c>
      <c r="Q171">
        <v>2</v>
      </c>
      <c r="R171">
        <v>4</v>
      </c>
      <c r="S171">
        <v>4</v>
      </c>
      <c r="T171">
        <v>4</v>
      </c>
      <c r="U171">
        <v>3</v>
      </c>
      <c r="V171">
        <v>4</v>
      </c>
      <c r="W171">
        <v>4</v>
      </c>
      <c r="X171">
        <f t="shared" si="69"/>
        <v>-8.3333333333333329E-2</v>
      </c>
      <c r="Y171">
        <f t="shared" si="70"/>
        <v>4.1666666666666664E-2</v>
      </c>
      <c r="Z171">
        <v>6</v>
      </c>
      <c r="AA171">
        <v>6</v>
      </c>
      <c r="AB171">
        <v>6</v>
      </c>
      <c r="AC171">
        <v>6</v>
      </c>
      <c r="AD171">
        <v>6</v>
      </c>
      <c r="AE171">
        <v>6</v>
      </c>
      <c r="AF171">
        <v>6</v>
      </c>
      <c r="AG171">
        <v>6</v>
      </c>
      <c r="AH171">
        <v>0</v>
      </c>
      <c r="AI171" s="35">
        <v>6</v>
      </c>
      <c r="AJ171">
        <v>6</v>
      </c>
      <c r="AK171">
        <v>6</v>
      </c>
      <c r="AL171">
        <v>4</v>
      </c>
      <c r="AM171">
        <v>6</v>
      </c>
      <c r="AN171">
        <v>6</v>
      </c>
      <c r="AO171">
        <v>6</v>
      </c>
      <c r="AP171">
        <v>6</v>
      </c>
      <c r="AQ171">
        <v>5</v>
      </c>
      <c r="AR171">
        <v>3</v>
      </c>
      <c r="AS171">
        <v>4</v>
      </c>
      <c r="AT171">
        <v>3</v>
      </c>
      <c r="AU171">
        <v>5</v>
      </c>
      <c r="AV171">
        <f t="shared" si="71"/>
        <v>4</v>
      </c>
      <c r="AW171">
        <v>6</v>
      </c>
      <c r="AX171">
        <v>1</v>
      </c>
      <c r="AY171">
        <f t="shared" si="90"/>
        <v>5.75</v>
      </c>
      <c r="AZ171">
        <f t="shared" si="84"/>
        <v>1</v>
      </c>
      <c r="BA171">
        <f t="shared" si="82"/>
        <v>5.25</v>
      </c>
      <c r="BB171">
        <f t="shared" si="85"/>
        <v>1</v>
      </c>
      <c r="BC171" t="s">
        <v>61</v>
      </c>
      <c r="BD171" t="s">
        <v>166</v>
      </c>
      <c r="BE171" t="s">
        <v>239</v>
      </c>
      <c r="BF171">
        <v>2</v>
      </c>
      <c r="BH171">
        <f t="shared" si="61"/>
        <v>2</v>
      </c>
      <c r="BI171">
        <v>1</v>
      </c>
      <c r="BJ171">
        <v>2</v>
      </c>
      <c r="BK171">
        <v>1</v>
      </c>
      <c r="BL171" t="s">
        <v>181</v>
      </c>
      <c r="BM171" t="s">
        <v>65</v>
      </c>
      <c r="BN171" s="1">
        <v>3.3912037037037036E-3</v>
      </c>
      <c r="BO171" t="s">
        <v>240</v>
      </c>
      <c r="BP171" s="5" t="s">
        <v>736</v>
      </c>
      <c r="BQ171" s="5" t="s">
        <v>1159</v>
      </c>
      <c r="BR171" s="11" t="b">
        <f t="shared" si="89"/>
        <v>0</v>
      </c>
      <c r="BS171" s="11" t="b">
        <f t="shared" si="89"/>
        <v>0</v>
      </c>
      <c r="BT171" s="11" t="b">
        <f t="shared" si="89"/>
        <v>1</v>
      </c>
      <c r="BU171" s="11" t="b">
        <f t="shared" si="89"/>
        <v>0</v>
      </c>
      <c r="BV171" s="11" t="b">
        <f t="shared" si="88"/>
        <v>0</v>
      </c>
      <c r="BW171" s="11" t="b">
        <f t="shared" si="88"/>
        <v>0</v>
      </c>
      <c r="BZ171" s="11" t="b">
        <f t="shared" si="75"/>
        <v>0</v>
      </c>
      <c r="CA171" s="11" t="b">
        <f t="shared" si="76"/>
        <v>0</v>
      </c>
      <c r="CB171" s="11" t="b">
        <f t="shared" si="91"/>
        <v>0</v>
      </c>
      <c r="CC171" s="11" t="b">
        <f t="shared" si="91"/>
        <v>0</v>
      </c>
      <c r="CD171" s="11" t="b">
        <f t="shared" si="91"/>
        <v>0</v>
      </c>
      <c r="CE171" s="11" t="b">
        <f t="shared" si="91"/>
        <v>0</v>
      </c>
      <c r="CF171" s="11" t="b">
        <f t="shared" si="91"/>
        <v>0</v>
      </c>
      <c r="CG171" s="11" t="b">
        <f t="shared" si="91"/>
        <v>0</v>
      </c>
      <c r="CH171" s="11" t="b">
        <f t="shared" si="91"/>
        <v>0</v>
      </c>
      <c r="CI171" s="11" t="b">
        <f t="shared" si="91"/>
        <v>0</v>
      </c>
      <c r="CJ171" s="11" t="b">
        <f t="shared" si="91"/>
        <v>0</v>
      </c>
      <c r="CK171" s="11" t="b">
        <f t="shared" si="91"/>
        <v>0</v>
      </c>
      <c r="CL171" s="11" t="b">
        <f t="shared" si="91"/>
        <v>0</v>
      </c>
      <c r="CM171" s="11" t="b">
        <f t="shared" si="91"/>
        <v>0</v>
      </c>
      <c r="CN171" s="11" t="b">
        <f t="shared" si="91"/>
        <v>0</v>
      </c>
      <c r="CO171" s="11" t="b">
        <f t="shared" si="87"/>
        <v>0</v>
      </c>
      <c r="CP171" s="11" t="b">
        <f t="shared" si="78"/>
        <v>0</v>
      </c>
      <c r="CQ171" s="11" t="b">
        <f t="shared" si="77"/>
        <v>0</v>
      </c>
      <c r="CR171" t="s">
        <v>241</v>
      </c>
    </row>
    <row r="172" spans="1:96">
      <c r="A172" t="s">
        <v>242</v>
      </c>
      <c r="B172" t="s">
        <v>243</v>
      </c>
      <c r="C172" t="s">
        <v>53</v>
      </c>
      <c r="D172" t="s">
        <v>70</v>
      </c>
      <c r="E172" t="s">
        <v>55</v>
      </c>
      <c r="F172" t="s">
        <v>56</v>
      </c>
      <c r="G172">
        <f t="shared" si="79"/>
        <v>0</v>
      </c>
      <c r="H172">
        <f t="shared" si="79"/>
        <v>0</v>
      </c>
      <c r="I172">
        <f t="shared" si="79"/>
        <v>0</v>
      </c>
      <c r="J172">
        <f t="shared" si="79"/>
        <v>1</v>
      </c>
      <c r="K172">
        <f t="shared" si="67"/>
        <v>1</v>
      </c>
      <c r="L172" t="s">
        <v>72</v>
      </c>
      <c r="M172" t="s">
        <v>244</v>
      </c>
      <c r="N172" t="str">
        <f t="shared" si="68"/>
        <v>Uk</v>
      </c>
      <c r="O172" t="s">
        <v>74</v>
      </c>
      <c r="P172" t="s">
        <v>98</v>
      </c>
      <c r="Q172">
        <v>4</v>
      </c>
      <c r="R172">
        <v>4</v>
      </c>
      <c r="S172">
        <v>5</v>
      </c>
      <c r="T172">
        <v>3</v>
      </c>
      <c r="U172">
        <v>4</v>
      </c>
      <c r="V172">
        <v>5</v>
      </c>
      <c r="W172">
        <v>5</v>
      </c>
      <c r="X172">
        <f t="shared" si="69"/>
        <v>8.3333333333333329E-2</v>
      </c>
      <c r="Y172">
        <f t="shared" si="70"/>
        <v>-4.1666666666666664E-2</v>
      </c>
      <c r="Z172">
        <v>5</v>
      </c>
      <c r="AA172">
        <v>5</v>
      </c>
      <c r="AB172">
        <v>5</v>
      </c>
      <c r="AC172">
        <v>3</v>
      </c>
      <c r="AD172">
        <v>3</v>
      </c>
      <c r="AE172">
        <v>4</v>
      </c>
      <c r="AF172">
        <v>3</v>
      </c>
      <c r="AG172">
        <v>1</v>
      </c>
      <c r="AH172">
        <v>5</v>
      </c>
      <c r="AI172" s="35">
        <v>4</v>
      </c>
      <c r="AJ172">
        <v>4</v>
      </c>
      <c r="AK172">
        <v>4</v>
      </c>
      <c r="AL172">
        <v>4</v>
      </c>
      <c r="AM172">
        <v>4</v>
      </c>
      <c r="AN172">
        <v>4</v>
      </c>
      <c r="AO172">
        <v>4</v>
      </c>
      <c r="AP172">
        <v>0</v>
      </c>
      <c r="AQ172">
        <v>5</v>
      </c>
      <c r="AR172">
        <v>5</v>
      </c>
      <c r="AS172">
        <v>3</v>
      </c>
      <c r="AT172">
        <v>4</v>
      </c>
      <c r="AU172">
        <v>3</v>
      </c>
      <c r="AV172">
        <f t="shared" si="71"/>
        <v>4</v>
      </c>
      <c r="AW172">
        <v>6</v>
      </c>
      <c r="AX172">
        <v>0</v>
      </c>
      <c r="AY172">
        <f t="shared" si="90"/>
        <v>3.5</v>
      </c>
      <c r="AZ172">
        <f t="shared" si="84"/>
        <v>1</v>
      </c>
      <c r="BA172">
        <f t="shared" si="82"/>
        <v>4.125</v>
      </c>
      <c r="BB172">
        <f t="shared" si="85"/>
        <v>1</v>
      </c>
      <c r="BC172" t="s">
        <v>61</v>
      </c>
      <c r="BD172" t="s">
        <v>245</v>
      </c>
      <c r="BE172" t="s">
        <v>246</v>
      </c>
      <c r="BF172">
        <v>1</v>
      </c>
      <c r="BH172">
        <f t="shared" si="61"/>
        <v>1</v>
      </c>
      <c r="BI172">
        <v>1</v>
      </c>
      <c r="BJ172">
        <v>1</v>
      </c>
      <c r="BK172">
        <v>1</v>
      </c>
      <c r="BL172" t="s">
        <v>64</v>
      </c>
      <c r="BM172" t="s">
        <v>65</v>
      </c>
      <c r="BN172" s="1">
        <v>1.4004629629629629E-3</v>
      </c>
      <c r="BP172" s="5" t="s">
        <v>1041</v>
      </c>
      <c r="BR172" s="11" t="b">
        <f t="shared" si="89"/>
        <v>0</v>
      </c>
      <c r="BS172" s="11" t="b">
        <f t="shared" si="89"/>
        <v>0</v>
      </c>
      <c r="BT172" s="11" t="b">
        <f t="shared" si="89"/>
        <v>0</v>
      </c>
      <c r="BU172" s="11" t="b">
        <f t="shared" si="89"/>
        <v>0</v>
      </c>
      <c r="BV172" s="11" t="b">
        <f t="shared" si="88"/>
        <v>0</v>
      </c>
      <c r="BW172" s="11" t="b">
        <f t="shared" si="88"/>
        <v>0</v>
      </c>
      <c r="BZ172" s="11" t="b">
        <f t="shared" si="75"/>
        <v>0</v>
      </c>
      <c r="CA172" s="11" t="b">
        <f t="shared" si="76"/>
        <v>0</v>
      </c>
      <c r="CB172" s="11" t="b">
        <f t="shared" si="91"/>
        <v>0</v>
      </c>
      <c r="CC172" s="11" t="b">
        <f t="shared" si="91"/>
        <v>0</v>
      </c>
      <c r="CD172" s="11" t="b">
        <f t="shared" si="91"/>
        <v>0</v>
      </c>
      <c r="CE172" s="11" t="b">
        <f t="shared" si="91"/>
        <v>0</v>
      </c>
      <c r="CF172" s="11" t="b">
        <f t="shared" si="91"/>
        <v>0</v>
      </c>
      <c r="CG172" s="11" t="b">
        <f t="shared" si="91"/>
        <v>0</v>
      </c>
      <c r="CH172" s="11" t="b">
        <f t="shared" si="91"/>
        <v>0</v>
      </c>
      <c r="CI172" s="11" t="b">
        <f t="shared" si="91"/>
        <v>0</v>
      </c>
      <c r="CJ172" s="11" t="b">
        <f t="shared" si="91"/>
        <v>0</v>
      </c>
      <c r="CK172" s="11" t="b">
        <f t="shared" si="91"/>
        <v>0</v>
      </c>
      <c r="CL172" s="11" t="b">
        <f t="shared" si="91"/>
        <v>0</v>
      </c>
      <c r="CM172" s="11" t="b">
        <f t="shared" si="91"/>
        <v>0</v>
      </c>
      <c r="CN172" s="11" t="b">
        <f t="shared" si="91"/>
        <v>0</v>
      </c>
      <c r="CO172" s="11" t="b">
        <f t="shared" si="87"/>
        <v>0</v>
      </c>
      <c r="CP172" s="11" t="b">
        <f t="shared" si="78"/>
        <v>0</v>
      </c>
      <c r="CQ172" s="11" t="b">
        <f t="shared" si="77"/>
        <v>0</v>
      </c>
    </row>
    <row r="173" spans="1:96">
      <c r="A173" t="s">
        <v>247</v>
      </c>
      <c r="B173" t="s">
        <v>248</v>
      </c>
      <c r="C173" t="s">
        <v>53</v>
      </c>
      <c r="D173" t="s">
        <v>70</v>
      </c>
      <c r="E173" t="s">
        <v>71</v>
      </c>
      <c r="F173" t="s">
        <v>83</v>
      </c>
      <c r="G173">
        <f t="shared" si="79"/>
        <v>0</v>
      </c>
      <c r="H173">
        <f t="shared" si="79"/>
        <v>0</v>
      </c>
      <c r="I173">
        <f t="shared" si="79"/>
        <v>1</v>
      </c>
      <c r="J173">
        <f t="shared" si="79"/>
        <v>0</v>
      </c>
      <c r="K173">
        <f t="shared" si="67"/>
        <v>1</v>
      </c>
      <c r="L173" t="s">
        <v>72</v>
      </c>
      <c r="M173" t="s">
        <v>125</v>
      </c>
      <c r="N173" t="str">
        <f t="shared" si="68"/>
        <v>United Kingdom</v>
      </c>
      <c r="O173" t="s">
        <v>59</v>
      </c>
      <c r="P173" t="s">
        <v>98</v>
      </c>
      <c r="Q173">
        <v>4</v>
      </c>
      <c r="R173">
        <v>5</v>
      </c>
      <c r="S173">
        <v>4</v>
      </c>
      <c r="T173">
        <v>3</v>
      </c>
      <c r="U173">
        <v>3</v>
      </c>
      <c r="V173">
        <v>3</v>
      </c>
      <c r="W173">
        <v>4</v>
      </c>
      <c r="X173">
        <f t="shared" si="69"/>
        <v>0</v>
      </c>
      <c r="Y173">
        <f t="shared" si="70"/>
        <v>-4.1666666666666664E-2</v>
      </c>
      <c r="Z173">
        <v>2</v>
      </c>
      <c r="AA173">
        <v>5</v>
      </c>
      <c r="AB173">
        <v>3</v>
      </c>
      <c r="AC173">
        <v>4</v>
      </c>
      <c r="AD173">
        <v>3</v>
      </c>
      <c r="AE173">
        <v>3</v>
      </c>
      <c r="AF173">
        <v>4</v>
      </c>
      <c r="AG173">
        <v>2</v>
      </c>
      <c r="AH173">
        <v>4</v>
      </c>
      <c r="AI173" s="35">
        <v>4</v>
      </c>
      <c r="AJ173">
        <v>2</v>
      </c>
      <c r="AK173">
        <v>4</v>
      </c>
      <c r="AL173">
        <v>2</v>
      </c>
      <c r="AM173">
        <v>6</v>
      </c>
      <c r="AN173">
        <v>5</v>
      </c>
      <c r="AO173">
        <v>2</v>
      </c>
      <c r="AP173">
        <v>1</v>
      </c>
      <c r="AQ173">
        <v>3</v>
      </c>
      <c r="AR173">
        <v>3</v>
      </c>
      <c r="AS173">
        <v>3</v>
      </c>
      <c r="AT173">
        <v>3</v>
      </c>
      <c r="AU173">
        <v>3</v>
      </c>
      <c r="AV173">
        <f t="shared" si="71"/>
        <v>3</v>
      </c>
      <c r="AW173">
        <v>6</v>
      </c>
      <c r="AX173">
        <v>0</v>
      </c>
      <c r="AY173">
        <f t="shared" si="90"/>
        <v>3.25</v>
      </c>
      <c r="AZ173">
        <f t="shared" si="84"/>
        <v>1</v>
      </c>
      <c r="BA173">
        <f t="shared" si="82"/>
        <v>3.5</v>
      </c>
      <c r="BB173">
        <f t="shared" si="85"/>
        <v>1</v>
      </c>
      <c r="BC173" t="s">
        <v>86</v>
      </c>
      <c r="BD173" t="s">
        <v>139</v>
      </c>
      <c r="BE173" t="s">
        <v>249</v>
      </c>
      <c r="BF173">
        <v>1</v>
      </c>
      <c r="BH173">
        <f t="shared" si="61"/>
        <v>1</v>
      </c>
      <c r="BI173">
        <v>1</v>
      </c>
      <c r="BJ173">
        <v>4</v>
      </c>
      <c r="BK173">
        <v>1</v>
      </c>
      <c r="BL173" t="s">
        <v>106</v>
      </c>
      <c r="BM173" t="s">
        <v>90</v>
      </c>
      <c r="BN173" s="1">
        <v>3.8888888888888883E-3</v>
      </c>
      <c r="BO173" t="s">
        <v>250</v>
      </c>
      <c r="BP173" s="5" t="s">
        <v>1042</v>
      </c>
      <c r="BR173" s="11" t="b">
        <f t="shared" si="89"/>
        <v>0</v>
      </c>
      <c r="BS173" s="11" t="b">
        <f t="shared" si="89"/>
        <v>0</v>
      </c>
      <c r="BT173" s="11" t="b">
        <f t="shared" si="89"/>
        <v>0</v>
      </c>
      <c r="BU173" s="11" t="b">
        <f t="shared" si="89"/>
        <v>0</v>
      </c>
      <c r="BV173" s="11" t="b">
        <f t="shared" si="88"/>
        <v>0</v>
      </c>
      <c r="BW173" s="11" t="b">
        <f t="shared" si="88"/>
        <v>0</v>
      </c>
      <c r="BX173" s="5" t="s">
        <v>1085</v>
      </c>
      <c r="BY173" s="5" t="s">
        <v>1073</v>
      </c>
      <c r="BZ173" s="11" t="b">
        <f t="shared" si="75"/>
        <v>0</v>
      </c>
      <c r="CA173" s="11" t="b">
        <f t="shared" si="76"/>
        <v>0</v>
      </c>
      <c r="CB173" s="11" t="b">
        <f t="shared" si="91"/>
        <v>1</v>
      </c>
      <c r="CC173" s="11" t="b">
        <f t="shared" si="91"/>
        <v>1</v>
      </c>
      <c r="CD173" s="11" t="b">
        <f t="shared" si="91"/>
        <v>0</v>
      </c>
      <c r="CE173" s="11" t="b">
        <f t="shared" si="91"/>
        <v>0</v>
      </c>
      <c r="CF173" s="11" t="b">
        <f t="shared" si="91"/>
        <v>0</v>
      </c>
      <c r="CG173" s="11" t="b">
        <f t="shared" si="91"/>
        <v>0</v>
      </c>
      <c r="CH173" s="11" t="b">
        <f t="shared" si="91"/>
        <v>0</v>
      </c>
      <c r="CI173" s="11" t="b">
        <f t="shared" si="91"/>
        <v>0</v>
      </c>
      <c r="CJ173" s="11" t="b">
        <f t="shared" si="91"/>
        <v>0</v>
      </c>
      <c r="CK173" s="11" t="b">
        <f t="shared" si="91"/>
        <v>0</v>
      </c>
      <c r="CL173" s="11" t="b">
        <f t="shared" si="91"/>
        <v>1</v>
      </c>
      <c r="CM173" s="11" t="b">
        <f t="shared" si="91"/>
        <v>0</v>
      </c>
      <c r="CN173" s="11" t="b">
        <f t="shared" si="91"/>
        <v>0</v>
      </c>
      <c r="CO173" s="11" t="b">
        <f t="shared" si="87"/>
        <v>0</v>
      </c>
      <c r="CP173" s="11" t="b">
        <f t="shared" si="78"/>
        <v>1</v>
      </c>
      <c r="CQ173" s="11" t="b">
        <f t="shared" si="77"/>
        <v>0</v>
      </c>
      <c r="CR173" t="s">
        <v>251</v>
      </c>
    </row>
    <row r="174" spans="1:96">
      <c r="A174" t="s">
        <v>252</v>
      </c>
      <c r="B174" t="s">
        <v>253</v>
      </c>
      <c r="C174" t="s">
        <v>53</v>
      </c>
      <c r="D174" t="s">
        <v>54</v>
      </c>
      <c r="E174" t="s">
        <v>55</v>
      </c>
      <c r="F174" t="s">
        <v>56</v>
      </c>
      <c r="G174">
        <f t="shared" si="79"/>
        <v>0</v>
      </c>
      <c r="H174">
        <f t="shared" si="79"/>
        <v>0</v>
      </c>
      <c r="I174">
        <f t="shared" si="79"/>
        <v>0</v>
      </c>
      <c r="J174">
        <f t="shared" si="79"/>
        <v>1</v>
      </c>
      <c r="K174">
        <f t="shared" si="67"/>
        <v>1</v>
      </c>
      <c r="L174" t="s">
        <v>72</v>
      </c>
      <c r="M174" t="s">
        <v>254</v>
      </c>
      <c r="N174" t="str">
        <f t="shared" si="68"/>
        <v>Poland</v>
      </c>
      <c r="O174" t="s">
        <v>59</v>
      </c>
      <c r="P174" t="s">
        <v>60</v>
      </c>
      <c r="Q174">
        <v>2</v>
      </c>
      <c r="R174">
        <v>4</v>
      </c>
      <c r="S174">
        <v>4</v>
      </c>
      <c r="T174">
        <v>5</v>
      </c>
      <c r="U174">
        <v>4</v>
      </c>
      <c r="V174">
        <v>4</v>
      </c>
      <c r="W174">
        <v>3</v>
      </c>
      <c r="X174">
        <f t="shared" si="69"/>
        <v>-0.125</v>
      </c>
      <c r="Y174">
        <f t="shared" si="70"/>
        <v>8.3333333333333329E-2</v>
      </c>
      <c r="Z174">
        <v>6</v>
      </c>
      <c r="AA174">
        <v>6</v>
      </c>
      <c r="AB174">
        <v>6</v>
      </c>
      <c r="AC174">
        <v>6</v>
      </c>
      <c r="AD174">
        <v>6</v>
      </c>
      <c r="AE174">
        <v>5</v>
      </c>
      <c r="AF174">
        <v>6</v>
      </c>
      <c r="AG174">
        <v>1</v>
      </c>
      <c r="AH174">
        <v>5</v>
      </c>
      <c r="AI174" s="35">
        <v>5</v>
      </c>
      <c r="AJ174">
        <v>6</v>
      </c>
      <c r="AK174">
        <v>6</v>
      </c>
      <c r="AL174">
        <v>5</v>
      </c>
      <c r="AM174">
        <v>5</v>
      </c>
      <c r="AN174">
        <v>6</v>
      </c>
      <c r="AO174">
        <v>6</v>
      </c>
      <c r="AP174">
        <v>4</v>
      </c>
      <c r="AQ174">
        <v>5</v>
      </c>
      <c r="AR174">
        <v>6</v>
      </c>
      <c r="AS174">
        <v>6</v>
      </c>
      <c r="AT174">
        <v>5</v>
      </c>
      <c r="AU174">
        <v>6</v>
      </c>
      <c r="AV174">
        <f t="shared" si="71"/>
        <v>5.6</v>
      </c>
      <c r="AW174">
        <v>6</v>
      </c>
      <c r="AX174">
        <v>2</v>
      </c>
      <c r="AY174">
        <f t="shared" si="90"/>
        <v>5.375</v>
      </c>
      <c r="AZ174">
        <f t="shared" si="84"/>
        <v>1</v>
      </c>
      <c r="BA174">
        <f t="shared" si="82"/>
        <v>5.75</v>
      </c>
      <c r="BB174">
        <f t="shared" si="85"/>
        <v>1</v>
      </c>
      <c r="BC174" t="s">
        <v>145</v>
      </c>
      <c r="BD174" t="s">
        <v>255</v>
      </c>
      <c r="BE174" t="s">
        <v>256</v>
      </c>
      <c r="BF174">
        <v>1</v>
      </c>
      <c r="BH174">
        <f t="shared" si="61"/>
        <v>1</v>
      </c>
      <c r="BI174">
        <v>1</v>
      </c>
      <c r="BJ174">
        <v>1</v>
      </c>
      <c r="BK174">
        <v>1</v>
      </c>
      <c r="BL174" t="s">
        <v>257</v>
      </c>
      <c r="BM174" t="s">
        <v>149</v>
      </c>
      <c r="BN174" s="1">
        <v>1.8518518518518517E-3</v>
      </c>
      <c r="BP174" s="5" t="s">
        <v>1041</v>
      </c>
      <c r="BR174" s="11" t="b">
        <f t="shared" si="89"/>
        <v>0</v>
      </c>
      <c r="BS174" s="11" t="b">
        <f t="shared" si="89"/>
        <v>0</v>
      </c>
      <c r="BT174" s="11" t="b">
        <f t="shared" si="89"/>
        <v>0</v>
      </c>
      <c r="BU174" s="11" t="b">
        <f t="shared" si="89"/>
        <v>0</v>
      </c>
      <c r="BV174" s="11" t="b">
        <f t="shared" si="88"/>
        <v>0</v>
      </c>
      <c r="BW174" s="11" t="b">
        <f t="shared" si="88"/>
        <v>0</v>
      </c>
      <c r="BZ174" s="11" t="b">
        <f t="shared" si="75"/>
        <v>0</v>
      </c>
      <c r="CA174" s="11" t="b">
        <f t="shared" si="76"/>
        <v>0</v>
      </c>
      <c r="CB174" s="11" t="b">
        <f t="shared" si="91"/>
        <v>0</v>
      </c>
      <c r="CC174" s="11" t="b">
        <f t="shared" si="91"/>
        <v>0</v>
      </c>
      <c r="CD174" s="11" t="b">
        <f t="shared" si="91"/>
        <v>0</v>
      </c>
      <c r="CE174" s="11" t="b">
        <f t="shared" si="91"/>
        <v>0</v>
      </c>
      <c r="CF174" s="11" t="b">
        <f t="shared" si="91"/>
        <v>0</v>
      </c>
      <c r="CG174" s="11" t="b">
        <f t="shared" si="91"/>
        <v>0</v>
      </c>
      <c r="CH174" s="11" t="b">
        <f t="shared" si="91"/>
        <v>0</v>
      </c>
      <c r="CI174" s="11" t="b">
        <f t="shared" si="91"/>
        <v>0</v>
      </c>
      <c r="CJ174" s="11" t="b">
        <f t="shared" si="91"/>
        <v>0</v>
      </c>
      <c r="CK174" s="11" t="b">
        <f t="shared" si="91"/>
        <v>0</v>
      </c>
      <c r="CL174" s="11" t="b">
        <f t="shared" si="91"/>
        <v>0</v>
      </c>
      <c r="CM174" s="11" t="b">
        <f t="shared" si="91"/>
        <v>0</v>
      </c>
      <c r="CN174" s="11" t="b">
        <f t="shared" si="91"/>
        <v>0</v>
      </c>
      <c r="CO174" s="11" t="b">
        <f t="shared" si="87"/>
        <v>0</v>
      </c>
      <c r="CP174" s="11" t="b">
        <f t="shared" si="78"/>
        <v>0</v>
      </c>
      <c r="CQ174" s="11" t="b">
        <f t="shared" si="77"/>
        <v>0</v>
      </c>
    </row>
    <row r="175" spans="1:96">
      <c r="A175" t="s">
        <v>258</v>
      </c>
      <c r="B175" t="s">
        <v>259</v>
      </c>
      <c r="C175" t="s">
        <v>53</v>
      </c>
      <c r="D175" t="s">
        <v>54</v>
      </c>
      <c r="E175" t="s">
        <v>71</v>
      </c>
      <c r="F175" t="s">
        <v>116</v>
      </c>
      <c r="G175">
        <f t="shared" si="79"/>
        <v>0</v>
      </c>
      <c r="H175">
        <f t="shared" si="79"/>
        <v>1</v>
      </c>
      <c r="I175">
        <f t="shared" si="79"/>
        <v>0</v>
      </c>
      <c r="J175">
        <f t="shared" si="79"/>
        <v>0</v>
      </c>
      <c r="K175">
        <f t="shared" si="67"/>
        <v>1</v>
      </c>
      <c r="L175" t="s">
        <v>124</v>
      </c>
      <c r="M175" t="s">
        <v>260</v>
      </c>
      <c r="N175" t="str">
        <f t="shared" si="68"/>
        <v>Greece</v>
      </c>
      <c r="O175" t="s">
        <v>59</v>
      </c>
      <c r="P175" t="s">
        <v>60</v>
      </c>
      <c r="Q175">
        <v>0</v>
      </c>
      <c r="R175">
        <v>3</v>
      </c>
      <c r="S175">
        <v>0</v>
      </c>
      <c r="T175">
        <v>3</v>
      </c>
      <c r="U175">
        <v>2</v>
      </c>
      <c r="V175">
        <v>5</v>
      </c>
      <c r="W175">
        <v>0</v>
      </c>
      <c r="X175">
        <f t="shared" si="69"/>
        <v>-0.25</v>
      </c>
      <c r="Y175">
        <f t="shared" si="70"/>
        <v>0.25</v>
      </c>
      <c r="Z175">
        <v>4</v>
      </c>
      <c r="AA175">
        <v>2</v>
      </c>
      <c r="AB175">
        <v>4</v>
      </c>
      <c r="AC175">
        <v>4</v>
      </c>
      <c r="AD175">
        <v>5</v>
      </c>
      <c r="AE175">
        <v>5</v>
      </c>
      <c r="AF175">
        <v>3</v>
      </c>
      <c r="AG175">
        <v>1</v>
      </c>
      <c r="AH175">
        <v>5</v>
      </c>
      <c r="AI175" s="35">
        <v>3</v>
      </c>
      <c r="AJ175">
        <v>5</v>
      </c>
      <c r="AK175">
        <v>1</v>
      </c>
      <c r="AL175">
        <v>1</v>
      </c>
      <c r="AM175">
        <v>6</v>
      </c>
      <c r="AN175">
        <v>5</v>
      </c>
      <c r="AO175">
        <v>4</v>
      </c>
      <c r="AP175">
        <v>2</v>
      </c>
      <c r="AQ175">
        <v>1</v>
      </c>
      <c r="AR175">
        <v>1</v>
      </c>
      <c r="AS175">
        <v>2</v>
      </c>
      <c r="AT175">
        <v>1</v>
      </c>
      <c r="AU175">
        <v>2</v>
      </c>
      <c r="AV175">
        <f t="shared" si="71"/>
        <v>1.4</v>
      </c>
      <c r="AW175">
        <v>6</v>
      </c>
      <c r="AX175">
        <v>1</v>
      </c>
      <c r="AY175">
        <f t="shared" si="90"/>
        <v>3.375</v>
      </c>
      <c r="AZ175">
        <f t="shared" si="84"/>
        <v>1</v>
      </c>
      <c r="BA175">
        <f t="shared" si="82"/>
        <v>4</v>
      </c>
      <c r="BB175">
        <f t="shared" si="85"/>
        <v>1</v>
      </c>
      <c r="BC175" t="s">
        <v>61</v>
      </c>
      <c r="BD175" t="s">
        <v>261</v>
      </c>
      <c r="BE175" t="s">
        <v>262</v>
      </c>
      <c r="BF175">
        <v>0</v>
      </c>
      <c r="BG175">
        <v>1</v>
      </c>
      <c r="BH175">
        <f t="shared" si="61"/>
        <v>1</v>
      </c>
      <c r="BI175">
        <v>1</v>
      </c>
      <c r="BJ175">
        <v>1</v>
      </c>
      <c r="BK175">
        <v>1</v>
      </c>
      <c r="BL175" t="s">
        <v>64</v>
      </c>
      <c r="BM175" t="s">
        <v>65</v>
      </c>
      <c r="BN175" s="1">
        <v>3.1134259259259257E-3</v>
      </c>
      <c r="BP175" s="5" t="s">
        <v>1041</v>
      </c>
      <c r="BR175" s="11" t="b">
        <f t="shared" si="89"/>
        <v>0</v>
      </c>
      <c r="BS175" s="11" t="b">
        <f t="shared" si="89"/>
        <v>0</v>
      </c>
      <c r="BT175" s="11" t="b">
        <f t="shared" si="89"/>
        <v>0</v>
      </c>
      <c r="BU175" s="11" t="b">
        <f t="shared" si="89"/>
        <v>0</v>
      </c>
      <c r="BV175" s="11" t="b">
        <f t="shared" si="88"/>
        <v>0</v>
      </c>
      <c r="BW175" s="11" t="b">
        <f t="shared" si="88"/>
        <v>0</v>
      </c>
      <c r="BZ175" s="11" t="b">
        <f t="shared" si="75"/>
        <v>0</v>
      </c>
      <c r="CA175" s="11" t="b">
        <f t="shared" si="76"/>
        <v>0</v>
      </c>
      <c r="CB175" s="11" t="b">
        <f t="shared" si="91"/>
        <v>0</v>
      </c>
      <c r="CC175" s="11" t="b">
        <f t="shared" si="91"/>
        <v>0</v>
      </c>
      <c r="CD175" s="11" t="b">
        <f t="shared" si="91"/>
        <v>0</v>
      </c>
      <c r="CE175" s="11" t="b">
        <f t="shared" si="91"/>
        <v>0</v>
      </c>
      <c r="CF175" s="11" t="b">
        <f t="shared" si="91"/>
        <v>0</v>
      </c>
      <c r="CG175" s="11" t="b">
        <f t="shared" si="91"/>
        <v>0</v>
      </c>
      <c r="CH175" s="11" t="b">
        <f t="shared" si="91"/>
        <v>0</v>
      </c>
      <c r="CI175" s="11" t="b">
        <f t="shared" si="91"/>
        <v>0</v>
      </c>
      <c r="CJ175" s="11" t="b">
        <f t="shared" si="91"/>
        <v>0</v>
      </c>
      <c r="CK175" s="11" t="b">
        <f t="shared" si="91"/>
        <v>0</v>
      </c>
      <c r="CL175" s="11" t="b">
        <f t="shared" si="91"/>
        <v>0</v>
      </c>
      <c r="CM175" s="11" t="b">
        <f t="shared" si="91"/>
        <v>0</v>
      </c>
      <c r="CN175" s="11" t="b">
        <f t="shared" si="91"/>
        <v>0</v>
      </c>
      <c r="CO175" s="11" t="b">
        <f t="shared" si="87"/>
        <v>0</v>
      </c>
      <c r="CP175" s="11" t="b">
        <f t="shared" si="78"/>
        <v>0</v>
      </c>
      <c r="CQ175" s="11" t="b">
        <f t="shared" si="77"/>
        <v>0</v>
      </c>
    </row>
    <row r="176" spans="1:96">
      <c r="A176" t="s">
        <v>263</v>
      </c>
      <c r="B176" t="s">
        <v>264</v>
      </c>
      <c r="C176" t="s">
        <v>53</v>
      </c>
      <c r="D176" t="s">
        <v>54</v>
      </c>
      <c r="E176" t="s">
        <v>55</v>
      </c>
      <c r="F176" t="s">
        <v>56</v>
      </c>
      <c r="G176">
        <f t="shared" si="79"/>
        <v>0</v>
      </c>
      <c r="H176">
        <f t="shared" si="79"/>
        <v>0</v>
      </c>
      <c r="I176">
        <f t="shared" si="79"/>
        <v>0</v>
      </c>
      <c r="J176">
        <f t="shared" si="79"/>
        <v>1</v>
      </c>
      <c r="K176">
        <f t="shared" si="67"/>
        <v>1</v>
      </c>
      <c r="L176" t="s">
        <v>96</v>
      </c>
      <c r="M176" t="s">
        <v>265</v>
      </c>
      <c r="N176" t="str">
        <f t="shared" si="68"/>
        <v>Argentina</v>
      </c>
      <c r="O176" t="s">
        <v>59</v>
      </c>
      <c r="P176" t="s">
        <v>60</v>
      </c>
      <c r="Q176">
        <v>2</v>
      </c>
      <c r="R176">
        <v>2</v>
      </c>
      <c r="S176">
        <v>2</v>
      </c>
      <c r="T176">
        <v>4</v>
      </c>
      <c r="U176">
        <v>4</v>
      </c>
      <c r="V176">
        <v>3</v>
      </c>
      <c r="W176">
        <v>2</v>
      </c>
      <c r="X176">
        <f t="shared" si="69"/>
        <v>-8.3333333333333329E-2</v>
      </c>
      <c r="Y176">
        <f t="shared" si="70"/>
        <v>4.1666666666666664E-2</v>
      </c>
      <c r="Z176">
        <v>2</v>
      </c>
      <c r="AA176">
        <v>6</v>
      </c>
      <c r="AB176">
        <v>2</v>
      </c>
      <c r="AC176">
        <v>2</v>
      </c>
      <c r="AD176">
        <v>3</v>
      </c>
      <c r="AE176">
        <v>4</v>
      </c>
      <c r="AF176">
        <v>1</v>
      </c>
      <c r="AG176">
        <v>3</v>
      </c>
      <c r="AH176">
        <v>3</v>
      </c>
      <c r="AI176" s="35">
        <v>4</v>
      </c>
      <c r="AJ176">
        <v>3</v>
      </c>
      <c r="AK176">
        <v>3</v>
      </c>
      <c r="AL176">
        <v>1</v>
      </c>
      <c r="AM176">
        <v>5</v>
      </c>
      <c r="AN176">
        <v>3</v>
      </c>
      <c r="AO176">
        <v>5</v>
      </c>
      <c r="AP176">
        <v>1</v>
      </c>
      <c r="AQ176">
        <v>4</v>
      </c>
      <c r="AR176">
        <v>4</v>
      </c>
      <c r="AS176">
        <v>4</v>
      </c>
      <c r="AT176">
        <v>4</v>
      </c>
      <c r="AU176">
        <v>3</v>
      </c>
      <c r="AV176">
        <f t="shared" si="71"/>
        <v>3.8</v>
      </c>
      <c r="AW176">
        <v>6</v>
      </c>
      <c r="AX176">
        <v>1</v>
      </c>
      <c r="AY176">
        <f t="shared" si="90"/>
        <v>3.125</v>
      </c>
      <c r="AZ176">
        <f t="shared" si="84"/>
        <v>1</v>
      </c>
      <c r="BA176">
        <f t="shared" si="82"/>
        <v>2.875</v>
      </c>
      <c r="BB176">
        <f t="shared" si="85"/>
        <v>0</v>
      </c>
      <c r="BC176" t="s">
        <v>86</v>
      </c>
      <c r="BD176" t="s">
        <v>166</v>
      </c>
      <c r="BE176" t="s">
        <v>167</v>
      </c>
      <c r="BF176">
        <v>0</v>
      </c>
      <c r="BH176">
        <f t="shared" si="61"/>
        <v>0</v>
      </c>
      <c r="BI176">
        <v>1</v>
      </c>
      <c r="BJ176">
        <v>4</v>
      </c>
      <c r="BK176">
        <v>1</v>
      </c>
      <c r="BL176" t="s">
        <v>266</v>
      </c>
      <c r="BM176" t="s">
        <v>90</v>
      </c>
      <c r="BN176" s="1">
        <v>1.224537037037037E-2</v>
      </c>
      <c r="BP176" s="5" t="s">
        <v>1041</v>
      </c>
      <c r="BR176" s="11" t="b">
        <f t="shared" si="89"/>
        <v>0</v>
      </c>
      <c r="BS176" s="11" t="b">
        <f t="shared" si="89"/>
        <v>0</v>
      </c>
      <c r="BT176" s="11" t="b">
        <f t="shared" si="89"/>
        <v>0</v>
      </c>
      <c r="BU176" s="11" t="b">
        <f t="shared" si="89"/>
        <v>0</v>
      </c>
      <c r="BV176" s="11" t="b">
        <f t="shared" si="88"/>
        <v>0</v>
      </c>
      <c r="BW176" s="11" t="b">
        <f t="shared" si="88"/>
        <v>0</v>
      </c>
      <c r="BZ176" s="11" t="b">
        <f t="shared" si="75"/>
        <v>0</v>
      </c>
      <c r="CA176" s="11" t="b">
        <f t="shared" si="76"/>
        <v>0</v>
      </c>
      <c r="CB176" s="11" t="b">
        <f t="shared" si="91"/>
        <v>0</v>
      </c>
      <c r="CC176" s="11" t="b">
        <f t="shared" si="91"/>
        <v>0</v>
      </c>
      <c r="CD176" s="11" t="b">
        <f t="shared" si="91"/>
        <v>0</v>
      </c>
      <c r="CE176" s="11" t="b">
        <f t="shared" si="91"/>
        <v>0</v>
      </c>
      <c r="CF176" s="11" t="b">
        <f t="shared" si="91"/>
        <v>0</v>
      </c>
      <c r="CG176" s="11" t="b">
        <f t="shared" si="91"/>
        <v>0</v>
      </c>
      <c r="CH176" s="11" t="b">
        <f t="shared" si="91"/>
        <v>0</v>
      </c>
      <c r="CI176" s="11" t="b">
        <f t="shared" si="91"/>
        <v>0</v>
      </c>
      <c r="CJ176" s="11" t="b">
        <f t="shared" si="91"/>
        <v>0</v>
      </c>
      <c r="CK176" s="11" t="b">
        <f t="shared" si="91"/>
        <v>0</v>
      </c>
      <c r="CL176" s="11" t="b">
        <f t="shared" si="91"/>
        <v>0</v>
      </c>
      <c r="CM176" s="11" t="b">
        <f t="shared" si="91"/>
        <v>0</v>
      </c>
      <c r="CN176" s="11" t="b">
        <f t="shared" si="91"/>
        <v>0</v>
      </c>
      <c r="CO176" s="11" t="b">
        <f t="shared" si="87"/>
        <v>0</v>
      </c>
      <c r="CP176" s="11" t="b">
        <f t="shared" si="78"/>
        <v>0</v>
      </c>
      <c r="CQ176" s="11" t="b">
        <f t="shared" si="77"/>
        <v>0</v>
      </c>
    </row>
    <row r="177" spans="1:96">
      <c r="A177" t="s">
        <v>268</v>
      </c>
      <c r="B177" t="s">
        <v>269</v>
      </c>
      <c r="C177" t="s">
        <v>53</v>
      </c>
      <c r="D177" t="s">
        <v>54</v>
      </c>
      <c r="E177" t="s">
        <v>82</v>
      </c>
      <c r="F177" t="s">
        <v>132</v>
      </c>
      <c r="G177">
        <f t="shared" si="79"/>
        <v>1</v>
      </c>
      <c r="H177">
        <f t="shared" si="79"/>
        <v>0</v>
      </c>
      <c r="I177">
        <f t="shared" si="79"/>
        <v>0</v>
      </c>
      <c r="J177">
        <f t="shared" si="79"/>
        <v>0</v>
      </c>
      <c r="K177">
        <f t="shared" si="67"/>
        <v>1</v>
      </c>
      <c r="L177" t="s">
        <v>72</v>
      </c>
      <c r="M177" t="s">
        <v>260</v>
      </c>
      <c r="N177" t="str">
        <f t="shared" si="68"/>
        <v>Greece</v>
      </c>
      <c r="O177" t="s">
        <v>59</v>
      </c>
      <c r="P177" t="s">
        <v>60</v>
      </c>
      <c r="Q177">
        <v>1</v>
      </c>
      <c r="R177">
        <v>1</v>
      </c>
      <c r="S177">
        <v>0</v>
      </c>
      <c r="T177">
        <v>1</v>
      </c>
      <c r="U177">
        <v>3</v>
      </c>
      <c r="V177">
        <v>4</v>
      </c>
      <c r="W177">
        <v>1</v>
      </c>
      <c r="X177">
        <f t="shared" si="69"/>
        <v>-4.1666666666666664E-2</v>
      </c>
      <c r="Y177">
        <f t="shared" si="70"/>
        <v>4.1666666666666664E-2</v>
      </c>
      <c r="Z177">
        <v>5</v>
      </c>
      <c r="AA177">
        <v>4</v>
      </c>
      <c r="AB177">
        <v>4</v>
      </c>
      <c r="AC177">
        <v>6</v>
      </c>
      <c r="AD177">
        <v>4</v>
      </c>
      <c r="AE177">
        <v>3</v>
      </c>
      <c r="AF177">
        <v>3</v>
      </c>
      <c r="AG177">
        <v>3</v>
      </c>
      <c r="AH177">
        <v>3</v>
      </c>
      <c r="AI177" s="35">
        <v>6</v>
      </c>
      <c r="AJ177">
        <v>5</v>
      </c>
      <c r="AK177">
        <v>4</v>
      </c>
      <c r="AL177">
        <v>5</v>
      </c>
      <c r="AM177">
        <v>6</v>
      </c>
      <c r="AN177">
        <v>5</v>
      </c>
      <c r="AO177">
        <v>6</v>
      </c>
      <c r="AP177">
        <v>4</v>
      </c>
      <c r="AQ177">
        <v>3</v>
      </c>
      <c r="AR177">
        <v>5</v>
      </c>
      <c r="AS177">
        <v>3</v>
      </c>
      <c r="AT177">
        <v>4</v>
      </c>
      <c r="AU177">
        <v>4</v>
      </c>
      <c r="AV177">
        <f t="shared" si="71"/>
        <v>3.8</v>
      </c>
      <c r="AW177">
        <v>6</v>
      </c>
      <c r="AX177">
        <v>0</v>
      </c>
      <c r="AY177">
        <f t="shared" si="90"/>
        <v>5.125</v>
      </c>
      <c r="AZ177">
        <f t="shared" si="84"/>
        <v>1</v>
      </c>
      <c r="BA177">
        <f t="shared" si="82"/>
        <v>4</v>
      </c>
      <c r="BB177">
        <f t="shared" si="85"/>
        <v>1</v>
      </c>
      <c r="BC177" t="s">
        <v>61</v>
      </c>
      <c r="BD177" t="s">
        <v>270</v>
      </c>
      <c r="BE177" t="s">
        <v>271</v>
      </c>
      <c r="BF177">
        <v>1</v>
      </c>
      <c r="BH177">
        <f t="shared" si="61"/>
        <v>1</v>
      </c>
      <c r="BI177">
        <v>1</v>
      </c>
      <c r="BJ177">
        <v>1</v>
      </c>
      <c r="BK177">
        <v>1</v>
      </c>
      <c r="BL177" t="s">
        <v>64</v>
      </c>
      <c r="BM177" t="s">
        <v>65</v>
      </c>
      <c r="BP177" s="5" t="s">
        <v>1041</v>
      </c>
      <c r="BR177" s="11" t="b">
        <f t="shared" si="89"/>
        <v>0</v>
      </c>
      <c r="BS177" s="11" t="b">
        <f t="shared" si="89"/>
        <v>0</v>
      </c>
      <c r="BT177" s="11" t="b">
        <f t="shared" si="89"/>
        <v>0</v>
      </c>
      <c r="BU177" s="11" t="b">
        <f t="shared" si="89"/>
        <v>0</v>
      </c>
      <c r="BV177" s="11" t="b">
        <f t="shared" si="88"/>
        <v>0</v>
      </c>
      <c r="BW177" s="11" t="b">
        <f t="shared" si="88"/>
        <v>0</v>
      </c>
      <c r="BZ177" s="11" t="b">
        <f t="shared" si="75"/>
        <v>0</v>
      </c>
      <c r="CA177" s="11" t="b">
        <f t="shared" si="76"/>
        <v>0</v>
      </c>
      <c r="CB177" s="11" t="b">
        <f t="shared" si="91"/>
        <v>0</v>
      </c>
      <c r="CC177" s="11" t="b">
        <f t="shared" si="91"/>
        <v>0</v>
      </c>
      <c r="CD177" s="11" t="b">
        <f t="shared" si="91"/>
        <v>0</v>
      </c>
      <c r="CE177" s="11" t="b">
        <f t="shared" si="91"/>
        <v>0</v>
      </c>
      <c r="CF177" s="11" t="b">
        <f t="shared" si="91"/>
        <v>0</v>
      </c>
      <c r="CG177" s="11" t="b">
        <f t="shared" si="91"/>
        <v>0</v>
      </c>
      <c r="CH177" s="11" t="b">
        <f t="shared" si="91"/>
        <v>0</v>
      </c>
      <c r="CI177" s="11" t="b">
        <f t="shared" si="91"/>
        <v>0</v>
      </c>
      <c r="CJ177" s="11" t="b">
        <f t="shared" si="91"/>
        <v>0</v>
      </c>
      <c r="CK177" s="11" t="b">
        <f t="shared" si="91"/>
        <v>0</v>
      </c>
      <c r="CL177" s="11" t="b">
        <f t="shared" si="91"/>
        <v>0</v>
      </c>
      <c r="CM177" s="11" t="b">
        <f t="shared" si="91"/>
        <v>0</v>
      </c>
      <c r="CN177" s="11" t="b">
        <f t="shared" si="91"/>
        <v>0</v>
      </c>
      <c r="CO177" s="11" t="b">
        <f t="shared" si="87"/>
        <v>0</v>
      </c>
      <c r="CP177" s="11" t="b">
        <f t="shared" si="78"/>
        <v>0</v>
      </c>
      <c r="CQ177" s="11" t="b">
        <f t="shared" si="77"/>
        <v>0</v>
      </c>
    </row>
    <row r="178" spans="1:96">
      <c r="A178" t="s">
        <v>272</v>
      </c>
      <c r="B178" t="s">
        <v>273</v>
      </c>
      <c r="C178" t="s">
        <v>53</v>
      </c>
      <c r="D178" t="s">
        <v>70</v>
      </c>
      <c r="E178" t="s">
        <v>71</v>
      </c>
      <c r="F178" t="s">
        <v>132</v>
      </c>
      <c r="G178">
        <f t="shared" si="79"/>
        <v>1</v>
      </c>
      <c r="H178">
        <f t="shared" si="79"/>
        <v>0</v>
      </c>
      <c r="I178">
        <f t="shared" si="79"/>
        <v>0</v>
      </c>
      <c r="J178">
        <f t="shared" si="79"/>
        <v>0</v>
      </c>
      <c r="K178">
        <f t="shared" si="67"/>
        <v>1</v>
      </c>
      <c r="L178" t="s">
        <v>96</v>
      </c>
      <c r="M178" t="s">
        <v>84</v>
      </c>
      <c r="N178" t="str">
        <f t="shared" si="68"/>
        <v>United States</v>
      </c>
      <c r="O178" t="s">
        <v>74</v>
      </c>
      <c r="P178" t="s">
        <v>60</v>
      </c>
      <c r="Q178">
        <v>2</v>
      </c>
      <c r="R178">
        <v>3</v>
      </c>
      <c r="S178">
        <v>4</v>
      </c>
      <c r="T178">
        <v>4</v>
      </c>
      <c r="U178">
        <v>4</v>
      </c>
      <c r="V178">
        <v>4</v>
      </c>
      <c r="W178">
        <v>5</v>
      </c>
      <c r="X178">
        <f t="shared" si="69"/>
        <v>-4.1666666666666664E-2</v>
      </c>
      <c r="Y178">
        <f t="shared" si="70"/>
        <v>-4.1666666666666664E-2</v>
      </c>
      <c r="Z178">
        <v>3</v>
      </c>
      <c r="AA178">
        <v>2</v>
      </c>
      <c r="AB178">
        <v>3</v>
      </c>
      <c r="AC178">
        <v>5</v>
      </c>
      <c r="AD178">
        <v>3</v>
      </c>
      <c r="AE178">
        <v>4</v>
      </c>
      <c r="AF178">
        <v>2</v>
      </c>
      <c r="AG178">
        <v>4</v>
      </c>
      <c r="AH178">
        <v>2</v>
      </c>
      <c r="AI178" s="35">
        <v>4</v>
      </c>
      <c r="AJ178">
        <v>3</v>
      </c>
      <c r="AK178">
        <v>6</v>
      </c>
      <c r="AL178">
        <v>4</v>
      </c>
      <c r="AM178">
        <v>6</v>
      </c>
      <c r="AN178">
        <v>4</v>
      </c>
      <c r="AO178">
        <v>5</v>
      </c>
      <c r="AP178">
        <v>3</v>
      </c>
      <c r="AQ178">
        <v>4</v>
      </c>
      <c r="AR178">
        <v>4</v>
      </c>
      <c r="AS178">
        <v>5</v>
      </c>
      <c r="AT178">
        <v>4</v>
      </c>
      <c r="AU178">
        <v>4</v>
      </c>
      <c r="AV178">
        <f t="shared" si="71"/>
        <v>4.2</v>
      </c>
      <c r="AW178">
        <v>6</v>
      </c>
      <c r="AX178">
        <v>2</v>
      </c>
      <c r="AY178">
        <f t="shared" si="90"/>
        <v>4.375</v>
      </c>
      <c r="AZ178">
        <f t="shared" si="84"/>
        <v>1</v>
      </c>
      <c r="BA178">
        <f t="shared" si="82"/>
        <v>3</v>
      </c>
      <c r="BB178">
        <f t="shared" si="85"/>
        <v>0</v>
      </c>
      <c r="BC178" t="s">
        <v>61</v>
      </c>
      <c r="BD178" t="s">
        <v>126</v>
      </c>
      <c r="BE178" t="s">
        <v>127</v>
      </c>
      <c r="BF178">
        <v>1</v>
      </c>
      <c r="BH178">
        <f t="shared" si="61"/>
        <v>1</v>
      </c>
      <c r="BI178">
        <v>1</v>
      </c>
      <c r="BJ178">
        <v>2</v>
      </c>
      <c r="BK178">
        <v>1</v>
      </c>
      <c r="BL178" t="s">
        <v>64</v>
      </c>
      <c r="BM178" t="s">
        <v>65</v>
      </c>
      <c r="BN178" s="1">
        <v>4.1898148148148146E-3</v>
      </c>
      <c r="BO178" t="s">
        <v>274</v>
      </c>
      <c r="BP178" s="5" t="s">
        <v>1042</v>
      </c>
      <c r="BR178" s="11" t="b">
        <f t="shared" si="89"/>
        <v>0</v>
      </c>
      <c r="BS178" s="11" t="b">
        <f t="shared" si="89"/>
        <v>0</v>
      </c>
      <c r="BT178" s="11" t="b">
        <f t="shared" si="89"/>
        <v>0</v>
      </c>
      <c r="BU178" s="11" t="b">
        <f t="shared" si="89"/>
        <v>0</v>
      </c>
      <c r="BV178" s="11" t="b">
        <f t="shared" si="88"/>
        <v>0</v>
      </c>
      <c r="BW178" s="11" t="b">
        <f t="shared" si="88"/>
        <v>0</v>
      </c>
      <c r="BX178" s="5" t="s">
        <v>1047</v>
      </c>
      <c r="BY178" s="5" t="s">
        <v>1136</v>
      </c>
      <c r="BZ178" s="11" t="b">
        <f t="shared" si="75"/>
        <v>0</v>
      </c>
      <c r="CA178" s="11" t="b">
        <f t="shared" si="76"/>
        <v>0</v>
      </c>
      <c r="CB178" s="11" t="b">
        <f t="shared" si="91"/>
        <v>1</v>
      </c>
      <c r="CC178" s="11" t="b">
        <f t="shared" si="91"/>
        <v>0</v>
      </c>
      <c r="CD178" s="11" t="b">
        <f t="shared" si="91"/>
        <v>0</v>
      </c>
      <c r="CE178" s="11" t="b">
        <f t="shared" si="91"/>
        <v>0</v>
      </c>
      <c r="CF178" s="11" t="b">
        <f t="shared" si="91"/>
        <v>0</v>
      </c>
      <c r="CG178" s="11" t="b">
        <f t="shared" si="91"/>
        <v>0</v>
      </c>
      <c r="CH178" s="11" t="b">
        <f t="shared" si="91"/>
        <v>0</v>
      </c>
      <c r="CI178" s="11" t="b">
        <f t="shared" si="91"/>
        <v>0</v>
      </c>
      <c r="CJ178" s="11" t="b">
        <f t="shared" si="91"/>
        <v>0</v>
      </c>
      <c r="CK178" s="11" t="b">
        <f t="shared" si="91"/>
        <v>0</v>
      </c>
      <c r="CL178" s="11" t="b">
        <f t="shared" si="91"/>
        <v>0</v>
      </c>
      <c r="CM178" s="11" t="b">
        <f t="shared" si="91"/>
        <v>0</v>
      </c>
      <c r="CN178" s="11" t="b">
        <f t="shared" si="91"/>
        <v>0</v>
      </c>
      <c r="CO178" s="11" t="b">
        <f t="shared" si="87"/>
        <v>0</v>
      </c>
      <c r="CP178" s="11" t="b">
        <f t="shared" si="78"/>
        <v>0</v>
      </c>
      <c r="CQ178" s="11" t="b">
        <f t="shared" si="77"/>
        <v>0</v>
      </c>
    </row>
    <row r="179" spans="1:96">
      <c r="A179" t="s">
        <v>275</v>
      </c>
      <c r="B179" t="s">
        <v>276</v>
      </c>
      <c r="C179" t="s">
        <v>53</v>
      </c>
      <c r="D179" t="s">
        <v>54</v>
      </c>
      <c r="E179" t="s">
        <v>144</v>
      </c>
      <c r="F179" t="s">
        <v>116</v>
      </c>
      <c r="G179">
        <f t="shared" si="79"/>
        <v>0</v>
      </c>
      <c r="H179">
        <f t="shared" si="79"/>
        <v>1</v>
      </c>
      <c r="I179">
        <f t="shared" si="79"/>
        <v>0</v>
      </c>
      <c r="J179">
        <f t="shared" si="79"/>
        <v>0</v>
      </c>
      <c r="K179">
        <f t="shared" si="67"/>
        <v>1</v>
      </c>
      <c r="L179" t="s">
        <v>96</v>
      </c>
      <c r="M179" t="s">
        <v>254</v>
      </c>
      <c r="N179" t="str">
        <f t="shared" si="68"/>
        <v>Poland</v>
      </c>
      <c r="O179" t="s">
        <v>59</v>
      </c>
      <c r="P179" t="s">
        <v>60</v>
      </c>
      <c r="Q179">
        <v>2</v>
      </c>
      <c r="R179">
        <v>1</v>
      </c>
      <c r="S179">
        <v>3</v>
      </c>
      <c r="T179">
        <v>2</v>
      </c>
      <c r="U179">
        <v>2</v>
      </c>
      <c r="V179">
        <v>3</v>
      </c>
      <c r="W179">
        <v>1</v>
      </c>
      <c r="X179">
        <f t="shared" si="69"/>
        <v>8.3333333333333329E-2</v>
      </c>
      <c r="Y179">
        <f t="shared" si="70"/>
        <v>8.3333333333333329E-2</v>
      </c>
      <c r="Z179">
        <v>5</v>
      </c>
      <c r="AA179">
        <v>6</v>
      </c>
      <c r="AB179">
        <v>3</v>
      </c>
      <c r="AC179">
        <v>5</v>
      </c>
      <c r="AD179">
        <v>6</v>
      </c>
      <c r="AE179">
        <v>4</v>
      </c>
      <c r="AF179">
        <v>2</v>
      </c>
      <c r="AG179">
        <v>1</v>
      </c>
      <c r="AH179">
        <v>5</v>
      </c>
      <c r="AI179" s="35">
        <v>4</v>
      </c>
      <c r="AJ179">
        <v>5</v>
      </c>
      <c r="AK179">
        <v>4</v>
      </c>
      <c r="AL179">
        <v>3</v>
      </c>
      <c r="AM179">
        <v>3</v>
      </c>
      <c r="AN179">
        <v>5</v>
      </c>
      <c r="AO179">
        <v>4</v>
      </c>
      <c r="AP179">
        <v>5</v>
      </c>
      <c r="AQ179">
        <v>3</v>
      </c>
      <c r="AR179">
        <v>5</v>
      </c>
      <c r="AS179">
        <v>4</v>
      </c>
      <c r="AT179">
        <v>4</v>
      </c>
      <c r="AU179">
        <v>4</v>
      </c>
      <c r="AV179">
        <f t="shared" si="71"/>
        <v>4</v>
      </c>
      <c r="AW179">
        <v>6</v>
      </c>
      <c r="AX179">
        <v>3</v>
      </c>
      <c r="AY179">
        <f t="shared" si="90"/>
        <v>4.125</v>
      </c>
      <c r="AZ179">
        <f t="shared" si="84"/>
        <v>1</v>
      </c>
      <c r="BA179">
        <f>AVERAGE(BM217,Z179,AA179,AB179:AF179,AH179)</f>
        <v>4.5</v>
      </c>
      <c r="BB179">
        <f t="shared" si="85"/>
        <v>1</v>
      </c>
      <c r="BC179" t="s">
        <v>86</v>
      </c>
      <c r="BD179" t="s">
        <v>277</v>
      </c>
      <c r="BE179" t="s">
        <v>278</v>
      </c>
      <c r="BF179">
        <v>1</v>
      </c>
      <c r="BH179">
        <f t="shared" ref="BH179" si="92">IF(BG179="",BF179,BG179)</f>
        <v>1</v>
      </c>
      <c r="BI179">
        <v>1</v>
      </c>
      <c r="BJ179">
        <v>3</v>
      </c>
      <c r="BK179">
        <v>1</v>
      </c>
      <c r="BL179" t="s">
        <v>174</v>
      </c>
      <c r="BM179" t="s">
        <v>157</v>
      </c>
      <c r="BN179" s="1">
        <v>4.7916666666666672E-3</v>
      </c>
      <c r="BP179" s="5" t="s">
        <v>1041</v>
      </c>
      <c r="BR179" s="11" t="b">
        <f t="shared" si="89"/>
        <v>0</v>
      </c>
      <c r="BS179" s="11" t="b">
        <f t="shared" si="89"/>
        <v>0</v>
      </c>
      <c r="BT179" s="11" t="b">
        <f t="shared" si="89"/>
        <v>0</v>
      </c>
      <c r="BU179" s="11" t="b">
        <f t="shared" si="89"/>
        <v>0</v>
      </c>
      <c r="BV179" s="11" t="b">
        <f t="shared" si="88"/>
        <v>0</v>
      </c>
      <c r="BW179" s="11" t="b">
        <f t="shared" si="88"/>
        <v>0</v>
      </c>
      <c r="BZ179" s="11" t="b">
        <f t="shared" si="75"/>
        <v>0</v>
      </c>
      <c r="CA179" s="11" t="b">
        <f t="shared" si="76"/>
        <v>0</v>
      </c>
      <c r="CB179" s="11" t="b">
        <f t="shared" si="91"/>
        <v>0</v>
      </c>
      <c r="CC179" s="11" t="b">
        <f t="shared" si="91"/>
        <v>0</v>
      </c>
      <c r="CD179" s="11" t="b">
        <f t="shared" si="91"/>
        <v>0</v>
      </c>
      <c r="CE179" s="11" t="b">
        <f t="shared" si="91"/>
        <v>0</v>
      </c>
      <c r="CF179" s="11" t="b">
        <f t="shared" si="91"/>
        <v>0</v>
      </c>
      <c r="CG179" s="11" t="b">
        <f t="shared" si="91"/>
        <v>0</v>
      </c>
      <c r="CH179" s="11" t="b">
        <f t="shared" si="91"/>
        <v>0</v>
      </c>
      <c r="CI179" s="11" t="b">
        <f t="shared" si="91"/>
        <v>0</v>
      </c>
      <c r="CJ179" s="11" t="b">
        <f t="shared" si="91"/>
        <v>0</v>
      </c>
      <c r="CK179" s="11" t="b">
        <f t="shared" si="91"/>
        <v>0</v>
      </c>
      <c r="CL179" s="11" t="b">
        <f t="shared" si="91"/>
        <v>0</v>
      </c>
      <c r="CM179" s="11" t="b">
        <f t="shared" si="91"/>
        <v>0</v>
      </c>
      <c r="CN179" s="11" t="b">
        <f t="shared" si="91"/>
        <v>0</v>
      </c>
      <c r="CO179" s="11" t="b">
        <f t="shared" si="87"/>
        <v>0</v>
      </c>
      <c r="CP179" s="11" t="b">
        <f t="shared" si="78"/>
        <v>0</v>
      </c>
      <c r="CQ179" s="11" t="b">
        <f t="shared" si="77"/>
        <v>0</v>
      </c>
    </row>
    <row r="180" spans="1:96" s="10" customFormat="1">
      <c r="A180" s="10" t="s">
        <v>1290</v>
      </c>
      <c r="X180">
        <f t="shared" si="69"/>
        <v>0</v>
      </c>
      <c r="Y180">
        <f t="shared" si="70"/>
        <v>0</v>
      </c>
      <c r="AI180" s="36"/>
      <c r="BR180" s="11"/>
      <c r="BS180" s="11"/>
      <c r="BT180" s="11"/>
      <c r="BU180" s="11"/>
      <c r="BV180" s="11"/>
      <c r="BW180" s="11"/>
      <c r="BZ180" s="11"/>
      <c r="CA180" s="11"/>
      <c r="CB180" s="11"/>
      <c r="CC180" s="11"/>
      <c r="CD180" s="11"/>
      <c r="CE180" s="11"/>
      <c r="CF180" s="11"/>
      <c r="CG180" s="11"/>
      <c r="CH180" s="11"/>
      <c r="CI180" s="11"/>
      <c r="CJ180" s="11"/>
      <c r="CK180" s="11"/>
      <c r="CL180" s="11"/>
      <c r="CM180" s="11"/>
      <c r="CN180" s="11"/>
      <c r="CO180" s="11"/>
      <c r="CP180" s="11"/>
      <c r="CQ180" s="11"/>
    </row>
    <row r="181" spans="1:96">
      <c r="A181" t="s">
        <v>1173</v>
      </c>
      <c r="B181" t="s">
        <v>1174</v>
      </c>
      <c r="C181" t="s">
        <v>281</v>
      </c>
      <c r="D181" t="s">
        <v>81</v>
      </c>
      <c r="E181" t="s">
        <v>71</v>
      </c>
      <c r="F181" t="s">
        <v>56</v>
      </c>
      <c r="L181" t="s">
        <v>96</v>
      </c>
      <c r="M181" t="s">
        <v>109</v>
      </c>
      <c r="O181" t="s">
        <v>74</v>
      </c>
      <c r="P181" t="s">
        <v>98</v>
      </c>
      <c r="Q181">
        <v>2</v>
      </c>
      <c r="R181">
        <v>2</v>
      </c>
      <c r="S181">
        <v>3</v>
      </c>
      <c r="T181">
        <v>2</v>
      </c>
      <c r="U181">
        <v>2</v>
      </c>
      <c r="V181">
        <v>3</v>
      </c>
      <c r="W181">
        <v>3</v>
      </c>
      <c r="X181">
        <f t="shared" si="69"/>
        <v>4.1666666666666664E-2</v>
      </c>
      <c r="Y181">
        <f t="shared" si="70"/>
        <v>0</v>
      </c>
      <c r="Z181">
        <v>3</v>
      </c>
      <c r="AA181">
        <v>0</v>
      </c>
      <c r="AB181">
        <v>0</v>
      </c>
      <c r="AC181">
        <v>1</v>
      </c>
      <c r="AD181">
        <v>1</v>
      </c>
      <c r="AE181">
        <v>2</v>
      </c>
      <c r="AF181">
        <v>1</v>
      </c>
      <c r="AG181">
        <v>1</v>
      </c>
      <c r="AH181">
        <v>0</v>
      </c>
      <c r="AI181" s="35">
        <v>3</v>
      </c>
      <c r="AJ181">
        <v>0</v>
      </c>
      <c r="AK181">
        <v>6</v>
      </c>
      <c r="AL181">
        <v>6</v>
      </c>
      <c r="AM181">
        <v>0</v>
      </c>
      <c r="AN181">
        <v>0</v>
      </c>
      <c r="AO181">
        <v>4</v>
      </c>
      <c r="AP181">
        <v>3</v>
      </c>
      <c r="AQ181">
        <v>3</v>
      </c>
      <c r="AR181">
        <v>3</v>
      </c>
      <c r="AS181">
        <v>3</v>
      </c>
      <c r="AT181">
        <v>5</v>
      </c>
      <c r="AU181">
        <v>0</v>
      </c>
      <c r="AW181">
        <v>3</v>
      </c>
      <c r="AX181">
        <v>0</v>
      </c>
      <c r="AY181">
        <v>4</v>
      </c>
      <c r="AZ181">
        <v>0</v>
      </c>
      <c r="BA181">
        <v>6</v>
      </c>
      <c r="BB181">
        <v>0</v>
      </c>
      <c r="BC181" t="s">
        <v>1167</v>
      </c>
      <c r="BD181" t="s">
        <v>267</v>
      </c>
      <c r="BE181" t="s">
        <v>1175</v>
      </c>
      <c r="BF181">
        <v>2</v>
      </c>
      <c r="BI181">
        <v>1</v>
      </c>
      <c r="BJ181">
        <v>5</v>
      </c>
      <c r="BK181">
        <v>1</v>
      </c>
      <c r="BL181" t="s">
        <v>839</v>
      </c>
      <c r="BM181" t="s">
        <v>370</v>
      </c>
      <c r="BN181" s="1">
        <v>1.0694444444444444E-2</v>
      </c>
      <c r="BO181" t="s">
        <v>1176</v>
      </c>
      <c r="BP181" s="5" t="s">
        <v>1051</v>
      </c>
      <c r="BQ181" s="5" t="s">
        <v>1151</v>
      </c>
      <c r="BR181" s="11">
        <f>COUNTIF(BR3:BR179,TRUE)</f>
        <v>7</v>
      </c>
      <c r="BS181" s="11">
        <f t="shared" ref="BS181:BW181" si="93">COUNTIF(BS3:BS179,TRUE)</f>
        <v>6</v>
      </c>
      <c r="BT181" s="11">
        <f t="shared" si="93"/>
        <v>7</v>
      </c>
      <c r="BU181" s="11">
        <f t="shared" si="93"/>
        <v>5</v>
      </c>
      <c r="BV181" s="11">
        <f t="shared" si="93"/>
        <v>6</v>
      </c>
      <c r="BW181" s="11">
        <f t="shared" si="93"/>
        <v>3</v>
      </c>
      <c r="BX181" s="5" t="s">
        <v>1291</v>
      </c>
      <c r="BY181" s="5" t="s">
        <v>1292</v>
      </c>
    </row>
    <row r="182" spans="1:96">
      <c r="A182" t="s">
        <v>1184</v>
      </c>
      <c r="B182" t="s">
        <v>1185</v>
      </c>
      <c r="C182" t="s">
        <v>281</v>
      </c>
      <c r="D182" t="s">
        <v>70</v>
      </c>
      <c r="E182" t="s">
        <v>55</v>
      </c>
      <c r="F182" t="s">
        <v>56</v>
      </c>
      <c r="L182" t="s">
        <v>96</v>
      </c>
      <c r="M182" t="s">
        <v>1186</v>
      </c>
      <c r="O182" t="s">
        <v>59</v>
      </c>
      <c r="P182" t="s">
        <v>60</v>
      </c>
      <c r="Q182">
        <v>2</v>
      </c>
      <c r="R182">
        <v>2</v>
      </c>
      <c r="S182">
        <v>3</v>
      </c>
      <c r="T182">
        <v>3</v>
      </c>
      <c r="U182">
        <v>3</v>
      </c>
      <c r="V182">
        <v>4</v>
      </c>
      <c r="W182">
        <v>3</v>
      </c>
      <c r="X182">
        <f t="shared" si="69"/>
        <v>0</v>
      </c>
      <c r="Y182">
        <f t="shared" si="70"/>
        <v>4.1666666666666664E-2</v>
      </c>
      <c r="BP182" s="5" t="s">
        <v>1299</v>
      </c>
      <c r="BR182" s="44">
        <f>BR181/$BP$218</f>
        <v>0.16279069767441862</v>
      </c>
      <c r="BS182" s="44">
        <f t="shared" ref="BS182:BW182" si="94">BS181/$BP$218</f>
        <v>0.13953488372093023</v>
      </c>
      <c r="BT182" s="44">
        <f t="shared" si="94"/>
        <v>0.16279069767441862</v>
      </c>
      <c r="BU182" s="44">
        <f t="shared" si="94"/>
        <v>0.11627906976744186</v>
      </c>
      <c r="BV182" s="44">
        <f t="shared" si="94"/>
        <v>0.13953488372093023</v>
      </c>
      <c r="BW182" s="44">
        <f t="shared" si="94"/>
        <v>6.9767441860465115E-2</v>
      </c>
    </row>
    <row r="183" spans="1:96">
      <c r="A183" t="s">
        <v>1201</v>
      </c>
      <c r="B183" t="s">
        <v>1202</v>
      </c>
      <c r="C183" t="s">
        <v>281</v>
      </c>
      <c r="D183" t="s">
        <v>54</v>
      </c>
      <c r="E183" t="s">
        <v>82</v>
      </c>
      <c r="F183" t="s">
        <v>56</v>
      </c>
      <c r="L183" t="s">
        <v>57</v>
      </c>
      <c r="M183" t="s">
        <v>254</v>
      </c>
      <c r="O183" t="s">
        <v>59</v>
      </c>
      <c r="P183" t="s">
        <v>60</v>
      </c>
      <c r="Q183">
        <v>1</v>
      </c>
      <c r="R183">
        <v>1</v>
      </c>
      <c r="S183">
        <v>2</v>
      </c>
      <c r="T183">
        <v>1</v>
      </c>
      <c r="U183">
        <v>0</v>
      </c>
      <c r="V183">
        <v>3</v>
      </c>
      <c r="W183">
        <v>2</v>
      </c>
      <c r="X183">
        <f t="shared" si="69"/>
        <v>4.1666666666666664E-2</v>
      </c>
      <c r="Y183">
        <f t="shared" si="70"/>
        <v>8.3333333333333329E-2</v>
      </c>
      <c r="Z183">
        <v>4</v>
      </c>
      <c r="AA183">
        <v>3</v>
      </c>
      <c r="AB183">
        <v>3</v>
      </c>
      <c r="AC183">
        <v>3</v>
      </c>
      <c r="AD183">
        <v>2</v>
      </c>
      <c r="AE183">
        <v>3</v>
      </c>
      <c r="AF183">
        <v>3</v>
      </c>
      <c r="AG183">
        <v>5</v>
      </c>
      <c r="AH183">
        <v>1</v>
      </c>
      <c r="AI183" s="35">
        <v>4</v>
      </c>
      <c r="AJ183">
        <v>4</v>
      </c>
      <c r="AK183">
        <v>2</v>
      </c>
      <c r="AL183">
        <v>4</v>
      </c>
      <c r="AM183">
        <v>2</v>
      </c>
      <c r="AN183">
        <v>2</v>
      </c>
      <c r="AO183">
        <v>4</v>
      </c>
      <c r="AP183">
        <v>4</v>
      </c>
      <c r="AQ183">
        <v>4</v>
      </c>
      <c r="AR183">
        <v>4</v>
      </c>
      <c r="AS183">
        <v>4</v>
      </c>
      <c r="AT183">
        <v>3</v>
      </c>
      <c r="AU183">
        <v>2</v>
      </c>
      <c r="AW183">
        <v>4</v>
      </c>
      <c r="AX183">
        <v>1</v>
      </c>
      <c r="AY183">
        <v>3</v>
      </c>
      <c r="AZ183">
        <v>4</v>
      </c>
      <c r="BA183">
        <v>6</v>
      </c>
      <c r="BB183">
        <v>4</v>
      </c>
      <c r="BC183" t="s">
        <v>1167</v>
      </c>
      <c r="BD183" t="s">
        <v>659</v>
      </c>
      <c r="BE183" t="s">
        <v>1203</v>
      </c>
      <c r="BF183">
        <v>1</v>
      </c>
      <c r="BI183">
        <v>4</v>
      </c>
      <c r="BJ183">
        <v>3</v>
      </c>
      <c r="BK183">
        <v>3</v>
      </c>
      <c r="BL183" t="s">
        <v>1204</v>
      </c>
      <c r="BM183" t="s">
        <v>1168</v>
      </c>
      <c r="BN183" s="1">
        <v>6.4467592592592597E-3</v>
      </c>
      <c r="BO183" t="s">
        <v>1205</v>
      </c>
      <c r="BP183" s="5" t="s">
        <v>1042</v>
      </c>
      <c r="BR183" s="44">
        <f>BR181/$BP$222</f>
        <v>6.4814814814814811E-2</v>
      </c>
      <c r="BS183" s="44">
        <f t="shared" ref="BS183:BW183" si="95">BS181/$BP$222</f>
        <v>5.5555555555555552E-2</v>
      </c>
      <c r="BT183" s="44">
        <f t="shared" si="95"/>
        <v>6.4814814814814811E-2</v>
      </c>
      <c r="BU183" s="44">
        <f t="shared" si="95"/>
        <v>4.6296296296296294E-2</v>
      </c>
      <c r="BV183" s="44">
        <f t="shared" si="95"/>
        <v>5.5555555555555552E-2</v>
      </c>
      <c r="BW183" s="44">
        <f t="shared" si="95"/>
        <v>2.7777777777777776E-2</v>
      </c>
      <c r="BX183" s="5" t="s">
        <v>1293</v>
      </c>
      <c r="BY183" s="5" t="s">
        <v>1294</v>
      </c>
    </row>
    <row r="184" spans="1:96">
      <c r="A184" t="s">
        <v>1210</v>
      </c>
      <c r="B184" t="s">
        <v>1211</v>
      </c>
      <c r="C184" t="s">
        <v>281</v>
      </c>
      <c r="D184" t="s">
        <v>54</v>
      </c>
      <c r="E184" t="s">
        <v>71</v>
      </c>
      <c r="F184" t="s">
        <v>116</v>
      </c>
      <c r="L184" t="s">
        <v>124</v>
      </c>
      <c r="M184" t="s">
        <v>254</v>
      </c>
      <c r="O184" t="s">
        <v>74</v>
      </c>
      <c r="P184" t="s">
        <v>60</v>
      </c>
      <c r="Q184">
        <v>3</v>
      </c>
      <c r="R184">
        <v>2</v>
      </c>
      <c r="S184">
        <v>3</v>
      </c>
      <c r="T184">
        <v>3</v>
      </c>
      <c r="U184">
        <v>4</v>
      </c>
      <c r="V184">
        <v>4</v>
      </c>
      <c r="W184">
        <v>4</v>
      </c>
      <c r="X184">
        <f t="shared" si="69"/>
        <v>4.1666666666666664E-2</v>
      </c>
      <c r="Y184">
        <f t="shared" si="70"/>
        <v>-4.1666666666666664E-2</v>
      </c>
      <c r="Z184">
        <v>5</v>
      </c>
      <c r="AA184">
        <v>3</v>
      </c>
      <c r="AB184">
        <v>2</v>
      </c>
      <c r="AC184">
        <v>3</v>
      </c>
      <c r="AD184">
        <v>6</v>
      </c>
      <c r="AE184">
        <v>6</v>
      </c>
      <c r="AF184">
        <v>5</v>
      </c>
      <c r="AG184">
        <v>5</v>
      </c>
      <c r="AH184">
        <v>5</v>
      </c>
      <c r="AI184" s="35">
        <v>6</v>
      </c>
      <c r="AJ184">
        <v>0</v>
      </c>
      <c r="AK184">
        <v>6</v>
      </c>
      <c r="AL184">
        <v>2</v>
      </c>
      <c r="AM184">
        <v>6</v>
      </c>
      <c r="AN184">
        <v>4</v>
      </c>
      <c r="AO184">
        <v>6</v>
      </c>
      <c r="AP184">
        <v>6</v>
      </c>
      <c r="AQ184">
        <v>6</v>
      </c>
      <c r="AR184">
        <v>6</v>
      </c>
      <c r="AS184">
        <v>6</v>
      </c>
      <c r="AT184">
        <v>5</v>
      </c>
      <c r="AU184">
        <v>4</v>
      </c>
      <c r="AW184">
        <v>5</v>
      </c>
      <c r="AX184">
        <v>4</v>
      </c>
      <c r="AY184">
        <v>1</v>
      </c>
      <c r="AZ184">
        <v>0</v>
      </c>
      <c r="BA184">
        <v>6</v>
      </c>
      <c r="BB184">
        <v>5</v>
      </c>
      <c r="BC184" t="s">
        <v>1212</v>
      </c>
      <c r="BD184" t="s">
        <v>110</v>
      </c>
      <c r="BE184" t="s">
        <v>1213</v>
      </c>
      <c r="BF184">
        <v>1</v>
      </c>
      <c r="BI184">
        <v>1</v>
      </c>
      <c r="BJ184">
        <v>1</v>
      </c>
      <c r="BK184">
        <v>1</v>
      </c>
      <c r="BL184" t="s">
        <v>307</v>
      </c>
      <c r="BM184" t="s">
        <v>308</v>
      </c>
      <c r="BN184" s="1">
        <v>7.2222222222222228E-3</v>
      </c>
      <c r="BO184" t="s">
        <v>1214</v>
      </c>
      <c r="BP184" s="5" t="s">
        <v>1042</v>
      </c>
      <c r="BX184" s="5" t="s">
        <v>1295</v>
      </c>
    </row>
    <row r="185" spans="1:96">
      <c r="A185" t="s">
        <v>1225</v>
      </c>
      <c r="B185" t="s">
        <v>1226</v>
      </c>
      <c r="C185" t="s">
        <v>281</v>
      </c>
      <c r="D185" t="s">
        <v>54</v>
      </c>
      <c r="E185" t="s">
        <v>144</v>
      </c>
      <c r="F185" t="s">
        <v>116</v>
      </c>
      <c r="L185" t="s">
        <v>96</v>
      </c>
      <c r="M185" t="s">
        <v>1227</v>
      </c>
      <c r="O185" t="s">
        <v>59</v>
      </c>
      <c r="P185" t="s">
        <v>60</v>
      </c>
      <c r="Q185">
        <v>2</v>
      </c>
      <c r="R185">
        <v>3</v>
      </c>
      <c r="S185">
        <v>0</v>
      </c>
      <c r="T185">
        <v>2</v>
      </c>
      <c r="U185">
        <v>1</v>
      </c>
      <c r="V185">
        <v>5</v>
      </c>
      <c r="W185">
        <v>0</v>
      </c>
      <c r="X185">
        <f t="shared" si="69"/>
        <v>-0.125</v>
      </c>
      <c r="Y185">
        <f t="shared" si="70"/>
        <v>0.25</v>
      </c>
      <c r="Z185">
        <v>4</v>
      </c>
      <c r="AA185">
        <v>3</v>
      </c>
      <c r="AB185">
        <v>3</v>
      </c>
      <c r="AC185">
        <v>4</v>
      </c>
      <c r="AD185">
        <v>2</v>
      </c>
      <c r="AE185">
        <v>2</v>
      </c>
      <c r="AF185">
        <v>4</v>
      </c>
      <c r="AG185">
        <v>3</v>
      </c>
      <c r="AH185">
        <v>2</v>
      </c>
      <c r="AI185" s="35">
        <v>1</v>
      </c>
      <c r="AJ185">
        <v>4</v>
      </c>
      <c r="AK185">
        <v>2</v>
      </c>
      <c r="AL185">
        <v>2</v>
      </c>
      <c r="AM185">
        <v>3</v>
      </c>
      <c r="AN185">
        <v>1</v>
      </c>
      <c r="AO185">
        <v>5</v>
      </c>
      <c r="AP185">
        <v>1</v>
      </c>
      <c r="AQ185">
        <v>1</v>
      </c>
      <c r="AR185">
        <v>3</v>
      </c>
      <c r="AS185">
        <v>4</v>
      </c>
      <c r="AT185">
        <v>1</v>
      </c>
      <c r="AU185">
        <v>1</v>
      </c>
      <c r="AW185">
        <v>1</v>
      </c>
      <c r="AX185">
        <v>1</v>
      </c>
      <c r="AY185">
        <v>4</v>
      </c>
      <c r="AZ185">
        <v>1</v>
      </c>
      <c r="BA185">
        <v>6</v>
      </c>
      <c r="BB185">
        <v>0</v>
      </c>
      <c r="BC185" t="s">
        <v>1167</v>
      </c>
      <c r="BD185" t="s">
        <v>1228</v>
      </c>
      <c r="BE185" t="s">
        <v>1229</v>
      </c>
      <c r="BF185">
        <v>1</v>
      </c>
      <c r="BI185">
        <v>1</v>
      </c>
      <c r="BJ185">
        <v>5</v>
      </c>
      <c r="BK185">
        <v>1</v>
      </c>
      <c r="BL185" t="s">
        <v>285</v>
      </c>
      <c r="BM185" t="s">
        <v>286</v>
      </c>
      <c r="BN185" s="1">
        <v>6.9560185185185185E-3</v>
      </c>
      <c r="BP185" s="5" t="s">
        <v>1041</v>
      </c>
    </row>
    <row r="186" spans="1:96">
      <c r="A186" t="s">
        <v>1236</v>
      </c>
      <c r="B186" t="s">
        <v>1237</v>
      </c>
      <c r="C186" t="s">
        <v>281</v>
      </c>
      <c r="D186" t="s">
        <v>54</v>
      </c>
      <c r="E186" t="s">
        <v>144</v>
      </c>
      <c r="F186" t="s">
        <v>116</v>
      </c>
      <c r="L186" t="s">
        <v>57</v>
      </c>
      <c r="M186" t="s">
        <v>185</v>
      </c>
      <c r="O186" t="s">
        <v>59</v>
      </c>
      <c r="P186" t="s">
        <v>60</v>
      </c>
      <c r="Q186">
        <v>0</v>
      </c>
      <c r="R186">
        <v>1</v>
      </c>
      <c r="S186">
        <v>2</v>
      </c>
      <c r="T186">
        <v>4</v>
      </c>
      <c r="U186">
        <v>4</v>
      </c>
      <c r="V186">
        <v>5</v>
      </c>
      <c r="W186">
        <v>0</v>
      </c>
      <c r="X186">
        <f t="shared" si="69"/>
        <v>-0.125</v>
      </c>
      <c r="Y186">
        <f t="shared" si="70"/>
        <v>0.20833333333333334</v>
      </c>
      <c r="BP186" s="5" t="s">
        <v>1299</v>
      </c>
    </row>
    <row r="187" spans="1:96">
      <c r="A187" t="s">
        <v>1245</v>
      </c>
      <c r="B187" t="s">
        <v>1246</v>
      </c>
      <c r="C187" t="s">
        <v>281</v>
      </c>
      <c r="D187" t="s">
        <v>54</v>
      </c>
      <c r="E187" t="s">
        <v>55</v>
      </c>
      <c r="F187" t="s">
        <v>132</v>
      </c>
      <c r="L187" t="s">
        <v>96</v>
      </c>
      <c r="M187" t="s">
        <v>1247</v>
      </c>
      <c r="O187" t="s">
        <v>74</v>
      </c>
      <c r="P187" t="s">
        <v>85</v>
      </c>
      <c r="Q187">
        <v>3</v>
      </c>
      <c r="R187">
        <v>1</v>
      </c>
      <c r="S187">
        <v>6</v>
      </c>
      <c r="T187">
        <v>1</v>
      </c>
      <c r="U187">
        <v>5</v>
      </c>
      <c r="V187">
        <v>5</v>
      </c>
      <c r="W187">
        <v>1</v>
      </c>
      <c r="X187">
        <f t="shared" si="69"/>
        <v>0.29166666666666669</v>
      </c>
      <c r="Y187">
        <f t="shared" si="70"/>
        <v>0</v>
      </c>
      <c r="BP187" s="5" t="s">
        <v>1299</v>
      </c>
    </row>
    <row r="188" spans="1:96">
      <c r="A188" t="s">
        <v>1254</v>
      </c>
      <c r="B188" t="s">
        <v>1255</v>
      </c>
      <c r="C188" t="s">
        <v>281</v>
      </c>
      <c r="D188" t="s">
        <v>54</v>
      </c>
      <c r="E188" t="s">
        <v>71</v>
      </c>
      <c r="F188" t="s">
        <v>116</v>
      </c>
      <c r="L188" t="s">
        <v>96</v>
      </c>
      <c r="M188" t="s">
        <v>1256</v>
      </c>
      <c r="O188" t="s">
        <v>59</v>
      </c>
      <c r="P188" t="s">
        <v>60</v>
      </c>
      <c r="Q188">
        <v>4</v>
      </c>
      <c r="R188">
        <v>3</v>
      </c>
      <c r="S188">
        <v>5</v>
      </c>
      <c r="T188">
        <v>6</v>
      </c>
      <c r="U188">
        <v>5</v>
      </c>
      <c r="V188">
        <v>4</v>
      </c>
      <c r="W188">
        <v>3</v>
      </c>
      <c r="X188">
        <f t="shared" si="69"/>
        <v>0</v>
      </c>
      <c r="Y188">
        <f t="shared" si="70"/>
        <v>8.3333333333333329E-2</v>
      </c>
      <c r="Z188">
        <v>5</v>
      </c>
      <c r="AA188">
        <v>4</v>
      </c>
      <c r="AB188">
        <v>4</v>
      </c>
      <c r="AC188">
        <v>4</v>
      </c>
      <c r="AD188">
        <v>6</v>
      </c>
      <c r="AE188">
        <v>6</v>
      </c>
      <c r="AF188">
        <v>6</v>
      </c>
      <c r="AG188">
        <v>5</v>
      </c>
      <c r="AH188">
        <v>5</v>
      </c>
      <c r="AI188" s="35">
        <v>5</v>
      </c>
      <c r="AJ188">
        <v>2</v>
      </c>
      <c r="AK188">
        <v>4</v>
      </c>
      <c r="AL188">
        <v>5</v>
      </c>
      <c r="AM188">
        <v>6</v>
      </c>
      <c r="AN188">
        <v>5</v>
      </c>
      <c r="AO188">
        <v>6</v>
      </c>
      <c r="AP188">
        <v>6</v>
      </c>
      <c r="AQ188">
        <v>6</v>
      </c>
      <c r="AR188">
        <v>6</v>
      </c>
      <c r="AS188">
        <v>6</v>
      </c>
      <c r="AT188">
        <v>5</v>
      </c>
      <c r="AU188">
        <v>5</v>
      </c>
      <c r="AW188">
        <v>5</v>
      </c>
      <c r="AX188">
        <v>5</v>
      </c>
      <c r="AY188">
        <v>2</v>
      </c>
      <c r="AZ188">
        <v>5</v>
      </c>
      <c r="BA188">
        <v>6</v>
      </c>
      <c r="BB188">
        <v>5</v>
      </c>
      <c r="BC188" t="s">
        <v>1257</v>
      </c>
      <c r="BD188" t="s">
        <v>367</v>
      </c>
      <c r="BE188" t="s">
        <v>1258</v>
      </c>
      <c r="BF188">
        <v>4</v>
      </c>
      <c r="BI188">
        <v>1</v>
      </c>
      <c r="BJ188">
        <v>5</v>
      </c>
      <c r="BK188">
        <v>1</v>
      </c>
      <c r="BL188" t="s">
        <v>181</v>
      </c>
      <c r="BM188" t="s">
        <v>65</v>
      </c>
      <c r="BN188" s="1">
        <v>1.9328703703703702E-2</v>
      </c>
      <c r="BO188" t="s">
        <v>92</v>
      </c>
      <c r="BP188" s="5" t="s">
        <v>1041</v>
      </c>
      <c r="CR188" t="s">
        <v>92</v>
      </c>
    </row>
    <row r="189" spans="1:96">
      <c r="A189" t="s">
        <v>1268</v>
      </c>
      <c r="B189" t="s">
        <v>1269</v>
      </c>
      <c r="C189" t="s">
        <v>281</v>
      </c>
      <c r="D189" t="s">
        <v>54</v>
      </c>
      <c r="E189" t="s">
        <v>144</v>
      </c>
      <c r="F189" t="s">
        <v>116</v>
      </c>
      <c r="L189" t="s">
        <v>72</v>
      </c>
      <c r="M189" t="s">
        <v>254</v>
      </c>
      <c r="O189" t="s">
        <v>59</v>
      </c>
      <c r="P189" t="s">
        <v>60</v>
      </c>
      <c r="Q189">
        <v>1</v>
      </c>
      <c r="R189">
        <v>2</v>
      </c>
      <c r="S189">
        <v>2</v>
      </c>
      <c r="T189">
        <v>3</v>
      </c>
      <c r="U189">
        <v>2</v>
      </c>
      <c r="V189">
        <v>3</v>
      </c>
      <c r="W189">
        <v>3</v>
      </c>
      <c r="X189">
        <f t="shared" si="69"/>
        <v>-8.3333333333333329E-2</v>
      </c>
      <c r="Y189">
        <f t="shared" si="70"/>
        <v>4.1666666666666664E-2</v>
      </c>
      <c r="Z189">
        <v>3</v>
      </c>
      <c r="AA189">
        <v>4</v>
      </c>
      <c r="AB189">
        <v>3</v>
      </c>
      <c r="AC189">
        <v>2</v>
      </c>
      <c r="AD189">
        <v>5</v>
      </c>
      <c r="AE189">
        <v>5</v>
      </c>
      <c r="AF189">
        <v>4</v>
      </c>
      <c r="AG189">
        <v>5</v>
      </c>
      <c r="AH189">
        <v>0</v>
      </c>
      <c r="AI189" s="35">
        <v>5</v>
      </c>
      <c r="AJ189">
        <v>0</v>
      </c>
      <c r="AK189">
        <v>6</v>
      </c>
      <c r="AL189">
        <v>5</v>
      </c>
      <c r="AM189">
        <v>5</v>
      </c>
      <c r="AN189">
        <v>5</v>
      </c>
      <c r="AO189">
        <v>5</v>
      </c>
      <c r="AP189">
        <v>5</v>
      </c>
      <c r="AQ189">
        <v>4</v>
      </c>
      <c r="AR189">
        <v>4</v>
      </c>
      <c r="AS189">
        <v>4</v>
      </c>
      <c r="AT189">
        <v>4</v>
      </c>
      <c r="AU189">
        <v>3</v>
      </c>
      <c r="AW189">
        <v>4</v>
      </c>
      <c r="AX189">
        <v>2</v>
      </c>
      <c r="AY189">
        <v>4</v>
      </c>
      <c r="AZ189">
        <v>2</v>
      </c>
      <c r="BA189">
        <v>6</v>
      </c>
      <c r="BB189">
        <v>5</v>
      </c>
      <c r="BC189" t="s">
        <v>1181</v>
      </c>
      <c r="BD189" t="s">
        <v>166</v>
      </c>
      <c r="BE189" t="s">
        <v>1270</v>
      </c>
      <c r="BF189">
        <v>1</v>
      </c>
      <c r="BI189">
        <v>1</v>
      </c>
      <c r="BJ189">
        <v>1</v>
      </c>
      <c r="BK189">
        <v>1</v>
      </c>
      <c r="BL189" t="s">
        <v>315</v>
      </c>
      <c r="BM189" t="s">
        <v>316</v>
      </c>
      <c r="BN189" s="1">
        <v>8.9467592592592585E-3</v>
      </c>
      <c r="BO189" t="s">
        <v>1271</v>
      </c>
      <c r="BP189" s="5" t="s">
        <v>1042</v>
      </c>
      <c r="BX189" s="5" t="s">
        <v>1295</v>
      </c>
      <c r="CR189" t="s">
        <v>1272</v>
      </c>
    </row>
    <row r="190" spans="1:96">
      <c r="A190" t="s">
        <v>1284</v>
      </c>
      <c r="B190" t="s">
        <v>1285</v>
      </c>
      <c r="C190" t="s">
        <v>281</v>
      </c>
      <c r="D190" t="s">
        <v>54</v>
      </c>
      <c r="E190" t="s">
        <v>55</v>
      </c>
      <c r="F190" t="s">
        <v>56</v>
      </c>
      <c r="L190" t="s">
        <v>72</v>
      </c>
      <c r="M190" t="s">
        <v>254</v>
      </c>
      <c r="O190" t="s">
        <v>74</v>
      </c>
      <c r="P190" t="s">
        <v>60</v>
      </c>
      <c r="Q190">
        <v>2</v>
      </c>
      <c r="R190">
        <v>2</v>
      </c>
      <c r="S190">
        <v>2</v>
      </c>
      <c r="T190">
        <v>3</v>
      </c>
      <c r="U190">
        <v>2</v>
      </c>
      <c r="V190">
        <v>3</v>
      </c>
      <c r="W190">
        <v>3</v>
      </c>
      <c r="X190">
        <f t="shared" si="69"/>
        <v>-4.1666666666666664E-2</v>
      </c>
      <c r="Y190">
        <f t="shared" si="70"/>
        <v>4.1666666666666664E-2</v>
      </c>
      <c r="Z190">
        <v>2</v>
      </c>
      <c r="AA190">
        <v>5</v>
      </c>
      <c r="AB190">
        <v>4</v>
      </c>
      <c r="AC190">
        <v>3</v>
      </c>
      <c r="AD190">
        <v>2</v>
      </c>
      <c r="AE190">
        <v>5</v>
      </c>
      <c r="AF190">
        <v>3</v>
      </c>
      <c r="AG190">
        <v>5</v>
      </c>
      <c r="AH190">
        <v>4</v>
      </c>
      <c r="AI190" s="35">
        <v>2</v>
      </c>
      <c r="AJ190">
        <v>1</v>
      </c>
      <c r="AK190">
        <v>5</v>
      </c>
      <c r="AL190">
        <v>3</v>
      </c>
      <c r="AM190">
        <v>3</v>
      </c>
      <c r="AN190">
        <v>2</v>
      </c>
      <c r="AO190">
        <v>5</v>
      </c>
      <c r="AP190">
        <v>3</v>
      </c>
      <c r="AQ190">
        <v>2</v>
      </c>
      <c r="AR190">
        <v>2</v>
      </c>
      <c r="AS190">
        <v>2</v>
      </c>
      <c r="AT190">
        <v>3</v>
      </c>
      <c r="AU190">
        <v>1</v>
      </c>
      <c r="AW190">
        <v>2</v>
      </c>
      <c r="AX190">
        <v>1</v>
      </c>
      <c r="AY190">
        <v>6</v>
      </c>
      <c r="AZ190">
        <v>0</v>
      </c>
      <c r="BA190">
        <v>6</v>
      </c>
      <c r="BB190">
        <v>4</v>
      </c>
      <c r="BC190" t="s">
        <v>1212</v>
      </c>
      <c r="BD190" t="s">
        <v>270</v>
      </c>
      <c r="BE190" t="s">
        <v>1275</v>
      </c>
      <c r="BF190">
        <v>2</v>
      </c>
      <c r="BI190">
        <v>1</v>
      </c>
      <c r="BJ190">
        <v>5</v>
      </c>
      <c r="BK190">
        <v>1</v>
      </c>
      <c r="BL190" t="s">
        <v>307</v>
      </c>
      <c r="BM190" t="s">
        <v>308</v>
      </c>
      <c r="BN190" s="1">
        <v>7.789351851851852E-3</v>
      </c>
      <c r="BO190" t="s">
        <v>1286</v>
      </c>
      <c r="BP190" s="5" t="s">
        <v>1042</v>
      </c>
      <c r="BX190" s="5" t="s">
        <v>1295</v>
      </c>
    </row>
    <row r="191" spans="1:96">
      <c r="A191" t="s">
        <v>1170</v>
      </c>
      <c r="B191" t="s">
        <v>1171</v>
      </c>
      <c r="C191" t="s">
        <v>562</v>
      </c>
      <c r="D191" t="s">
        <v>54</v>
      </c>
      <c r="E191" t="s">
        <v>71</v>
      </c>
      <c r="F191" t="s">
        <v>222</v>
      </c>
      <c r="L191" t="s">
        <v>96</v>
      </c>
      <c r="M191" t="s">
        <v>1172</v>
      </c>
      <c r="O191" t="s">
        <v>59</v>
      </c>
      <c r="P191" t="s">
        <v>60</v>
      </c>
      <c r="Q191">
        <v>0</v>
      </c>
      <c r="R191">
        <v>1</v>
      </c>
      <c r="S191">
        <v>0</v>
      </c>
      <c r="T191">
        <v>3</v>
      </c>
      <c r="U191">
        <v>0</v>
      </c>
      <c r="V191">
        <v>5</v>
      </c>
      <c r="W191">
        <v>4</v>
      </c>
      <c r="X191">
        <f t="shared" si="69"/>
        <v>-0.16666666666666666</v>
      </c>
      <c r="Y191">
        <f t="shared" si="70"/>
        <v>0.16666666666666666</v>
      </c>
      <c r="BP191" s="5" t="s">
        <v>1299</v>
      </c>
    </row>
    <row r="192" spans="1:96">
      <c r="A192" t="s">
        <v>1179</v>
      </c>
      <c r="B192" t="s">
        <v>1180</v>
      </c>
      <c r="C192" t="s">
        <v>562</v>
      </c>
      <c r="D192" t="s">
        <v>54</v>
      </c>
      <c r="E192" t="s">
        <v>144</v>
      </c>
      <c r="F192" t="s">
        <v>116</v>
      </c>
      <c r="L192" t="s">
        <v>96</v>
      </c>
      <c r="M192" t="s">
        <v>383</v>
      </c>
      <c r="O192" t="s">
        <v>59</v>
      </c>
      <c r="P192" t="s">
        <v>60</v>
      </c>
      <c r="Q192">
        <v>3</v>
      </c>
      <c r="R192">
        <v>4</v>
      </c>
      <c r="S192">
        <v>3</v>
      </c>
      <c r="T192">
        <v>2</v>
      </c>
      <c r="U192">
        <v>4</v>
      </c>
      <c r="V192">
        <v>5</v>
      </c>
      <c r="W192">
        <v>4</v>
      </c>
      <c r="X192">
        <f t="shared" si="69"/>
        <v>0</v>
      </c>
      <c r="Y192">
        <f t="shared" si="70"/>
        <v>-4.1666666666666664E-2</v>
      </c>
      <c r="Z192">
        <v>2</v>
      </c>
      <c r="AA192">
        <v>5</v>
      </c>
      <c r="AB192">
        <v>2</v>
      </c>
      <c r="AC192">
        <v>2</v>
      </c>
      <c r="AD192">
        <v>2</v>
      </c>
      <c r="AE192">
        <v>4</v>
      </c>
      <c r="AF192">
        <v>1</v>
      </c>
      <c r="AG192">
        <v>5</v>
      </c>
      <c r="AH192">
        <v>3</v>
      </c>
      <c r="AI192" s="35">
        <v>4</v>
      </c>
      <c r="AJ192">
        <v>4</v>
      </c>
      <c r="AK192">
        <v>2</v>
      </c>
      <c r="AL192">
        <v>2</v>
      </c>
      <c r="AM192">
        <v>4</v>
      </c>
      <c r="AN192">
        <v>2</v>
      </c>
      <c r="AO192">
        <v>5</v>
      </c>
      <c r="AP192">
        <v>5</v>
      </c>
      <c r="AQ192">
        <v>4</v>
      </c>
      <c r="AR192">
        <v>4</v>
      </c>
      <c r="AS192">
        <v>3</v>
      </c>
      <c r="AT192">
        <v>2</v>
      </c>
      <c r="AU192">
        <v>4</v>
      </c>
      <c r="AW192">
        <v>4</v>
      </c>
      <c r="AX192">
        <v>2</v>
      </c>
      <c r="AY192">
        <v>4</v>
      </c>
      <c r="AZ192">
        <v>5</v>
      </c>
      <c r="BA192">
        <v>6</v>
      </c>
      <c r="BB192">
        <v>4</v>
      </c>
      <c r="BC192" t="s">
        <v>1181</v>
      </c>
      <c r="BD192" t="s">
        <v>139</v>
      </c>
      <c r="BE192" t="s">
        <v>1182</v>
      </c>
      <c r="BF192">
        <v>1</v>
      </c>
      <c r="BI192">
        <v>1</v>
      </c>
      <c r="BJ192">
        <v>3</v>
      </c>
      <c r="BK192">
        <v>1</v>
      </c>
      <c r="BL192" t="s">
        <v>315</v>
      </c>
      <c r="BM192" t="s">
        <v>316</v>
      </c>
      <c r="BN192" s="1">
        <v>9.6527777777777775E-3</v>
      </c>
      <c r="BO192" t="s">
        <v>1183</v>
      </c>
      <c r="BP192" s="5" t="s">
        <v>1042</v>
      </c>
      <c r="BX192" s="5" t="s">
        <v>1296</v>
      </c>
      <c r="BY192" s="5" t="s">
        <v>1297</v>
      </c>
    </row>
    <row r="193" spans="1:96">
      <c r="A193" t="s">
        <v>1196</v>
      </c>
      <c r="B193" t="s">
        <v>1197</v>
      </c>
      <c r="C193" t="s">
        <v>562</v>
      </c>
      <c r="D193" t="s">
        <v>54</v>
      </c>
      <c r="E193" t="s">
        <v>71</v>
      </c>
      <c r="F193" t="s">
        <v>116</v>
      </c>
      <c r="L193" t="s">
        <v>96</v>
      </c>
      <c r="M193" t="s">
        <v>58</v>
      </c>
      <c r="O193" t="s">
        <v>59</v>
      </c>
      <c r="P193" t="s">
        <v>60</v>
      </c>
      <c r="Q193">
        <v>1</v>
      </c>
      <c r="R193">
        <v>3</v>
      </c>
      <c r="S193">
        <v>3</v>
      </c>
      <c r="T193">
        <v>1</v>
      </c>
      <c r="U193">
        <v>3</v>
      </c>
      <c r="V193">
        <v>3</v>
      </c>
      <c r="W193">
        <v>3</v>
      </c>
      <c r="X193">
        <f t="shared" si="69"/>
        <v>0</v>
      </c>
      <c r="Y193">
        <f t="shared" si="70"/>
        <v>-8.3333333333333329E-2</v>
      </c>
      <c r="Z193">
        <v>5</v>
      </c>
      <c r="AA193">
        <v>6</v>
      </c>
      <c r="AB193">
        <v>3</v>
      </c>
      <c r="AC193">
        <v>1</v>
      </c>
      <c r="AD193">
        <v>4</v>
      </c>
      <c r="AE193">
        <v>5</v>
      </c>
      <c r="AF193">
        <v>4</v>
      </c>
      <c r="AG193">
        <v>4</v>
      </c>
      <c r="AH193">
        <v>0</v>
      </c>
      <c r="AI193" s="35">
        <v>5</v>
      </c>
      <c r="AJ193">
        <v>3</v>
      </c>
      <c r="AK193">
        <v>3</v>
      </c>
      <c r="AL193">
        <v>3</v>
      </c>
      <c r="AM193">
        <v>3</v>
      </c>
      <c r="AN193">
        <v>5</v>
      </c>
      <c r="AO193">
        <v>6</v>
      </c>
      <c r="AP193">
        <v>5</v>
      </c>
      <c r="AQ193">
        <v>5</v>
      </c>
      <c r="AR193">
        <v>5</v>
      </c>
      <c r="AS193">
        <v>5</v>
      </c>
      <c r="AT193">
        <v>3</v>
      </c>
      <c r="AU193">
        <v>3</v>
      </c>
      <c r="AW193">
        <v>5</v>
      </c>
      <c r="AX193">
        <v>1</v>
      </c>
      <c r="AY193">
        <v>5</v>
      </c>
      <c r="AZ193">
        <v>3</v>
      </c>
      <c r="BA193">
        <v>6</v>
      </c>
      <c r="BB193">
        <v>5</v>
      </c>
      <c r="BC193" t="s">
        <v>1181</v>
      </c>
      <c r="BD193" t="s">
        <v>473</v>
      </c>
      <c r="BE193" t="s">
        <v>1198</v>
      </c>
      <c r="BF193">
        <v>0</v>
      </c>
      <c r="BI193">
        <v>1</v>
      </c>
      <c r="BJ193">
        <v>1</v>
      </c>
      <c r="BK193">
        <v>1</v>
      </c>
      <c r="BL193" t="s">
        <v>1199</v>
      </c>
      <c r="BM193" t="s">
        <v>316</v>
      </c>
      <c r="BN193" s="1">
        <v>7.9282407407407409E-3</v>
      </c>
      <c r="BO193" t="s">
        <v>1200</v>
      </c>
      <c r="BP193" s="5" t="s">
        <v>1042</v>
      </c>
      <c r="BX193" s="5" t="s">
        <v>1295</v>
      </c>
    </row>
    <row r="194" spans="1:96">
      <c r="A194" t="s">
        <v>1208</v>
      </c>
      <c r="B194" t="s">
        <v>1209</v>
      </c>
      <c r="C194" t="s">
        <v>562</v>
      </c>
      <c r="D194" t="s">
        <v>54</v>
      </c>
      <c r="E194" t="s">
        <v>55</v>
      </c>
      <c r="F194" t="s">
        <v>56</v>
      </c>
      <c r="L194" t="s">
        <v>72</v>
      </c>
      <c r="M194" t="s">
        <v>254</v>
      </c>
      <c r="O194" t="s">
        <v>59</v>
      </c>
      <c r="P194" t="s">
        <v>60</v>
      </c>
      <c r="Q194">
        <v>3</v>
      </c>
      <c r="R194">
        <v>1</v>
      </c>
      <c r="S194">
        <v>4</v>
      </c>
      <c r="T194">
        <v>2</v>
      </c>
      <c r="U194">
        <v>5</v>
      </c>
      <c r="V194">
        <v>4</v>
      </c>
      <c r="W194">
        <v>3</v>
      </c>
      <c r="X194">
        <f t="shared" si="69"/>
        <v>0.16666666666666666</v>
      </c>
      <c r="Y194">
        <f t="shared" si="70"/>
        <v>-8.3333333333333329E-2</v>
      </c>
      <c r="BP194" s="5" t="s">
        <v>1299</v>
      </c>
    </row>
    <row r="195" spans="1:96">
      <c r="A195" t="s">
        <v>1217</v>
      </c>
      <c r="B195" t="s">
        <v>1218</v>
      </c>
      <c r="C195" t="s">
        <v>562</v>
      </c>
      <c r="D195" t="s">
        <v>70</v>
      </c>
      <c r="E195" t="s">
        <v>55</v>
      </c>
      <c r="F195" t="s">
        <v>56</v>
      </c>
      <c r="L195" t="s">
        <v>72</v>
      </c>
      <c r="M195" t="s">
        <v>780</v>
      </c>
      <c r="O195" t="s">
        <v>74</v>
      </c>
      <c r="P195" t="s">
        <v>60</v>
      </c>
      <c r="Q195">
        <v>1</v>
      </c>
      <c r="R195">
        <v>2</v>
      </c>
      <c r="S195">
        <v>1</v>
      </c>
      <c r="T195">
        <v>2</v>
      </c>
      <c r="U195">
        <v>2</v>
      </c>
      <c r="V195">
        <v>3</v>
      </c>
      <c r="W195">
        <v>2</v>
      </c>
      <c r="X195">
        <f t="shared" si="69"/>
        <v>-8.3333333333333329E-2</v>
      </c>
      <c r="Y195">
        <f t="shared" si="70"/>
        <v>4.1666666666666664E-2</v>
      </c>
      <c r="Z195">
        <v>2</v>
      </c>
      <c r="AA195">
        <v>4</v>
      </c>
      <c r="AB195">
        <v>4</v>
      </c>
      <c r="AC195">
        <v>0</v>
      </c>
      <c r="AD195">
        <v>3</v>
      </c>
      <c r="AE195">
        <v>4</v>
      </c>
      <c r="AF195">
        <v>4</v>
      </c>
      <c r="AG195">
        <v>6</v>
      </c>
      <c r="AH195">
        <v>3</v>
      </c>
      <c r="AI195" s="35">
        <v>3</v>
      </c>
      <c r="AJ195">
        <v>2</v>
      </c>
      <c r="AK195">
        <v>4</v>
      </c>
      <c r="AL195">
        <v>4</v>
      </c>
      <c r="AM195">
        <v>4</v>
      </c>
      <c r="AN195">
        <v>4</v>
      </c>
      <c r="AO195">
        <v>4</v>
      </c>
      <c r="AP195">
        <v>2</v>
      </c>
      <c r="AQ195">
        <v>1</v>
      </c>
      <c r="AR195">
        <v>3</v>
      </c>
      <c r="AS195">
        <v>3</v>
      </c>
      <c r="AT195">
        <v>6</v>
      </c>
      <c r="AU195">
        <v>0</v>
      </c>
      <c r="AW195">
        <v>3</v>
      </c>
      <c r="AX195">
        <v>0</v>
      </c>
      <c r="AY195">
        <v>5</v>
      </c>
      <c r="AZ195">
        <v>0</v>
      </c>
      <c r="BA195">
        <v>6</v>
      </c>
      <c r="BB195">
        <v>3</v>
      </c>
      <c r="BC195" t="s">
        <v>1219</v>
      </c>
      <c r="BD195" t="s">
        <v>166</v>
      </c>
      <c r="BE195" t="s">
        <v>1220</v>
      </c>
      <c r="BF195">
        <v>1</v>
      </c>
      <c r="BI195">
        <v>2</v>
      </c>
      <c r="BJ195">
        <v>5</v>
      </c>
      <c r="BK195">
        <v>2</v>
      </c>
      <c r="BL195" t="s">
        <v>1221</v>
      </c>
      <c r="BM195" t="s">
        <v>1222</v>
      </c>
      <c r="BN195" s="1">
        <v>5.4166666666666669E-3</v>
      </c>
      <c r="BO195" t="s">
        <v>1223</v>
      </c>
      <c r="BP195" s="5" t="s">
        <v>1042</v>
      </c>
      <c r="BX195" s="5" t="s">
        <v>1293</v>
      </c>
      <c r="BY195" s="5" t="s">
        <v>1298</v>
      </c>
      <c r="CR195" t="s">
        <v>1224</v>
      </c>
    </row>
    <row r="196" spans="1:96">
      <c r="A196" t="s">
        <v>1234</v>
      </c>
      <c r="B196" t="s">
        <v>1235</v>
      </c>
      <c r="C196" t="s">
        <v>562</v>
      </c>
      <c r="D196" t="s">
        <v>54</v>
      </c>
      <c r="E196" t="s">
        <v>71</v>
      </c>
      <c r="F196" t="s">
        <v>116</v>
      </c>
      <c r="L196" t="s">
        <v>96</v>
      </c>
      <c r="M196" t="s">
        <v>666</v>
      </c>
      <c r="O196" t="s">
        <v>59</v>
      </c>
      <c r="P196" t="s">
        <v>98</v>
      </c>
      <c r="Q196">
        <v>2</v>
      </c>
      <c r="R196">
        <v>5</v>
      </c>
      <c r="S196">
        <v>5</v>
      </c>
      <c r="T196">
        <v>3</v>
      </c>
      <c r="U196">
        <v>5</v>
      </c>
      <c r="V196">
        <v>5</v>
      </c>
      <c r="W196">
        <v>4</v>
      </c>
      <c r="X196">
        <f t="shared" ref="X196:X210" si="96">(Q196+S196-T196-R196)/4/6</f>
        <v>-4.1666666666666664E-2</v>
      </c>
      <c r="Y196">
        <f t="shared" ref="Y196:Y210" si="97">(T196+V196-U196-W196)/4/6</f>
        <v>-4.1666666666666664E-2</v>
      </c>
      <c r="BP196" s="5" t="s">
        <v>1299</v>
      </c>
    </row>
    <row r="197" spans="1:96">
      <c r="A197" t="s">
        <v>1243</v>
      </c>
      <c r="B197" t="s">
        <v>1244</v>
      </c>
      <c r="C197" t="s">
        <v>562</v>
      </c>
      <c r="D197" t="s">
        <v>54</v>
      </c>
      <c r="E197" t="s">
        <v>71</v>
      </c>
      <c r="F197" t="s">
        <v>116</v>
      </c>
      <c r="L197" t="s">
        <v>57</v>
      </c>
      <c r="M197" t="s">
        <v>254</v>
      </c>
      <c r="O197" t="s">
        <v>74</v>
      </c>
      <c r="P197" t="s">
        <v>60</v>
      </c>
      <c r="Q197">
        <v>3</v>
      </c>
      <c r="R197">
        <v>1</v>
      </c>
      <c r="S197">
        <v>3</v>
      </c>
      <c r="T197">
        <v>1</v>
      </c>
      <c r="U197">
        <v>1</v>
      </c>
      <c r="V197">
        <v>3</v>
      </c>
      <c r="W197">
        <v>4</v>
      </c>
      <c r="X197">
        <f t="shared" si="96"/>
        <v>0.16666666666666666</v>
      </c>
      <c r="Y197">
        <f t="shared" si="97"/>
        <v>-4.1666666666666664E-2</v>
      </c>
      <c r="BP197" s="5" t="s">
        <v>1299</v>
      </c>
    </row>
    <row r="198" spans="1:96">
      <c r="A198" t="s">
        <v>1252</v>
      </c>
      <c r="B198" t="s">
        <v>1253</v>
      </c>
      <c r="C198" t="s">
        <v>562</v>
      </c>
      <c r="D198" t="s">
        <v>54</v>
      </c>
      <c r="E198" t="s">
        <v>71</v>
      </c>
      <c r="F198" t="s">
        <v>116</v>
      </c>
      <c r="L198" t="s">
        <v>347</v>
      </c>
      <c r="M198" t="s">
        <v>204</v>
      </c>
      <c r="O198" t="s">
        <v>59</v>
      </c>
      <c r="P198" t="s">
        <v>60</v>
      </c>
      <c r="Q198">
        <v>1</v>
      </c>
      <c r="R198">
        <v>3</v>
      </c>
      <c r="S198">
        <v>0</v>
      </c>
      <c r="T198">
        <v>4</v>
      </c>
      <c r="U198">
        <v>1</v>
      </c>
      <c r="V198">
        <v>3</v>
      </c>
      <c r="W198">
        <v>4</v>
      </c>
      <c r="X198">
        <f t="shared" si="96"/>
        <v>-0.25</v>
      </c>
      <c r="Y198">
        <f t="shared" si="97"/>
        <v>8.3333333333333329E-2</v>
      </c>
      <c r="BP198" s="5" t="s">
        <v>1299</v>
      </c>
    </row>
    <row r="199" spans="1:96">
      <c r="A199" t="s">
        <v>1262</v>
      </c>
      <c r="B199" t="s">
        <v>607</v>
      </c>
      <c r="C199" t="s">
        <v>562</v>
      </c>
      <c r="D199" t="s">
        <v>54</v>
      </c>
      <c r="E199" t="s">
        <v>71</v>
      </c>
      <c r="F199" t="s">
        <v>116</v>
      </c>
      <c r="L199" t="s">
        <v>72</v>
      </c>
      <c r="M199" t="s">
        <v>608</v>
      </c>
      <c r="O199" t="s">
        <v>74</v>
      </c>
      <c r="P199" t="s">
        <v>60</v>
      </c>
      <c r="Q199">
        <v>2</v>
      </c>
      <c r="R199">
        <v>4</v>
      </c>
      <c r="S199">
        <v>2</v>
      </c>
      <c r="T199">
        <v>2</v>
      </c>
      <c r="U199">
        <v>5</v>
      </c>
      <c r="V199">
        <v>4</v>
      </c>
      <c r="W199">
        <v>5</v>
      </c>
      <c r="X199">
        <f t="shared" si="96"/>
        <v>-8.3333333333333329E-2</v>
      </c>
      <c r="Y199">
        <f t="shared" si="97"/>
        <v>-0.16666666666666666</v>
      </c>
      <c r="Z199">
        <v>6</v>
      </c>
      <c r="AA199">
        <v>6</v>
      </c>
      <c r="AB199">
        <v>2</v>
      </c>
      <c r="AC199">
        <v>2</v>
      </c>
      <c r="AD199">
        <v>6</v>
      </c>
      <c r="AE199">
        <v>6</v>
      </c>
      <c r="AF199">
        <v>6</v>
      </c>
      <c r="AG199">
        <v>6</v>
      </c>
      <c r="AH199">
        <v>6</v>
      </c>
      <c r="AI199" s="35">
        <v>6</v>
      </c>
      <c r="AJ199">
        <v>1</v>
      </c>
      <c r="AK199">
        <v>5</v>
      </c>
      <c r="AL199">
        <v>6</v>
      </c>
      <c r="AM199">
        <v>6</v>
      </c>
      <c r="AN199">
        <v>6</v>
      </c>
      <c r="AO199">
        <v>6</v>
      </c>
      <c r="AP199">
        <v>6</v>
      </c>
      <c r="AQ199">
        <v>6</v>
      </c>
      <c r="AR199">
        <v>6</v>
      </c>
      <c r="AS199">
        <v>6</v>
      </c>
      <c r="AT199">
        <v>6</v>
      </c>
      <c r="AU199">
        <v>6</v>
      </c>
      <c r="AW199">
        <v>6</v>
      </c>
      <c r="AX199">
        <v>6</v>
      </c>
      <c r="AY199">
        <v>2</v>
      </c>
      <c r="AZ199">
        <v>4</v>
      </c>
      <c r="BA199">
        <v>6</v>
      </c>
      <c r="BB199">
        <v>6</v>
      </c>
      <c r="BC199" t="s">
        <v>1181</v>
      </c>
      <c r="BD199" t="s">
        <v>1263</v>
      </c>
      <c r="BE199" t="s">
        <v>1264</v>
      </c>
      <c r="BF199">
        <v>0</v>
      </c>
      <c r="BI199">
        <v>1</v>
      </c>
      <c r="BJ199">
        <v>2</v>
      </c>
      <c r="BK199">
        <v>1</v>
      </c>
      <c r="BL199" t="s">
        <v>1265</v>
      </c>
      <c r="BM199" t="s">
        <v>316</v>
      </c>
      <c r="BN199" s="1">
        <v>8.7962962962962968E-3</v>
      </c>
      <c r="BO199" t="s">
        <v>1266</v>
      </c>
      <c r="BP199" s="5" t="s">
        <v>736</v>
      </c>
      <c r="BQ199" s="5" t="s">
        <v>1300</v>
      </c>
      <c r="CR199" t="s">
        <v>1267</v>
      </c>
    </row>
    <row r="200" spans="1:96">
      <c r="A200" t="s">
        <v>1278</v>
      </c>
      <c r="B200" t="s">
        <v>1279</v>
      </c>
      <c r="C200" t="s">
        <v>562</v>
      </c>
      <c r="D200" t="s">
        <v>54</v>
      </c>
      <c r="E200" t="s">
        <v>55</v>
      </c>
      <c r="F200" t="s">
        <v>132</v>
      </c>
      <c r="L200" t="s">
        <v>72</v>
      </c>
      <c r="M200" t="s">
        <v>1280</v>
      </c>
      <c r="O200" t="s">
        <v>59</v>
      </c>
      <c r="P200" t="s">
        <v>60</v>
      </c>
      <c r="Q200">
        <v>1</v>
      </c>
      <c r="R200">
        <v>3</v>
      </c>
      <c r="S200">
        <v>3</v>
      </c>
      <c r="T200">
        <v>3</v>
      </c>
      <c r="U200">
        <v>5</v>
      </c>
      <c r="V200">
        <v>5</v>
      </c>
      <c r="W200">
        <v>5</v>
      </c>
      <c r="X200">
        <f t="shared" si="96"/>
        <v>-8.3333333333333329E-2</v>
      </c>
      <c r="Y200">
        <f t="shared" si="97"/>
        <v>-8.3333333333333329E-2</v>
      </c>
      <c r="Z200">
        <v>0</v>
      </c>
      <c r="AA200">
        <v>0</v>
      </c>
      <c r="AB200">
        <v>6</v>
      </c>
      <c r="AC200">
        <v>0</v>
      </c>
      <c r="AD200">
        <v>0</v>
      </c>
      <c r="AE200">
        <v>0</v>
      </c>
      <c r="AF200">
        <v>0</v>
      </c>
      <c r="AG200">
        <v>0</v>
      </c>
      <c r="AH200">
        <v>0</v>
      </c>
      <c r="AI200" s="35">
        <v>0</v>
      </c>
      <c r="AJ200">
        <v>6</v>
      </c>
      <c r="AK200">
        <v>0</v>
      </c>
      <c r="AL200">
        <v>0</v>
      </c>
      <c r="AM200">
        <v>0</v>
      </c>
      <c r="AN200">
        <v>0</v>
      </c>
      <c r="AO200">
        <v>4</v>
      </c>
      <c r="AP200">
        <v>0</v>
      </c>
      <c r="AQ200">
        <v>0</v>
      </c>
      <c r="AR200">
        <v>0</v>
      </c>
      <c r="AS200">
        <v>0</v>
      </c>
      <c r="AT200">
        <v>3</v>
      </c>
      <c r="AU200">
        <v>0</v>
      </c>
      <c r="AW200">
        <v>0</v>
      </c>
      <c r="AX200">
        <v>0</v>
      </c>
      <c r="AY200">
        <v>6</v>
      </c>
      <c r="AZ200">
        <v>0</v>
      </c>
      <c r="BA200">
        <v>6</v>
      </c>
      <c r="BB200">
        <v>0</v>
      </c>
      <c r="BC200" t="s">
        <v>1167</v>
      </c>
      <c r="BD200" t="s">
        <v>335</v>
      </c>
      <c r="BE200" t="s">
        <v>1281</v>
      </c>
      <c r="BF200">
        <v>0</v>
      </c>
      <c r="BI200">
        <v>4</v>
      </c>
      <c r="BJ200">
        <v>5</v>
      </c>
      <c r="BK200">
        <v>3</v>
      </c>
      <c r="BL200" t="s">
        <v>1204</v>
      </c>
      <c r="BM200" t="s">
        <v>1168</v>
      </c>
      <c r="BN200" s="1">
        <v>7.2453703703703708E-3</v>
      </c>
      <c r="BO200" t="s">
        <v>1282</v>
      </c>
      <c r="BP200" s="5" t="s">
        <v>1042</v>
      </c>
      <c r="BX200" s="5" t="s">
        <v>1296</v>
      </c>
      <c r="BY200" s="5" t="s">
        <v>1301</v>
      </c>
      <c r="CR200" t="s">
        <v>1283</v>
      </c>
    </row>
    <row r="201" spans="1:96">
      <c r="A201" t="s">
        <v>1288</v>
      </c>
      <c r="B201" t="s">
        <v>1289</v>
      </c>
      <c r="C201" t="s">
        <v>562</v>
      </c>
      <c r="D201" t="s">
        <v>54</v>
      </c>
      <c r="E201" t="s">
        <v>55</v>
      </c>
      <c r="F201" t="s">
        <v>132</v>
      </c>
      <c r="L201" t="s">
        <v>96</v>
      </c>
      <c r="M201" t="s">
        <v>658</v>
      </c>
      <c r="O201" t="s">
        <v>74</v>
      </c>
      <c r="P201" t="s">
        <v>444</v>
      </c>
      <c r="Q201">
        <v>2</v>
      </c>
      <c r="R201">
        <v>3</v>
      </c>
      <c r="S201">
        <v>4</v>
      </c>
      <c r="T201">
        <v>2</v>
      </c>
      <c r="U201">
        <v>5</v>
      </c>
      <c r="V201">
        <v>2</v>
      </c>
      <c r="W201">
        <v>4</v>
      </c>
      <c r="X201">
        <f t="shared" si="96"/>
        <v>4.1666666666666664E-2</v>
      </c>
      <c r="Y201">
        <f t="shared" si="97"/>
        <v>-0.20833333333333334</v>
      </c>
      <c r="BP201" s="5" t="s">
        <v>1299</v>
      </c>
    </row>
    <row r="202" spans="1:96">
      <c r="A202" t="s">
        <v>1177</v>
      </c>
      <c r="B202" t="s">
        <v>1178</v>
      </c>
      <c r="C202" t="s">
        <v>802</v>
      </c>
      <c r="D202" t="s">
        <v>54</v>
      </c>
      <c r="E202" t="s">
        <v>144</v>
      </c>
      <c r="F202" t="s">
        <v>116</v>
      </c>
      <c r="L202" t="s">
        <v>124</v>
      </c>
      <c r="M202" t="s">
        <v>58</v>
      </c>
      <c r="O202" t="s">
        <v>59</v>
      </c>
      <c r="P202" t="s">
        <v>60</v>
      </c>
      <c r="Q202">
        <v>3</v>
      </c>
      <c r="R202">
        <v>5</v>
      </c>
      <c r="S202">
        <v>5</v>
      </c>
      <c r="T202">
        <v>4</v>
      </c>
      <c r="U202">
        <v>5</v>
      </c>
      <c r="V202">
        <v>5</v>
      </c>
      <c r="W202">
        <v>4</v>
      </c>
      <c r="X202">
        <f t="shared" si="96"/>
        <v>-4.1666666666666664E-2</v>
      </c>
      <c r="Y202">
        <f t="shared" si="97"/>
        <v>0</v>
      </c>
      <c r="BP202" s="5" t="s">
        <v>1299</v>
      </c>
    </row>
    <row r="203" spans="1:96">
      <c r="A203" t="s">
        <v>1187</v>
      </c>
      <c r="B203" t="s">
        <v>1188</v>
      </c>
      <c r="C203" t="s">
        <v>802</v>
      </c>
      <c r="D203" t="s">
        <v>54</v>
      </c>
      <c r="E203" t="s">
        <v>71</v>
      </c>
      <c r="F203" t="s">
        <v>116</v>
      </c>
      <c r="L203" t="s">
        <v>72</v>
      </c>
      <c r="M203" t="s">
        <v>1189</v>
      </c>
      <c r="O203" t="s">
        <v>59</v>
      </c>
      <c r="P203" t="s">
        <v>98</v>
      </c>
      <c r="Q203">
        <v>1</v>
      </c>
      <c r="R203">
        <v>2</v>
      </c>
      <c r="S203">
        <v>1</v>
      </c>
      <c r="T203">
        <v>2</v>
      </c>
      <c r="U203">
        <v>5</v>
      </c>
      <c r="V203">
        <v>5</v>
      </c>
      <c r="W203">
        <v>1</v>
      </c>
      <c r="X203">
        <f t="shared" si="96"/>
        <v>-8.3333333333333329E-2</v>
      </c>
      <c r="Y203">
        <f t="shared" si="97"/>
        <v>4.1666666666666664E-2</v>
      </c>
      <c r="Z203">
        <v>1</v>
      </c>
      <c r="AA203">
        <v>1</v>
      </c>
      <c r="AB203">
        <v>3</v>
      </c>
      <c r="AC203">
        <v>4</v>
      </c>
      <c r="AD203">
        <v>1</v>
      </c>
      <c r="AE203">
        <v>4</v>
      </c>
      <c r="AF203">
        <v>1</v>
      </c>
      <c r="AG203">
        <v>4</v>
      </c>
      <c r="AH203">
        <v>1</v>
      </c>
      <c r="AI203" s="35">
        <v>1</v>
      </c>
      <c r="AJ203">
        <v>5</v>
      </c>
      <c r="AK203">
        <v>1</v>
      </c>
      <c r="AL203">
        <v>0</v>
      </c>
      <c r="AM203">
        <v>1</v>
      </c>
      <c r="AN203">
        <v>1</v>
      </c>
      <c r="AO203">
        <v>5</v>
      </c>
      <c r="AP203">
        <v>1</v>
      </c>
      <c r="AQ203">
        <v>1</v>
      </c>
      <c r="AR203">
        <v>1</v>
      </c>
      <c r="AS203">
        <v>1</v>
      </c>
      <c r="AT203">
        <v>1</v>
      </c>
      <c r="AU203">
        <v>1</v>
      </c>
      <c r="AW203">
        <v>5</v>
      </c>
      <c r="AX203">
        <v>1</v>
      </c>
      <c r="AY203">
        <v>5</v>
      </c>
      <c r="AZ203">
        <v>1</v>
      </c>
      <c r="BA203">
        <v>6</v>
      </c>
      <c r="BB203">
        <v>1</v>
      </c>
      <c r="BC203" t="s">
        <v>1190</v>
      </c>
      <c r="BD203" t="s">
        <v>166</v>
      </c>
      <c r="BE203" t="s">
        <v>1191</v>
      </c>
      <c r="BF203">
        <v>0</v>
      </c>
      <c r="BI203">
        <v>2</v>
      </c>
      <c r="BJ203">
        <v>5</v>
      </c>
      <c r="BK203">
        <v>2</v>
      </c>
      <c r="BL203" t="s">
        <v>1192</v>
      </c>
      <c r="BM203" t="s">
        <v>1193</v>
      </c>
      <c r="BN203" s="1">
        <v>6.6666666666666671E-3</v>
      </c>
      <c r="BO203" t="s">
        <v>1194</v>
      </c>
      <c r="BP203" s="5" t="s">
        <v>1042</v>
      </c>
      <c r="BX203" s="5" t="s">
        <v>1296</v>
      </c>
      <c r="CR203" t="s">
        <v>1195</v>
      </c>
    </row>
    <row r="204" spans="1:96">
      <c r="A204" t="s">
        <v>1206</v>
      </c>
      <c r="B204" t="s">
        <v>1207</v>
      </c>
      <c r="C204" t="s">
        <v>802</v>
      </c>
      <c r="D204" t="s">
        <v>54</v>
      </c>
      <c r="E204" t="s">
        <v>82</v>
      </c>
      <c r="F204" t="s">
        <v>116</v>
      </c>
      <c r="L204" t="s">
        <v>347</v>
      </c>
      <c r="M204" t="s">
        <v>133</v>
      </c>
      <c r="O204" t="s">
        <v>59</v>
      </c>
      <c r="P204" t="s">
        <v>60</v>
      </c>
      <c r="Q204">
        <v>1</v>
      </c>
      <c r="R204">
        <v>3</v>
      </c>
      <c r="S204">
        <v>3</v>
      </c>
      <c r="T204">
        <v>2</v>
      </c>
      <c r="U204">
        <v>0</v>
      </c>
      <c r="V204">
        <v>3</v>
      </c>
      <c r="W204">
        <v>1</v>
      </c>
      <c r="X204">
        <f t="shared" si="96"/>
        <v>-4.1666666666666664E-2</v>
      </c>
      <c r="Y204">
        <f t="shared" si="97"/>
        <v>0.16666666666666666</v>
      </c>
      <c r="BP204" s="5" t="s">
        <v>1299</v>
      </c>
    </row>
    <row r="205" spans="1:96">
      <c r="A205" t="s">
        <v>1215</v>
      </c>
      <c r="B205" t="s">
        <v>1216</v>
      </c>
      <c r="C205" t="s">
        <v>802</v>
      </c>
      <c r="D205" t="s">
        <v>81</v>
      </c>
      <c r="E205" t="s">
        <v>55</v>
      </c>
      <c r="F205" t="s">
        <v>132</v>
      </c>
      <c r="L205" t="s">
        <v>96</v>
      </c>
      <c r="M205" t="s">
        <v>125</v>
      </c>
      <c r="O205" t="s">
        <v>74</v>
      </c>
      <c r="P205" t="s">
        <v>60</v>
      </c>
      <c r="Q205">
        <v>2</v>
      </c>
      <c r="R205">
        <v>1</v>
      </c>
      <c r="S205">
        <v>4</v>
      </c>
      <c r="T205">
        <v>3</v>
      </c>
      <c r="U205">
        <v>4</v>
      </c>
      <c r="V205">
        <v>4</v>
      </c>
      <c r="W205">
        <v>4</v>
      </c>
      <c r="X205">
        <f t="shared" si="96"/>
        <v>8.3333333333333329E-2</v>
      </c>
      <c r="Y205">
        <f t="shared" si="97"/>
        <v>-4.1666666666666664E-2</v>
      </c>
      <c r="BP205" s="5" t="s">
        <v>1299</v>
      </c>
    </row>
    <row r="206" spans="1:96">
      <c r="A206" t="s">
        <v>1230</v>
      </c>
      <c r="B206" t="s">
        <v>1231</v>
      </c>
      <c r="C206" t="s">
        <v>802</v>
      </c>
      <c r="D206" t="s">
        <v>54</v>
      </c>
      <c r="E206" t="s">
        <v>144</v>
      </c>
      <c r="F206" t="s">
        <v>116</v>
      </c>
      <c r="L206" t="s">
        <v>72</v>
      </c>
      <c r="M206" t="s">
        <v>260</v>
      </c>
      <c r="O206" t="s">
        <v>493</v>
      </c>
      <c r="P206" t="s">
        <v>444</v>
      </c>
      <c r="Q206">
        <v>4</v>
      </c>
      <c r="R206">
        <v>2</v>
      </c>
      <c r="S206">
        <v>3</v>
      </c>
      <c r="T206">
        <v>2</v>
      </c>
      <c r="U206">
        <v>4</v>
      </c>
      <c r="V206">
        <v>5</v>
      </c>
      <c r="W206">
        <v>4</v>
      </c>
      <c r="X206">
        <f t="shared" si="96"/>
        <v>0.125</v>
      </c>
      <c r="Y206">
        <f t="shared" si="97"/>
        <v>-4.1666666666666664E-2</v>
      </c>
      <c r="Z206">
        <v>4</v>
      </c>
      <c r="AA206">
        <v>4</v>
      </c>
      <c r="AB206">
        <v>3</v>
      </c>
      <c r="AC206">
        <v>5</v>
      </c>
      <c r="AD206">
        <v>3</v>
      </c>
      <c r="AE206">
        <v>6</v>
      </c>
      <c r="AF206">
        <v>4</v>
      </c>
      <c r="AG206">
        <v>6</v>
      </c>
      <c r="AH206">
        <v>2</v>
      </c>
      <c r="AI206" s="35">
        <v>5</v>
      </c>
      <c r="AJ206">
        <v>3</v>
      </c>
      <c r="AK206">
        <v>3</v>
      </c>
      <c r="AL206">
        <v>5</v>
      </c>
      <c r="AM206">
        <v>6</v>
      </c>
      <c r="AN206">
        <v>4</v>
      </c>
      <c r="AO206">
        <v>6</v>
      </c>
      <c r="AP206">
        <v>4</v>
      </c>
      <c r="AQ206">
        <v>5</v>
      </c>
      <c r="AR206">
        <v>5</v>
      </c>
      <c r="AS206">
        <v>5</v>
      </c>
      <c r="AT206">
        <v>5</v>
      </c>
      <c r="AU206">
        <v>4</v>
      </c>
      <c r="AW206">
        <v>5</v>
      </c>
      <c r="AX206">
        <v>4</v>
      </c>
      <c r="AY206">
        <v>3</v>
      </c>
      <c r="AZ206">
        <v>1</v>
      </c>
      <c r="BA206">
        <v>6</v>
      </c>
      <c r="BB206">
        <v>4</v>
      </c>
      <c r="BC206" t="s">
        <v>1167</v>
      </c>
      <c r="BD206" t="s">
        <v>552</v>
      </c>
      <c r="BE206" t="s">
        <v>1232</v>
      </c>
      <c r="BF206">
        <v>2</v>
      </c>
      <c r="BI206">
        <v>1</v>
      </c>
      <c r="BJ206">
        <v>2</v>
      </c>
      <c r="BK206">
        <v>1</v>
      </c>
      <c r="BL206" t="s">
        <v>369</v>
      </c>
      <c r="BM206" t="s">
        <v>370</v>
      </c>
      <c r="BN206" s="1">
        <v>1.0520833333333333E-2</v>
      </c>
      <c r="BO206" t="s">
        <v>1233</v>
      </c>
      <c r="BP206" s="5" t="s">
        <v>736</v>
      </c>
      <c r="BX206" s="5" t="s">
        <v>1302</v>
      </c>
    </row>
    <row r="207" spans="1:96">
      <c r="A207" t="s">
        <v>1238</v>
      </c>
      <c r="B207" t="s">
        <v>1239</v>
      </c>
      <c r="C207" t="s">
        <v>802</v>
      </c>
      <c r="D207" t="s">
        <v>70</v>
      </c>
      <c r="E207" t="s">
        <v>366</v>
      </c>
      <c r="F207" t="s">
        <v>83</v>
      </c>
      <c r="L207" t="s">
        <v>72</v>
      </c>
      <c r="M207" t="s">
        <v>58</v>
      </c>
      <c r="O207" t="s">
        <v>59</v>
      </c>
      <c r="P207" t="s">
        <v>60</v>
      </c>
      <c r="Q207">
        <v>2</v>
      </c>
      <c r="R207">
        <v>1</v>
      </c>
      <c r="S207">
        <v>5</v>
      </c>
      <c r="T207">
        <v>1</v>
      </c>
      <c r="U207">
        <v>5</v>
      </c>
      <c r="V207">
        <v>4</v>
      </c>
      <c r="W207">
        <v>4</v>
      </c>
      <c r="X207">
        <f t="shared" si="96"/>
        <v>0.20833333333333334</v>
      </c>
      <c r="Y207">
        <f t="shared" si="97"/>
        <v>-0.16666666666666666</v>
      </c>
      <c r="Z207">
        <v>2</v>
      </c>
      <c r="AA207">
        <v>5</v>
      </c>
      <c r="AB207">
        <v>1</v>
      </c>
      <c r="AC207">
        <v>5</v>
      </c>
      <c r="AD207">
        <v>2</v>
      </c>
      <c r="AE207">
        <v>4</v>
      </c>
      <c r="AF207">
        <v>5</v>
      </c>
      <c r="AG207">
        <v>5</v>
      </c>
      <c r="AH207">
        <v>3</v>
      </c>
      <c r="AI207" s="35">
        <v>4</v>
      </c>
      <c r="AJ207">
        <v>4</v>
      </c>
      <c r="AK207">
        <v>2</v>
      </c>
      <c r="AL207">
        <v>1</v>
      </c>
      <c r="AM207">
        <v>2</v>
      </c>
      <c r="AN207">
        <v>2</v>
      </c>
      <c r="AO207">
        <v>6</v>
      </c>
      <c r="AP207">
        <v>5</v>
      </c>
      <c r="AQ207">
        <v>4</v>
      </c>
      <c r="AR207">
        <v>4</v>
      </c>
      <c r="AS207">
        <v>4</v>
      </c>
      <c r="AT207">
        <v>4</v>
      </c>
      <c r="AU207">
        <v>5</v>
      </c>
      <c r="AW207">
        <v>4</v>
      </c>
      <c r="AX207">
        <v>1</v>
      </c>
      <c r="AY207">
        <v>2</v>
      </c>
      <c r="AZ207">
        <v>2</v>
      </c>
      <c r="BA207">
        <v>6</v>
      </c>
      <c r="BB207">
        <v>4</v>
      </c>
      <c r="BC207" t="s">
        <v>1181</v>
      </c>
      <c r="BD207" t="s">
        <v>580</v>
      </c>
      <c r="BE207" t="s">
        <v>1240</v>
      </c>
      <c r="BF207">
        <v>3</v>
      </c>
      <c r="BI207">
        <v>1</v>
      </c>
      <c r="BJ207">
        <v>5</v>
      </c>
      <c r="BK207">
        <v>1</v>
      </c>
      <c r="BL207" t="s">
        <v>315</v>
      </c>
      <c r="BM207" t="s">
        <v>316</v>
      </c>
      <c r="BN207" s="1">
        <v>1.5324074074074073E-2</v>
      </c>
      <c r="BO207" t="s">
        <v>1241</v>
      </c>
      <c r="BP207" s="5" t="s">
        <v>1051</v>
      </c>
      <c r="BQ207" s="5" t="s">
        <v>1144</v>
      </c>
      <c r="BX207" s="5" t="s">
        <v>1296</v>
      </c>
      <c r="BY207" s="5" t="s">
        <v>1303</v>
      </c>
      <c r="CR207" t="s">
        <v>1242</v>
      </c>
    </row>
    <row r="208" spans="1:96">
      <c r="A208" t="s">
        <v>1248</v>
      </c>
      <c r="B208" t="s">
        <v>1249</v>
      </c>
      <c r="C208" t="s">
        <v>802</v>
      </c>
      <c r="D208" t="s">
        <v>54</v>
      </c>
      <c r="E208" t="s">
        <v>144</v>
      </c>
      <c r="F208" t="s">
        <v>83</v>
      </c>
      <c r="L208" t="s">
        <v>96</v>
      </c>
      <c r="M208" t="s">
        <v>844</v>
      </c>
      <c r="O208" t="s">
        <v>74</v>
      </c>
      <c r="P208" t="s">
        <v>296</v>
      </c>
      <c r="Q208">
        <v>2</v>
      </c>
      <c r="R208">
        <v>5</v>
      </c>
      <c r="S208">
        <v>2</v>
      </c>
      <c r="T208">
        <v>2</v>
      </c>
      <c r="U208">
        <v>3</v>
      </c>
      <c r="V208">
        <v>4</v>
      </c>
      <c r="W208">
        <v>3</v>
      </c>
      <c r="X208">
        <f t="shared" si="96"/>
        <v>-0.125</v>
      </c>
      <c r="Y208">
        <f t="shared" si="97"/>
        <v>0</v>
      </c>
      <c r="Z208">
        <v>5</v>
      </c>
      <c r="AA208">
        <v>5</v>
      </c>
      <c r="AB208">
        <v>3</v>
      </c>
      <c r="AC208">
        <v>4</v>
      </c>
      <c r="AD208">
        <v>6</v>
      </c>
      <c r="AE208">
        <v>6</v>
      </c>
      <c r="AF208">
        <v>4</v>
      </c>
      <c r="AG208">
        <v>5</v>
      </c>
      <c r="AH208">
        <v>5</v>
      </c>
      <c r="AI208" s="35">
        <v>3</v>
      </c>
      <c r="AJ208">
        <v>2</v>
      </c>
      <c r="AK208">
        <v>4</v>
      </c>
      <c r="AL208">
        <v>2</v>
      </c>
      <c r="AM208">
        <v>5</v>
      </c>
      <c r="AN208">
        <v>3</v>
      </c>
      <c r="AO208">
        <v>5</v>
      </c>
      <c r="AP208">
        <v>5</v>
      </c>
      <c r="AQ208">
        <v>3</v>
      </c>
      <c r="AR208">
        <v>3</v>
      </c>
      <c r="AS208">
        <v>4</v>
      </c>
      <c r="AT208">
        <v>5</v>
      </c>
      <c r="AU208">
        <v>5</v>
      </c>
      <c r="AW208">
        <v>3</v>
      </c>
      <c r="AX208">
        <v>3</v>
      </c>
      <c r="AY208">
        <v>3</v>
      </c>
      <c r="AZ208">
        <v>2</v>
      </c>
      <c r="BA208">
        <v>6</v>
      </c>
      <c r="BB208">
        <v>6</v>
      </c>
      <c r="BC208" t="s">
        <v>1167</v>
      </c>
      <c r="BD208" t="s">
        <v>672</v>
      </c>
      <c r="BE208" t="s">
        <v>1250</v>
      </c>
      <c r="BF208">
        <v>3</v>
      </c>
      <c r="BI208">
        <v>1</v>
      </c>
      <c r="BJ208">
        <v>3</v>
      </c>
      <c r="BK208">
        <v>1</v>
      </c>
      <c r="BL208" t="s">
        <v>285</v>
      </c>
      <c r="BM208" t="s">
        <v>286</v>
      </c>
      <c r="BN208" s="1">
        <v>6.3888888888888884E-3</v>
      </c>
      <c r="BO208" t="s">
        <v>1251</v>
      </c>
      <c r="BP208" s="5" t="s">
        <v>736</v>
      </c>
      <c r="BQ208" s="5" t="s">
        <v>1304</v>
      </c>
      <c r="CR208" t="s">
        <v>868</v>
      </c>
    </row>
    <row r="209" spans="1:95">
      <c r="A209" t="s">
        <v>1259</v>
      </c>
      <c r="B209" t="s">
        <v>1260</v>
      </c>
      <c r="C209" t="s">
        <v>802</v>
      </c>
      <c r="D209" t="s">
        <v>54</v>
      </c>
      <c r="E209" t="s">
        <v>144</v>
      </c>
      <c r="F209" t="s">
        <v>83</v>
      </c>
      <c r="L209" t="s">
        <v>72</v>
      </c>
      <c r="M209" t="s">
        <v>1261</v>
      </c>
      <c r="O209" t="s">
        <v>74</v>
      </c>
      <c r="P209" t="s">
        <v>98</v>
      </c>
      <c r="Q209">
        <v>4</v>
      </c>
      <c r="R209">
        <v>4</v>
      </c>
      <c r="S209">
        <v>4</v>
      </c>
      <c r="T209">
        <v>2</v>
      </c>
      <c r="U209">
        <v>4</v>
      </c>
      <c r="V209">
        <v>5</v>
      </c>
      <c r="W209">
        <v>5</v>
      </c>
      <c r="X209">
        <f t="shared" si="96"/>
        <v>8.3333333333333329E-2</v>
      </c>
      <c r="Y209">
        <f t="shared" si="97"/>
        <v>-8.3333333333333329E-2</v>
      </c>
      <c r="BP209" s="5" t="s">
        <v>1299</v>
      </c>
    </row>
    <row r="210" spans="1:95">
      <c r="A210" t="s">
        <v>1273</v>
      </c>
      <c r="B210" t="s">
        <v>1274</v>
      </c>
      <c r="C210" t="s">
        <v>802</v>
      </c>
      <c r="D210" t="s">
        <v>70</v>
      </c>
      <c r="E210" t="s">
        <v>144</v>
      </c>
      <c r="F210" t="s">
        <v>132</v>
      </c>
      <c r="L210" t="s">
        <v>72</v>
      </c>
      <c r="M210" t="s">
        <v>109</v>
      </c>
      <c r="O210" t="s">
        <v>74</v>
      </c>
      <c r="P210" t="s">
        <v>98</v>
      </c>
      <c r="Q210">
        <v>3</v>
      </c>
      <c r="R210">
        <v>3</v>
      </c>
      <c r="S210">
        <v>3</v>
      </c>
      <c r="T210">
        <v>4</v>
      </c>
      <c r="U210">
        <v>4</v>
      </c>
      <c r="V210">
        <v>4</v>
      </c>
      <c r="W210">
        <v>3</v>
      </c>
      <c r="X210">
        <f t="shared" si="96"/>
        <v>-4.1666666666666664E-2</v>
      </c>
      <c r="Y210">
        <f t="shared" si="97"/>
        <v>4.1666666666666664E-2</v>
      </c>
      <c r="Z210">
        <v>3</v>
      </c>
      <c r="AA210">
        <v>4</v>
      </c>
      <c r="AB210">
        <v>4</v>
      </c>
      <c r="AC210">
        <v>0</v>
      </c>
      <c r="AD210">
        <v>4</v>
      </c>
      <c r="AE210">
        <v>3</v>
      </c>
      <c r="AF210">
        <v>5</v>
      </c>
      <c r="AG210">
        <v>5</v>
      </c>
      <c r="AH210">
        <v>2</v>
      </c>
      <c r="AI210" s="35">
        <v>5</v>
      </c>
      <c r="AJ210">
        <v>3</v>
      </c>
      <c r="AK210">
        <v>3</v>
      </c>
      <c r="AL210">
        <v>5</v>
      </c>
      <c r="AM210">
        <v>5</v>
      </c>
      <c r="AN210">
        <v>4</v>
      </c>
      <c r="AO210">
        <v>5</v>
      </c>
      <c r="AP210">
        <v>2</v>
      </c>
      <c r="AQ210">
        <v>4</v>
      </c>
      <c r="AR210">
        <v>5</v>
      </c>
      <c r="AS210">
        <v>5</v>
      </c>
      <c r="AT210">
        <v>4</v>
      </c>
      <c r="AU210">
        <v>2</v>
      </c>
      <c r="AW210">
        <v>4</v>
      </c>
      <c r="AX210">
        <v>5</v>
      </c>
      <c r="AY210">
        <v>6</v>
      </c>
      <c r="AZ210">
        <v>1</v>
      </c>
      <c r="BA210">
        <v>6</v>
      </c>
      <c r="BB210">
        <v>4</v>
      </c>
      <c r="BC210" t="s">
        <v>1212</v>
      </c>
      <c r="BD210" t="s">
        <v>270</v>
      </c>
      <c r="BE210" t="s">
        <v>1275</v>
      </c>
      <c r="BF210">
        <v>1</v>
      </c>
      <c r="BI210">
        <v>1</v>
      </c>
      <c r="BJ210">
        <v>5</v>
      </c>
      <c r="BK210">
        <v>1</v>
      </c>
      <c r="BL210" t="s">
        <v>1276</v>
      </c>
      <c r="BM210" t="s">
        <v>308</v>
      </c>
      <c r="BN210" s="1">
        <v>6.0069444444444441E-3</v>
      </c>
      <c r="BO210" t="s">
        <v>1277</v>
      </c>
      <c r="BP210" s="5" t="s">
        <v>736</v>
      </c>
    </row>
    <row r="211" spans="1:95">
      <c r="A211" t="s">
        <v>1169</v>
      </c>
      <c r="B211" t="s">
        <v>802</v>
      </c>
    </row>
    <row r="212" spans="1:95">
      <c r="A212" t="s">
        <v>1287</v>
      </c>
      <c r="B212" t="s">
        <v>802</v>
      </c>
      <c r="Q212">
        <f>AVERAGE(Q3:Q179)</f>
        <v>2.6497175141242937</v>
      </c>
      <c r="R212">
        <f t="shared" ref="R212:W212" si="98">AVERAGE(R3:R179)</f>
        <v>2.8700564971751414</v>
      </c>
      <c r="S212">
        <f t="shared" si="98"/>
        <v>3.0451977401129944</v>
      </c>
      <c r="T212">
        <f t="shared" si="98"/>
        <v>2.6271186440677967</v>
      </c>
      <c r="U212">
        <f t="shared" si="98"/>
        <v>3.5480225988700567</v>
      </c>
      <c r="V212">
        <f t="shared" si="98"/>
        <v>3.7853107344632768</v>
      </c>
      <c r="W212">
        <f t="shared" si="98"/>
        <v>3.2655367231638417</v>
      </c>
      <c r="AV212">
        <f>AVERAGE(AV3:AV179)</f>
        <v>3.5830508474576299</v>
      </c>
      <c r="BP212"/>
      <c r="BQ212"/>
      <c r="BX212"/>
      <c r="BY212"/>
    </row>
    <row r="213" spans="1:95">
      <c r="C213" t="s">
        <v>54</v>
      </c>
      <c r="D213">
        <f>COUNTIF($D$3:$D$179,"=18-29")</f>
        <v>83</v>
      </c>
      <c r="F213" t="s">
        <v>3</v>
      </c>
      <c r="G213">
        <f>SUM(G3:G179)</f>
        <v>22</v>
      </c>
      <c r="H213">
        <f t="shared" ref="H213:J213" si="99">SUM(H3:H179)</f>
        <v>38</v>
      </c>
      <c r="I213">
        <f t="shared" si="99"/>
        <v>35</v>
      </c>
      <c r="J213">
        <f t="shared" si="99"/>
        <v>89</v>
      </c>
      <c r="K213">
        <f>COUNTIF(K3:K179,"&gt;1")</f>
        <v>6</v>
      </c>
      <c r="Q213">
        <f>STDEV(Q3:Q179)</f>
        <v>1.5379341328616964</v>
      </c>
      <c r="R213">
        <f t="shared" ref="R213:W213" si="100">STDEV(R3:R179)</f>
        <v>1.3228999211336385</v>
      </c>
      <c r="S213">
        <f t="shared" si="100"/>
        <v>1.4686852849942018</v>
      </c>
      <c r="T213">
        <f t="shared" si="100"/>
        <v>1.1998812216510761</v>
      </c>
      <c r="U213">
        <f t="shared" si="100"/>
        <v>1.6199077693821249</v>
      </c>
      <c r="V213">
        <f t="shared" si="100"/>
        <v>1.2056726901817201</v>
      </c>
      <c r="W213">
        <f t="shared" si="100"/>
        <v>1.567641131118118</v>
      </c>
      <c r="BP213"/>
      <c r="BQ213"/>
      <c r="BX213"/>
      <c r="BY213"/>
    </row>
    <row r="214" spans="1:95">
      <c r="C214" t="s">
        <v>70</v>
      </c>
      <c r="D214">
        <f>COUNTIF($D$3:$D$179,"=30-49")</f>
        <v>76</v>
      </c>
      <c r="G214">
        <f>G213/$B$216</f>
        <v>0.12429378531073447</v>
      </c>
      <c r="H214">
        <f t="shared" ref="H214:K214" si="101">H213/$B$216</f>
        <v>0.21468926553672316</v>
      </c>
      <c r="I214">
        <f t="shared" si="101"/>
        <v>0.19774011299435029</v>
      </c>
      <c r="J214">
        <f t="shared" si="101"/>
        <v>0.50282485875706218</v>
      </c>
      <c r="K214">
        <f t="shared" si="101"/>
        <v>3.3898305084745763E-2</v>
      </c>
      <c r="BP214"/>
      <c r="BQ214"/>
      <c r="BX214"/>
      <c r="BY214"/>
    </row>
    <row r="215" spans="1:95">
      <c r="C215" t="s">
        <v>81</v>
      </c>
      <c r="D215">
        <f>COUNTIF($D$3:$D$179,"=50-69")</f>
        <v>18</v>
      </c>
      <c r="BP215"/>
      <c r="BQ215"/>
      <c r="BX215"/>
      <c r="BY215"/>
    </row>
    <row r="216" spans="1:95">
      <c r="A216" t="s">
        <v>1346</v>
      </c>
      <c r="B216">
        <f>COUNTIF($D$3:$D$179,"=*")</f>
        <v>177</v>
      </c>
      <c r="D216">
        <f>D213/COUNTIF($D$3:$D$179,"=*")</f>
        <v>0.46892655367231639</v>
      </c>
      <c r="K216" t="s">
        <v>347</v>
      </c>
      <c r="L216">
        <f>COUNTIF(L$3:L$179,"=never")</f>
        <v>2</v>
      </c>
      <c r="M216">
        <f>L216/$B$216</f>
        <v>1.1299435028248588E-2</v>
      </c>
      <c r="N216" t="s">
        <v>74</v>
      </c>
      <c r="O216">
        <f>COUNTIF(O3:O179, "=female")</f>
        <v>87</v>
      </c>
      <c r="P216">
        <f>O216/$B$216</f>
        <v>0.49152542372881358</v>
      </c>
      <c r="BP216"/>
      <c r="BQ216"/>
      <c r="BX216"/>
      <c r="BY216"/>
      <c r="CA216" s="11" t="s">
        <v>1309</v>
      </c>
      <c r="CB216" s="11" t="s">
        <v>1310</v>
      </c>
      <c r="CC216" s="11" t="s">
        <v>1312</v>
      </c>
      <c r="CD216" s="11" t="s">
        <v>1315</v>
      </c>
      <c r="CE216" s="11" t="s">
        <v>1313</v>
      </c>
      <c r="CF216" s="11" t="s">
        <v>1314</v>
      </c>
      <c r="CG216" s="11" t="s">
        <v>1317</v>
      </c>
      <c r="CH216" s="11" t="s">
        <v>1154</v>
      </c>
      <c r="CI216" s="11" t="s">
        <v>1318</v>
      </c>
      <c r="CJ216" s="11" t="s">
        <v>1323</v>
      </c>
      <c r="CK216" s="11" t="s">
        <v>1319</v>
      </c>
      <c r="CL216" s="11" t="s">
        <v>1316</v>
      </c>
      <c r="CM216" s="11" t="s">
        <v>1124</v>
      </c>
      <c r="CN216" s="11" t="s">
        <v>1320</v>
      </c>
      <c r="CO216" s="11" t="s">
        <v>1321</v>
      </c>
      <c r="CP216" s="11" t="s">
        <v>1324</v>
      </c>
      <c r="CQ216" s="11" t="s">
        <v>1325</v>
      </c>
    </row>
    <row r="217" spans="1:95">
      <c r="D217">
        <f t="shared" ref="D217:D218" si="102">D214/COUNTIF($D$3:$D$179,"=*")</f>
        <v>0.42937853107344631</v>
      </c>
      <c r="K217" t="s">
        <v>57</v>
      </c>
      <c r="L217">
        <f>COUNTIF(L$3:L$179,"=occasionnaly")</f>
        <v>7</v>
      </c>
      <c r="M217">
        <f t="shared" ref="M217:M220" si="103">L217/$B$216</f>
        <v>3.954802259887006E-2</v>
      </c>
      <c r="N217" t="s">
        <v>59</v>
      </c>
      <c r="O217">
        <f>COUNTIF(O3:O179,"=male")</f>
        <v>88</v>
      </c>
      <c r="P217">
        <f t="shared" ref="P217:P218" si="104">O217/$B$216</f>
        <v>0.49717514124293788</v>
      </c>
      <c r="BO217" s="10" t="s">
        <v>1308</v>
      </c>
      <c r="BP217"/>
      <c r="BQ217"/>
      <c r="BX217"/>
      <c r="BY217" t="s">
        <v>1322</v>
      </c>
      <c r="CA217" s="11">
        <f>COUNTIFS($BZ3:$BZ179,FALSE,CA3:CA179,TRUE)</f>
        <v>21</v>
      </c>
      <c r="CB217" s="11">
        <f t="shared" ref="CB217:CQ217" si="105">COUNTIFS($BZ3:$BZ179,FALSE,CB3:CB179,TRUE)</f>
        <v>21</v>
      </c>
      <c r="CC217" s="11">
        <f t="shared" si="105"/>
        <v>12</v>
      </c>
      <c r="CD217" s="11">
        <f t="shared" si="105"/>
        <v>1</v>
      </c>
      <c r="CE217" s="11">
        <f t="shared" si="105"/>
        <v>3</v>
      </c>
      <c r="CF217" s="11">
        <f t="shared" si="105"/>
        <v>3</v>
      </c>
      <c r="CG217" s="11">
        <f t="shared" si="105"/>
        <v>5</v>
      </c>
      <c r="CH217" s="11">
        <f t="shared" si="105"/>
        <v>1</v>
      </c>
      <c r="CI217" s="11">
        <f t="shared" si="105"/>
        <v>1</v>
      </c>
      <c r="CJ217" s="11">
        <f t="shared" si="105"/>
        <v>1</v>
      </c>
      <c r="CK217" s="11">
        <f t="shared" si="105"/>
        <v>3</v>
      </c>
      <c r="CL217" s="11">
        <f t="shared" si="105"/>
        <v>13</v>
      </c>
      <c r="CM217" s="11">
        <f t="shared" si="105"/>
        <v>0</v>
      </c>
      <c r="CN217" s="11">
        <f t="shared" si="105"/>
        <v>2</v>
      </c>
      <c r="CO217" s="11">
        <f t="shared" si="105"/>
        <v>2</v>
      </c>
      <c r="CP217" s="11">
        <f t="shared" si="105"/>
        <v>11</v>
      </c>
      <c r="CQ217" s="11">
        <f t="shared" si="105"/>
        <v>5</v>
      </c>
    </row>
    <row r="218" spans="1:95">
      <c r="D218">
        <f t="shared" si="102"/>
        <v>0.10169491525423729</v>
      </c>
      <c r="K218" t="s">
        <v>1341</v>
      </c>
      <c r="L218">
        <f>COUNTIF(L$3:L$179,"=once_w")</f>
        <v>17</v>
      </c>
      <c r="M218">
        <f t="shared" si="103"/>
        <v>9.6045197740112997E-2</v>
      </c>
      <c r="N218" t="s">
        <v>493</v>
      </c>
      <c r="O218">
        <f>COUNTIF(O3:O179,"=other")</f>
        <v>2</v>
      </c>
      <c r="P218">
        <f t="shared" si="104"/>
        <v>1.1299435028248588E-2</v>
      </c>
      <c r="BO218" s="12" t="s">
        <v>1137</v>
      </c>
      <c r="BP218" s="12">
        <f>COUNTIF(BP3:BP179, "=positive")</f>
        <v>43</v>
      </c>
      <c r="BQ218" s="38">
        <f>BP218/$BP$224</f>
        <v>0.24431818181818182</v>
      </c>
      <c r="BR218" s="40">
        <f>BP218/$BP$222</f>
        <v>0.39814814814814814</v>
      </c>
      <c r="BS218" s="40"/>
      <c r="BT218" s="40"/>
      <c r="BU218" s="40"/>
      <c r="BV218" s="40"/>
      <c r="BW218" s="42"/>
      <c r="BX218"/>
      <c r="BY218"/>
      <c r="CA218" s="11">
        <f>CA217/$BP$222</f>
        <v>0.19444444444444445</v>
      </c>
      <c r="CB218" s="11">
        <f t="shared" ref="CB218:CQ218" si="106">CB217/$BP$222</f>
        <v>0.19444444444444445</v>
      </c>
      <c r="CC218" s="11">
        <f t="shared" si="106"/>
        <v>0.1111111111111111</v>
      </c>
      <c r="CD218" s="11">
        <f t="shared" si="106"/>
        <v>9.2592592592592587E-3</v>
      </c>
      <c r="CE218" s="11">
        <f t="shared" si="106"/>
        <v>2.7777777777777776E-2</v>
      </c>
      <c r="CF218" s="11">
        <f t="shared" si="106"/>
        <v>2.7777777777777776E-2</v>
      </c>
      <c r="CG218" s="11">
        <f t="shared" si="106"/>
        <v>4.6296296296296294E-2</v>
      </c>
      <c r="CH218" s="11">
        <f t="shared" si="106"/>
        <v>9.2592592592592587E-3</v>
      </c>
      <c r="CI218" s="11">
        <f t="shared" si="106"/>
        <v>9.2592592592592587E-3</v>
      </c>
      <c r="CJ218" s="11">
        <f t="shared" si="106"/>
        <v>9.2592592592592587E-3</v>
      </c>
      <c r="CK218" s="11">
        <f t="shared" si="106"/>
        <v>2.7777777777777776E-2</v>
      </c>
      <c r="CL218" s="11">
        <f t="shared" si="106"/>
        <v>0.12037037037037036</v>
      </c>
      <c r="CM218" s="11">
        <f t="shared" si="106"/>
        <v>0</v>
      </c>
      <c r="CN218" s="11">
        <f t="shared" si="106"/>
        <v>1.8518518518518517E-2</v>
      </c>
      <c r="CO218" s="11">
        <f t="shared" si="106"/>
        <v>1.8518518518518517E-2</v>
      </c>
      <c r="CP218" s="11">
        <f t="shared" si="106"/>
        <v>0.10185185185185185</v>
      </c>
      <c r="CQ218" s="11">
        <f t="shared" si="106"/>
        <v>4.6296296296296294E-2</v>
      </c>
    </row>
    <row r="219" spans="1:95">
      <c r="K219" t="s">
        <v>1340</v>
      </c>
      <c r="L219">
        <f>COUNTIF(L$3:L$179,"=several_t_w")</f>
        <v>66</v>
      </c>
      <c r="M219">
        <f t="shared" si="103"/>
        <v>0.3728813559322034</v>
      </c>
      <c r="BO219" s="12" t="s">
        <v>1138</v>
      </c>
      <c r="BP219" s="12">
        <f>COUNTIF(BP3:BP179,"=negative")</f>
        <v>45</v>
      </c>
      <c r="BQ219" s="38">
        <f t="shared" ref="BQ219:BQ224" si="107">BP219/$BP$224</f>
        <v>0.25568181818181818</v>
      </c>
      <c r="BR219" s="40">
        <f t="shared" ref="BR219:BR222" si="108">BP219/$BP$222</f>
        <v>0.41666666666666669</v>
      </c>
      <c r="BS219" s="40"/>
      <c r="BT219" s="40"/>
      <c r="BU219" s="40"/>
      <c r="BV219" s="40"/>
      <c r="BW219" s="42"/>
      <c r="BX219"/>
      <c r="BY219"/>
    </row>
    <row r="220" spans="1:95">
      <c r="K220" t="s">
        <v>1342</v>
      </c>
      <c r="L220">
        <f>COUNTIF(L$3:L$179,"=once_day")</f>
        <v>85</v>
      </c>
      <c r="M220">
        <f t="shared" si="103"/>
        <v>0.48022598870056499</v>
      </c>
      <c r="BO220" s="12" t="s">
        <v>1140</v>
      </c>
      <c r="BP220" s="12">
        <f>COUNTIF(BP3:BP178,"=neutral")</f>
        <v>5</v>
      </c>
      <c r="BQ220" s="38">
        <f t="shared" si="107"/>
        <v>2.8409090909090908E-2</v>
      </c>
      <c r="BR220" s="40">
        <f t="shared" si="108"/>
        <v>4.6296296296296294E-2</v>
      </c>
      <c r="BS220" s="40"/>
      <c r="BT220" s="40"/>
      <c r="BU220" s="40"/>
      <c r="BV220" s="40"/>
      <c r="BW220" s="42"/>
      <c r="BX220"/>
      <c r="BY220"/>
    </row>
    <row r="221" spans="1:95" s="16" customFormat="1" ht="20" customHeight="1">
      <c r="A221" s="16" t="s">
        <v>1010</v>
      </c>
      <c r="C221" s="16" t="s">
        <v>1328</v>
      </c>
      <c r="Z221" s="16">
        <f t="shared" ref="Z221:AX221" si="109">AVERAGE(Z3:Z50)</f>
        <v>3.5625</v>
      </c>
      <c r="AA221" s="16">
        <f t="shared" si="109"/>
        <v>4.5625</v>
      </c>
      <c r="AB221" s="16">
        <f t="shared" si="109"/>
        <v>3.7708333333333335</v>
      </c>
      <c r="AC221" s="16">
        <f t="shared" si="109"/>
        <v>4.791666666666667</v>
      </c>
      <c r="AD221" s="16">
        <f t="shared" si="109"/>
        <v>4.541666666666667</v>
      </c>
      <c r="AE221" s="16">
        <f t="shared" si="109"/>
        <v>5.416666666666667</v>
      </c>
      <c r="AF221" s="16">
        <f t="shared" si="109"/>
        <v>3.5</v>
      </c>
      <c r="AG221" s="16">
        <f t="shared" si="109"/>
        <v>2.1875</v>
      </c>
      <c r="AH221" s="28">
        <f t="shared" si="109"/>
        <v>3.8125</v>
      </c>
      <c r="AI221" s="29">
        <f t="shared" si="109"/>
        <v>3.9166666666666665</v>
      </c>
      <c r="AJ221" s="16">
        <f t="shared" si="109"/>
        <v>4</v>
      </c>
      <c r="AK221" s="16">
        <f t="shared" si="109"/>
        <v>3.7291666666666665</v>
      </c>
      <c r="AL221" s="16">
        <f t="shared" si="109"/>
        <v>3.5833333333333335</v>
      </c>
      <c r="AM221" s="16">
        <f t="shared" si="109"/>
        <v>5.3125</v>
      </c>
      <c r="AN221" s="16">
        <f t="shared" si="109"/>
        <v>4.104166666666667</v>
      </c>
      <c r="AO221" s="16">
        <f t="shared" si="109"/>
        <v>4.416666666666667</v>
      </c>
      <c r="AP221" s="28">
        <f t="shared" si="109"/>
        <v>3.625</v>
      </c>
      <c r="AQ221" s="16">
        <f t="shared" si="109"/>
        <v>3.3541666666666665</v>
      </c>
      <c r="AR221" s="16">
        <f t="shared" si="109"/>
        <v>3.4375</v>
      </c>
      <c r="AS221" s="16">
        <f t="shared" si="109"/>
        <v>3.6875</v>
      </c>
      <c r="AT221" s="16">
        <f t="shared" si="109"/>
        <v>3.2708333333333335</v>
      </c>
      <c r="AU221" s="28">
        <f t="shared" si="109"/>
        <v>3.3958333333333335</v>
      </c>
      <c r="AV221" s="28">
        <f t="shared" ref="AV221" si="110">AVERAGE(AV3:AV50)</f>
        <v>3.4291666666666671</v>
      </c>
      <c r="AW221" s="16">
        <f t="shared" si="109"/>
        <v>6</v>
      </c>
      <c r="AX221" s="16">
        <f t="shared" si="109"/>
        <v>4.75</v>
      </c>
      <c r="BO221" s="17" t="s">
        <v>1141</v>
      </c>
      <c r="BP221" s="17">
        <f>COUNTIF(BP3:BP179,"=balanced")</f>
        <v>15</v>
      </c>
      <c r="BQ221" s="39">
        <f t="shared" si="107"/>
        <v>8.5227272727272721E-2</v>
      </c>
      <c r="BR221" s="40">
        <f t="shared" si="108"/>
        <v>0.1388888888888889</v>
      </c>
      <c r="BS221" s="40"/>
      <c r="BT221" s="40"/>
      <c r="BU221" s="40"/>
      <c r="BV221" s="40"/>
      <c r="BW221" s="42"/>
      <c r="BZ221" s="18"/>
      <c r="CA221" s="18"/>
      <c r="CB221" s="18"/>
      <c r="CC221" s="18"/>
      <c r="CD221" s="18"/>
      <c r="CE221" s="18"/>
      <c r="CF221" s="18"/>
      <c r="CG221" s="18"/>
      <c r="CH221" s="18"/>
      <c r="CI221" s="18"/>
      <c r="CJ221" s="18"/>
      <c r="CK221" s="18"/>
      <c r="CL221" s="18"/>
      <c r="CM221" s="18"/>
      <c r="CN221" s="18"/>
      <c r="CO221" s="18"/>
      <c r="CP221" s="18"/>
      <c r="CQ221" s="18"/>
    </row>
    <row r="222" spans="1:95" s="16" customFormat="1" ht="20" customHeight="1">
      <c r="C222" s="16" t="s">
        <v>1326</v>
      </c>
      <c r="Z222" s="16">
        <f t="shared" ref="Z222:AX222" si="111">AVERAGE(Z52:Z99)</f>
        <v>3.8333333333333335</v>
      </c>
      <c r="AA222" s="16">
        <f t="shared" si="111"/>
        <v>4.75</v>
      </c>
      <c r="AB222" s="16">
        <f t="shared" si="111"/>
        <v>3.875</v>
      </c>
      <c r="AC222" s="16">
        <f t="shared" si="111"/>
        <v>4.5625</v>
      </c>
      <c r="AD222" s="16">
        <f t="shared" si="111"/>
        <v>4.083333333333333</v>
      </c>
      <c r="AE222" s="16">
        <f t="shared" si="111"/>
        <v>4.9375</v>
      </c>
      <c r="AF222" s="16">
        <f t="shared" si="111"/>
        <v>3.5625</v>
      </c>
      <c r="AG222" s="16">
        <f t="shared" si="111"/>
        <v>2.1458333333333335</v>
      </c>
      <c r="AH222" s="28">
        <f t="shared" si="111"/>
        <v>3.8541666666666665</v>
      </c>
      <c r="AI222" s="29">
        <f t="shared" si="111"/>
        <v>3.875</v>
      </c>
      <c r="AJ222" s="16">
        <f t="shared" si="111"/>
        <v>3.75</v>
      </c>
      <c r="AK222" s="16">
        <f t="shared" si="111"/>
        <v>3.9791666666666665</v>
      </c>
      <c r="AL222" s="16">
        <f t="shared" si="111"/>
        <v>3.4583333333333335</v>
      </c>
      <c r="AM222" s="16">
        <f t="shared" si="111"/>
        <v>5.3125</v>
      </c>
      <c r="AN222" s="16">
        <f t="shared" si="111"/>
        <v>4.354166666666667</v>
      </c>
      <c r="AO222" s="16">
        <f t="shared" si="111"/>
        <v>4.208333333333333</v>
      </c>
      <c r="AP222" s="28">
        <f t="shared" si="111"/>
        <v>3.2708333333333335</v>
      </c>
      <c r="AQ222" s="16">
        <f t="shared" si="111"/>
        <v>3.8333333333333335</v>
      </c>
      <c r="AR222" s="16">
        <f t="shared" si="111"/>
        <v>3.7916666666666665</v>
      </c>
      <c r="AS222" s="16">
        <f t="shared" si="111"/>
        <v>4.0625</v>
      </c>
      <c r="AT222" s="16">
        <f t="shared" si="111"/>
        <v>3.8125</v>
      </c>
      <c r="AU222" s="28">
        <f t="shared" si="111"/>
        <v>3.8958333333333335</v>
      </c>
      <c r="AV222" s="28">
        <f t="shared" ref="AV222" si="112">AVERAGE(AV52:AV99)</f>
        <v>3.879166666666666</v>
      </c>
      <c r="AW222" s="16">
        <f t="shared" si="111"/>
        <v>6</v>
      </c>
      <c r="AX222" s="16">
        <f t="shared" si="111"/>
        <v>2.125</v>
      </c>
      <c r="BO222" s="17" t="s">
        <v>1142</v>
      </c>
      <c r="BP222" s="17">
        <f>SUM(BP218:BP221)</f>
        <v>108</v>
      </c>
      <c r="BQ222" s="39">
        <f t="shared" si="107"/>
        <v>0.61363636363636365</v>
      </c>
      <c r="BR222" s="40">
        <f t="shared" si="108"/>
        <v>1</v>
      </c>
      <c r="BS222" s="40"/>
      <c r="BT222" s="40"/>
      <c r="BU222" s="40"/>
      <c r="BV222" s="40"/>
      <c r="BW222" s="42"/>
      <c r="BZ222" s="18"/>
      <c r="CA222" s="18"/>
      <c r="CB222" s="18"/>
      <c r="CC222" s="18"/>
      <c r="CD222" s="18"/>
      <c r="CE222" s="18"/>
      <c r="CF222" s="18"/>
      <c r="CG222" s="18"/>
      <c r="CH222" s="18"/>
      <c r="CI222" s="18"/>
      <c r="CJ222" s="18"/>
      <c r="CK222" s="18"/>
      <c r="CL222" s="18"/>
      <c r="CM222" s="18"/>
      <c r="CN222" s="18"/>
      <c r="CO222" s="18"/>
      <c r="CP222" s="18"/>
      <c r="CQ222" s="18"/>
    </row>
    <row r="223" spans="1:95" s="16" customFormat="1" ht="20" customHeight="1">
      <c r="C223" s="16" t="s">
        <v>1329</v>
      </c>
      <c r="Z223" s="16">
        <f t="shared" ref="Z223:AX223" si="113">AVERAGE(Z101:Z145)</f>
        <v>4.0444444444444443</v>
      </c>
      <c r="AA223" s="16">
        <f t="shared" si="113"/>
        <v>4.8888888888888893</v>
      </c>
      <c r="AB223" s="16">
        <f t="shared" si="113"/>
        <v>3.8222222222222224</v>
      </c>
      <c r="AC223" s="16">
        <f t="shared" si="113"/>
        <v>4.8888888888888893</v>
      </c>
      <c r="AD223" s="16">
        <f t="shared" si="113"/>
        <v>4.333333333333333</v>
      </c>
      <c r="AE223" s="16">
        <f t="shared" si="113"/>
        <v>5.2444444444444445</v>
      </c>
      <c r="AF223" s="16">
        <f t="shared" si="113"/>
        <v>3.7333333333333334</v>
      </c>
      <c r="AG223" s="16">
        <f t="shared" si="113"/>
        <v>1.9111111111111112</v>
      </c>
      <c r="AH223" s="28">
        <f t="shared" si="113"/>
        <v>4.0888888888888886</v>
      </c>
      <c r="AI223" s="29">
        <f t="shared" si="113"/>
        <v>4.333333333333333</v>
      </c>
      <c r="AJ223" s="16">
        <f t="shared" si="113"/>
        <v>4.5333333333333332</v>
      </c>
      <c r="AK223" s="16">
        <f t="shared" si="113"/>
        <v>4.3555555555555552</v>
      </c>
      <c r="AL223" s="16">
        <f t="shared" si="113"/>
        <v>3.9777777777777779</v>
      </c>
      <c r="AM223" s="16">
        <f t="shared" si="113"/>
        <v>5.4666666666666668</v>
      </c>
      <c r="AN223" s="16">
        <f t="shared" si="113"/>
        <v>4.7111111111111112</v>
      </c>
      <c r="AO223" s="16">
        <f t="shared" si="113"/>
        <v>4.666666666666667</v>
      </c>
      <c r="AP223" s="28">
        <f t="shared" si="113"/>
        <v>4</v>
      </c>
      <c r="AQ223" s="16">
        <f t="shared" si="113"/>
        <v>3.5333333333333332</v>
      </c>
      <c r="AR223" s="16">
        <f t="shared" si="113"/>
        <v>3.6</v>
      </c>
      <c r="AS223" s="16">
        <f t="shared" si="113"/>
        <v>4.0222222222222221</v>
      </c>
      <c r="AT223" s="16">
        <f t="shared" si="113"/>
        <v>3.5777777777777779</v>
      </c>
      <c r="AU223" s="28">
        <f t="shared" si="113"/>
        <v>3.4888888888888889</v>
      </c>
      <c r="AV223" s="28">
        <f t="shared" ref="AV223" si="114">AVERAGE(AV101:AV145)</f>
        <v>3.6444444444444439</v>
      </c>
      <c r="AW223" s="16">
        <f t="shared" si="113"/>
        <v>6</v>
      </c>
      <c r="AX223" s="16">
        <f t="shared" si="113"/>
        <v>4.5999999999999996</v>
      </c>
      <c r="BO223" s="17" t="s">
        <v>1139</v>
      </c>
      <c r="BP223" s="17">
        <f>COUNTIF(BP3:BP179, "=no comment")</f>
        <v>68</v>
      </c>
      <c r="BQ223" s="39">
        <f t="shared" si="107"/>
        <v>0.38636363636363635</v>
      </c>
      <c r="BR223" s="40"/>
      <c r="BS223" s="40"/>
      <c r="BT223" s="40"/>
      <c r="BU223" s="40"/>
      <c r="BV223" s="40"/>
      <c r="BW223" s="42"/>
      <c r="BZ223" s="18"/>
      <c r="CA223" s="18"/>
      <c r="CB223" s="18"/>
      <c r="CC223" s="18"/>
      <c r="CD223" s="18"/>
      <c r="CE223" s="18"/>
      <c r="CF223" s="18"/>
      <c r="CG223" s="18"/>
      <c r="CH223" s="18"/>
      <c r="CI223" s="18"/>
      <c r="CJ223" s="18"/>
      <c r="CK223" s="18"/>
      <c r="CL223" s="18"/>
      <c r="CM223" s="18"/>
      <c r="CN223" s="18"/>
      <c r="CO223" s="18"/>
      <c r="CP223" s="18"/>
      <c r="CQ223" s="18"/>
    </row>
    <row r="224" spans="1:95" s="16" customFormat="1" ht="20" customHeight="1">
      <c r="C224" s="16" t="s">
        <v>1327</v>
      </c>
      <c r="Z224" s="16">
        <f t="shared" ref="Z224:AX224" si="115">AVERAGE(Z146:Z179)</f>
        <v>3.9705882352941178</v>
      </c>
      <c r="AA224" s="16">
        <f t="shared" si="115"/>
        <v>4.7352941176470589</v>
      </c>
      <c r="AB224" s="16">
        <f t="shared" si="115"/>
        <v>3.4411764705882355</v>
      </c>
      <c r="AC224" s="16">
        <f t="shared" si="115"/>
        <v>4.4411764705882355</v>
      </c>
      <c r="AD224" s="16">
        <f t="shared" si="115"/>
        <v>3.7941176470588234</v>
      </c>
      <c r="AE224" s="16">
        <f t="shared" si="115"/>
        <v>4.4117647058823533</v>
      </c>
      <c r="AF224" s="16">
        <f t="shared" si="115"/>
        <v>2.7352941176470589</v>
      </c>
      <c r="AG224" s="16">
        <f t="shared" si="115"/>
        <v>2.9411764705882355</v>
      </c>
      <c r="AH224" s="28">
        <f t="shared" si="115"/>
        <v>3.0588235294117645</v>
      </c>
      <c r="AI224" s="29">
        <f t="shared" si="115"/>
        <v>3.8529411764705883</v>
      </c>
      <c r="AJ224" s="16">
        <f t="shared" si="115"/>
        <v>4.117647058823529</v>
      </c>
      <c r="AK224" s="16">
        <f t="shared" si="115"/>
        <v>3.8235294117647061</v>
      </c>
      <c r="AL224" s="16">
        <f t="shared" si="115"/>
        <v>3.1764705882352939</v>
      </c>
      <c r="AM224" s="16">
        <f t="shared" si="115"/>
        <v>5.1470588235294121</v>
      </c>
      <c r="AN224" s="16">
        <f t="shared" si="115"/>
        <v>3.8529411764705883</v>
      </c>
      <c r="AO224" s="16">
        <f t="shared" si="115"/>
        <v>4.382352941176471</v>
      </c>
      <c r="AP224" s="28">
        <f t="shared" si="115"/>
        <v>2.7058823529411766</v>
      </c>
      <c r="AQ224" s="16">
        <f t="shared" si="115"/>
        <v>3.2352941176470589</v>
      </c>
      <c r="AR224" s="16">
        <f t="shared" si="115"/>
        <v>3.2352941176470589</v>
      </c>
      <c r="AS224" s="16">
        <f t="shared" si="115"/>
        <v>3.5294117647058822</v>
      </c>
      <c r="AT224" s="16">
        <f t="shared" si="115"/>
        <v>3.1176470588235294</v>
      </c>
      <c r="AU224" s="28">
        <f t="shared" si="115"/>
        <v>3.2058823529411766</v>
      </c>
      <c r="AV224" s="28">
        <f t="shared" ref="AV224" si="116">AVERAGE(AV146:AV179)</f>
        <v>3.2647058823529411</v>
      </c>
      <c r="AW224" s="16">
        <f t="shared" si="115"/>
        <v>5.9117647058823533</v>
      </c>
      <c r="AX224" s="16">
        <f t="shared" si="115"/>
        <v>1.0294117647058822</v>
      </c>
      <c r="BI224" s="16">
        <v>1</v>
      </c>
      <c r="BO224" s="17" t="s">
        <v>1143</v>
      </c>
      <c r="BP224" s="17">
        <f>SUM(BP222:BP223)</f>
        <v>176</v>
      </c>
      <c r="BQ224" s="39">
        <f t="shared" si="107"/>
        <v>1</v>
      </c>
      <c r="BR224" s="40"/>
      <c r="BS224" s="40"/>
      <c r="BT224" s="40"/>
      <c r="BU224" s="40"/>
      <c r="BV224" s="40"/>
      <c r="BW224" s="42"/>
      <c r="BZ224" s="18"/>
      <c r="CA224" s="18"/>
      <c r="CB224" s="18"/>
      <c r="CC224" s="18"/>
      <c r="CD224" s="18"/>
      <c r="CE224" s="18"/>
      <c r="CF224" s="18"/>
      <c r="CG224" s="18"/>
      <c r="CH224" s="18"/>
      <c r="CI224" s="18"/>
      <c r="CJ224" s="18"/>
      <c r="CK224" s="18"/>
      <c r="CL224" s="18"/>
      <c r="CM224" s="18"/>
      <c r="CN224" s="18"/>
      <c r="CO224" s="18"/>
      <c r="CP224" s="18"/>
      <c r="CQ224" s="18"/>
    </row>
    <row r="225" spans="1:95" s="16" customFormat="1" ht="20" customHeight="1">
      <c r="AI225" s="29"/>
      <c r="BR225" s="11"/>
      <c r="BS225" s="11"/>
      <c r="BT225" s="11"/>
      <c r="BU225" s="11"/>
      <c r="BV225" s="11"/>
      <c r="BW225" s="11"/>
      <c r="BZ225" s="18"/>
      <c r="CA225" s="18"/>
      <c r="CB225" s="18"/>
      <c r="CC225" s="18"/>
      <c r="CD225" s="18"/>
      <c r="CE225" s="18"/>
      <c r="CF225" s="18"/>
      <c r="CG225" s="18"/>
      <c r="CH225" s="18"/>
      <c r="CI225" s="18"/>
      <c r="CJ225" s="18"/>
      <c r="CK225" s="18"/>
      <c r="CL225" s="18"/>
      <c r="CM225" s="18"/>
      <c r="CN225" s="18"/>
      <c r="CO225" s="18"/>
      <c r="CP225" s="18"/>
      <c r="CQ225" s="18"/>
    </row>
    <row r="226" spans="1:95" s="16" customFormat="1" ht="20" customHeight="1" thickBot="1">
      <c r="C226" s="33"/>
      <c r="AI226" s="29"/>
      <c r="BR226" s="11"/>
      <c r="BS226" s="11"/>
      <c r="BT226" s="11"/>
      <c r="BU226" s="11"/>
      <c r="BV226" s="11"/>
      <c r="BW226" s="11"/>
      <c r="BZ226" s="18"/>
      <c r="CA226" s="18"/>
      <c r="CB226" s="18"/>
      <c r="CC226" s="18"/>
      <c r="CD226" s="18"/>
      <c r="CE226" s="18"/>
      <c r="CF226" s="18"/>
      <c r="CG226" s="18"/>
      <c r="CH226" s="18"/>
      <c r="CI226" s="18"/>
      <c r="CJ226" s="18"/>
      <c r="CK226" s="18"/>
      <c r="CL226" s="18"/>
      <c r="CM226" s="18"/>
      <c r="CN226" s="18"/>
      <c r="CO226" s="18"/>
      <c r="CP226" s="18"/>
      <c r="CQ226" s="18"/>
    </row>
    <row r="227" spans="1:95" s="16" customFormat="1" ht="20" customHeight="1" thickTop="1">
      <c r="C227" s="37"/>
      <c r="AI227" s="29"/>
      <c r="BR227" s="11"/>
      <c r="BS227" s="11"/>
      <c r="BT227" s="11"/>
      <c r="BU227" s="11"/>
      <c r="BV227" s="11"/>
      <c r="BW227" s="11"/>
      <c r="BZ227" s="18"/>
      <c r="CA227" s="18"/>
      <c r="CB227" s="18"/>
      <c r="CC227" s="18"/>
      <c r="CD227" s="18"/>
      <c r="CE227" s="18"/>
      <c r="CF227" s="18"/>
      <c r="CG227" s="18"/>
      <c r="CH227" s="18"/>
      <c r="CI227" s="18"/>
      <c r="CJ227" s="18"/>
      <c r="CK227" s="18"/>
      <c r="CL227" s="18"/>
      <c r="CM227" s="18"/>
      <c r="CN227" s="18"/>
      <c r="CO227" s="18"/>
      <c r="CP227" s="18"/>
      <c r="CQ227" s="18"/>
    </row>
    <row r="228" spans="1:95" s="16" customFormat="1" ht="20" customHeight="1">
      <c r="AI228" s="29"/>
      <c r="BR228" s="11"/>
      <c r="BS228" s="11"/>
      <c r="BT228" s="11"/>
      <c r="BU228" s="11"/>
      <c r="BV228" s="11"/>
      <c r="BW228" s="11"/>
      <c r="BZ228" s="18"/>
      <c r="CA228" s="18"/>
      <c r="CB228" s="18"/>
      <c r="CC228" s="18"/>
      <c r="CD228" s="18"/>
      <c r="CE228" s="18"/>
      <c r="CF228" s="18"/>
      <c r="CG228" s="18"/>
      <c r="CH228" s="18"/>
      <c r="CI228" s="18"/>
      <c r="CJ228" s="18"/>
      <c r="CK228" s="18"/>
      <c r="CL228" s="18"/>
      <c r="CM228" s="18"/>
      <c r="CN228" s="18"/>
      <c r="CO228" s="18"/>
      <c r="CP228" s="18"/>
      <c r="CQ228" s="18"/>
    </row>
    <row r="229" spans="1:95" s="16" customFormat="1" ht="20" customHeight="1">
      <c r="A229" s="16" t="s">
        <v>1011</v>
      </c>
      <c r="B229" s="16" t="s">
        <v>1007</v>
      </c>
      <c r="Z229" s="16">
        <f t="shared" ref="Z229:AW229" si="117">TTEST(Z3:Z50,Z146:Z179,2,2)</f>
        <v>0.34577165588420877</v>
      </c>
      <c r="AA229" s="16">
        <f t="shared" si="117"/>
        <v>0.59886010928894051</v>
      </c>
      <c r="AB229" s="16">
        <f t="shared" si="117"/>
        <v>0.43806164283639337</v>
      </c>
      <c r="AC229" s="16">
        <f t="shared" si="117"/>
        <v>0.30340974562502554</v>
      </c>
      <c r="AD229" s="16">
        <f t="shared" si="117"/>
        <v>2.6233981561395826E-2</v>
      </c>
      <c r="AE229" s="16">
        <f t="shared" si="117"/>
        <v>2.0160149596075633E-4</v>
      </c>
      <c r="AF229" s="16">
        <f t="shared" si="117"/>
        <v>5.6499096414333511E-2</v>
      </c>
      <c r="AG229" s="16">
        <f t="shared" si="117"/>
        <v>8.6976800055675596E-2</v>
      </c>
      <c r="AH229" s="16">
        <f t="shared" si="117"/>
        <v>8.6976800055675596E-2</v>
      </c>
      <c r="AI229" s="29">
        <f>TTEST(AI3:AI50,AI146:AI179,2,2)</f>
        <v>0.87362145234611699</v>
      </c>
      <c r="AJ229" s="16">
        <f t="shared" si="117"/>
        <v>0.76618881118532978</v>
      </c>
      <c r="AK229" s="16">
        <f t="shared" si="117"/>
        <v>0.83023695659275987</v>
      </c>
      <c r="AL229" s="16">
        <f t="shared" si="117"/>
        <v>0.32843443502399494</v>
      </c>
      <c r="AM229" s="16">
        <f t="shared" si="117"/>
        <v>0.49463144975896989</v>
      </c>
      <c r="AN229" s="16">
        <f t="shared" si="117"/>
        <v>0.55689567854079458</v>
      </c>
      <c r="AO229" s="16">
        <f t="shared" si="117"/>
        <v>0.92064215327410137</v>
      </c>
      <c r="AP229" s="16">
        <f t="shared" si="117"/>
        <v>3.198526417505506E-2</v>
      </c>
      <c r="AQ229" s="16">
        <f>TTEST(AQ3:AQ50,AQ146:AQ179,2,2)</f>
        <v>0.77238970843483046</v>
      </c>
      <c r="AR229" s="16">
        <f>TTEST(AR3:AR50,AR146:AR179,2,2)</f>
        <v>0.62848837122137513</v>
      </c>
      <c r="AS229" s="16">
        <f>TTEST(AS3:AS50,AS146:AS179,2,2)</f>
        <v>0.70143175983771577</v>
      </c>
      <c r="AT229" s="16">
        <f t="shared" si="117"/>
        <v>0.71730616282092141</v>
      </c>
      <c r="AU229" s="16">
        <f t="shared" si="117"/>
        <v>0.65803373354047501</v>
      </c>
      <c r="AV229" s="16">
        <f t="shared" ref="AV229" si="118">TTEST(AV3:AV50,AV146:AV179,2,2)</f>
        <v>0.68174506140618818</v>
      </c>
      <c r="AW229" s="16">
        <f t="shared" si="117"/>
        <v>0.23707906288624092</v>
      </c>
      <c r="AX229" s="16">
        <f>TTEST(AX3:AX50,AX146:AX179,2,2)</f>
        <v>1.1304925852831836E-18</v>
      </c>
      <c r="BO229" s="19" t="s">
        <v>1290</v>
      </c>
      <c r="BR229" s="11"/>
      <c r="BS229" s="11"/>
      <c r="BT229" s="11"/>
      <c r="BU229" s="11"/>
      <c r="BV229" s="11"/>
      <c r="BW229" s="11"/>
      <c r="BZ229" s="18"/>
      <c r="CA229" s="18"/>
      <c r="CB229" s="18"/>
      <c r="CC229" s="18"/>
      <c r="CD229" s="18"/>
      <c r="CE229" s="18"/>
      <c r="CF229" s="18"/>
      <c r="CG229" s="18"/>
      <c r="CH229" s="18"/>
      <c r="CI229" s="18"/>
      <c r="CJ229" s="18"/>
      <c r="CK229" s="18"/>
      <c r="CL229" s="18"/>
      <c r="CM229" s="18"/>
      <c r="CN229" s="18"/>
      <c r="CO229" s="18"/>
      <c r="CP229" s="18"/>
      <c r="CQ229" s="18"/>
    </row>
    <row r="230" spans="1:95" s="16" customFormat="1" ht="20" customHeight="1">
      <c r="B230" s="16" t="s">
        <v>1008</v>
      </c>
      <c r="Z230" s="16">
        <f t="shared" ref="Z230:AW230" si="119">TTEST(Z51:Z99,Z146:Z179,2,2)</f>
        <v>0.77860071069039494</v>
      </c>
      <c r="AA230" s="16">
        <f t="shared" si="119"/>
        <v>0.94911795251330977</v>
      </c>
      <c r="AB230" s="16">
        <f t="shared" si="119"/>
        <v>0.22896985823187627</v>
      </c>
      <c r="AC230" s="16">
        <f t="shared" si="119"/>
        <v>0.66567393053878587</v>
      </c>
      <c r="AD230" s="16">
        <f t="shared" si="119"/>
        <v>0.39857875797988229</v>
      </c>
      <c r="AE230" s="16">
        <f t="shared" si="119"/>
        <v>7.3198360388207734E-2</v>
      </c>
      <c r="AF230" s="16">
        <f t="shared" si="119"/>
        <v>2.9350165800522045E-2</v>
      </c>
      <c r="AG230" s="16">
        <f t="shared" si="119"/>
        <v>6.0486059282439407E-2</v>
      </c>
      <c r="AH230" s="16">
        <f t="shared" si="119"/>
        <v>6.0486059282439407E-2</v>
      </c>
      <c r="AI230" s="29">
        <f>TTEST(AI51:AI99,AI146:AI179,2,2)</f>
        <v>0.90598601200213125</v>
      </c>
      <c r="AJ230" s="16">
        <f t="shared" si="119"/>
        <v>0.37390481214921678</v>
      </c>
      <c r="AK230" s="16">
        <f t="shared" si="119"/>
        <v>0.67120400079865172</v>
      </c>
      <c r="AL230" s="16">
        <f t="shared" si="119"/>
        <v>0.46696278918204293</v>
      </c>
      <c r="AM230" s="16">
        <f t="shared" si="119"/>
        <v>0.43489602436758745</v>
      </c>
      <c r="AN230" s="16">
        <f t="shared" si="119"/>
        <v>0.17856879858780819</v>
      </c>
      <c r="AO230" s="16">
        <f t="shared" si="119"/>
        <v>0.65102930485374788</v>
      </c>
      <c r="AP230" s="16">
        <f t="shared" si="119"/>
        <v>0.15483675714413708</v>
      </c>
      <c r="AQ230" s="16">
        <f>TTEST(AQ51:AQ99,AQ146:AQ179,2,2)</f>
        <v>0.14486758496080357</v>
      </c>
      <c r="AR230" s="16">
        <f>TTEST(AR51:AR99,AR146:AR179,2,2)</f>
        <v>0.15887962976461237</v>
      </c>
      <c r="AS230" s="16">
        <f>TTEST(AS51:AS99,AS146:AS179,2,2)</f>
        <v>0.16133467264196785</v>
      </c>
      <c r="AT230" s="16">
        <f t="shared" si="119"/>
        <v>7.5995677391301988E-2</v>
      </c>
      <c r="AU230" s="16">
        <f t="shared" si="119"/>
        <v>7.3613581279138765E-2</v>
      </c>
      <c r="AV230" s="16">
        <f t="shared" ref="AV230" si="120">TTEST(AV51:AV99,AV146:AV179,2,2)</f>
        <v>0.10016915300044908</v>
      </c>
      <c r="AW230" s="16">
        <f t="shared" si="119"/>
        <v>0.23218356305504959</v>
      </c>
      <c r="AX230" s="16">
        <f>TTEST(AX51:AX99,AX146:AX179,2,2)</f>
        <v>1.9692497269078973E-3</v>
      </c>
      <c r="BO230" s="17" t="s">
        <v>1305</v>
      </c>
      <c r="BP230" s="17">
        <f>COUNTIF(BP181:BP210,"=not finished")</f>
        <v>13</v>
      </c>
      <c r="BQ230" s="17">
        <f>BP230/$BP$235</f>
        <v>0.43333333333333335</v>
      </c>
      <c r="BR230" s="41"/>
      <c r="BS230" s="41"/>
      <c r="BT230" s="41"/>
      <c r="BU230" s="41"/>
      <c r="BV230" s="41"/>
      <c r="BW230" s="43"/>
      <c r="BZ230" s="18"/>
      <c r="CA230" s="18"/>
      <c r="CB230" s="18"/>
      <c r="CC230" s="18"/>
      <c r="CD230" s="18"/>
      <c r="CE230" s="18"/>
      <c r="CF230" s="18"/>
      <c r="CG230" s="18"/>
      <c r="CH230" s="18"/>
      <c r="CI230" s="18"/>
      <c r="CJ230" s="18"/>
      <c r="CK230" s="18"/>
      <c r="CL230" s="18"/>
      <c r="CM230" s="18"/>
      <c r="CN230" s="18"/>
      <c r="CO230" s="18"/>
      <c r="CP230" s="18"/>
      <c r="CQ230" s="18"/>
    </row>
    <row r="231" spans="1:95" s="16" customFormat="1" ht="20" customHeight="1">
      <c r="B231" s="16" t="s">
        <v>1009</v>
      </c>
      <c r="Z231" s="16">
        <f t="shared" ref="Z231:AW231" si="121">TTEST(Z100:Z145,Z146:Z179,2,2)</f>
        <v>0.76456840973606011</v>
      </c>
      <c r="AA231" s="16">
        <f t="shared" si="121"/>
        <v>0.53201791159368184</v>
      </c>
      <c r="AB231" s="16">
        <f t="shared" si="121"/>
        <v>0.2514202175459137</v>
      </c>
      <c r="AC231" s="16">
        <f t="shared" si="121"/>
        <v>0.14673213772497376</v>
      </c>
      <c r="AD231" s="16">
        <f t="shared" si="121"/>
        <v>9.6377252983237072E-2</v>
      </c>
      <c r="AE231" s="16">
        <f t="shared" si="121"/>
        <v>2.5522198656605698E-3</v>
      </c>
      <c r="AF231" s="16">
        <f t="shared" si="121"/>
        <v>5.6476013583024376E-3</v>
      </c>
      <c r="AG231" s="16">
        <f t="shared" si="121"/>
        <v>1.3720268225128934E-2</v>
      </c>
      <c r="AH231" s="16">
        <f t="shared" si="121"/>
        <v>1.3720268225128934E-2</v>
      </c>
      <c r="AI231" s="29">
        <f>TTEST(AI100:AI145,AI146:AI179,2,2)</f>
        <v>0.16881471100686887</v>
      </c>
      <c r="AJ231" s="16">
        <f t="shared" si="121"/>
        <v>0.23120121863380547</v>
      </c>
      <c r="AK231" s="16">
        <f t="shared" si="121"/>
        <v>0.19629943576695583</v>
      </c>
      <c r="AL231" s="16">
        <f t="shared" si="121"/>
        <v>3.9659057994267007E-2</v>
      </c>
      <c r="AM231" s="16">
        <f t="shared" si="121"/>
        <v>0.1279150557622778</v>
      </c>
      <c r="AN231" s="16">
        <f t="shared" si="121"/>
        <v>1.7484129546680341E-2</v>
      </c>
      <c r="AO231" s="16">
        <f t="shared" si="121"/>
        <v>0.30735183402670457</v>
      </c>
      <c r="AP231" s="16">
        <f t="shared" si="121"/>
        <v>1.2131152640309523E-3</v>
      </c>
      <c r="AQ231" s="16">
        <f>TTEST(AQ100:AQ145,AQ146:AQ179,2,2)</f>
        <v>0.4973616998422713</v>
      </c>
      <c r="AR231" s="16">
        <f>TTEST(AR100:AR145,AR146:AR179,2,2)</f>
        <v>0.40348402727420807</v>
      </c>
      <c r="AS231" s="16">
        <f>TTEST(AS100:AS145,AS146:AS179,2,2)</f>
        <v>0.21970129830993751</v>
      </c>
      <c r="AT231" s="16">
        <f t="shared" si="121"/>
        <v>0.29675822389893275</v>
      </c>
      <c r="AU231" s="16">
        <f t="shared" si="121"/>
        <v>0.51703025790458423</v>
      </c>
      <c r="AV231" s="16">
        <f t="shared" ref="AV231" si="122">TTEST(AV100:AV145,AV146:AV179,2,2)</f>
        <v>0.3545157491402624</v>
      </c>
      <c r="AW231" s="16">
        <f t="shared" si="121"/>
        <v>0.2472475879714954</v>
      </c>
      <c r="AX231" s="16">
        <f>TTEST(AX100:AX145,AX146:AX179,2,2)</f>
        <v>2.5771072900983235E-18</v>
      </c>
      <c r="BO231" s="17" t="s">
        <v>1306</v>
      </c>
      <c r="BP231" s="17">
        <f>COUNTIF(BP181:BP210,"*")-BP230</f>
        <v>17</v>
      </c>
      <c r="BQ231" s="17">
        <f t="shared" ref="BQ231:BQ235" si="123">BP231/$BP$235</f>
        <v>0.56666666666666665</v>
      </c>
      <c r="BR231" s="41"/>
      <c r="BS231" s="41"/>
      <c r="BT231" s="41"/>
      <c r="BU231" s="41"/>
      <c r="BV231" s="41"/>
      <c r="BW231" s="43"/>
      <c r="BZ231" s="18"/>
      <c r="CA231" s="18"/>
      <c r="CB231" s="18"/>
      <c r="CC231" s="18"/>
      <c r="CD231" s="18"/>
      <c r="CE231" s="18"/>
      <c r="CF231" s="18"/>
      <c r="CG231" s="18"/>
      <c r="CH231" s="18"/>
      <c r="CI231" s="18"/>
      <c r="CJ231" s="18"/>
      <c r="CK231" s="18"/>
      <c r="CL231" s="18"/>
      <c r="CM231" s="18"/>
      <c r="CN231" s="18"/>
      <c r="CO231" s="18"/>
      <c r="CP231" s="18"/>
      <c r="CQ231" s="18"/>
    </row>
    <row r="232" spans="1:95" ht="17" thickBot="1">
      <c r="AM232" s="26"/>
      <c r="BO232" s="12" t="s">
        <v>1137</v>
      </c>
      <c r="BP232" s="12">
        <f>COUNTIF(BP181:BP210,"=positive")</f>
        <v>4</v>
      </c>
      <c r="BQ232" s="12">
        <f t="shared" si="123"/>
        <v>0.13333333333333333</v>
      </c>
      <c r="BR232" s="41"/>
      <c r="BS232" s="41"/>
      <c r="BT232" s="41"/>
      <c r="BU232" s="41"/>
      <c r="BV232" s="41"/>
      <c r="BW232" s="43"/>
      <c r="BX232"/>
      <c r="BY232"/>
    </row>
    <row r="233" spans="1:95" ht="17" thickTop="1">
      <c r="BO233" s="12" t="s">
        <v>1138</v>
      </c>
      <c r="BP233" s="12">
        <f>COUNTIF(BP181:BP210,"=negative")</f>
        <v>9</v>
      </c>
      <c r="BQ233" s="12">
        <f t="shared" si="123"/>
        <v>0.3</v>
      </c>
      <c r="BR233" s="41"/>
      <c r="BS233" s="41"/>
      <c r="BT233" s="41"/>
      <c r="BU233" s="41"/>
      <c r="BV233" s="41"/>
      <c r="BW233" s="43"/>
      <c r="BX233"/>
      <c r="BY233"/>
    </row>
    <row r="234" spans="1:95">
      <c r="C234" t="s">
        <v>366</v>
      </c>
      <c r="D234">
        <f>COUNTIF($E$3:$E$179,"=no_education")</f>
        <v>1</v>
      </c>
      <c r="E234">
        <f>D234/$B$216</f>
        <v>5.6497175141242938E-3</v>
      </c>
      <c r="BO234" s="12" t="s">
        <v>1141</v>
      </c>
      <c r="BP234" s="12">
        <f>COUNTIF(BP181:BP210, "=balanced")</f>
        <v>2</v>
      </c>
      <c r="BQ234" s="12">
        <f t="shared" si="123"/>
        <v>6.6666666666666666E-2</v>
      </c>
      <c r="BR234" s="41"/>
      <c r="BS234" s="41"/>
      <c r="BT234" s="41"/>
      <c r="BU234" s="41"/>
      <c r="BV234" s="41"/>
      <c r="BW234" s="43"/>
      <c r="BX234"/>
      <c r="BY234"/>
    </row>
    <row r="235" spans="1:95">
      <c r="C235" t="s">
        <v>82</v>
      </c>
      <c r="D235">
        <f>COUNTIF($E$3:$E$179,"=secondary")</f>
        <v>28</v>
      </c>
      <c r="E235">
        <f t="shared" ref="E235:E239" si="124">D235/$B$216</f>
        <v>0.15819209039548024</v>
      </c>
      <c r="BO235" s="12" t="s">
        <v>1307</v>
      </c>
      <c r="BP235" s="12">
        <f>BP230+BP231</f>
        <v>30</v>
      </c>
      <c r="BQ235" s="12">
        <f t="shared" si="123"/>
        <v>1</v>
      </c>
      <c r="BR235" s="41"/>
      <c r="BS235" s="41"/>
      <c r="BT235" s="41"/>
      <c r="BU235" s="41"/>
      <c r="BV235" s="41"/>
      <c r="BW235" s="43"/>
      <c r="BX235"/>
      <c r="BY235"/>
    </row>
    <row r="236" spans="1:95">
      <c r="C236" t="s">
        <v>144</v>
      </c>
      <c r="D236">
        <f>COUNTIF($E$3:$E$179,"=college")</f>
        <v>51</v>
      </c>
      <c r="E236">
        <f t="shared" si="124"/>
        <v>0.28813559322033899</v>
      </c>
      <c r="Z236" s="3" t="s">
        <v>1012</v>
      </c>
      <c r="BP236"/>
      <c r="BQ236"/>
      <c r="BX236"/>
      <c r="BY236"/>
    </row>
    <row r="237" spans="1:95">
      <c r="C237" t="s">
        <v>1334</v>
      </c>
      <c r="D237">
        <f>COUNTIF($E$3:$E$179,"=udergrad")</f>
        <v>54</v>
      </c>
      <c r="E237">
        <f t="shared" si="124"/>
        <v>0.30508474576271188</v>
      </c>
      <c r="Z237" s="4" t="s">
        <v>1013</v>
      </c>
      <c r="BP237"/>
      <c r="BQ237"/>
      <c r="BX237"/>
      <c r="BY237"/>
    </row>
    <row r="238" spans="1:95">
      <c r="C238" t="s">
        <v>55</v>
      </c>
      <c r="D238">
        <f>COUNTIF($E$3:$E$179,"=graduate")</f>
        <v>36</v>
      </c>
      <c r="E238">
        <f t="shared" si="124"/>
        <v>0.20338983050847459</v>
      </c>
      <c r="Z238" s="3" t="s">
        <v>1014</v>
      </c>
      <c r="BP238"/>
      <c r="BQ238"/>
      <c r="BX238"/>
      <c r="BY238"/>
    </row>
    <row r="239" spans="1:95">
      <c r="C239" t="s">
        <v>95</v>
      </c>
      <c r="D239">
        <f>COUNTIF($E$3:$E$179,"=PhD")</f>
        <v>7</v>
      </c>
      <c r="E239">
        <f t="shared" si="124"/>
        <v>3.954802259887006E-2</v>
      </c>
      <c r="Z239" s="3" t="s">
        <v>1015</v>
      </c>
      <c r="BP239"/>
      <c r="BQ239"/>
      <c r="BX239"/>
      <c r="BY239"/>
    </row>
    <row r="240" spans="1:95">
      <c r="Z240" s="3" t="s">
        <v>1016</v>
      </c>
      <c r="BP240"/>
      <c r="BQ240"/>
      <c r="BX240"/>
      <c r="BY240"/>
    </row>
    <row r="241" spans="3:77">
      <c r="C241" t="s">
        <v>1335</v>
      </c>
      <c r="D241" t="e">
        <f>count</f>
        <v>#NAME?</v>
      </c>
      <c r="Z241" s="3" t="s">
        <v>1017</v>
      </c>
      <c r="BP241"/>
      <c r="BQ241"/>
      <c r="BX241"/>
      <c r="BY241"/>
    </row>
    <row r="242" spans="3:77">
      <c r="Z242" s="3" t="s">
        <v>1018</v>
      </c>
      <c r="BP242"/>
      <c r="BQ242"/>
      <c r="BX242"/>
      <c r="BY242"/>
    </row>
    <row r="243" spans="3:77">
      <c r="Z243" s="3" t="s">
        <v>1019</v>
      </c>
      <c r="BP243"/>
      <c r="BQ243"/>
      <c r="BX243"/>
      <c r="BY243"/>
    </row>
    <row r="244" spans="3:77">
      <c r="Z244" s="3" t="s">
        <v>1020</v>
      </c>
      <c r="BP244"/>
      <c r="BQ244"/>
      <c r="BX244"/>
      <c r="BY244"/>
    </row>
    <row r="245" spans="3:77">
      <c r="Z245" s="3" t="s">
        <v>1021</v>
      </c>
      <c r="BP245"/>
      <c r="BQ245"/>
      <c r="BX245"/>
      <c r="BY245"/>
    </row>
    <row r="246" spans="3:77">
      <c r="Z246" s="3" t="s">
        <v>1022</v>
      </c>
      <c r="BP246"/>
      <c r="BQ246"/>
      <c r="BX246"/>
      <c r="BY246"/>
    </row>
    <row r="247" spans="3:77">
      <c r="Z247" s="3" t="s">
        <v>1023</v>
      </c>
      <c r="BP247"/>
      <c r="BQ247"/>
      <c r="BX247"/>
      <c r="BY247"/>
    </row>
    <row r="248" spans="3:77">
      <c r="Z248" s="3" t="s">
        <v>1024</v>
      </c>
      <c r="BP248"/>
      <c r="BQ248"/>
      <c r="BX248"/>
      <c r="BY248"/>
    </row>
    <row r="249" spans="3:77">
      <c r="Z249" s="4" t="s">
        <v>1025</v>
      </c>
      <c r="BP249"/>
      <c r="BQ249"/>
      <c r="BX249"/>
      <c r="BY249"/>
    </row>
    <row r="250" spans="3:77">
      <c r="Z250" s="3" t="s">
        <v>1026</v>
      </c>
      <c r="BP250"/>
      <c r="BQ250"/>
      <c r="BX250"/>
      <c r="BY250"/>
    </row>
    <row r="251" spans="3:77">
      <c r="Z251" s="4" t="s">
        <v>1027</v>
      </c>
      <c r="BP251"/>
      <c r="BQ251"/>
      <c r="BX251"/>
      <c r="BY251"/>
    </row>
    <row r="252" spans="3:77">
      <c r="Z252" s="3" t="s">
        <v>1028</v>
      </c>
      <c r="BP252"/>
      <c r="BQ252"/>
      <c r="BX252"/>
      <c r="BY252"/>
    </row>
    <row r="253" spans="3:77">
      <c r="Z253" s="3" t="s">
        <v>1029</v>
      </c>
      <c r="BP253"/>
      <c r="BQ253"/>
      <c r="BX253"/>
      <c r="BY253"/>
    </row>
    <row r="254" spans="3:77">
      <c r="Z254" s="3" t="s">
        <v>1030</v>
      </c>
      <c r="BP254"/>
      <c r="BQ254"/>
      <c r="BX254"/>
      <c r="BY254"/>
    </row>
    <row r="255" spans="3:77">
      <c r="Z255" s="3" t="s">
        <v>1031</v>
      </c>
      <c r="BP255"/>
      <c r="BQ255"/>
      <c r="BX255"/>
      <c r="BY255"/>
    </row>
    <row r="256" spans="3:77">
      <c r="Z256" s="3" t="s">
        <v>1032</v>
      </c>
      <c r="BP256"/>
      <c r="BQ256"/>
      <c r="BX256"/>
      <c r="BY256"/>
    </row>
    <row r="257" spans="26:77">
      <c r="Z257" s="3" t="s">
        <v>1033</v>
      </c>
      <c r="BP257"/>
      <c r="BQ257"/>
      <c r="BX257"/>
      <c r="BY257"/>
    </row>
    <row r="258" spans="26:77">
      <c r="Z258" s="3" t="s">
        <v>1034</v>
      </c>
      <c r="BP258"/>
      <c r="BQ258"/>
      <c r="BX258"/>
      <c r="BY258"/>
    </row>
    <row r="259" spans="26:77">
      <c r="Z259" s="3" t="s">
        <v>1035</v>
      </c>
      <c r="BP259"/>
      <c r="BQ259"/>
      <c r="BX259"/>
      <c r="BY259"/>
    </row>
    <row r="260" spans="26:77">
      <c r="Z260" s="3" t="s">
        <v>1036</v>
      </c>
      <c r="BP260"/>
      <c r="BQ260"/>
      <c r="BX260"/>
      <c r="BY260"/>
    </row>
    <row r="261" spans="26:77">
      <c r="Z261" s="4" t="s">
        <v>1037</v>
      </c>
      <c r="BP261"/>
      <c r="BQ261"/>
      <c r="BX261"/>
      <c r="BY261"/>
    </row>
    <row r="262" spans="26:77">
      <c r="Z262" s="3" t="s">
        <v>1038</v>
      </c>
      <c r="BP262"/>
      <c r="BQ262"/>
      <c r="BX262"/>
      <c r="BY262"/>
    </row>
    <row r="263" spans="26:77">
      <c r="BP263"/>
      <c r="BQ263"/>
      <c r="BX263"/>
      <c r="BY263"/>
    </row>
  </sheetData>
  <sortState xmlns:xlrd2="http://schemas.microsoft.com/office/spreadsheetml/2017/richdata2" ref="A181:CR212">
    <sortCondition ref="C181:C212"/>
  </sortState>
  <conditionalFormatting sqref="BF211:BH1048576 BF2:BH180 BF181:BF210 BI181:BJ210">
    <cfRule type="colorScale" priority="7">
      <colorScale>
        <cfvo type="min"/>
        <cfvo type="num" val="0.05"/>
        <color rgb="FFFF7128"/>
        <color rgb="FFFFEF9C"/>
      </colorScale>
    </cfRule>
    <cfRule type="colorScale" priority="8">
      <colorScale>
        <cfvo type="min"/>
        <cfvo type="num" val="0"/>
        <color rgb="FFFF7128"/>
        <color rgb="FFFFEF9C"/>
      </colorScale>
    </cfRule>
  </conditionalFormatting>
  <conditionalFormatting sqref="BZ3:CQ179">
    <cfRule type="cellIs" dxfId="5" priority="4" operator="equal">
      <formula>TRUE</formula>
    </cfRule>
    <cfRule type="colorScale" priority="5">
      <colorScale>
        <cfvo type="formula" val="TRUE"/>
        <cfvo type="formula" val="FALSE"/>
        <color rgb="FFFF7128"/>
        <color rgb="FFFFEF9C"/>
      </colorScale>
    </cfRule>
    <cfRule type="colorScale" priority="6">
      <colorScale>
        <cfvo type="min"/>
        <cfvo type="percentile" val="50"/>
        <cfvo type="max"/>
        <color rgb="FFF8696B"/>
        <color rgb="FFFFEB84"/>
        <color rgb="FF63BE7B"/>
      </colorScale>
    </cfRule>
  </conditionalFormatting>
  <conditionalFormatting sqref="Z221:AX224">
    <cfRule type="colorScale" priority="11">
      <colorScale>
        <cfvo type="min"/>
        <cfvo type="percentile" val="50"/>
        <cfvo type="max"/>
        <color rgb="FFF8696B"/>
        <color rgb="FFFFEB84"/>
        <color rgb="FF63BE7B"/>
      </colorScale>
    </cfRule>
  </conditionalFormatting>
  <conditionalFormatting sqref="Z229:AX231">
    <cfRule type="colorScale" priority="13">
      <colorScale>
        <cfvo type="min"/>
        <cfvo type="num" val="0.05"/>
        <color rgb="FFFF7128"/>
        <color rgb="FFFFEF9C"/>
      </colorScale>
    </cfRule>
  </conditionalFormatting>
  <conditionalFormatting sqref="BR3:BW179">
    <cfRule type="cellIs" dxfId="4" priority="1" operator="equal">
      <formula>TRUE</formula>
    </cfRule>
    <cfRule type="colorScale" priority="2">
      <colorScale>
        <cfvo type="formula" val="TRUE"/>
        <cfvo type="formula" val="FALSE"/>
        <color rgb="FFFF7128"/>
        <color rgb="FFFFEF9C"/>
      </colorScale>
    </cfRule>
    <cfRule type="colorScale" priority="3">
      <colorScale>
        <cfvo type="min"/>
        <cfvo type="percentile" val="50"/>
        <cfvo type="max"/>
        <color rgb="FFF8696B"/>
        <color rgb="FFFFEB84"/>
        <color rgb="FF63BE7B"/>
      </colorScale>
    </cfRule>
  </conditionalFormatting>
  <pageMargins left="0.75" right="0.75" top="1" bottom="1" header="0.5" footer="0.5"/>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D6476-05C7-5F43-94FD-D8CC48D25A3D}">
  <dimension ref="A1:J181"/>
  <sheetViews>
    <sheetView workbookViewId="0">
      <selection activeCell="M31" sqref="M31"/>
    </sheetView>
  </sheetViews>
  <sheetFormatPr baseColWidth="10" defaultRowHeight="16"/>
  <sheetData>
    <row r="1" spans="1:10">
      <c r="A1" t="s">
        <v>0</v>
      </c>
      <c r="C1" t="s">
        <v>44</v>
      </c>
    </row>
    <row r="2" spans="1:10">
      <c r="A2" t="s">
        <v>281</v>
      </c>
      <c r="B2">
        <v>1</v>
      </c>
      <c r="C2">
        <v>3</v>
      </c>
      <c r="D2">
        <f>B2/C2</f>
        <v>0.33333333333333331</v>
      </c>
      <c r="G2">
        <v>0.33333333333333331</v>
      </c>
      <c r="H2">
        <v>0.5</v>
      </c>
      <c r="I2">
        <v>1</v>
      </c>
      <c r="J2">
        <v>0.5</v>
      </c>
    </row>
    <row r="3" spans="1:10">
      <c r="A3" t="s">
        <v>281</v>
      </c>
      <c r="B3">
        <v>1</v>
      </c>
      <c r="C3">
        <v>4</v>
      </c>
      <c r="D3">
        <f t="shared" ref="D3:D66" si="0">B3/C3</f>
        <v>0.25</v>
      </c>
      <c r="G3">
        <v>0.25</v>
      </c>
      <c r="H3">
        <v>0.25</v>
      </c>
      <c r="I3">
        <v>0.33333333333333331</v>
      </c>
      <c r="J3">
        <v>0.33333333333333331</v>
      </c>
    </row>
    <row r="4" spans="1:10">
      <c r="A4" t="s">
        <v>281</v>
      </c>
      <c r="B4">
        <v>1</v>
      </c>
      <c r="C4">
        <v>5</v>
      </c>
      <c r="D4">
        <f t="shared" si="0"/>
        <v>0.2</v>
      </c>
      <c r="G4">
        <v>0.2</v>
      </c>
      <c r="H4">
        <v>1</v>
      </c>
      <c r="I4">
        <v>1</v>
      </c>
      <c r="J4">
        <v>0.66666666666666663</v>
      </c>
    </row>
    <row r="5" spans="1:10">
      <c r="A5" t="s">
        <v>281</v>
      </c>
      <c r="B5">
        <v>3</v>
      </c>
      <c r="C5">
        <v>5</v>
      </c>
      <c r="D5">
        <f t="shared" si="0"/>
        <v>0.6</v>
      </c>
      <c r="G5">
        <v>0.6</v>
      </c>
      <c r="H5">
        <v>1</v>
      </c>
      <c r="I5">
        <v>0.33333333333333331</v>
      </c>
      <c r="J5">
        <v>0.6</v>
      </c>
    </row>
    <row r="6" spans="1:10">
      <c r="A6" t="s">
        <v>281</v>
      </c>
      <c r="B6">
        <v>1</v>
      </c>
      <c r="C6">
        <v>5</v>
      </c>
      <c r="D6">
        <f t="shared" si="0"/>
        <v>0.2</v>
      </c>
      <c r="G6">
        <v>0.2</v>
      </c>
      <c r="H6">
        <v>1</v>
      </c>
      <c r="I6">
        <v>1</v>
      </c>
      <c r="J6">
        <v>1</v>
      </c>
    </row>
    <row r="7" spans="1:10">
      <c r="A7" t="s">
        <v>281</v>
      </c>
      <c r="B7">
        <v>1</v>
      </c>
      <c r="C7">
        <v>3</v>
      </c>
      <c r="D7">
        <f t="shared" si="0"/>
        <v>0.33333333333333331</v>
      </c>
      <c r="G7">
        <v>0.33333333333333331</v>
      </c>
      <c r="H7">
        <v>1</v>
      </c>
      <c r="I7">
        <v>0.33333333333333331</v>
      </c>
      <c r="J7">
        <v>0.5</v>
      </c>
    </row>
    <row r="8" spans="1:10">
      <c r="A8" t="s">
        <v>281</v>
      </c>
      <c r="B8">
        <v>1</v>
      </c>
      <c r="C8">
        <v>1</v>
      </c>
      <c r="D8">
        <f t="shared" si="0"/>
        <v>1</v>
      </c>
      <c r="G8">
        <v>1</v>
      </c>
      <c r="H8">
        <v>0.25</v>
      </c>
      <c r="I8">
        <v>1</v>
      </c>
      <c r="J8">
        <v>0.33333333333333331</v>
      </c>
    </row>
    <row r="9" spans="1:10">
      <c r="A9" t="s">
        <v>281</v>
      </c>
      <c r="B9">
        <v>1</v>
      </c>
      <c r="C9">
        <v>1</v>
      </c>
      <c r="D9">
        <f t="shared" si="0"/>
        <v>1</v>
      </c>
      <c r="G9">
        <v>1</v>
      </c>
      <c r="H9">
        <v>0.2</v>
      </c>
      <c r="I9">
        <v>1</v>
      </c>
      <c r="J9">
        <v>1</v>
      </c>
    </row>
    <row r="10" spans="1:10">
      <c r="A10" t="s">
        <v>281</v>
      </c>
      <c r="B10">
        <v>1</v>
      </c>
      <c r="C10">
        <v>3</v>
      </c>
      <c r="D10">
        <f t="shared" si="0"/>
        <v>0.33333333333333331</v>
      </c>
      <c r="G10">
        <v>0.33333333333333331</v>
      </c>
      <c r="H10">
        <v>0.5</v>
      </c>
      <c r="I10">
        <v>0.4</v>
      </c>
      <c r="J10">
        <v>0.5</v>
      </c>
    </row>
    <row r="11" spans="1:10">
      <c r="A11" t="s">
        <v>281</v>
      </c>
      <c r="B11">
        <v>1</v>
      </c>
      <c r="C11">
        <v>1</v>
      </c>
      <c r="D11">
        <f t="shared" si="0"/>
        <v>1</v>
      </c>
      <c r="G11">
        <v>1</v>
      </c>
      <c r="H11">
        <v>0.4</v>
      </c>
      <c r="I11">
        <v>0.5</v>
      </c>
      <c r="J11">
        <v>0</v>
      </c>
    </row>
    <row r="12" spans="1:10">
      <c r="A12" t="s">
        <v>281</v>
      </c>
      <c r="B12">
        <v>1</v>
      </c>
      <c r="C12">
        <v>1</v>
      </c>
      <c r="D12">
        <f t="shared" si="0"/>
        <v>1</v>
      </c>
      <c r="G12">
        <v>1</v>
      </c>
      <c r="H12">
        <v>1</v>
      </c>
      <c r="I12">
        <v>0</v>
      </c>
      <c r="J12">
        <v>0.5</v>
      </c>
    </row>
    <row r="13" spans="1:10">
      <c r="A13" t="s">
        <v>281</v>
      </c>
      <c r="B13">
        <v>4</v>
      </c>
      <c r="C13">
        <v>4</v>
      </c>
      <c r="D13">
        <f t="shared" si="0"/>
        <v>1</v>
      </c>
      <c r="G13">
        <v>1</v>
      </c>
      <c r="H13">
        <v>1</v>
      </c>
      <c r="I13">
        <v>0.25</v>
      </c>
      <c r="J13">
        <v>0.4</v>
      </c>
    </row>
    <row r="14" spans="1:10">
      <c r="A14" t="s">
        <v>281</v>
      </c>
      <c r="B14">
        <v>2</v>
      </c>
      <c r="C14">
        <v>4</v>
      </c>
      <c r="D14">
        <f t="shared" si="0"/>
        <v>0.5</v>
      </c>
      <c r="G14">
        <v>0.5</v>
      </c>
      <c r="H14">
        <v>1</v>
      </c>
      <c r="I14">
        <v>0.8</v>
      </c>
      <c r="J14">
        <v>0.2</v>
      </c>
    </row>
    <row r="15" spans="1:10">
      <c r="A15" t="s">
        <v>281</v>
      </c>
      <c r="B15">
        <v>1</v>
      </c>
      <c r="C15">
        <v>1</v>
      </c>
      <c r="D15">
        <f t="shared" si="0"/>
        <v>1</v>
      </c>
      <c r="G15">
        <v>1</v>
      </c>
      <c r="H15">
        <v>0</v>
      </c>
      <c r="I15">
        <v>1</v>
      </c>
      <c r="J15">
        <v>0.66666666666666663</v>
      </c>
    </row>
    <row r="16" spans="1:10">
      <c r="A16" t="s">
        <v>281</v>
      </c>
      <c r="B16">
        <v>0</v>
      </c>
      <c r="C16">
        <v>2</v>
      </c>
      <c r="D16">
        <f t="shared" si="0"/>
        <v>0</v>
      </c>
      <c r="G16">
        <v>0</v>
      </c>
      <c r="H16">
        <v>0.4</v>
      </c>
      <c r="I16">
        <v>1</v>
      </c>
      <c r="J16">
        <v>1</v>
      </c>
    </row>
    <row r="17" spans="1:10">
      <c r="A17" t="s">
        <v>281</v>
      </c>
      <c r="B17">
        <v>2</v>
      </c>
      <c r="C17">
        <v>5</v>
      </c>
      <c r="D17">
        <f t="shared" si="0"/>
        <v>0.4</v>
      </c>
      <c r="G17">
        <v>0.4</v>
      </c>
      <c r="H17">
        <v>1</v>
      </c>
      <c r="I17">
        <v>0.5</v>
      </c>
      <c r="J17">
        <v>1</v>
      </c>
    </row>
    <row r="18" spans="1:10">
      <c r="A18" t="s">
        <v>281</v>
      </c>
      <c r="B18">
        <v>3</v>
      </c>
      <c r="C18">
        <v>5</v>
      </c>
      <c r="D18">
        <f t="shared" si="0"/>
        <v>0.6</v>
      </c>
      <c r="G18">
        <v>0.6</v>
      </c>
      <c r="H18">
        <v>0.2</v>
      </c>
      <c r="I18">
        <v>0</v>
      </c>
      <c r="J18">
        <v>1</v>
      </c>
    </row>
    <row r="19" spans="1:10">
      <c r="A19" t="s">
        <v>281</v>
      </c>
      <c r="B19">
        <v>1</v>
      </c>
      <c r="C19">
        <v>5</v>
      </c>
      <c r="D19">
        <f t="shared" si="0"/>
        <v>0.2</v>
      </c>
      <c r="G19">
        <v>0.2</v>
      </c>
      <c r="H19">
        <v>0.66666666666666663</v>
      </c>
      <c r="I19">
        <v>0.4</v>
      </c>
      <c r="J19">
        <v>0.4</v>
      </c>
    </row>
    <row r="20" spans="1:10">
      <c r="A20" t="s">
        <v>281</v>
      </c>
      <c r="B20">
        <v>1</v>
      </c>
      <c r="C20">
        <v>1</v>
      </c>
      <c r="D20">
        <f t="shared" si="0"/>
        <v>1</v>
      </c>
      <c r="G20">
        <v>1</v>
      </c>
      <c r="H20">
        <v>1</v>
      </c>
      <c r="I20">
        <v>0.5</v>
      </c>
      <c r="J20">
        <v>0.2</v>
      </c>
    </row>
    <row r="21" spans="1:10">
      <c r="A21" t="s">
        <v>281</v>
      </c>
      <c r="B21">
        <v>3</v>
      </c>
      <c r="C21">
        <v>4</v>
      </c>
      <c r="D21">
        <f t="shared" si="0"/>
        <v>0.75</v>
      </c>
      <c r="G21">
        <v>0.75</v>
      </c>
      <c r="H21">
        <v>0.66666666666666663</v>
      </c>
      <c r="I21">
        <v>0.5</v>
      </c>
      <c r="J21">
        <v>0.2</v>
      </c>
    </row>
    <row r="22" spans="1:10">
      <c r="A22" t="s">
        <v>281</v>
      </c>
      <c r="B22">
        <v>1</v>
      </c>
      <c r="C22">
        <v>1</v>
      </c>
      <c r="D22">
        <f t="shared" si="0"/>
        <v>1</v>
      </c>
      <c r="G22">
        <v>1</v>
      </c>
      <c r="H22">
        <v>0</v>
      </c>
      <c r="I22">
        <v>0.5</v>
      </c>
      <c r="J22">
        <v>0.5</v>
      </c>
    </row>
    <row r="23" spans="1:10">
      <c r="A23" t="s">
        <v>281</v>
      </c>
      <c r="B23">
        <v>1</v>
      </c>
      <c r="C23">
        <v>4</v>
      </c>
      <c r="D23">
        <f t="shared" si="0"/>
        <v>0.25</v>
      </c>
      <c r="G23">
        <v>0.25</v>
      </c>
      <c r="H23">
        <v>0.25</v>
      </c>
      <c r="I23">
        <v>1</v>
      </c>
      <c r="J23">
        <v>1</v>
      </c>
    </row>
    <row r="24" spans="1:10">
      <c r="A24" t="s">
        <v>281</v>
      </c>
      <c r="B24">
        <v>1</v>
      </c>
      <c r="C24">
        <v>3</v>
      </c>
      <c r="D24">
        <f t="shared" si="0"/>
        <v>0.33333333333333331</v>
      </c>
      <c r="G24">
        <v>0.33333333333333331</v>
      </c>
      <c r="H24">
        <v>0.75</v>
      </c>
      <c r="I24">
        <v>0.33333333333333331</v>
      </c>
      <c r="J24">
        <v>0.75</v>
      </c>
    </row>
    <row r="25" spans="1:10">
      <c r="A25" t="s">
        <v>281</v>
      </c>
      <c r="B25">
        <v>1</v>
      </c>
      <c r="C25">
        <v>3</v>
      </c>
      <c r="D25">
        <f t="shared" si="0"/>
        <v>0.33333333333333331</v>
      </c>
      <c r="G25">
        <v>0.33333333333333331</v>
      </c>
      <c r="H25">
        <v>0.66666666666666663</v>
      </c>
      <c r="I25">
        <v>0.2</v>
      </c>
      <c r="J25">
        <v>1</v>
      </c>
    </row>
    <row r="26" spans="1:10">
      <c r="A26" t="s">
        <v>281</v>
      </c>
      <c r="B26">
        <v>0</v>
      </c>
      <c r="C26">
        <v>1</v>
      </c>
      <c r="D26">
        <f t="shared" si="0"/>
        <v>0</v>
      </c>
      <c r="G26">
        <v>0</v>
      </c>
      <c r="H26">
        <v>1</v>
      </c>
      <c r="I26">
        <v>0.2</v>
      </c>
      <c r="J26">
        <v>1</v>
      </c>
    </row>
    <row r="27" spans="1:10">
      <c r="A27" t="s">
        <v>281</v>
      </c>
      <c r="B27">
        <v>1</v>
      </c>
      <c r="C27">
        <v>4</v>
      </c>
      <c r="D27">
        <f t="shared" si="0"/>
        <v>0.25</v>
      </c>
      <c r="G27">
        <v>0.25</v>
      </c>
      <c r="H27">
        <v>1</v>
      </c>
      <c r="I27">
        <v>0.6</v>
      </c>
      <c r="J27">
        <v>0.25</v>
      </c>
    </row>
    <row r="28" spans="1:10">
      <c r="A28" t="s">
        <v>281</v>
      </c>
      <c r="B28">
        <v>2</v>
      </c>
      <c r="C28">
        <v>4</v>
      </c>
      <c r="D28">
        <f t="shared" si="0"/>
        <v>0.5</v>
      </c>
      <c r="G28">
        <v>0.5</v>
      </c>
      <c r="H28">
        <v>0.66666666666666663</v>
      </c>
      <c r="I28">
        <v>1</v>
      </c>
      <c r="J28">
        <v>1</v>
      </c>
    </row>
    <row r="29" spans="1:10">
      <c r="A29" t="s">
        <v>281</v>
      </c>
      <c r="B29">
        <v>2</v>
      </c>
      <c r="C29">
        <v>2</v>
      </c>
      <c r="D29">
        <f t="shared" si="0"/>
        <v>1</v>
      </c>
      <c r="G29">
        <v>1</v>
      </c>
      <c r="H29">
        <v>0.33333333333333331</v>
      </c>
      <c r="I29">
        <v>0</v>
      </c>
      <c r="J29">
        <v>1</v>
      </c>
    </row>
    <row r="30" spans="1:10">
      <c r="A30" t="s">
        <v>281</v>
      </c>
      <c r="B30">
        <v>3</v>
      </c>
      <c r="C30">
        <v>4</v>
      </c>
      <c r="D30">
        <f t="shared" si="0"/>
        <v>0.75</v>
      </c>
      <c r="G30">
        <v>0.75</v>
      </c>
      <c r="H30">
        <v>0</v>
      </c>
      <c r="I30">
        <v>0.2</v>
      </c>
      <c r="J30">
        <v>0</v>
      </c>
    </row>
    <row r="31" spans="1:10">
      <c r="A31" t="s">
        <v>281</v>
      </c>
      <c r="B31">
        <v>1</v>
      </c>
      <c r="C31">
        <v>2</v>
      </c>
      <c r="D31">
        <f t="shared" si="0"/>
        <v>0.5</v>
      </c>
      <c r="G31">
        <v>0.5</v>
      </c>
      <c r="H31">
        <v>1</v>
      </c>
      <c r="I31">
        <v>0.33333333333333331</v>
      </c>
      <c r="J31">
        <v>1</v>
      </c>
    </row>
    <row r="32" spans="1:10">
      <c r="A32" t="s">
        <v>281</v>
      </c>
      <c r="B32">
        <v>2</v>
      </c>
      <c r="C32">
        <v>2</v>
      </c>
      <c r="D32">
        <f t="shared" si="0"/>
        <v>1</v>
      </c>
      <c r="G32">
        <v>1</v>
      </c>
      <c r="H32">
        <v>0.75</v>
      </c>
      <c r="I32">
        <v>1</v>
      </c>
      <c r="J32">
        <v>0.5</v>
      </c>
    </row>
    <row r="33" spans="1:10">
      <c r="A33" t="s">
        <v>281</v>
      </c>
      <c r="B33">
        <v>1</v>
      </c>
      <c r="C33">
        <v>4</v>
      </c>
      <c r="D33">
        <f t="shared" si="0"/>
        <v>0.25</v>
      </c>
      <c r="G33">
        <v>0.25</v>
      </c>
      <c r="H33">
        <v>0.5</v>
      </c>
      <c r="I33">
        <v>0</v>
      </c>
      <c r="J33">
        <v>0.33333333333333331</v>
      </c>
    </row>
    <row r="34" spans="1:10">
      <c r="A34" t="s">
        <v>281</v>
      </c>
      <c r="B34">
        <v>1</v>
      </c>
      <c r="C34">
        <v>2</v>
      </c>
      <c r="D34">
        <f t="shared" si="0"/>
        <v>0.5</v>
      </c>
      <c r="G34">
        <v>0.5</v>
      </c>
      <c r="H34">
        <v>0.5</v>
      </c>
      <c r="I34">
        <v>1</v>
      </c>
    </row>
    <row r="35" spans="1:10">
      <c r="A35" t="s">
        <v>281</v>
      </c>
      <c r="B35">
        <v>1</v>
      </c>
      <c r="C35">
        <v>1</v>
      </c>
      <c r="D35">
        <f t="shared" si="0"/>
        <v>1</v>
      </c>
      <c r="G35">
        <v>1</v>
      </c>
      <c r="H35">
        <v>1</v>
      </c>
      <c r="I35">
        <v>1</v>
      </c>
    </row>
    <row r="36" spans="1:10">
      <c r="A36" t="s">
        <v>281</v>
      </c>
      <c r="B36">
        <v>3</v>
      </c>
      <c r="C36">
        <v>3</v>
      </c>
      <c r="D36">
        <f t="shared" si="0"/>
        <v>1</v>
      </c>
      <c r="G36">
        <v>1</v>
      </c>
      <c r="H36">
        <v>0.5</v>
      </c>
      <c r="I36">
        <v>0.2</v>
      </c>
    </row>
    <row r="37" spans="1:10">
      <c r="A37" t="s">
        <v>281</v>
      </c>
      <c r="B37">
        <v>2</v>
      </c>
      <c r="C37">
        <v>4</v>
      </c>
      <c r="D37">
        <f t="shared" si="0"/>
        <v>0.5</v>
      </c>
      <c r="G37">
        <v>0.5</v>
      </c>
      <c r="H37">
        <v>0.5</v>
      </c>
      <c r="I37">
        <v>1</v>
      </c>
    </row>
    <row r="38" spans="1:10">
      <c r="A38" t="s">
        <v>281</v>
      </c>
      <c r="B38">
        <v>1</v>
      </c>
      <c r="C38">
        <v>1</v>
      </c>
      <c r="D38">
        <f t="shared" si="0"/>
        <v>1</v>
      </c>
      <c r="G38">
        <v>1</v>
      </c>
      <c r="H38">
        <v>0.33333333333333331</v>
      </c>
      <c r="I38">
        <v>0.5</v>
      </c>
    </row>
    <row r="39" spans="1:10">
      <c r="A39" t="s">
        <v>281</v>
      </c>
      <c r="B39">
        <v>1</v>
      </c>
      <c r="C39">
        <v>2</v>
      </c>
      <c r="D39">
        <f t="shared" si="0"/>
        <v>0.5</v>
      </c>
      <c r="G39">
        <v>0.5</v>
      </c>
      <c r="H39">
        <v>0</v>
      </c>
      <c r="I39">
        <v>0.5</v>
      </c>
    </row>
    <row r="40" spans="1:10">
      <c r="A40" t="s">
        <v>281</v>
      </c>
      <c r="B40">
        <v>1</v>
      </c>
      <c r="C40">
        <v>2</v>
      </c>
      <c r="D40">
        <f t="shared" si="0"/>
        <v>0.5</v>
      </c>
      <c r="G40">
        <v>0.5</v>
      </c>
      <c r="H40">
        <v>1</v>
      </c>
      <c r="I40">
        <v>0.2</v>
      </c>
    </row>
    <row r="41" spans="1:10">
      <c r="A41" t="s">
        <v>281</v>
      </c>
      <c r="B41">
        <v>1</v>
      </c>
      <c r="C41">
        <v>2</v>
      </c>
      <c r="D41">
        <f t="shared" si="0"/>
        <v>0.5</v>
      </c>
      <c r="G41">
        <v>0.5</v>
      </c>
      <c r="H41">
        <v>0.66666666666666663</v>
      </c>
      <c r="I41">
        <v>0.33333333333333331</v>
      </c>
    </row>
    <row r="42" spans="1:10">
      <c r="A42" t="s">
        <v>281</v>
      </c>
      <c r="B42">
        <v>1</v>
      </c>
      <c r="C42">
        <v>5</v>
      </c>
      <c r="D42">
        <f t="shared" si="0"/>
        <v>0.2</v>
      </c>
      <c r="G42">
        <v>0.2</v>
      </c>
      <c r="H42">
        <v>0.33333333333333331</v>
      </c>
      <c r="I42">
        <v>0.5</v>
      </c>
    </row>
    <row r="43" spans="1:10">
      <c r="A43" t="s">
        <v>281</v>
      </c>
      <c r="B43">
        <v>1</v>
      </c>
      <c r="C43">
        <v>3</v>
      </c>
      <c r="D43">
        <f t="shared" si="0"/>
        <v>0.33333333333333331</v>
      </c>
      <c r="G43">
        <v>0.33333333333333331</v>
      </c>
      <c r="H43">
        <v>0.4</v>
      </c>
      <c r="I43">
        <v>1</v>
      </c>
    </row>
    <row r="44" spans="1:10">
      <c r="A44" t="s">
        <v>281</v>
      </c>
      <c r="B44">
        <v>2</v>
      </c>
      <c r="C44">
        <v>3</v>
      </c>
      <c r="D44">
        <f t="shared" si="0"/>
        <v>0.66666666666666663</v>
      </c>
      <c r="G44">
        <v>0.66666666666666663</v>
      </c>
      <c r="H44">
        <v>1</v>
      </c>
      <c r="I44">
        <v>0.33333333333333331</v>
      </c>
    </row>
    <row r="45" spans="1:10">
      <c r="A45" t="s">
        <v>281</v>
      </c>
      <c r="B45">
        <v>3</v>
      </c>
      <c r="C45">
        <v>3</v>
      </c>
      <c r="D45">
        <f t="shared" si="0"/>
        <v>1</v>
      </c>
      <c r="G45">
        <v>1</v>
      </c>
      <c r="H45">
        <v>0.5</v>
      </c>
      <c r="I45">
        <v>0.5</v>
      </c>
    </row>
    <row r="46" spans="1:10">
      <c r="A46" t="s">
        <v>281</v>
      </c>
      <c r="B46">
        <v>1</v>
      </c>
      <c r="C46">
        <v>1</v>
      </c>
      <c r="D46">
        <f t="shared" si="0"/>
        <v>1</v>
      </c>
      <c r="G46">
        <v>1</v>
      </c>
      <c r="H46">
        <v>0.33333333333333331</v>
      </c>
      <c r="I46">
        <v>1</v>
      </c>
    </row>
    <row r="47" spans="1:10">
      <c r="A47" t="s">
        <v>281</v>
      </c>
      <c r="B47">
        <v>1</v>
      </c>
      <c r="C47">
        <v>2</v>
      </c>
      <c r="D47">
        <f t="shared" si="0"/>
        <v>0.5</v>
      </c>
      <c r="G47">
        <v>0.5</v>
      </c>
      <c r="H47">
        <v>0.33333333333333331</v>
      </c>
    </row>
    <row r="48" spans="1:10">
      <c r="A48" t="s">
        <v>562</v>
      </c>
      <c r="B48">
        <v>2</v>
      </c>
      <c r="C48">
        <v>4</v>
      </c>
      <c r="D48">
        <f t="shared" si="0"/>
        <v>0.5</v>
      </c>
      <c r="H48">
        <v>0.2</v>
      </c>
    </row>
    <row r="49" spans="1:8">
      <c r="A49" t="s">
        <v>562</v>
      </c>
      <c r="B49">
        <v>1</v>
      </c>
      <c r="C49">
        <v>4</v>
      </c>
      <c r="D49">
        <f t="shared" si="0"/>
        <v>0.25</v>
      </c>
      <c r="H49">
        <v>0.66666666666666663</v>
      </c>
    </row>
    <row r="50" spans="1:8">
      <c r="A50" t="s">
        <v>562</v>
      </c>
      <c r="B50">
        <v>2</v>
      </c>
      <c r="C50">
        <v>2</v>
      </c>
      <c r="D50">
        <f t="shared" si="0"/>
        <v>1</v>
      </c>
    </row>
    <row r="51" spans="1:8">
      <c r="A51" t="s">
        <v>562</v>
      </c>
      <c r="B51">
        <v>1</v>
      </c>
      <c r="C51">
        <v>1</v>
      </c>
      <c r="D51">
        <f t="shared" si="0"/>
        <v>1</v>
      </c>
    </row>
    <row r="52" spans="1:8">
      <c r="A52" t="s">
        <v>562</v>
      </c>
      <c r="B52">
        <v>1</v>
      </c>
      <c r="C52">
        <v>1</v>
      </c>
      <c r="D52">
        <f t="shared" si="0"/>
        <v>1</v>
      </c>
    </row>
    <row r="53" spans="1:8">
      <c r="A53" t="s">
        <v>562</v>
      </c>
      <c r="B53">
        <v>1</v>
      </c>
      <c r="C53">
        <v>1</v>
      </c>
      <c r="D53">
        <f t="shared" si="0"/>
        <v>1</v>
      </c>
    </row>
    <row r="54" spans="1:8">
      <c r="A54" t="s">
        <v>562</v>
      </c>
      <c r="B54">
        <v>1</v>
      </c>
      <c r="C54">
        <v>4</v>
      </c>
      <c r="D54">
        <f t="shared" si="0"/>
        <v>0.25</v>
      </c>
    </row>
    <row r="55" spans="1:8">
      <c r="A55" t="s">
        <v>562</v>
      </c>
      <c r="B55">
        <v>1</v>
      </c>
      <c r="C55">
        <v>5</v>
      </c>
      <c r="D55">
        <f t="shared" si="0"/>
        <v>0.2</v>
      </c>
    </row>
    <row r="56" spans="1:8">
      <c r="A56" t="s">
        <v>562</v>
      </c>
      <c r="B56">
        <v>2</v>
      </c>
      <c r="C56">
        <v>4</v>
      </c>
      <c r="D56">
        <f t="shared" si="0"/>
        <v>0.5</v>
      </c>
    </row>
    <row r="57" spans="1:8">
      <c r="A57" t="s">
        <v>562</v>
      </c>
      <c r="B57">
        <v>2</v>
      </c>
      <c r="C57">
        <v>5</v>
      </c>
      <c r="D57">
        <f t="shared" si="0"/>
        <v>0.4</v>
      </c>
    </row>
    <row r="58" spans="1:8">
      <c r="A58" t="s">
        <v>562</v>
      </c>
      <c r="B58">
        <v>2</v>
      </c>
      <c r="C58">
        <v>2</v>
      </c>
      <c r="D58">
        <f t="shared" si="0"/>
        <v>1</v>
      </c>
    </row>
    <row r="59" spans="1:8">
      <c r="A59" t="s">
        <v>562</v>
      </c>
      <c r="B59">
        <v>2</v>
      </c>
      <c r="C59">
        <v>2</v>
      </c>
      <c r="D59">
        <f t="shared" si="0"/>
        <v>1</v>
      </c>
    </row>
    <row r="60" spans="1:8">
      <c r="A60" t="s">
        <v>562</v>
      </c>
      <c r="B60">
        <v>1</v>
      </c>
      <c r="C60">
        <v>1</v>
      </c>
      <c r="D60">
        <f t="shared" si="0"/>
        <v>1</v>
      </c>
    </row>
    <row r="61" spans="1:8">
      <c r="A61" t="s">
        <v>562</v>
      </c>
      <c r="B61">
        <v>0</v>
      </c>
      <c r="C61">
        <v>5</v>
      </c>
      <c r="D61">
        <f t="shared" si="0"/>
        <v>0</v>
      </c>
    </row>
    <row r="62" spans="1:8">
      <c r="A62" t="s">
        <v>562</v>
      </c>
      <c r="B62">
        <v>2</v>
      </c>
      <c r="C62">
        <v>5</v>
      </c>
      <c r="D62">
        <f t="shared" si="0"/>
        <v>0.4</v>
      </c>
    </row>
    <row r="63" spans="1:8">
      <c r="A63" t="s">
        <v>562</v>
      </c>
      <c r="B63">
        <v>1</v>
      </c>
      <c r="C63">
        <v>1</v>
      </c>
      <c r="D63">
        <f t="shared" si="0"/>
        <v>1</v>
      </c>
    </row>
    <row r="64" spans="1:8">
      <c r="A64" t="s">
        <v>562</v>
      </c>
      <c r="B64">
        <v>1</v>
      </c>
      <c r="C64">
        <v>5</v>
      </c>
      <c r="D64">
        <f t="shared" si="0"/>
        <v>0.2</v>
      </c>
    </row>
    <row r="65" spans="1:4">
      <c r="A65" t="s">
        <v>562</v>
      </c>
      <c r="B65">
        <v>2</v>
      </c>
      <c r="C65">
        <v>3</v>
      </c>
      <c r="D65">
        <f t="shared" si="0"/>
        <v>0.66666666666666663</v>
      </c>
    </row>
    <row r="66" spans="1:4">
      <c r="A66" t="s">
        <v>562</v>
      </c>
      <c r="B66">
        <v>2</v>
      </c>
      <c r="C66">
        <v>2</v>
      </c>
      <c r="D66">
        <f t="shared" si="0"/>
        <v>1</v>
      </c>
    </row>
    <row r="67" spans="1:4">
      <c r="A67" t="s">
        <v>562</v>
      </c>
      <c r="B67">
        <v>2</v>
      </c>
      <c r="C67">
        <v>3</v>
      </c>
      <c r="D67">
        <f t="shared" ref="D67:D130" si="1">B67/C67</f>
        <v>0.66666666666666663</v>
      </c>
    </row>
    <row r="68" spans="1:4">
      <c r="A68" t="s">
        <v>562</v>
      </c>
      <c r="B68">
        <v>0</v>
      </c>
      <c r="C68">
        <v>5</v>
      </c>
      <c r="D68">
        <f t="shared" si="1"/>
        <v>0</v>
      </c>
    </row>
    <row r="69" spans="1:4">
      <c r="A69" t="s">
        <v>562</v>
      </c>
      <c r="B69">
        <v>1</v>
      </c>
      <c r="C69">
        <v>4</v>
      </c>
      <c r="D69">
        <f t="shared" si="1"/>
        <v>0.25</v>
      </c>
    </row>
    <row r="70" spans="1:4">
      <c r="A70" t="s">
        <v>562</v>
      </c>
      <c r="B70">
        <v>3</v>
      </c>
      <c r="C70">
        <v>4</v>
      </c>
      <c r="D70">
        <f t="shared" si="1"/>
        <v>0.75</v>
      </c>
    </row>
    <row r="71" spans="1:4">
      <c r="A71" t="s">
        <v>562</v>
      </c>
      <c r="B71">
        <v>2</v>
      </c>
      <c r="C71">
        <v>3</v>
      </c>
      <c r="D71">
        <f t="shared" si="1"/>
        <v>0.66666666666666663</v>
      </c>
    </row>
    <row r="72" spans="1:4">
      <c r="A72" t="s">
        <v>562</v>
      </c>
      <c r="B72">
        <v>3</v>
      </c>
      <c r="C72">
        <v>3</v>
      </c>
      <c r="D72">
        <f t="shared" si="1"/>
        <v>1</v>
      </c>
    </row>
    <row r="73" spans="1:4">
      <c r="A73" t="s">
        <v>562</v>
      </c>
      <c r="B73">
        <v>1</v>
      </c>
      <c r="C73">
        <v>1</v>
      </c>
      <c r="D73">
        <f t="shared" si="1"/>
        <v>1</v>
      </c>
    </row>
    <row r="74" spans="1:4">
      <c r="A74" t="s">
        <v>562</v>
      </c>
      <c r="B74">
        <v>2</v>
      </c>
      <c r="C74">
        <v>3</v>
      </c>
      <c r="D74">
        <f t="shared" si="1"/>
        <v>0.66666666666666663</v>
      </c>
    </row>
    <row r="75" spans="1:4">
      <c r="A75" t="s">
        <v>562</v>
      </c>
      <c r="B75">
        <v>1</v>
      </c>
      <c r="C75">
        <v>3</v>
      </c>
      <c r="D75">
        <f t="shared" si="1"/>
        <v>0.33333333333333331</v>
      </c>
    </row>
    <row r="76" spans="1:4">
      <c r="A76" t="s">
        <v>562</v>
      </c>
      <c r="B76">
        <v>0</v>
      </c>
      <c r="C76">
        <v>1</v>
      </c>
      <c r="D76">
        <f t="shared" si="1"/>
        <v>0</v>
      </c>
    </row>
    <row r="77" spans="1:4">
      <c r="A77" t="s">
        <v>562</v>
      </c>
      <c r="B77">
        <v>2</v>
      </c>
      <c r="C77">
        <v>2</v>
      </c>
      <c r="D77">
        <f t="shared" si="1"/>
        <v>1</v>
      </c>
    </row>
    <row r="78" spans="1:4">
      <c r="A78" t="s">
        <v>562</v>
      </c>
      <c r="B78">
        <v>3</v>
      </c>
      <c r="C78">
        <v>4</v>
      </c>
      <c r="D78">
        <f t="shared" si="1"/>
        <v>0.75</v>
      </c>
    </row>
    <row r="79" spans="1:4">
      <c r="A79" t="s">
        <v>562</v>
      </c>
      <c r="B79">
        <v>1</v>
      </c>
      <c r="C79">
        <v>2</v>
      </c>
      <c r="D79">
        <f t="shared" si="1"/>
        <v>0.5</v>
      </c>
    </row>
    <row r="80" spans="1:4">
      <c r="A80" t="s">
        <v>562</v>
      </c>
      <c r="B80">
        <v>1</v>
      </c>
      <c r="C80">
        <v>2</v>
      </c>
      <c r="D80">
        <f t="shared" si="1"/>
        <v>0.5</v>
      </c>
    </row>
    <row r="81" spans="1:4">
      <c r="A81" t="s">
        <v>562</v>
      </c>
      <c r="B81">
        <v>1</v>
      </c>
      <c r="C81">
        <v>1</v>
      </c>
      <c r="D81">
        <f t="shared" si="1"/>
        <v>1</v>
      </c>
    </row>
    <row r="82" spans="1:4">
      <c r="A82" t="s">
        <v>562</v>
      </c>
      <c r="B82">
        <v>1</v>
      </c>
      <c r="C82">
        <v>2</v>
      </c>
      <c r="D82">
        <f t="shared" si="1"/>
        <v>0.5</v>
      </c>
    </row>
    <row r="83" spans="1:4">
      <c r="A83" t="s">
        <v>562</v>
      </c>
      <c r="B83">
        <v>1</v>
      </c>
      <c r="C83">
        <v>2</v>
      </c>
      <c r="D83">
        <f t="shared" si="1"/>
        <v>0.5</v>
      </c>
    </row>
    <row r="84" spans="1:4">
      <c r="A84" t="s">
        <v>562</v>
      </c>
      <c r="B84">
        <v>1</v>
      </c>
      <c r="C84">
        <v>3</v>
      </c>
      <c r="D84">
        <f t="shared" si="1"/>
        <v>0.33333333333333331</v>
      </c>
    </row>
    <row r="85" spans="1:4">
      <c r="A85" t="s">
        <v>562</v>
      </c>
      <c r="B85">
        <v>0</v>
      </c>
      <c r="C85">
        <v>5</v>
      </c>
      <c r="D85">
        <f t="shared" si="1"/>
        <v>0</v>
      </c>
    </row>
    <row r="86" spans="1:4">
      <c r="A86" t="s">
        <v>562</v>
      </c>
      <c r="B86">
        <v>2</v>
      </c>
      <c r="C86">
        <v>2</v>
      </c>
      <c r="D86">
        <f t="shared" si="1"/>
        <v>1</v>
      </c>
    </row>
    <row r="87" spans="1:4">
      <c r="A87" t="s">
        <v>562</v>
      </c>
      <c r="B87">
        <v>2</v>
      </c>
      <c r="C87">
        <v>3</v>
      </c>
      <c r="D87">
        <f t="shared" si="1"/>
        <v>0.66666666666666663</v>
      </c>
    </row>
    <row r="88" spans="1:4">
      <c r="A88" t="s">
        <v>562</v>
      </c>
      <c r="B88">
        <v>1</v>
      </c>
      <c r="C88">
        <v>3</v>
      </c>
      <c r="D88">
        <f t="shared" si="1"/>
        <v>0.33333333333333331</v>
      </c>
    </row>
    <row r="89" spans="1:4">
      <c r="A89" t="s">
        <v>562</v>
      </c>
      <c r="B89">
        <v>2</v>
      </c>
      <c r="C89">
        <v>5</v>
      </c>
      <c r="D89">
        <f t="shared" si="1"/>
        <v>0.4</v>
      </c>
    </row>
    <row r="90" spans="1:4">
      <c r="A90" t="s">
        <v>562</v>
      </c>
      <c r="B90">
        <v>3</v>
      </c>
      <c r="C90">
        <v>3</v>
      </c>
      <c r="D90">
        <f t="shared" si="1"/>
        <v>1</v>
      </c>
    </row>
    <row r="91" spans="1:4">
      <c r="A91" t="s">
        <v>562</v>
      </c>
      <c r="B91">
        <v>1</v>
      </c>
      <c r="C91">
        <v>2</v>
      </c>
      <c r="D91">
        <f t="shared" si="1"/>
        <v>0.5</v>
      </c>
    </row>
    <row r="92" spans="1:4">
      <c r="A92" t="s">
        <v>562</v>
      </c>
      <c r="B92">
        <v>1</v>
      </c>
      <c r="C92">
        <v>3</v>
      </c>
      <c r="D92">
        <f t="shared" si="1"/>
        <v>0.33333333333333331</v>
      </c>
    </row>
    <row r="93" spans="1:4">
      <c r="A93" t="s">
        <v>562</v>
      </c>
      <c r="B93">
        <v>1</v>
      </c>
      <c r="C93">
        <v>3</v>
      </c>
      <c r="D93">
        <f t="shared" si="1"/>
        <v>0.33333333333333331</v>
      </c>
    </row>
    <row r="94" spans="1:4">
      <c r="A94" t="s">
        <v>562</v>
      </c>
      <c r="B94">
        <v>1</v>
      </c>
      <c r="C94">
        <v>5</v>
      </c>
      <c r="D94">
        <f t="shared" si="1"/>
        <v>0.2</v>
      </c>
    </row>
    <row r="95" spans="1:4">
      <c r="A95" t="s">
        <v>562</v>
      </c>
      <c r="B95">
        <v>2</v>
      </c>
      <c r="C95">
        <v>3</v>
      </c>
      <c r="D95">
        <f t="shared" si="1"/>
        <v>0.66666666666666663</v>
      </c>
    </row>
    <row r="96" spans="1:4">
      <c r="A96" t="s">
        <v>802</v>
      </c>
      <c r="B96">
        <v>1</v>
      </c>
      <c r="C96">
        <v>1</v>
      </c>
      <c r="D96">
        <f t="shared" si="1"/>
        <v>1</v>
      </c>
    </row>
    <row r="97" spans="1:4">
      <c r="A97" t="s">
        <v>802</v>
      </c>
      <c r="B97">
        <v>1</v>
      </c>
      <c r="C97">
        <v>3</v>
      </c>
      <c r="D97">
        <f t="shared" si="1"/>
        <v>0.33333333333333331</v>
      </c>
    </row>
    <row r="98" spans="1:4">
      <c r="A98" t="s">
        <v>802</v>
      </c>
      <c r="B98">
        <v>1</v>
      </c>
      <c r="C98">
        <v>1</v>
      </c>
      <c r="D98">
        <f t="shared" si="1"/>
        <v>1</v>
      </c>
    </row>
    <row r="99" spans="1:4">
      <c r="A99" t="s">
        <v>802</v>
      </c>
      <c r="B99">
        <v>1</v>
      </c>
      <c r="C99">
        <v>3</v>
      </c>
      <c r="D99">
        <f t="shared" si="1"/>
        <v>0.33333333333333331</v>
      </c>
    </row>
    <row r="100" spans="1:4">
      <c r="A100" t="s">
        <v>802</v>
      </c>
      <c r="B100">
        <v>1</v>
      </c>
      <c r="C100">
        <v>1</v>
      </c>
      <c r="D100">
        <f t="shared" si="1"/>
        <v>1</v>
      </c>
    </row>
    <row r="101" spans="1:4">
      <c r="A101" t="s">
        <v>802</v>
      </c>
      <c r="B101">
        <v>1</v>
      </c>
      <c r="C101">
        <v>3</v>
      </c>
      <c r="D101">
        <f t="shared" si="1"/>
        <v>0.33333333333333331</v>
      </c>
    </row>
    <row r="102" spans="1:4">
      <c r="A102" t="s">
        <v>802</v>
      </c>
      <c r="B102">
        <v>1</v>
      </c>
      <c r="C102">
        <v>1</v>
      </c>
      <c r="D102">
        <f t="shared" si="1"/>
        <v>1</v>
      </c>
    </row>
    <row r="103" spans="1:4">
      <c r="A103" t="s">
        <v>802</v>
      </c>
      <c r="B103">
        <v>2</v>
      </c>
      <c r="C103">
        <v>2</v>
      </c>
      <c r="D103">
        <f t="shared" si="1"/>
        <v>1</v>
      </c>
    </row>
    <row r="104" spans="1:4">
      <c r="A104" t="s">
        <v>802</v>
      </c>
      <c r="B104">
        <v>2</v>
      </c>
      <c r="C104">
        <v>5</v>
      </c>
      <c r="D104">
        <f t="shared" si="1"/>
        <v>0.4</v>
      </c>
    </row>
    <row r="105" spans="1:4">
      <c r="A105" t="s">
        <v>802</v>
      </c>
      <c r="B105">
        <v>1</v>
      </c>
      <c r="C105">
        <v>2</v>
      </c>
      <c r="D105">
        <f t="shared" si="1"/>
        <v>0.5</v>
      </c>
    </row>
    <row r="106" spans="1:4">
      <c r="A106" t="s">
        <v>802</v>
      </c>
      <c r="B106">
        <v>0</v>
      </c>
      <c r="C106">
        <v>3</v>
      </c>
      <c r="D106">
        <f t="shared" si="1"/>
        <v>0</v>
      </c>
    </row>
    <row r="107" spans="1:4">
      <c r="A107" t="s">
        <v>802</v>
      </c>
      <c r="B107">
        <v>1</v>
      </c>
      <c r="C107">
        <v>4</v>
      </c>
      <c r="D107">
        <f t="shared" si="1"/>
        <v>0.25</v>
      </c>
    </row>
    <row r="108" spans="1:4">
      <c r="A108" t="s">
        <v>802</v>
      </c>
      <c r="B108">
        <v>4</v>
      </c>
      <c r="C108">
        <v>5</v>
      </c>
      <c r="D108">
        <f t="shared" si="1"/>
        <v>0.8</v>
      </c>
    </row>
    <row r="109" spans="1:4">
      <c r="A109" t="s">
        <v>802</v>
      </c>
      <c r="B109">
        <v>2</v>
      </c>
      <c r="C109">
        <v>2</v>
      </c>
      <c r="D109">
        <f t="shared" si="1"/>
        <v>1</v>
      </c>
    </row>
    <row r="110" spans="1:4">
      <c r="A110" t="s">
        <v>802</v>
      </c>
      <c r="B110">
        <v>1</v>
      </c>
      <c r="C110">
        <v>1</v>
      </c>
      <c r="D110">
        <f t="shared" si="1"/>
        <v>1</v>
      </c>
    </row>
    <row r="111" spans="1:4">
      <c r="A111" t="s">
        <v>802</v>
      </c>
      <c r="B111">
        <v>1</v>
      </c>
      <c r="C111">
        <v>2</v>
      </c>
      <c r="D111">
        <f t="shared" si="1"/>
        <v>0.5</v>
      </c>
    </row>
    <row r="112" spans="1:4">
      <c r="A112" t="s">
        <v>802</v>
      </c>
      <c r="B112">
        <v>0</v>
      </c>
      <c r="C112">
        <v>3</v>
      </c>
      <c r="D112">
        <f t="shared" si="1"/>
        <v>0</v>
      </c>
    </row>
    <row r="113" spans="1:4">
      <c r="A113" t="s">
        <v>802</v>
      </c>
      <c r="B113">
        <v>2</v>
      </c>
      <c r="C113">
        <v>5</v>
      </c>
      <c r="D113">
        <f t="shared" si="1"/>
        <v>0.4</v>
      </c>
    </row>
    <row r="114" spans="1:4">
      <c r="A114" t="s">
        <v>802</v>
      </c>
      <c r="B114">
        <v>1</v>
      </c>
      <c r="C114">
        <v>2</v>
      </c>
      <c r="D114">
        <f t="shared" si="1"/>
        <v>0.5</v>
      </c>
    </row>
    <row r="115" spans="1:4">
      <c r="A115" t="s">
        <v>802</v>
      </c>
      <c r="B115">
        <v>1</v>
      </c>
      <c r="C115">
        <v>2</v>
      </c>
      <c r="D115">
        <f t="shared" si="1"/>
        <v>0.5</v>
      </c>
    </row>
    <row r="116" spans="1:4">
      <c r="A116" t="s">
        <v>802</v>
      </c>
      <c r="B116">
        <v>1</v>
      </c>
      <c r="C116">
        <v>2</v>
      </c>
      <c r="D116">
        <f t="shared" si="1"/>
        <v>0.5</v>
      </c>
    </row>
    <row r="117" spans="1:4">
      <c r="A117" t="s">
        <v>802</v>
      </c>
      <c r="B117">
        <v>2</v>
      </c>
      <c r="C117">
        <v>2</v>
      </c>
      <c r="D117">
        <f t="shared" si="1"/>
        <v>1</v>
      </c>
    </row>
    <row r="118" spans="1:4">
      <c r="A118" t="s">
        <v>802</v>
      </c>
      <c r="B118">
        <v>1</v>
      </c>
      <c r="C118">
        <v>3</v>
      </c>
      <c r="D118">
        <f t="shared" si="1"/>
        <v>0.33333333333333331</v>
      </c>
    </row>
    <row r="119" spans="1:4">
      <c r="A119" t="s">
        <v>802</v>
      </c>
      <c r="B119">
        <v>1</v>
      </c>
      <c r="C119">
        <v>5</v>
      </c>
      <c r="D119">
        <f t="shared" si="1"/>
        <v>0.2</v>
      </c>
    </row>
    <row r="120" spans="1:4">
      <c r="A120" t="s">
        <v>802</v>
      </c>
      <c r="B120">
        <v>1</v>
      </c>
      <c r="C120">
        <v>5</v>
      </c>
      <c r="D120">
        <f t="shared" si="1"/>
        <v>0.2</v>
      </c>
    </row>
    <row r="121" spans="1:4">
      <c r="A121" t="s">
        <v>802</v>
      </c>
      <c r="B121">
        <v>3</v>
      </c>
      <c r="C121">
        <v>5</v>
      </c>
      <c r="D121">
        <f t="shared" si="1"/>
        <v>0.6</v>
      </c>
    </row>
    <row r="122" spans="1:4">
      <c r="A122" t="s">
        <v>802</v>
      </c>
      <c r="B122">
        <v>1</v>
      </c>
      <c r="C122">
        <v>1</v>
      </c>
      <c r="D122">
        <f t="shared" si="1"/>
        <v>1</v>
      </c>
    </row>
    <row r="123" spans="1:4">
      <c r="A123" t="s">
        <v>802</v>
      </c>
      <c r="B123">
        <v>0</v>
      </c>
      <c r="C123">
        <v>1</v>
      </c>
      <c r="D123">
        <f t="shared" si="1"/>
        <v>0</v>
      </c>
    </row>
    <row r="124" spans="1:4">
      <c r="A124" t="s">
        <v>802</v>
      </c>
      <c r="B124">
        <v>1</v>
      </c>
      <c r="C124">
        <v>5</v>
      </c>
      <c r="D124">
        <f t="shared" si="1"/>
        <v>0.2</v>
      </c>
    </row>
    <row r="125" spans="1:4">
      <c r="A125" t="s">
        <v>802</v>
      </c>
      <c r="B125">
        <v>1</v>
      </c>
      <c r="C125">
        <v>3</v>
      </c>
      <c r="D125">
        <f t="shared" si="1"/>
        <v>0.33333333333333331</v>
      </c>
    </row>
    <row r="126" spans="1:4">
      <c r="A126" t="s">
        <v>802</v>
      </c>
      <c r="B126">
        <v>2</v>
      </c>
      <c r="C126">
        <v>2</v>
      </c>
      <c r="D126">
        <f t="shared" si="1"/>
        <v>1</v>
      </c>
    </row>
    <row r="127" spans="1:4">
      <c r="A127" t="s">
        <v>802</v>
      </c>
      <c r="B127">
        <v>0</v>
      </c>
      <c r="C127">
        <v>2</v>
      </c>
      <c r="D127">
        <f t="shared" si="1"/>
        <v>0</v>
      </c>
    </row>
    <row r="128" spans="1:4">
      <c r="A128" t="s">
        <v>802</v>
      </c>
      <c r="B128">
        <v>1</v>
      </c>
      <c r="C128">
        <v>1</v>
      </c>
      <c r="D128">
        <f t="shared" si="1"/>
        <v>1</v>
      </c>
    </row>
    <row r="129" spans="1:4">
      <c r="A129" t="s">
        <v>802</v>
      </c>
      <c r="B129">
        <v>1</v>
      </c>
      <c r="C129">
        <v>1</v>
      </c>
      <c r="D129">
        <f t="shared" si="1"/>
        <v>1</v>
      </c>
    </row>
    <row r="130" spans="1:4">
      <c r="A130" t="s">
        <v>802</v>
      </c>
      <c r="B130">
        <v>1</v>
      </c>
      <c r="C130">
        <v>5</v>
      </c>
      <c r="D130">
        <f t="shared" si="1"/>
        <v>0.2</v>
      </c>
    </row>
    <row r="131" spans="1:4">
      <c r="A131" t="s">
        <v>802</v>
      </c>
      <c r="B131">
        <v>1</v>
      </c>
      <c r="C131">
        <v>1</v>
      </c>
      <c r="D131">
        <f t="shared" ref="D131:D172" si="2">B131/C131</f>
        <v>1</v>
      </c>
    </row>
    <row r="132" spans="1:4">
      <c r="A132" t="s">
        <v>802</v>
      </c>
      <c r="B132">
        <v>1</v>
      </c>
      <c r="C132">
        <v>2</v>
      </c>
      <c r="D132">
        <f t="shared" si="2"/>
        <v>0.5</v>
      </c>
    </row>
    <row r="133" spans="1:4">
      <c r="A133" t="s">
        <v>802</v>
      </c>
      <c r="B133">
        <v>2</v>
      </c>
      <c r="C133">
        <v>4</v>
      </c>
      <c r="D133">
        <f t="shared" si="2"/>
        <v>0.5</v>
      </c>
    </row>
    <row r="134" spans="1:4">
      <c r="A134" t="s">
        <v>802</v>
      </c>
      <c r="B134">
        <v>1</v>
      </c>
      <c r="C134">
        <v>5</v>
      </c>
      <c r="D134">
        <f t="shared" si="2"/>
        <v>0.2</v>
      </c>
    </row>
    <row r="135" spans="1:4">
      <c r="A135" t="s">
        <v>802</v>
      </c>
      <c r="B135">
        <v>1</v>
      </c>
      <c r="C135">
        <v>3</v>
      </c>
      <c r="D135">
        <f t="shared" si="2"/>
        <v>0.33333333333333331</v>
      </c>
    </row>
    <row r="136" spans="1:4">
      <c r="A136" t="s">
        <v>802</v>
      </c>
      <c r="B136">
        <v>2</v>
      </c>
      <c r="C136">
        <v>4</v>
      </c>
      <c r="D136">
        <f t="shared" si="2"/>
        <v>0.5</v>
      </c>
    </row>
    <row r="137" spans="1:4">
      <c r="A137" t="s">
        <v>802</v>
      </c>
      <c r="B137">
        <v>1</v>
      </c>
      <c r="C137">
        <v>1</v>
      </c>
      <c r="D137">
        <f t="shared" si="2"/>
        <v>1</v>
      </c>
    </row>
    <row r="138" spans="1:4">
      <c r="A138" t="s">
        <v>802</v>
      </c>
      <c r="B138">
        <v>1</v>
      </c>
      <c r="C138">
        <v>3</v>
      </c>
      <c r="D138">
        <f t="shared" si="2"/>
        <v>0.33333333333333331</v>
      </c>
    </row>
    <row r="139" spans="1:4">
      <c r="A139" t="s">
        <v>802</v>
      </c>
      <c r="B139">
        <v>2</v>
      </c>
      <c r="C139">
        <v>4</v>
      </c>
      <c r="D139">
        <f t="shared" si="2"/>
        <v>0.5</v>
      </c>
    </row>
    <row r="140" spans="1:4">
      <c r="A140" t="s">
        <v>802</v>
      </c>
      <c r="B140">
        <v>2</v>
      </c>
      <c r="C140">
        <v>2</v>
      </c>
      <c r="D140">
        <f t="shared" si="2"/>
        <v>1</v>
      </c>
    </row>
    <row r="141" spans="1:4">
      <c r="A141" t="s">
        <v>53</v>
      </c>
      <c r="B141">
        <v>1</v>
      </c>
      <c r="C141">
        <v>2</v>
      </c>
      <c r="D141">
        <f t="shared" si="2"/>
        <v>0.5</v>
      </c>
    </row>
    <row r="142" spans="1:4">
      <c r="A142" t="s">
        <v>53</v>
      </c>
      <c r="B142">
        <v>1</v>
      </c>
      <c r="C142">
        <v>3</v>
      </c>
      <c r="D142">
        <f t="shared" si="2"/>
        <v>0.33333333333333331</v>
      </c>
    </row>
    <row r="143" spans="1:4">
      <c r="A143" t="s">
        <v>53</v>
      </c>
      <c r="B143">
        <v>2</v>
      </c>
      <c r="C143">
        <v>3</v>
      </c>
      <c r="D143">
        <f t="shared" si="2"/>
        <v>0.66666666666666663</v>
      </c>
    </row>
    <row r="144" spans="1:4">
      <c r="A144" t="s">
        <v>53</v>
      </c>
      <c r="B144">
        <v>3</v>
      </c>
      <c r="C144">
        <v>5</v>
      </c>
      <c r="D144">
        <f t="shared" si="2"/>
        <v>0.6</v>
      </c>
    </row>
    <row r="145" spans="1:4">
      <c r="A145" t="s">
        <v>53</v>
      </c>
      <c r="B145">
        <v>2</v>
      </c>
      <c r="C145">
        <v>2</v>
      </c>
      <c r="D145">
        <f t="shared" si="2"/>
        <v>1</v>
      </c>
    </row>
    <row r="146" spans="1:4">
      <c r="A146" t="s">
        <v>53</v>
      </c>
      <c r="B146">
        <v>1</v>
      </c>
      <c r="C146">
        <v>2</v>
      </c>
      <c r="D146">
        <f t="shared" si="2"/>
        <v>0.5</v>
      </c>
    </row>
    <row r="147" spans="1:4">
      <c r="A147" t="s">
        <v>53</v>
      </c>
      <c r="B147">
        <v>1</v>
      </c>
      <c r="C147">
        <v>3</v>
      </c>
      <c r="D147">
        <f t="shared" si="2"/>
        <v>0.33333333333333331</v>
      </c>
    </row>
    <row r="148" spans="1:4">
      <c r="A148" t="s">
        <v>53</v>
      </c>
      <c r="B148">
        <v>1</v>
      </c>
      <c r="C148">
        <v>1</v>
      </c>
      <c r="D148">
        <f t="shared" si="2"/>
        <v>1</v>
      </c>
    </row>
    <row r="149" spans="1:4">
      <c r="A149" t="s">
        <v>53</v>
      </c>
      <c r="B149">
        <v>1</v>
      </c>
      <c r="C149">
        <v>2</v>
      </c>
      <c r="D149">
        <f t="shared" si="2"/>
        <v>0.5</v>
      </c>
    </row>
    <row r="150" spans="1:4">
      <c r="A150" t="s">
        <v>53</v>
      </c>
      <c r="B150">
        <v>0</v>
      </c>
      <c r="C150">
        <v>5</v>
      </c>
      <c r="D150">
        <f t="shared" si="2"/>
        <v>0</v>
      </c>
    </row>
    <row r="151" spans="1:4">
      <c r="A151" t="s">
        <v>53</v>
      </c>
      <c r="B151">
        <v>2</v>
      </c>
      <c r="C151">
        <v>4</v>
      </c>
      <c r="D151">
        <f t="shared" si="2"/>
        <v>0.5</v>
      </c>
    </row>
    <row r="152" spans="1:4">
      <c r="A152" t="s">
        <v>53</v>
      </c>
      <c r="B152">
        <v>2</v>
      </c>
      <c r="C152">
        <v>5</v>
      </c>
      <c r="D152">
        <f t="shared" si="2"/>
        <v>0.4</v>
      </c>
    </row>
    <row r="153" spans="1:4">
      <c r="A153" t="s">
        <v>53</v>
      </c>
      <c r="B153">
        <v>1</v>
      </c>
      <c r="C153">
        <v>5</v>
      </c>
      <c r="D153">
        <f t="shared" si="2"/>
        <v>0.2</v>
      </c>
    </row>
    <row r="154" spans="1:4">
      <c r="A154" t="s">
        <v>53</v>
      </c>
      <c r="B154">
        <v>2</v>
      </c>
      <c r="C154">
        <v>3</v>
      </c>
      <c r="D154">
        <f t="shared" si="2"/>
        <v>0.66666666666666663</v>
      </c>
    </row>
    <row r="155" spans="1:4">
      <c r="A155" t="s">
        <v>53</v>
      </c>
      <c r="B155">
        <v>2</v>
      </c>
      <c r="C155">
        <v>2</v>
      </c>
      <c r="D155">
        <f t="shared" si="2"/>
        <v>1</v>
      </c>
    </row>
    <row r="156" spans="1:4">
      <c r="A156" t="s">
        <v>53</v>
      </c>
      <c r="B156">
        <v>1</v>
      </c>
      <c r="C156">
        <v>1</v>
      </c>
      <c r="D156">
        <f t="shared" si="2"/>
        <v>1</v>
      </c>
    </row>
    <row r="157" spans="1:4">
      <c r="A157" t="s">
        <v>53</v>
      </c>
      <c r="B157">
        <v>1</v>
      </c>
      <c r="C157">
        <v>1</v>
      </c>
      <c r="D157">
        <f t="shared" si="2"/>
        <v>1</v>
      </c>
    </row>
    <row r="158" spans="1:4">
      <c r="A158" t="s">
        <v>53</v>
      </c>
      <c r="B158">
        <v>2</v>
      </c>
      <c r="C158">
        <v>5</v>
      </c>
      <c r="D158">
        <f t="shared" si="2"/>
        <v>0.4</v>
      </c>
    </row>
    <row r="159" spans="1:4">
      <c r="A159" t="s">
        <v>53</v>
      </c>
      <c r="B159">
        <v>1</v>
      </c>
      <c r="C159">
        <v>5</v>
      </c>
      <c r="D159">
        <f t="shared" si="2"/>
        <v>0.2</v>
      </c>
    </row>
    <row r="160" spans="1:4">
      <c r="A160" t="s">
        <v>53</v>
      </c>
      <c r="B160">
        <v>1</v>
      </c>
      <c r="C160">
        <v>5</v>
      </c>
      <c r="D160">
        <f t="shared" si="2"/>
        <v>0.2</v>
      </c>
    </row>
    <row r="161" spans="1:4">
      <c r="A161" t="s">
        <v>53</v>
      </c>
      <c r="B161">
        <v>1</v>
      </c>
      <c r="C161">
        <v>2</v>
      </c>
      <c r="D161">
        <f t="shared" si="2"/>
        <v>0.5</v>
      </c>
    </row>
    <row r="162" spans="1:4">
      <c r="A162" t="s">
        <v>53</v>
      </c>
      <c r="B162">
        <v>1</v>
      </c>
      <c r="C162">
        <v>1</v>
      </c>
      <c r="D162">
        <f t="shared" si="2"/>
        <v>1</v>
      </c>
    </row>
    <row r="163" spans="1:4">
      <c r="A163" t="s">
        <v>53</v>
      </c>
      <c r="B163">
        <v>3</v>
      </c>
      <c r="C163">
        <v>4</v>
      </c>
      <c r="D163">
        <f t="shared" si="2"/>
        <v>0.75</v>
      </c>
    </row>
    <row r="164" spans="1:4">
      <c r="A164" t="s">
        <v>53</v>
      </c>
      <c r="B164">
        <v>2</v>
      </c>
      <c r="C164">
        <v>2</v>
      </c>
      <c r="D164">
        <f t="shared" si="2"/>
        <v>1</v>
      </c>
    </row>
    <row r="165" spans="1:4">
      <c r="A165" t="s">
        <v>53</v>
      </c>
      <c r="B165">
        <v>1</v>
      </c>
      <c r="C165">
        <v>1</v>
      </c>
      <c r="D165">
        <f t="shared" si="2"/>
        <v>1</v>
      </c>
    </row>
    <row r="166" spans="1:4">
      <c r="A166" t="s">
        <v>53</v>
      </c>
      <c r="B166">
        <v>1</v>
      </c>
      <c r="C166">
        <v>4</v>
      </c>
      <c r="D166">
        <f t="shared" si="2"/>
        <v>0.25</v>
      </c>
    </row>
    <row r="167" spans="1:4">
      <c r="A167" t="s">
        <v>53</v>
      </c>
      <c r="B167">
        <v>1</v>
      </c>
      <c r="C167">
        <v>1</v>
      </c>
      <c r="D167">
        <f t="shared" si="2"/>
        <v>1</v>
      </c>
    </row>
    <row r="168" spans="1:4">
      <c r="A168" t="s">
        <v>53</v>
      </c>
      <c r="B168">
        <v>1</v>
      </c>
      <c r="C168">
        <v>1</v>
      </c>
      <c r="D168">
        <f t="shared" si="2"/>
        <v>1</v>
      </c>
    </row>
    <row r="169" spans="1:4">
      <c r="A169" t="s">
        <v>53</v>
      </c>
      <c r="B169">
        <v>0</v>
      </c>
      <c r="C169">
        <v>4</v>
      </c>
      <c r="D169">
        <f t="shared" si="2"/>
        <v>0</v>
      </c>
    </row>
    <row r="170" spans="1:4">
      <c r="A170" t="s">
        <v>53</v>
      </c>
      <c r="B170">
        <v>1</v>
      </c>
      <c r="C170">
        <v>1</v>
      </c>
      <c r="D170">
        <f t="shared" si="2"/>
        <v>1</v>
      </c>
    </row>
    <row r="171" spans="1:4">
      <c r="A171" t="s">
        <v>53</v>
      </c>
      <c r="B171">
        <v>1</v>
      </c>
      <c r="C171">
        <v>2</v>
      </c>
      <c r="D171">
        <f t="shared" si="2"/>
        <v>0.5</v>
      </c>
    </row>
    <row r="172" spans="1:4">
      <c r="A172" t="s">
        <v>53</v>
      </c>
      <c r="B172">
        <v>1</v>
      </c>
      <c r="C172">
        <v>3</v>
      </c>
      <c r="D172">
        <f t="shared" si="2"/>
        <v>0.33333333333333331</v>
      </c>
    </row>
    <row r="178" spans="1:1">
      <c r="A178" t="s">
        <v>1004</v>
      </c>
    </row>
    <row r="179" spans="1:1">
      <c r="A179" t="s">
        <v>562</v>
      </c>
    </row>
    <row r="180" spans="1:1">
      <c r="A180" t="s">
        <v>1005</v>
      </c>
    </row>
    <row r="181" spans="1:1">
      <c r="A181" t="s">
        <v>1006</v>
      </c>
    </row>
  </sheetData>
  <conditionalFormatting sqref="B1:B1048576">
    <cfRule type="colorScale" priority="1">
      <colorScale>
        <cfvo type="min"/>
        <cfvo type="num" val="0.05"/>
        <color rgb="FFFF7128"/>
        <color rgb="FFFFEF9C"/>
      </colorScale>
    </cfRule>
    <cfRule type="colorScale" priority="2">
      <colorScale>
        <cfvo type="min"/>
        <cfvo type="num" val="0"/>
        <color rgb="FFFF7128"/>
        <color rgb="FFFFEF9C"/>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9FD35-A46E-F14A-8536-DE21399C7FD0}">
  <dimension ref="A1:CM276"/>
  <sheetViews>
    <sheetView topLeftCell="A211" workbookViewId="0">
      <selection activeCell="C230" sqref="C230"/>
    </sheetView>
  </sheetViews>
  <sheetFormatPr baseColWidth="10" defaultRowHeight="16"/>
  <cols>
    <col min="3" max="3" width="14.1640625" customWidth="1"/>
    <col min="4" max="4" width="0" hidden="1" customWidth="1"/>
    <col min="5" max="7" width="10.83203125" hidden="1" customWidth="1"/>
    <col min="8" max="8" width="10.83203125" customWidth="1"/>
    <col min="9" max="10" width="10.83203125" hidden="1" customWidth="1"/>
    <col min="11" max="18" width="0" hidden="1" customWidth="1"/>
    <col min="22" max="22" width="5.6640625" customWidth="1"/>
    <col min="23" max="28" width="5.5" customWidth="1"/>
    <col min="29" max="29" width="5.5" hidden="1" customWidth="1"/>
    <col min="30" max="30" width="5.5" customWidth="1"/>
    <col min="31" max="31" width="5.5" style="35" customWidth="1"/>
    <col min="32" max="43" width="5.5" customWidth="1"/>
    <col min="44" max="44" width="5.5" hidden="1" customWidth="1"/>
    <col min="45" max="45" width="5.5" customWidth="1"/>
    <col min="62" max="62" width="65.33203125" customWidth="1"/>
    <col min="63" max="63" width="31.83203125" style="5" hidden="1" customWidth="1"/>
    <col min="64" max="64" width="9" style="5" hidden="1" customWidth="1"/>
    <col min="65" max="70" width="9" style="11" hidden="1" customWidth="1"/>
    <col min="71" max="72" width="25" style="5" hidden="1" customWidth="1"/>
    <col min="73" max="73" width="10.83203125" style="11"/>
    <col min="74" max="90" width="9.5" style="11" customWidth="1"/>
  </cols>
  <sheetData>
    <row r="1" spans="1:91" ht="31" customHeight="1">
      <c r="V1" s="20"/>
      <c r="W1" s="20"/>
      <c r="X1" s="20"/>
      <c r="Y1" s="21" t="s">
        <v>1330</v>
      </c>
      <c r="Z1" s="20"/>
      <c r="AA1" s="20"/>
      <c r="AB1" s="20"/>
      <c r="AC1" s="20"/>
      <c r="AD1" s="31"/>
      <c r="AE1" s="30"/>
      <c r="AF1" s="22"/>
      <c r="AG1" s="23" t="s">
        <v>1331</v>
      </c>
      <c r="AH1" s="22"/>
      <c r="AI1" s="22"/>
      <c r="AJ1" s="22"/>
      <c r="AK1" s="22"/>
      <c r="AL1" s="27"/>
      <c r="AM1" s="25" t="s">
        <v>1332</v>
      </c>
      <c r="AN1" s="24"/>
      <c r="AO1" s="24"/>
      <c r="AP1" s="24"/>
      <c r="AQ1" s="32"/>
    </row>
    <row r="2" spans="1:91" s="13" customFormat="1" ht="21">
      <c r="D2" s="13" t="s">
        <v>1</v>
      </c>
      <c r="E2" s="13" t="s">
        <v>2</v>
      </c>
      <c r="F2" s="13" t="s">
        <v>3</v>
      </c>
      <c r="G2" s="13" t="s">
        <v>4</v>
      </c>
      <c r="H2" s="13" t="s">
        <v>5</v>
      </c>
      <c r="J2" s="13" t="s">
        <v>6</v>
      </c>
      <c r="K2" s="13" t="s">
        <v>7</v>
      </c>
      <c r="L2" s="13" t="s">
        <v>8</v>
      </c>
      <c r="M2" s="13" t="s">
        <v>9</v>
      </c>
      <c r="N2" s="13" t="s">
        <v>10</v>
      </c>
      <c r="O2" s="13" t="s">
        <v>11</v>
      </c>
      <c r="P2" s="13" t="s">
        <v>12</v>
      </c>
      <c r="Q2" s="13" t="s">
        <v>13</v>
      </c>
      <c r="R2" s="13" t="s">
        <v>14</v>
      </c>
      <c r="V2" s="20" t="s">
        <v>15</v>
      </c>
      <c r="W2" s="20" t="s">
        <v>19</v>
      </c>
      <c r="X2" s="20" t="s">
        <v>21</v>
      </c>
      <c r="Y2" s="20" t="s">
        <v>22</v>
      </c>
      <c r="Z2" s="20" t="s">
        <v>23</v>
      </c>
      <c r="AA2" s="20" t="s">
        <v>24</v>
      </c>
      <c r="AB2" s="20" t="s">
        <v>25</v>
      </c>
      <c r="AC2" s="20" t="s">
        <v>26</v>
      </c>
      <c r="AD2" s="31" t="s">
        <v>27</v>
      </c>
      <c r="AE2" s="30" t="s">
        <v>38</v>
      </c>
      <c r="AF2" s="22" t="s">
        <v>28</v>
      </c>
      <c r="AG2" s="22" t="s">
        <v>29</v>
      </c>
      <c r="AH2" s="22" t="s">
        <v>30</v>
      </c>
      <c r="AI2" s="22" t="s">
        <v>31</v>
      </c>
      <c r="AJ2" s="22" t="s">
        <v>32</v>
      </c>
      <c r="AK2" s="22" t="s">
        <v>33</v>
      </c>
      <c r="AL2" s="27" t="s">
        <v>34</v>
      </c>
      <c r="AM2" s="24" t="s">
        <v>16</v>
      </c>
      <c r="AN2" s="24" t="s">
        <v>17</v>
      </c>
      <c r="AO2" s="24" t="s">
        <v>18</v>
      </c>
      <c r="AP2" s="24" t="s">
        <v>35</v>
      </c>
      <c r="AQ2" s="32" t="s">
        <v>36</v>
      </c>
      <c r="AR2" s="13" t="s">
        <v>37</v>
      </c>
      <c r="AS2" s="13" t="s">
        <v>20</v>
      </c>
      <c r="AX2" s="13" t="s">
        <v>39</v>
      </c>
      <c r="AY2" s="13" t="s">
        <v>40</v>
      </c>
      <c r="AZ2" s="13" t="s">
        <v>41</v>
      </c>
      <c r="BA2" s="13" t="s">
        <v>42</v>
      </c>
      <c r="BB2" s="13" t="s">
        <v>1099</v>
      </c>
      <c r="BD2" s="13" t="s">
        <v>43</v>
      </c>
      <c r="BE2" s="13" t="s">
        <v>44</v>
      </c>
      <c r="BF2" s="13" t="s">
        <v>45</v>
      </c>
      <c r="BG2" s="13" t="s">
        <v>46</v>
      </c>
      <c r="BH2" s="13" t="s">
        <v>47</v>
      </c>
      <c r="BI2" s="13" t="s">
        <v>48</v>
      </c>
      <c r="BJ2" s="13" t="s">
        <v>49</v>
      </c>
      <c r="BK2" s="14" t="s">
        <v>1039</v>
      </c>
      <c r="BL2" s="14"/>
      <c r="BM2" s="11" t="s">
        <v>1144</v>
      </c>
      <c r="BN2" s="11" t="s">
        <v>1151</v>
      </c>
      <c r="BO2" s="11" t="s">
        <v>1333</v>
      </c>
      <c r="BP2" s="11" t="s">
        <v>1150</v>
      </c>
      <c r="BQ2" s="11" t="s">
        <v>1148</v>
      </c>
      <c r="BR2" s="11" t="s">
        <v>1163</v>
      </c>
      <c r="BS2" s="14"/>
      <c r="BT2" s="14"/>
      <c r="BU2" s="15" t="s">
        <v>1311</v>
      </c>
      <c r="BV2" s="15" t="s">
        <v>1309</v>
      </c>
      <c r="BW2" s="15" t="s">
        <v>1310</v>
      </c>
      <c r="BX2" s="15" t="s">
        <v>1312</v>
      </c>
      <c r="BY2" s="15" t="s">
        <v>1315</v>
      </c>
      <c r="BZ2" s="15" t="s">
        <v>1313</v>
      </c>
      <c r="CA2" s="15" t="s">
        <v>1314</v>
      </c>
      <c r="CB2" s="15" t="s">
        <v>1317</v>
      </c>
      <c r="CC2" s="15" t="s">
        <v>1154</v>
      </c>
      <c r="CD2" s="15" t="s">
        <v>1318</v>
      </c>
      <c r="CE2" s="15" t="s">
        <v>1323</v>
      </c>
      <c r="CF2" s="15" t="s">
        <v>1319</v>
      </c>
      <c r="CG2" s="15" t="s">
        <v>1316</v>
      </c>
      <c r="CH2" s="15" t="s">
        <v>1124</v>
      </c>
      <c r="CI2" s="15" t="s">
        <v>1320</v>
      </c>
      <c r="CJ2" s="15" t="s">
        <v>1321</v>
      </c>
      <c r="CK2" s="15" t="s">
        <v>1324</v>
      </c>
      <c r="CL2" s="15" t="s">
        <v>1325</v>
      </c>
      <c r="CM2" s="13" t="s">
        <v>50</v>
      </c>
    </row>
    <row r="3" spans="1:91">
      <c r="A3" t="s">
        <v>279</v>
      </c>
      <c r="B3" t="s">
        <v>280</v>
      </c>
      <c r="C3" t="s">
        <v>281</v>
      </c>
      <c r="D3" t="s">
        <v>70</v>
      </c>
      <c r="E3" t="s">
        <v>144</v>
      </c>
      <c r="F3" t="s">
        <v>56</v>
      </c>
      <c r="G3" t="s">
        <v>72</v>
      </c>
      <c r="H3" t="s">
        <v>227</v>
      </c>
      <c r="I3" t="str">
        <f>H3</f>
        <v>Denmark</v>
      </c>
      <c r="J3" t="s">
        <v>59</v>
      </c>
      <c r="K3" t="s">
        <v>60</v>
      </c>
      <c r="L3">
        <v>3</v>
      </c>
      <c r="M3">
        <v>2</v>
      </c>
      <c r="N3">
        <v>5</v>
      </c>
      <c r="O3">
        <v>2</v>
      </c>
      <c r="P3">
        <v>4</v>
      </c>
      <c r="Q3">
        <v>5</v>
      </c>
      <c r="R3">
        <v>2</v>
      </c>
      <c r="S3">
        <v>0</v>
      </c>
      <c r="U3">
        <v>4</v>
      </c>
      <c r="V3">
        <v>5</v>
      </c>
      <c r="W3">
        <v>5</v>
      </c>
      <c r="X3">
        <v>4</v>
      </c>
      <c r="Y3">
        <v>5</v>
      </c>
      <c r="Z3">
        <v>5</v>
      </c>
      <c r="AA3">
        <v>5</v>
      </c>
      <c r="AB3">
        <v>1</v>
      </c>
      <c r="AC3">
        <v>1</v>
      </c>
      <c r="AD3">
        <v>5</v>
      </c>
      <c r="AE3" s="35">
        <v>4</v>
      </c>
      <c r="AF3">
        <v>3</v>
      </c>
      <c r="AG3">
        <v>3</v>
      </c>
      <c r="AH3">
        <v>1</v>
      </c>
      <c r="AI3">
        <v>4</v>
      </c>
      <c r="AJ3">
        <v>4</v>
      </c>
      <c r="AK3">
        <v>3</v>
      </c>
      <c r="AL3">
        <v>4</v>
      </c>
      <c r="AM3">
        <v>3</v>
      </c>
      <c r="AN3">
        <v>3</v>
      </c>
      <c r="AO3">
        <v>3</v>
      </c>
      <c r="AP3">
        <v>2</v>
      </c>
      <c r="AQ3">
        <v>2</v>
      </c>
      <c r="AR3">
        <v>6</v>
      </c>
      <c r="AS3">
        <v>5</v>
      </c>
      <c r="AT3">
        <f t="shared" ref="AT3:AT34" si="0">AVERAGE(AE3,AF3,AG3,AH3,AI3,AJ3,AK3,AL3)</f>
        <v>3.25</v>
      </c>
      <c r="AU3">
        <f>IF(AT3&gt;3,1,0)</f>
        <v>1</v>
      </c>
      <c r="AV3">
        <f t="shared" ref="AV3:AV34" si="1">AVERAGE(AX5,V3,W3,X3:AB3,AD3)</f>
        <v>4.375</v>
      </c>
      <c r="AW3">
        <f>IF(AV3&gt;3, 1, 0)</f>
        <v>1</v>
      </c>
      <c r="AX3" t="s">
        <v>282</v>
      </c>
      <c r="AY3" t="s">
        <v>283</v>
      </c>
      <c r="AZ3" t="s">
        <v>284</v>
      </c>
      <c r="BA3">
        <v>1</v>
      </c>
      <c r="BC3">
        <f t="shared" ref="BC3:BC66" si="2">IF(BB3="",BA3,BB3)</f>
        <v>1</v>
      </c>
      <c r="BD3">
        <v>1</v>
      </c>
      <c r="BE3">
        <v>3</v>
      </c>
      <c r="BF3">
        <f>IF(BE3=1,0,1)</f>
        <v>1</v>
      </c>
      <c r="BG3" t="s">
        <v>285</v>
      </c>
      <c r="BH3" t="s">
        <v>286</v>
      </c>
      <c r="BI3">
        <v>6.0069444444444441E-3</v>
      </c>
      <c r="BJ3" t="s">
        <v>287</v>
      </c>
      <c r="BK3" s="5" t="s">
        <v>736</v>
      </c>
      <c r="BL3" s="5" t="s">
        <v>1144</v>
      </c>
      <c r="BM3" s="11" t="b">
        <f t="shared" ref="BM3:BR12" si="3">ISNUMBER(SEARCH(BM$2,$BL3))</f>
        <v>1</v>
      </c>
      <c r="BN3" s="11" t="b">
        <f t="shared" si="3"/>
        <v>0</v>
      </c>
      <c r="BO3" s="11" t="b">
        <f t="shared" si="3"/>
        <v>0</v>
      </c>
      <c r="BP3" s="11" t="b">
        <f t="shared" si="3"/>
        <v>0</v>
      </c>
      <c r="BQ3" s="11" t="b">
        <f t="shared" si="3"/>
        <v>0</v>
      </c>
      <c r="BR3" s="11" t="b">
        <f t="shared" si="3"/>
        <v>0</v>
      </c>
      <c r="BS3" s="5" t="s">
        <v>1040</v>
      </c>
      <c r="BU3" s="11" t="b">
        <f>ISNUMBER(SEARCH($BU$2,BS3))</f>
        <v>0</v>
      </c>
      <c r="BV3" s="11" t="e">
        <f>#REF!=ISNUMBER(SEARCH("NLU",BS3))</f>
        <v>#REF!</v>
      </c>
      <c r="BW3" s="11" t="b">
        <f t="shared" ref="BW3:CJ3" si="4">ISNUMBER(SEARCH(BW$2,$BS3))</f>
        <v>0</v>
      </c>
      <c r="BX3" s="11" t="b">
        <f t="shared" si="4"/>
        <v>0</v>
      </c>
      <c r="BY3" s="11" t="b">
        <f t="shared" si="4"/>
        <v>1</v>
      </c>
      <c r="BZ3" s="11" t="b">
        <f t="shared" si="4"/>
        <v>0</v>
      </c>
      <c r="CA3" s="11" t="b">
        <f t="shared" si="4"/>
        <v>0</v>
      </c>
      <c r="CB3" s="11" t="b">
        <f t="shared" si="4"/>
        <v>0</v>
      </c>
      <c r="CC3" s="11" t="b">
        <f t="shared" si="4"/>
        <v>0</v>
      </c>
      <c r="CD3" s="11" t="b">
        <f t="shared" si="4"/>
        <v>0</v>
      </c>
      <c r="CE3" s="11" t="b">
        <f t="shared" si="4"/>
        <v>0</v>
      </c>
      <c r="CF3" s="11" t="b">
        <f t="shared" si="4"/>
        <v>0</v>
      </c>
      <c r="CG3" s="11" t="b">
        <f t="shared" si="4"/>
        <v>0</v>
      </c>
      <c r="CH3" s="11" t="b">
        <f t="shared" si="4"/>
        <v>0</v>
      </c>
      <c r="CI3" s="11" t="b">
        <f t="shared" si="4"/>
        <v>0</v>
      </c>
      <c r="CJ3" s="11" t="b">
        <f t="shared" si="4"/>
        <v>0</v>
      </c>
      <c r="CK3" s="11" t="b">
        <f>ISNUMBER(SEARCH($CK$2,$BT3))</f>
        <v>0</v>
      </c>
      <c r="CL3" s="11" t="b">
        <f>ISNUMBER(SEARCH($CL$2,$BT3))</f>
        <v>0</v>
      </c>
      <c r="CM3" t="s">
        <v>92</v>
      </c>
    </row>
    <row r="4" spans="1:91">
      <c r="A4" t="s">
        <v>288</v>
      </c>
      <c r="B4" t="s">
        <v>289</v>
      </c>
      <c r="C4" t="s">
        <v>281</v>
      </c>
      <c r="D4" t="s">
        <v>70</v>
      </c>
      <c r="E4" t="s">
        <v>95</v>
      </c>
      <c r="F4" t="s">
        <v>56</v>
      </c>
      <c r="G4" t="s">
        <v>57</v>
      </c>
      <c r="H4" t="s">
        <v>109</v>
      </c>
      <c r="I4" t="str">
        <f t="shared" ref="I4:I67" si="5">H4</f>
        <v>UK</v>
      </c>
      <c r="J4" t="s">
        <v>74</v>
      </c>
      <c r="K4" t="s">
        <v>98</v>
      </c>
      <c r="L4">
        <v>4</v>
      </c>
      <c r="M4">
        <v>4</v>
      </c>
      <c r="N4">
        <v>4</v>
      </c>
      <c r="O4">
        <v>3</v>
      </c>
      <c r="P4">
        <v>1</v>
      </c>
      <c r="Q4">
        <v>4</v>
      </c>
      <c r="R4">
        <v>1</v>
      </c>
      <c r="S4">
        <v>1</v>
      </c>
      <c r="T4">
        <v>2</v>
      </c>
      <c r="V4">
        <v>0</v>
      </c>
      <c r="W4">
        <v>5</v>
      </c>
      <c r="X4">
        <v>6</v>
      </c>
      <c r="Y4">
        <v>6</v>
      </c>
      <c r="Z4">
        <v>6</v>
      </c>
      <c r="AA4">
        <v>6</v>
      </c>
      <c r="AB4">
        <v>0</v>
      </c>
      <c r="AC4">
        <v>6</v>
      </c>
      <c r="AD4">
        <v>0</v>
      </c>
      <c r="AE4" s="35">
        <v>1</v>
      </c>
      <c r="AF4">
        <v>6</v>
      </c>
      <c r="AG4">
        <v>4</v>
      </c>
      <c r="AH4">
        <v>0</v>
      </c>
      <c r="AI4">
        <v>6</v>
      </c>
      <c r="AJ4">
        <v>0</v>
      </c>
      <c r="AK4">
        <v>4</v>
      </c>
      <c r="AL4">
        <v>1</v>
      </c>
      <c r="AM4">
        <v>1</v>
      </c>
      <c r="AN4">
        <v>1</v>
      </c>
      <c r="AO4">
        <v>2</v>
      </c>
      <c r="AP4">
        <v>0</v>
      </c>
      <c r="AQ4">
        <v>1</v>
      </c>
      <c r="AR4">
        <v>6</v>
      </c>
      <c r="AS4">
        <v>5</v>
      </c>
      <c r="AT4">
        <f t="shared" si="0"/>
        <v>2.75</v>
      </c>
      <c r="AU4">
        <f t="shared" ref="AU4:AU67" si="6">IF(AT4&gt;3,1,0)</f>
        <v>0</v>
      </c>
      <c r="AV4">
        <f t="shared" si="1"/>
        <v>3.625</v>
      </c>
      <c r="AW4">
        <f t="shared" ref="AW4:AW67" si="7">IF(AV4&gt;3, 1, 0)</f>
        <v>1</v>
      </c>
      <c r="AX4" t="s">
        <v>282</v>
      </c>
      <c r="AY4" t="s">
        <v>290</v>
      </c>
      <c r="AZ4" t="s">
        <v>291</v>
      </c>
      <c r="BA4">
        <v>1</v>
      </c>
      <c r="BC4">
        <f t="shared" si="2"/>
        <v>1</v>
      </c>
      <c r="BD4">
        <v>1</v>
      </c>
      <c r="BE4">
        <v>4</v>
      </c>
      <c r="BF4">
        <f t="shared" ref="BF4:BF67" si="8">IF(BE4=1,0,1)</f>
        <v>1</v>
      </c>
      <c r="BG4" t="s">
        <v>292</v>
      </c>
      <c r="BH4" t="s">
        <v>286</v>
      </c>
      <c r="BI4">
        <v>4.9305555555555552E-3</v>
      </c>
      <c r="BK4" s="5" t="s">
        <v>1041</v>
      </c>
      <c r="BM4" s="11" t="b">
        <f t="shared" si="3"/>
        <v>0</v>
      </c>
      <c r="BN4" s="11" t="b">
        <f t="shared" si="3"/>
        <v>0</v>
      </c>
      <c r="BO4" s="11" t="b">
        <f t="shared" si="3"/>
        <v>0</v>
      </c>
      <c r="BP4" s="11" t="b">
        <f t="shared" si="3"/>
        <v>0</v>
      </c>
      <c r="BQ4" s="11" t="b">
        <f t="shared" si="3"/>
        <v>0</v>
      </c>
      <c r="BR4" s="11" t="b">
        <f t="shared" si="3"/>
        <v>0</v>
      </c>
      <c r="BU4" s="11" t="b">
        <f t="shared" ref="BU4:BU67" si="9">ISNUMBER(SEARCH($BU$2,BS4))</f>
        <v>0</v>
      </c>
      <c r="BV4" s="11" t="b">
        <f t="shared" ref="BV4:BV67" si="10">ISNUMBER(SEARCH("NLU",BS4))</f>
        <v>0</v>
      </c>
      <c r="BW4" s="11" t="b">
        <f t="shared" ref="BW4:CJ19" si="11">ISNUMBER(SEARCH(BW$2,$BS4))</f>
        <v>0</v>
      </c>
      <c r="BX4" s="11" t="b">
        <f t="shared" si="11"/>
        <v>0</v>
      </c>
      <c r="BY4" s="11" t="b">
        <f t="shared" si="11"/>
        <v>0</v>
      </c>
      <c r="BZ4" s="11" t="b">
        <f t="shared" si="11"/>
        <v>0</v>
      </c>
      <c r="CA4" s="11" t="b">
        <f t="shared" si="11"/>
        <v>0</v>
      </c>
      <c r="CB4" s="11" t="b">
        <f t="shared" si="11"/>
        <v>0</v>
      </c>
      <c r="CC4" s="11" t="b">
        <f t="shared" si="11"/>
        <v>0</v>
      </c>
      <c r="CD4" s="11" t="b">
        <f>ISNUMBER(SEARCH(CD$2,$BS4))</f>
        <v>0</v>
      </c>
      <c r="CE4" s="11" t="b">
        <f t="shared" si="11"/>
        <v>0</v>
      </c>
      <c r="CF4" s="11" t="b">
        <f t="shared" si="11"/>
        <v>0</v>
      </c>
      <c r="CG4" s="11" t="b">
        <f t="shared" si="11"/>
        <v>0</v>
      </c>
      <c r="CH4" s="11" t="b">
        <f t="shared" si="11"/>
        <v>0</v>
      </c>
      <c r="CI4" s="11" t="b">
        <f t="shared" si="11"/>
        <v>0</v>
      </c>
      <c r="CJ4" s="11" t="b">
        <f t="shared" ref="CJ4:CJ18" si="12">ISNUMBER(SEARCH(CJ$2,$BS4))</f>
        <v>0</v>
      </c>
      <c r="CK4" s="11" t="b">
        <f t="shared" ref="CK4:CK35" si="13">ISNUMBER(SEARCH($CK$2,BT4))</f>
        <v>0</v>
      </c>
      <c r="CL4" s="11" t="b">
        <f t="shared" ref="CL4:CL67" si="14">ISNUMBER(SEARCH($CL$2,$BT4))</f>
        <v>0</v>
      </c>
    </row>
    <row r="5" spans="1:91">
      <c r="A5" t="s">
        <v>293</v>
      </c>
      <c r="B5" t="s">
        <v>294</v>
      </c>
      <c r="C5" t="s">
        <v>281</v>
      </c>
      <c r="D5" t="s">
        <v>70</v>
      </c>
      <c r="E5" t="s">
        <v>55</v>
      </c>
      <c r="F5" t="s">
        <v>83</v>
      </c>
      <c r="G5" t="s">
        <v>124</v>
      </c>
      <c r="H5" t="s">
        <v>295</v>
      </c>
      <c r="I5" t="str">
        <f t="shared" si="5"/>
        <v>Do not wish to answer</v>
      </c>
      <c r="J5" t="s">
        <v>74</v>
      </c>
      <c r="K5" t="s">
        <v>296</v>
      </c>
      <c r="L5">
        <v>3</v>
      </c>
      <c r="M5">
        <v>4</v>
      </c>
      <c r="N5">
        <v>1</v>
      </c>
      <c r="O5">
        <v>1</v>
      </c>
      <c r="P5">
        <v>3</v>
      </c>
      <c r="Q5">
        <v>4</v>
      </c>
      <c r="R5">
        <v>0</v>
      </c>
      <c r="S5">
        <v>-1</v>
      </c>
      <c r="V5">
        <v>0</v>
      </c>
      <c r="W5">
        <v>1</v>
      </c>
      <c r="X5">
        <v>0</v>
      </c>
      <c r="Y5">
        <v>0</v>
      </c>
      <c r="Z5">
        <v>0</v>
      </c>
      <c r="AA5">
        <v>4</v>
      </c>
      <c r="AB5">
        <v>0</v>
      </c>
      <c r="AC5">
        <v>6</v>
      </c>
      <c r="AD5">
        <v>0</v>
      </c>
      <c r="AE5" s="35">
        <v>2</v>
      </c>
      <c r="AF5">
        <v>0</v>
      </c>
      <c r="AG5">
        <v>0</v>
      </c>
      <c r="AH5">
        <v>0</v>
      </c>
      <c r="AI5">
        <v>5</v>
      </c>
      <c r="AJ5">
        <v>1</v>
      </c>
      <c r="AK5">
        <v>0</v>
      </c>
      <c r="AL5">
        <v>0</v>
      </c>
      <c r="AM5">
        <v>2</v>
      </c>
      <c r="AN5">
        <v>1</v>
      </c>
      <c r="AO5">
        <v>1</v>
      </c>
      <c r="AP5">
        <v>1</v>
      </c>
      <c r="AQ5">
        <v>1</v>
      </c>
      <c r="AR5">
        <v>6</v>
      </c>
      <c r="AS5">
        <v>4</v>
      </c>
      <c r="AT5">
        <f t="shared" si="0"/>
        <v>1</v>
      </c>
      <c r="AU5">
        <f t="shared" si="6"/>
        <v>0</v>
      </c>
      <c r="AV5">
        <f t="shared" si="1"/>
        <v>0.625</v>
      </c>
      <c r="AW5">
        <f t="shared" si="7"/>
        <v>0</v>
      </c>
      <c r="AX5" t="s">
        <v>297</v>
      </c>
      <c r="AY5" t="s">
        <v>298</v>
      </c>
      <c r="AZ5" t="s">
        <v>299</v>
      </c>
      <c r="BA5">
        <v>1</v>
      </c>
      <c r="BC5">
        <f t="shared" si="2"/>
        <v>1</v>
      </c>
      <c r="BD5">
        <v>1</v>
      </c>
      <c r="BE5">
        <v>5</v>
      </c>
      <c r="BF5">
        <f t="shared" si="8"/>
        <v>1</v>
      </c>
      <c r="BG5" t="s">
        <v>300</v>
      </c>
      <c r="BH5" t="s">
        <v>301</v>
      </c>
      <c r="BI5">
        <v>4.8958333333333328E-3</v>
      </c>
      <c r="BJ5" t="s">
        <v>302</v>
      </c>
      <c r="BK5" s="5" t="s">
        <v>1042</v>
      </c>
      <c r="BM5" s="11" t="b">
        <f t="shared" si="3"/>
        <v>0</v>
      </c>
      <c r="BN5" s="11" t="b">
        <f t="shared" si="3"/>
        <v>0</v>
      </c>
      <c r="BO5" s="11" t="b">
        <f t="shared" si="3"/>
        <v>0</v>
      </c>
      <c r="BP5" s="11" t="b">
        <f t="shared" si="3"/>
        <v>0</v>
      </c>
      <c r="BQ5" s="11" t="b">
        <f t="shared" si="3"/>
        <v>0</v>
      </c>
      <c r="BR5" s="11" t="b">
        <f t="shared" si="3"/>
        <v>0</v>
      </c>
      <c r="BS5" s="5" t="s">
        <v>1076</v>
      </c>
      <c r="BT5" s="5" t="s">
        <v>1077</v>
      </c>
      <c r="BU5" s="11" t="b">
        <f t="shared" si="9"/>
        <v>0</v>
      </c>
      <c r="BV5" s="11" t="b">
        <f t="shared" si="10"/>
        <v>1</v>
      </c>
      <c r="BW5" s="11" t="b">
        <f t="shared" si="11"/>
        <v>1</v>
      </c>
      <c r="BX5" s="11" t="b">
        <f t="shared" si="11"/>
        <v>0</v>
      </c>
      <c r="BY5" s="11" t="b">
        <f t="shared" si="11"/>
        <v>0</v>
      </c>
      <c r="BZ5" s="11" t="b">
        <f t="shared" si="11"/>
        <v>1</v>
      </c>
      <c r="CA5" s="11" t="b">
        <f t="shared" si="11"/>
        <v>0</v>
      </c>
      <c r="CB5" s="11" t="b">
        <f t="shared" si="11"/>
        <v>0</v>
      </c>
      <c r="CC5" s="11" t="b">
        <f t="shared" si="11"/>
        <v>0</v>
      </c>
      <c r="CD5" s="11" t="b">
        <f t="shared" si="11"/>
        <v>0</v>
      </c>
      <c r="CE5" s="11" t="b">
        <f t="shared" si="11"/>
        <v>0</v>
      </c>
      <c r="CF5" s="11" t="b">
        <f t="shared" si="11"/>
        <v>0</v>
      </c>
      <c r="CG5" s="11" t="b">
        <f t="shared" si="11"/>
        <v>0</v>
      </c>
      <c r="CH5" s="11" t="b">
        <f t="shared" si="11"/>
        <v>0</v>
      </c>
      <c r="CI5" s="11" t="b">
        <f t="shared" si="11"/>
        <v>0</v>
      </c>
      <c r="CJ5" s="11" t="b">
        <f t="shared" si="12"/>
        <v>0</v>
      </c>
      <c r="CK5" s="11" t="b">
        <f t="shared" si="13"/>
        <v>0</v>
      </c>
      <c r="CL5" s="11" t="b">
        <f t="shared" si="14"/>
        <v>0</v>
      </c>
    </row>
    <row r="6" spans="1:91">
      <c r="A6" t="s">
        <v>303</v>
      </c>
      <c r="B6" t="s">
        <v>304</v>
      </c>
      <c r="C6" t="s">
        <v>281</v>
      </c>
      <c r="D6" t="s">
        <v>70</v>
      </c>
      <c r="E6" t="s">
        <v>144</v>
      </c>
      <c r="F6" t="s">
        <v>83</v>
      </c>
      <c r="G6" t="s">
        <v>96</v>
      </c>
      <c r="H6" t="s">
        <v>305</v>
      </c>
      <c r="I6" t="str">
        <f t="shared" si="5"/>
        <v>I'm Irish. I live in Ireland.</v>
      </c>
      <c r="J6" t="s">
        <v>74</v>
      </c>
      <c r="K6" t="s">
        <v>60</v>
      </c>
      <c r="L6">
        <v>2</v>
      </c>
      <c r="M6">
        <v>2</v>
      </c>
      <c r="N6">
        <v>5</v>
      </c>
      <c r="O6">
        <v>3</v>
      </c>
      <c r="P6">
        <v>5</v>
      </c>
      <c r="Q6">
        <v>5</v>
      </c>
      <c r="R6">
        <v>4</v>
      </c>
      <c r="S6">
        <v>0</v>
      </c>
      <c r="U6">
        <v>4</v>
      </c>
      <c r="V6">
        <v>3</v>
      </c>
      <c r="W6">
        <v>4</v>
      </c>
      <c r="X6">
        <v>5</v>
      </c>
      <c r="Y6">
        <v>5</v>
      </c>
      <c r="Z6">
        <v>5</v>
      </c>
      <c r="AA6">
        <v>6</v>
      </c>
      <c r="AB6">
        <v>4</v>
      </c>
      <c r="AC6">
        <v>1</v>
      </c>
      <c r="AD6">
        <v>5</v>
      </c>
      <c r="AE6" s="35">
        <v>2</v>
      </c>
      <c r="AF6">
        <v>3</v>
      </c>
      <c r="AG6">
        <v>4</v>
      </c>
      <c r="AH6">
        <v>2</v>
      </c>
      <c r="AI6">
        <v>6</v>
      </c>
      <c r="AJ6">
        <v>0</v>
      </c>
      <c r="AK6">
        <v>4</v>
      </c>
      <c r="AL6">
        <v>5</v>
      </c>
      <c r="AM6">
        <v>1</v>
      </c>
      <c r="AN6">
        <v>0</v>
      </c>
      <c r="AO6">
        <v>1</v>
      </c>
      <c r="AP6">
        <v>0</v>
      </c>
      <c r="AQ6">
        <v>0</v>
      </c>
      <c r="AR6">
        <v>6</v>
      </c>
      <c r="AS6">
        <v>6</v>
      </c>
      <c r="AT6">
        <f t="shared" si="0"/>
        <v>3.25</v>
      </c>
      <c r="AU6">
        <f t="shared" si="6"/>
        <v>1</v>
      </c>
      <c r="AV6">
        <f t="shared" si="1"/>
        <v>4.625</v>
      </c>
      <c r="AW6">
        <f t="shared" si="7"/>
        <v>1</v>
      </c>
      <c r="AX6" t="s">
        <v>297</v>
      </c>
      <c r="AY6" t="s">
        <v>245</v>
      </c>
      <c r="AZ6" t="s">
        <v>306</v>
      </c>
      <c r="BA6">
        <v>0</v>
      </c>
      <c r="BB6" t="s">
        <v>1100</v>
      </c>
      <c r="BC6" t="str">
        <f t="shared" si="2"/>
        <v>no dialog file</v>
      </c>
      <c r="BD6">
        <v>1</v>
      </c>
      <c r="BE6">
        <v>2</v>
      </c>
      <c r="BF6">
        <f t="shared" si="8"/>
        <v>1</v>
      </c>
      <c r="BG6" t="s">
        <v>307</v>
      </c>
      <c r="BH6" t="s">
        <v>308</v>
      </c>
      <c r="BI6">
        <v>1.4363425925925925E-2</v>
      </c>
      <c r="BJ6" t="s">
        <v>309</v>
      </c>
      <c r="BK6" s="5" t="s">
        <v>1051</v>
      </c>
      <c r="BL6" s="5" t="s">
        <v>1150</v>
      </c>
      <c r="BM6" s="11" t="b">
        <f t="shared" si="3"/>
        <v>0</v>
      </c>
      <c r="BN6" s="11" t="b">
        <f t="shared" si="3"/>
        <v>0</v>
      </c>
      <c r="BO6" s="11" t="b">
        <f t="shared" si="3"/>
        <v>0</v>
      </c>
      <c r="BP6" s="11" t="b">
        <f t="shared" si="3"/>
        <v>1</v>
      </c>
      <c r="BQ6" s="11" t="b">
        <f t="shared" si="3"/>
        <v>0</v>
      </c>
      <c r="BR6" s="11" t="b">
        <f t="shared" si="3"/>
        <v>0</v>
      </c>
      <c r="BS6" s="5" t="s">
        <v>1043</v>
      </c>
      <c r="BU6" s="11" t="b">
        <f t="shared" si="9"/>
        <v>0</v>
      </c>
      <c r="BV6" s="11" t="b">
        <f t="shared" si="10"/>
        <v>0</v>
      </c>
      <c r="BW6" s="11" t="b">
        <f t="shared" si="11"/>
        <v>0</v>
      </c>
      <c r="BX6" s="11" t="b">
        <f t="shared" si="11"/>
        <v>0</v>
      </c>
      <c r="BY6" s="11" t="b">
        <f t="shared" si="11"/>
        <v>0</v>
      </c>
      <c r="BZ6" s="11" t="b">
        <f t="shared" si="11"/>
        <v>0</v>
      </c>
      <c r="CA6" s="11" t="b">
        <f t="shared" si="11"/>
        <v>0</v>
      </c>
      <c r="CB6" s="11" t="b">
        <f t="shared" si="11"/>
        <v>0</v>
      </c>
      <c r="CC6" s="11" t="b">
        <f t="shared" si="11"/>
        <v>0</v>
      </c>
      <c r="CD6" s="11" t="b">
        <f t="shared" si="11"/>
        <v>0</v>
      </c>
      <c r="CE6" s="11" t="b">
        <f t="shared" si="11"/>
        <v>0</v>
      </c>
      <c r="CF6" s="11" t="b">
        <f t="shared" si="11"/>
        <v>0</v>
      </c>
      <c r="CG6" s="11" t="b">
        <f t="shared" si="11"/>
        <v>0</v>
      </c>
      <c r="CH6" s="11" t="b">
        <f t="shared" si="11"/>
        <v>0</v>
      </c>
      <c r="CI6" s="11" t="b">
        <f t="shared" si="11"/>
        <v>0</v>
      </c>
      <c r="CJ6" s="11" t="b">
        <f t="shared" si="12"/>
        <v>0</v>
      </c>
      <c r="CK6" s="11" t="b">
        <f t="shared" si="13"/>
        <v>0</v>
      </c>
      <c r="CL6" s="11" t="b">
        <f t="shared" si="14"/>
        <v>0</v>
      </c>
      <c r="CM6" t="s">
        <v>310</v>
      </c>
    </row>
    <row r="7" spans="1:91">
      <c r="A7" t="s">
        <v>311</v>
      </c>
      <c r="B7" t="s">
        <v>312</v>
      </c>
      <c r="C7" t="s">
        <v>281</v>
      </c>
      <c r="D7" t="s">
        <v>54</v>
      </c>
      <c r="E7" t="s">
        <v>82</v>
      </c>
      <c r="F7" t="s">
        <v>116</v>
      </c>
      <c r="G7" t="s">
        <v>96</v>
      </c>
      <c r="H7" t="s">
        <v>58</v>
      </c>
      <c r="I7" t="str">
        <f t="shared" si="5"/>
        <v>Portugal</v>
      </c>
      <c r="J7" t="s">
        <v>74</v>
      </c>
      <c r="K7" t="s">
        <v>60</v>
      </c>
      <c r="L7">
        <v>3</v>
      </c>
      <c r="M7">
        <v>3</v>
      </c>
      <c r="N7">
        <v>3</v>
      </c>
      <c r="O7">
        <v>3</v>
      </c>
      <c r="P7">
        <v>2</v>
      </c>
      <c r="Q7">
        <v>5</v>
      </c>
      <c r="R7">
        <v>3</v>
      </c>
      <c r="S7">
        <v>0</v>
      </c>
      <c r="U7">
        <v>5</v>
      </c>
      <c r="V7">
        <v>2</v>
      </c>
      <c r="W7">
        <v>2</v>
      </c>
      <c r="X7">
        <v>2</v>
      </c>
      <c r="Y7">
        <v>3</v>
      </c>
      <c r="Z7">
        <v>4</v>
      </c>
      <c r="AA7">
        <v>5</v>
      </c>
      <c r="AB7">
        <v>3</v>
      </c>
      <c r="AC7">
        <v>3</v>
      </c>
      <c r="AD7">
        <v>3</v>
      </c>
      <c r="AE7" s="35">
        <v>2</v>
      </c>
      <c r="AF7">
        <v>2</v>
      </c>
      <c r="AG7">
        <v>2</v>
      </c>
      <c r="AH7">
        <v>2</v>
      </c>
      <c r="AI7">
        <v>6</v>
      </c>
      <c r="AJ7">
        <v>3</v>
      </c>
      <c r="AK7">
        <v>4</v>
      </c>
      <c r="AL7">
        <v>3</v>
      </c>
      <c r="AM7">
        <v>3</v>
      </c>
      <c r="AN7">
        <v>3</v>
      </c>
      <c r="AO7">
        <v>3</v>
      </c>
      <c r="AP7">
        <v>3</v>
      </c>
      <c r="AQ7">
        <v>3</v>
      </c>
      <c r="AR7">
        <v>6</v>
      </c>
      <c r="AS7">
        <v>4</v>
      </c>
      <c r="AT7">
        <f t="shared" si="0"/>
        <v>3</v>
      </c>
      <c r="AU7">
        <f t="shared" si="6"/>
        <v>0</v>
      </c>
      <c r="AV7">
        <f t="shared" si="1"/>
        <v>3</v>
      </c>
      <c r="AW7">
        <f t="shared" si="7"/>
        <v>0</v>
      </c>
      <c r="AX7" t="s">
        <v>297</v>
      </c>
      <c r="AY7" t="s">
        <v>313</v>
      </c>
      <c r="AZ7" t="s">
        <v>314</v>
      </c>
      <c r="BA7">
        <v>3</v>
      </c>
      <c r="BC7">
        <f t="shared" si="2"/>
        <v>3</v>
      </c>
      <c r="BD7">
        <v>1</v>
      </c>
      <c r="BE7">
        <v>5</v>
      </c>
      <c r="BF7">
        <f t="shared" si="8"/>
        <v>1</v>
      </c>
      <c r="BG7" t="s">
        <v>315</v>
      </c>
      <c r="BH7" t="s">
        <v>316</v>
      </c>
      <c r="BI7">
        <v>7.0717592592592594E-3</v>
      </c>
      <c r="BJ7" t="s">
        <v>317</v>
      </c>
      <c r="BK7" s="5" t="s">
        <v>1044</v>
      </c>
      <c r="BM7" s="11" t="b">
        <f t="shared" si="3"/>
        <v>0</v>
      </c>
      <c r="BN7" s="11" t="b">
        <f t="shared" si="3"/>
        <v>0</v>
      </c>
      <c r="BO7" s="11" t="b">
        <f t="shared" si="3"/>
        <v>0</v>
      </c>
      <c r="BP7" s="11" t="b">
        <f t="shared" si="3"/>
        <v>0</v>
      </c>
      <c r="BQ7" s="11" t="b">
        <f t="shared" si="3"/>
        <v>0</v>
      </c>
      <c r="BR7" s="11" t="b">
        <f t="shared" si="3"/>
        <v>0</v>
      </c>
      <c r="BS7" s="5" t="s">
        <v>1045</v>
      </c>
      <c r="BT7" s="5" t="s">
        <v>1046</v>
      </c>
      <c r="BU7" s="11" t="b">
        <f t="shared" si="9"/>
        <v>0</v>
      </c>
      <c r="BV7" s="11" t="b">
        <f t="shared" si="10"/>
        <v>0</v>
      </c>
      <c r="BW7" s="11" t="b">
        <f t="shared" si="11"/>
        <v>0</v>
      </c>
      <c r="BX7" s="11" t="b">
        <f t="shared" si="11"/>
        <v>1</v>
      </c>
      <c r="BY7" s="11" t="b">
        <f t="shared" si="11"/>
        <v>0</v>
      </c>
      <c r="BZ7" s="11" t="b">
        <f t="shared" si="11"/>
        <v>0</v>
      </c>
      <c r="CA7" s="11" t="b">
        <f t="shared" si="11"/>
        <v>0</v>
      </c>
      <c r="CB7" s="11" t="b">
        <f t="shared" si="11"/>
        <v>0</v>
      </c>
      <c r="CC7" s="11" t="b">
        <f t="shared" si="11"/>
        <v>0</v>
      </c>
      <c r="CD7" s="11" t="b">
        <f t="shared" si="11"/>
        <v>0</v>
      </c>
      <c r="CE7" s="11" t="b">
        <f t="shared" si="11"/>
        <v>0</v>
      </c>
      <c r="CF7" s="11" t="b">
        <f t="shared" si="11"/>
        <v>0</v>
      </c>
      <c r="CG7" s="11" t="b">
        <f t="shared" si="11"/>
        <v>1</v>
      </c>
      <c r="CH7" s="11" t="b">
        <f t="shared" si="11"/>
        <v>0</v>
      </c>
      <c r="CI7" s="11" t="b">
        <f t="shared" si="11"/>
        <v>0</v>
      </c>
      <c r="CJ7" s="11" t="b">
        <f t="shared" si="12"/>
        <v>0</v>
      </c>
      <c r="CK7" s="11" t="b">
        <f t="shared" si="13"/>
        <v>0</v>
      </c>
      <c r="CL7" s="11" t="b">
        <f t="shared" si="14"/>
        <v>0</v>
      </c>
    </row>
    <row r="8" spans="1:91">
      <c r="A8" t="s">
        <v>318</v>
      </c>
      <c r="B8" t="s">
        <v>319</v>
      </c>
      <c r="C8" t="s">
        <v>281</v>
      </c>
      <c r="D8" t="s">
        <v>54</v>
      </c>
      <c r="E8" t="s">
        <v>82</v>
      </c>
      <c r="F8" t="s">
        <v>83</v>
      </c>
      <c r="G8" t="s">
        <v>57</v>
      </c>
      <c r="H8" t="s">
        <v>109</v>
      </c>
      <c r="I8" t="str">
        <f t="shared" si="5"/>
        <v>UK</v>
      </c>
      <c r="J8" t="s">
        <v>74</v>
      </c>
      <c r="K8" t="s">
        <v>98</v>
      </c>
      <c r="L8">
        <v>2</v>
      </c>
      <c r="M8">
        <v>3</v>
      </c>
      <c r="N8">
        <v>2</v>
      </c>
      <c r="O8">
        <v>0</v>
      </c>
      <c r="P8">
        <v>5</v>
      </c>
      <c r="Q8">
        <v>5</v>
      </c>
      <c r="R8">
        <v>4</v>
      </c>
      <c r="S8">
        <v>1</v>
      </c>
      <c r="T8">
        <v>2</v>
      </c>
      <c r="V8">
        <v>0</v>
      </c>
      <c r="W8">
        <v>6</v>
      </c>
      <c r="X8">
        <v>0</v>
      </c>
      <c r="Y8">
        <v>6</v>
      </c>
      <c r="Z8">
        <v>3</v>
      </c>
      <c r="AA8">
        <v>6</v>
      </c>
      <c r="AB8">
        <v>0</v>
      </c>
      <c r="AC8">
        <v>0</v>
      </c>
      <c r="AD8">
        <v>6</v>
      </c>
      <c r="AE8" s="35">
        <v>0</v>
      </c>
      <c r="AF8">
        <v>0</v>
      </c>
      <c r="AG8">
        <v>0</v>
      </c>
      <c r="AH8">
        <v>0</v>
      </c>
      <c r="AI8">
        <v>6</v>
      </c>
      <c r="AJ8">
        <v>0</v>
      </c>
      <c r="AK8">
        <v>6</v>
      </c>
      <c r="AL8">
        <v>3</v>
      </c>
      <c r="AM8">
        <v>1</v>
      </c>
      <c r="AN8">
        <v>0</v>
      </c>
      <c r="AO8">
        <v>0</v>
      </c>
      <c r="AP8">
        <v>0</v>
      </c>
      <c r="AQ8">
        <v>0</v>
      </c>
      <c r="AR8">
        <v>6</v>
      </c>
      <c r="AS8">
        <v>6</v>
      </c>
      <c r="AT8">
        <f t="shared" si="0"/>
        <v>1.875</v>
      </c>
      <c r="AU8">
        <f t="shared" si="6"/>
        <v>0</v>
      </c>
      <c r="AV8">
        <f t="shared" si="1"/>
        <v>3.375</v>
      </c>
      <c r="AW8">
        <f t="shared" si="7"/>
        <v>1</v>
      </c>
      <c r="AX8" t="s">
        <v>86</v>
      </c>
      <c r="AY8" t="s">
        <v>320</v>
      </c>
      <c r="AZ8" t="s">
        <v>321</v>
      </c>
      <c r="BA8">
        <v>1</v>
      </c>
      <c r="BC8">
        <f t="shared" si="2"/>
        <v>1</v>
      </c>
      <c r="BD8">
        <v>1</v>
      </c>
      <c r="BE8">
        <v>5</v>
      </c>
      <c r="BF8">
        <f t="shared" si="8"/>
        <v>1</v>
      </c>
      <c r="BG8" t="s">
        <v>106</v>
      </c>
      <c r="BH8" t="s">
        <v>90</v>
      </c>
      <c r="BI8">
        <v>3.7384259259259263E-3</v>
      </c>
      <c r="BJ8" t="s">
        <v>322</v>
      </c>
      <c r="BK8" s="5" t="s">
        <v>1042</v>
      </c>
      <c r="BM8" s="11" t="b">
        <f t="shared" si="3"/>
        <v>0</v>
      </c>
      <c r="BN8" s="11" t="b">
        <f t="shared" si="3"/>
        <v>0</v>
      </c>
      <c r="BO8" s="11" t="b">
        <f t="shared" si="3"/>
        <v>0</v>
      </c>
      <c r="BP8" s="11" t="b">
        <f t="shared" si="3"/>
        <v>0</v>
      </c>
      <c r="BQ8" s="11" t="b">
        <f t="shared" si="3"/>
        <v>0</v>
      </c>
      <c r="BR8" s="11" t="b">
        <f t="shared" si="3"/>
        <v>0</v>
      </c>
      <c r="BS8" s="5" t="s">
        <v>1047</v>
      </c>
      <c r="BT8" s="5" t="s">
        <v>1048</v>
      </c>
      <c r="BU8" s="11" t="b">
        <f t="shared" si="9"/>
        <v>0</v>
      </c>
      <c r="BV8" s="11" t="b">
        <f t="shared" si="10"/>
        <v>0</v>
      </c>
      <c r="BW8" s="11" t="b">
        <f t="shared" si="11"/>
        <v>1</v>
      </c>
      <c r="BX8" s="11" t="b">
        <f t="shared" si="11"/>
        <v>0</v>
      </c>
      <c r="BY8" s="11" t="b">
        <f t="shared" si="11"/>
        <v>0</v>
      </c>
      <c r="BZ8" s="11" t="b">
        <f t="shared" si="11"/>
        <v>0</v>
      </c>
      <c r="CA8" s="11" t="b">
        <f t="shared" si="11"/>
        <v>0</v>
      </c>
      <c r="CB8" s="11" t="b">
        <f t="shared" si="11"/>
        <v>0</v>
      </c>
      <c r="CC8" s="11" t="b">
        <f t="shared" si="11"/>
        <v>0</v>
      </c>
      <c r="CD8" s="11" t="b">
        <f t="shared" si="11"/>
        <v>0</v>
      </c>
      <c r="CE8" s="11" t="b">
        <f t="shared" si="11"/>
        <v>0</v>
      </c>
      <c r="CF8" s="11" t="b">
        <f t="shared" si="11"/>
        <v>0</v>
      </c>
      <c r="CG8" s="11" t="b">
        <f t="shared" si="11"/>
        <v>0</v>
      </c>
      <c r="CH8" s="11" t="b">
        <f t="shared" si="11"/>
        <v>0</v>
      </c>
      <c r="CI8" s="11" t="b">
        <f t="shared" si="11"/>
        <v>0</v>
      </c>
      <c r="CJ8" s="11" t="b">
        <f t="shared" si="12"/>
        <v>0</v>
      </c>
      <c r="CK8" s="11" t="b">
        <f t="shared" si="13"/>
        <v>0</v>
      </c>
      <c r="CL8" s="11" t="b">
        <f t="shared" si="14"/>
        <v>0</v>
      </c>
    </row>
    <row r="9" spans="1:91">
      <c r="A9" t="s">
        <v>323</v>
      </c>
      <c r="B9" t="s">
        <v>324</v>
      </c>
      <c r="C9" t="s">
        <v>281</v>
      </c>
      <c r="D9" t="s">
        <v>70</v>
      </c>
      <c r="E9" t="s">
        <v>144</v>
      </c>
      <c r="F9" t="s">
        <v>56</v>
      </c>
      <c r="G9" t="s">
        <v>72</v>
      </c>
      <c r="H9" t="s">
        <v>325</v>
      </c>
      <c r="I9" t="str">
        <f t="shared" si="5"/>
        <v>Germany</v>
      </c>
      <c r="J9" t="s">
        <v>59</v>
      </c>
      <c r="K9" t="s">
        <v>60</v>
      </c>
      <c r="L9">
        <v>1</v>
      </c>
      <c r="M9">
        <v>2</v>
      </c>
      <c r="N9">
        <v>2</v>
      </c>
      <c r="O9">
        <v>3</v>
      </c>
      <c r="P9">
        <v>4</v>
      </c>
      <c r="Q9">
        <v>4</v>
      </c>
      <c r="R9">
        <v>4</v>
      </c>
      <c r="S9">
        <v>0</v>
      </c>
      <c r="U9">
        <v>4</v>
      </c>
      <c r="V9">
        <v>4</v>
      </c>
      <c r="W9">
        <v>4</v>
      </c>
      <c r="X9">
        <v>3</v>
      </c>
      <c r="Y9">
        <v>5</v>
      </c>
      <c r="Z9">
        <v>4</v>
      </c>
      <c r="AA9">
        <v>6</v>
      </c>
      <c r="AB9">
        <v>3</v>
      </c>
      <c r="AC9">
        <v>3</v>
      </c>
      <c r="AD9">
        <v>3</v>
      </c>
      <c r="AE9" s="35">
        <v>5</v>
      </c>
      <c r="AF9">
        <v>5</v>
      </c>
      <c r="AG9">
        <v>3</v>
      </c>
      <c r="AH9">
        <v>3</v>
      </c>
      <c r="AI9">
        <v>5</v>
      </c>
      <c r="AJ9">
        <v>5</v>
      </c>
      <c r="AK9">
        <v>3</v>
      </c>
      <c r="AL9">
        <v>3</v>
      </c>
      <c r="AM9">
        <v>4</v>
      </c>
      <c r="AN9">
        <v>4</v>
      </c>
      <c r="AO9">
        <v>4</v>
      </c>
      <c r="AP9">
        <v>4</v>
      </c>
      <c r="AQ9">
        <v>4</v>
      </c>
      <c r="AR9">
        <v>6</v>
      </c>
      <c r="AS9">
        <v>4</v>
      </c>
      <c r="AT9">
        <f t="shared" si="0"/>
        <v>4</v>
      </c>
      <c r="AU9">
        <f t="shared" si="6"/>
        <v>1</v>
      </c>
      <c r="AV9">
        <f t="shared" si="1"/>
        <v>4</v>
      </c>
      <c r="AW9">
        <f t="shared" si="7"/>
        <v>1</v>
      </c>
      <c r="AX9" t="s">
        <v>282</v>
      </c>
      <c r="AY9" t="s">
        <v>326</v>
      </c>
      <c r="AZ9" t="s">
        <v>327</v>
      </c>
      <c r="BA9">
        <v>1</v>
      </c>
      <c r="BC9">
        <f t="shared" si="2"/>
        <v>1</v>
      </c>
      <c r="BD9">
        <v>1</v>
      </c>
      <c r="BE9">
        <v>3</v>
      </c>
      <c r="BF9">
        <f t="shared" si="8"/>
        <v>1</v>
      </c>
      <c r="BG9" t="s">
        <v>285</v>
      </c>
      <c r="BH9" t="s">
        <v>286</v>
      </c>
      <c r="BI9" s="1">
        <v>6.4699074074074069E-3</v>
      </c>
      <c r="BJ9" t="s">
        <v>328</v>
      </c>
      <c r="BK9" s="5" t="s">
        <v>1051</v>
      </c>
      <c r="BL9" s="5" t="s">
        <v>1145</v>
      </c>
      <c r="BM9" s="11" t="b">
        <f t="shared" si="3"/>
        <v>0</v>
      </c>
      <c r="BN9" s="11" t="b">
        <f t="shared" si="3"/>
        <v>0</v>
      </c>
      <c r="BO9" s="11" t="b">
        <f t="shared" si="3"/>
        <v>0</v>
      </c>
      <c r="BP9" s="11" t="b">
        <f t="shared" si="3"/>
        <v>0</v>
      </c>
      <c r="BQ9" s="11" t="b">
        <f t="shared" si="3"/>
        <v>0</v>
      </c>
      <c r="BR9" s="11" t="b">
        <f t="shared" si="3"/>
        <v>0</v>
      </c>
      <c r="BS9" s="5" t="s">
        <v>1049</v>
      </c>
      <c r="BU9" s="11" t="b">
        <f t="shared" si="9"/>
        <v>0</v>
      </c>
      <c r="BV9" s="11" t="b">
        <f t="shared" si="10"/>
        <v>1</v>
      </c>
      <c r="BW9" s="11" t="b">
        <f t="shared" si="11"/>
        <v>0</v>
      </c>
      <c r="BX9" s="11" t="b">
        <f t="shared" si="11"/>
        <v>0</v>
      </c>
      <c r="BY9" s="11" t="b">
        <f t="shared" si="11"/>
        <v>0</v>
      </c>
      <c r="BZ9" s="11" t="b">
        <f t="shared" si="11"/>
        <v>0</v>
      </c>
      <c r="CA9" s="11" t="b">
        <f t="shared" si="11"/>
        <v>0</v>
      </c>
      <c r="CB9" s="11" t="b">
        <f t="shared" si="11"/>
        <v>0</v>
      </c>
      <c r="CC9" s="11" t="b">
        <f t="shared" si="11"/>
        <v>0</v>
      </c>
      <c r="CD9" s="11" t="b">
        <f t="shared" si="11"/>
        <v>0</v>
      </c>
      <c r="CE9" s="11" t="b">
        <f t="shared" si="11"/>
        <v>0</v>
      </c>
      <c r="CF9" s="11" t="b">
        <f t="shared" si="11"/>
        <v>0</v>
      </c>
      <c r="CG9" s="11" t="b">
        <f t="shared" si="11"/>
        <v>0</v>
      </c>
      <c r="CH9" s="11" t="b">
        <f t="shared" si="11"/>
        <v>0</v>
      </c>
      <c r="CI9" s="11" t="b">
        <f t="shared" si="11"/>
        <v>0</v>
      </c>
      <c r="CJ9" s="11" t="b">
        <f t="shared" si="12"/>
        <v>0</v>
      </c>
      <c r="CK9" s="11" t="b">
        <f t="shared" si="13"/>
        <v>0</v>
      </c>
      <c r="CL9" s="11" t="b">
        <f t="shared" si="14"/>
        <v>0</v>
      </c>
    </row>
    <row r="10" spans="1:91">
      <c r="A10" t="s">
        <v>329</v>
      </c>
      <c r="B10" t="s">
        <v>330</v>
      </c>
      <c r="C10" t="s">
        <v>281</v>
      </c>
      <c r="D10" t="s">
        <v>54</v>
      </c>
      <c r="E10" t="s">
        <v>82</v>
      </c>
      <c r="F10" t="s">
        <v>116</v>
      </c>
      <c r="G10" t="s">
        <v>72</v>
      </c>
      <c r="H10" t="s">
        <v>58</v>
      </c>
      <c r="I10" t="str">
        <f t="shared" si="5"/>
        <v>Portugal</v>
      </c>
      <c r="J10" t="s">
        <v>74</v>
      </c>
      <c r="K10" t="s">
        <v>60</v>
      </c>
      <c r="L10">
        <v>2</v>
      </c>
      <c r="M10">
        <v>2</v>
      </c>
      <c r="N10">
        <v>5</v>
      </c>
      <c r="O10">
        <v>1</v>
      </c>
      <c r="P10">
        <v>6</v>
      </c>
      <c r="Q10">
        <v>5</v>
      </c>
      <c r="R10">
        <v>5</v>
      </c>
      <c r="S10">
        <v>0</v>
      </c>
      <c r="U10">
        <v>5</v>
      </c>
      <c r="V10">
        <v>2</v>
      </c>
      <c r="W10">
        <v>5</v>
      </c>
      <c r="X10">
        <v>2</v>
      </c>
      <c r="Y10">
        <v>4</v>
      </c>
      <c r="Z10">
        <v>5</v>
      </c>
      <c r="AA10">
        <v>5</v>
      </c>
      <c r="AB10">
        <v>1</v>
      </c>
      <c r="AC10">
        <v>4</v>
      </c>
      <c r="AD10">
        <v>2</v>
      </c>
      <c r="AE10" s="35">
        <v>4</v>
      </c>
      <c r="AF10">
        <v>5</v>
      </c>
      <c r="AG10">
        <v>2</v>
      </c>
      <c r="AH10">
        <v>3</v>
      </c>
      <c r="AI10">
        <v>2</v>
      </c>
      <c r="AJ10">
        <v>3</v>
      </c>
      <c r="AK10">
        <v>4</v>
      </c>
      <c r="AL10">
        <v>5</v>
      </c>
      <c r="AM10">
        <v>1</v>
      </c>
      <c r="AN10">
        <v>2</v>
      </c>
      <c r="AO10">
        <v>1</v>
      </c>
      <c r="AP10">
        <v>1</v>
      </c>
      <c r="AQ10">
        <v>1</v>
      </c>
      <c r="AR10">
        <v>6</v>
      </c>
      <c r="AS10">
        <v>6</v>
      </c>
      <c r="AT10">
        <f t="shared" si="0"/>
        <v>3.5</v>
      </c>
      <c r="AU10">
        <f t="shared" si="6"/>
        <v>1</v>
      </c>
      <c r="AV10">
        <f t="shared" si="1"/>
        <v>3.25</v>
      </c>
      <c r="AW10">
        <f t="shared" si="7"/>
        <v>1</v>
      </c>
      <c r="AX10" t="s">
        <v>86</v>
      </c>
      <c r="AY10" t="s">
        <v>331</v>
      </c>
      <c r="AZ10" t="s">
        <v>332</v>
      </c>
      <c r="BA10">
        <v>0</v>
      </c>
      <c r="BB10">
        <v>1</v>
      </c>
      <c r="BC10">
        <f t="shared" si="2"/>
        <v>1</v>
      </c>
      <c r="BD10">
        <v>1</v>
      </c>
      <c r="BE10">
        <v>1</v>
      </c>
      <c r="BF10">
        <f t="shared" si="8"/>
        <v>0</v>
      </c>
      <c r="BG10" t="s">
        <v>106</v>
      </c>
      <c r="BH10" t="s">
        <v>90</v>
      </c>
      <c r="BI10" s="1">
        <v>4.0046296296296297E-3</v>
      </c>
      <c r="BK10" s="5" t="s">
        <v>1041</v>
      </c>
      <c r="BM10" s="11" t="b">
        <f t="shared" si="3"/>
        <v>0</v>
      </c>
      <c r="BN10" s="11" t="b">
        <f t="shared" si="3"/>
        <v>0</v>
      </c>
      <c r="BO10" s="11" t="b">
        <f t="shared" si="3"/>
        <v>0</v>
      </c>
      <c r="BP10" s="11" t="b">
        <f t="shared" si="3"/>
        <v>0</v>
      </c>
      <c r="BQ10" s="11" t="b">
        <f t="shared" si="3"/>
        <v>0</v>
      </c>
      <c r="BR10" s="11" t="b">
        <f t="shared" si="3"/>
        <v>0</v>
      </c>
      <c r="BU10" s="11" t="b">
        <f t="shared" si="9"/>
        <v>0</v>
      </c>
      <c r="BV10" s="11" t="b">
        <f t="shared" si="10"/>
        <v>0</v>
      </c>
      <c r="BW10" s="11" t="b">
        <f t="shared" si="11"/>
        <v>0</v>
      </c>
      <c r="BX10" s="11" t="b">
        <f t="shared" si="11"/>
        <v>0</v>
      </c>
      <c r="BY10" s="11" t="b">
        <f t="shared" si="11"/>
        <v>0</v>
      </c>
      <c r="BZ10" s="11" t="b">
        <f t="shared" si="11"/>
        <v>0</v>
      </c>
      <c r="CA10" s="11" t="b">
        <f t="shared" si="11"/>
        <v>0</v>
      </c>
      <c r="CB10" s="11" t="b">
        <f t="shared" si="11"/>
        <v>0</v>
      </c>
      <c r="CC10" s="11" t="b">
        <f t="shared" si="11"/>
        <v>0</v>
      </c>
      <c r="CD10" s="11" t="b">
        <f t="shared" si="11"/>
        <v>0</v>
      </c>
      <c r="CE10" s="11" t="b">
        <f t="shared" si="11"/>
        <v>0</v>
      </c>
      <c r="CF10" s="11" t="b">
        <f t="shared" si="11"/>
        <v>0</v>
      </c>
      <c r="CG10" s="11" t="b">
        <f t="shared" si="11"/>
        <v>0</v>
      </c>
      <c r="CH10" s="11" t="b">
        <f t="shared" si="11"/>
        <v>0</v>
      </c>
      <c r="CI10" s="11" t="b">
        <f t="shared" si="11"/>
        <v>0</v>
      </c>
      <c r="CJ10" s="11" t="b">
        <f t="shared" si="12"/>
        <v>0</v>
      </c>
      <c r="CK10" s="11" t="b">
        <f t="shared" si="13"/>
        <v>0</v>
      </c>
      <c r="CL10" s="11" t="b">
        <f t="shared" si="14"/>
        <v>0</v>
      </c>
    </row>
    <row r="11" spans="1:91">
      <c r="A11" t="s">
        <v>333</v>
      </c>
      <c r="B11" t="s">
        <v>334</v>
      </c>
      <c r="C11" t="s">
        <v>281</v>
      </c>
      <c r="D11" t="s">
        <v>70</v>
      </c>
      <c r="E11" t="s">
        <v>144</v>
      </c>
      <c r="F11" t="s">
        <v>83</v>
      </c>
      <c r="G11" t="s">
        <v>72</v>
      </c>
      <c r="H11" t="s">
        <v>73</v>
      </c>
      <c r="I11" t="str">
        <f t="shared" si="5"/>
        <v>USA</v>
      </c>
      <c r="J11" t="s">
        <v>74</v>
      </c>
      <c r="K11" t="s">
        <v>60</v>
      </c>
      <c r="L11">
        <v>3</v>
      </c>
      <c r="M11">
        <v>3</v>
      </c>
      <c r="N11">
        <v>2</v>
      </c>
      <c r="O11">
        <v>4</v>
      </c>
      <c r="P11">
        <v>5</v>
      </c>
      <c r="Q11">
        <v>4</v>
      </c>
      <c r="R11">
        <v>5</v>
      </c>
      <c r="S11">
        <v>1</v>
      </c>
      <c r="T11">
        <v>3</v>
      </c>
      <c r="V11">
        <v>5</v>
      </c>
      <c r="W11">
        <v>5</v>
      </c>
      <c r="X11">
        <v>5</v>
      </c>
      <c r="Y11">
        <v>6</v>
      </c>
      <c r="Z11">
        <v>5</v>
      </c>
      <c r="AA11">
        <v>6</v>
      </c>
      <c r="AB11">
        <v>4</v>
      </c>
      <c r="AC11">
        <v>2</v>
      </c>
      <c r="AD11">
        <v>4</v>
      </c>
      <c r="AE11" s="35">
        <v>5</v>
      </c>
      <c r="AF11">
        <v>2</v>
      </c>
      <c r="AG11">
        <v>6</v>
      </c>
      <c r="AH11">
        <v>6</v>
      </c>
      <c r="AI11">
        <v>6</v>
      </c>
      <c r="AJ11">
        <v>6</v>
      </c>
      <c r="AK11">
        <v>6</v>
      </c>
      <c r="AL11">
        <v>5</v>
      </c>
      <c r="AM11">
        <v>6</v>
      </c>
      <c r="AN11">
        <v>6</v>
      </c>
      <c r="AO11">
        <v>6</v>
      </c>
      <c r="AP11">
        <v>6</v>
      </c>
      <c r="AQ11">
        <v>6</v>
      </c>
      <c r="AR11">
        <v>6</v>
      </c>
      <c r="AS11">
        <v>5</v>
      </c>
      <c r="AT11">
        <f t="shared" si="0"/>
        <v>5.25</v>
      </c>
      <c r="AU11">
        <f t="shared" si="6"/>
        <v>1</v>
      </c>
      <c r="AV11">
        <f t="shared" si="1"/>
        <v>5</v>
      </c>
      <c r="AW11">
        <f t="shared" si="7"/>
        <v>1</v>
      </c>
      <c r="AX11" t="s">
        <v>297</v>
      </c>
      <c r="AY11" t="s">
        <v>335</v>
      </c>
      <c r="AZ11" t="s">
        <v>336</v>
      </c>
      <c r="BA11">
        <v>1</v>
      </c>
      <c r="BC11">
        <f t="shared" si="2"/>
        <v>1</v>
      </c>
      <c r="BD11">
        <v>1</v>
      </c>
      <c r="BE11">
        <v>1</v>
      </c>
      <c r="BF11">
        <f t="shared" si="8"/>
        <v>0</v>
      </c>
      <c r="BG11" t="s">
        <v>300</v>
      </c>
      <c r="BH11" t="s">
        <v>301</v>
      </c>
      <c r="BI11" s="1">
        <v>4.1203703703703706E-3</v>
      </c>
      <c r="BJ11" t="s">
        <v>337</v>
      </c>
      <c r="BK11" s="5" t="s">
        <v>1051</v>
      </c>
      <c r="BL11" s="5" t="s">
        <v>1146</v>
      </c>
      <c r="BM11" s="11" t="b">
        <f t="shared" si="3"/>
        <v>0</v>
      </c>
      <c r="BN11" s="11" t="b">
        <f t="shared" si="3"/>
        <v>0</v>
      </c>
      <c r="BO11" s="11" t="b">
        <f t="shared" si="3"/>
        <v>0</v>
      </c>
      <c r="BP11" s="11" t="b">
        <f t="shared" si="3"/>
        <v>0</v>
      </c>
      <c r="BQ11" s="11" t="b">
        <f t="shared" si="3"/>
        <v>0</v>
      </c>
      <c r="BR11" s="11" t="b">
        <f t="shared" si="3"/>
        <v>0</v>
      </c>
      <c r="BS11" s="5" t="s">
        <v>1052</v>
      </c>
      <c r="BT11" s="5" t="s">
        <v>1053</v>
      </c>
      <c r="BU11" s="11" t="b">
        <f t="shared" si="9"/>
        <v>0</v>
      </c>
      <c r="BV11" s="11" t="b">
        <f t="shared" si="10"/>
        <v>0</v>
      </c>
      <c r="BW11" s="11" t="b">
        <f t="shared" si="11"/>
        <v>0</v>
      </c>
      <c r="BX11" s="11" t="b">
        <f t="shared" si="11"/>
        <v>0</v>
      </c>
      <c r="BY11" s="11" t="b">
        <f t="shared" si="11"/>
        <v>0</v>
      </c>
      <c r="BZ11" s="11" t="b">
        <f t="shared" si="11"/>
        <v>0</v>
      </c>
      <c r="CA11" s="11" t="b">
        <f t="shared" si="11"/>
        <v>0</v>
      </c>
      <c r="CB11" s="11" t="b">
        <f t="shared" si="11"/>
        <v>0</v>
      </c>
      <c r="CC11" s="11" t="b">
        <f t="shared" si="11"/>
        <v>0</v>
      </c>
      <c r="CD11" s="11" t="b">
        <f t="shared" si="11"/>
        <v>0</v>
      </c>
      <c r="CE11" s="11" t="b">
        <f t="shared" si="11"/>
        <v>0</v>
      </c>
      <c r="CF11" s="11" t="b">
        <f t="shared" si="11"/>
        <v>0</v>
      </c>
      <c r="CG11" s="11" t="b">
        <f t="shared" si="11"/>
        <v>1</v>
      </c>
      <c r="CH11" s="11" t="b">
        <f t="shared" si="11"/>
        <v>0</v>
      </c>
      <c r="CI11" s="11" t="b">
        <f t="shared" si="11"/>
        <v>0</v>
      </c>
      <c r="CJ11" s="11" t="b">
        <f t="shared" si="12"/>
        <v>0</v>
      </c>
      <c r="CK11" s="11" t="b">
        <f t="shared" si="13"/>
        <v>0</v>
      </c>
      <c r="CL11" s="11" t="b">
        <f t="shared" si="14"/>
        <v>0</v>
      </c>
      <c r="CM11" t="s">
        <v>338</v>
      </c>
    </row>
    <row r="12" spans="1:91">
      <c r="A12" t="s">
        <v>339</v>
      </c>
      <c r="B12" t="s">
        <v>340</v>
      </c>
      <c r="C12" t="s">
        <v>281</v>
      </c>
      <c r="D12" t="s">
        <v>54</v>
      </c>
      <c r="E12" t="s">
        <v>144</v>
      </c>
      <c r="F12" t="s">
        <v>116</v>
      </c>
      <c r="G12" t="s">
        <v>96</v>
      </c>
      <c r="H12" t="s">
        <v>125</v>
      </c>
      <c r="I12" t="str">
        <f t="shared" si="5"/>
        <v>United Kingdom</v>
      </c>
      <c r="J12" t="s">
        <v>74</v>
      </c>
      <c r="K12" t="s">
        <v>98</v>
      </c>
      <c r="L12">
        <v>4</v>
      </c>
      <c r="M12">
        <v>1</v>
      </c>
      <c r="N12">
        <v>5</v>
      </c>
      <c r="O12">
        <v>1</v>
      </c>
      <c r="P12">
        <v>3</v>
      </c>
      <c r="Q12">
        <v>4</v>
      </c>
      <c r="R12">
        <v>5</v>
      </c>
      <c r="S12">
        <v>1</v>
      </c>
      <c r="T12">
        <v>2</v>
      </c>
      <c r="V12">
        <v>4</v>
      </c>
      <c r="W12">
        <v>5</v>
      </c>
      <c r="X12">
        <v>4</v>
      </c>
      <c r="Y12">
        <v>3</v>
      </c>
      <c r="Z12">
        <v>2</v>
      </c>
      <c r="AA12">
        <v>5</v>
      </c>
      <c r="AB12">
        <v>2</v>
      </c>
      <c r="AC12">
        <v>4</v>
      </c>
      <c r="AD12">
        <v>2</v>
      </c>
      <c r="AE12" s="35">
        <v>5</v>
      </c>
      <c r="AF12">
        <v>5</v>
      </c>
      <c r="AG12">
        <v>1</v>
      </c>
      <c r="AH12">
        <v>5</v>
      </c>
      <c r="AI12">
        <v>6</v>
      </c>
      <c r="AJ12">
        <v>5</v>
      </c>
      <c r="AK12">
        <v>5</v>
      </c>
      <c r="AL12">
        <v>1</v>
      </c>
      <c r="AM12">
        <v>4</v>
      </c>
      <c r="AN12">
        <v>3</v>
      </c>
      <c r="AO12">
        <v>4</v>
      </c>
      <c r="AP12">
        <v>1</v>
      </c>
      <c r="AQ12">
        <v>1</v>
      </c>
      <c r="AR12">
        <v>6</v>
      </c>
      <c r="AS12">
        <v>5</v>
      </c>
      <c r="AT12">
        <f t="shared" si="0"/>
        <v>4.125</v>
      </c>
      <c r="AU12">
        <f t="shared" si="6"/>
        <v>1</v>
      </c>
      <c r="AV12">
        <f t="shared" si="1"/>
        <v>3.375</v>
      </c>
      <c r="AW12">
        <f t="shared" si="7"/>
        <v>1</v>
      </c>
      <c r="AX12" t="s">
        <v>341</v>
      </c>
      <c r="AY12" t="s">
        <v>342</v>
      </c>
      <c r="AZ12" t="s">
        <v>343</v>
      </c>
      <c r="BA12">
        <v>1</v>
      </c>
      <c r="BC12">
        <f t="shared" si="2"/>
        <v>1</v>
      </c>
      <c r="BD12">
        <v>1</v>
      </c>
      <c r="BE12">
        <v>3</v>
      </c>
      <c r="BF12">
        <f t="shared" si="8"/>
        <v>1</v>
      </c>
      <c r="BG12" t="s">
        <v>344</v>
      </c>
      <c r="BH12" t="s">
        <v>308</v>
      </c>
      <c r="BI12" s="1">
        <v>7.5000000000000006E-3</v>
      </c>
      <c r="BK12" s="5" t="s">
        <v>1041</v>
      </c>
      <c r="BM12" s="11" t="b">
        <f t="shared" si="3"/>
        <v>0</v>
      </c>
      <c r="BN12" s="11" t="b">
        <f t="shared" si="3"/>
        <v>0</v>
      </c>
      <c r="BO12" s="11" t="b">
        <f t="shared" si="3"/>
        <v>0</v>
      </c>
      <c r="BP12" s="11" t="b">
        <f t="shared" si="3"/>
        <v>0</v>
      </c>
      <c r="BQ12" s="11" t="b">
        <f t="shared" si="3"/>
        <v>0</v>
      </c>
      <c r="BR12" s="11" t="b">
        <f t="shared" si="3"/>
        <v>0</v>
      </c>
      <c r="BU12" s="11" t="b">
        <f t="shared" si="9"/>
        <v>0</v>
      </c>
      <c r="BV12" s="11" t="b">
        <f t="shared" si="10"/>
        <v>0</v>
      </c>
      <c r="BW12" s="11" t="b">
        <f t="shared" si="11"/>
        <v>0</v>
      </c>
      <c r="BX12" s="11" t="b">
        <f t="shared" si="11"/>
        <v>0</v>
      </c>
      <c r="BY12" s="11" t="b">
        <f t="shared" si="11"/>
        <v>0</v>
      </c>
      <c r="BZ12" s="11" t="b">
        <f t="shared" si="11"/>
        <v>0</v>
      </c>
      <c r="CA12" s="11" t="b">
        <f t="shared" si="11"/>
        <v>0</v>
      </c>
      <c r="CB12" s="11" t="b">
        <f t="shared" si="11"/>
        <v>0</v>
      </c>
      <c r="CC12" s="11" t="b">
        <f t="shared" si="11"/>
        <v>0</v>
      </c>
      <c r="CD12" s="11" t="b">
        <f t="shared" si="11"/>
        <v>0</v>
      </c>
      <c r="CE12" s="11" t="b">
        <f t="shared" si="11"/>
        <v>0</v>
      </c>
      <c r="CF12" s="11" t="b">
        <f t="shared" si="11"/>
        <v>0</v>
      </c>
      <c r="CG12" s="11" t="b">
        <f t="shared" si="11"/>
        <v>0</v>
      </c>
      <c r="CH12" s="11" t="b">
        <f t="shared" si="11"/>
        <v>0</v>
      </c>
      <c r="CI12" s="11" t="b">
        <f t="shared" si="11"/>
        <v>0</v>
      </c>
      <c r="CJ12" s="11" t="b">
        <f t="shared" si="12"/>
        <v>0</v>
      </c>
      <c r="CK12" s="11" t="b">
        <f t="shared" si="13"/>
        <v>0</v>
      </c>
      <c r="CL12" s="11" t="b">
        <f t="shared" si="14"/>
        <v>0</v>
      </c>
    </row>
    <row r="13" spans="1:91">
      <c r="A13" t="s">
        <v>345</v>
      </c>
      <c r="B13" t="s">
        <v>346</v>
      </c>
      <c r="C13" t="s">
        <v>281</v>
      </c>
      <c r="D13" t="s">
        <v>54</v>
      </c>
      <c r="E13" t="s">
        <v>144</v>
      </c>
      <c r="F13" t="s">
        <v>116</v>
      </c>
      <c r="G13" t="s">
        <v>347</v>
      </c>
      <c r="H13" t="s">
        <v>58</v>
      </c>
      <c r="I13" t="str">
        <f t="shared" si="5"/>
        <v>Portugal</v>
      </c>
      <c r="J13" t="s">
        <v>59</v>
      </c>
      <c r="K13" t="s">
        <v>60</v>
      </c>
      <c r="L13">
        <v>1</v>
      </c>
      <c r="M13">
        <v>6</v>
      </c>
      <c r="N13">
        <v>4</v>
      </c>
      <c r="O13">
        <v>1</v>
      </c>
      <c r="P13">
        <v>4</v>
      </c>
      <c r="Q13">
        <v>5</v>
      </c>
      <c r="R13">
        <v>4</v>
      </c>
      <c r="S13">
        <v>0</v>
      </c>
      <c r="U13">
        <v>5</v>
      </c>
      <c r="V13">
        <v>6</v>
      </c>
      <c r="W13">
        <v>6</v>
      </c>
      <c r="X13">
        <v>6</v>
      </c>
      <c r="Y13">
        <v>6</v>
      </c>
      <c r="Z13">
        <v>6</v>
      </c>
      <c r="AA13">
        <v>6</v>
      </c>
      <c r="AB13">
        <v>5</v>
      </c>
      <c r="AC13">
        <v>0</v>
      </c>
      <c r="AD13">
        <v>6</v>
      </c>
      <c r="AE13" s="35">
        <v>6</v>
      </c>
      <c r="AF13">
        <v>6</v>
      </c>
      <c r="AG13">
        <v>6</v>
      </c>
      <c r="AH13">
        <v>6</v>
      </c>
      <c r="AI13">
        <v>6</v>
      </c>
      <c r="AJ13">
        <v>6</v>
      </c>
      <c r="AK13">
        <v>6</v>
      </c>
      <c r="AL13">
        <v>6</v>
      </c>
      <c r="AM13">
        <v>4</v>
      </c>
      <c r="AN13">
        <v>4</v>
      </c>
      <c r="AO13">
        <v>4</v>
      </c>
      <c r="AP13">
        <v>4</v>
      </c>
      <c r="AQ13">
        <v>4</v>
      </c>
      <c r="AR13">
        <v>6</v>
      </c>
      <c r="AS13">
        <v>0</v>
      </c>
      <c r="AT13">
        <f t="shared" si="0"/>
        <v>6</v>
      </c>
      <c r="AU13">
        <f t="shared" si="6"/>
        <v>1</v>
      </c>
      <c r="AV13">
        <f t="shared" si="1"/>
        <v>5.875</v>
      </c>
      <c r="AW13">
        <f t="shared" si="7"/>
        <v>1</v>
      </c>
      <c r="AX13" t="s">
        <v>282</v>
      </c>
      <c r="AY13" t="s">
        <v>335</v>
      </c>
      <c r="AZ13" t="s">
        <v>348</v>
      </c>
      <c r="BA13">
        <v>1</v>
      </c>
      <c r="BC13">
        <f t="shared" si="2"/>
        <v>1</v>
      </c>
      <c r="BD13">
        <v>1</v>
      </c>
      <c r="BE13">
        <v>1</v>
      </c>
      <c r="BF13">
        <f t="shared" si="8"/>
        <v>0</v>
      </c>
      <c r="BG13" t="s">
        <v>292</v>
      </c>
      <c r="BH13" t="s">
        <v>286</v>
      </c>
      <c r="BI13" s="1">
        <v>5.3587962962962964E-3</v>
      </c>
      <c r="BJ13" t="s">
        <v>349</v>
      </c>
      <c r="BK13" s="5" t="s">
        <v>736</v>
      </c>
      <c r="BL13" s="5" t="s">
        <v>1147</v>
      </c>
      <c r="BM13" s="11" t="b">
        <f t="shared" ref="BM13:BR19" si="15">ISNUMBER(SEARCH(BM$2,$BL13))</f>
        <v>0</v>
      </c>
      <c r="BN13" s="11" t="b">
        <f t="shared" si="15"/>
        <v>0</v>
      </c>
      <c r="BO13" s="11" t="b">
        <f t="shared" si="15"/>
        <v>0</v>
      </c>
      <c r="BP13" s="11" t="b">
        <f t="shared" si="15"/>
        <v>0</v>
      </c>
      <c r="BQ13" s="11" t="b">
        <f t="shared" si="15"/>
        <v>1</v>
      </c>
      <c r="BR13" s="11" t="b">
        <f t="shared" si="15"/>
        <v>0</v>
      </c>
      <c r="BU13" s="11" t="b">
        <f t="shared" si="9"/>
        <v>0</v>
      </c>
      <c r="BV13" s="11" t="b">
        <f t="shared" si="10"/>
        <v>0</v>
      </c>
      <c r="BW13" s="11" t="b">
        <f t="shared" si="11"/>
        <v>0</v>
      </c>
      <c r="BX13" s="11" t="b">
        <f t="shared" si="11"/>
        <v>0</v>
      </c>
      <c r="BY13" s="11" t="b">
        <f t="shared" si="11"/>
        <v>0</v>
      </c>
      <c r="BZ13" s="11" t="b">
        <f t="shared" si="11"/>
        <v>0</v>
      </c>
      <c r="CA13" s="11" t="b">
        <f t="shared" si="11"/>
        <v>0</v>
      </c>
      <c r="CB13" s="11" t="b">
        <f t="shared" si="11"/>
        <v>0</v>
      </c>
      <c r="CC13" s="11" t="b">
        <f t="shared" si="11"/>
        <v>0</v>
      </c>
      <c r="CD13" s="11" t="b">
        <f t="shared" si="11"/>
        <v>0</v>
      </c>
      <c r="CE13" s="11" t="b">
        <f t="shared" si="11"/>
        <v>0</v>
      </c>
      <c r="CF13" s="11" t="b">
        <f t="shared" si="11"/>
        <v>0</v>
      </c>
      <c r="CG13" s="11" t="b">
        <f t="shared" si="11"/>
        <v>0</v>
      </c>
      <c r="CH13" s="11" t="b">
        <f t="shared" si="11"/>
        <v>0</v>
      </c>
      <c r="CI13" s="11" t="b">
        <f t="shared" si="11"/>
        <v>0</v>
      </c>
      <c r="CJ13" s="11" t="b">
        <f t="shared" si="12"/>
        <v>0</v>
      </c>
      <c r="CK13" s="11" t="b">
        <f t="shared" si="13"/>
        <v>0</v>
      </c>
      <c r="CL13" s="11" t="b">
        <f t="shared" si="14"/>
        <v>0</v>
      </c>
    </row>
    <row r="14" spans="1:91">
      <c r="A14" t="s">
        <v>350</v>
      </c>
      <c r="B14" t="s">
        <v>351</v>
      </c>
      <c r="C14" t="s">
        <v>281</v>
      </c>
      <c r="D14" t="s">
        <v>54</v>
      </c>
      <c r="E14" t="s">
        <v>82</v>
      </c>
      <c r="F14" t="s">
        <v>83</v>
      </c>
      <c r="G14" t="s">
        <v>124</v>
      </c>
      <c r="H14" t="s">
        <v>254</v>
      </c>
      <c r="I14" t="str">
        <f t="shared" si="5"/>
        <v>Poland</v>
      </c>
      <c r="J14" t="s">
        <v>59</v>
      </c>
      <c r="K14" t="s">
        <v>60</v>
      </c>
      <c r="L14">
        <v>0</v>
      </c>
      <c r="M14">
        <v>3</v>
      </c>
      <c r="N14">
        <v>1</v>
      </c>
      <c r="O14">
        <v>2</v>
      </c>
      <c r="P14">
        <v>1</v>
      </c>
      <c r="Q14">
        <v>3</v>
      </c>
      <c r="R14">
        <v>0</v>
      </c>
      <c r="S14">
        <v>0</v>
      </c>
      <c r="U14">
        <v>6</v>
      </c>
      <c r="V14">
        <v>2</v>
      </c>
      <c r="W14">
        <v>4</v>
      </c>
      <c r="X14">
        <v>4</v>
      </c>
      <c r="Y14">
        <v>4</v>
      </c>
      <c r="Z14">
        <v>4</v>
      </c>
      <c r="AA14">
        <v>4</v>
      </c>
      <c r="AB14">
        <v>3</v>
      </c>
      <c r="AC14">
        <v>3</v>
      </c>
      <c r="AD14">
        <v>3</v>
      </c>
      <c r="AE14" s="35">
        <v>2</v>
      </c>
      <c r="AF14">
        <v>2</v>
      </c>
      <c r="AG14">
        <v>2</v>
      </c>
      <c r="AH14">
        <v>2</v>
      </c>
      <c r="AI14">
        <v>2</v>
      </c>
      <c r="AJ14">
        <v>2</v>
      </c>
      <c r="AK14">
        <v>3</v>
      </c>
      <c r="AL14">
        <v>2</v>
      </c>
      <c r="AM14">
        <v>3</v>
      </c>
      <c r="AN14">
        <v>2</v>
      </c>
      <c r="AO14">
        <v>3</v>
      </c>
      <c r="AP14">
        <v>3</v>
      </c>
      <c r="AQ14">
        <v>1</v>
      </c>
      <c r="AR14">
        <v>6</v>
      </c>
      <c r="AS14">
        <v>2</v>
      </c>
      <c r="AT14">
        <f t="shared" si="0"/>
        <v>2.125</v>
      </c>
      <c r="AU14">
        <f t="shared" si="6"/>
        <v>0</v>
      </c>
      <c r="AV14">
        <f t="shared" si="1"/>
        <v>3.5</v>
      </c>
      <c r="AW14">
        <f t="shared" si="7"/>
        <v>1</v>
      </c>
      <c r="AX14" t="s">
        <v>86</v>
      </c>
      <c r="AY14" t="s">
        <v>352</v>
      </c>
      <c r="AZ14" t="s">
        <v>353</v>
      </c>
      <c r="BA14">
        <v>1</v>
      </c>
      <c r="BC14">
        <f t="shared" si="2"/>
        <v>1</v>
      </c>
      <c r="BD14">
        <v>1</v>
      </c>
      <c r="BE14">
        <v>1</v>
      </c>
      <c r="BF14">
        <f t="shared" si="8"/>
        <v>0</v>
      </c>
      <c r="BG14" t="s">
        <v>156</v>
      </c>
      <c r="BH14" t="s">
        <v>157</v>
      </c>
      <c r="BI14" s="1">
        <v>7.2106481481481475E-3</v>
      </c>
      <c r="BK14" s="5" t="s">
        <v>1041</v>
      </c>
      <c r="BM14" s="11" t="b">
        <f t="shared" si="15"/>
        <v>0</v>
      </c>
      <c r="BN14" s="11" t="b">
        <f t="shared" si="15"/>
        <v>0</v>
      </c>
      <c r="BO14" s="11" t="b">
        <f t="shared" si="15"/>
        <v>0</v>
      </c>
      <c r="BP14" s="11" t="b">
        <f t="shared" si="15"/>
        <v>0</v>
      </c>
      <c r="BQ14" s="11" t="b">
        <f t="shared" si="15"/>
        <v>0</v>
      </c>
      <c r="BR14" s="11" t="b">
        <f t="shared" si="15"/>
        <v>0</v>
      </c>
      <c r="BU14" s="11" t="b">
        <f t="shared" si="9"/>
        <v>0</v>
      </c>
      <c r="BV14" s="11" t="b">
        <f t="shared" si="10"/>
        <v>0</v>
      </c>
      <c r="BW14" s="11" t="b">
        <f t="shared" si="11"/>
        <v>0</v>
      </c>
      <c r="BX14" s="11" t="b">
        <f t="shared" si="11"/>
        <v>0</v>
      </c>
      <c r="BY14" s="11" t="b">
        <f t="shared" si="11"/>
        <v>0</v>
      </c>
      <c r="BZ14" s="11" t="b">
        <f t="shared" si="11"/>
        <v>0</v>
      </c>
      <c r="CA14" s="11" t="b">
        <f t="shared" si="11"/>
        <v>0</v>
      </c>
      <c r="CB14" s="11" t="b">
        <f t="shared" si="11"/>
        <v>0</v>
      </c>
      <c r="CC14" s="11" t="b">
        <f t="shared" si="11"/>
        <v>0</v>
      </c>
      <c r="CD14" s="11" t="b">
        <f t="shared" si="11"/>
        <v>0</v>
      </c>
      <c r="CE14" s="11" t="b">
        <f t="shared" si="11"/>
        <v>0</v>
      </c>
      <c r="CF14" s="11" t="b">
        <f t="shared" si="11"/>
        <v>0</v>
      </c>
      <c r="CG14" s="11" t="b">
        <f t="shared" si="11"/>
        <v>0</v>
      </c>
      <c r="CH14" s="11" t="b">
        <f t="shared" si="11"/>
        <v>0</v>
      </c>
      <c r="CI14" s="11" t="b">
        <f t="shared" si="11"/>
        <v>0</v>
      </c>
      <c r="CJ14" s="11" t="b">
        <f t="shared" si="12"/>
        <v>0</v>
      </c>
      <c r="CK14" s="11" t="b">
        <f t="shared" si="13"/>
        <v>0</v>
      </c>
      <c r="CL14" s="11" t="b">
        <f t="shared" si="14"/>
        <v>0</v>
      </c>
    </row>
    <row r="15" spans="1:91">
      <c r="A15" t="s">
        <v>354</v>
      </c>
      <c r="B15" t="s">
        <v>355</v>
      </c>
      <c r="C15" t="s">
        <v>281</v>
      </c>
      <c r="D15" t="s">
        <v>54</v>
      </c>
      <c r="E15" t="s">
        <v>144</v>
      </c>
      <c r="F15" t="s">
        <v>356</v>
      </c>
      <c r="G15" t="s">
        <v>72</v>
      </c>
      <c r="H15" t="s">
        <v>109</v>
      </c>
      <c r="I15" t="str">
        <f t="shared" si="5"/>
        <v>UK</v>
      </c>
      <c r="J15" t="s">
        <v>59</v>
      </c>
      <c r="K15" t="s">
        <v>98</v>
      </c>
      <c r="L15">
        <v>5</v>
      </c>
      <c r="M15">
        <v>3</v>
      </c>
      <c r="N15">
        <v>4</v>
      </c>
      <c r="O15">
        <v>2</v>
      </c>
      <c r="P15">
        <v>3</v>
      </c>
      <c r="Q15">
        <v>4</v>
      </c>
      <c r="R15">
        <v>3</v>
      </c>
      <c r="S15">
        <v>1</v>
      </c>
      <c r="T15">
        <v>2</v>
      </c>
      <c r="V15">
        <v>5</v>
      </c>
      <c r="W15">
        <v>4</v>
      </c>
      <c r="X15">
        <v>3</v>
      </c>
      <c r="Y15">
        <v>5</v>
      </c>
      <c r="Z15">
        <v>4</v>
      </c>
      <c r="AA15">
        <v>6</v>
      </c>
      <c r="AB15">
        <v>5</v>
      </c>
      <c r="AC15">
        <v>1</v>
      </c>
      <c r="AD15">
        <v>5</v>
      </c>
      <c r="AE15" s="35">
        <v>5</v>
      </c>
      <c r="AF15">
        <v>5</v>
      </c>
      <c r="AG15">
        <v>5</v>
      </c>
      <c r="AH15">
        <v>5</v>
      </c>
      <c r="AI15">
        <v>4</v>
      </c>
      <c r="AJ15">
        <v>5</v>
      </c>
      <c r="AK15">
        <v>5</v>
      </c>
      <c r="AL15">
        <v>6</v>
      </c>
      <c r="AM15">
        <v>5</v>
      </c>
      <c r="AN15">
        <v>5</v>
      </c>
      <c r="AO15">
        <v>6</v>
      </c>
      <c r="AP15">
        <v>6</v>
      </c>
      <c r="AQ15">
        <v>6</v>
      </c>
      <c r="AR15">
        <v>6</v>
      </c>
      <c r="AS15">
        <v>5</v>
      </c>
      <c r="AT15">
        <f t="shared" si="0"/>
        <v>5</v>
      </c>
      <c r="AU15">
        <f t="shared" si="6"/>
        <v>1</v>
      </c>
      <c r="AV15">
        <f t="shared" si="1"/>
        <v>4.625</v>
      </c>
      <c r="AW15">
        <f t="shared" si="7"/>
        <v>1</v>
      </c>
      <c r="AX15" t="s">
        <v>357</v>
      </c>
      <c r="AY15" t="s">
        <v>358</v>
      </c>
      <c r="AZ15" t="s">
        <v>359</v>
      </c>
      <c r="BA15">
        <v>4</v>
      </c>
      <c r="BC15">
        <f t="shared" si="2"/>
        <v>4</v>
      </c>
      <c r="BD15">
        <v>1</v>
      </c>
      <c r="BE15">
        <v>4</v>
      </c>
      <c r="BF15">
        <f t="shared" si="8"/>
        <v>1</v>
      </c>
      <c r="BG15" t="s">
        <v>360</v>
      </c>
      <c r="BH15" t="s">
        <v>361</v>
      </c>
      <c r="BI15" s="1">
        <v>4.3749999999999995E-3</v>
      </c>
      <c r="BJ15" t="s">
        <v>362</v>
      </c>
      <c r="BK15" s="5" t="s">
        <v>1042</v>
      </c>
      <c r="BM15" s="11" t="b">
        <f t="shared" si="15"/>
        <v>0</v>
      </c>
      <c r="BN15" s="11" t="b">
        <f t="shared" si="15"/>
        <v>0</v>
      </c>
      <c r="BO15" s="11" t="b">
        <f t="shared" si="15"/>
        <v>0</v>
      </c>
      <c r="BP15" s="11" t="b">
        <f t="shared" si="15"/>
        <v>0</v>
      </c>
      <c r="BQ15" s="11" t="b">
        <f t="shared" si="15"/>
        <v>0</v>
      </c>
      <c r="BR15" s="11" t="b">
        <f t="shared" si="15"/>
        <v>0</v>
      </c>
      <c r="BS15" s="5" t="s">
        <v>1054</v>
      </c>
      <c r="BU15" s="11" t="b">
        <f t="shared" si="9"/>
        <v>0</v>
      </c>
      <c r="BV15" s="11" t="b">
        <f t="shared" si="10"/>
        <v>1</v>
      </c>
      <c r="BW15" s="11" t="b">
        <f t="shared" si="11"/>
        <v>0</v>
      </c>
      <c r="BX15" s="11" t="b">
        <f t="shared" si="11"/>
        <v>0</v>
      </c>
      <c r="BY15" s="11" t="b">
        <f t="shared" si="11"/>
        <v>0</v>
      </c>
      <c r="BZ15" s="11" t="b">
        <f t="shared" si="11"/>
        <v>0</v>
      </c>
      <c r="CA15" s="11" t="b">
        <f t="shared" si="11"/>
        <v>0</v>
      </c>
      <c r="CB15" s="11" t="b">
        <f t="shared" si="11"/>
        <v>0</v>
      </c>
      <c r="CC15" s="11" t="b">
        <f t="shared" si="11"/>
        <v>0</v>
      </c>
      <c r="CD15" s="11" t="b">
        <f t="shared" si="11"/>
        <v>0</v>
      </c>
      <c r="CE15" s="11" t="b">
        <f t="shared" si="11"/>
        <v>0</v>
      </c>
      <c r="CF15" s="11" t="b">
        <f t="shared" si="11"/>
        <v>0</v>
      </c>
      <c r="CG15" s="11" t="b">
        <f t="shared" si="11"/>
        <v>0</v>
      </c>
      <c r="CH15" s="11" t="b">
        <f t="shared" si="11"/>
        <v>0</v>
      </c>
      <c r="CI15" s="11" t="b">
        <f t="shared" si="11"/>
        <v>0</v>
      </c>
      <c r="CJ15" s="11" t="b">
        <f t="shared" si="12"/>
        <v>0</v>
      </c>
      <c r="CK15" s="11" t="b">
        <f t="shared" si="13"/>
        <v>0</v>
      </c>
      <c r="CL15" s="11" t="b">
        <f t="shared" si="14"/>
        <v>0</v>
      </c>
      <c r="CM15" t="s">
        <v>363</v>
      </c>
    </row>
    <row r="16" spans="1:91">
      <c r="A16" t="s">
        <v>364</v>
      </c>
      <c r="B16" t="s">
        <v>365</v>
      </c>
      <c r="C16" t="s">
        <v>281</v>
      </c>
      <c r="D16" t="s">
        <v>54</v>
      </c>
      <c r="E16" t="s">
        <v>366</v>
      </c>
      <c r="F16" t="s">
        <v>83</v>
      </c>
      <c r="G16" t="s">
        <v>72</v>
      </c>
      <c r="H16" t="s">
        <v>84</v>
      </c>
      <c r="I16" t="str">
        <f t="shared" si="5"/>
        <v>United States</v>
      </c>
      <c r="J16" t="s">
        <v>74</v>
      </c>
      <c r="K16" t="s">
        <v>60</v>
      </c>
      <c r="L16">
        <v>1</v>
      </c>
      <c r="M16">
        <v>1</v>
      </c>
      <c r="N16">
        <v>1</v>
      </c>
      <c r="O16">
        <v>1</v>
      </c>
      <c r="P16">
        <v>1</v>
      </c>
      <c r="Q16">
        <v>5</v>
      </c>
      <c r="R16">
        <v>3</v>
      </c>
      <c r="S16">
        <v>1</v>
      </c>
      <c r="T16">
        <v>3</v>
      </c>
      <c r="V16">
        <v>6</v>
      </c>
      <c r="W16">
        <v>5</v>
      </c>
      <c r="X16">
        <v>6</v>
      </c>
      <c r="Y16">
        <v>6</v>
      </c>
      <c r="Z16">
        <v>5</v>
      </c>
      <c r="AA16">
        <v>5</v>
      </c>
      <c r="AB16">
        <v>5</v>
      </c>
      <c r="AC16">
        <v>0</v>
      </c>
      <c r="AD16">
        <v>6</v>
      </c>
      <c r="AE16" s="35">
        <v>5</v>
      </c>
      <c r="AF16">
        <v>5</v>
      </c>
      <c r="AG16">
        <v>5</v>
      </c>
      <c r="AH16">
        <v>5</v>
      </c>
      <c r="AI16">
        <v>6</v>
      </c>
      <c r="AJ16">
        <v>5</v>
      </c>
      <c r="AK16">
        <v>5</v>
      </c>
      <c r="AL16">
        <v>5</v>
      </c>
      <c r="AM16">
        <v>4</v>
      </c>
      <c r="AN16">
        <v>4</v>
      </c>
      <c r="AO16">
        <v>4</v>
      </c>
      <c r="AP16">
        <v>4</v>
      </c>
      <c r="AQ16">
        <v>5</v>
      </c>
      <c r="AR16">
        <v>6</v>
      </c>
      <c r="AS16">
        <v>3</v>
      </c>
      <c r="AT16">
        <f t="shared" si="0"/>
        <v>5.125</v>
      </c>
      <c r="AU16">
        <f t="shared" si="6"/>
        <v>1</v>
      </c>
      <c r="AV16">
        <f t="shared" si="1"/>
        <v>5.5</v>
      </c>
      <c r="AW16">
        <f t="shared" si="7"/>
        <v>1</v>
      </c>
      <c r="AX16" t="s">
        <v>282</v>
      </c>
      <c r="AY16" t="s">
        <v>367</v>
      </c>
      <c r="AZ16" t="s">
        <v>368</v>
      </c>
      <c r="BA16">
        <v>2</v>
      </c>
      <c r="BC16">
        <f t="shared" si="2"/>
        <v>2</v>
      </c>
      <c r="BD16">
        <v>1</v>
      </c>
      <c r="BE16">
        <v>4</v>
      </c>
      <c r="BF16">
        <f t="shared" si="8"/>
        <v>1</v>
      </c>
      <c r="BG16" t="s">
        <v>369</v>
      </c>
      <c r="BH16" t="s">
        <v>370</v>
      </c>
      <c r="BI16" s="1">
        <v>4.6180555555555558E-3</v>
      </c>
      <c r="BK16" s="5" t="s">
        <v>1041</v>
      </c>
      <c r="BM16" s="11" t="b">
        <f t="shared" si="15"/>
        <v>0</v>
      </c>
      <c r="BN16" s="11" t="b">
        <f t="shared" si="15"/>
        <v>0</v>
      </c>
      <c r="BO16" s="11" t="b">
        <f t="shared" si="15"/>
        <v>0</v>
      </c>
      <c r="BP16" s="11" t="b">
        <f t="shared" si="15"/>
        <v>0</v>
      </c>
      <c r="BQ16" s="11" t="b">
        <f t="shared" si="15"/>
        <v>0</v>
      </c>
      <c r="BR16" s="11" t="b">
        <f t="shared" si="15"/>
        <v>0</v>
      </c>
      <c r="BU16" s="11" t="b">
        <f t="shared" si="9"/>
        <v>0</v>
      </c>
      <c r="BV16" s="11" t="b">
        <f t="shared" si="10"/>
        <v>0</v>
      </c>
      <c r="BW16" s="11" t="b">
        <f t="shared" si="11"/>
        <v>0</v>
      </c>
      <c r="BX16" s="11" t="b">
        <f t="shared" si="11"/>
        <v>0</v>
      </c>
      <c r="BY16" s="11" t="b">
        <f t="shared" si="11"/>
        <v>0</v>
      </c>
      <c r="BZ16" s="11" t="b">
        <f t="shared" si="11"/>
        <v>0</v>
      </c>
      <c r="CA16" s="11" t="b">
        <f t="shared" si="11"/>
        <v>0</v>
      </c>
      <c r="CB16" s="11" t="b">
        <f t="shared" si="11"/>
        <v>0</v>
      </c>
      <c r="CC16" s="11" t="b">
        <f t="shared" si="11"/>
        <v>0</v>
      </c>
      <c r="CD16" s="11" t="b">
        <f t="shared" si="11"/>
        <v>0</v>
      </c>
      <c r="CE16" s="11" t="b">
        <f t="shared" si="11"/>
        <v>0</v>
      </c>
      <c r="CF16" s="11" t="b">
        <f t="shared" si="11"/>
        <v>0</v>
      </c>
      <c r="CG16" s="11" t="b">
        <f t="shared" si="11"/>
        <v>0</v>
      </c>
      <c r="CH16" s="11" t="b">
        <f t="shared" si="11"/>
        <v>0</v>
      </c>
      <c r="CI16" s="11" t="b">
        <f t="shared" si="11"/>
        <v>0</v>
      </c>
      <c r="CJ16" s="11" t="b">
        <f t="shared" si="12"/>
        <v>0</v>
      </c>
      <c r="CK16" s="11" t="b">
        <f t="shared" si="13"/>
        <v>0</v>
      </c>
      <c r="CL16" s="11" t="b">
        <f t="shared" si="14"/>
        <v>0</v>
      </c>
    </row>
    <row r="17" spans="1:91">
      <c r="A17" t="s">
        <v>371</v>
      </c>
      <c r="B17" t="s">
        <v>372</v>
      </c>
      <c r="C17" t="s">
        <v>281</v>
      </c>
      <c r="D17" t="s">
        <v>70</v>
      </c>
      <c r="E17" t="s">
        <v>71</v>
      </c>
      <c r="F17" t="s">
        <v>132</v>
      </c>
      <c r="G17" t="s">
        <v>96</v>
      </c>
      <c r="H17" t="s">
        <v>125</v>
      </c>
      <c r="I17" t="str">
        <f t="shared" si="5"/>
        <v>United Kingdom</v>
      </c>
      <c r="J17" t="s">
        <v>74</v>
      </c>
      <c r="K17" t="s">
        <v>98</v>
      </c>
      <c r="L17">
        <v>3</v>
      </c>
      <c r="M17">
        <v>4</v>
      </c>
      <c r="N17">
        <v>5</v>
      </c>
      <c r="O17">
        <v>3</v>
      </c>
      <c r="P17">
        <v>5</v>
      </c>
      <c r="Q17">
        <v>4</v>
      </c>
      <c r="R17">
        <v>1</v>
      </c>
      <c r="S17">
        <v>1</v>
      </c>
      <c r="T17">
        <v>2</v>
      </c>
      <c r="V17">
        <v>4</v>
      </c>
      <c r="W17">
        <v>4</v>
      </c>
      <c r="X17">
        <v>4</v>
      </c>
      <c r="Y17">
        <v>4</v>
      </c>
      <c r="Z17">
        <v>3</v>
      </c>
      <c r="AA17">
        <v>5</v>
      </c>
      <c r="AB17">
        <v>3</v>
      </c>
      <c r="AC17">
        <v>2</v>
      </c>
      <c r="AD17">
        <v>4</v>
      </c>
      <c r="AE17" s="35">
        <v>4</v>
      </c>
      <c r="AF17">
        <v>4</v>
      </c>
      <c r="AG17">
        <v>1</v>
      </c>
      <c r="AH17">
        <v>3</v>
      </c>
      <c r="AI17">
        <v>5</v>
      </c>
      <c r="AJ17">
        <v>3</v>
      </c>
      <c r="AK17">
        <v>4</v>
      </c>
      <c r="AL17">
        <v>3</v>
      </c>
      <c r="AM17">
        <v>1</v>
      </c>
      <c r="AN17">
        <v>2</v>
      </c>
      <c r="AO17">
        <v>2</v>
      </c>
      <c r="AP17">
        <v>2</v>
      </c>
      <c r="AQ17">
        <v>2</v>
      </c>
      <c r="AR17">
        <v>6</v>
      </c>
      <c r="AS17">
        <v>4</v>
      </c>
      <c r="AT17">
        <f t="shared" si="0"/>
        <v>3.375</v>
      </c>
      <c r="AU17">
        <f t="shared" si="6"/>
        <v>1</v>
      </c>
      <c r="AV17">
        <f t="shared" si="1"/>
        <v>3.875</v>
      </c>
      <c r="AW17">
        <f t="shared" si="7"/>
        <v>1</v>
      </c>
      <c r="AX17" t="s">
        <v>282</v>
      </c>
      <c r="AY17" t="s">
        <v>87</v>
      </c>
      <c r="AZ17" t="s">
        <v>284</v>
      </c>
      <c r="BA17">
        <v>1</v>
      </c>
      <c r="BC17">
        <f t="shared" si="2"/>
        <v>1</v>
      </c>
      <c r="BD17">
        <v>1</v>
      </c>
      <c r="BE17">
        <v>1</v>
      </c>
      <c r="BF17">
        <f t="shared" si="8"/>
        <v>0</v>
      </c>
      <c r="BG17" t="s">
        <v>292</v>
      </c>
      <c r="BH17" t="s">
        <v>286</v>
      </c>
      <c r="BI17" s="1">
        <v>4.5717592592592589E-3</v>
      </c>
      <c r="BK17" s="5" t="s">
        <v>1041</v>
      </c>
      <c r="BM17" s="11" t="b">
        <f t="shared" si="15"/>
        <v>0</v>
      </c>
      <c r="BN17" s="11" t="b">
        <f t="shared" si="15"/>
        <v>0</v>
      </c>
      <c r="BO17" s="11" t="b">
        <f t="shared" si="15"/>
        <v>0</v>
      </c>
      <c r="BP17" s="11" t="b">
        <f t="shared" si="15"/>
        <v>0</v>
      </c>
      <c r="BQ17" s="11" t="b">
        <f t="shared" si="15"/>
        <v>0</v>
      </c>
      <c r="BR17" s="11" t="b">
        <f t="shared" si="15"/>
        <v>0</v>
      </c>
      <c r="BU17" s="11" t="b">
        <f t="shared" si="9"/>
        <v>0</v>
      </c>
      <c r="BV17" s="11" t="b">
        <f t="shared" si="10"/>
        <v>0</v>
      </c>
      <c r="BW17" s="11" t="b">
        <f t="shared" si="11"/>
        <v>0</v>
      </c>
      <c r="BX17" s="11" t="b">
        <f t="shared" si="11"/>
        <v>0</v>
      </c>
      <c r="BY17" s="11" t="b">
        <f t="shared" si="11"/>
        <v>0</v>
      </c>
      <c r="BZ17" s="11" t="b">
        <f t="shared" si="11"/>
        <v>0</v>
      </c>
      <c r="CA17" s="11" t="b">
        <f t="shared" si="11"/>
        <v>0</v>
      </c>
      <c r="CB17" s="11" t="b">
        <f t="shared" si="11"/>
        <v>0</v>
      </c>
      <c r="CC17" s="11" t="b">
        <f t="shared" si="11"/>
        <v>0</v>
      </c>
      <c r="CD17" s="11" t="b">
        <f t="shared" si="11"/>
        <v>0</v>
      </c>
      <c r="CE17" s="11" t="b">
        <f t="shared" si="11"/>
        <v>0</v>
      </c>
      <c r="CF17" s="11" t="b">
        <f t="shared" si="11"/>
        <v>0</v>
      </c>
      <c r="CG17" s="11" t="b">
        <f t="shared" si="11"/>
        <v>0</v>
      </c>
      <c r="CH17" s="11" t="b">
        <f t="shared" si="11"/>
        <v>0</v>
      </c>
      <c r="CI17" s="11" t="b">
        <f t="shared" si="11"/>
        <v>0</v>
      </c>
      <c r="CJ17" s="11" t="b">
        <f t="shared" si="12"/>
        <v>0</v>
      </c>
      <c r="CK17" s="11" t="b">
        <f t="shared" si="13"/>
        <v>0</v>
      </c>
      <c r="CL17" s="11" t="b">
        <f t="shared" si="14"/>
        <v>0</v>
      </c>
    </row>
    <row r="18" spans="1:91">
      <c r="A18" t="s">
        <v>373</v>
      </c>
      <c r="B18" t="s">
        <v>374</v>
      </c>
      <c r="C18" t="s">
        <v>281</v>
      </c>
      <c r="D18" t="s">
        <v>70</v>
      </c>
      <c r="E18" t="s">
        <v>82</v>
      </c>
      <c r="F18" t="s">
        <v>56</v>
      </c>
      <c r="G18" t="s">
        <v>124</v>
      </c>
      <c r="H18" t="s">
        <v>97</v>
      </c>
      <c r="I18" t="str">
        <f t="shared" si="5"/>
        <v>uk</v>
      </c>
      <c r="J18" t="s">
        <v>59</v>
      </c>
      <c r="K18" t="s">
        <v>98</v>
      </c>
      <c r="L18">
        <v>1</v>
      </c>
      <c r="M18">
        <v>4</v>
      </c>
      <c r="N18">
        <v>1</v>
      </c>
      <c r="O18">
        <v>4</v>
      </c>
      <c r="P18">
        <v>3</v>
      </c>
      <c r="Q18">
        <v>3</v>
      </c>
      <c r="R18">
        <v>3</v>
      </c>
      <c r="S18">
        <v>1</v>
      </c>
      <c r="T18">
        <v>2</v>
      </c>
      <c r="V18">
        <v>0</v>
      </c>
      <c r="W18">
        <v>4</v>
      </c>
      <c r="X18">
        <v>0</v>
      </c>
      <c r="Y18">
        <v>4</v>
      </c>
      <c r="Z18">
        <v>4</v>
      </c>
      <c r="AA18">
        <v>5</v>
      </c>
      <c r="AB18">
        <v>2</v>
      </c>
      <c r="AC18">
        <v>4</v>
      </c>
      <c r="AD18">
        <v>2</v>
      </c>
      <c r="AE18" s="35">
        <v>0</v>
      </c>
      <c r="AF18">
        <v>3</v>
      </c>
      <c r="AG18">
        <v>0</v>
      </c>
      <c r="AH18">
        <v>0</v>
      </c>
      <c r="AI18">
        <v>6</v>
      </c>
      <c r="AJ18">
        <v>0</v>
      </c>
      <c r="AK18">
        <v>2</v>
      </c>
      <c r="AL18">
        <v>0</v>
      </c>
      <c r="AM18">
        <v>0</v>
      </c>
      <c r="AN18">
        <v>0</v>
      </c>
      <c r="AO18">
        <v>0</v>
      </c>
      <c r="AP18">
        <v>0</v>
      </c>
      <c r="AQ18">
        <v>0</v>
      </c>
      <c r="AR18">
        <v>6</v>
      </c>
      <c r="AS18">
        <v>6</v>
      </c>
      <c r="AT18">
        <f t="shared" si="0"/>
        <v>1.375</v>
      </c>
      <c r="AU18">
        <f t="shared" si="6"/>
        <v>0</v>
      </c>
      <c r="AV18">
        <f t="shared" si="1"/>
        <v>2.625</v>
      </c>
      <c r="AW18">
        <f t="shared" si="7"/>
        <v>0</v>
      </c>
      <c r="AX18" t="s">
        <v>375</v>
      </c>
      <c r="AY18" t="s">
        <v>376</v>
      </c>
      <c r="AZ18" t="s">
        <v>377</v>
      </c>
      <c r="BA18">
        <v>0</v>
      </c>
      <c r="BB18">
        <v>0</v>
      </c>
      <c r="BC18">
        <f t="shared" si="2"/>
        <v>0</v>
      </c>
      <c r="BD18">
        <v>1</v>
      </c>
      <c r="BE18">
        <v>2</v>
      </c>
      <c r="BF18">
        <f t="shared" si="8"/>
        <v>1</v>
      </c>
      <c r="BG18" t="s">
        <v>378</v>
      </c>
      <c r="BH18" t="s">
        <v>379</v>
      </c>
      <c r="BI18" s="1">
        <v>2.8124999999999995E-3</v>
      </c>
      <c r="BJ18" t="s">
        <v>92</v>
      </c>
      <c r="BK18" s="5" t="s">
        <v>1041</v>
      </c>
      <c r="BM18" s="11" t="b">
        <f t="shared" si="15"/>
        <v>0</v>
      </c>
      <c r="BN18" s="11" t="b">
        <f t="shared" si="15"/>
        <v>0</v>
      </c>
      <c r="BO18" s="11" t="b">
        <f t="shared" si="15"/>
        <v>0</v>
      </c>
      <c r="BP18" s="11" t="b">
        <f t="shared" si="15"/>
        <v>0</v>
      </c>
      <c r="BQ18" s="11" t="b">
        <f t="shared" si="15"/>
        <v>0</v>
      </c>
      <c r="BR18" s="11" t="b">
        <f t="shared" si="15"/>
        <v>0</v>
      </c>
      <c r="BU18" s="11" t="b">
        <f t="shared" si="9"/>
        <v>0</v>
      </c>
      <c r="BV18" s="11" t="b">
        <f t="shared" si="10"/>
        <v>0</v>
      </c>
      <c r="BW18" s="11" t="b">
        <f t="shared" si="11"/>
        <v>0</v>
      </c>
      <c r="BX18" s="11" t="b">
        <f t="shared" si="11"/>
        <v>0</v>
      </c>
      <c r="BY18" s="11" t="b">
        <f t="shared" si="11"/>
        <v>0</v>
      </c>
      <c r="BZ18" s="11" t="b">
        <f t="shared" si="11"/>
        <v>0</v>
      </c>
      <c r="CA18" s="11" t="b">
        <f t="shared" si="11"/>
        <v>0</v>
      </c>
      <c r="CB18" s="11" t="b">
        <f t="shared" si="11"/>
        <v>0</v>
      </c>
      <c r="CC18" s="11" t="b">
        <f t="shared" si="11"/>
        <v>0</v>
      </c>
      <c r="CD18" s="11" t="b">
        <f t="shared" si="11"/>
        <v>0</v>
      </c>
      <c r="CE18" s="11" t="b">
        <f t="shared" si="11"/>
        <v>0</v>
      </c>
      <c r="CF18" s="11" t="b">
        <f t="shared" si="11"/>
        <v>0</v>
      </c>
      <c r="CG18" s="11" t="b">
        <f t="shared" si="11"/>
        <v>0</v>
      </c>
      <c r="CH18" s="11" t="b">
        <f t="shared" si="11"/>
        <v>0</v>
      </c>
      <c r="CI18" s="11" t="b">
        <f t="shared" si="11"/>
        <v>0</v>
      </c>
      <c r="CJ18" s="11" t="b">
        <f t="shared" si="12"/>
        <v>0</v>
      </c>
      <c r="CK18" s="11" t="b">
        <f t="shared" si="13"/>
        <v>0</v>
      </c>
      <c r="CL18" s="11" t="b">
        <f t="shared" si="14"/>
        <v>0</v>
      </c>
      <c r="CM18" t="s">
        <v>380</v>
      </c>
    </row>
    <row r="19" spans="1:91">
      <c r="A19" t="s">
        <v>381</v>
      </c>
      <c r="B19" t="s">
        <v>382</v>
      </c>
      <c r="C19" t="s">
        <v>281</v>
      </c>
      <c r="D19" t="s">
        <v>54</v>
      </c>
      <c r="E19" t="s">
        <v>55</v>
      </c>
      <c r="F19" t="s">
        <v>56</v>
      </c>
      <c r="G19" t="s">
        <v>96</v>
      </c>
      <c r="H19" t="s">
        <v>383</v>
      </c>
      <c r="I19" t="str">
        <f t="shared" si="5"/>
        <v>Belgium</v>
      </c>
      <c r="J19" t="s">
        <v>74</v>
      </c>
      <c r="K19" t="s">
        <v>60</v>
      </c>
      <c r="L19">
        <v>4</v>
      </c>
      <c r="M19">
        <v>2</v>
      </c>
      <c r="N19">
        <v>3</v>
      </c>
      <c r="O19">
        <v>3</v>
      </c>
      <c r="P19">
        <v>4</v>
      </c>
      <c r="Q19">
        <v>5</v>
      </c>
      <c r="R19">
        <v>3</v>
      </c>
      <c r="S19">
        <v>0</v>
      </c>
      <c r="U19">
        <v>4</v>
      </c>
      <c r="V19">
        <v>1</v>
      </c>
      <c r="W19">
        <v>5</v>
      </c>
      <c r="X19">
        <v>0</v>
      </c>
      <c r="Y19">
        <v>2</v>
      </c>
      <c r="Z19">
        <v>0</v>
      </c>
      <c r="AA19">
        <v>5</v>
      </c>
      <c r="AB19">
        <v>3</v>
      </c>
      <c r="AC19">
        <v>6</v>
      </c>
      <c r="AD19">
        <v>0</v>
      </c>
      <c r="AE19" s="35">
        <v>4</v>
      </c>
      <c r="AF19">
        <v>3</v>
      </c>
      <c r="AG19">
        <v>0</v>
      </c>
      <c r="AH19">
        <v>0</v>
      </c>
      <c r="AI19">
        <v>5</v>
      </c>
      <c r="AJ19">
        <v>4</v>
      </c>
      <c r="AK19">
        <v>4</v>
      </c>
      <c r="AL19">
        <v>4</v>
      </c>
      <c r="AM19">
        <v>3</v>
      </c>
      <c r="AN19">
        <v>3</v>
      </c>
      <c r="AO19">
        <v>4</v>
      </c>
      <c r="AP19">
        <v>1</v>
      </c>
      <c r="AQ19">
        <v>2</v>
      </c>
      <c r="AR19">
        <v>6</v>
      </c>
      <c r="AS19">
        <v>6</v>
      </c>
      <c r="AT19">
        <f t="shared" si="0"/>
        <v>3</v>
      </c>
      <c r="AU19">
        <f t="shared" si="6"/>
        <v>0</v>
      </c>
      <c r="AV19">
        <f t="shared" si="1"/>
        <v>2</v>
      </c>
      <c r="AW19">
        <f t="shared" si="7"/>
        <v>0</v>
      </c>
      <c r="AX19" t="s">
        <v>341</v>
      </c>
      <c r="AY19" t="s">
        <v>384</v>
      </c>
      <c r="AZ19" t="s">
        <v>385</v>
      </c>
      <c r="BA19">
        <v>2</v>
      </c>
      <c r="BC19">
        <f t="shared" si="2"/>
        <v>2</v>
      </c>
      <c r="BD19">
        <v>5</v>
      </c>
      <c r="BE19">
        <v>5</v>
      </c>
      <c r="BF19">
        <f t="shared" si="8"/>
        <v>1</v>
      </c>
      <c r="BG19" t="s">
        <v>386</v>
      </c>
      <c r="BH19" t="s">
        <v>387</v>
      </c>
      <c r="BI19" s="1">
        <v>4.7685185185185183E-3</v>
      </c>
      <c r="BJ19" t="s">
        <v>388</v>
      </c>
      <c r="BK19" s="5" t="s">
        <v>1042</v>
      </c>
      <c r="BM19" s="11" t="b">
        <f t="shared" si="15"/>
        <v>0</v>
      </c>
      <c r="BN19" s="11" t="b">
        <f t="shared" si="15"/>
        <v>0</v>
      </c>
      <c r="BO19" s="11" t="b">
        <f t="shared" si="15"/>
        <v>0</v>
      </c>
      <c r="BP19" s="11" t="b">
        <f t="shared" si="15"/>
        <v>0</v>
      </c>
      <c r="BQ19" s="11" t="b">
        <f t="shared" si="15"/>
        <v>0</v>
      </c>
      <c r="BR19" s="11" t="b">
        <f t="shared" si="15"/>
        <v>0</v>
      </c>
      <c r="BS19" s="5" t="s">
        <v>1054</v>
      </c>
      <c r="BU19" s="11" t="b">
        <f t="shared" si="9"/>
        <v>0</v>
      </c>
      <c r="BV19" s="11" t="b">
        <f t="shared" si="10"/>
        <v>1</v>
      </c>
      <c r="BW19" s="11" t="b">
        <f t="shared" si="11"/>
        <v>0</v>
      </c>
      <c r="BX19" s="11" t="b">
        <f t="shared" si="11"/>
        <v>0</v>
      </c>
      <c r="BY19" s="11" t="b">
        <f t="shared" si="11"/>
        <v>0</v>
      </c>
      <c r="BZ19" s="11" t="b">
        <f t="shared" si="11"/>
        <v>0</v>
      </c>
      <c r="CA19" s="11" t="b">
        <f t="shared" si="11"/>
        <v>0</v>
      </c>
      <c r="CB19" s="11" t="b">
        <f t="shared" si="11"/>
        <v>0</v>
      </c>
      <c r="CC19" s="11" t="b">
        <f t="shared" si="11"/>
        <v>0</v>
      </c>
      <c r="CD19" s="11" t="b">
        <f t="shared" si="11"/>
        <v>0</v>
      </c>
      <c r="CE19" s="11" t="b">
        <f t="shared" si="11"/>
        <v>0</v>
      </c>
      <c r="CF19" s="11" t="b">
        <f t="shared" si="11"/>
        <v>0</v>
      </c>
      <c r="CG19" s="11" t="b">
        <f t="shared" si="11"/>
        <v>0</v>
      </c>
      <c r="CH19" s="11" t="b">
        <f t="shared" si="11"/>
        <v>0</v>
      </c>
      <c r="CI19" s="11" t="b">
        <f t="shared" si="11"/>
        <v>0</v>
      </c>
      <c r="CJ19" s="11" t="b">
        <f t="shared" si="11"/>
        <v>0</v>
      </c>
      <c r="CK19" s="11" t="b">
        <f t="shared" si="13"/>
        <v>0</v>
      </c>
      <c r="CL19" s="11" t="b">
        <f t="shared" si="14"/>
        <v>0</v>
      </c>
    </row>
    <row r="20" spans="1:91">
      <c r="A20" t="s">
        <v>389</v>
      </c>
      <c r="B20" t="s">
        <v>390</v>
      </c>
      <c r="C20" t="s">
        <v>281</v>
      </c>
      <c r="D20" t="s">
        <v>70</v>
      </c>
      <c r="E20" t="s">
        <v>55</v>
      </c>
      <c r="F20" t="s">
        <v>56</v>
      </c>
      <c r="G20" t="s">
        <v>72</v>
      </c>
      <c r="H20" t="s">
        <v>391</v>
      </c>
      <c r="I20" t="str">
        <f t="shared" si="5"/>
        <v>Canada</v>
      </c>
      <c r="J20" t="s">
        <v>59</v>
      </c>
      <c r="K20" t="s">
        <v>60</v>
      </c>
      <c r="L20">
        <v>4</v>
      </c>
      <c r="M20">
        <v>1</v>
      </c>
      <c r="N20">
        <v>3</v>
      </c>
      <c r="O20">
        <v>2</v>
      </c>
      <c r="P20">
        <v>3</v>
      </c>
      <c r="Q20">
        <v>2</v>
      </c>
      <c r="R20">
        <v>4</v>
      </c>
      <c r="S20">
        <v>0</v>
      </c>
      <c r="U20">
        <v>4</v>
      </c>
      <c r="V20">
        <v>5</v>
      </c>
      <c r="W20">
        <v>4</v>
      </c>
      <c r="X20">
        <v>4</v>
      </c>
      <c r="Y20">
        <v>6</v>
      </c>
      <c r="Z20">
        <v>5</v>
      </c>
      <c r="AA20">
        <v>6</v>
      </c>
      <c r="AB20">
        <v>5</v>
      </c>
      <c r="AC20">
        <v>2</v>
      </c>
      <c r="AD20">
        <v>4</v>
      </c>
      <c r="AE20" s="35">
        <v>5</v>
      </c>
      <c r="AF20">
        <v>5</v>
      </c>
      <c r="AG20">
        <v>6</v>
      </c>
      <c r="AH20">
        <v>5</v>
      </c>
      <c r="AI20">
        <v>6</v>
      </c>
      <c r="AJ20">
        <v>6</v>
      </c>
      <c r="AK20">
        <v>6</v>
      </c>
      <c r="AL20">
        <v>0</v>
      </c>
      <c r="AM20">
        <v>6</v>
      </c>
      <c r="AN20">
        <v>6</v>
      </c>
      <c r="AO20">
        <v>6</v>
      </c>
      <c r="AP20">
        <v>6</v>
      </c>
      <c r="AQ20">
        <v>6</v>
      </c>
      <c r="AR20">
        <v>6</v>
      </c>
      <c r="AS20">
        <v>6</v>
      </c>
      <c r="AT20">
        <f t="shared" si="0"/>
        <v>4.875</v>
      </c>
      <c r="AU20">
        <f t="shared" si="6"/>
        <v>1</v>
      </c>
      <c r="AV20">
        <f t="shared" si="1"/>
        <v>4.875</v>
      </c>
      <c r="AW20">
        <f t="shared" si="7"/>
        <v>1</v>
      </c>
      <c r="AX20" t="s">
        <v>86</v>
      </c>
      <c r="AY20" t="s">
        <v>392</v>
      </c>
      <c r="AZ20" t="s">
        <v>393</v>
      </c>
      <c r="BA20">
        <v>3</v>
      </c>
      <c r="BC20">
        <f t="shared" si="2"/>
        <v>3</v>
      </c>
      <c r="BD20">
        <v>1</v>
      </c>
      <c r="BE20">
        <v>5</v>
      </c>
      <c r="BF20">
        <f t="shared" si="8"/>
        <v>1</v>
      </c>
      <c r="BG20" t="s">
        <v>106</v>
      </c>
      <c r="BH20" t="s">
        <v>90</v>
      </c>
      <c r="BI20" s="1">
        <v>8.0787037037037043E-3</v>
      </c>
      <c r="BJ20" t="s">
        <v>394</v>
      </c>
      <c r="BK20" s="5" t="s">
        <v>736</v>
      </c>
      <c r="BL20" s="5" t="s">
        <v>1148</v>
      </c>
      <c r="BM20" s="11" t="b">
        <f t="shared" ref="BM20:BP39" si="16">ISNUMBER(SEARCH(BM$2,$BL20))</f>
        <v>0</v>
      </c>
      <c r="BN20" s="11" t="b">
        <f t="shared" si="16"/>
        <v>0</v>
      </c>
      <c r="BO20" s="11" t="b">
        <f t="shared" si="16"/>
        <v>0</v>
      </c>
      <c r="BP20" s="11" t="b">
        <f t="shared" si="16"/>
        <v>0</v>
      </c>
      <c r="BQ20" s="11" t="b">
        <f t="shared" ref="BQ20:BR83" si="17">ISNUMBER(SEARCH(BQ$2,$BL20))</f>
        <v>1</v>
      </c>
      <c r="BR20" s="11" t="b">
        <f t="shared" si="17"/>
        <v>0</v>
      </c>
      <c r="BU20" s="11" t="b">
        <f t="shared" si="9"/>
        <v>0</v>
      </c>
      <c r="BV20" s="11" t="b">
        <f t="shared" si="10"/>
        <v>0</v>
      </c>
      <c r="BW20" s="11" t="b">
        <f t="shared" ref="BW20:CJ38" si="18">ISNUMBER(SEARCH(BW$2,$BS20))</f>
        <v>0</v>
      </c>
      <c r="BX20" s="11" t="b">
        <f t="shared" si="18"/>
        <v>0</v>
      </c>
      <c r="BY20" s="11" t="b">
        <f t="shared" si="18"/>
        <v>0</v>
      </c>
      <c r="BZ20" s="11" t="b">
        <f t="shared" si="18"/>
        <v>0</v>
      </c>
      <c r="CA20" s="11" t="b">
        <f t="shared" si="18"/>
        <v>0</v>
      </c>
      <c r="CB20" s="11" t="b">
        <f t="shared" si="18"/>
        <v>0</v>
      </c>
      <c r="CC20" s="11" t="b">
        <f t="shared" si="18"/>
        <v>0</v>
      </c>
      <c r="CD20" s="11" t="b">
        <f t="shared" si="18"/>
        <v>0</v>
      </c>
      <c r="CE20" s="11" t="b">
        <f t="shared" si="18"/>
        <v>0</v>
      </c>
      <c r="CF20" s="11" t="b">
        <f t="shared" si="18"/>
        <v>0</v>
      </c>
      <c r="CG20" s="11" t="b">
        <f t="shared" si="18"/>
        <v>0</v>
      </c>
      <c r="CH20" s="11" t="b">
        <f t="shared" si="18"/>
        <v>0</v>
      </c>
      <c r="CI20" s="11" t="b">
        <f t="shared" si="18"/>
        <v>0</v>
      </c>
      <c r="CJ20" s="11" t="b">
        <f t="shared" si="18"/>
        <v>0</v>
      </c>
      <c r="CK20" s="11" t="b">
        <f t="shared" si="13"/>
        <v>0</v>
      </c>
      <c r="CL20" s="11" t="b">
        <f t="shared" si="14"/>
        <v>0</v>
      </c>
    </row>
    <row r="21" spans="1:91">
      <c r="A21" t="s">
        <v>395</v>
      </c>
      <c r="B21" t="s">
        <v>396</v>
      </c>
      <c r="C21" t="s">
        <v>281</v>
      </c>
      <c r="D21" t="s">
        <v>81</v>
      </c>
      <c r="E21" t="s">
        <v>71</v>
      </c>
      <c r="F21" t="s">
        <v>132</v>
      </c>
      <c r="G21" t="s">
        <v>124</v>
      </c>
      <c r="H21" t="s">
        <v>109</v>
      </c>
      <c r="I21" t="str">
        <f t="shared" si="5"/>
        <v>UK</v>
      </c>
      <c r="J21" t="s">
        <v>74</v>
      </c>
      <c r="K21" t="s">
        <v>98</v>
      </c>
      <c r="L21">
        <v>1</v>
      </c>
      <c r="M21">
        <v>1</v>
      </c>
      <c r="N21">
        <v>1</v>
      </c>
      <c r="O21">
        <v>0</v>
      </c>
      <c r="P21">
        <v>2</v>
      </c>
      <c r="Q21">
        <v>2</v>
      </c>
      <c r="R21">
        <v>2</v>
      </c>
      <c r="S21">
        <v>1</v>
      </c>
      <c r="T21">
        <v>2</v>
      </c>
      <c r="V21">
        <v>2</v>
      </c>
      <c r="W21">
        <v>5</v>
      </c>
      <c r="X21">
        <v>5</v>
      </c>
      <c r="Y21">
        <v>5</v>
      </c>
      <c r="Z21">
        <v>3</v>
      </c>
      <c r="AA21">
        <v>5</v>
      </c>
      <c r="AB21">
        <v>3</v>
      </c>
      <c r="AC21">
        <v>2</v>
      </c>
      <c r="AD21">
        <v>4</v>
      </c>
      <c r="AE21" s="35">
        <v>5</v>
      </c>
      <c r="AF21">
        <v>5</v>
      </c>
      <c r="AG21">
        <v>3</v>
      </c>
      <c r="AH21">
        <v>2</v>
      </c>
      <c r="AI21">
        <v>6</v>
      </c>
      <c r="AJ21">
        <v>5</v>
      </c>
      <c r="AK21">
        <v>4</v>
      </c>
      <c r="AL21">
        <v>5</v>
      </c>
      <c r="AM21">
        <v>4</v>
      </c>
      <c r="AN21">
        <v>5</v>
      </c>
      <c r="AO21">
        <v>4</v>
      </c>
      <c r="AP21">
        <v>4</v>
      </c>
      <c r="AQ21">
        <v>4</v>
      </c>
      <c r="AR21">
        <v>6</v>
      </c>
      <c r="AS21">
        <v>5</v>
      </c>
      <c r="AT21">
        <f t="shared" si="0"/>
        <v>4.375</v>
      </c>
      <c r="AU21">
        <f t="shared" si="6"/>
        <v>1</v>
      </c>
      <c r="AV21">
        <f t="shared" si="1"/>
        <v>4</v>
      </c>
      <c r="AW21">
        <f t="shared" si="7"/>
        <v>1</v>
      </c>
      <c r="AX21" t="s">
        <v>297</v>
      </c>
      <c r="AY21" t="s">
        <v>228</v>
      </c>
      <c r="AZ21" t="s">
        <v>397</v>
      </c>
      <c r="BA21">
        <v>0</v>
      </c>
      <c r="BB21">
        <v>1</v>
      </c>
      <c r="BC21">
        <f t="shared" si="2"/>
        <v>1</v>
      </c>
      <c r="BD21">
        <v>3</v>
      </c>
      <c r="BE21">
        <v>5</v>
      </c>
      <c r="BF21">
        <f t="shared" si="8"/>
        <v>1</v>
      </c>
      <c r="BG21" t="s">
        <v>398</v>
      </c>
      <c r="BH21" t="s">
        <v>399</v>
      </c>
      <c r="BI21" s="1">
        <v>1.0104166666666668E-2</v>
      </c>
      <c r="BJ21" t="s">
        <v>400</v>
      </c>
      <c r="BK21" s="5" t="s">
        <v>1042</v>
      </c>
      <c r="BM21" s="11" t="b">
        <f t="shared" si="16"/>
        <v>0</v>
      </c>
      <c r="BN21" s="11" t="b">
        <f t="shared" si="16"/>
        <v>0</v>
      </c>
      <c r="BO21" s="11" t="b">
        <f t="shared" si="16"/>
        <v>0</v>
      </c>
      <c r="BP21" s="11" t="b">
        <f t="shared" si="16"/>
        <v>0</v>
      </c>
      <c r="BQ21" s="11" t="b">
        <f t="shared" si="17"/>
        <v>0</v>
      </c>
      <c r="BR21" s="11" t="b">
        <f t="shared" si="17"/>
        <v>0</v>
      </c>
      <c r="BS21" s="5" t="s">
        <v>1055</v>
      </c>
      <c r="BU21" s="11" t="b">
        <f t="shared" si="9"/>
        <v>0</v>
      </c>
      <c r="BV21" s="11" t="b">
        <f t="shared" si="10"/>
        <v>0</v>
      </c>
      <c r="BW21" s="11" t="b">
        <f t="shared" si="18"/>
        <v>0</v>
      </c>
      <c r="BX21" s="11" t="b">
        <f t="shared" si="18"/>
        <v>0</v>
      </c>
      <c r="BY21" s="11" t="b">
        <f t="shared" si="18"/>
        <v>0</v>
      </c>
      <c r="BZ21" s="11" t="b">
        <f t="shared" si="18"/>
        <v>0</v>
      </c>
      <c r="CA21" s="11" t="b">
        <f t="shared" si="18"/>
        <v>0</v>
      </c>
      <c r="CB21" s="11" t="b">
        <f t="shared" si="18"/>
        <v>1</v>
      </c>
      <c r="CC21" s="11" t="b">
        <f t="shared" si="18"/>
        <v>0</v>
      </c>
      <c r="CD21" s="11" t="b">
        <f t="shared" si="18"/>
        <v>0</v>
      </c>
      <c r="CE21" s="11" t="b">
        <f t="shared" si="18"/>
        <v>1</v>
      </c>
      <c r="CF21" s="11" t="b">
        <f t="shared" si="18"/>
        <v>0</v>
      </c>
      <c r="CG21" s="11" t="b">
        <f t="shared" si="18"/>
        <v>0</v>
      </c>
      <c r="CH21" s="11" t="b">
        <f t="shared" si="18"/>
        <v>0</v>
      </c>
      <c r="CI21" s="11" t="b">
        <f t="shared" si="18"/>
        <v>0</v>
      </c>
      <c r="CJ21" s="11" t="b">
        <f t="shared" si="18"/>
        <v>0</v>
      </c>
      <c r="CK21" s="11" t="b">
        <f t="shared" si="13"/>
        <v>0</v>
      </c>
      <c r="CL21" s="11" t="b">
        <f t="shared" si="14"/>
        <v>0</v>
      </c>
      <c r="CM21" t="s">
        <v>401</v>
      </c>
    </row>
    <row r="22" spans="1:91">
      <c r="A22" t="s">
        <v>402</v>
      </c>
      <c r="B22" t="s">
        <v>403</v>
      </c>
      <c r="C22" t="s">
        <v>281</v>
      </c>
      <c r="D22" t="s">
        <v>54</v>
      </c>
      <c r="E22" t="s">
        <v>144</v>
      </c>
      <c r="F22" t="s">
        <v>222</v>
      </c>
      <c r="G22" t="s">
        <v>72</v>
      </c>
      <c r="H22" t="s">
        <v>254</v>
      </c>
      <c r="I22" t="str">
        <f t="shared" si="5"/>
        <v>Poland</v>
      </c>
      <c r="J22" t="s">
        <v>59</v>
      </c>
      <c r="K22" t="s">
        <v>103</v>
      </c>
      <c r="L22">
        <v>1</v>
      </c>
      <c r="M22">
        <v>2</v>
      </c>
      <c r="N22">
        <v>1</v>
      </c>
      <c r="O22">
        <v>4</v>
      </c>
      <c r="P22">
        <v>3</v>
      </c>
      <c r="Q22">
        <v>4</v>
      </c>
      <c r="R22">
        <v>2</v>
      </c>
      <c r="S22">
        <v>0</v>
      </c>
      <c r="U22">
        <v>6</v>
      </c>
      <c r="V22">
        <v>4</v>
      </c>
      <c r="W22">
        <v>3</v>
      </c>
      <c r="X22">
        <v>5</v>
      </c>
      <c r="Y22">
        <v>3</v>
      </c>
      <c r="Z22">
        <v>5</v>
      </c>
      <c r="AA22">
        <v>5</v>
      </c>
      <c r="AB22">
        <v>4</v>
      </c>
      <c r="AC22">
        <v>3</v>
      </c>
      <c r="AD22">
        <v>3</v>
      </c>
      <c r="AE22" s="35">
        <v>4</v>
      </c>
      <c r="AF22">
        <v>3</v>
      </c>
      <c r="AG22">
        <v>2</v>
      </c>
      <c r="AH22">
        <v>5</v>
      </c>
      <c r="AI22">
        <v>5</v>
      </c>
      <c r="AJ22">
        <v>5</v>
      </c>
      <c r="AK22">
        <v>3</v>
      </c>
      <c r="AL22">
        <v>4</v>
      </c>
      <c r="AM22">
        <v>4</v>
      </c>
      <c r="AN22">
        <v>4</v>
      </c>
      <c r="AO22">
        <v>3</v>
      </c>
      <c r="AP22">
        <v>4</v>
      </c>
      <c r="AQ22">
        <v>3</v>
      </c>
      <c r="AR22">
        <v>6</v>
      </c>
      <c r="AS22">
        <v>2</v>
      </c>
      <c r="AT22">
        <f t="shared" si="0"/>
        <v>3.875</v>
      </c>
      <c r="AU22">
        <f t="shared" si="6"/>
        <v>1</v>
      </c>
      <c r="AV22">
        <f t="shared" si="1"/>
        <v>4</v>
      </c>
      <c r="AW22">
        <f t="shared" si="7"/>
        <v>1</v>
      </c>
      <c r="AX22" t="s">
        <v>145</v>
      </c>
      <c r="AY22" t="s">
        <v>192</v>
      </c>
      <c r="AZ22" t="s">
        <v>404</v>
      </c>
      <c r="BA22">
        <v>1</v>
      </c>
      <c r="BC22">
        <f t="shared" si="2"/>
        <v>1</v>
      </c>
      <c r="BD22">
        <v>1</v>
      </c>
      <c r="BE22">
        <v>1</v>
      </c>
      <c r="BF22">
        <f t="shared" si="8"/>
        <v>0</v>
      </c>
      <c r="BG22" t="s">
        <v>405</v>
      </c>
      <c r="BH22" t="s">
        <v>149</v>
      </c>
      <c r="BI22" s="1">
        <v>2.9976851851851848E-3</v>
      </c>
      <c r="BK22" s="5" t="s">
        <v>1041</v>
      </c>
      <c r="BM22" s="11" t="b">
        <f t="shared" si="16"/>
        <v>0</v>
      </c>
      <c r="BN22" s="11" t="b">
        <f t="shared" si="16"/>
        <v>0</v>
      </c>
      <c r="BO22" s="11" t="b">
        <f t="shared" si="16"/>
        <v>0</v>
      </c>
      <c r="BP22" s="11" t="b">
        <f t="shared" si="16"/>
        <v>0</v>
      </c>
      <c r="BQ22" s="11" t="b">
        <f t="shared" si="17"/>
        <v>0</v>
      </c>
      <c r="BR22" s="11" t="b">
        <f t="shared" si="17"/>
        <v>0</v>
      </c>
      <c r="BU22" s="11" t="b">
        <f t="shared" si="9"/>
        <v>0</v>
      </c>
      <c r="BV22" s="11" t="b">
        <f t="shared" si="10"/>
        <v>0</v>
      </c>
      <c r="BW22" s="11" t="b">
        <f t="shared" si="18"/>
        <v>0</v>
      </c>
      <c r="BX22" s="11" t="b">
        <f t="shared" si="18"/>
        <v>0</v>
      </c>
      <c r="BY22" s="11" t="b">
        <f t="shared" si="18"/>
        <v>0</v>
      </c>
      <c r="BZ22" s="11" t="b">
        <f t="shared" si="18"/>
        <v>0</v>
      </c>
      <c r="CA22" s="11" t="b">
        <f t="shared" si="18"/>
        <v>0</v>
      </c>
      <c r="CB22" s="11" t="b">
        <f t="shared" si="18"/>
        <v>0</v>
      </c>
      <c r="CC22" s="11" t="b">
        <f t="shared" si="18"/>
        <v>0</v>
      </c>
      <c r="CD22" s="11" t="b">
        <f t="shared" si="18"/>
        <v>0</v>
      </c>
      <c r="CE22" s="11" t="b">
        <f t="shared" si="18"/>
        <v>0</v>
      </c>
      <c r="CF22" s="11" t="b">
        <f t="shared" si="18"/>
        <v>0</v>
      </c>
      <c r="CG22" s="11" t="b">
        <f t="shared" si="18"/>
        <v>0</v>
      </c>
      <c r="CH22" s="11" t="b">
        <f t="shared" si="18"/>
        <v>0</v>
      </c>
      <c r="CI22" s="11" t="b">
        <f t="shared" si="18"/>
        <v>0</v>
      </c>
      <c r="CJ22" s="11" t="b">
        <f t="shared" si="18"/>
        <v>0</v>
      </c>
      <c r="CK22" s="11" t="b">
        <f t="shared" si="13"/>
        <v>0</v>
      </c>
      <c r="CL22" s="11" t="b">
        <f t="shared" si="14"/>
        <v>0</v>
      </c>
    </row>
    <row r="23" spans="1:91">
      <c r="A23" t="s">
        <v>406</v>
      </c>
      <c r="B23" t="s">
        <v>407</v>
      </c>
      <c r="C23" t="s">
        <v>281</v>
      </c>
      <c r="D23" t="s">
        <v>54</v>
      </c>
      <c r="E23" t="s">
        <v>144</v>
      </c>
      <c r="F23" t="s">
        <v>83</v>
      </c>
      <c r="G23" t="s">
        <v>124</v>
      </c>
      <c r="H23" t="s">
        <v>58</v>
      </c>
      <c r="I23" t="str">
        <f t="shared" si="5"/>
        <v>Portugal</v>
      </c>
      <c r="J23" t="s">
        <v>59</v>
      </c>
      <c r="K23" t="s">
        <v>60</v>
      </c>
      <c r="L23">
        <v>2</v>
      </c>
      <c r="M23">
        <v>2</v>
      </c>
      <c r="N23">
        <v>2</v>
      </c>
      <c r="O23">
        <v>4</v>
      </c>
      <c r="P23">
        <v>3</v>
      </c>
      <c r="Q23">
        <v>4</v>
      </c>
      <c r="R23">
        <v>2</v>
      </c>
      <c r="S23">
        <v>0</v>
      </c>
      <c r="U23">
        <v>5</v>
      </c>
      <c r="V23">
        <v>5</v>
      </c>
      <c r="W23">
        <v>6</v>
      </c>
      <c r="X23">
        <v>6</v>
      </c>
      <c r="Y23">
        <v>6</v>
      </c>
      <c r="Z23">
        <v>6</v>
      </c>
      <c r="AA23">
        <v>6</v>
      </c>
      <c r="AB23">
        <v>5</v>
      </c>
      <c r="AC23">
        <v>1</v>
      </c>
      <c r="AD23">
        <v>5</v>
      </c>
      <c r="AE23" s="35">
        <v>5</v>
      </c>
      <c r="AF23">
        <v>6</v>
      </c>
      <c r="AG23">
        <v>6</v>
      </c>
      <c r="AH23">
        <v>6</v>
      </c>
      <c r="AI23">
        <v>6</v>
      </c>
      <c r="AJ23">
        <v>6</v>
      </c>
      <c r="AK23">
        <v>6</v>
      </c>
      <c r="AL23">
        <v>5</v>
      </c>
      <c r="AM23">
        <v>4</v>
      </c>
      <c r="AN23">
        <v>4</v>
      </c>
      <c r="AO23">
        <v>6</v>
      </c>
      <c r="AP23">
        <v>5</v>
      </c>
      <c r="AQ23">
        <v>4</v>
      </c>
      <c r="AR23">
        <v>6</v>
      </c>
      <c r="AS23">
        <v>6</v>
      </c>
      <c r="AT23">
        <f t="shared" si="0"/>
        <v>5.75</v>
      </c>
      <c r="AU23">
        <f t="shared" si="6"/>
        <v>1</v>
      </c>
      <c r="AV23">
        <f t="shared" si="1"/>
        <v>5.625</v>
      </c>
      <c r="AW23">
        <f t="shared" si="7"/>
        <v>1</v>
      </c>
      <c r="AX23" t="s">
        <v>282</v>
      </c>
      <c r="AY23" t="s">
        <v>408</v>
      </c>
      <c r="AZ23" t="s">
        <v>409</v>
      </c>
      <c r="BA23">
        <v>3</v>
      </c>
      <c r="BC23">
        <f t="shared" si="2"/>
        <v>3</v>
      </c>
      <c r="BD23">
        <v>1</v>
      </c>
      <c r="BE23">
        <v>4</v>
      </c>
      <c r="BF23">
        <f t="shared" si="8"/>
        <v>1</v>
      </c>
      <c r="BG23" t="s">
        <v>292</v>
      </c>
      <c r="BH23" t="s">
        <v>286</v>
      </c>
      <c r="BI23" s="1">
        <v>6.9907407407407409E-3</v>
      </c>
      <c r="BK23" s="5" t="s">
        <v>1041</v>
      </c>
      <c r="BM23" s="11" t="b">
        <f t="shared" si="16"/>
        <v>0</v>
      </c>
      <c r="BN23" s="11" t="b">
        <f t="shared" si="16"/>
        <v>0</v>
      </c>
      <c r="BO23" s="11" t="b">
        <f t="shared" si="16"/>
        <v>0</v>
      </c>
      <c r="BP23" s="11" t="b">
        <f t="shared" si="16"/>
        <v>0</v>
      </c>
      <c r="BQ23" s="11" t="b">
        <f t="shared" si="17"/>
        <v>0</v>
      </c>
      <c r="BR23" s="11" t="b">
        <f t="shared" si="17"/>
        <v>0</v>
      </c>
      <c r="BU23" s="11" t="b">
        <f t="shared" si="9"/>
        <v>0</v>
      </c>
      <c r="BV23" s="11" t="b">
        <f t="shared" si="10"/>
        <v>0</v>
      </c>
      <c r="BW23" s="11" t="b">
        <f t="shared" si="18"/>
        <v>0</v>
      </c>
      <c r="BX23" s="11" t="b">
        <f t="shared" si="18"/>
        <v>0</v>
      </c>
      <c r="BY23" s="11" t="b">
        <f t="shared" si="18"/>
        <v>0</v>
      </c>
      <c r="BZ23" s="11" t="b">
        <f t="shared" si="18"/>
        <v>0</v>
      </c>
      <c r="CA23" s="11" t="b">
        <f t="shared" si="18"/>
        <v>0</v>
      </c>
      <c r="CB23" s="11" t="b">
        <f t="shared" si="18"/>
        <v>0</v>
      </c>
      <c r="CC23" s="11" t="b">
        <f t="shared" si="18"/>
        <v>0</v>
      </c>
      <c r="CD23" s="11" t="b">
        <f t="shared" si="18"/>
        <v>0</v>
      </c>
      <c r="CE23" s="11" t="b">
        <f t="shared" si="18"/>
        <v>0</v>
      </c>
      <c r="CF23" s="11" t="b">
        <f t="shared" si="18"/>
        <v>0</v>
      </c>
      <c r="CG23" s="11" t="b">
        <f t="shared" si="18"/>
        <v>0</v>
      </c>
      <c r="CH23" s="11" t="b">
        <f t="shared" si="18"/>
        <v>0</v>
      </c>
      <c r="CI23" s="11" t="b">
        <f t="shared" si="18"/>
        <v>0</v>
      </c>
      <c r="CJ23" s="11" t="b">
        <f t="shared" si="18"/>
        <v>0</v>
      </c>
      <c r="CK23" s="11" t="b">
        <f t="shared" si="13"/>
        <v>0</v>
      </c>
      <c r="CL23" s="11" t="b">
        <f t="shared" si="14"/>
        <v>0</v>
      </c>
    </row>
    <row r="24" spans="1:91">
      <c r="A24" t="s">
        <v>410</v>
      </c>
      <c r="B24" t="s">
        <v>411</v>
      </c>
      <c r="C24" t="s">
        <v>281</v>
      </c>
      <c r="D24" t="s">
        <v>81</v>
      </c>
      <c r="E24" t="s">
        <v>55</v>
      </c>
      <c r="F24" t="s">
        <v>83</v>
      </c>
      <c r="G24" t="s">
        <v>72</v>
      </c>
      <c r="H24" t="s">
        <v>73</v>
      </c>
      <c r="I24" t="str">
        <f t="shared" si="5"/>
        <v>USA</v>
      </c>
      <c r="J24" t="s">
        <v>74</v>
      </c>
      <c r="K24" t="s">
        <v>60</v>
      </c>
      <c r="L24">
        <v>5</v>
      </c>
      <c r="M24">
        <v>4</v>
      </c>
      <c r="N24">
        <v>3</v>
      </c>
      <c r="O24">
        <v>3</v>
      </c>
      <c r="P24">
        <v>4</v>
      </c>
      <c r="Q24">
        <v>4</v>
      </c>
      <c r="R24">
        <v>4</v>
      </c>
      <c r="S24">
        <v>1</v>
      </c>
      <c r="T24">
        <v>3</v>
      </c>
      <c r="V24">
        <v>2</v>
      </c>
      <c r="W24">
        <v>6</v>
      </c>
      <c r="X24">
        <v>3</v>
      </c>
      <c r="Y24">
        <v>4</v>
      </c>
      <c r="Z24">
        <v>5</v>
      </c>
      <c r="AA24">
        <v>6</v>
      </c>
      <c r="AB24">
        <v>3</v>
      </c>
      <c r="AC24">
        <v>2</v>
      </c>
      <c r="AD24">
        <v>4</v>
      </c>
      <c r="AE24" s="35">
        <v>6</v>
      </c>
      <c r="AF24">
        <v>1</v>
      </c>
      <c r="AG24">
        <v>5</v>
      </c>
      <c r="AH24">
        <v>5</v>
      </c>
      <c r="AI24">
        <v>6</v>
      </c>
      <c r="AJ24">
        <v>6</v>
      </c>
      <c r="AK24">
        <v>6</v>
      </c>
      <c r="AL24">
        <v>5</v>
      </c>
      <c r="AM24">
        <v>3</v>
      </c>
      <c r="AN24">
        <v>6</v>
      </c>
      <c r="AO24">
        <v>6</v>
      </c>
      <c r="AP24">
        <v>5</v>
      </c>
      <c r="AQ24">
        <v>5</v>
      </c>
      <c r="AR24">
        <v>6</v>
      </c>
      <c r="AS24">
        <v>5</v>
      </c>
      <c r="AT24">
        <f t="shared" si="0"/>
        <v>5</v>
      </c>
      <c r="AU24">
        <f t="shared" si="6"/>
        <v>1</v>
      </c>
      <c r="AV24">
        <f t="shared" si="1"/>
        <v>4.125</v>
      </c>
      <c r="AW24">
        <f t="shared" si="7"/>
        <v>1</v>
      </c>
      <c r="AX24" t="s">
        <v>297</v>
      </c>
      <c r="AY24" t="s">
        <v>110</v>
      </c>
      <c r="AZ24" t="s">
        <v>412</v>
      </c>
      <c r="BA24">
        <v>1</v>
      </c>
      <c r="BC24">
        <f t="shared" si="2"/>
        <v>1</v>
      </c>
      <c r="BD24">
        <v>1</v>
      </c>
      <c r="BE24">
        <v>1</v>
      </c>
      <c r="BF24">
        <f t="shared" si="8"/>
        <v>0</v>
      </c>
      <c r="BG24" t="s">
        <v>300</v>
      </c>
      <c r="BH24" t="s">
        <v>301</v>
      </c>
      <c r="BI24" s="1">
        <v>4.6527777777777774E-3</v>
      </c>
      <c r="BJ24" t="s">
        <v>413</v>
      </c>
      <c r="BK24" s="5" t="s">
        <v>736</v>
      </c>
      <c r="BL24" s="5" t="s">
        <v>1144</v>
      </c>
      <c r="BM24" s="11" t="b">
        <f t="shared" si="16"/>
        <v>1</v>
      </c>
      <c r="BN24" s="11" t="b">
        <f t="shared" si="16"/>
        <v>0</v>
      </c>
      <c r="BO24" s="11" t="b">
        <f t="shared" si="16"/>
        <v>0</v>
      </c>
      <c r="BP24" s="11" t="b">
        <f t="shared" si="16"/>
        <v>0</v>
      </c>
      <c r="BQ24" s="11" t="b">
        <f t="shared" si="17"/>
        <v>0</v>
      </c>
      <c r="BR24" s="11" t="b">
        <f t="shared" si="17"/>
        <v>0</v>
      </c>
      <c r="BU24" s="11" t="b">
        <f t="shared" si="9"/>
        <v>0</v>
      </c>
      <c r="BV24" s="11" t="b">
        <f t="shared" si="10"/>
        <v>0</v>
      </c>
      <c r="BW24" s="11" t="b">
        <f t="shared" si="18"/>
        <v>0</v>
      </c>
      <c r="BX24" s="11" t="b">
        <f t="shared" si="18"/>
        <v>0</v>
      </c>
      <c r="BY24" s="11" t="b">
        <f t="shared" si="18"/>
        <v>0</v>
      </c>
      <c r="BZ24" s="11" t="b">
        <f t="shared" si="18"/>
        <v>0</v>
      </c>
      <c r="CA24" s="11" t="b">
        <f t="shared" si="18"/>
        <v>0</v>
      </c>
      <c r="CB24" s="11" t="b">
        <f t="shared" si="18"/>
        <v>0</v>
      </c>
      <c r="CC24" s="11" t="b">
        <f t="shared" si="18"/>
        <v>0</v>
      </c>
      <c r="CD24" s="11" t="b">
        <f t="shared" si="18"/>
        <v>0</v>
      </c>
      <c r="CE24" s="11" t="b">
        <f t="shared" si="18"/>
        <v>0</v>
      </c>
      <c r="CF24" s="11" t="b">
        <f t="shared" si="18"/>
        <v>0</v>
      </c>
      <c r="CG24" s="11" t="b">
        <f t="shared" si="18"/>
        <v>0</v>
      </c>
      <c r="CH24" s="11" t="b">
        <f t="shared" si="18"/>
        <v>0</v>
      </c>
      <c r="CI24" s="11" t="b">
        <f t="shared" si="18"/>
        <v>0</v>
      </c>
      <c r="CJ24" s="11" t="b">
        <f t="shared" si="18"/>
        <v>0</v>
      </c>
      <c r="CK24" s="11" t="b">
        <f t="shared" si="13"/>
        <v>0</v>
      </c>
      <c r="CL24" s="11" t="b">
        <f t="shared" si="14"/>
        <v>0</v>
      </c>
    </row>
    <row r="25" spans="1:91">
      <c r="A25" t="s">
        <v>414</v>
      </c>
      <c r="B25" t="s">
        <v>415</v>
      </c>
      <c r="C25" t="s">
        <v>281</v>
      </c>
      <c r="D25" t="s">
        <v>54</v>
      </c>
      <c r="E25" t="s">
        <v>144</v>
      </c>
      <c r="F25" t="s">
        <v>56</v>
      </c>
      <c r="G25" t="s">
        <v>72</v>
      </c>
      <c r="H25" t="s">
        <v>109</v>
      </c>
      <c r="I25" t="str">
        <f t="shared" si="5"/>
        <v>UK</v>
      </c>
      <c r="J25" t="s">
        <v>74</v>
      </c>
      <c r="K25" t="s">
        <v>98</v>
      </c>
      <c r="L25">
        <v>0</v>
      </c>
      <c r="M25">
        <v>5</v>
      </c>
      <c r="N25">
        <v>0</v>
      </c>
      <c r="O25">
        <v>5</v>
      </c>
      <c r="P25">
        <v>0</v>
      </c>
      <c r="Q25">
        <v>5</v>
      </c>
      <c r="R25">
        <v>0</v>
      </c>
      <c r="S25">
        <v>1</v>
      </c>
      <c r="T25">
        <v>2</v>
      </c>
      <c r="V25">
        <v>0</v>
      </c>
      <c r="W25">
        <v>6</v>
      </c>
      <c r="X25">
        <v>6</v>
      </c>
      <c r="Y25">
        <v>6</v>
      </c>
      <c r="Z25">
        <v>6</v>
      </c>
      <c r="AA25">
        <v>6</v>
      </c>
      <c r="AB25">
        <v>4</v>
      </c>
      <c r="AC25">
        <v>4</v>
      </c>
      <c r="AD25">
        <v>2</v>
      </c>
      <c r="AE25" s="35">
        <v>0</v>
      </c>
      <c r="AF25">
        <v>6</v>
      </c>
      <c r="AG25">
        <v>6</v>
      </c>
      <c r="AH25">
        <v>2</v>
      </c>
      <c r="AI25">
        <v>6</v>
      </c>
      <c r="AJ25">
        <v>0</v>
      </c>
      <c r="AK25">
        <v>6</v>
      </c>
      <c r="AL25">
        <v>0</v>
      </c>
      <c r="AM25">
        <v>0</v>
      </c>
      <c r="AN25">
        <v>0</v>
      </c>
      <c r="AO25">
        <v>0</v>
      </c>
      <c r="AP25">
        <v>0</v>
      </c>
      <c r="AQ25">
        <v>0</v>
      </c>
      <c r="AR25">
        <v>6</v>
      </c>
      <c r="AS25">
        <v>6</v>
      </c>
      <c r="AT25">
        <f t="shared" si="0"/>
        <v>3.25</v>
      </c>
      <c r="AU25">
        <f t="shared" si="6"/>
        <v>1</v>
      </c>
      <c r="AV25">
        <f t="shared" si="1"/>
        <v>4.5</v>
      </c>
      <c r="AW25">
        <f t="shared" si="7"/>
        <v>1</v>
      </c>
      <c r="AX25" t="s">
        <v>86</v>
      </c>
      <c r="AY25" t="s">
        <v>416</v>
      </c>
      <c r="AZ25" t="s">
        <v>417</v>
      </c>
      <c r="BA25">
        <v>1</v>
      </c>
      <c r="BC25">
        <f t="shared" si="2"/>
        <v>1</v>
      </c>
      <c r="BD25">
        <v>1</v>
      </c>
      <c r="BE25">
        <v>4</v>
      </c>
      <c r="BF25">
        <f t="shared" si="8"/>
        <v>1</v>
      </c>
      <c r="BG25" t="s">
        <v>156</v>
      </c>
      <c r="BH25" t="s">
        <v>157</v>
      </c>
      <c r="BI25" s="1">
        <v>2.3611111111111111E-3</v>
      </c>
      <c r="BK25" s="5" t="s">
        <v>1041</v>
      </c>
      <c r="BM25" s="11" t="b">
        <f t="shared" si="16"/>
        <v>0</v>
      </c>
      <c r="BN25" s="11" t="b">
        <f t="shared" si="16"/>
        <v>0</v>
      </c>
      <c r="BO25" s="11" t="b">
        <f t="shared" si="16"/>
        <v>0</v>
      </c>
      <c r="BP25" s="11" t="b">
        <f t="shared" si="16"/>
        <v>0</v>
      </c>
      <c r="BQ25" s="11" t="b">
        <f t="shared" si="17"/>
        <v>0</v>
      </c>
      <c r="BR25" s="11" t="b">
        <f t="shared" si="17"/>
        <v>0</v>
      </c>
      <c r="BU25" s="11" t="b">
        <f t="shared" si="9"/>
        <v>0</v>
      </c>
      <c r="BV25" s="11" t="b">
        <f t="shared" si="10"/>
        <v>0</v>
      </c>
      <c r="BW25" s="11" t="b">
        <f t="shared" si="18"/>
        <v>0</v>
      </c>
      <c r="BX25" s="11" t="b">
        <f t="shared" si="18"/>
        <v>0</v>
      </c>
      <c r="BY25" s="11" t="b">
        <f t="shared" si="18"/>
        <v>0</v>
      </c>
      <c r="BZ25" s="11" t="b">
        <f t="shared" si="18"/>
        <v>0</v>
      </c>
      <c r="CA25" s="11" t="b">
        <f t="shared" si="18"/>
        <v>0</v>
      </c>
      <c r="CB25" s="11" t="b">
        <f t="shared" si="18"/>
        <v>0</v>
      </c>
      <c r="CC25" s="11" t="b">
        <f t="shared" si="18"/>
        <v>0</v>
      </c>
      <c r="CD25" s="11" t="b">
        <f t="shared" si="18"/>
        <v>0</v>
      </c>
      <c r="CE25" s="11" t="b">
        <f t="shared" si="18"/>
        <v>0</v>
      </c>
      <c r="CF25" s="11" t="b">
        <f t="shared" si="18"/>
        <v>0</v>
      </c>
      <c r="CG25" s="11" t="b">
        <f t="shared" si="18"/>
        <v>0</v>
      </c>
      <c r="CH25" s="11" t="b">
        <f t="shared" si="18"/>
        <v>0</v>
      </c>
      <c r="CI25" s="11" t="b">
        <f t="shared" si="18"/>
        <v>0</v>
      </c>
      <c r="CJ25" s="11" t="b">
        <f t="shared" si="18"/>
        <v>0</v>
      </c>
      <c r="CK25" s="11" t="b">
        <f t="shared" si="13"/>
        <v>0</v>
      </c>
      <c r="CL25" s="11" t="b">
        <f t="shared" si="14"/>
        <v>0</v>
      </c>
    </row>
    <row r="26" spans="1:91">
      <c r="A26" t="s">
        <v>418</v>
      </c>
      <c r="B26" t="s">
        <v>419</v>
      </c>
      <c r="C26" t="s">
        <v>281</v>
      </c>
      <c r="D26" t="s">
        <v>70</v>
      </c>
      <c r="E26" t="s">
        <v>71</v>
      </c>
      <c r="F26" t="s">
        <v>56</v>
      </c>
      <c r="G26" t="s">
        <v>72</v>
      </c>
      <c r="H26" t="s">
        <v>420</v>
      </c>
      <c r="I26" t="str">
        <f t="shared" si="5"/>
        <v>london</v>
      </c>
      <c r="J26" t="s">
        <v>59</v>
      </c>
      <c r="K26" t="s">
        <v>98</v>
      </c>
      <c r="L26">
        <v>5</v>
      </c>
      <c r="M26">
        <v>3</v>
      </c>
      <c r="N26">
        <v>4</v>
      </c>
      <c r="O26">
        <v>3</v>
      </c>
      <c r="P26">
        <v>3</v>
      </c>
      <c r="Q26">
        <v>2</v>
      </c>
      <c r="R26">
        <v>5</v>
      </c>
      <c r="S26">
        <v>1</v>
      </c>
      <c r="T26">
        <v>2</v>
      </c>
      <c r="V26">
        <v>5</v>
      </c>
      <c r="W26">
        <v>4</v>
      </c>
      <c r="X26">
        <v>3</v>
      </c>
      <c r="Y26">
        <v>6</v>
      </c>
      <c r="Z26">
        <v>6</v>
      </c>
      <c r="AA26">
        <v>5</v>
      </c>
      <c r="AB26">
        <v>6</v>
      </c>
      <c r="AC26">
        <v>2</v>
      </c>
      <c r="AD26">
        <v>4</v>
      </c>
      <c r="AE26" s="35">
        <v>5</v>
      </c>
      <c r="AF26">
        <v>5</v>
      </c>
      <c r="AG26">
        <v>5</v>
      </c>
      <c r="AH26">
        <v>6</v>
      </c>
      <c r="AI26">
        <v>4</v>
      </c>
      <c r="AJ26">
        <v>4</v>
      </c>
      <c r="AK26">
        <v>5</v>
      </c>
      <c r="AL26">
        <v>5</v>
      </c>
      <c r="AM26">
        <v>5</v>
      </c>
      <c r="AN26">
        <v>5</v>
      </c>
      <c r="AO26">
        <v>5</v>
      </c>
      <c r="AP26">
        <v>3</v>
      </c>
      <c r="AQ26">
        <v>5</v>
      </c>
      <c r="AR26">
        <v>6</v>
      </c>
      <c r="AS26">
        <v>1</v>
      </c>
      <c r="AT26">
        <f t="shared" si="0"/>
        <v>4.875</v>
      </c>
      <c r="AU26">
        <f t="shared" si="6"/>
        <v>1</v>
      </c>
      <c r="AV26">
        <f t="shared" si="1"/>
        <v>4.875</v>
      </c>
      <c r="AW26">
        <f t="shared" si="7"/>
        <v>1</v>
      </c>
      <c r="AX26" t="s">
        <v>145</v>
      </c>
      <c r="AY26" t="s">
        <v>421</v>
      </c>
      <c r="AZ26" t="s">
        <v>422</v>
      </c>
      <c r="BA26">
        <v>1</v>
      </c>
      <c r="BC26">
        <f t="shared" si="2"/>
        <v>1</v>
      </c>
      <c r="BD26">
        <v>1</v>
      </c>
      <c r="BE26">
        <v>3</v>
      </c>
      <c r="BF26">
        <f t="shared" si="8"/>
        <v>1</v>
      </c>
      <c r="BG26" t="s">
        <v>148</v>
      </c>
      <c r="BH26" t="s">
        <v>149</v>
      </c>
      <c r="BI26" s="1">
        <v>5.1273148148148146E-3</v>
      </c>
      <c r="BJ26" t="s">
        <v>423</v>
      </c>
      <c r="BK26" s="5" t="s">
        <v>736</v>
      </c>
      <c r="BL26" s="5" t="s">
        <v>1149</v>
      </c>
      <c r="BM26" s="11" t="b">
        <f t="shared" si="16"/>
        <v>0</v>
      </c>
      <c r="BN26" s="11" t="b">
        <f t="shared" si="16"/>
        <v>0</v>
      </c>
      <c r="BO26" s="11" t="b">
        <f t="shared" si="16"/>
        <v>0</v>
      </c>
      <c r="BP26" s="11" t="b">
        <f t="shared" si="16"/>
        <v>0</v>
      </c>
      <c r="BQ26" s="11" t="b">
        <f t="shared" si="17"/>
        <v>0</v>
      </c>
      <c r="BR26" s="11" t="b">
        <f t="shared" si="17"/>
        <v>0</v>
      </c>
      <c r="BU26" s="11" t="b">
        <f t="shared" si="9"/>
        <v>0</v>
      </c>
      <c r="BV26" s="11" t="b">
        <f t="shared" si="10"/>
        <v>0</v>
      </c>
      <c r="BW26" s="11" t="b">
        <f t="shared" si="18"/>
        <v>0</v>
      </c>
      <c r="BX26" s="11" t="b">
        <f t="shared" si="18"/>
        <v>0</v>
      </c>
      <c r="BY26" s="11" t="b">
        <f t="shared" si="18"/>
        <v>0</v>
      </c>
      <c r="BZ26" s="11" t="b">
        <f t="shared" si="18"/>
        <v>0</v>
      </c>
      <c r="CA26" s="11" t="b">
        <f t="shared" si="18"/>
        <v>0</v>
      </c>
      <c r="CB26" s="11" t="b">
        <f t="shared" si="18"/>
        <v>0</v>
      </c>
      <c r="CC26" s="11" t="b">
        <f t="shared" si="18"/>
        <v>0</v>
      </c>
      <c r="CD26" s="11" t="b">
        <f t="shared" si="18"/>
        <v>0</v>
      </c>
      <c r="CE26" s="11" t="b">
        <f t="shared" si="18"/>
        <v>0</v>
      </c>
      <c r="CF26" s="11" t="b">
        <f t="shared" si="18"/>
        <v>0</v>
      </c>
      <c r="CG26" s="11" t="b">
        <f t="shared" si="18"/>
        <v>0</v>
      </c>
      <c r="CH26" s="11" t="b">
        <f t="shared" si="18"/>
        <v>0</v>
      </c>
      <c r="CI26" s="11" t="b">
        <f t="shared" si="18"/>
        <v>0</v>
      </c>
      <c r="CJ26" s="11" t="b">
        <f t="shared" si="18"/>
        <v>0</v>
      </c>
      <c r="CK26" s="11" t="b">
        <f t="shared" si="13"/>
        <v>0</v>
      </c>
      <c r="CL26" s="11" t="b">
        <f t="shared" si="14"/>
        <v>0</v>
      </c>
      <c r="CM26" t="s">
        <v>424</v>
      </c>
    </row>
    <row r="27" spans="1:91">
      <c r="A27" t="s">
        <v>425</v>
      </c>
      <c r="B27" t="s">
        <v>426</v>
      </c>
      <c r="C27" t="s">
        <v>281</v>
      </c>
      <c r="D27" t="s">
        <v>54</v>
      </c>
      <c r="E27" t="s">
        <v>144</v>
      </c>
      <c r="F27" t="s">
        <v>116</v>
      </c>
      <c r="G27" t="s">
        <v>96</v>
      </c>
      <c r="H27" t="s">
        <v>125</v>
      </c>
      <c r="I27" t="str">
        <f t="shared" si="5"/>
        <v>United Kingdom</v>
      </c>
      <c r="J27" t="s">
        <v>74</v>
      </c>
      <c r="K27" t="s">
        <v>98</v>
      </c>
      <c r="L27">
        <v>5</v>
      </c>
      <c r="M27">
        <v>3</v>
      </c>
      <c r="N27">
        <v>4</v>
      </c>
      <c r="O27">
        <v>3</v>
      </c>
      <c r="P27">
        <v>5</v>
      </c>
      <c r="Q27">
        <v>5</v>
      </c>
      <c r="R27">
        <v>3</v>
      </c>
      <c r="S27">
        <v>1</v>
      </c>
      <c r="T27">
        <v>2</v>
      </c>
      <c r="V27">
        <v>5</v>
      </c>
      <c r="W27">
        <v>5</v>
      </c>
      <c r="X27">
        <v>5</v>
      </c>
      <c r="Y27">
        <v>6</v>
      </c>
      <c r="Z27">
        <v>5</v>
      </c>
      <c r="AA27">
        <v>6</v>
      </c>
      <c r="AB27">
        <v>5</v>
      </c>
      <c r="AC27">
        <v>1</v>
      </c>
      <c r="AD27">
        <v>5</v>
      </c>
      <c r="AE27" s="35">
        <v>4</v>
      </c>
      <c r="AF27">
        <v>2</v>
      </c>
      <c r="AG27">
        <v>3</v>
      </c>
      <c r="AH27">
        <v>4</v>
      </c>
      <c r="AI27">
        <v>6</v>
      </c>
      <c r="AJ27">
        <v>5</v>
      </c>
      <c r="AK27">
        <v>5</v>
      </c>
      <c r="AL27">
        <v>3</v>
      </c>
      <c r="AM27">
        <v>3</v>
      </c>
      <c r="AN27">
        <v>2</v>
      </c>
      <c r="AO27">
        <v>4</v>
      </c>
      <c r="AP27">
        <v>3</v>
      </c>
      <c r="AQ27">
        <v>4</v>
      </c>
      <c r="AR27">
        <v>6</v>
      </c>
      <c r="AS27">
        <v>6</v>
      </c>
      <c r="AT27">
        <f t="shared" si="0"/>
        <v>4</v>
      </c>
      <c r="AU27">
        <f t="shared" si="6"/>
        <v>1</v>
      </c>
      <c r="AV27">
        <f t="shared" si="1"/>
        <v>5.25</v>
      </c>
      <c r="AW27">
        <f t="shared" si="7"/>
        <v>1</v>
      </c>
      <c r="AX27" t="s">
        <v>297</v>
      </c>
      <c r="AY27" t="s">
        <v>104</v>
      </c>
      <c r="AZ27" t="s">
        <v>427</v>
      </c>
      <c r="BA27">
        <v>1</v>
      </c>
      <c r="BC27">
        <f t="shared" si="2"/>
        <v>1</v>
      </c>
      <c r="BD27">
        <v>1</v>
      </c>
      <c r="BE27">
        <v>3</v>
      </c>
      <c r="BF27">
        <f t="shared" si="8"/>
        <v>1</v>
      </c>
      <c r="BG27" t="s">
        <v>300</v>
      </c>
      <c r="BH27" t="s">
        <v>301</v>
      </c>
      <c r="BI27" s="1">
        <v>6.5046296296296302E-3</v>
      </c>
      <c r="BJ27" t="s">
        <v>428</v>
      </c>
      <c r="BK27" s="5" t="s">
        <v>736</v>
      </c>
      <c r="BL27" s="5" t="s">
        <v>1150</v>
      </c>
      <c r="BM27" s="11" t="b">
        <f t="shared" si="16"/>
        <v>0</v>
      </c>
      <c r="BN27" s="11" t="b">
        <f t="shared" si="16"/>
        <v>0</v>
      </c>
      <c r="BO27" s="11" t="b">
        <f t="shared" si="16"/>
        <v>0</v>
      </c>
      <c r="BP27" s="11" t="b">
        <f t="shared" si="16"/>
        <v>1</v>
      </c>
      <c r="BQ27" s="11" t="b">
        <f t="shared" si="17"/>
        <v>0</v>
      </c>
      <c r="BR27" s="11" t="b">
        <f t="shared" si="17"/>
        <v>0</v>
      </c>
      <c r="BS27" s="5" t="s">
        <v>1057</v>
      </c>
      <c r="BU27" s="11" t="b">
        <f t="shared" si="9"/>
        <v>1</v>
      </c>
      <c r="BV27" s="11" t="b">
        <f t="shared" si="10"/>
        <v>1</v>
      </c>
      <c r="BW27" s="11" t="b">
        <f t="shared" si="18"/>
        <v>0</v>
      </c>
      <c r="BX27" s="11" t="b">
        <f t="shared" si="18"/>
        <v>0</v>
      </c>
      <c r="BY27" s="11" t="b">
        <f t="shared" si="18"/>
        <v>0</v>
      </c>
      <c r="BZ27" s="11" t="b">
        <f t="shared" si="18"/>
        <v>0</v>
      </c>
      <c r="CA27" s="11" t="b">
        <f t="shared" si="18"/>
        <v>0</v>
      </c>
      <c r="CB27" s="11" t="b">
        <f t="shared" si="18"/>
        <v>0</v>
      </c>
      <c r="CC27" s="11" t="b">
        <f t="shared" si="18"/>
        <v>0</v>
      </c>
      <c r="CD27" s="11" t="b">
        <f t="shared" si="18"/>
        <v>0</v>
      </c>
      <c r="CE27" s="11" t="b">
        <f t="shared" si="18"/>
        <v>0</v>
      </c>
      <c r="CF27" s="11" t="b">
        <f t="shared" si="18"/>
        <v>0</v>
      </c>
      <c r="CG27" s="11" t="b">
        <f t="shared" si="18"/>
        <v>0</v>
      </c>
      <c r="CH27" s="11" t="b">
        <f t="shared" si="18"/>
        <v>0</v>
      </c>
      <c r="CI27" s="11" t="b">
        <f t="shared" si="18"/>
        <v>0</v>
      </c>
      <c r="CJ27" s="11" t="b">
        <f t="shared" si="18"/>
        <v>0</v>
      </c>
      <c r="CK27" s="11" t="b">
        <f t="shared" si="13"/>
        <v>0</v>
      </c>
      <c r="CL27" s="11" t="b">
        <f t="shared" si="14"/>
        <v>0</v>
      </c>
      <c r="CM27" t="s">
        <v>429</v>
      </c>
    </row>
    <row r="28" spans="1:91">
      <c r="A28" t="s">
        <v>430</v>
      </c>
      <c r="B28" t="s">
        <v>431</v>
      </c>
      <c r="C28" t="s">
        <v>281</v>
      </c>
      <c r="D28" t="s">
        <v>70</v>
      </c>
      <c r="E28" t="s">
        <v>55</v>
      </c>
      <c r="F28" t="s">
        <v>56</v>
      </c>
      <c r="G28" t="s">
        <v>72</v>
      </c>
      <c r="H28" t="s">
        <v>432</v>
      </c>
      <c r="I28" t="str">
        <f t="shared" si="5"/>
        <v>Uruguay</v>
      </c>
      <c r="J28" t="s">
        <v>59</v>
      </c>
      <c r="K28" t="s">
        <v>60</v>
      </c>
      <c r="L28">
        <v>1</v>
      </c>
      <c r="M28">
        <v>2</v>
      </c>
      <c r="N28">
        <v>1</v>
      </c>
      <c r="O28">
        <v>2</v>
      </c>
      <c r="P28">
        <v>3</v>
      </c>
      <c r="Q28">
        <v>4</v>
      </c>
      <c r="R28">
        <v>1</v>
      </c>
      <c r="S28">
        <v>0</v>
      </c>
      <c r="U28">
        <v>4</v>
      </c>
      <c r="V28">
        <v>2</v>
      </c>
      <c r="W28">
        <v>0</v>
      </c>
      <c r="X28">
        <v>1</v>
      </c>
      <c r="Y28">
        <v>4</v>
      </c>
      <c r="Z28">
        <v>5</v>
      </c>
      <c r="AA28">
        <v>5</v>
      </c>
      <c r="AB28">
        <v>1</v>
      </c>
      <c r="AC28">
        <v>5</v>
      </c>
      <c r="AD28">
        <v>1</v>
      </c>
      <c r="AE28" s="35">
        <v>3</v>
      </c>
      <c r="AF28">
        <v>1</v>
      </c>
      <c r="AG28">
        <v>1</v>
      </c>
      <c r="AH28">
        <v>1</v>
      </c>
      <c r="AI28">
        <v>5</v>
      </c>
      <c r="AJ28">
        <v>2</v>
      </c>
      <c r="AK28">
        <v>0</v>
      </c>
      <c r="AL28">
        <v>2</v>
      </c>
      <c r="AM28">
        <v>1</v>
      </c>
      <c r="AN28">
        <v>1</v>
      </c>
      <c r="AO28">
        <v>2</v>
      </c>
      <c r="AP28">
        <v>1</v>
      </c>
      <c r="AQ28">
        <v>1</v>
      </c>
      <c r="AR28">
        <v>6</v>
      </c>
      <c r="AS28">
        <v>5</v>
      </c>
      <c r="AT28">
        <f t="shared" si="0"/>
        <v>1.875</v>
      </c>
      <c r="AU28">
        <f t="shared" si="6"/>
        <v>0</v>
      </c>
      <c r="AV28">
        <f t="shared" si="1"/>
        <v>2.375</v>
      </c>
      <c r="AW28">
        <f t="shared" si="7"/>
        <v>0</v>
      </c>
      <c r="AX28" t="s">
        <v>86</v>
      </c>
      <c r="AY28" t="s">
        <v>433</v>
      </c>
      <c r="AZ28" t="s">
        <v>434</v>
      </c>
      <c r="BA28">
        <v>0</v>
      </c>
      <c r="BB28">
        <v>0</v>
      </c>
      <c r="BC28">
        <f t="shared" si="2"/>
        <v>0</v>
      </c>
      <c r="BD28">
        <v>1</v>
      </c>
      <c r="BE28">
        <v>1</v>
      </c>
      <c r="BF28">
        <f t="shared" si="8"/>
        <v>0</v>
      </c>
      <c r="BG28" t="s">
        <v>174</v>
      </c>
      <c r="BH28" t="s">
        <v>157</v>
      </c>
      <c r="BI28" s="1">
        <v>4.2592592592592595E-3</v>
      </c>
      <c r="BJ28" t="s">
        <v>435</v>
      </c>
      <c r="BK28" s="5" t="s">
        <v>1042</v>
      </c>
      <c r="BM28" s="11" t="b">
        <f t="shared" si="16"/>
        <v>0</v>
      </c>
      <c r="BN28" s="11" t="b">
        <f t="shared" si="16"/>
        <v>0</v>
      </c>
      <c r="BO28" s="11" t="b">
        <f t="shared" si="16"/>
        <v>0</v>
      </c>
      <c r="BP28" s="11" t="b">
        <f t="shared" si="16"/>
        <v>0</v>
      </c>
      <c r="BQ28" s="11" t="b">
        <f t="shared" si="17"/>
        <v>0</v>
      </c>
      <c r="BR28" s="11" t="b">
        <f t="shared" si="17"/>
        <v>0</v>
      </c>
      <c r="BS28" s="5" t="s">
        <v>1050</v>
      </c>
      <c r="BT28" s="5" t="s">
        <v>1058</v>
      </c>
      <c r="BU28" s="11" t="b">
        <f t="shared" si="9"/>
        <v>0</v>
      </c>
      <c r="BV28" s="11" t="b">
        <f t="shared" si="10"/>
        <v>1</v>
      </c>
      <c r="BW28" s="11" t="b">
        <f t="shared" si="18"/>
        <v>0</v>
      </c>
      <c r="BX28" s="11" t="b">
        <f t="shared" si="18"/>
        <v>0</v>
      </c>
      <c r="BY28" s="11" t="b">
        <f t="shared" si="18"/>
        <v>0</v>
      </c>
      <c r="BZ28" s="11" t="b">
        <f t="shared" si="18"/>
        <v>1</v>
      </c>
      <c r="CA28" s="11" t="b">
        <f t="shared" si="18"/>
        <v>0</v>
      </c>
      <c r="CB28" s="11" t="b">
        <f t="shared" si="18"/>
        <v>0</v>
      </c>
      <c r="CC28" s="11" t="b">
        <f t="shared" si="18"/>
        <v>0</v>
      </c>
      <c r="CD28" s="11" t="b">
        <f t="shared" si="18"/>
        <v>0</v>
      </c>
      <c r="CE28" s="11" t="b">
        <f t="shared" si="18"/>
        <v>0</v>
      </c>
      <c r="CF28" s="11" t="b">
        <f t="shared" si="18"/>
        <v>0</v>
      </c>
      <c r="CG28" s="11" t="b">
        <f t="shared" si="18"/>
        <v>0</v>
      </c>
      <c r="CH28" s="11" t="b">
        <f t="shared" si="18"/>
        <v>0</v>
      </c>
      <c r="CI28" s="11" t="b">
        <f t="shared" si="18"/>
        <v>0</v>
      </c>
      <c r="CJ28" s="11" t="b">
        <f t="shared" si="18"/>
        <v>0</v>
      </c>
      <c r="CK28" s="11" t="b">
        <f t="shared" si="13"/>
        <v>0</v>
      </c>
      <c r="CL28" s="11" t="b">
        <f t="shared" si="14"/>
        <v>0</v>
      </c>
    </row>
    <row r="29" spans="1:91">
      <c r="A29" t="s">
        <v>436</v>
      </c>
      <c r="B29" t="s">
        <v>437</v>
      </c>
      <c r="C29" t="s">
        <v>281</v>
      </c>
      <c r="D29" t="s">
        <v>70</v>
      </c>
      <c r="E29" t="s">
        <v>144</v>
      </c>
      <c r="F29" t="s">
        <v>56</v>
      </c>
      <c r="G29" t="s">
        <v>96</v>
      </c>
      <c r="H29" t="s">
        <v>244</v>
      </c>
      <c r="I29" t="str">
        <f t="shared" si="5"/>
        <v>Uk</v>
      </c>
      <c r="J29" t="s">
        <v>74</v>
      </c>
      <c r="K29" t="s">
        <v>98</v>
      </c>
      <c r="L29">
        <v>2</v>
      </c>
      <c r="M29">
        <v>4</v>
      </c>
      <c r="N29">
        <v>4</v>
      </c>
      <c r="O29">
        <v>2</v>
      </c>
      <c r="P29">
        <v>6</v>
      </c>
      <c r="Q29">
        <v>4</v>
      </c>
      <c r="R29">
        <v>4</v>
      </c>
      <c r="S29">
        <v>1</v>
      </c>
      <c r="T29">
        <v>2</v>
      </c>
      <c r="V29">
        <v>4</v>
      </c>
      <c r="W29">
        <v>6</v>
      </c>
      <c r="X29">
        <v>3</v>
      </c>
      <c r="Y29">
        <v>5</v>
      </c>
      <c r="Z29">
        <v>4</v>
      </c>
      <c r="AA29">
        <v>6</v>
      </c>
      <c r="AB29">
        <v>5</v>
      </c>
      <c r="AC29">
        <v>4</v>
      </c>
      <c r="AD29">
        <v>2</v>
      </c>
      <c r="AE29" s="35">
        <v>2</v>
      </c>
      <c r="AF29">
        <v>6</v>
      </c>
      <c r="AG29">
        <v>4</v>
      </c>
      <c r="AH29">
        <v>3</v>
      </c>
      <c r="AI29">
        <v>6</v>
      </c>
      <c r="AJ29">
        <v>3</v>
      </c>
      <c r="AK29">
        <v>2</v>
      </c>
      <c r="AL29">
        <v>3</v>
      </c>
      <c r="AM29">
        <v>0</v>
      </c>
      <c r="AN29">
        <v>0</v>
      </c>
      <c r="AO29">
        <v>0</v>
      </c>
      <c r="AP29">
        <v>0</v>
      </c>
      <c r="AQ29">
        <v>0</v>
      </c>
      <c r="AR29">
        <v>6</v>
      </c>
      <c r="AS29">
        <v>6</v>
      </c>
      <c r="AT29">
        <f t="shared" si="0"/>
        <v>3.625</v>
      </c>
      <c r="AU29">
        <f t="shared" si="6"/>
        <v>1</v>
      </c>
      <c r="AV29">
        <f t="shared" si="1"/>
        <v>4.375</v>
      </c>
      <c r="AW29">
        <f t="shared" si="7"/>
        <v>1</v>
      </c>
      <c r="AX29" t="s">
        <v>86</v>
      </c>
      <c r="AY29" t="s">
        <v>438</v>
      </c>
      <c r="AZ29" t="s">
        <v>439</v>
      </c>
      <c r="BA29">
        <v>1</v>
      </c>
      <c r="BC29">
        <f t="shared" si="2"/>
        <v>1</v>
      </c>
      <c r="BD29">
        <v>1</v>
      </c>
      <c r="BE29">
        <v>4</v>
      </c>
      <c r="BF29">
        <f t="shared" si="8"/>
        <v>1</v>
      </c>
      <c r="BG29" t="s">
        <v>106</v>
      </c>
      <c r="BH29" t="s">
        <v>90</v>
      </c>
      <c r="BI29" s="1">
        <v>4.3749999999999995E-3</v>
      </c>
      <c r="BJ29" t="s">
        <v>440</v>
      </c>
      <c r="BK29" s="5" t="s">
        <v>1042</v>
      </c>
      <c r="BM29" s="11" t="b">
        <f t="shared" si="16"/>
        <v>0</v>
      </c>
      <c r="BN29" s="11" t="b">
        <f t="shared" si="16"/>
        <v>0</v>
      </c>
      <c r="BO29" s="11" t="b">
        <f t="shared" si="16"/>
        <v>0</v>
      </c>
      <c r="BP29" s="11" t="b">
        <f t="shared" si="16"/>
        <v>0</v>
      </c>
      <c r="BQ29" s="11" t="b">
        <f t="shared" si="17"/>
        <v>0</v>
      </c>
      <c r="BR29" s="11" t="b">
        <f t="shared" si="17"/>
        <v>0</v>
      </c>
      <c r="BS29" s="5" t="s">
        <v>1047</v>
      </c>
      <c r="BT29" s="5" t="s">
        <v>1059</v>
      </c>
      <c r="BU29" s="11" t="b">
        <f t="shared" si="9"/>
        <v>0</v>
      </c>
      <c r="BV29" s="11" t="b">
        <f t="shared" si="10"/>
        <v>0</v>
      </c>
      <c r="BW29" s="11" t="b">
        <f t="shared" si="18"/>
        <v>1</v>
      </c>
      <c r="BX29" s="11" t="b">
        <f t="shared" si="18"/>
        <v>0</v>
      </c>
      <c r="BY29" s="11" t="b">
        <f t="shared" si="18"/>
        <v>0</v>
      </c>
      <c r="BZ29" s="11" t="b">
        <f t="shared" si="18"/>
        <v>0</v>
      </c>
      <c r="CA29" s="11" t="b">
        <f t="shared" si="18"/>
        <v>0</v>
      </c>
      <c r="CB29" s="11" t="b">
        <f t="shared" si="18"/>
        <v>0</v>
      </c>
      <c r="CC29" s="11" t="b">
        <f t="shared" si="18"/>
        <v>0</v>
      </c>
      <c r="CD29" s="11" t="b">
        <f t="shared" si="18"/>
        <v>0</v>
      </c>
      <c r="CE29" s="11" t="b">
        <f t="shared" si="18"/>
        <v>0</v>
      </c>
      <c r="CF29" s="11" t="b">
        <f t="shared" si="18"/>
        <v>0</v>
      </c>
      <c r="CG29" s="11" t="b">
        <f t="shared" si="18"/>
        <v>0</v>
      </c>
      <c r="CH29" s="11" t="b">
        <f t="shared" si="18"/>
        <v>0</v>
      </c>
      <c r="CI29" s="11" t="b">
        <f t="shared" si="18"/>
        <v>0</v>
      </c>
      <c r="CJ29" s="11" t="b">
        <f t="shared" si="18"/>
        <v>0</v>
      </c>
      <c r="CK29" s="11" t="b">
        <f t="shared" si="13"/>
        <v>0</v>
      </c>
      <c r="CL29" s="11" t="b">
        <f t="shared" si="14"/>
        <v>0</v>
      </c>
    </row>
    <row r="30" spans="1:91">
      <c r="A30" t="s">
        <v>441</v>
      </c>
      <c r="B30" t="s">
        <v>442</v>
      </c>
      <c r="C30" t="s">
        <v>281</v>
      </c>
      <c r="D30" t="s">
        <v>54</v>
      </c>
      <c r="E30" t="s">
        <v>71</v>
      </c>
      <c r="F30" t="s">
        <v>116</v>
      </c>
      <c r="G30" t="s">
        <v>96</v>
      </c>
      <c r="H30" t="s">
        <v>443</v>
      </c>
      <c r="I30" t="str">
        <f t="shared" si="5"/>
        <v xml:space="preserve">Portugal </v>
      </c>
      <c r="J30" t="s">
        <v>74</v>
      </c>
      <c r="K30" t="s">
        <v>444</v>
      </c>
      <c r="L30">
        <v>3</v>
      </c>
      <c r="M30">
        <v>2</v>
      </c>
      <c r="N30">
        <v>2</v>
      </c>
      <c r="O30">
        <v>1</v>
      </c>
      <c r="P30">
        <v>6</v>
      </c>
      <c r="Q30">
        <v>5</v>
      </c>
      <c r="R30">
        <v>6</v>
      </c>
      <c r="S30">
        <v>0</v>
      </c>
      <c r="U30">
        <v>5</v>
      </c>
      <c r="V30">
        <v>4</v>
      </c>
      <c r="W30">
        <v>6</v>
      </c>
      <c r="X30">
        <v>6</v>
      </c>
      <c r="Y30">
        <v>6</v>
      </c>
      <c r="Z30">
        <v>5</v>
      </c>
      <c r="AA30">
        <v>6</v>
      </c>
      <c r="AB30">
        <v>5</v>
      </c>
      <c r="AC30">
        <v>1</v>
      </c>
      <c r="AD30">
        <v>5</v>
      </c>
      <c r="AE30" s="35">
        <v>5</v>
      </c>
      <c r="AF30">
        <v>6</v>
      </c>
      <c r="AG30">
        <v>5</v>
      </c>
      <c r="AH30">
        <v>5</v>
      </c>
      <c r="AI30">
        <v>6</v>
      </c>
      <c r="AJ30">
        <v>6</v>
      </c>
      <c r="AK30">
        <v>3</v>
      </c>
      <c r="AL30">
        <v>1</v>
      </c>
      <c r="AM30">
        <v>4</v>
      </c>
      <c r="AN30">
        <v>4</v>
      </c>
      <c r="AO30">
        <v>3</v>
      </c>
      <c r="AP30">
        <v>4</v>
      </c>
      <c r="AQ30">
        <v>6</v>
      </c>
      <c r="AR30">
        <v>6</v>
      </c>
      <c r="AS30">
        <v>6</v>
      </c>
      <c r="AT30">
        <f t="shared" si="0"/>
        <v>4.625</v>
      </c>
      <c r="AU30">
        <f t="shared" si="6"/>
        <v>1</v>
      </c>
      <c r="AV30">
        <f t="shared" si="1"/>
        <v>5.375</v>
      </c>
      <c r="AW30">
        <f t="shared" si="7"/>
        <v>1</v>
      </c>
      <c r="AX30" t="s">
        <v>375</v>
      </c>
      <c r="AY30" t="s">
        <v>445</v>
      </c>
      <c r="AZ30" t="s">
        <v>446</v>
      </c>
      <c r="BA30">
        <v>2</v>
      </c>
      <c r="BC30">
        <f t="shared" si="2"/>
        <v>2</v>
      </c>
      <c r="BD30">
        <v>1</v>
      </c>
      <c r="BE30">
        <v>4</v>
      </c>
      <c r="BF30">
        <f t="shared" si="8"/>
        <v>1</v>
      </c>
      <c r="BG30" t="s">
        <v>378</v>
      </c>
      <c r="BH30" t="s">
        <v>379</v>
      </c>
      <c r="BI30" s="1">
        <v>1.042824074074074E-2</v>
      </c>
      <c r="BJ30" t="s">
        <v>447</v>
      </c>
      <c r="BK30" s="5" t="s">
        <v>1051</v>
      </c>
      <c r="BM30" s="11" t="b">
        <f t="shared" si="16"/>
        <v>0</v>
      </c>
      <c r="BN30" s="11" t="b">
        <f t="shared" si="16"/>
        <v>0</v>
      </c>
      <c r="BO30" s="11" t="b">
        <f t="shared" si="16"/>
        <v>0</v>
      </c>
      <c r="BP30" s="11" t="b">
        <f t="shared" si="16"/>
        <v>0</v>
      </c>
      <c r="BQ30" s="11" t="b">
        <f t="shared" si="17"/>
        <v>0</v>
      </c>
      <c r="BR30" s="11" t="b">
        <f t="shared" si="17"/>
        <v>0</v>
      </c>
      <c r="BS30" s="5" t="s">
        <v>1054</v>
      </c>
      <c r="BT30" s="5" t="s">
        <v>1060</v>
      </c>
      <c r="BU30" s="11" t="b">
        <f t="shared" si="9"/>
        <v>0</v>
      </c>
      <c r="BV30" s="11" t="b">
        <f t="shared" si="10"/>
        <v>1</v>
      </c>
      <c r="BW30" s="11" t="b">
        <f t="shared" si="18"/>
        <v>0</v>
      </c>
      <c r="BX30" s="11" t="b">
        <f t="shared" si="18"/>
        <v>0</v>
      </c>
      <c r="BY30" s="11" t="b">
        <f t="shared" si="18"/>
        <v>0</v>
      </c>
      <c r="BZ30" s="11" t="b">
        <f t="shared" si="18"/>
        <v>0</v>
      </c>
      <c r="CA30" s="11" t="b">
        <f t="shared" si="18"/>
        <v>0</v>
      </c>
      <c r="CB30" s="11" t="b">
        <f t="shared" si="18"/>
        <v>0</v>
      </c>
      <c r="CC30" s="11" t="b">
        <f t="shared" si="18"/>
        <v>0</v>
      </c>
      <c r="CD30" s="11" t="b">
        <f t="shared" si="18"/>
        <v>0</v>
      </c>
      <c r="CE30" s="11" t="b">
        <f t="shared" si="18"/>
        <v>0</v>
      </c>
      <c r="CF30" s="11" t="b">
        <f t="shared" si="18"/>
        <v>0</v>
      </c>
      <c r="CG30" s="11" t="b">
        <f t="shared" si="18"/>
        <v>0</v>
      </c>
      <c r="CH30" s="11" t="b">
        <f t="shared" si="18"/>
        <v>0</v>
      </c>
      <c r="CI30" s="11" t="b">
        <f t="shared" si="18"/>
        <v>0</v>
      </c>
      <c r="CJ30" s="11" t="b">
        <f t="shared" si="18"/>
        <v>0</v>
      </c>
      <c r="CK30" s="11" t="b">
        <f t="shared" si="13"/>
        <v>0</v>
      </c>
      <c r="CL30" s="11" t="b">
        <f t="shared" si="14"/>
        <v>0</v>
      </c>
    </row>
    <row r="31" spans="1:91">
      <c r="A31" t="s">
        <v>448</v>
      </c>
      <c r="B31" t="s">
        <v>449</v>
      </c>
      <c r="C31" t="s">
        <v>281</v>
      </c>
      <c r="D31" t="s">
        <v>54</v>
      </c>
      <c r="E31" t="s">
        <v>55</v>
      </c>
      <c r="F31" t="s">
        <v>116</v>
      </c>
      <c r="G31" t="s">
        <v>72</v>
      </c>
      <c r="H31" t="s">
        <v>450</v>
      </c>
      <c r="I31" t="str">
        <f t="shared" si="5"/>
        <v>london</v>
      </c>
      <c r="J31" t="s">
        <v>59</v>
      </c>
      <c r="K31" t="s">
        <v>98</v>
      </c>
      <c r="L31">
        <v>4</v>
      </c>
      <c r="M31">
        <v>3</v>
      </c>
      <c r="N31">
        <v>4</v>
      </c>
      <c r="O31">
        <v>2</v>
      </c>
      <c r="P31">
        <v>5</v>
      </c>
      <c r="Q31">
        <v>2</v>
      </c>
      <c r="R31">
        <v>3</v>
      </c>
      <c r="S31">
        <v>1</v>
      </c>
      <c r="T31">
        <v>2</v>
      </c>
      <c r="V31">
        <v>4</v>
      </c>
      <c r="W31">
        <v>5</v>
      </c>
      <c r="X31">
        <v>4</v>
      </c>
      <c r="Y31">
        <v>5</v>
      </c>
      <c r="Z31">
        <v>5</v>
      </c>
      <c r="AA31">
        <v>6</v>
      </c>
      <c r="AB31">
        <v>3</v>
      </c>
      <c r="AC31">
        <v>3</v>
      </c>
      <c r="AD31">
        <v>3</v>
      </c>
      <c r="AE31" s="35">
        <v>2</v>
      </c>
      <c r="AF31">
        <v>5</v>
      </c>
      <c r="AG31">
        <v>3</v>
      </c>
      <c r="AH31">
        <v>3</v>
      </c>
      <c r="AI31">
        <v>6</v>
      </c>
      <c r="AJ31">
        <v>5</v>
      </c>
      <c r="AK31">
        <v>3</v>
      </c>
      <c r="AL31">
        <v>3</v>
      </c>
      <c r="AM31">
        <v>3</v>
      </c>
      <c r="AN31">
        <v>4</v>
      </c>
      <c r="AO31">
        <v>4</v>
      </c>
      <c r="AP31">
        <v>4</v>
      </c>
      <c r="AQ31">
        <v>4</v>
      </c>
      <c r="AR31">
        <v>6</v>
      </c>
      <c r="AS31">
        <v>5</v>
      </c>
      <c r="AT31">
        <f t="shared" si="0"/>
        <v>3.75</v>
      </c>
      <c r="AU31">
        <f t="shared" si="6"/>
        <v>1</v>
      </c>
      <c r="AV31">
        <f t="shared" si="1"/>
        <v>4.375</v>
      </c>
      <c r="AW31">
        <f t="shared" si="7"/>
        <v>1</v>
      </c>
      <c r="AX31" t="s">
        <v>145</v>
      </c>
      <c r="AY31" t="s">
        <v>451</v>
      </c>
      <c r="AZ31" t="s">
        <v>452</v>
      </c>
      <c r="BA31">
        <v>2</v>
      </c>
      <c r="BC31">
        <f t="shared" si="2"/>
        <v>2</v>
      </c>
      <c r="BD31">
        <v>1</v>
      </c>
      <c r="BE31">
        <v>2</v>
      </c>
      <c r="BF31">
        <f t="shared" si="8"/>
        <v>1</v>
      </c>
      <c r="BG31" t="s">
        <v>453</v>
      </c>
      <c r="BH31" t="s">
        <v>149</v>
      </c>
      <c r="BI31" s="1">
        <v>4.1782407407407402E-3</v>
      </c>
      <c r="BK31" s="5" t="s">
        <v>1041</v>
      </c>
      <c r="BM31" s="11" t="b">
        <f t="shared" si="16"/>
        <v>0</v>
      </c>
      <c r="BN31" s="11" t="b">
        <f t="shared" si="16"/>
        <v>0</v>
      </c>
      <c r="BO31" s="11" t="b">
        <f t="shared" si="16"/>
        <v>0</v>
      </c>
      <c r="BP31" s="11" t="b">
        <f t="shared" si="16"/>
        <v>0</v>
      </c>
      <c r="BQ31" s="11" t="b">
        <f t="shared" si="17"/>
        <v>0</v>
      </c>
      <c r="BR31" s="11" t="b">
        <f t="shared" si="17"/>
        <v>0</v>
      </c>
      <c r="BU31" s="11" t="b">
        <f t="shared" si="9"/>
        <v>0</v>
      </c>
      <c r="BV31" s="11" t="b">
        <f t="shared" si="10"/>
        <v>0</v>
      </c>
      <c r="BW31" s="11" t="b">
        <f t="shared" si="18"/>
        <v>0</v>
      </c>
      <c r="BX31" s="11" t="b">
        <f t="shared" si="18"/>
        <v>0</v>
      </c>
      <c r="BY31" s="11" t="b">
        <f t="shared" si="18"/>
        <v>0</v>
      </c>
      <c r="BZ31" s="11" t="b">
        <f t="shared" si="18"/>
        <v>0</v>
      </c>
      <c r="CA31" s="11" t="b">
        <f t="shared" si="18"/>
        <v>0</v>
      </c>
      <c r="CB31" s="11" t="b">
        <f t="shared" si="18"/>
        <v>0</v>
      </c>
      <c r="CC31" s="11" t="b">
        <f t="shared" si="18"/>
        <v>0</v>
      </c>
      <c r="CD31" s="11" t="b">
        <f t="shared" si="18"/>
        <v>0</v>
      </c>
      <c r="CE31" s="11" t="b">
        <f t="shared" si="18"/>
        <v>0</v>
      </c>
      <c r="CF31" s="11" t="b">
        <f t="shared" si="18"/>
        <v>0</v>
      </c>
      <c r="CG31" s="11" t="b">
        <f t="shared" si="18"/>
        <v>0</v>
      </c>
      <c r="CH31" s="11" t="b">
        <f t="shared" si="18"/>
        <v>0</v>
      </c>
      <c r="CI31" s="11" t="b">
        <f t="shared" si="18"/>
        <v>0</v>
      </c>
      <c r="CJ31" s="11" t="b">
        <f t="shared" si="18"/>
        <v>0</v>
      </c>
      <c r="CK31" s="11" t="b">
        <f t="shared" si="13"/>
        <v>0</v>
      </c>
      <c r="CL31" s="11" t="b">
        <f t="shared" si="14"/>
        <v>0</v>
      </c>
    </row>
    <row r="32" spans="1:91">
      <c r="A32" t="s">
        <v>454</v>
      </c>
      <c r="B32" t="s">
        <v>455</v>
      </c>
      <c r="C32" t="s">
        <v>281</v>
      </c>
      <c r="D32" t="s">
        <v>70</v>
      </c>
      <c r="E32" t="s">
        <v>71</v>
      </c>
      <c r="F32" t="s">
        <v>56</v>
      </c>
      <c r="G32" t="s">
        <v>96</v>
      </c>
      <c r="H32" t="s">
        <v>254</v>
      </c>
      <c r="I32" t="str">
        <f t="shared" si="5"/>
        <v>Poland</v>
      </c>
      <c r="J32" t="s">
        <v>59</v>
      </c>
      <c r="K32" t="s">
        <v>60</v>
      </c>
      <c r="L32">
        <v>5</v>
      </c>
      <c r="M32">
        <v>0</v>
      </c>
      <c r="N32">
        <v>5</v>
      </c>
      <c r="O32">
        <v>0</v>
      </c>
      <c r="P32">
        <v>6</v>
      </c>
      <c r="Q32">
        <v>3</v>
      </c>
      <c r="R32">
        <v>6</v>
      </c>
      <c r="S32">
        <v>0</v>
      </c>
      <c r="U32">
        <v>6</v>
      </c>
      <c r="V32">
        <v>5</v>
      </c>
      <c r="W32">
        <v>6</v>
      </c>
      <c r="X32">
        <v>6</v>
      </c>
      <c r="Y32">
        <v>6</v>
      </c>
      <c r="Z32">
        <v>6</v>
      </c>
      <c r="AA32">
        <v>6</v>
      </c>
      <c r="AB32">
        <v>6</v>
      </c>
      <c r="AC32">
        <v>0</v>
      </c>
      <c r="AD32">
        <v>6</v>
      </c>
      <c r="AE32" s="35">
        <v>5</v>
      </c>
      <c r="AF32">
        <v>6</v>
      </c>
      <c r="AG32">
        <v>6</v>
      </c>
      <c r="AH32">
        <v>6</v>
      </c>
      <c r="AI32">
        <v>6</v>
      </c>
      <c r="AJ32">
        <v>6</v>
      </c>
      <c r="AK32">
        <v>6</v>
      </c>
      <c r="AL32">
        <v>5</v>
      </c>
      <c r="AM32">
        <v>5</v>
      </c>
      <c r="AN32">
        <v>6</v>
      </c>
      <c r="AO32">
        <v>6</v>
      </c>
      <c r="AP32">
        <v>6</v>
      </c>
      <c r="AQ32">
        <v>6</v>
      </c>
      <c r="AR32">
        <v>6</v>
      </c>
      <c r="AS32">
        <v>6</v>
      </c>
      <c r="AT32">
        <f t="shared" si="0"/>
        <v>5.75</v>
      </c>
      <c r="AU32">
        <f t="shared" si="6"/>
        <v>1</v>
      </c>
      <c r="AV32">
        <f t="shared" si="1"/>
        <v>5.875</v>
      </c>
      <c r="AW32">
        <f t="shared" si="7"/>
        <v>1</v>
      </c>
      <c r="AX32" t="s">
        <v>86</v>
      </c>
      <c r="AY32" t="s">
        <v>456</v>
      </c>
      <c r="AZ32" t="s">
        <v>457</v>
      </c>
      <c r="BA32">
        <v>3</v>
      </c>
      <c r="BC32">
        <f t="shared" si="2"/>
        <v>3</v>
      </c>
      <c r="BD32">
        <v>4</v>
      </c>
      <c r="BE32">
        <v>4</v>
      </c>
      <c r="BF32">
        <f t="shared" si="8"/>
        <v>1</v>
      </c>
      <c r="BG32" t="s">
        <v>458</v>
      </c>
      <c r="BH32" t="s">
        <v>459</v>
      </c>
      <c r="BI32" s="1">
        <v>8.2754629629629619E-3</v>
      </c>
      <c r="BK32" s="5" t="s">
        <v>1041</v>
      </c>
      <c r="BM32" s="11" t="b">
        <f t="shared" si="16"/>
        <v>0</v>
      </c>
      <c r="BN32" s="11" t="b">
        <f t="shared" si="16"/>
        <v>0</v>
      </c>
      <c r="BO32" s="11" t="b">
        <f t="shared" si="16"/>
        <v>0</v>
      </c>
      <c r="BP32" s="11" t="b">
        <f t="shared" si="16"/>
        <v>0</v>
      </c>
      <c r="BQ32" s="11" t="b">
        <f t="shared" si="17"/>
        <v>0</v>
      </c>
      <c r="BR32" s="11" t="b">
        <f t="shared" si="17"/>
        <v>0</v>
      </c>
      <c r="BU32" s="11" t="b">
        <f t="shared" si="9"/>
        <v>0</v>
      </c>
      <c r="BV32" s="11" t="b">
        <f t="shared" si="10"/>
        <v>0</v>
      </c>
      <c r="BW32" s="11" t="b">
        <f t="shared" si="18"/>
        <v>0</v>
      </c>
      <c r="BX32" s="11" t="b">
        <f t="shared" si="18"/>
        <v>0</v>
      </c>
      <c r="BY32" s="11" t="b">
        <f t="shared" si="18"/>
        <v>0</v>
      </c>
      <c r="BZ32" s="11" t="b">
        <f t="shared" si="18"/>
        <v>0</v>
      </c>
      <c r="CA32" s="11" t="b">
        <f t="shared" si="18"/>
        <v>0</v>
      </c>
      <c r="CB32" s="11" t="b">
        <f t="shared" si="18"/>
        <v>0</v>
      </c>
      <c r="CC32" s="11" t="b">
        <f t="shared" si="18"/>
        <v>0</v>
      </c>
      <c r="CD32" s="11" t="b">
        <f t="shared" si="18"/>
        <v>0</v>
      </c>
      <c r="CE32" s="11" t="b">
        <f t="shared" si="18"/>
        <v>0</v>
      </c>
      <c r="CF32" s="11" t="b">
        <f t="shared" si="18"/>
        <v>0</v>
      </c>
      <c r="CG32" s="11" t="b">
        <f t="shared" si="18"/>
        <v>0</v>
      </c>
      <c r="CH32" s="11" t="b">
        <f t="shared" si="18"/>
        <v>0</v>
      </c>
      <c r="CI32" s="11" t="b">
        <f t="shared" si="18"/>
        <v>0</v>
      </c>
      <c r="CJ32" s="11" t="b">
        <f t="shared" si="18"/>
        <v>0</v>
      </c>
      <c r="CK32" s="11" t="b">
        <f t="shared" si="13"/>
        <v>0</v>
      </c>
      <c r="CL32" s="11" t="b">
        <f t="shared" si="14"/>
        <v>0</v>
      </c>
    </row>
    <row r="33" spans="1:91">
      <c r="A33" t="s">
        <v>460</v>
      </c>
      <c r="B33" t="s">
        <v>461</v>
      </c>
      <c r="C33" t="s">
        <v>281</v>
      </c>
      <c r="D33" t="s">
        <v>54</v>
      </c>
      <c r="E33" t="s">
        <v>144</v>
      </c>
      <c r="F33" t="s">
        <v>116</v>
      </c>
      <c r="G33" t="s">
        <v>72</v>
      </c>
      <c r="H33" t="s">
        <v>125</v>
      </c>
      <c r="I33" t="str">
        <f t="shared" si="5"/>
        <v>United Kingdom</v>
      </c>
      <c r="J33" t="s">
        <v>59</v>
      </c>
      <c r="K33" t="s">
        <v>98</v>
      </c>
      <c r="L33">
        <v>1</v>
      </c>
      <c r="M33">
        <v>3</v>
      </c>
      <c r="N33">
        <v>3</v>
      </c>
      <c r="O33">
        <v>3</v>
      </c>
      <c r="P33">
        <v>4</v>
      </c>
      <c r="Q33">
        <v>5</v>
      </c>
      <c r="R33">
        <v>3</v>
      </c>
      <c r="S33">
        <v>1</v>
      </c>
      <c r="T33">
        <v>2</v>
      </c>
      <c r="V33">
        <v>1</v>
      </c>
      <c r="W33">
        <v>5</v>
      </c>
      <c r="X33">
        <v>1</v>
      </c>
      <c r="Y33">
        <v>5</v>
      </c>
      <c r="Z33">
        <v>4</v>
      </c>
      <c r="AA33">
        <v>5</v>
      </c>
      <c r="AB33">
        <v>2</v>
      </c>
      <c r="AC33">
        <v>3</v>
      </c>
      <c r="AD33">
        <v>3</v>
      </c>
      <c r="AE33" s="35">
        <v>5</v>
      </c>
      <c r="AF33">
        <v>4</v>
      </c>
      <c r="AG33">
        <v>5</v>
      </c>
      <c r="AH33">
        <v>5</v>
      </c>
      <c r="AI33">
        <v>6</v>
      </c>
      <c r="AJ33">
        <v>6</v>
      </c>
      <c r="AK33">
        <v>6</v>
      </c>
      <c r="AL33">
        <v>2</v>
      </c>
      <c r="AM33">
        <v>5</v>
      </c>
      <c r="AN33">
        <v>4</v>
      </c>
      <c r="AO33">
        <v>5</v>
      </c>
      <c r="AP33">
        <v>5</v>
      </c>
      <c r="AQ33">
        <v>5</v>
      </c>
      <c r="AR33">
        <v>6</v>
      </c>
      <c r="AS33">
        <v>5</v>
      </c>
      <c r="AT33">
        <f t="shared" si="0"/>
        <v>4.875</v>
      </c>
      <c r="AU33">
        <f t="shared" si="6"/>
        <v>1</v>
      </c>
      <c r="AV33">
        <f t="shared" si="1"/>
        <v>3.25</v>
      </c>
      <c r="AW33">
        <f t="shared" si="7"/>
        <v>1</v>
      </c>
      <c r="AX33" t="s">
        <v>145</v>
      </c>
      <c r="AY33" t="s">
        <v>166</v>
      </c>
      <c r="AZ33" t="s">
        <v>462</v>
      </c>
      <c r="BA33">
        <v>1</v>
      </c>
      <c r="BC33">
        <f t="shared" si="2"/>
        <v>1</v>
      </c>
      <c r="BD33">
        <v>1</v>
      </c>
      <c r="BE33">
        <v>2</v>
      </c>
      <c r="BF33">
        <f t="shared" si="8"/>
        <v>1</v>
      </c>
      <c r="BG33" t="s">
        <v>463</v>
      </c>
      <c r="BH33" t="s">
        <v>149</v>
      </c>
      <c r="BI33" s="1">
        <v>2.5347222222222221E-3</v>
      </c>
      <c r="BJ33" t="s">
        <v>464</v>
      </c>
      <c r="BK33" s="5" t="s">
        <v>1042</v>
      </c>
      <c r="BM33" s="11" t="b">
        <f t="shared" si="16"/>
        <v>0</v>
      </c>
      <c r="BN33" s="11" t="b">
        <f t="shared" si="16"/>
        <v>0</v>
      </c>
      <c r="BO33" s="11" t="b">
        <f t="shared" si="16"/>
        <v>0</v>
      </c>
      <c r="BP33" s="11" t="b">
        <f t="shared" si="16"/>
        <v>0</v>
      </c>
      <c r="BQ33" s="11" t="b">
        <f t="shared" si="17"/>
        <v>0</v>
      </c>
      <c r="BR33" s="11" t="b">
        <f t="shared" si="17"/>
        <v>0</v>
      </c>
      <c r="BS33" s="5" t="s">
        <v>1054</v>
      </c>
      <c r="BU33" s="11" t="b">
        <f t="shared" si="9"/>
        <v>0</v>
      </c>
      <c r="BV33" s="11" t="b">
        <f t="shared" si="10"/>
        <v>1</v>
      </c>
      <c r="BW33" s="11" t="b">
        <f t="shared" si="18"/>
        <v>0</v>
      </c>
      <c r="BX33" s="11" t="b">
        <f t="shared" si="18"/>
        <v>0</v>
      </c>
      <c r="BY33" s="11" t="b">
        <f t="shared" si="18"/>
        <v>0</v>
      </c>
      <c r="BZ33" s="11" t="b">
        <f t="shared" si="18"/>
        <v>0</v>
      </c>
      <c r="CA33" s="11" t="b">
        <f t="shared" si="18"/>
        <v>0</v>
      </c>
      <c r="CB33" s="11" t="b">
        <f t="shared" si="18"/>
        <v>0</v>
      </c>
      <c r="CC33" s="11" t="b">
        <f t="shared" si="18"/>
        <v>0</v>
      </c>
      <c r="CD33" s="11" t="b">
        <f t="shared" si="18"/>
        <v>0</v>
      </c>
      <c r="CE33" s="11" t="b">
        <f t="shared" si="18"/>
        <v>0</v>
      </c>
      <c r="CF33" s="11" t="b">
        <f t="shared" si="18"/>
        <v>0</v>
      </c>
      <c r="CG33" s="11" t="b">
        <f t="shared" si="18"/>
        <v>0</v>
      </c>
      <c r="CH33" s="11" t="b">
        <f t="shared" si="18"/>
        <v>0</v>
      </c>
      <c r="CI33" s="11" t="b">
        <f t="shared" si="18"/>
        <v>0</v>
      </c>
      <c r="CJ33" s="11" t="b">
        <f t="shared" si="18"/>
        <v>0</v>
      </c>
      <c r="CK33" s="11" t="b">
        <f t="shared" si="13"/>
        <v>0</v>
      </c>
      <c r="CL33" s="11" t="b">
        <f t="shared" si="14"/>
        <v>0</v>
      </c>
      <c r="CM33" t="s">
        <v>465</v>
      </c>
    </row>
    <row r="34" spans="1:91">
      <c r="A34" t="s">
        <v>466</v>
      </c>
      <c r="B34" t="s">
        <v>467</v>
      </c>
      <c r="C34" t="s">
        <v>281</v>
      </c>
      <c r="D34" t="s">
        <v>70</v>
      </c>
      <c r="E34" t="s">
        <v>144</v>
      </c>
      <c r="F34" t="s">
        <v>56</v>
      </c>
      <c r="G34" t="s">
        <v>96</v>
      </c>
      <c r="H34" t="s">
        <v>244</v>
      </c>
      <c r="I34" t="str">
        <f t="shared" si="5"/>
        <v>Uk</v>
      </c>
      <c r="J34" t="s">
        <v>59</v>
      </c>
      <c r="K34" t="s">
        <v>98</v>
      </c>
      <c r="L34">
        <v>3</v>
      </c>
      <c r="M34">
        <v>4</v>
      </c>
      <c r="N34">
        <v>4</v>
      </c>
      <c r="O34">
        <v>4</v>
      </c>
      <c r="P34">
        <v>5</v>
      </c>
      <c r="Q34">
        <v>5</v>
      </c>
      <c r="R34">
        <v>3</v>
      </c>
      <c r="S34">
        <v>1</v>
      </c>
      <c r="T34">
        <v>2</v>
      </c>
      <c r="V34">
        <v>4</v>
      </c>
      <c r="W34">
        <v>6</v>
      </c>
      <c r="X34">
        <v>1</v>
      </c>
      <c r="Y34">
        <v>5</v>
      </c>
      <c r="Z34">
        <v>5</v>
      </c>
      <c r="AA34">
        <v>6</v>
      </c>
      <c r="AB34">
        <v>4</v>
      </c>
      <c r="AC34">
        <v>0</v>
      </c>
      <c r="AD34">
        <v>6</v>
      </c>
      <c r="AE34" s="35">
        <v>1</v>
      </c>
      <c r="AF34">
        <v>2</v>
      </c>
      <c r="AG34">
        <v>3</v>
      </c>
      <c r="AH34">
        <v>3</v>
      </c>
      <c r="AI34">
        <v>6</v>
      </c>
      <c r="AJ34">
        <v>3</v>
      </c>
      <c r="AK34">
        <v>5</v>
      </c>
      <c r="AL34">
        <v>2</v>
      </c>
      <c r="AM34">
        <v>1</v>
      </c>
      <c r="AN34">
        <v>1</v>
      </c>
      <c r="AO34">
        <v>1</v>
      </c>
      <c r="AP34">
        <v>1</v>
      </c>
      <c r="AQ34">
        <v>1</v>
      </c>
      <c r="AR34">
        <v>6</v>
      </c>
      <c r="AS34">
        <v>5</v>
      </c>
      <c r="AT34">
        <f t="shared" si="0"/>
        <v>3.125</v>
      </c>
      <c r="AU34">
        <f t="shared" si="6"/>
        <v>1</v>
      </c>
      <c r="AV34">
        <f t="shared" si="1"/>
        <v>4.625</v>
      </c>
      <c r="AW34">
        <f t="shared" si="7"/>
        <v>1</v>
      </c>
      <c r="AX34" t="s">
        <v>86</v>
      </c>
      <c r="AY34" t="s">
        <v>270</v>
      </c>
      <c r="AZ34" t="s">
        <v>468</v>
      </c>
      <c r="BA34">
        <v>2</v>
      </c>
      <c r="BC34">
        <f t="shared" si="2"/>
        <v>2</v>
      </c>
      <c r="BD34">
        <v>1</v>
      </c>
      <c r="BE34">
        <v>2</v>
      </c>
      <c r="BF34">
        <f t="shared" si="8"/>
        <v>1</v>
      </c>
      <c r="BG34" t="s">
        <v>469</v>
      </c>
      <c r="BH34" t="s">
        <v>90</v>
      </c>
      <c r="BI34" s="1">
        <v>5.8449074074074072E-3</v>
      </c>
      <c r="BJ34" t="s">
        <v>470</v>
      </c>
      <c r="BK34" s="5" t="s">
        <v>1042</v>
      </c>
      <c r="BM34" s="11" t="b">
        <f t="shared" si="16"/>
        <v>0</v>
      </c>
      <c r="BN34" s="11" t="b">
        <f t="shared" si="16"/>
        <v>0</v>
      </c>
      <c r="BO34" s="11" t="b">
        <f t="shared" si="16"/>
        <v>0</v>
      </c>
      <c r="BP34" s="11" t="b">
        <f t="shared" si="16"/>
        <v>0</v>
      </c>
      <c r="BQ34" s="11" t="b">
        <f t="shared" si="17"/>
        <v>0</v>
      </c>
      <c r="BR34" s="11" t="b">
        <f t="shared" si="17"/>
        <v>0</v>
      </c>
      <c r="BS34" s="5" t="s">
        <v>1061</v>
      </c>
      <c r="BT34" s="5" t="s">
        <v>1062</v>
      </c>
      <c r="BU34" s="11" t="b">
        <f t="shared" si="9"/>
        <v>0</v>
      </c>
      <c r="BV34" s="11" t="b">
        <f t="shared" si="10"/>
        <v>1</v>
      </c>
      <c r="BW34" s="11" t="b">
        <f t="shared" si="18"/>
        <v>1</v>
      </c>
      <c r="BX34" s="11" t="b">
        <f t="shared" si="18"/>
        <v>0</v>
      </c>
      <c r="BY34" s="11" t="b">
        <f t="shared" si="18"/>
        <v>0</v>
      </c>
      <c r="BZ34" s="11" t="b">
        <f t="shared" si="18"/>
        <v>0</v>
      </c>
      <c r="CA34" s="11" t="b">
        <f t="shared" si="18"/>
        <v>0</v>
      </c>
      <c r="CB34" s="11" t="b">
        <f t="shared" si="18"/>
        <v>0</v>
      </c>
      <c r="CC34" s="11" t="b">
        <f t="shared" si="18"/>
        <v>0</v>
      </c>
      <c r="CD34" s="11" t="b">
        <f t="shared" si="18"/>
        <v>0</v>
      </c>
      <c r="CE34" s="11" t="b">
        <f t="shared" si="18"/>
        <v>0</v>
      </c>
      <c r="CF34" s="11" t="b">
        <f t="shared" si="18"/>
        <v>0</v>
      </c>
      <c r="CG34" s="11" t="b">
        <f t="shared" si="18"/>
        <v>0</v>
      </c>
      <c r="CH34" s="11" t="b">
        <f t="shared" si="18"/>
        <v>0</v>
      </c>
      <c r="CI34" s="11" t="b">
        <f t="shared" si="18"/>
        <v>0</v>
      </c>
      <c r="CJ34" s="11" t="b">
        <f t="shared" si="18"/>
        <v>0</v>
      </c>
      <c r="CK34" s="11" t="b">
        <f t="shared" si="13"/>
        <v>0</v>
      </c>
      <c r="CL34" s="11" t="b">
        <f t="shared" si="14"/>
        <v>1</v>
      </c>
    </row>
    <row r="35" spans="1:91">
      <c r="A35" t="s">
        <v>471</v>
      </c>
      <c r="B35" t="s">
        <v>472</v>
      </c>
      <c r="C35" t="s">
        <v>281</v>
      </c>
      <c r="D35" t="s">
        <v>54</v>
      </c>
      <c r="E35" t="s">
        <v>71</v>
      </c>
      <c r="F35" t="s">
        <v>83</v>
      </c>
      <c r="G35" t="s">
        <v>96</v>
      </c>
      <c r="H35" t="s">
        <v>84</v>
      </c>
      <c r="I35" t="str">
        <f t="shared" si="5"/>
        <v>United States</v>
      </c>
      <c r="J35" t="s">
        <v>59</v>
      </c>
      <c r="K35" t="s">
        <v>60</v>
      </c>
      <c r="L35">
        <v>1</v>
      </c>
      <c r="M35">
        <v>1</v>
      </c>
      <c r="N35">
        <v>1</v>
      </c>
      <c r="O35">
        <v>1</v>
      </c>
      <c r="P35">
        <v>3</v>
      </c>
      <c r="Q35">
        <v>2</v>
      </c>
      <c r="R35">
        <v>2</v>
      </c>
      <c r="S35">
        <v>1</v>
      </c>
      <c r="T35">
        <v>3</v>
      </c>
      <c r="V35">
        <v>3</v>
      </c>
      <c r="W35">
        <v>2</v>
      </c>
      <c r="X35">
        <v>3</v>
      </c>
      <c r="Y35">
        <v>3</v>
      </c>
      <c r="Z35">
        <v>3</v>
      </c>
      <c r="AA35">
        <v>3</v>
      </c>
      <c r="AB35">
        <v>4</v>
      </c>
      <c r="AC35">
        <v>3</v>
      </c>
      <c r="AD35">
        <v>3</v>
      </c>
      <c r="AE35" s="35">
        <v>5</v>
      </c>
      <c r="AF35">
        <v>4</v>
      </c>
      <c r="AG35">
        <v>5</v>
      </c>
      <c r="AH35">
        <v>4</v>
      </c>
      <c r="AI35">
        <v>4</v>
      </c>
      <c r="AJ35">
        <v>4</v>
      </c>
      <c r="AK35">
        <v>4</v>
      </c>
      <c r="AL35">
        <v>3</v>
      </c>
      <c r="AM35">
        <v>4</v>
      </c>
      <c r="AN35">
        <v>4</v>
      </c>
      <c r="AO35">
        <v>4</v>
      </c>
      <c r="AP35">
        <v>4</v>
      </c>
      <c r="AQ35">
        <v>3</v>
      </c>
      <c r="AR35">
        <v>6</v>
      </c>
      <c r="AS35">
        <v>3</v>
      </c>
      <c r="AT35">
        <f t="shared" ref="AT35:AT66" si="19">AVERAGE(AE35,AF35,AG35,AH35,AI35,AJ35,AK35,AL35)</f>
        <v>4.125</v>
      </c>
      <c r="AU35">
        <f t="shared" si="6"/>
        <v>1</v>
      </c>
      <c r="AV35">
        <f t="shared" ref="AV35:AV66" si="20">AVERAGE(AX37,V35,W35,X35:AB35,AD35)</f>
        <v>3</v>
      </c>
      <c r="AW35">
        <f t="shared" si="7"/>
        <v>0</v>
      </c>
      <c r="AX35" t="s">
        <v>86</v>
      </c>
      <c r="AY35" t="s">
        <v>473</v>
      </c>
      <c r="AZ35" t="s">
        <v>474</v>
      </c>
      <c r="BA35">
        <v>1</v>
      </c>
      <c r="BC35">
        <f t="shared" si="2"/>
        <v>1</v>
      </c>
      <c r="BD35">
        <v>2</v>
      </c>
      <c r="BE35">
        <v>4</v>
      </c>
      <c r="BF35">
        <f t="shared" si="8"/>
        <v>1</v>
      </c>
      <c r="BG35" t="s">
        <v>475</v>
      </c>
      <c r="BH35" t="s">
        <v>476</v>
      </c>
      <c r="BI35" s="1">
        <v>4.6527777777777774E-3</v>
      </c>
      <c r="BJ35" t="s">
        <v>477</v>
      </c>
      <c r="BK35" s="5" t="s">
        <v>736</v>
      </c>
      <c r="BL35" s="5" t="s">
        <v>1151</v>
      </c>
      <c r="BM35" s="11" t="b">
        <f t="shared" si="16"/>
        <v>0</v>
      </c>
      <c r="BN35" s="11" t="b">
        <f t="shared" si="16"/>
        <v>1</v>
      </c>
      <c r="BO35" s="11" t="b">
        <f t="shared" si="16"/>
        <v>0</v>
      </c>
      <c r="BP35" s="11" t="b">
        <f t="shared" si="16"/>
        <v>0</v>
      </c>
      <c r="BQ35" s="11" t="b">
        <f t="shared" si="17"/>
        <v>0</v>
      </c>
      <c r="BR35" s="11" t="b">
        <f t="shared" si="17"/>
        <v>0</v>
      </c>
      <c r="BU35" s="11" t="b">
        <f t="shared" si="9"/>
        <v>0</v>
      </c>
      <c r="BV35" s="11" t="b">
        <f t="shared" si="10"/>
        <v>0</v>
      </c>
      <c r="BW35" s="11" t="b">
        <f t="shared" si="18"/>
        <v>0</v>
      </c>
      <c r="BX35" s="11" t="b">
        <f t="shared" si="18"/>
        <v>0</v>
      </c>
      <c r="BY35" s="11" t="b">
        <f t="shared" si="18"/>
        <v>0</v>
      </c>
      <c r="BZ35" s="11" t="b">
        <f t="shared" si="18"/>
        <v>0</v>
      </c>
      <c r="CA35" s="11" t="b">
        <f t="shared" si="18"/>
        <v>0</v>
      </c>
      <c r="CB35" s="11" t="b">
        <f t="shared" si="18"/>
        <v>0</v>
      </c>
      <c r="CC35" s="11" t="b">
        <f t="shared" si="18"/>
        <v>0</v>
      </c>
      <c r="CD35" s="11" t="b">
        <f t="shared" si="18"/>
        <v>0</v>
      </c>
      <c r="CE35" s="11" t="b">
        <f t="shared" si="18"/>
        <v>0</v>
      </c>
      <c r="CF35" s="11" t="b">
        <f t="shared" si="18"/>
        <v>0</v>
      </c>
      <c r="CG35" s="11" t="b">
        <f t="shared" si="18"/>
        <v>0</v>
      </c>
      <c r="CH35" s="11" t="b">
        <f t="shared" si="18"/>
        <v>0</v>
      </c>
      <c r="CI35" s="11" t="b">
        <f t="shared" si="18"/>
        <v>0</v>
      </c>
      <c r="CJ35" s="11" t="b">
        <f t="shared" si="18"/>
        <v>0</v>
      </c>
      <c r="CK35" s="11" t="b">
        <f t="shared" si="13"/>
        <v>0</v>
      </c>
      <c r="CL35" s="11" t="b">
        <f t="shared" si="14"/>
        <v>0</v>
      </c>
      <c r="CM35" t="s">
        <v>429</v>
      </c>
    </row>
    <row r="36" spans="1:91">
      <c r="A36" t="s">
        <v>478</v>
      </c>
      <c r="B36" t="s">
        <v>479</v>
      </c>
      <c r="C36" t="s">
        <v>281</v>
      </c>
      <c r="D36" t="s">
        <v>70</v>
      </c>
      <c r="E36" t="s">
        <v>71</v>
      </c>
      <c r="F36" t="s">
        <v>56</v>
      </c>
      <c r="G36" t="s">
        <v>96</v>
      </c>
      <c r="H36" t="s">
        <v>480</v>
      </c>
      <c r="I36" t="str">
        <f t="shared" si="5"/>
        <v>M√©xico</v>
      </c>
      <c r="J36" t="s">
        <v>59</v>
      </c>
      <c r="K36" t="s">
        <v>60</v>
      </c>
      <c r="L36">
        <v>3</v>
      </c>
      <c r="M36">
        <v>3</v>
      </c>
      <c r="N36">
        <v>3</v>
      </c>
      <c r="O36">
        <v>4</v>
      </c>
      <c r="P36">
        <v>4</v>
      </c>
      <c r="Q36">
        <v>3</v>
      </c>
      <c r="R36">
        <v>3</v>
      </c>
      <c r="S36">
        <v>0</v>
      </c>
      <c r="U36">
        <v>4</v>
      </c>
      <c r="V36">
        <v>4</v>
      </c>
      <c r="W36">
        <v>5</v>
      </c>
      <c r="X36">
        <v>6</v>
      </c>
      <c r="Y36">
        <v>6</v>
      </c>
      <c r="Z36">
        <v>6</v>
      </c>
      <c r="AA36">
        <v>6</v>
      </c>
      <c r="AB36">
        <v>6</v>
      </c>
      <c r="AC36">
        <v>2</v>
      </c>
      <c r="AD36">
        <v>4</v>
      </c>
      <c r="AE36" s="35">
        <v>5</v>
      </c>
      <c r="AF36">
        <v>6</v>
      </c>
      <c r="AG36">
        <v>5</v>
      </c>
      <c r="AH36">
        <v>4</v>
      </c>
      <c r="AI36">
        <v>6</v>
      </c>
      <c r="AJ36">
        <v>4</v>
      </c>
      <c r="AK36">
        <v>5</v>
      </c>
      <c r="AL36">
        <v>6</v>
      </c>
      <c r="AM36">
        <v>5</v>
      </c>
      <c r="AN36">
        <v>5</v>
      </c>
      <c r="AO36">
        <v>5</v>
      </c>
      <c r="AP36">
        <v>5</v>
      </c>
      <c r="AQ36">
        <v>5</v>
      </c>
      <c r="AR36">
        <v>6</v>
      </c>
      <c r="AS36">
        <v>6</v>
      </c>
      <c r="AT36">
        <f t="shared" si="19"/>
        <v>5.125</v>
      </c>
      <c r="AU36">
        <f t="shared" si="6"/>
        <v>1</v>
      </c>
      <c r="AV36">
        <f t="shared" si="20"/>
        <v>5.375</v>
      </c>
      <c r="AW36">
        <f t="shared" si="7"/>
        <v>1</v>
      </c>
      <c r="AX36" t="s">
        <v>86</v>
      </c>
      <c r="AY36" t="s">
        <v>481</v>
      </c>
      <c r="AZ36" t="s">
        <v>482</v>
      </c>
      <c r="BA36">
        <v>1</v>
      </c>
      <c r="BC36">
        <f t="shared" si="2"/>
        <v>1</v>
      </c>
      <c r="BD36">
        <v>1</v>
      </c>
      <c r="BE36">
        <v>2</v>
      </c>
      <c r="BF36">
        <f t="shared" si="8"/>
        <v>1</v>
      </c>
      <c r="BG36" t="s">
        <v>106</v>
      </c>
      <c r="BH36" t="s">
        <v>90</v>
      </c>
      <c r="BI36" s="1">
        <v>7.905092592592592E-3</v>
      </c>
      <c r="BJ36" t="s">
        <v>483</v>
      </c>
      <c r="BK36" s="5" t="s">
        <v>1044</v>
      </c>
      <c r="BM36" s="11" t="b">
        <f t="shared" si="16"/>
        <v>0</v>
      </c>
      <c r="BN36" s="11" t="b">
        <f t="shared" si="16"/>
        <v>0</v>
      </c>
      <c r="BO36" s="11" t="b">
        <f t="shared" si="16"/>
        <v>0</v>
      </c>
      <c r="BP36" s="11" t="b">
        <f t="shared" si="16"/>
        <v>0</v>
      </c>
      <c r="BQ36" s="11" t="b">
        <f t="shared" si="17"/>
        <v>0</v>
      </c>
      <c r="BR36" s="11" t="b">
        <f t="shared" si="17"/>
        <v>0</v>
      </c>
      <c r="BU36" s="11" t="b">
        <f t="shared" si="9"/>
        <v>0</v>
      </c>
      <c r="BV36" s="11" t="b">
        <f t="shared" si="10"/>
        <v>0</v>
      </c>
      <c r="BW36" s="11" t="b">
        <f t="shared" si="18"/>
        <v>0</v>
      </c>
      <c r="BX36" s="11" t="b">
        <f t="shared" si="18"/>
        <v>0</v>
      </c>
      <c r="BY36" s="11" t="b">
        <f t="shared" si="18"/>
        <v>0</v>
      </c>
      <c r="BZ36" s="11" t="b">
        <f t="shared" si="18"/>
        <v>0</v>
      </c>
      <c r="CA36" s="11" t="b">
        <f t="shared" si="18"/>
        <v>0</v>
      </c>
      <c r="CB36" s="11" t="b">
        <f t="shared" si="18"/>
        <v>0</v>
      </c>
      <c r="CC36" s="11" t="b">
        <f t="shared" si="18"/>
        <v>0</v>
      </c>
      <c r="CD36" s="11" t="b">
        <f t="shared" si="18"/>
        <v>0</v>
      </c>
      <c r="CE36" s="11" t="b">
        <f t="shared" si="18"/>
        <v>0</v>
      </c>
      <c r="CF36" s="11" t="b">
        <f t="shared" si="18"/>
        <v>0</v>
      </c>
      <c r="CG36" s="11" t="b">
        <f t="shared" si="18"/>
        <v>0</v>
      </c>
      <c r="CH36" s="11" t="b">
        <f t="shared" si="18"/>
        <v>0</v>
      </c>
      <c r="CI36" s="11" t="b">
        <f t="shared" si="18"/>
        <v>0</v>
      </c>
      <c r="CJ36" s="11" t="b">
        <f t="shared" si="18"/>
        <v>0</v>
      </c>
      <c r="CK36" s="11" t="b">
        <f t="shared" ref="CK36:CK68" si="21">ISNUMBER(SEARCH($CK$2,BT36))</f>
        <v>0</v>
      </c>
      <c r="CL36" s="11" t="b">
        <f t="shared" si="14"/>
        <v>0</v>
      </c>
      <c r="CM36" t="s">
        <v>484</v>
      </c>
    </row>
    <row r="37" spans="1:91">
      <c r="A37" t="s">
        <v>485</v>
      </c>
      <c r="B37" t="s">
        <v>486</v>
      </c>
      <c r="C37" t="s">
        <v>281</v>
      </c>
      <c r="D37" t="s">
        <v>70</v>
      </c>
      <c r="E37" t="s">
        <v>144</v>
      </c>
      <c r="F37" t="s">
        <v>56</v>
      </c>
      <c r="G37" t="s">
        <v>96</v>
      </c>
      <c r="H37" t="s">
        <v>58</v>
      </c>
      <c r="I37" t="str">
        <f t="shared" si="5"/>
        <v>Portugal</v>
      </c>
      <c r="J37" t="s">
        <v>59</v>
      </c>
      <c r="K37" t="s">
        <v>60</v>
      </c>
      <c r="L37">
        <v>4</v>
      </c>
      <c r="M37">
        <v>5</v>
      </c>
      <c r="N37">
        <v>4</v>
      </c>
      <c r="O37">
        <v>3</v>
      </c>
      <c r="P37">
        <v>4</v>
      </c>
      <c r="Q37">
        <v>4</v>
      </c>
      <c r="R37">
        <v>5</v>
      </c>
      <c r="S37">
        <v>0</v>
      </c>
      <c r="U37">
        <v>5</v>
      </c>
      <c r="V37">
        <v>5</v>
      </c>
      <c r="W37">
        <v>6</v>
      </c>
      <c r="X37">
        <v>4</v>
      </c>
      <c r="Y37">
        <v>5</v>
      </c>
      <c r="Z37">
        <v>6</v>
      </c>
      <c r="AA37">
        <v>6</v>
      </c>
      <c r="AB37">
        <v>5</v>
      </c>
      <c r="AC37">
        <v>0</v>
      </c>
      <c r="AD37">
        <v>6</v>
      </c>
      <c r="AE37" s="35">
        <v>6</v>
      </c>
      <c r="AF37">
        <v>6</v>
      </c>
      <c r="AG37">
        <v>5</v>
      </c>
      <c r="AH37">
        <v>4</v>
      </c>
      <c r="AI37">
        <v>6</v>
      </c>
      <c r="AJ37">
        <v>6</v>
      </c>
      <c r="AK37">
        <v>5</v>
      </c>
      <c r="AL37">
        <v>4</v>
      </c>
      <c r="AM37">
        <v>5</v>
      </c>
      <c r="AN37">
        <v>5</v>
      </c>
      <c r="AO37">
        <v>5</v>
      </c>
      <c r="AP37">
        <v>5</v>
      </c>
      <c r="AQ37">
        <v>5</v>
      </c>
      <c r="AR37">
        <v>6</v>
      </c>
      <c r="AS37">
        <v>6</v>
      </c>
      <c r="AT37">
        <f t="shared" si="19"/>
        <v>5.25</v>
      </c>
      <c r="AU37">
        <f t="shared" si="6"/>
        <v>1</v>
      </c>
      <c r="AV37">
        <f t="shared" si="20"/>
        <v>5.375</v>
      </c>
      <c r="AW37">
        <f t="shared" si="7"/>
        <v>1</v>
      </c>
      <c r="AX37" t="s">
        <v>61</v>
      </c>
      <c r="AY37" t="s">
        <v>473</v>
      </c>
      <c r="AZ37" t="s">
        <v>487</v>
      </c>
      <c r="BA37">
        <v>1</v>
      </c>
      <c r="BC37">
        <f t="shared" si="2"/>
        <v>1</v>
      </c>
      <c r="BD37">
        <v>1</v>
      </c>
      <c r="BE37">
        <v>1</v>
      </c>
      <c r="BF37">
        <f t="shared" si="8"/>
        <v>0</v>
      </c>
      <c r="BG37" t="s">
        <v>64</v>
      </c>
      <c r="BH37" t="s">
        <v>65</v>
      </c>
      <c r="BI37" s="1">
        <v>2.4421296296296296E-3</v>
      </c>
      <c r="BJ37" t="s">
        <v>488</v>
      </c>
      <c r="BK37" s="5" t="s">
        <v>1041</v>
      </c>
      <c r="BM37" s="11" t="b">
        <f t="shared" si="16"/>
        <v>0</v>
      </c>
      <c r="BN37" s="11" t="b">
        <f t="shared" si="16"/>
        <v>0</v>
      </c>
      <c r="BO37" s="11" t="b">
        <f t="shared" si="16"/>
        <v>0</v>
      </c>
      <c r="BP37" s="11" t="b">
        <f t="shared" si="16"/>
        <v>0</v>
      </c>
      <c r="BQ37" s="11" t="b">
        <f t="shared" si="17"/>
        <v>0</v>
      </c>
      <c r="BR37" s="11" t="b">
        <f t="shared" si="17"/>
        <v>0</v>
      </c>
      <c r="BU37" s="11" t="b">
        <f t="shared" si="9"/>
        <v>0</v>
      </c>
      <c r="BV37" s="11" t="b">
        <f t="shared" si="10"/>
        <v>0</v>
      </c>
      <c r="BW37" s="11" t="b">
        <f t="shared" si="18"/>
        <v>0</v>
      </c>
      <c r="BX37" s="11" t="b">
        <f t="shared" si="18"/>
        <v>0</v>
      </c>
      <c r="BY37" s="11" t="b">
        <f t="shared" si="18"/>
        <v>0</v>
      </c>
      <c r="BZ37" s="11" t="b">
        <f t="shared" si="18"/>
        <v>0</v>
      </c>
      <c r="CA37" s="11" t="b">
        <f t="shared" si="18"/>
        <v>0</v>
      </c>
      <c r="CB37" s="11" t="b">
        <f t="shared" si="18"/>
        <v>0</v>
      </c>
      <c r="CC37" s="11" t="b">
        <f t="shared" si="18"/>
        <v>0</v>
      </c>
      <c r="CD37" s="11" t="b">
        <f t="shared" si="18"/>
        <v>0</v>
      </c>
      <c r="CE37" s="11" t="b">
        <f t="shared" si="18"/>
        <v>0</v>
      </c>
      <c r="CF37" s="11" t="b">
        <f t="shared" si="18"/>
        <v>0</v>
      </c>
      <c r="CG37" s="11" t="b">
        <f t="shared" si="18"/>
        <v>0</v>
      </c>
      <c r="CH37" s="11" t="b">
        <f t="shared" si="18"/>
        <v>0</v>
      </c>
      <c r="CI37" s="11" t="b">
        <f t="shared" si="18"/>
        <v>0</v>
      </c>
      <c r="CJ37" s="11" t="b">
        <f t="shared" si="18"/>
        <v>0</v>
      </c>
      <c r="CK37" s="11" t="b">
        <f t="shared" si="21"/>
        <v>0</v>
      </c>
      <c r="CL37" s="11" t="b">
        <f t="shared" si="14"/>
        <v>0</v>
      </c>
      <c r="CM37" t="s">
        <v>489</v>
      </c>
    </row>
    <row r="38" spans="1:91">
      <c r="A38" t="s">
        <v>490</v>
      </c>
      <c r="B38" t="s">
        <v>491</v>
      </c>
      <c r="C38" t="s">
        <v>281</v>
      </c>
      <c r="D38" t="s">
        <v>54</v>
      </c>
      <c r="E38" t="s">
        <v>144</v>
      </c>
      <c r="F38" t="s">
        <v>83</v>
      </c>
      <c r="G38" t="s">
        <v>96</v>
      </c>
      <c r="H38" t="s">
        <v>492</v>
      </c>
      <c r="I38" t="str">
        <f t="shared" si="5"/>
        <v>Estonia</v>
      </c>
      <c r="J38" t="s">
        <v>493</v>
      </c>
      <c r="K38" t="s">
        <v>60</v>
      </c>
      <c r="L38">
        <v>3</v>
      </c>
      <c r="M38">
        <v>4</v>
      </c>
      <c r="N38">
        <v>4</v>
      </c>
      <c r="O38">
        <v>2</v>
      </c>
      <c r="P38">
        <v>4</v>
      </c>
      <c r="Q38">
        <v>5</v>
      </c>
      <c r="R38">
        <v>3</v>
      </c>
      <c r="S38">
        <v>0</v>
      </c>
      <c r="U38">
        <v>4</v>
      </c>
      <c r="V38">
        <v>6</v>
      </c>
      <c r="W38">
        <v>6</v>
      </c>
      <c r="X38">
        <v>6</v>
      </c>
      <c r="Y38">
        <v>6</v>
      </c>
      <c r="Z38">
        <v>4</v>
      </c>
      <c r="AA38">
        <v>6</v>
      </c>
      <c r="AB38">
        <v>4</v>
      </c>
      <c r="AC38">
        <v>1</v>
      </c>
      <c r="AD38">
        <v>5</v>
      </c>
      <c r="AE38" s="35">
        <v>6</v>
      </c>
      <c r="AF38">
        <v>4</v>
      </c>
      <c r="AG38">
        <v>6</v>
      </c>
      <c r="AH38">
        <v>6</v>
      </c>
      <c r="AI38">
        <v>5</v>
      </c>
      <c r="AJ38">
        <v>6</v>
      </c>
      <c r="AK38">
        <v>4</v>
      </c>
      <c r="AL38">
        <v>5</v>
      </c>
      <c r="AM38">
        <v>4</v>
      </c>
      <c r="AN38">
        <v>6</v>
      </c>
      <c r="AO38">
        <v>6</v>
      </c>
      <c r="AP38">
        <v>5</v>
      </c>
      <c r="AQ38">
        <v>6</v>
      </c>
      <c r="AR38">
        <v>6</v>
      </c>
      <c r="AS38">
        <v>6</v>
      </c>
      <c r="AT38">
        <f t="shared" si="19"/>
        <v>5.25</v>
      </c>
      <c r="AU38">
        <f t="shared" si="6"/>
        <v>1</v>
      </c>
      <c r="AV38">
        <f t="shared" si="20"/>
        <v>5.375</v>
      </c>
      <c r="AW38">
        <f t="shared" si="7"/>
        <v>1</v>
      </c>
      <c r="AX38" t="s">
        <v>86</v>
      </c>
      <c r="AY38" t="s">
        <v>267</v>
      </c>
      <c r="AZ38" t="s">
        <v>494</v>
      </c>
      <c r="BA38">
        <v>3</v>
      </c>
      <c r="BC38">
        <f t="shared" si="2"/>
        <v>3</v>
      </c>
      <c r="BD38">
        <v>1</v>
      </c>
      <c r="BE38">
        <v>3</v>
      </c>
      <c r="BF38">
        <f t="shared" si="8"/>
        <v>1</v>
      </c>
      <c r="BG38" t="s">
        <v>168</v>
      </c>
      <c r="BH38" t="s">
        <v>90</v>
      </c>
      <c r="BI38" s="1">
        <v>2.8819444444444444E-3</v>
      </c>
      <c r="BJ38" t="s">
        <v>495</v>
      </c>
      <c r="BK38" s="5" t="s">
        <v>1044</v>
      </c>
      <c r="BM38" s="11" t="b">
        <f t="shared" si="16"/>
        <v>0</v>
      </c>
      <c r="BN38" s="11" t="b">
        <f t="shared" si="16"/>
        <v>0</v>
      </c>
      <c r="BO38" s="11" t="b">
        <f t="shared" si="16"/>
        <v>0</v>
      </c>
      <c r="BP38" s="11" t="b">
        <f t="shared" si="16"/>
        <v>0</v>
      </c>
      <c r="BQ38" s="11" t="b">
        <f t="shared" si="17"/>
        <v>0</v>
      </c>
      <c r="BR38" s="11" t="b">
        <f t="shared" si="17"/>
        <v>0</v>
      </c>
      <c r="BS38" s="5" t="s">
        <v>1063</v>
      </c>
      <c r="BU38" s="11" t="b">
        <f t="shared" si="9"/>
        <v>0</v>
      </c>
      <c r="BV38" s="11" t="b">
        <f t="shared" si="10"/>
        <v>0</v>
      </c>
      <c r="BW38" s="11" t="b">
        <f t="shared" si="18"/>
        <v>0</v>
      </c>
      <c r="BX38" s="11" t="b">
        <f t="shared" si="18"/>
        <v>0</v>
      </c>
      <c r="BY38" s="11" t="b">
        <f t="shared" si="18"/>
        <v>0</v>
      </c>
      <c r="BZ38" s="11" t="b">
        <f t="shared" ref="BW38:CJ56" si="22">ISNUMBER(SEARCH(BZ$2,$BS38))</f>
        <v>0</v>
      </c>
      <c r="CA38" s="11" t="b">
        <f t="shared" si="22"/>
        <v>0</v>
      </c>
      <c r="CB38" s="11" t="b">
        <f t="shared" si="22"/>
        <v>0</v>
      </c>
      <c r="CC38" s="11" t="b">
        <f t="shared" si="22"/>
        <v>0</v>
      </c>
      <c r="CD38" s="11" t="b">
        <f t="shared" si="22"/>
        <v>0</v>
      </c>
      <c r="CE38" s="11" t="b">
        <f t="shared" si="22"/>
        <v>0</v>
      </c>
      <c r="CF38" s="11" t="b">
        <f t="shared" si="22"/>
        <v>0</v>
      </c>
      <c r="CG38" s="11" t="b">
        <f t="shared" si="22"/>
        <v>0</v>
      </c>
      <c r="CH38" s="11" t="b">
        <f t="shared" si="22"/>
        <v>0</v>
      </c>
      <c r="CI38" s="11" t="b">
        <f t="shared" si="22"/>
        <v>1</v>
      </c>
      <c r="CJ38" s="11" t="b">
        <f t="shared" si="22"/>
        <v>0</v>
      </c>
      <c r="CK38" s="11" t="b">
        <f t="shared" si="21"/>
        <v>0</v>
      </c>
      <c r="CL38" s="11" t="b">
        <f t="shared" si="14"/>
        <v>0</v>
      </c>
    </row>
    <row r="39" spans="1:91">
      <c r="A39" t="s">
        <v>496</v>
      </c>
      <c r="B39" t="s">
        <v>497</v>
      </c>
      <c r="C39" t="s">
        <v>281</v>
      </c>
      <c r="D39" t="s">
        <v>54</v>
      </c>
      <c r="E39" t="s">
        <v>82</v>
      </c>
      <c r="F39" t="s">
        <v>56</v>
      </c>
      <c r="G39" t="s">
        <v>72</v>
      </c>
      <c r="H39" t="s">
        <v>133</v>
      </c>
      <c r="I39" t="str">
        <f t="shared" si="5"/>
        <v>Hungary</v>
      </c>
      <c r="J39" t="s">
        <v>59</v>
      </c>
      <c r="K39" t="s">
        <v>60</v>
      </c>
      <c r="L39">
        <v>4</v>
      </c>
      <c r="M39">
        <v>5</v>
      </c>
      <c r="N39">
        <v>5</v>
      </c>
      <c r="O39">
        <v>3</v>
      </c>
      <c r="P39">
        <v>3</v>
      </c>
      <c r="Q39">
        <v>4</v>
      </c>
      <c r="R39">
        <v>5</v>
      </c>
      <c r="S39">
        <v>0</v>
      </c>
      <c r="U39">
        <v>4</v>
      </c>
      <c r="V39">
        <v>6</v>
      </c>
      <c r="W39">
        <v>6</v>
      </c>
      <c r="X39">
        <v>6</v>
      </c>
      <c r="Y39">
        <v>6</v>
      </c>
      <c r="Z39">
        <v>6</v>
      </c>
      <c r="AA39">
        <v>6</v>
      </c>
      <c r="AB39">
        <v>6</v>
      </c>
      <c r="AC39">
        <v>0</v>
      </c>
      <c r="AD39">
        <v>6</v>
      </c>
      <c r="AE39" s="35">
        <v>5</v>
      </c>
      <c r="AF39">
        <v>6</v>
      </c>
      <c r="AG39">
        <v>6</v>
      </c>
      <c r="AH39">
        <v>6</v>
      </c>
      <c r="AI39">
        <v>6</v>
      </c>
      <c r="AJ39">
        <v>6</v>
      </c>
      <c r="AK39">
        <v>6</v>
      </c>
      <c r="AL39">
        <v>6</v>
      </c>
      <c r="AM39">
        <v>6</v>
      </c>
      <c r="AN39">
        <v>6</v>
      </c>
      <c r="AO39">
        <v>6</v>
      </c>
      <c r="AP39">
        <v>6</v>
      </c>
      <c r="AQ39">
        <v>6</v>
      </c>
      <c r="AR39">
        <v>6</v>
      </c>
      <c r="AS39">
        <v>6</v>
      </c>
      <c r="AT39">
        <f t="shared" si="19"/>
        <v>5.875</v>
      </c>
      <c r="AU39">
        <f t="shared" si="6"/>
        <v>1</v>
      </c>
      <c r="AV39">
        <f t="shared" si="20"/>
        <v>6</v>
      </c>
      <c r="AW39">
        <f t="shared" si="7"/>
        <v>1</v>
      </c>
      <c r="AX39" t="s">
        <v>61</v>
      </c>
      <c r="AY39" t="s">
        <v>110</v>
      </c>
      <c r="AZ39" t="s">
        <v>111</v>
      </c>
      <c r="BA39">
        <v>2</v>
      </c>
      <c r="BC39">
        <f t="shared" si="2"/>
        <v>2</v>
      </c>
      <c r="BD39">
        <v>2</v>
      </c>
      <c r="BE39">
        <v>4</v>
      </c>
      <c r="BF39">
        <f t="shared" si="8"/>
        <v>1</v>
      </c>
      <c r="BG39" t="s">
        <v>498</v>
      </c>
      <c r="BH39" t="s">
        <v>236</v>
      </c>
      <c r="BK39" s="5" t="s">
        <v>1041</v>
      </c>
      <c r="BM39" s="11" t="b">
        <f t="shared" si="16"/>
        <v>0</v>
      </c>
      <c r="BN39" s="11" t="b">
        <f t="shared" si="16"/>
        <v>0</v>
      </c>
      <c r="BO39" s="11" t="b">
        <f t="shared" si="16"/>
        <v>0</v>
      </c>
      <c r="BP39" s="11" t="b">
        <f t="shared" si="16"/>
        <v>0</v>
      </c>
      <c r="BQ39" s="11" t="b">
        <f t="shared" si="17"/>
        <v>0</v>
      </c>
      <c r="BR39" s="11" t="b">
        <f t="shared" si="17"/>
        <v>0</v>
      </c>
      <c r="BU39" s="11" t="b">
        <f t="shared" si="9"/>
        <v>0</v>
      </c>
      <c r="BV39" s="11" t="b">
        <f t="shared" si="10"/>
        <v>0</v>
      </c>
      <c r="BW39" s="11" t="b">
        <f t="shared" si="22"/>
        <v>0</v>
      </c>
      <c r="BX39" s="11" t="b">
        <f t="shared" si="22"/>
        <v>0</v>
      </c>
      <c r="BY39" s="11" t="b">
        <f t="shared" si="22"/>
        <v>0</v>
      </c>
      <c r="BZ39" s="11" t="b">
        <f t="shared" si="22"/>
        <v>0</v>
      </c>
      <c r="CA39" s="11" t="b">
        <f t="shared" si="22"/>
        <v>0</v>
      </c>
      <c r="CB39" s="11" t="b">
        <f t="shared" si="22"/>
        <v>0</v>
      </c>
      <c r="CC39" s="11" t="b">
        <f t="shared" si="22"/>
        <v>0</v>
      </c>
      <c r="CD39" s="11" t="b">
        <f t="shared" si="22"/>
        <v>0</v>
      </c>
      <c r="CE39" s="11" t="b">
        <f t="shared" si="22"/>
        <v>0</v>
      </c>
      <c r="CF39" s="11" t="b">
        <f t="shared" si="22"/>
        <v>0</v>
      </c>
      <c r="CG39" s="11" t="b">
        <f t="shared" si="22"/>
        <v>0</v>
      </c>
      <c r="CH39" s="11" t="b">
        <f t="shared" si="22"/>
        <v>0</v>
      </c>
      <c r="CI39" s="11" t="b">
        <f t="shared" si="22"/>
        <v>0</v>
      </c>
      <c r="CJ39" s="11" t="b">
        <f t="shared" si="22"/>
        <v>0</v>
      </c>
      <c r="CK39" s="11" t="b">
        <f t="shared" si="21"/>
        <v>0</v>
      </c>
      <c r="CL39" s="11" t="b">
        <f t="shared" si="14"/>
        <v>0</v>
      </c>
    </row>
    <row r="40" spans="1:91">
      <c r="A40" t="s">
        <v>499</v>
      </c>
      <c r="B40" t="s">
        <v>500</v>
      </c>
      <c r="C40" t="s">
        <v>281</v>
      </c>
      <c r="D40" t="s">
        <v>54</v>
      </c>
      <c r="E40" t="s">
        <v>55</v>
      </c>
      <c r="F40" t="s">
        <v>56</v>
      </c>
      <c r="G40" t="s">
        <v>96</v>
      </c>
      <c r="H40" t="s">
        <v>58</v>
      </c>
      <c r="I40" t="str">
        <f t="shared" si="5"/>
        <v>Portugal</v>
      </c>
      <c r="J40" t="s">
        <v>74</v>
      </c>
      <c r="K40" t="s">
        <v>60</v>
      </c>
      <c r="L40">
        <v>0</v>
      </c>
      <c r="M40">
        <v>4</v>
      </c>
      <c r="N40">
        <v>4</v>
      </c>
      <c r="O40">
        <v>3</v>
      </c>
      <c r="P40">
        <v>0</v>
      </c>
      <c r="Q40">
        <v>5</v>
      </c>
      <c r="R40">
        <v>3</v>
      </c>
      <c r="S40">
        <v>0</v>
      </c>
      <c r="U40">
        <v>5</v>
      </c>
      <c r="V40">
        <v>5</v>
      </c>
      <c r="W40">
        <v>6</v>
      </c>
      <c r="X40">
        <v>6</v>
      </c>
      <c r="Y40">
        <v>6</v>
      </c>
      <c r="Z40">
        <v>5</v>
      </c>
      <c r="AA40">
        <v>6</v>
      </c>
      <c r="AB40">
        <v>5</v>
      </c>
      <c r="AC40">
        <v>0</v>
      </c>
      <c r="AD40">
        <v>6</v>
      </c>
      <c r="AE40" s="35">
        <v>4</v>
      </c>
      <c r="AF40">
        <v>6</v>
      </c>
      <c r="AG40">
        <v>5</v>
      </c>
      <c r="AH40">
        <v>4</v>
      </c>
      <c r="AI40">
        <v>5</v>
      </c>
      <c r="AJ40">
        <v>4</v>
      </c>
      <c r="AK40">
        <v>5</v>
      </c>
      <c r="AL40">
        <v>4</v>
      </c>
      <c r="AM40">
        <v>3</v>
      </c>
      <c r="AN40">
        <v>3</v>
      </c>
      <c r="AO40">
        <v>4</v>
      </c>
      <c r="AP40">
        <v>3</v>
      </c>
      <c r="AQ40">
        <v>3</v>
      </c>
      <c r="AR40">
        <v>6</v>
      </c>
      <c r="AS40">
        <v>6</v>
      </c>
      <c r="AT40">
        <f t="shared" si="19"/>
        <v>4.625</v>
      </c>
      <c r="AU40">
        <f t="shared" si="6"/>
        <v>1</v>
      </c>
      <c r="AV40">
        <f t="shared" si="20"/>
        <v>5.625</v>
      </c>
      <c r="AW40">
        <f t="shared" si="7"/>
        <v>1</v>
      </c>
      <c r="AX40" t="s">
        <v>501</v>
      </c>
      <c r="AY40" t="s">
        <v>502</v>
      </c>
      <c r="AZ40" t="s">
        <v>503</v>
      </c>
      <c r="BA40">
        <v>1</v>
      </c>
      <c r="BC40">
        <f t="shared" si="2"/>
        <v>1</v>
      </c>
      <c r="BD40">
        <v>3</v>
      </c>
      <c r="BE40">
        <v>1</v>
      </c>
      <c r="BF40">
        <f t="shared" si="8"/>
        <v>0</v>
      </c>
      <c r="BG40" t="s">
        <v>504</v>
      </c>
      <c r="BH40" t="s">
        <v>505</v>
      </c>
      <c r="BI40" s="1">
        <v>5.7291666666666671E-3</v>
      </c>
      <c r="BJ40" t="s">
        <v>506</v>
      </c>
      <c r="BK40" s="5" t="s">
        <v>736</v>
      </c>
      <c r="BL40" s="5" t="s">
        <v>1152</v>
      </c>
      <c r="BM40" s="11" t="b">
        <f t="shared" ref="BM40:BP59" si="23">ISNUMBER(SEARCH(BM$2,$BL40))</f>
        <v>0</v>
      </c>
      <c r="BN40" s="11" t="b">
        <f t="shared" si="23"/>
        <v>0</v>
      </c>
      <c r="BO40" s="11" t="b">
        <f t="shared" si="23"/>
        <v>0</v>
      </c>
      <c r="BP40" s="11" t="b">
        <f t="shared" si="23"/>
        <v>0</v>
      </c>
      <c r="BQ40" s="11" t="b">
        <f t="shared" si="17"/>
        <v>0</v>
      </c>
      <c r="BR40" s="11" t="b">
        <f t="shared" si="17"/>
        <v>0</v>
      </c>
      <c r="BU40" s="11" t="b">
        <f t="shared" si="9"/>
        <v>0</v>
      </c>
      <c r="BV40" s="11" t="b">
        <f t="shared" si="10"/>
        <v>0</v>
      </c>
      <c r="BW40" s="11" t="b">
        <f t="shared" si="22"/>
        <v>0</v>
      </c>
      <c r="BX40" s="11" t="b">
        <f t="shared" si="22"/>
        <v>0</v>
      </c>
      <c r="BY40" s="11" t="b">
        <f t="shared" si="22"/>
        <v>0</v>
      </c>
      <c r="BZ40" s="11" t="b">
        <f t="shared" si="22"/>
        <v>0</v>
      </c>
      <c r="CA40" s="11" t="b">
        <f t="shared" si="22"/>
        <v>0</v>
      </c>
      <c r="CB40" s="11" t="b">
        <f t="shared" si="22"/>
        <v>0</v>
      </c>
      <c r="CC40" s="11" t="b">
        <f t="shared" si="22"/>
        <v>0</v>
      </c>
      <c r="CD40" s="11" t="b">
        <f t="shared" si="22"/>
        <v>0</v>
      </c>
      <c r="CE40" s="11" t="b">
        <f t="shared" si="22"/>
        <v>0</v>
      </c>
      <c r="CF40" s="11" t="b">
        <f t="shared" si="22"/>
        <v>0</v>
      </c>
      <c r="CG40" s="11" t="b">
        <f t="shared" si="22"/>
        <v>0</v>
      </c>
      <c r="CH40" s="11" t="b">
        <f t="shared" si="22"/>
        <v>0</v>
      </c>
      <c r="CI40" s="11" t="b">
        <f t="shared" si="22"/>
        <v>0</v>
      </c>
      <c r="CJ40" s="11" t="b">
        <f t="shared" si="22"/>
        <v>0</v>
      </c>
      <c r="CK40" s="11" t="b">
        <f t="shared" si="21"/>
        <v>0</v>
      </c>
      <c r="CL40" s="11" t="b">
        <f t="shared" si="14"/>
        <v>0</v>
      </c>
      <c r="CM40" t="s">
        <v>507</v>
      </c>
    </row>
    <row r="41" spans="1:91">
      <c r="A41" t="s">
        <v>508</v>
      </c>
      <c r="B41" t="s">
        <v>509</v>
      </c>
      <c r="C41" t="s">
        <v>281</v>
      </c>
      <c r="D41" t="s">
        <v>81</v>
      </c>
      <c r="E41" t="s">
        <v>82</v>
      </c>
      <c r="F41" t="s">
        <v>83</v>
      </c>
      <c r="G41" t="s">
        <v>96</v>
      </c>
      <c r="H41" t="s">
        <v>510</v>
      </c>
      <c r="I41" t="str">
        <f t="shared" si="5"/>
        <v>England</v>
      </c>
      <c r="J41" t="s">
        <v>74</v>
      </c>
      <c r="K41" t="s">
        <v>60</v>
      </c>
      <c r="L41">
        <v>3</v>
      </c>
      <c r="M41">
        <v>3</v>
      </c>
      <c r="N41">
        <v>4</v>
      </c>
      <c r="O41">
        <v>1</v>
      </c>
      <c r="P41">
        <v>5</v>
      </c>
      <c r="Q41">
        <v>4</v>
      </c>
      <c r="R41">
        <v>6</v>
      </c>
      <c r="S41">
        <v>1</v>
      </c>
      <c r="T41">
        <v>2</v>
      </c>
      <c r="V41">
        <v>5</v>
      </c>
      <c r="W41">
        <v>5</v>
      </c>
      <c r="X41">
        <v>3</v>
      </c>
      <c r="Y41">
        <v>3</v>
      </c>
      <c r="Z41">
        <v>4</v>
      </c>
      <c r="AA41">
        <v>5</v>
      </c>
      <c r="AB41">
        <v>4</v>
      </c>
      <c r="AC41">
        <v>0</v>
      </c>
      <c r="AD41">
        <v>6</v>
      </c>
      <c r="AE41" s="35">
        <v>2</v>
      </c>
      <c r="AF41">
        <v>1</v>
      </c>
      <c r="AG41">
        <v>4</v>
      </c>
      <c r="AH41">
        <v>3</v>
      </c>
      <c r="AI41">
        <v>4</v>
      </c>
      <c r="AJ41">
        <v>4</v>
      </c>
      <c r="AK41">
        <v>4</v>
      </c>
      <c r="AL41">
        <v>4</v>
      </c>
      <c r="AM41">
        <v>5</v>
      </c>
      <c r="AN41">
        <v>4</v>
      </c>
      <c r="AO41">
        <v>5</v>
      </c>
      <c r="AP41">
        <v>4</v>
      </c>
      <c r="AQ41">
        <v>4</v>
      </c>
      <c r="AR41">
        <v>6</v>
      </c>
      <c r="AS41">
        <v>4</v>
      </c>
      <c r="AT41">
        <f t="shared" si="19"/>
        <v>3.25</v>
      </c>
      <c r="AU41">
        <f t="shared" si="6"/>
        <v>1</v>
      </c>
      <c r="AV41">
        <f t="shared" si="20"/>
        <v>4.375</v>
      </c>
      <c r="AW41">
        <f t="shared" si="7"/>
        <v>1</v>
      </c>
      <c r="AX41" t="s">
        <v>282</v>
      </c>
      <c r="AY41" t="s">
        <v>511</v>
      </c>
      <c r="AZ41" t="s">
        <v>512</v>
      </c>
      <c r="BA41">
        <v>1</v>
      </c>
      <c r="BC41">
        <f t="shared" si="2"/>
        <v>1</v>
      </c>
      <c r="BD41">
        <v>1</v>
      </c>
      <c r="BE41">
        <v>2</v>
      </c>
      <c r="BF41">
        <f t="shared" si="8"/>
        <v>1</v>
      </c>
      <c r="BG41" t="s">
        <v>285</v>
      </c>
      <c r="BH41" t="s">
        <v>286</v>
      </c>
      <c r="BI41" s="1">
        <v>5.0115740740740737E-3</v>
      </c>
      <c r="BJ41" t="s">
        <v>513</v>
      </c>
      <c r="BK41" s="5" t="s">
        <v>736</v>
      </c>
      <c r="BL41" s="5" t="s">
        <v>1159</v>
      </c>
      <c r="BM41" s="11" t="b">
        <f t="shared" si="23"/>
        <v>0</v>
      </c>
      <c r="BN41" s="11" t="b">
        <f t="shared" si="23"/>
        <v>0</v>
      </c>
      <c r="BO41" s="11" t="b">
        <f t="shared" si="23"/>
        <v>1</v>
      </c>
      <c r="BP41" s="11" t="b">
        <f t="shared" si="23"/>
        <v>0</v>
      </c>
      <c r="BQ41" s="11" t="b">
        <f t="shared" si="17"/>
        <v>0</v>
      </c>
      <c r="BR41" s="11" t="b">
        <f t="shared" si="17"/>
        <v>0</v>
      </c>
      <c r="BU41" s="11" t="b">
        <f t="shared" si="9"/>
        <v>0</v>
      </c>
      <c r="BV41" s="11" t="b">
        <f t="shared" si="10"/>
        <v>0</v>
      </c>
      <c r="BW41" s="11" t="b">
        <f t="shared" si="22"/>
        <v>0</v>
      </c>
      <c r="BX41" s="11" t="b">
        <f t="shared" si="22"/>
        <v>0</v>
      </c>
      <c r="BY41" s="11" t="b">
        <f t="shared" si="22"/>
        <v>0</v>
      </c>
      <c r="BZ41" s="11" t="b">
        <f t="shared" si="22"/>
        <v>0</v>
      </c>
      <c r="CA41" s="11" t="b">
        <f t="shared" si="22"/>
        <v>0</v>
      </c>
      <c r="CB41" s="11" t="b">
        <f t="shared" si="22"/>
        <v>0</v>
      </c>
      <c r="CC41" s="11" t="b">
        <f t="shared" si="22"/>
        <v>0</v>
      </c>
      <c r="CD41" s="11" t="b">
        <f t="shared" si="22"/>
        <v>0</v>
      </c>
      <c r="CE41" s="11" t="b">
        <f t="shared" si="22"/>
        <v>0</v>
      </c>
      <c r="CF41" s="11" t="b">
        <f t="shared" si="22"/>
        <v>0</v>
      </c>
      <c r="CG41" s="11" t="b">
        <f t="shared" si="22"/>
        <v>0</v>
      </c>
      <c r="CH41" s="11" t="b">
        <f t="shared" si="22"/>
        <v>0</v>
      </c>
      <c r="CI41" s="11" t="b">
        <f t="shared" si="22"/>
        <v>0</v>
      </c>
      <c r="CJ41" s="11" t="b">
        <f t="shared" si="22"/>
        <v>0</v>
      </c>
      <c r="CK41" s="11" t="b">
        <f t="shared" si="21"/>
        <v>0</v>
      </c>
      <c r="CL41" s="11" t="b">
        <f t="shared" si="14"/>
        <v>0</v>
      </c>
      <c r="CM41" t="s">
        <v>514</v>
      </c>
    </row>
    <row r="42" spans="1:91">
      <c r="A42" t="s">
        <v>515</v>
      </c>
      <c r="B42" t="s">
        <v>516</v>
      </c>
      <c r="C42" t="s">
        <v>281</v>
      </c>
      <c r="D42" t="s">
        <v>70</v>
      </c>
      <c r="E42" t="s">
        <v>71</v>
      </c>
      <c r="F42" t="s">
        <v>56</v>
      </c>
      <c r="G42" t="s">
        <v>124</v>
      </c>
      <c r="H42" t="s">
        <v>125</v>
      </c>
      <c r="I42" t="str">
        <f t="shared" si="5"/>
        <v>United Kingdom</v>
      </c>
      <c r="J42" t="s">
        <v>59</v>
      </c>
      <c r="K42" t="s">
        <v>98</v>
      </c>
      <c r="L42">
        <v>4</v>
      </c>
      <c r="M42">
        <v>4</v>
      </c>
      <c r="N42">
        <v>5</v>
      </c>
      <c r="O42">
        <v>4</v>
      </c>
      <c r="P42">
        <v>5</v>
      </c>
      <c r="Q42">
        <v>5</v>
      </c>
      <c r="R42">
        <v>5</v>
      </c>
      <c r="S42">
        <v>1</v>
      </c>
      <c r="T42">
        <v>3</v>
      </c>
      <c r="V42">
        <v>6</v>
      </c>
      <c r="W42">
        <v>6</v>
      </c>
      <c r="X42">
        <v>5</v>
      </c>
      <c r="Y42">
        <v>6</v>
      </c>
      <c r="Z42">
        <v>5</v>
      </c>
      <c r="AA42">
        <v>6</v>
      </c>
      <c r="AB42">
        <v>5</v>
      </c>
      <c r="AC42">
        <v>1</v>
      </c>
      <c r="AD42">
        <v>5</v>
      </c>
      <c r="AE42" s="35">
        <v>5</v>
      </c>
      <c r="AF42">
        <v>6</v>
      </c>
      <c r="AG42">
        <v>5</v>
      </c>
      <c r="AH42">
        <v>5</v>
      </c>
      <c r="AI42">
        <v>6</v>
      </c>
      <c r="AJ42">
        <v>5</v>
      </c>
      <c r="AK42">
        <v>5</v>
      </c>
      <c r="AL42">
        <v>5</v>
      </c>
      <c r="AM42">
        <v>5</v>
      </c>
      <c r="AN42">
        <v>5</v>
      </c>
      <c r="AO42">
        <v>5</v>
      </c>
      <c r="AP42">
        <v>5</v>
      </c>
      <c r="AQ42">
        <v>5</v>
      </c>
      <c r="AR42">
        <v>6</v>
      </c>
      <c r="AS42">
        <v>5</v>
      </c>
      <c r="AT42">
        <f t="shared" si="19"/>
        <v>5.25</v>
      </c>
      <c r="AU42">
        <f t="shared" si="6"/>
        <v>1</v>
      </c>
      <c r="AV42">
        <f t="shared" si="20"/>
        <v>5.5</v>
      </c>
      <c r="AW42">
        <f t="shared" si="7"/>
        <v>1</v>
      </c>
      <c r="AX42" t="s">
        <v>61</v>
      </c>
      <c r="AY42" t="s">
        <v>110</v>
      </c>
      <c r="AZ42" t="s">
        <v>111</v>
      </c>
      <c r="BA42">
        <v>1</v>
      </c>
      <c r="BC42">
        <f t="shared" si="2"/>
        <v>1</v>
      </c>
      <c r="BD42">
        <v>1</v>
      </c>
      <c r="BE42">
        <v>2</v>
      </c>
      <c r="BF42">
        <f t="shared" si="8"/>
        <v>1</v>
      </c>
      <c r="BG42" t="s">
        <v>64</v>
      </c>
      <c r="BH42" t="s">
        <v>65</v>
      </c>
      <c r="BI42" s="1">
        <v>4.3749999999999995E-3</v>
      </c>
      <c r="BJ42" t="s">
        <v>517</v>
      </c>
      <c r="BK42" s="5" t="s">
        <v>736</v>
      </c>
      <c r="BL42" s="5" t="s">
        <v>1153</v>
      </c>
      <c r="BM42" s="11" t="b">
        <f t="shared" si="23"/>
        <v>0</v>
      </c>
      <c r="BN42" s="11" t="b">
        <f t="shared" si="23"/>
        <v>0</v>
      </c>
      <c r="BO42" s="11" t="b">
        <f t="shared" si="23"/>
        <v>0</v>
      </c>
      <c r="BP42" s="11" t="b">
        <f t="shared" si="23"/>
        <v>0</v>
      </c>
      <c r="BQ42" s="11" t="b">
        <f t="shared" si="17"/>
        <v>0</v>
      </c>
      <c r="BR42" s="11" t="b">
        <f t="shared" si="17"/>
        <v>0</v>
      </c>
      <c r="BS42" s="5" t="s">
        <v>1056</v>
      </c>
      <c r="BU42" s="11" t="b">
        <f t="shared" si="9"/>
        <v>1</v>
      </c>
      <c r="BV42" s="11" t="b">
        <f t="shared" si="10"/>
        <v>1</v>
      </c>
      <c r="BW42" s="11" t="b">
        <f t="shared" si="22"/>
        <v>0</v>
      </c>
      <c r="BX42" s="11" t="b">
        <f t="shared" si="22"/>
        <v>0</v>
      </c>
      <c r="BY42" s="11" t="b">
        <f t="shared" si="22"/>
        <v>0</v>
      </c>
      <c r="BZ42" s="11" t="b">
        <f t="shared" si="22"/>
        <v>0</v>
      </c>
      <c r="CA42" s="11" t="b">
        <f t="shared" si="22"/>
        <v>0</v>
      </c>
      <c r="CB42" s="11" t="b">
        <f t="shared" si="22"/>
        <v>0</v>
      </c>
      <c r="CC42" s="11" t="b">
        <f t="shared" si="22"/>
        <v>0</v>
      </c>
      <c r="CD42" s="11" t="b">
        <f t="shared" si="22"/>
        <v>0</v>
      </c>
      <c r="CE42" s="11" t="b">
        <f t="shared" si="22"/>
        <v>0</v>
      </c>
      <c r="CF42" s="11" t="b">
        <f t="shared" si="22"/>
        <v>0</v>
      </c>
      <c r="CG42" s="11" t="b">
        <f t="shared" si="22"/>
        <v>0</v>
      </c>
      <c r="CH42" s="11" t="b">
        <f t="shared" si="22"/>
        <v>0</v>
      </c>
      <c r="CI42" s="11" t="b">
        <f t="shared" si="22"/>
        <v>0</v>
      </c>
      <c r="CJ42" s="11" t="b">
        <f t="shared" si="22"/>
        <v>0</v>
      </c>
      <c r="CK42" s="11" t="b">
        <f t="shared" si="21"/>
        <v>0</v>
      </c>
      <c r="CL42" s="11" t="b">
        <f t="shared" si="14"/>
        <v>0</v>
      </c>
      <c r="CM42" t="s">
        <v>518</v>
      </c>
    </row>
    <row r="43" spans="1:91">
      <c r="A43" t="s">
        <v>519</v>
      </c>
      <c r="B43" t="s">
        <v>520</v>
      </c>
      <c r="C43" t="s">
        <v>281</v>
      </c>
      <c r="D43" t="s">
        <v>70</v>
      </c>
      <c r="E43" t="s">
        <v>71</v>
      </c>
      <c r="F43" t="s">
        <v>56</v>
      </c>
      <c r="G43" t="s">
        <v>96</v>
      </c>
      <c r="H43" t="s">
        <v>521</v>
      </c>
      <c r="I43" t="str">
        <f t="shared" si="5"/>
        <v>Winshester</v>
      </c>
      <c r="J43" t="s">
        <v>59</v>
      </c>
      <c r="K43" t="s">
        <v>98</v>
      </c>
      <c r="L43">
        <v>5</v>
      </c>
      <c r="M43">
        <v>3</v>
      </c>
      <c r="N43">
        <v>4</v>
      </c>
      <c r="O43">
        <v>4</v>
      </c>
      <c r="P43">
        <v>3</v>
      </c>
      <c r="Q43">
        <v>5</v>
      </c>
      <c r="R43">
        <v>0</v>
      </c>
      <c r="S43">
        <v>1</v>
      </c>
      <c r="T43">
        <v>2</v>
      </c>
      <c r="V43">
        <v>5</v>
      </c>
      <c r="W43">
        <v>2</v>
      </c>
      <c r="X43">
        <v>5</v>
      </c>
      <c r="Y43">
        <v>5</v>
      </c>
      <c r="Z43">
        <v>5</v>
      </c>
      <c r="AA43">
        <v>6</v>
      </c>
      <c r="AB43">
        <v>5</v>
      </c>
      <c r="AC43">
        <v>1</v>
      </c>
      <c r="AD43">
        <v>5</v>
      </c>
      <c r="AE43" s="35">
        <v>3</v>
      </c>
      <c r="AF43">
        <v>1</v>
      </c>
      <c r="AG43">
        <v>3</v>
      </c>
      <c r="AH43">
        <v>3</v>
      </c>
      <c r="AI43">
        <v>4</v>
      </c>
      <c r="AJ43">
        <v>3</v>
      </c>
      <c r="AK43">
        <v>4</v>
      </c>
      <c r="AL43">
        <v>5</v>
      </c>
      <c r="AM43">
        <v>3</v>
      </c>
      <c r="AN43">
        <v>4</v>
      </c>
      <c r="AO43">
        <v>4</v>
      </c>
      <c r="AP43">
        <v>4</v>
      </c>
      <c r="AQ43">
        <v>4</v>
      </c>
      <c r="AR43">
        <v>6</v>
      </c>
      <c r="AS43">
        <v>6</v>
      </c>
      <c r="AT43">
        <f t="shared" si="19"/>
        <v>3.25</v>
      </c>
      <c r="AU43">
        <f t="shared" si="6"/>
        <v>1</v>
      </c>
      <c r="AV43">
        <f t="shared" si="20"/>
        <v>4.75</v>
      </c>
      <c r="AW43">
        <f t="shared" si="7"/>
        <v>1</v>
      </c>
      <c r="AX43" t="s">
        <v>86</v>
      </c>
      <c r="AY43" t="s">
        <v>522</v>
      </c>
      <c r="AZ43" t="s">
        <v>523</v>
      </c>
      <c r="BA43">
        <v>1</v>
      </c>
      <c r="BC43">
        <f t="shared" si="2"/>
        <v>1</v>
      </c>
      <c r="BD43">
        <v>1</v>
      </c>
      <c r="BE43">
        <v>2</v>
      </c>
      <c r="BF43">
        <f t="shared" si="8"/>
        <v>1</v>
      </c>
      <c r="BG43" t="s">
        <v>524</v>
      </c>
      <c r="BH43" t="s">
        <v>157</v>
      </c>
      <c r="BI43" s="1">
        <v>3.5532407407407405E-3</v>
      </c>
      <c r="BK43" s="5" t="s">
        <v>1041</v>
      </c>
      <c r="BM43" s="11" t="b">
        <f t="shared" si="23"/>
        <v>0</v>
      </c>
      <c r="BN43" s="11" t="b">
        <f t="shared" si="23"/>
        <v>0</v>
      </c>
      <c r="BO43" s="11" t="b">
        <f t="shared" si="23"/>
        <v>0</v>
      </c>
      <c r="BP43" s="11" t="b">
        <f t="shared" si="23"/>
        <v>0</v>
      </c>
      <c r="BQ43" s="11" t="b">
        <f t="shared" si="17"/>
        <v>0</v>
      </c>
      <c r="BR43" s="11" t="b">
        <f t="shared" si="17"/>
        <v>0</v>
      </c>
      <c r="BU43" s="11" t="b">
        <f t="shared" si="9"/>
        <v>0</v>
      </c>
      <c r="BV43" s="11" t="b">
        <f t="shared" si="10"/>
        <v>0</v>
      </c>
      <c r="BW43" s="11" t="b">
        <f t="shared" si="22"/>
        <v>0</v>
      </c>
      <c r="BX43" s="11" t="b">
        <f t="shared" si="22"/>
        <v>0</v>
      </c>
      <c r="BY43" s="11" t="b">
        <f t="shared" si="22"/>
        <v>0</v>
      </c>
      <c r="BZ43" s="11" t="b">
        <f t="shared" si="22"/>
        <v>0</v>
      </c>
      <c r="CA43" s="11" t="b">
        <f t="shared" si="22"/>
        <v>0</v>
      </c>
      <c r="CB43" s="11" t="b">
        <f t="shared" si="22"/>
        <v>0</v>
      </c>
      <c r="CC43" s="11" t="b">
        <f t="shared" si="22"/>
        <v>0</v>
      </c>
      <c r="CD43" s="11" t="b">
        <f t="shared" si="22"/>
        <v>0</v>
      </c>
      <c r="CE43" s="11" t="b">
        <f t="shared" si="22"/>
        <v>0</v>
      </c>
      <c r="CF43" s="11" t="b">
        <f t="shared" si="22"/>
        <v>0</v>
      </c>
      <c r="CG43" s="11" t="b">
        <f t="shared" si="22"/>
        <v>0</v>
      </c>
      <c r="CH43" s="11" t="b">
        <f t="shared" si="22"/>
        <v>0</v>
      </c>
      <c r="CI43" s="11" t="b">
        <f t="shared" si="22"/>
        <v>0</v>
      </c>
      <c r="CJ43" s="11" t="b">
        <f t="shared" si="22"/>
        <v>0</v>
      </c>
      <c r="CK43" s="11" t="b">
        <f t="shared" si="21"/>
        <v>0</v>
      </c>
      <c r="CL43" s="11" t="b">
        <f t="shared" si="14"/>
        <v>0</v>
      </c>
    </row>
    <row r="44" spans="1:91">
      <c r="A44" t="s">
        <v>525</v>
      </c>
      <c r="B44" t="s">
        <v>526</v>
      </c>
      <c r="C44" t="s">
        <v>281</v>
      </c>
      <c r="D44" t="s">
        <v>54</v>
      </c>
      <c r="E44" t="s">
        <v>71</v>
      </c>
      <c r="F44" t="s">
        <v>116</v>
      </c>
      <c r="G44" t="s">
        <v>72</v>
      </c>
      <c r="H44" t="s">
        <v>58</v>
      </c>
      <c r="I44" t="str">
        <f t="shared" si="5"/>
        <v>Portugal</v>
      </c>
      <c r="J44" t="s">
        <v>59</v>
      </c>
      <c r="K44" t="s">
        <v>60</v>
      </c>
      <c r="L44">
        <v>3</v>
      </c>
      <c r="M44">
        <v>3</v>
      </c>
      <c r="N44">
        <v>5</v>
      </c>
      <c r="O44">
        <v>4</v>
      </c>
      <c r="P44">
        <v>5</v>
      </c>
      <c r="Q44">
        <v>5</v>
      </c>
      <c r="R44">
        <v>4</v>
      </c>
      <c r="S44">
        <v>0</v>
      </c>
      <c r="U44">
        <v>5</v>
      </c>
      <c r="V44">
        <v>5</v>
      </c>
      <c r="W44">
        <v>6</v>
      </c>
      <c r="X44">
        <v>6</v>
      </c>
      <c r="Y44">
        <v>6</v>
      </c>
      <c r="Z44">
        <v>6</v>
      </c>
      <c r="AA44">
        <v>6</v>
      </c>
      <c r="AB44">
        <v>5</v>
      </c>
      <c r="AC44">
        <v>0</v>
      </c>
      <c r="AD44">
        <v>6</v>
      </c>
      <c r="AE44" s="35">
        <v>5</v>
      </c>
      <c r="AF44">
        <v>5</v>
      </c>
      <c r="AG44">
        <v>4</v>
      </c>
      <c r="AH44">
        <v>6</v>
      </c>
      <c r="AI44">
        <v>6</v>
      </c>
      <c r="AJ44">
        <v>5</v>
      </c>
      <c r="AK44">
        <v>5</v>
      </c>
      <c r="AL44">
        <v>4</v>
      </c>
      <c r="AM44">
        <v>5</v>
      </c>
      <c r="AN44">
        <v>5</v>
      </c>
      <c r="AO44">
        <v>6</v>
      </c>
      <c r="AP44">
        <v>5</v>
      </c>
      <c r="AQ44">
        <v>5</v>
      </c>
      <c r="AR44">
        <v>6</v>
      </c>
      <c r="AS44">
        <v>2</v>
      </c>
      <c r="AT44">
        <f t="shared" si="19"/>
        <v>5</v>
      </c>
      <c r="AU44">
        <f t="shared" si="6"/>
        <v>1</v>
      </c>
      <c r="AV44">
        <f t="shared" si="20"/>
        <v>5.75</v>
      </c>
      <c r="AW44">
        <f t="shared" si="7"/>
        <v>1</v>
      </c>
      <c r="AX44" t="s">
        <v>282</v>
      </c>
      <c r="AY44" t="s">
        <v>267</v>
      </c>
      <c r="AZ44" t="s">
        <v>527</v>
      </c>
      <c r="BA44">
        <v>1</v>
      </c>
      <c r="BC44">
        <f t="shared" si="2"/>
        <v>1</v>
      </c>
      <c r="BD44">
        <v>1</v>
      </c>
      <c r="BE44">
        <v>5</v>
      </c>
      <c r="BF44">
        <f t="shared" si="8"/>
        <v>1</v>
      </c>
      <c r="BG44" t="s">
        <v>292</v>
      </c>
      <c r="BH44" t="s">
        <v>286</v>
      </c>
      <c r="BI44" s="1">
        <v>8.2407407407407412E-3</v>
      </c>
      <c r="BJ44" t="s">
        <v>528</v>
      </c>
      <c r="BK44" s="5" t="s">
        <v>1042</v>
      </c>
      <c r="BM44" s="11" t="b">
        <f t="shared" si="23"/>
        <v>0</v>
      </c>
      <c r="BN44" s="11" t="b">
        <f t="shared" si="23"/>
        <v>0</v>
      </c>
      <c r="BO44" s="11" t="b">
        <f t="shared" si="23"/>
        <v>0</v>
      </c>
      <c r="BP44" s="11" t="b">
        <f t="shared" si="23"/>
        <v>0</v>
      </c>
      <c r="BQ44" s="11" t="b">
        <f t="shared" si="17"/>
        <v>0</v>
      </c>
      <c r="BR44" s="11" t="b">
        <f t="shared" si="17"/>
        <v>0</v>
      </c>
      <c r="BS44" s="5" t="s">
        <v>1064</v>
      </c>
      <c r="BT44" s="5" t="s">
        <v>1062</v>
      </c>
      <c r="BU44" s="11" t="b">
        <f t="shared" si="9"/>
        <v>0</v>
      </c>
      <c r="BV44" s="11" t="b">
        <f t="shared" si="10"/>
        <v>1</v>
      </c>
      <c r="BW44" s="11" t="b">
        <f t="shared" si="22"/>
        <v>1</v>
      </c>
      <c r="BX44" s="11" t="b">
        <f t="shared" si="22"/>
        <v>0</v>
      </c>
      <c r="BY44" s="11" t="b">
        <f t="shared" si="22"/>
        <v>0</v>
      </c>
      <c r="BZ44" s="11" t="b">
        <f t="shared" si="22"/>
        <v>0</v>
      </c>
      <c r="CA44" s="11" t="b">
        <f t="shared" si="22"/>
        <v>0</v>
      </c>
      <c r="CB44" s="11" t="b">
        <f t="shared" si="22"/>
        <v>0</v>
      </c>
      <c r="CC44" s="11" t="b">
        <f t="shared" si="22"/>
        <v>0</v>
      </c>
      <c r="CD44" s="11" t="b">
        <f t="shared" si="22"/>
        <v>0</v>
      </c>
      <c r="CE44" s="11" t="b">
        <f t="shared" si="22"/>
        <v>0</v>
      </c>
      <c r="CF44" s="11" t="b">
        <f t="shared" si="22"/>
        <v>0</v>
      </c>
      <c r="CG44" s="11" t="b">
        <f t="shared" si="22"/>
        <v>0</v>
      </c>
      <c r="CH44" s="11" t="b">
        <f t="shared" si="22"/>
        <v>0</v>
      </c>
      <c r="CI44" s="11" t="b">
        <f t="shared" si="22"/>
        <v>0</v>
      </c>
      <c r="CJ44" s="11" t="b">
        <f t="shared" si="22"/>
        <v>0</v>
      </c>
      <c r="CK44" s="11" t="b">
        <f t="shared" si="21"/>
        <v>0</v>
      </c>
      <c r="CL44" s="11" t="b">
        <f t="shared" si="14"/>
        <v>1</v>
      </c>
    </row>
    <row r="45" spans="1:91">
      <c r="A45" t="s">
        <v>529</v>
      </c>
      <c r="B45" t="s">
        <v>530</v>
      </c>
      <c r="C45" t="s">
        <v>281</v>
      </c>
      <c r="D45" t="s">
        <v>54</v>
      </c>
      <c r="E45" t="s">
        <v>71</v>
      </c>
      <c r="F45" t="s">
        <v>116</v>
      </c>
      <c r="G45" t="s">
        <v>72</v>
      </c>
      <c r="H45" t="s">
        <v>58</v>
      </c>
      <c r="I45" t="str">
        <f t="shared" si="5"/>
        <v>Portugal</v>
      </c>
      <c r="J45" t="s">
        <v>59</v>
      </c>
      <c r="K45" t="s">
        <v>60</v>
      </c>
      <c r="L45">
        <v>0</v>
      </c>
      <c r="M45">
        <v>4</v>
      </c>
      <c r="N45">
        <v>3</v>
      </c>
      <c r="O45">
        <v>3</v>
      </c>
      <c r="P45">
        <v>0</v>
      </c>
      <c r="Q45">
        <v>4</v>
      </c>
      <c r="R45">
        <v>5</v>
      </c>
      <c r="S45">
        <v>0</v>
      </c>
      <c r="U45">
        <v>5</v>
      </c>
      <c r="V45">
        <v>0</v>
      </c>
      <c r="W45">
        <v>2</v>
      </c>
      <c r="X45">
        <v>1</v>
      </c>
      <c r="Y45">
        <v>2</v>
      </c>
      <c r="Z45">
        <v>3</v>
      </c>
      <c r="AA45">
        <v>2</v>
      </c>
      <c r="AB45">
        <v>1</v>
      </c>
      <c r="AC45">
        <v>5</v>
      </c>
      <c r="AD45">
        <v>1</v>
      </c>
      <c r="AE45" s="35">
        <v>2</v>
      </c>
      <c r="AF45">
        <v>4</v>
      </c>
      <c r="AG45">
        <v>3</v>
      </c>
      <c r="AH45">
        <v>1</v>
      </c>
      <c r="AI45">
        <v>4</v>
      </c>
      <c r="AJ45">
        <v>3</v>
      </c>
      <c r="AK45">
        <v>5</v>
      </c>
      <c r="AL45">
        <v>4</v>
      </c>
      <c r="AM45">
        <v>1</v>
      </c>
      <c r="AN45">
        <v>2</v>
      </c>
      <c r="AO45">
        <v>2</v>
      </c>
      <c r="AP45">
        <v>2</v>
      </c>
      <c r="AQ45">
        <v>2</v>
      </c>
      <c r="AR45">
        <v>6</v>
      </c>
      <c r="AS45">
        <v>2</v>
      </c>
      <c r="AT45">
        <f t="shared" si="19"/>
        <v>3.25</v>
      </c>
      <c r="AU45">
        <f t="shared" si="6"/>
        <v>1</v>
      </c>
      <c r="AV45">
        <f t="shared" si="20"/>
        <v>1.5</v>
      </c>
      <c r="AW45">
        <f t="shared" si="7"/>
        <v>0</v>
      </c>
      <c r="AX45" t="s">
        <v>297</v>
      </c>
      <c r="AY45" t="s">
        <v>216</v>
      </c>
      <c r="AZ45" t="s">
        <v>531</v>
      </c>
      <c r="BA45">
        <v>0</v>
      </c>
      <c r="BB45" t="s">
        <v>1100</v>
      </c>
      <c r="BC45" t="str">
        <f t="shared" si="2"/>
        <v>no dialog file</v>
      </c>
      <c r="BD45">
        <v>3</v>
      </c>
      <c r="BE45">
        <v>5</v>
      </c>
      <c r="BF45">
        <f t="shared" si="8"/>
        <v>1</v>
      </c>
      <c r="BG45" t="s">
        <v>532</v>
      </c>
      <c r="BH45" t="s">
        <v>399</v>
      </c>
      <c r="BI45" s="1">
        <v>5.8449074074074072E-3</v>
      </c>
      <c r="BJ45" t="s">
        <v>533</v>
      </c>
      <c r="BK45" s="5" t="s">
        <v>1042</v>
      </c>
      <c r="BM45" s="11" t="b">
        <f t="shared" si="23"/>
        <v>0</v>
      </c>
      <c r="BN45" s="11" t="b">
        <f t="shared" si="23"/>
        <v>0</v>
      </c>
      <c r="BO45" s="11" t="b">
        <f t="shared" si="23"/>
        <v>0</v>
      </c>
      <c r="BP45" s="11" t="b">
        <f t="shared" si="23"/>
        <v>0</v>
      </c>
      <c r="BQ45" s="11" t="b">
        <f t="shared" si="17"/>
        <v>0</v>
      </c>
      <c r="BR45" s="11" t="b">
        <f t="shared" si="17"/>
        <v>0</v>
      </c>
      <c r="BU45" s="11" t="b">
        <f t="shared" si="9"/>
        <v>0</v>
      </c>
      <c r="BV45" s="11" t="b">
        <f t="shared" si="10"/>
        <v>0</v>
      </c>
      <c r="BW45" s="11" t="b">
        <f t="shared" si="22"/>
        <v>0</v>
      </c>
      <c r="BX45" s="11" t="b">
        <f t="shared" si="22"/>
        <v>0</v>
      </c>
      <c r="BY45" s="11" t="b">
        <f t="shared" si="22"/>
        <v>0</v>
      </c>
      <c r="BZ45" s="11" t="b">
        <f t="shared" si="22"/>
        <v>0</v>
      </c>
      <c r="CA45" s="11" t="b">
        <f t="shared" si="22"/>
        <v>0</v>
      </c>
      <c r="CB45" s="11" t="b">
        <f t="shared" si="22"/>
        <v>0</v>
      </c>
      <c r="CC45" s="11" t="b">
        <f t="shared" si="22"/>
        <v>0</v>
      </c>
      <c r="CD45" s="11" t="b">
        <f t="shared" si="22"/>
        <v>0</v>
      </c>
      <c r="CE45" s="11" t="b">
        <f t="shared" si="22"/>
        <v>0</v>
      </c>
      <c r="CF45" s="11" t="b">
        <f t="shared" si="22"/>
        <v>0</v>
      </c>
      <c r="CG45" s="11" t="b">
        <f t="shared" si="22"/>
        <v>0</v>
      </c>
      <c r="CH45" s="11" t="b">
        <f t="shared" si="22"/>
        <v>0</v>
      </c>
      <c r="CI45" s="11" t="b">
        <f t="shared" si="22"/>
        <v>0</v>
      </c>
      <c r="CJ45" s="11" t="b">
        <f t="shared" si="22"/>
        <v>0</v>
      </c>
      <c r="CK45" s="11" t="b">
        <f t="shared" si="21"/>
        <v>0</v>
      </c>
      <c r="CL45" s="11" t="b">
        <f t="shared" si="14"/>
        <v>0</v>
      </c>
    </row>
    <row r="46" spans="1:91">
      <c r="A46" t="s">
        <v>534</v>
      </c>
      <c r="B46" t="s">
        <v>535</v>
      </c>
      <c r="C46" t="s">
        <v>281</v>
      </c>
      <c r="D46" t="s">
        <v>54</v>
      </c>
      <c r="E46" t="s">
        <v>82</v>
      </c>
      <c r="F46" t="s">
        <v>56</v>
      </c>
      <c r="G46" t="s">
        <v>96</v>
      </c>
      <c r="H46" t="s">
        <v>58</v>
      </c>
      <c r="I46" t="str">
        <f t="shared" si="5"/>
        <v>Portugal</v>
      </c>
      <c r="J46" t="s">
        <v>59</v>
      </c>
      <c r="K46" t="s">
        <v>60</v>
      </c>
      <c r="L46">
        <v>3</v>
      </c>
      <c r="M46">
        <v>2</v>
      </c>
      <c r="N46">
        <v>5</v>
      </c>
      <c r="O46">
        <v>2</v>
      </c>
      <c r="P46">
        <v>3</v>
      </c>
      <c r="Q46">
        <v>5</v>
      </c>
      <c r="R46">
        <v>5</v>
      </c>
      <c r="S46">
        <v>0</v>
      </c>
      <c r="U46">
        <v>5</v>
      </c>
      <c r="V46">
        <v>6</v>
      </c>
      <c r="W46">
        <v>6</v>
      </c>
      <c r="X46">
        <v>6</v>
      </c>
      <c r="Y46">
        <v>6</v>
      </c>
      <c r="Z46">
        <v>6</v>
      </c>
      <c r="AA46">
        <v>6</v>
      </c>
      <c r="AB46">
        <v>3</v>
      </c>
      <c r="AC46">
        <v>0</v>
      </c>
      <c r="AD46">
        <v>6</v>
      </c>
      <c r="AE46" s="35">
        <v>6</v>
      </c>
      <c r="AF46">
        <v>6</v>
      </c>
      <c r="AG46">
        <v>6</v>
      </c>
      <c r="AH46">
        <v>5</v>
      </c>
      <c r="AI46">
        <v>6</v>
      </c>
      <c r="AJ46">
        <v>6</v>
      </c>
      <c r="AK46">
        <v>6</v>
      </c>
      <c r="AL46">
        <v>3</v>
      </c>
      <c r="AM46">
        <v>6</v>
      </c>
      <c r="AN46">
        <v>6</v>
      </c>
      <c r="AO46">
        <v>6</v>
      </c>
      <c r="AP46">
        <v>6</v>
      </c>
      <c r="AQ46">
        <v>6</v>
      </c>
      <c r="AR46">
        <v>6</v>
      </c>
      <c r="AS46">
        <v>3</v>
      </c>
      <c r="AT46">
        <f t="shared" si="19"/>
        <v>5.5</v>
      </c>
      <c r="AU46">
        <f t="shared" si="6"/>
        <v>1</v>
      </c>
      <c r="AV46">
        <f t="shared" si="20"/>
        <v>5.625</v>
      </c>
      <c r="AW46">
        <f t="shared" si="7"/>
        <v>1</v>
      </c>
      <c r="AX46" t="s">
        <v>61</v>
      </c>
      <c r="AY46" t="s">
        <v>536</v>
      </c>
      <c r="AZ46" t="s">
        <v>537</v>
      </c>
      <c r="BA46">
        <v>1</v>
      </c>
      <c r="BC46">
        <f t="shared" si="2"/>
        <v>1</v>
      </c>
      <c r="BD46">
        <v>1</v>
      </c>
      <c r="BE46">
        <v>3</v>
      </c>
      <c r="BF46">
        <f t="shared" si="8"/>
        <v>1</v>
      </c>
      <c r="BG46" t="s">
        <v>538</v>
      </c>
      <c r="BH46" t="s">
        <v>65</v>
      </c>
      <c r="BI46" s="1">
        <v>4.5254629629629629E-3</v>
      </c>
      <c r="BJ46" t="s">
        <v>539</v>
      </c>
      <c r="BK46" s="5" t="s">
        <v>736</v>
      </c>
      <c r="BL46" s="5" t="s">
        <v>1148</v>
      </c>
      <c r="BM46" s="11" t="b">
        <f t="shared" si="23"/>
        <v>0</v>
      </c>
      <c r="BN46" s="11" t="b">
        <f t="shared" si="23"/>
        <v>0</v>
      </c>
      <c r="BO46" s="11" t="b">
        <f t="shared" si="23"/>
        <v>0</v>
      </c>
      <c r="BP46" s="11" t="b">
        <f t="shared" si="23"/>
        <v>0</v>
      </c>
      <c r="BQ46" s="11" t="b">
        <f t="shared" si="17"/>
        <v>1</v>
      </c>
      <c r="BR46" s="11" t="b">
        <f t="shared" si="17"/>
        <v>0</v>
      </c>
      <c r="BU46" s="11" t="b">
        <f t="shared" si="9"/>
        <v>0</v>
      </c>
      <c r="BV46" s="11" t="b">
        <f t="shared" si="10"/>
        <v>0</v>
      </c>
      <c r="BW46" s="11" t="b">
        <f t="shared" si="22"/>
        <v>0</v>
      </c>
      <c r="BX46" s="11" t="b">
        <f t="shared" si="22"/>
        <v>0</v>
      </c>
      <c r="BY46" s="11" t="b">
        <f t="shared" si="22"/>
        <v>0</v>
      </c>
      <c r="BZ46" s="11" t="b">
        <f t="shared" si="22"/>
        <v>0</v>
      </c>
      <c r="CA46" s="11" t="b">
        <f t="shared" si="22"/>
        <v>0</v>
      </c>
      <c r="CB46" s="11" t="b">
        <f t="shared" si="22"/>
        <v>0</v>
      </c>
      <c r="CC46" s="11" t="b">
        <f t="shared" si="22"/>
        <v>0</v>
      </c>
      <c r="CD46" s="11" t="b">
        <f t="shared" si="22"/>
        <v>0</v>
      </c>
      <c r="CE46" s="11" t="b">
        <f t="shared" si="22"/>
        <v>0</v>
      </c>
      <c r="CF46" s="11" t="b">
        <f t="shared" si="22"/>
        <v>0</v>
      </c>
      <c r="CG46" s="11" t="b">
        <f t="shared" si="22"/>
        <v>0</v>
      </c>
      <c r="CH46" s="11" t="b">
        <f t="shared" si="22"/>
        <v>0</v>
      </c>
      <c r="CI46" s="11" t="b">
        <f t="shared" si="22"/>
        <v>0</v>
      </c>
      <c r="CJ46" s="11" t="b">
        <f t="shared" si="22"/>
        <v>0</v>
      </c>
      <c r="CK46" s="11" t="b">
        <f t="shared" si="21"/>
        <v>0</v>
      </c>
      <c r="CL46" s="11" t="b">
        <f t="shared" si="14"/>
        <v>0</v>
      </c>
      <c r="CM46" t="s">
        <v>540</v>
      </c>
    </row>
    <row r="47" spans="1:91">
      <c r="A47" t="s">
        <v>541</v>
      </c>
      <c r="B47" t="s">
        <v>542</v>
      </c>
      <c r="C47" t="s">
        <v>281</v>
      </c>
      <c r="D47" t="s">
        <v>70</v>
      </c>
      <c r="E47" t="s">
        <v>55</v>
      </c>
      <c r="F47" t="s">
        <v>543</v>
      </c>
      <c r="G47" t="s">
        <v>96</v>
      </c>
      <c r="H47" t="s">
        <v>544</v>
      </c>
      <c r="I47" t="str">
        <f t="shared" si="5"/>
        <v xml:space="preserve">The Netherlands </v>
      </c>
      <c r="J47" t="s">
        <v>74</v>
      </c>
      <c r="K47" t="s">
        <v>60</v>
      </c>
      <c r="L47">
        <v>4</v>
      </c>
      <c r="M47">
        <v>3</v>
      </c>
      <c r="N47">
        <v>4</v>
      </c>
      <c r="O47">
        <v>2</v>
      </c>
      <c r="P47">
        <v>3</v>
      </c>
      <c r="Q47">
        <v>4</v>
      </c>
      <c r="R47">
        <v>3</v>
      </c>
      <c r="S47">
        <v>0</v>
      </c>
      <c r="U47">
        <v>4</v>
      </c>
      <c r="V47">
        <v>5</v>
      </c>
      <c r="W47">
        <v>5</v>
      </c>
      <c r="X47">
        <v>4</v>
      </c>
      <c r="Y47">
        <v>3</v>
      </c>
      <c r="Z47">
        <v>5</v>
      </c>
      <c r="AA47">
        <v>6</v>
      </c>
      <c r="AB47">
        <v>3</v>
      </c>
      <c r="AC47">
        <v>3</v>
      </c>
      <c r="AD47">
        <v>3</v>
      </c>
      <c r="AE47" s="35">
        <v>6</v>
      </c>
      <c r="AF47">
        <v>3</v>
      </c>
      <c r="AG47">
        <v>4</v>
      </c>
      <c r="AH47">
        <v>5</v>
      </c>
      <c r="AI47">
        <v>6</v>
      </c>
      <c r="AJ47">
        <v>6</v>
      </c>
      <c r="AK47">
        <v>5</v>
      </c>
      <c r="AL47">
        <v>5</v>
      </c>
      <c r="AM47">
        <v>4</v>
      </c>
      <c r="AN47">
        <v>3</v>
      </c>
      <c r="AO47">
        <v>4</v>
      </c>
      <c r="AP47">
        <v>4</v>
      </c>
      <c r="AQ47">
        <v>5</v>
      </c>
      <c r="AR47">
        <v>6</v>
      </c>
      <c r="AS47">
        <v>6</v>
      </c>
      <c r="AT47">
        <f t="shared" si="19"/>
        <v>5</v>
      </c>
      <c r="AU47">
        <f t="shared" si="6"/>
        <v>1</v>
      </c>
      <c r="AV47">
        <f t="shared" si="20"/>
        <v>4.25</v>
      </c>
      <c r="AW47">
        <f t="shared" si="7"/>
        <v>1</v>
      </c>
      <c r="AX47" t="s">
        <v>297</v>
      </c>
      <c r="AY47" t="s">
        <v>104</v>
      </c>
      <c r="AZ47" t="s">
        <v>427</v>
      </c>
      <c r="BA47">
        <v>2</v>
      </c>
      <c r="BC47">
        <f t="shared" si="2"/>
        <v>2</v>
      </c>
      <c r="BD47">
        <v>1</v>
      </c>
      <c r="BE47">
        <v>3</v>
      </c>
      <c r="BF47">
        <f t="shared" si="8"/>
        <v>1</v>
      </c>
      <c r="BG47" t="s">
        <v>545</v>
      </c>
      <c r="BH47" t="s">
        <v>301</v>
      </c>
      <c r="BI47" s="1">
        <v>5.8101851851851856E-3</v>
      </c>
      <c r="BJ47" t="s">
        <v>546</v>
      </c>
      <c r="BK47" s="5" t="s">
        <v>736</v>
      </c>
      <c r="BM47" s="11" t="b">
        <f t="shared" si="23"/>
        <v>0</v>
      </c>
      <c r="BN47" s="11" t="b">
        <f t="shared" si="23"/>
        <v>0</v>
      </c>
      <c r="BO47" s="11" t="b">
        <f t="shared" si="23"/>
        <v>0</v>
      </c>
      <c r="BP47" s="11" t="b">
        <f t="shared" si="23"/>
        <v>0</v>
      </c>
      <c r="BQ47" s="11" t="b">
        <f t="shared" si="17"/>
        <v>0</v>
      </c>
      <c r="BR47" s="11" t="b">
        <f t="shared" si="17"/>
        <v>0</v>
      </c>
      <c r="BU47" s="11" t="b">
        <f t="shared" si="9"/>
        <v>0</v>
      </c>
      <c r="BV47" s="11" t="b">
        <f t="shared" si="10"/>
        <v>0</v>
      </c>
      <c r="BW47" s="11" t="b">
        <f t="shared" si="22"/>
        <v>0</v>
      </c>
      <c r="BX47" s="11" t="b">
        <f t="shared" si="22"/>
        <v>0</v>
      </c>
      <c r="BY47" s="11" t="b">
        <f t="shared" si="22"/>
        <v>0</v>
      </c>
      <c r="BZ47" s="11" t="b">
        <f t="shared" si="22"/>
        <v>0</v>
      </c>
      <c r="CA47" s="11" t="b">
        <f t="shared" si="22"/>
        <v>0</v>
      </c>
      <c r="CB47" s="11" t="b">
        <f t="shared" si="22"/>
        <v>0</v>
      </c>
      <c r="CC47" s="11" t="b">
        <f t="shared" si="22"/>
        <v>0</v>
      </c>
      <c r="CD47" s="11" t="b">
        <f t="shared" si="22"/>
        <v>0</v>
      </c>
      <c r="CE47" s="11" t="b">
        <f t="shared" si="22"/>
        <v>0</v>
      </c>
      <c r="CF47" s="11" t="b">
        <f t="shared" si="22"/>
        <v>0</v>
      </c>
      <c r="CG47" s="11" t="b">
        <f t="shared" si="22"/>
        <v>0</v>
      </c>
      <c r="CH47" s="11" t="b">
        <f t="shared" si="22"/>
        <v>0</v>
      </c>
      <c r="CI47" s="11" t="b">
        <f t="shared" si="22"/>
        <v>0</v>
      </c>
      <c r="CJ47" s="11" t="b">
        <f t="shared" si="22"/>
        <v>0</v>
      </c>
      <c r="CK47" s="11" t="b">
        <f t="shared" si="21"/>
        <v>0</v>
      </c>
      <c r="CL47" s="11" t="b">
        <f t="shared" si="14"/>
        <v>0</v>
      </c>
    </row>
    <row r="48" spans="1:91">
      <c r="A48" t="s">
        <v>547</v>
      </c>
      <c r="B48" t="s">
        <v>548</v>
      </c>
      <c r="C48" t="s">
        <v>281</v>
      </c>
      <c r="D48" t="s">
        <v>81</v>
      </c>
      <c r="E48" t="s">
        <v>144</v>
      </c>
      <c r="F48" t="s">
        <v>83</v>
      </c>
      <c r="G48" t="s">
        <v>96</v>
      </c>
      <c r="H48" t="s">
        <v>109</v>
      </c>
      <c r="I48" t="str">
        <f t="shared" si="5"/>
        <v>UK</v>
      </c>
      <c r="J48" t="s">
        <v>74</v>
      </c>
      <c r="K48" t="s">
        <v>98</v>
      </c>
      <c r="L48">
        <v>4</v>
      </c>
      <c r="M48">
        <v>3</v>
      </c>
      <c r="N48">
        <v>5</v>
      </c>
      <c r="O48">
        <v>2</v>
      </c>
      <c r="P48">
        <v>5</v>
      </c>
      <c r="Q48">
        <v>4</v>
      </c>
      <c r="R48">
        <v>4</v>
      </c>
      <c r="S48">
        <v>1</v>
      </c>
      <c r="T48">
        <v>2</v>
      </c>
      <c r="V48">
        <v>5</v>
      </c>
      <c r="W48">
        <v>5</v>
      </c>
      <c r="X48">
        <v>4</v>
      </c>
      <c r="Y48">
        <v>6</v>
      </c>
      <c r="Z48">
        <v>5</v>
      </c>
      <c r="AA48">
        <v>6</v>
      </c>
      <c r="AB48">
        <v>4</v>
      </c>
      <c r="AC48">
        <v>0</v>
      </c>
      <c r="AD48">
        <v>6</v>
      </c>
      <c r="AE48" s="35">
        <v>5</v>
      </c>
      <c r="AF48">
        <v>4</v>
      </c>
      <c r="AG48">
        <v>4</v>
      </c>
      <c r="AH48">
        <v>4</v>
      </c>
      <c r="AI48">
        <v>6</v>
      </c>
      <c r="AJ48">
        <v>6</v>
      </c>
      <c r="AK48">
        <v>6</v>
      </c>
      <c r="AL48">
        <v>5</v>
      </c>
      <c r="AM48">
        <v>3</v>
      </c>
      <c r="AN48">
        <v>4</v>
      </c>
      <c r="AO48">
        <v>4</v>
      </c>
      <c r="AP48">
        <v>3</v>
      </c>
      <c r="AQ48">
        <v>4</v>
      </c>
      <c r="AR48">
        <v>6</v>
      </c>
      <c r="AS48">
        <v>6</v>
      </c>
      <c r="AT48">
        <f t="shared" si="19"/>
        <v>5</v>
      </c>
      <c r="AU48">
        <f t="shared" si="6"/>
        <v>1</v>
      </c>
      <c r="AV48">
        <f t="shared" si="20"/>
        <v>5.125</v>
      </c>
      <c r="AW48">
        <f t="shared" si="7"/>
        <v>1</v>
      </c>
      <c r="AX48" t="s">
        <v>86</v>
      </c>
      <c r="AY48" t="s">
        <v>392</v>
      </c>
      <c r="AZ48" t="s">
        <v>393</v>
      </c>
      <c r="BA48">
        <v>3</v>
      </c>
      <c r="BC48">
        <f t="shared" si="2"/>
        <v>3</v>
      </c>
      <c r="BD48">
        <v>1</v>
      </c>
      <c r="BE48">
        <v>3</v>
      </c>
      <c r="BF48">
        <f t="shared" si="8"/>
        <v>1</v>
      </c>
      <c r="BG48" t="s">
        <v>106</v>
      </c>
      <c r="BH48" t="s">
        <v>90</v>
      </c>
      <c r="BI48" s="1">
        <v>2.6620370370370374E-3</v>
      </c>
      <c r="BJ48" t="s">
        <v>549</v>
      </c>
      <c r="BK48" s="5" t="s">
        <v>736</v>
      </c>
      <c r="BL48" s="5" t="s">
        <v>1144</v>
      </c>
      <c r="BM48" s="11" t="b">
        <f t="shared" si="23"/>
        <v>1</v>
      </c>
      <c r="BN48" s="11" t="b">
        <f t="shared" si="23"/>
        <v>0</v>
      </c>
      <c r="BO48" s="11" t="b">
        <f t="shared" si="23"/>
        <v>0</v>
      </c>
      <c r="BP48" s="11" t="b">
        <f t="shared" si="23"/>
        <v>0</v>
      </c>
      <c r="BQ48" s="11" t="b">
        <f t="shared" si="17"/>
        <v>0</v>
      </c>
      <c r="BR48" s="11" t="b">
        <f t="shared" si="17"/>
        <v>0</v>
      </c>
      <c r="BU48" s="11" t="b">
        <f t="shared" si="9"/>
        <v>0</v>
      </c>
      <c r="BV48" s="11" t="b">
        <f t="shared" si="10"/>
        <v>0</v>
      </c>
      <c r="BW48" s="11" t="b">
        <f t="shared" si="22"/>
        <v>0</v>
      </c>
      <c r="BX48" s="11" t="b">
        <f t="shared" si="22"/>
        <v>0</v>
      </c>
      <c r="BY48" s="11" t="b">
        <f t="shared" si="22"/>
        <v>0</v>
      </c>
      <c r="BZ48" s="11" t="b">
        <f t="shared" si="22"/>
        <v>0</v>
      </c>
      <c r="CA48" s="11" t="b">
        <f t="shared" si="22"/>
        <v>0</v>
      </c>
      <c r="CB48" s="11" t="b">
        <f t="shared" si="22"/>
        <v>0</v>
      </c>
      <c r="CC48" s="11" t="b">
        <f t="shared" si="22"/>
        <v>0</v>
      </c>
      <c r="CD48" s="11" t="b">
        <f t="shared" si="22"/>
        <v>0</v>
      </c>
      <c r="CE48" s="11" t="b">
        <f t="shared" si="22"/>
        <v>0</v>
      </c>
      <c r="CF48" s="11" t="b">
        <f t="shared" si="22"/>
        <v>0</v>
      </c>
      <c r="CG48" s="11" t="b">
        <f t="shared" si="22"/>
        <v>0</v>
      </c>
      <c r="CH48" s="11" t="b">
        <f t="shared" si="22"/>
        <v>0</v>
      </c>
      <c r="CI48" s="11" t="b">
        <f t="shared" si="22"/>
        <v>0</v>
      </c>
      <c r="CJ48" s="11" t="b">
        <f t="shared" si="22"/>
        <v>0</v>
      </c>
      <c r="CK48" s="11" t="b">
        <f t="shared" si="21"/>
        <v>0</v>
      </c>
      <c r="CL48" s="11" t="b">
        <f t="shared" si="14"/>
        <v>0</v>
      </c>
      <c r="CM48" t="s">
        <v>169</v>
      </c>
    </row>
    <row r="49" spans="1:91">
      <c r="A49" t="s">
        <v>550</v>
      </c>
      <c r="B49" t="s">
        <v>551</v>
      </c>
      <c r="C49" t="s">
        <v>281</v>
      </c>
      <c r="D49" t="s">
        <v>70</v>
      </c>
      <c r="E49" t="s">
        <v>71</v>
      </c>
      <c r="F49" t="s">
        <v>116</v>
      </c>
      <c r="G49" t="s">
        <v>96</v>
      </c>
      <c r="H49" t="s">
        <v>84</v>
      </c>
      <c r="I49" t="str">
        <f t="shared" si="5"/>
        <v>United States</v>
      </c>
      <c r="J49" t="s">
        <v>74</v>
      </c>
      <c r="K49" t="s">
        <v>60</v>
      </c>
      <c r="L49">
        <v>3</v>
      </c>
      <c r="M49">
        <v>1</v>
      </c>
      <c r="N49">
        <v>3</v>
      </c>
      <c r="O49">
        <v>2</v>
      </c>
      <c r="P49">
        <v>4</v>
      </c>
      <c r="Q49">
        <v>4</v>
      </c>
      <c r="R49">
        <v>3</v>
      </c>
      <c r="S49">
        <v>1</v>
      </c>
      <c r="T49">
        <v>3</v>
      </c>
      <c r="V49">
        <v>2</v>
      </c>
      <c r="W49">
        <v>3</v>
      </c>
      <c r="X49">
        <v>2</v>
      </c>
      <c r="Y49">
        <v>5</v>
      </c>
      <c r="Z49">
        <v>5</v>
      </c>
      <c r="AA49">
        <v>5</v>
      </c>
      <c r="AB49">
        <v>3</v>
      </c>
      <c r="AC49">
        <v>4</v>
      </c>
      <c r="AD49">
        <v>2</v>
      </c>
      <c r="AE49" s="35">
        <v>6</v>
      </c>
      <c r="AF49">
        <v>4</v>
      </c>
      <c r="AG49">
        <v>3</v>
      </c>
      <c r="AH49">
        <v>4</v>
      </c>
      <c r="AI49">
        <v>5</v>
      </c>
      <c r="AJ49">
        <v>5</v>
      </c>
      <c r="AK49">
        <v>5</v>
      </c>
      <c r="AL49">
        <v>6</v>
      </c>
      <c r="AM49">
        <v>5</v>
      </c>
      <c r="AN49">
        <v>4</v>
      </c>
      <c r="AO49">
        <v>4</v>
      </c>
      <c r="AP49">
        <v>4</v>
      </c>
      <c r="AQ49">
        <v>4</v>
      </c>
      <c r="AR49">
        <v>6</v>
      </c>
      <c r="AS49">
        <v>6</v>
      </c>
      <c r="AT49">
        <f t="shared" si="19"/>
        <v>4.75</v>
      </c>
      <c r="AU49">
        <f t="shared" si="6"/>
        <v>1</v>
      </c>
      <c r="AV49">
        <f t="shared" si="20"/>
        <v>3.375</v>
      </c>
      <c r="AW49">
        <f t="shared" si="7"/>
        <v>1</v>
      </c>
      <c r="AX49" t="s">
        <v>297</v>
      </c>
      <c r="AY49" t="s">
        <v>552</v>
      </c>
      <c r="AZ49" t="s">
        <v>412</v>
      </c>
      <c r="BA49">
        <v>1</v>
      </c>
      <c r="BC49">
        <f t="shared" si="2"/>
        <v>1</v>
      </c>
      <c r="BD49">
        <v>1</v>
      </c>
      <c r="BE49">
        <v>1</v>
      </c>
      <c r="BF49">
        <f t="shared" si="8"/>
        <v>0</v>
      </c>
      <c r="BG49" t="s">
        <v>553</v>
      </c>
      <c r="BH49" t="s">
        <v>301</v>
      </c>
      <c r="BI49" s="1">
        <v>4.1319444444444442E-3</v>
      </c>
      <c r="BK49" s="5" t="s">
        <v>1041</v>
      </c>
      <c r="BM49" s="11" t="b">
        <f t="shared" si="23"/>
        <v>0</v>
      </c>
      <c r="BN49" s="11" t="b">
        <f t="shared" si="23"/>
        <v>0</v>
      </c>
      <c r="BO49" s="11" t="b">
        <f t="shared" si="23"/>
        <v>0</v>
      </c>
      <c r="BP49" s="11" t="b">
        <f t="shared" si="23"/>
        <v>0</v>
      </c>
      <c r="BQ49" s="11" t="b">
        <f t="shared" si="17"/>
        <v>0</v>
      </c>
      <c r="BR49" s="11" t="b">
        <f t="shared" si="17"/>
        <v>0</v>
      </c>
      <c r="BU49" s="11" t="b">
        <f t="shared" si="9"/>
        <v>0</v>
      </c>
      <c r="BV49" s="11" t="b">
        <f t="shared" si="10"/>
        <v>0</v>
      </c>
      <c r="BW49" s="11" t="b">
        <f t="shared" si="22"/>
        <v>0</v>
      </c>
      <c r="BX49" s="11" t="b">
        <f t="shared" si="22"/>
        <v>0</v>
      </c>
      <c r="BY49" s="11" t="b">
        <f t="shared" si="22"/>
        <v>0</v>
      </c>
      <c r="BZ49" s="11" t="b">
        <f t="shared" si="22"/>
        <v>0</v>
      </c>
      <c r="CA49" s="11" t="b">
        <f t="shared" si="22"/>
        <v>0</v>
      </c>
      <c r="CB49" s="11" t="b">
        <f t="shared" si="22"/>
        <v>0</v>
      </c>
      <c r="CC49" s="11" t="b">
        <f t="shared" si="22"/>
        <v>0</v>
      </c>
      <c r="CD49" s="11" t="b">
        <f t="shared" si="22"/>
        <v>0</v>
      </c>
      <c r="CE49" s="11" t="b">
        <f t="shared" si="22"/>
        <v>0</v>
      </c>
      <c r="CF49" s="11" t="b">
        <f t="shared" si="22"/>
        <v>0</v>
      </c>
      <c r="CG49" s="11" t="b">
        <f t="shared" si="22"/>
        <v>0</v>
      </c>
      <c r="CH49" s="11" t="b">
        <f t="shared" si="22"/>
        <v>0</v>
      </c>
      <c r="CI49" s="11" t="b">
        <f t="shared" si="22"/>
        <v>0</v>
      </c>
      <c r="CJ49" s="11" t="b">
        <f t="shared" si="22"/>
        <v>0</v>
      </c>
      <c r="CK49" s="11" t="b">
        <f t="shared" si="21"/>
        <v>0</v>
      </c>
      <c r="CL49" s="11" t="b">
        <f t="shared" si="14"/>
        <v>0</v>
      </c>
    </row>
    <row r="50" spans="1:91">
      <c r="A50" t="s">
        <v>554</v>
      </c>
      <c r="B50" t="s">
        <v>555</v>
      </c>
      <c r="C50" t="s">
        <v>281</v>
      </c>
      <c r="D50" t="s">
        <v>70</v>
      </c>
      <c r="E50" t="s">
        <v>71</v>
      </c>
      <c r="F50" t="s">
        <v>56</v>
      </c>
      <c r="G50" t="s">
        <v>96</v>
      </c>
      <c r="H50" t="s">
        <v>125</v>
      </c>
      <c r="I50" t="str">
        <f t="shared" si="5"/>
        <v>United Kingdom</v>
      </c>
      <c r="J50" t="s">
        <v>59</v>
      </c>
      <c r="K50" t="s">
        <v>98</v>
      </c>
      <c r="L50">
        <v>4</v>
      </c>
      <c r="M50">
        <v>4</v>
      </c>
      <c r="N50">
        <v>4</v>
      </c>
      <c r="O50">
        <v>3</v>
      </c>
      <c r="P50">
        <v>5</v>
      </c>
      <c r="Q50">
        <v>5</v>
      </c>
      <c r="R50">
        <v>6</v>
      </c>
      <c r="S50">
        <v>1</v>
      </c>
      <c r="T50">
        <v>2</v>
      </c>
      <c r="V50">
        <v>2</v>
      </c>
      <c r="W50">
        <v>1</v>
      </c>
      <c r="X50">
        <v>1</v>
      </c>
      <c r="Y50">
        <v>4</v>
      </c>
      <c r="Z50">
        <v>4</v>
      </c>
      <c r="AA50">
        <v>4</v>
      </c>
      <c r="AB50">
        <v>0</v>
      </c>
      <c r="AC50">
        <v>6</v>
      </c>
      <c r="AD50">
        <v>0</v>
      </c>
      <c r="AE50" s="35">
        <v>4</v>
      </c>
      <c r="AF50">
        <v>4</v>
      </c>
      <c r="AG50">
        <v>4</v>
      </c>
      <c r="AH50">
        <v>4</v>
      </c>
      <c r="AI50">
        <v>4</v>
      </c>
      <c r="AJ50">
        <v>4</v>
      </c>
      <c r="AK50">
        <v>4</v>
      </c>
      <c r="AL50">
        <v>4</v>
      </c>
      <c r="AM50">
        <v>3</v>
      </c>
      <c r="AN50">
        <v>4</v>
      </c>
      <c r="AO50">
        <v>4</v>
      </c>
      <c r="AP50">
        <v>3</v>
      </c>
      <c r="AQ50">
        <v>3</v>
      </c>
      <c r="AR50">
        <v>6</v>
      </c>
      <c r="AS50">
        <v>4</v>
      </c>
      <c r="AT50">
        <f t="shared" si="19"/>
        <v>4</v>
      </c>
      <c r="AU50">
        <f t="shared" si="6"/>
        <v>1</v>
      </c>
      <c r="AV50">
        <f t="shared" si="20"/>
        <v>2</v>
      </c>
      <c r="AW50">
        <f t="shared" si="7"/>
        <v>0</v>
      </c>
      <c r="AX50" t="s">
        <v>86</v>
      </c>
      <c r="AY50" t="s">
        <v>556</v>
      </c>
      <c r="AZ50" t="s">
        <v>557</v>
      </c>
      <c r="BA50">
        <v>0</v>
      </c>
      <c r="BB50">
        <v>1</v>
      </c>
      <c r="BC50">
        <f t="shared" si="2"/>
        <v>1</v>
      </c>
      <c r="BD50">
        <v>1</v>
      </c>
      <c r="BE50">
        <v>2</v>
      </c>
      <c r="BF50">
        <f t="shared" si="8"/>
        <v>1</v>
      </c>
      <c r="BG50" t="s">
        <v>106</v>
      </c>
      <c r="BH50" t="s">
        <v>90</v>
      </c>
      <c r="BI50" s="1">
        <v>7.0254629629629634E-3</v>
      </c>
      <c r="BJ50" t="s">
        <v>558</v>
      </c>
      <c r="BK50" s="5" t="s">
        <v>1042</v>
      </c>
      <c r="BM50" s="11" t="b">
        <f t="shared" si="23"/>
        <v>0</v>
      </c>
      <c r="BN50" s="11" t="b">
        <f t="shared" si="23"/>
        <v>0</v>
      </c>
      <c r="BO50" s="11" t="b">
        <f t="shared" si="23"/>
        <v>0</v>
      </c>
      <c r="BP50" s="11" t="b">
        <f t="shared" si="23"/>
        <v>0</v>
      </c>
      <c r="BQ50" s="11" t="b">
        <f t="shared" si="17"/>
        <v>0</v>
      </c>
      <c r="BR50" s="11" t="b">
        <f t="shared" si="17"/>
        <v>0</v>
      </c>
      <c r="BS50" s="5" t="s">
        <v>1065</v>
      </c>
      <c r="BU50" s="11" t="b">
        <f t="shared" si="9"/>
        <v>0</v>
      </c>
      <c r="BV50" s="11" t="b">
        <f t="shared" si="10"/>
        <v>0</v>
      </c>
      <c r="BW50" s="11" t="b">
        <f t="shared" si="22"/>
        <v>0</v>
      </c>
      <c r="BX50" s="11" t="b">
        <f t="shared" si="22"/>
        <v>0</v>
      </c>
      <c r="BY50" s="11" t="b">
        <f t="shared" si="22"/>
        <v>0</v>
      </c>
      <c r="BZ50" s="11" t="b">
        <f t="shared" si="22"/>
        <v>0</v>
      </c>
      <c r="CA50" s="11" t="b">
        <f t="shared" si="22"/>
        <v>0</v>
      </c>
      <c r="CB50" s="11" t="b">
        <f t="shared" si="22"/>
        <v>0</v>
      </c>
      <c r="CC50" s="11" t="b">
        <f t="shared" si="22"/>
        <v>0</v>
      </c>
      <c r="CD50" s="11" t="b">
        <f t="shared" si="22"/>
        <v>0</v>
      </c>
      <c r="CE50" s="11" t="b">
        <f t="shared" si="22"/>
        <v>0</v>
      </c>
      <c r="CF50" s="11" t="b">
        <f t="shared" si="22"/>
        <v>0</v>
      </c>
      <c r="CG50" s="11" t="b">
        <f t="shared" si="22"/>
        <v>0</v>
      </c>
      <c r="CH50" s="11" t="b">
        <f t="shared" si="22"/>
        <v>0</v>
      </c>
      <c r="CI50" s="11" t="b">
        <f t="shared" si="22"/>
        <v>0</v>
      </c>
      <c r="CJ50" s="11" t="b">
        <f t="shared" si="22"/>
        <v>1</v>
      </c>
      <c r="CK50" s="11" t="b">
        <f t="shared" si="21"/>
        <v>0</v>
      </c>
      <c r="CL50" s="11" t="b">
        <f t="shared" si="14"/>
        <v>0</v>
      </c>
      <c r="CM50" t="s">
        <v>559</v>
      </c>
    </row>
    <row r="51" spans="1:91">
      <c r="A51" t="s">
        <v>560</v>
      </c>
      <c r="B51" t="s">
        <v>561</v>
      </c>
      <c r="C51" t="s">
        <v>562</v>
      </c>
      <c r="D51" t="s">
        <v>54</v>
      </c>
      <c r="E51" t="s">
        <v>144</v>
      </c>
      <c r="F51" t="s">
        <v>116</v>
      </c>
      <c r="G51" t="s">
        <v>72</v>
      </c>
      <c r="H51" t="s">
        <v>204</v>
      </c>
      <c r="I51" t="str">
        <f t="shared" si="5"/>
        <v>Spain</v>
      </c>
      <c r="J51" t="s">
        <v>74</v>
      </c>
      <c r="K51" t="s">
        <v>60</v>
      </c>
      <c r="L51">
        <v>3</v>
      </c>
      <c r="M51">
        <v>1</v>
      </c>
      <c r="N51">
        <v>2</v>
      </c>
      <c r="O51">
        <v>1</v>
      </c>
      <c r="P51">
        <v>3</v>
      </c>
      <c r="Q51">
        <v>4</v>
      </c>
      <c r="R51">
        <v>3</v>
      </c>
      <c r="S51">
        <v>0</v>
      </c>
      <c r="U51">
        <v>4</v>
      </c>
      <c r="V51">
        <v>5</v>
      </c>
      <c r="W51">
        <v>5</v>
      </c>
      <c r="X51">
        <v>5</v>
      </c>
      <c r="Y51">
        <v>6</v>
      </c>
      <c r="Z51">
        <v>5</v>
      </c>
      <c r="AA51">
        <v>5</v>
      </c>
      <c r="AB51">
        <v>5</v>
      </c>
      <c r="AC51">
        <v>2</v>
      </c>
      <c r="AD51">
        <v>4</v>
      </c>
      <c r="AE51" s="35">
        <v>5</v>
      </c>
      <c r="AF51">
        <v>5</v>
      </c>
      <c r="AG51">
        <v>5</v>
      </c>
      <c r="AH51">
        <v>4</v>
      </c>
      <c r="AI51">
        <v>6</v>
      </c>
      <c r="AJ51">
        <v>5</v>
      </c>
      <c r="AK51">
        <v>5</v>
      </c>
      <c r="AL51">
        <v>4</v>
      </c>
      <c r="AM51">
        <v>5</v>
      </c>
      <c r="AN51">
        <v>5</v>
      </c>
      <c r="AO51">
        <v>5</v>
      </c>
      <c r="AP51">
        <v>5</v>
      </c>
      <c r="AQ51">
        <v>5</v>
      </c>
      <c r="AR51">
        <v>6</v>
      </c>
      <c r="AS51">
        <v>3</v>
      </c>
      <c r="AT51">
        <f t="shared" si="19"/>
        <v>4.875</v>
      </c>
      <c r="AU51">
        <f t="shared" si="6"/>
        <v>1</v>
      </c>
      <c r="AV51">
        <f t="shared" si="20"/>
        <v>5</v>
      </c>
      <c r="AW51">
        <f t="shared" si="7"/>
        <v>1</v>
      </c>
      <c r="AX51" t="s">
        <v>61</v>
      </c>
      <c r="AY51" t="s">
        <v>552</v>
      </c>
      <c r="AZ51" t="s">
        <v>563</v>
      </c>
      <c r="BA51">
        <v>2</v>
      </c>
      <c r="BC51">
        <f t="shared" si="2"/>
        <v>2</v>
      </c>
      <c r="BD51">
        <v>2</v>
      </c>
      <c r="BE51">
        <v>4</v>
      </c>
      <c r="BF51">
        <f t="shared" si="8"/>
        <v>1</v>
      </c>
      <c r="BG51" t="s">
        <v>564</v>
      </c>
      <c r="BH51" t="s">
        <v>236</v>
      </c>
      <c r="BI51" s="1">
        <v>4.6759259259259263E-3</v>
      </c>
      <c r="BJ51" t="s">
        <v>565</v>
      </c>
      <c r="BK51" s="5" t="s">
        <v>736</v>
      </c>
      <c r="BL51" s="5" t="s">
        <v>1144</v>
      </c>
      <c r="BM51" s="11" t="b">
        <f t="shared" si="23"/>
        <v>1</v>
      </c>
      <c r="BN51" s="11" t="b">
        <f t="shared" si="23"/>
        <v>0</v>
      </c>
      <c r="BO51" s="11" t="b">
        <f t="shared" si="23"/>
        <v>0</v>
      </c>
      <c r="BP51" s="11" t="b">
        <f t="shared" si="23"/>
        <v>0</v>
      </c>
      <c r="BQ51" s="11" t="b">
        <f t="shared" si="17"/>
        <v>0</v>
      </c>
      <c r="BR51" s="11" t="b">
        <f t="shared" si="17"/>
        <v>0</v>
      </c>
      <c r="BU51" s="11" t="b">
        <f t="shared" si="9"/>
        <v>0</v>
      </c>
      <c r="BV51" s="11" t="b">
        <f t="shared" si="10"/>
        <v>0</v>
      </c>
      <c r="BW51" s="11" t="b">
        <f t="shared" si="22"/>
        <v>0</v>
      </c>
      <c r="BX51" s="11" t="b">
        <f t="shared" si="22"/>
        <v>0</v>
      </c>
      <c r="BY51" s="11" t="b">
        <f t="shared" si="22"/>
        <v>0</v>
      </c>
      <c r="BZ51" s="11" t="b">
        <f t="shared" si="22"/>
        <v>0</v>
      </c>
      <c r="CA51" s="11" t="b">
        <f t="shared" si="22"/>
        <v>0</v>
      </c>
      <c r="CB51" s="11" t="b">
        <f t="shared" si="22"/>
        <v>0</v>
      </c>
      <c r="CC51" s="11" t="b">
        <f t="shared" si="22"/>
        <v>0</v>
      </c>
      <c r="CD51" s="11" t="b">
        <f t="shared" si="22"/>
        <v>0</v>
      </c>
      <c r="CE51" s="11" t="b">
        <f t="shared" si="22"/>
        <v>0</v>
      </c>
      <c r="CF51" s="11" t="b">
        <f t="shared" si="22"/>
        <v>0</v>
      </c>
      <c r="CG51" s="11" t="b">
        <f t="shared" si="22"/>
        <v>0</v>
      </c>
      <c r="CH51" s="11" t="b">
        <f t="shared" si="22"/>
        <v>0</v>
      </c>
      <c r="CI51" s="11" t="b">
        <f t="shared" si="22"/>
        <v>0</v>
      </c>
      <c r="CJ51" s="11" t="b">
        <f t="shared" si="22"/>
        <v>0</v>
      </c>
      <c r="CK51" s="11" t="b">
        <f t="shared" si="21"/>
        <v>0</v>
      </c>
      <c r="CL51" s="11" t="b">
        <f t="shared" si="14"/>
        <v>0</v>
      </c>
    </row>
    <row r="52" spans="1:91">
      <c r="A52" t="s">
        <v>566</v>
      </c>
      <c r="B52" t="s">
        <v>567</v>
      </c>
      <c r="C52" t="s">
        <v>562</v>
      </c>
      <c r="D52" t="s">
        <v>70</v>
      </c>
      <c r="E52" t="s">
        <v>71</v>
      </c>
      <c r="F52" t="s">
        <v>56</v>
      </c>
      <c r="G52" t="s">
        <v>96</v>
      </c>
      <c r="H52" t="s">
        <v>97</v>
      </c>
      <c r="I52" t="str">
        <f t="shared" si="5"/>
        <v>uk</v>
      </c>
      <c r="J52" t="s">
        <v>74</v>
      </c>
      <c r="K52" t="s">
        <v>98</v>
      </c>
      <c r="L52">
        <v>3</v>
      </c>
      <c r="M52">
        <v>4</v>
      </c>
      <c r="N52">
        <v>3</v>
      </c>
      <c r="O52">
        <v>4</v>
      </c>
      <c r="P52">
        <v>6</v>
      </c>
      <c r="Q52">
        <v>2</v>
      </c>
      <c r="R52">
        <v>2</v>
      </c>
      <c r="S52">
        <v>1</v>
      </c>
      <c r="T52">
        <v>2</v>
      </c>
      <c r="V52">
        <v>6</v>
      </c>
      <c r="W52">
        <v>6</v>
      </c>
      <c r="X52">
        <v>6</v>
      </c>
      <c r="Y52">
        <v>6</v>
      </c>
      <c r="Z52">
        <v>6</v>
      </c>
      <c r="AA52">
        <v>6</v>
      </c>
      <c r="AB52">
        <v>6</v>
      </c>
      <c r="AC52">
        <v>0</v>
      </c>
      <c r="AD52">
        <v>6</v>
      </c>
      <c r="AE52" s="35">
        <v>3</v>
      </c>
      <c r="AF52">
        <v>5</v>
      </c>
      <c r="AG52">
        <v>4</v>
      </c>
      <c r="AH52">
        <v>3</v>
      </c>
      <c r="AI52">
        <v>6</v>
      </c>
      <c r="AJ52">
        <v>6</v>
      </c>
      <c r="AK52">
        <v>6</v>
      </c>
      <c r="AL52">
        <v>4</v>
      </c>
      <c r="AM52">
        <v>6</v>
      </c>
      <c r="AN52">
        <v>5</v>
      </c>
      <c r="AO52">
        <v>6</v>
      </c>
      <c r="AP52">
        <v>2</v>
      </c>
      <c r="AQ52">
        <v>5</v>
      </c>
      <c r="AR52">
        <v>6</v>
      </c>
      <c r="AS52">
        <v>6</v>
      </c>
      <c r="AT52">
        <f t="shared" si="19"/>
        <v>4.625</v>
      </c>
      <c r="AU52">
        <f t="shared" si="6"/>
        <v>1</v>
      </c>
      <c r="AV52">
        <f t="shared" si="20"/>
        <v>6</v>
      </c>
      <c r="AW52">
        <f t="shared" si="7"/>
        <v>1</v>
      </c>
      <c r="AX52" t="s">
        <v>297</v>
      </c>
      <c r="AY52" t="s">
        <v>335</v>
      </c>
      <c r="AZ52" t="s">
        <v>336</v>
      </c>
      <c r="BA52">
        <v>1</v>
      </c>
      <c r="BC52">
        <f t="shared" si="2"/>
        <v>1</v>
      </c>
      <c r="BD52">
        <v>1</v>
      </c>
      <c r="BE52">
        <v>4</v>
      </c>
      <c r="BF52">
        <f t="shared" si="8"/>
        <v>1</v>
      </c>
      <c r="BG52" t="s">
        <v>545</v>
      </c>
      <c r="BH52" t="s">
        <v>301</v>
      </c>
      <c r="BI52" s="1">
        <v>1.2812499999999999E-2</v>
      </c>
      <c r="BJ52" t="s">
        <v>568</v>
      </c>
      <c r="BK52" s="5" t="s">
        <v>736</v>
      </c>
      <c r="BL52" s="5" t="s">
        <v>1146</v>
      </c>
      <c r="BM52" s="11" t="b">
        <f t="shared" si="23"/>
        <v>0</v>
      </c>
      <c r="BN52" s="11" t="b">
        <f t="shared" si="23"/>
        <v>0</v>
      </c>
      <c r="BO52" s="11" t="b">
        <f t="shared" si="23"/>
        <v>0</v>
      </c>
      <c r="BP52" s="11" t="b">
        <f t="shared" si="23"/>
        <v>0</v>
      </c>
      <c r="BQ52" s="11" t="b">
        <f t="shared" si="17"/>
        <v>0</v>
      </c>
      <c r="BR52" s="11" t="b">
        <f t="shared" si="17"/>
        <v>0</v>
      </c>
      <c r="BU52" s="11" t="b">
        <f t="shared" si="9"/>
        <v>0</v>
      </c>
      <c r="BV52" s="11" t="b">
        <f t="shared" si="10"/>
        <v>0</v>
      </c>
      <c r="BW52" s="11" t="b">
        <f t="shared" si="22"/>
        <v>0</v>
      </c>
      <c r="BX52" s="11" t="b">
        <f t="shared" si="22"/>
        <v>0</v>
      </c>
      <c r="BY52" s="11" t="b">
        <f t="shared" si="22"/>
        <v>0</v>
      </c>
      <c r="BZ52" s="11" t="b">
        <f t="shared" si="22"/>
        <v>0</v>
      </c>
      <c r="CA52" s="11" t="b">
        <f t="shared" si="22"/>
        <v>0</v>
      </c>
      <c r="CB52" s="11" t="b">
        <f t="shared" si="22"/>
        <v>0</v>
      </c>
      <c r="CC52" s="11" t="b">
        <f t="shared" si="22"/>
        <v>0</v>
      </c>
      <c r="CD52" s="11" t="b">
        <f t="shared" si="22"/>
        <v>0</v>
      </c>
      <c r="CE52" s="11" t="b">
        <f t="shared" si="22"/>
        <v>0</v>
      </c>
      <c r="CF52" s="11" t="b">
        <f t="shared" si="22"/>
        <v>0</v>
      </c>
      <c r="CG52" s="11" t="b">
        <f t="shared" si="22"/>
        <v>0</v>
      </c>
      <c r="CH52" s="11" t="b">
        <f t="shared" si="22"/>
        <v>0</v>
      </c>
      <c r="CI52" s="11" t="b">
        <f t="shared" si="22"/>
        <v>0</v>
      </c>
      <c r="CJ52" s="11" t="b">
        <f t="shared" si="22"/>
        <v>0</v>
      </c>
      <c r="CK52" s="11" t="b">
        <f t="shared" si="21"/>
        <v>0</v>
      </c>
      <c r="CL52" s="11" t="b">
        <f t="shared" si="14"/>
        <v>0</v>
      </c>
      <c r="CM52" t="s">
        <v>568</v>
      </c>
    </row>
    <row r="53" spans="1:91">
      <c r="A53" t="s">
        <v>569</v>
      </c>
      <c r="B53" t="s">
        <v>570</v>
      </c>
      <c r="C53" t="s">
        <v>562</v>
      </c>
      <c r="D53" t="s">
        <v>54</v>
      </c>
      <c r="E53" t="s">
        <v>71</v>
      </c>
      <c r="F53" t="s">
        <v>116</v>
      </c>
      <c r="G53" t="s">
        <v>96</v>
      </c>
      <c r="H53" t="s">
        <v>58</v>
      </c>
      <c r="I53" t="str">
        <f t="shared" si="5"/>
        <v>Portugal</v>
      </c>
      <c r="J53" t="s">
        <v>74</v>
      </c>
      <c r="K53" t="s">
        <v>60</v>
      </c>
      <c r="L53">
        <v>5</v>
      </c>
      <c r="M53">
        <v>4</v>
      </c>
      <c r="N53">
        <v>5</v>
      </c>
      <c r="O53">
        <v>3</v>
      </c>
      <c r="P53">
        <v>5</v>
      </c>
      <c r="Q53">
        <v>5</v>
      </c>
      <c r="R53">
        <v>5</v>
      </c>
      <c r="S53">
        <v>0</v>
      </c>
      <c r="U53">
        <v>5</v>
      </c>
      <c r="V53">
        <v>5</v>
      </c>
      <c r="W53">
        <v>6</v>
      </c>
      <c r="X53">
        <v>5</v>
      </c>
      <c r="Y53">
        <v>6</v>
      </c>
      <c r="Z53">
        <v>5</v>
      </c>
      <c r="AA53">
        <v>5</v>
      </c>
      <c r="AB53">
        <v>4</v>
      </c>
      <c r="AC53">
        <v>0</v>
      </c>
      <c r="AD53">
        <v>6</v>
      </c>
      <c r="AE53" s="35">
        <v>6</v>
      </c>
      <c r="AF53">
        <v>4</v>
      </c>
      <c r="AG53">
        <v>5</v>
      </c>
      <c r="AH53">
        <v>5</v>
      </c>
      <c r="AI53">
        <v>6</v>
      </c>
      <c r="AJ53">
        <v>5</v>
      </c>
      <c r="AK53">
        <v>6</v>
      </c>
      <c r="AL53">
        <v>4</v>
      </c>
      <c r="AM53">
        <v>5</v>
      </c>
      <c r="AN53">
        <v>6</v>
      </c>
      <c r="AO53">
        <v>5</v>
      </c>
      <c r="AP53">
        <v>5</v>
      </c>
      <c r="AQ53">
        <v>5</v>
      </c>
      <c r="AR53">
        <v>6</v>
      </c>
      <c r="AS53">
        <v>3</v>
      </c>
      <c r="AT53">
        <f t="shared" si="19"/>
        <v>5.125</v>
      </c>
      <c r="AU53">
        <f t="shared" si="6"/>
        <v>1</v>
      </c>
      <c r="AV53">
        <f t="shared" si="20"/>
        <v>5.25</v>
      </c>
      <c r="AW53">
        <f t="shared" si="7"/>
        <v>1</v>
      </c>
      <c r="AX53" t="s">
        <v>282</v>
      </c>
      <c r="AY53" t="s">
        <v>198</v>
      </c>
      <c r="AZ53" t="s">
        <v>571</v>
      </c>
      <c r="BA53">
        <v>2</v>
      </c>
      <c r="BC53">
        <f t="shared" si="2"/>
        <v>2</v>
      </c>
      <c r="BD53">
        <v>1</v>
      </c>
      <c r="BE53">
        <v>2</v>
      </c>
      <c r="BF53">
        <f t="shared" si="8"/>
        <v>1</v>
      </c>
      <c r="BG53" t="s">
        <v>369</v>
      </c>
      <c r="BH53" t="s">
        <v>370</v>
      </c>
      <c r="BI53" s="1">
        <v>4.0856481481481481E-3</v>
      </c>
      <c r="BK53" s="5" t="s">
        <v>1041</v>
      </c>
      <c r="BM53" s="11" t="b">
        <f t="shared" si="23"/>
        <v>0</v>
      </c>
      <c r="BN53" s="11" t="b">
        <f t="shared" si="23"/>
        <v>0</v>
      </c>
      <c r="BO53" s="11" t="b">
        <f t="shared" si="23"/>
        <v>0</v>
      </c>
      <c r="BP53" s="11" t="b">
        <f t="shared" si="23"/>
        <v>0</v>
      </c>
      <c r="BQ53" s="11" t="b">
        <f t="shared" si="17"/>
        <v>0</v>
      </c>
      <c r="BR53" s="11" t="b">
        <f t="shared" si="17"/>
        <v>0</v>
      </c>
      <c r="BU53" s="11" t="b">
        <f t="shared" si="9"/>
        <v>0</v>
      </c>
      <c r="BV53" s="11" t="b">
        <f t="shared" si="10"/>
        <v>0</v>
      </c>
      <c r="BW53" s="11" t="b">
        <f t="shared" si="22"/>
        <v>0</v>
      </c>
      <c r="BX53" s="11" t="b">
        <f t="shared" si="22"/>
        <v>0</v>
      </c>
      <c r="BY53" s="11" t="b">
        <f t="shared" si="22"/>
        <v>0</v>
      </c>
      <c r="BZ53" s="11" t="b">
        <f t="shared" si="22"/>
        <v>0</v>
      </c>
      <c r="CA53" s="11" t="b">
        <f t="shared" si="22"/>
        <v>0</v>
      </c>
      <c r="CB53" s="11" t="b">
        <f t="shared" si="22"/>
        <v>0</v>
      </c>
      <c r="CC53" s="11" t="b">
        <f t="shared" si="22"/>
        <v>0</v>
      </c>
      <c r="CD53" s="11" t="b">
        <f t="shared" si="22"/>
        <v>0</v>
      </c>
      <c r="CE53" s="11" t="b">
        <f t="shared" si="22"/>
        <v>0</v>
      </c>
      <c r="CF53" s="11" t="b">
        <f t="shared" si="22"/>
        <v>0</v>
      </c>
      <c r="CG53" s="11" t="b">
        <f t="shared" si="22"/>
        <v>0</v>
      </c>
      <c r="CH53" s="11" t="b">
        <f t="shared" si="22"/>
        <v>0</v>
      </c>
      <c r="CI53" s="11" t="b">
        <f t="shared" si="22"/>
        <v>0</v>
      </c>
      <c r="CJ53" s="11" t="b">
        <f t="shared" si="22"/>
        <v>0</v>
      </c>
      <c r="CK53" s="11" t="b">
        <f t="shared" si="21"/>
        <v>0</v>
      </c>
      <c r="CL53" s="11" t="b">
        <f t="shared" si="14"/>
        <v>0</v>
      </c>
    </row>
    <row r="54" spans="1:91">
      <c r="A54" t="s">
        <v>572</v>
      </c>
      <c r="B54" t="s">
        <v>573</v>
      </c>
      <c r="C54" t="s">
        <v>562</v>
      </c>
      <c r="D54" t="s">
        <v>70</v>
      </c>
      <c r="E54" t="s">
        <v>55</v>
      </c>
      <c r="F54" t="s">
        <v>56</v>
      </c>
      <c r="G54" t="s">
        <v>72</v>
      </c>
      <c r="H54" t="s">
        <v>58</v>
      </c>
      <c r="I54" t="str">
        <f t="shared" si="5"/>
        <v>Portugal</v>
      </c>
      <c r="J54" t="s">
        <v>59</v>
      </c>
      <c r="K54" t="s">
        <v>60</v>
      </c>
      <c r="L54">
        <v>2</v>
      </c>
      <c r="M54">
        <v>2</v>
      </c>
      <c r="N54">
        <v>3</v>
      </c>
      <c r="O54">
        <v>3</v>
      </c>
      <c r="P54">
        <v>4</v>
      </c>
      <c r="Q54">
        <v>5</v>
      </c>
      <c r="R54">
        <v>5</v>
      </c>
      <c r="S54">
        <v>0</v>
      </c>
      <c r="U54">
        <v>5</v>
      </c>
      <c r="V54">
        <v>3</v>
      </c>
      <c r="W54">
        <v>5</v>
      </c>
      <c r="X54">
        <v>0</v>
      </c>
      <c r="Y54">
        <v>3</v>
      </c>
      <c r="Z54">
        <v>0</v>
      </c>
      <c r="AA54">
        <v>3</v>
      </c>
      <c r="AB54">
        <v>0</v>
      </c>
      <c r="AC54">
        <v>0</v>
      </c>
      <c r="AD54">
        <v>6</v>
      </c>
      <c r="AE54" s="35">
        <v>4</v>
      </c>
      <c r="AF54">
        <v>3</v>
      </c>
      <c r="AG54">
        <v>5</v>
      </c>
      <c r="AH54">
        <v>3</v>
      </c>
      <c r="AI54">
        <v>6</v>
      </c>
      <c r="AJ54">
        <v>4</v>
      </c>
      <c r="AK54">
        <v>3</v>
      </c>
      <c r="AL54">
        <v>3</v>
      </c>
      <c r="AM54">
        <v>4</v>
      </c>
      <c r="AN54">
        <v>4</v>
      </c>
      <c r="AO54">
        <v>4</v>
      </c>
      <c r="AP54">
        <v>4</v>
      </c>
      <c r="AQ54">
        <v>3</v>
      </c>
      <c r="AR54">
        <v>6</v>
      </c>
      <c r="AS54">
        <v>0</v>
      </c>
      <c r="AT54">
        <f t="shared" si="19"/>
        <v>3.875</v>
      </c>
      <c r="AU54">
        <f t="shared" si="6"/>
        <v>1</v>
      </c>
      <c r="AV54">
        <f t="shared" si="20"/>
        <v>2.5</v>
      </c>
      <c r="AW54">
        <f t="shared" si="7"/>
        <v>0</v>
      </c>
      <c r="AX54" t="s">
        <v>297</v>
      </c>
      <c r="AY54" t="s">
        <v>139</v>
      </c>
      <c r="AZ54" t="s">
        <v>412</v>
      </c>
      <c r="BA54">
        <v>1</v>
      </c>
      <c r="BC54">
        <f t="shared" si="2"/>
        <v>1</v>
      </c>
      <c r="BD54">
        <v>1</v>
      </c>
      <c r="BE54">
        <v>1</v>
      </c>
      <c r="BF54">
        <f t="shared" si="8"/>
        <v>0</v>
      </c>
      <c r="BG54" t="s">
        <v>574</v>
      </c>
      <c r="BH54" t="s">
        <v>301</v>
      </c>
      <c r="BI54" s="1">
        <v>2.1874999999999998E-3</v>
      </c>
      <c r="BJ54" t="s">
        <v>575</v>
      </c>
      <c r="BK54" s="5" t="s">
        <v>736</v>
      </c>
      <c r="BL54" s="5" t="s">
        <v>1154</v>
      </c>
      <c r="BM54" s="11" t="b">
        <f t="shared" si="23"/>
        <v>0</v>
      </c>
      <c r="BN54" s="11" t="b">
        <f t="shared" si="23"/>
        <v>0</v>
      </c>
      <c r="BO54" s="11" t="b">
        <f t="shared" si="23"/>
        <v>0</v>
      </c>
      <c r="BP54" s="11" t="b">
        <f t="shared" si="23"/>
        <v>0</v>
      </c>
      <c r="BQ54" s="11" t="b">
        <f t="shared" si="17"/>
        <v>0</v>
      </c>
      <c r="BR54" s="11" t="b">
        <f t="shared" si="17"/>
        <v>0</v>
      </c>
      <c r="BS54" s="5" t="s">
        <v>1066</v>
      </c>
      <c r="BU54" s="11" t="b">
        <f t="shared" si="9"/>
        <v>1</v>
      </c>
      <c r="BV54" s="11" t="b">
        <f t="shared" si="10"/>
        <v>0</v>
      </c>
      <c r="BW54" s="11" t="b">
        <f t="shared" si="22"/>
        <v>0</v>
      </c>
      <c r="BX54" s="11" t="b">
        <f t="shared" si="22"/>
        <v>0</v>
      </c>
      <c r="BY54" s="11" t="b">
        <f t="shared" si="22"/>
        <v>0</v>
      </c>
      <c r="BZ54" s="11" t="b">
        <f t="shared" si="22"/>
        <v>0</v>
      </c>
      <c r="CA54" s="11" t="b">
        <f t="shared" si="22"/>
        <v>0</v>
      </c>
      <c r="CB54" s="11" t="b">
        <f t="shared" si="22"/>
        <v>0</v>
      </c>
      <c r="CC54" s="11" t="b">
        <f t="shared" si="22"/>
        <v>1</v>
      </c>
      <c r="CD54" s="11" t="b">
        <f t="shared" si="22"/>
        <v>0</v>
      </c>
      <c r="CE54" s="11" t="b">
        <f t="shared" si="22"/>
        <v>0</v>
      </c>
      <c r="CF54" s="11" t="b">
        <f t="shared" si="22"/>
        <v>0</v>
      </c>
      <c r="CG54" s="11" t="b">
        <f t="shared" si="22"/>
        <v>0</v>
      </c>
      <c r="CH54" s="11" t="b">
        <f t="shared" si="22"/>
        <v>0</v>
      </c>
      <c r="CI54" s="11" t="b">
        <f t="shared" si="22"/>
        <v>0</v>
      </c>
      <c r="CJ54" s="11" t="b">
        <f t="shared" si="22"/>
        <v>0</v>
      </c>
      <c r="CK54" s="11" t="b">
        <f t="shared" si="21"/>
        <v>0</v>
      </c>
      <c r="CL54" s="11" t="b">
        <f t="shared" si="14"/>
        <v>0</v>
      </c>
      <c r="CM54" t="s">
        <v>151</v>
      </c>
    </row>
    <row r="55" spans="1:91">
      <c r="A55" t="s">
        <v>576</v>
      </c>
      <c r="B55" t="s">
        <v>577</v>
      </c>
      <c r="C55" t="s">
        <v>562</v>
      </c>
      <c r="D55" t="s">
        <v>54</v>
      </c>
      <c r="E55" t="s">
        <v>144</v>
      </c>
      <c r="F55" t="s">
        <v>56</v>
      </c>
      <c r="G55" t="s">
        <v>124</v>
      </c>
      <c r="H55" t="s">
        <v>510</v>
      </c>
      <c r="I55" t="str">
        <f t="shared" si="5"/>
        <v>England</v>
      </c>
      <c r="J55" t="s">
        <v>59</v>
      </c>
      <c r="K55" t="s">
        <v>98</v>
      </c>
      <c r="L55">
        <v>4</v>
      </c>
      <c r="M55">
        <v>3</v>
      </c>
      <c r="N55">
        <v>4</v>
      </c>
      <c r="O55">
        <v>4</v>
      </c>
      <c r="P55">
        <v>5</v>
      </c>
      <c r="Q55">
        <v>3</v>
      </c>
      <c r="R55">
        <v>4</v>
      </c>
      <c r="S55">
        <v>1</v>
      </c>
      <c r="T55">
        <v>2</v>
      </c>
      <c r="V55">
        <v>4</v>
      </c>
      <c r="W55">
        <v>4</v>
      </c>
      <c r="X55">
        <v>4</v>
      </c>
      <c r="Y55">
        <v>4</v>
      </c>
      <c r="Z55">
        <v>4</v>
      </c>
      <c r="AA55">
        <v>4</v>
      </c>
      <c r="AB55">
        <v>4</v>
      </c>
      <c r="AC55">
        <v>4</v>
      </c>
      <c r="AD55">
        <v>2</v>
      </c>
      <c r="AE55" s="35">
        <v>4</v>
      </c>
      <c r="AF55">
        <v>3</v>
      </c>
      <c r="AG55">
        <v>4</v>
      </c>
      <c r="AH55">
        <v>4</v>
      </c>
      <c r="AI55">
        <v>5</v>
      </c>
      <c r="AJ55">
        <v>5</v>
      </c>
      <c r="AK55">
        <v>5</v>
      </c>
      <c r="AL55">
        <v>4</v>
      </c>
      <c r="AM55">
        <v>4</v>
      </c>
      <c r="AN55">
        <v>5</v>
      </c>
      <c r="AO55">
        <v>5</v>
      </c>
      <c r="AP55">
        <v>5</v>
      </c>
      <c r="AQ55">
        <v>5</v>
      </c>
      <c r="AR55">
        <v>6</v>
      </c>
      <c r="AS55">
        <v>2</v>
      </c>
      <c r="AT55">
        <f t="shared" si="19"/>
        <v>4.25</v>
      </c>
      <c r="AU55">
        <f t="shared" si="6"/>
        <v>1</v>
      </c>
      <c r="AV55">
        <f t="shared" si="20"/>
        <v>3.75</v>
      </c>
      <c r="AW55">
        <f t="shared" si="7"/>
        <v>1</v>
      </c>
      <c r="AX55" t="s">
        <v>282</v>
      </c>
      <c r="AY55" t="s">
        <v>228</v>
      </c>
      <c r="AZ55" t="s">
        <v>571</v>
      </c>
      <c r="BA55">
        <v>1</v>
      </c>
      <c r="BC55">
        <f t="shared" si="2"/>
        <v>1</v>
      </c>
      <c r="BD55">
        <v>1</v>
      </c>
      <c r="BE55">
        <v>1</v>
      </c>
      <c r="BF55">
        <f t="shared" si="8"/>
        <v>0</v>
      </c>
      <c r="BG55" t="s">
        <v>292</v>
      </c>
      <c r="BH55" t="s">
        <v>286</v>
      </c>
      <c r="BI55" s="1">
        <v>2.3611111111111111E-3</v>
      </c>
      <c r="BK55" s="5" t="s">
        <v>1041</v>
      </c>
      <c r="BM55" s="11" t="b">
        <f t="shared" si="23"/>
        <v>0</v>
      </c>
      <c r="BN55" s="11" t="b">
        <f t="shared" si="23"/>
        <v>0</v>
      </c>
      <c r="BO55" s="11" t="b">
        <f t="shared" si="23"/>
        <v>0</v>
      </c>
      <c r="BP55" s="11" t="b">
        <f t="shared" si="23"/>
        <v>0</v>
      </c>
      <c r="BQ55" s="11" t="b">
        <f t="shared" si="17"/>
        <v>0</v>
      </c>
      <c r="BR55" s="11" t="b">
        <f t="shared" si="17"/>
        <v>0</v>
      </c>
      <c r="BU55" s="11" t="b">
        <f t="shared" si="9"/>
        <v>0</v>
      </c>
      <c r="BV55" s="11" t="b">
        <f t="shared" si="10"/>
        <v>0</v>
      </c>
      <c r="BW55" s="11" t="b">
        <f t="shared" si="22"/>
        <v>0</v>
      </c>
      <c r="BX55" s="11" t="b">
        <f t="shared" si="22"/>
        <v>0</v>
      </c>
      <c r="BY55" s="11" t="b">
        <f t="shared" si="22"/>
        <v>0</v>
      </c>
      <c r="BZ55" s="11" t="b">
        <f t="shared" si="22"/>
        <v>0</v>
      </c>
      <c r="CA55" s="11" t="b">
        <f t="shared" si="22"/>
        <v>0</v>
      </c>
      <c r="CB55" s="11" t="b">
        <f t="shared" si="22"/>
        <v>0</v>
      </c>
      <c r="CC55" s="11" t="b">
        <f t="shared" si="22"/>
        <v>0</v>
      </c>
      <c r="CD55" s="11" t="b">
        <f t="shared" si="22"/>
        <v>0</v>
      </c>
      <c r="CE55" s="11" t="b">
        <f t="shared" si="22"/>
        <v>0</v>
      </c>
      <c r="CF55" s="11" t="b">
        <f t="shared" si="22"/>
        <v>0</v>
      </c>
      <c r="CG55" s="11" t="b">
        <f t="shared" si="22"/>
        <v>0</v>
      </c>
      <c r="CH55" s="11" t="b">
        <f t="shared" si="22"/>
        <v>0</v>
      </c>
      <c r="CI55" s="11" t="b">
        <f t="shared" si="22"/>
        <v>0</v>
      </c>
      <c r="CJ55" s="11" t="b">
        <f t="shared" si="22"/>
        <v>0</v>
      </c>
      <c r="CK55" s="11" t="b">
        <f t="shared" si="21"/>
        <v>0</v>
      </c>
      <c r="CL55" s="11" t="b">
        <f t="shared" si="14"/>
        <v>0</v>
      </c>
    </row>
    <row r="56" spans="1:91">
      <c r="A56" t="s">
        <v>578</v>
      </c>
      <c r="B56" t="s">
        <v>579</v>
      </c>
      <c r="C56" t="s">
        <v>562</v>
      </c>
      <c r="D56" t="s">
        <v>81</v>
      </c>
      <c r="E56" t="s">
        <v>55</v>
      </c>
      <c r="F56" t="s">
        <v>56</v>
      </c>
      <c r="G56" t="s">
        <v>72</v>
      </c>
      <c r="H56" t="s">
        <v>84</v>
      </c>
      <c r="I56" t="str">
        <f t="shared" si="5"/>
        <v>United States</v>
      </c>
      <c r="J56" t="s">
        <v>74</v>
      </c>
      <c r="K56" t="s">
        <v>60</v>
      </c>
      <c r="L56">
        <v>5</v>
      </c>
      <c r="M56">
        <v>4</v>
      </c>
      <c r="N56">
        <v>5</v>
      </c>
      <c r="O56">
        <v>1</v>
      </c>
      <c r="P56">
        <v>3</v>
      </c>
      <c r="Q56">
        <v>2</v>
      </c>
      <c r="R56">
        <v>4</v>
      </c>
      <c r="S56">
        <v>1</v>
      </c>
      <c r="T56">
        <v>3</v>
      </c>
      <c r="V56">
        <v>5</v>
      </c>
      <c r="W56">
        <v>3</v>
      </c>
      <c r="X56">
        <v>5</v>
      </c>
      <c r="Y56">
        <v>4</v>
      </c>
      <c r="Z56">
        <v>2</v>
      </c>
      <c r="AA56">
        <v>5</v>
      </c>
      <c r="AB56">
        <v>4</v>
      </c>
      <c r="AC56">
        <v>5</v>
      </c>
      <c r="AD56">
        <v>1</v>
      </c>
      <c r="AE56" s="35">
        <v>5</v>
      </c>
      <c r="AF56">
        <v>3</v>
      </c>
      <c r="AG56">
        <v>4</v>
      </c>
      <c r="AH56">
        <v>6</v>
      </c>
      <c r="AI56">
        <v>4</v>
      </c>
      <c r="AJ56">
        <v>5</v>
      </c>
      <c r="AK56">
        <v>3</v>
      </c>
      <c r="AL56">
        <v>5</v>
      </c>
      <c r="AM56">
        <v>3</v>
      </c>
      <c r="AN56">
        <v>3</v>
      </c>
      <c r="AO56">
        <v>4</v>
      </c>
      <c r="AP56">
        <v>3</v>
      </c>
      <c r="AQ56">
        <v>4</v>
      </c>
      <c r="AR56">
        <v>6</v>
      </c>
      <c r="AS56">
        <v>4</v>
      </c>
      <c r="AT56">
        <f t="shared" si="19"/>
        <v>4.375</v>
      </c>
      <c r="AU56">
        <f t="shared" si="6"/>
        <v>1</v>
      </c>
      <c r="AV56">
        <f t="shared" si="20"/>
        <v>3.625</v>
      </c>
      <c r="AW56">
        <f t="shared" si="7"/>
        <v>1</v>
      </c>
      <c r="AX56" t="s">
        <v>61</v>
      </c>
      <c r="AY56" t="s">
        <v>580</v>
      </c>
      <c r="AZ56" t="s">
        <v>581</v>
      </c>
      <c r="BA56">
        <v>0</v>
      </c>
      <c r="BB56">
        <v>1</v>
      </c>
      <c r="BC56">
        <f t="shared" si="2"/>
        <v>1</v>
      </c>
      <c r="BD56">
        <v>1</v>
      </c>
      <c r="BE56">
        <v>1</v>
      </c>
      <c r="BF56">
        <f t="shared" si="8"/>
        <v>0</v>
      </c>
      <c r="BG56" t="s">
        <v>64</v>
      </c>
      <c r="BH56" t="s">
        <v>65</v>
      </c>
      <c r="BI56" s="1">
        <v>2.7662037037037034E-3</v>
      </c>
      <c r="BJ56" t="s">
        <v>582</v>
      </c>
      <c r="BK56" s="5" t="s">
        <v>1042</v>
      </c>
      <c r="BM56" s="11" t="b">
        <f t="shared" si="23"/>
        <v>0</v>
      </c>
      <c r="BN56" s="11" t="b">
        <f t="shared" si="23"/>
        <v>0</v>
      </c>
      <c r="BO56" s="11" t="b">
        <f t="shared" si="23"/>
        <v>0</v>
      </c>
      <c r="BP56" s="11" t="b">
        <f t="shared" si="23"/>
        <v>0</v>
      </c>
      <c r="BQ56" s="11" t="b">
        <f t="shared" si="17"/>
        <v>0</v>
      </c>
      <c r="BR56" s="11" t="b">
        <f t="shared" si="17"/>
        <v>0</v>
      </c>
      <c r="BS56" s="5" t="s">
        <v>1067</v>
      </c>
      <c r="BU56" s="11" t="b">
        <f t="shared" si="9"/>
        <v>0</v>
      </c>
      <c r="BV56" s="11" t="b">
        <f t="shared" si="10"/>
        <v>0</v>
      </c>
      <c r="BW56" s="11" t="b">
        <f t="shared" si="22"/>
        <v>0</v>
      </c>
      <c r="BX56" s="11" t="b">
        <f t="shared" si="22"/>
        <v>0</v>
      </c>
      <c r="BY56" s="11" t="b">
        <f t="shared" si="22"/>
        <v>0</v>
      </c>
      <c r="BZ56" s="11" t="b">
        <f t="shared" si="22"/>
        <v>0</v>
      </c>
      <c r="CA56" s="11" t="b">
        <f t="shared" si="22"/>
        <v>0</v>
      </c>
      <c r="CB56" s="11" t="b">
        <f t="shared" si="22"/>
        <v>0</v>
      </c>
      <c r="CC56" s="11" t="b">
        <f t="shared" ref="CC56:CJ74" si="24">ISNUMBER(SEARCH(CC$2,$BS56))</f>
        <v>0</v>
      </c>
      <c r="CD56" s="11" t="b">
        <f t="shared" si="24"/>
        <v>1</v>
      </c>
      <c r="CE56" s="11" t="b">
        <f t="shared" si="24"/>
        <v>0</v>
      </c>
      <c r="CF56" s="11" t="b">
        <f t="shared" si="24"/>
        <v>0</v>
      </c>
      <c r="CG56" s="11" t="b">
        <f t="shared" si="24"/>
        <v>0</v>
      </c>
      <c r="CH56" s="11" t="b">
        <f t="shared" si="24"/>
        <v>0</v>
      </c>
      <c r="CI56" s="11" t="b">
        <f t="shared" si="24"/>
        <v>0</v>
      </c>
      <c r="CJ56" s="11" t="b">
        <f t="shared" si="24"/>
        <v>0</v>
      </c>
      <c r="CK56" s="11" t="b">
        <f t="shared" si="21"/>
        <v>0</v>
      </c>
      <c r="CL56" s="11" t="b">
        <f t="shared" si="14"/>
        <v>0</v>
      </c>
    </row>
    <row r="57" spans="1:91">
      <c r="A57" t="s">
        <v>583</v>
      </c>
      <c r="B57" t="s">
        <v>584</v>
      </c>
      <c r="C57" t="s">
        <v>562</v>
      </c>
      <c r="D57" t="s">
        <v>70</v>
      </c>
      <c r="E57" t="s">
        <v>71</v>
      </c>
      <c r="F57" t="s">
        <v>56</v>
      </c>
      <c r="G57" t="s">
        <v>72</v>
      </c>
      <c r="H57" t="s">
        <v>125</v>
      </c>
      <c r="I57" t="str">
        <f t="shared" si="5"/>
        <v>United Kingdom</v>
      </c>
      <c r="J57" t="s">
        <v>74</v>
      </c>
      <c r="K57" t="s">
        <v>98</v>
      </c>
      <c r="L57">
        <v>0</v>
      </c>
      <c r="M57">
        <v>4</v>
      </c>
      <c r="N57">
        <v>4</v>
      </c>
      <c r="O57">
        <v>1</v>
      </c>
      <c r="P57">
        <v>6</v>
      </c>
      <c r="Q57">
        <v>5</v>
      </c>
      <c r="R57">
        <v>6</v>
      </c>
      <c r="S57">
        <v>1</v>
      </c>
      <c r="T57">
        <v>2</v>
      </c>
      <c r="V57">
        <v>2</v>
      </c>
      <c r="W57">
        <v>5</v>
      </c>
      <c r="X57">
        <v>2</v>
      </c>
      <c r="Y57">
        <v>6</v>
      </c>
      <c r="Z57">
        <v>2</v>
      </c>
      <c r="AA57">
        <v>5</v>
      </c>
      <c r="AB57">
        <v>2</v>
      </c>
      <c r="AC57">
        <v>5</v>
      </c>
      <c r="AD57">
        <v>1</v>
      </c>
      <c r="AE57" s="35">
        <v>2</v>
      </c>
      <c r="AF57">
        <v>5</v>
      </c>
      <c r="AG57">
        <v>3</v>
      </c>
      <c r="AH57">
        <v>2</v>
      </c>
      <c r="AI57">
        <v>5</v>
      </c>
      <c r="AJ57">
        <v>1</v>
      </c>
      <c r="AK57">
        <v>4</v>
      </c>
      <c r="AL57">
        <v>0</v>
      </c>
      <c r="AM57">
        <v>1</v>
      </c>
      <c r="AN57">
        <v>1</v>
      </c>
      <c r="AO57">
        <v>2</v>
      </c>
      <c r="AP57">
        <v>2</v>
      </c>
      <c r="AQ57">
        <v>1</v>
      </c>
      <c r="AR57">
        <v>6</v>
      </c>
      <c r="AS57">
        <v>0</v>
      </c>
      <c r="AT57">
        <f t="shared" si="19"/>
        <v>2.75</v>
      </c>
      <c r="AU57">
        <f t="shared" si="6"/>
        <v>0</v>
      </c>
      <c r="AV57">
        <f t="shared" si="20"/>
        <v>3.125</v>
      </c>
      <c r="AW57">
        <f t="shared" si="7"/>
        <v>1</v>
      </c>
      <c r="AX57" t="s">
        <v>86</v>
      </c>
      <c r="AY57" t="s">
        <v>585</v>
      </c>
      <c r="AZ57" t="s">
        <v>586</v>
      </c>
      <c r="BA57">
        <v>1</v>
      </c>
      <c r="BC57">
        <f t="shared" si="2"/>
        <v>1</v>
      </c>
      <c r="BD57">
        <v>2</v>
      </c>
      <c r="BE57">
        <v>4</v>
      </c>
      <c r="BF57">
        <f t="shared" si="8"/>
        <v>1</v>
      </c>
      <c r="BG57" t="s">
        <v>587</v>
      </c>
      <c r="BH57" t="s">
        <v>476</v>
      </c>
      <c r="BI57" s="1">
        <v>3.2638888888888891E-3</v>
      </c>
      <c r="BK57" s="5" t="s">
        <v>1041</v>
      </c>
      <c r="BM57" s="11" t="b">
        <f t="shared" si="23"/>
        <v>0</v>
      </c>
      <c r="BN57" s="11" t="b">
        <f t="shared" si="23"/>
        <v>0</v>
      </c>
      <c r="BO57" s="11" t="b">
        <f t="shared" si="23"/>
        <v>0</v>
      </c>
      <c r="BP57" s="11" t="b">
        <f t="shared" si="23"/>
        <v>0</v>
      </c>
      <c r="BQ57" s="11" t="b">
        <f t="shared" si="17"/>
        <v>0</v>
      </c>
      <c r="BR57" s="11" t="b">
        <f t="shared" si="17"/>
        <v>0</v>
      </c>
      <c r="BU57" s="11" t="b">
        <f t="shared" si="9"/>
        <v>0</v>
      </c>
      <c r="BV57" s="11" t="b">
        <f t="shared" si="10"/>
        <v>0</v>
      </c>
      <c r="BW57" s="11" t="b">
        <f t="shared" ref="BW57:CJ75" si="25">ISNUMBER(SEARCH(BW$2,$BS57))</f>
        <v>0</v>
      </c>
      <c r="BX57" s="11" t="b">
        <f t="shared" si="25"/>
        <v>0</v>
      </c>
      <c r="BY57" s="11" t="b">
        <f t="shared" si="25"/>
        <v>0</v>
      </c>
      <c r="BZ57" s="11" t="b">
        <f t="shared" si="25"/>
        <v>0</v>
      </c>
      <c r="CA57" s="11" t="b">
        <f t="shared" si="25"/>
        <v>0</v>
      </c>
      <c r="CB57" s="11" t="b">
        <f t="shared" si="25"/>
        <v>0</v>
      </c>
      <c r="CC57" s="11" t="b">
        <f t="shared" si="25"/>
        <v>0</v>
      </c>
      <c r="CD57" s="11" t="b">
        <f t="shared" si="25"/>
        <v>0</v>
      </c>
      <c r="CE57" s="11" t="b">
        <f t="shared" si="25"/>
        <v>0</v>
      </c>
      <c r="CF57" s="11" t="b">
        <f t="shared" si="25"/>
        <v>0</v>
      </c>
      <c r="CG57" s="11" t="b">
        <f t="shared" si="25"/>
        <v>0</v>
      </c>
      <c r="CH57" s="11" t="b">
        <f t="shared" si="25"/>
        <v>0</v>
      </c>
      <c r="CI57" s="11" t="b">
        <f t="shared" si="25"/>
        <v>0</v>
      </c>
      <c r="CJ57" s="11" t="b">
        <f t="shared" si="24"/>
        <v>0</v>
      </c>
      <c r="CK57" s="11" t="b">
        <f t="shared" si="21"/>
        <v>0</v>
      </c>
      <c r="CL57" s="11" t="b">
        <f t="shared" si="14"/>
        <v>0</v>
      </c>
    </row>
    <row r="58" spans="1:91">
      <c r="A58" t="s">
        <v>588</v>
      </c>
      <c r="B58" t="s">
        <v>589</v>
      </c>
      <c r="C58" t="s">
        <v>562</v>
      </c>
      <c r="D58" t="s">
        <v>54</v>
      </c>
      <c r="E58" t="s">
        <v>71</v>
      </c>
      <c r="F58" t="s">
        <v>222</v>
      </c>
      <c r="G58" t="s">
        <v>72</v>
      </c>
      <c r="H58" t="s">
        <v>254</v>
      </c>
      <c r="I58" t="str">
        <f t="shared" si="5"/>
        <v>Poland</v>
      </c>
      <c r="J58" t="s">
        <v>59</v>
      </c>
      <c r="K58" t="s">
        <v>60</v>
      </c>
      <c r="L58">
        <v>1</v>
      </c>
      <c r="M58">
        <v>4</v>
      </c>
      <c r="N58">
        <v>2</v>
      </c>
      <c r="O58">
        <v>3</v>
      </c>
      <c r="P58">
        <v>6</v>
      </c>
      <c r="Q58">
        <v>4</v>
      </c>
      <c r="R58">
        <v>4</v>
      </c>
      <c r="S58">
        <v>0</v>
      </c>
      <c r="U58">
        <v>6</v>
      </c>
      <c r="V58">
        <v>5</v>
      </c>
      <c r="W58">
        <v>4</v>
      </c>
      <c r="X58">
        <v>4</v>
      </c>
      <c r="Y58">
        <v>5</v>
      </c>
      <c r="Z58">
        <v>5</v>
      </c>
      <c r="AA58">
        <v>5</v>
      </c>
      <c r="AB58">
        <v>4</v>
      </c>
      <c r="AC58">
        <v>1</v>
      </c>
      <c r="AD58">
        <v>5</v>
      </c>
      <c r="AE58" s="35">
        <v>4</v>
      </c>
      <c r="AF58">
        <v>3</v>
      </c>
      <c r="AG58">
        <v>5</v>
      </c>
      <c r="AH58">
        <v>4</v>
      </c>
      <c r="AI58">
        <v>6</v>
      </c>
      <c r="AJ58">
        <v>4</v>
      </c>
      <c r="AK58">
        <v>4</v>
      </c>
      <c r="AL58">
        <v>5</v>
      </c>
      <c r="AM58">
        <v>5</v>
      </c>
      <c r="AN58">
        <v>5</v>
      </c>
      <c r="AO58">
        <v>5</v>
      </c>
      <c r="AP58">
        <v>5</v>
      </c>
      <c r="AQ58">
        <v>5</v>
      </c>
      <c r="AR58">
        <v>6</v>
      </c>
      <c r="AS58">
        <v>2</v>
      </c>
      <c r="AT58">
        <f t="shared" si="19"/>
        <v>4.375</v>
      </c>
      <c r="AU58">
        <f t="shared" si="6"/>
        <v>1</v>
      </c>
      <c r="AV58">
        <f t="shared" si="20"/>
        <v>4.625</v>
      </c>
      <c r="AW58">
        <f t="shared" si="7"/>
        <v>1</v>
      </c>
      <c r="AX58" t="s">
        <v>86</v>
      </c>
      <c r="AY58" t="s">
        <v>590</v>
      </c>
      <c r="AZ58" t="s">
        <v>591</v>
      </c>
      <c r="BA58">
        <v>1</v>
      </c>
      <c r="BC58">
        <f t="shared" si="2"/>
        <v>1</v>
      </c>
      <c r="BD58">
        <v>1</v>
      </c>
      <c r="BE58">
        <v>5</v>
      </c>
      <c r="BF58">
        <f t="shared" si="8"/>
        <v>1</v>
      </c>
      <c r="BG58" t="s">
        <v>168</v>
      </c>
      <c r="BH58" t="s">
        <v>90</v>
      </c>
      <c r="BI58" s="1">
        <v>8.9583333333333338E-3</v>
      </c>
      <c r="BJ58" t="s">
        <v>592</v>
      </c>
      <c r="BK58" s="5" t="s">
        <v>1042</v>
      </c>
      <c r="BM58" s="11" t="b">
        <f t="shared" si="23"/>
        <v>0</v>
      </c>
      <c r="BN58" s="11" t="b">
        <f t="shared" si="23"/>
        <v>0</v>
      </c>
      <c r="BO58" s="11" t="b">
        <f t="shared" si="23"/>
        <v>0</v>
      </c>
      <c r="BP58" s="11" t="b">
        <f t="shared" si="23"/>
        <v>0</v>
      </c>
      <c r="BQ58" s="11" t="b">
        <f t="shared" si="17"/>
        <v>0</v>
      </c>
      <c r="BR58" s="11" t="b">
        <f t="shared" si="17"/>
        <v>0</v>
      </c>
      <c r="BS58" s="5" t="s">
        <v>1068</v>
      </c>
      <c r="BT58" s="5" t="s">
        <v>1069</v>
      </c>
      <c r="BU58" s="11" t="b">
        <f t="shared" si="9"/>
        <v>0</v>
      </c>
      <c r="BV58" s="11" t="b">
        <f t="shared" si="10"/>
        <v>0</v>
      </c>
      <c r="BW58" s="11" t="b">
        <f t="shared" si="25"/>
        <v>0</v>
      </c>
      <c r="BX58" s="11" t="b">
        <f t="shared" si="25"/>
        <v>0</v>
      </c>
      <c r="BY58" s="11" t="b">
        <f t="shared" si="25"/>
        <v>0</v>
      </c>
      <c r="BZ58" s="11" t="b">
        <f t="shared" si="25"/>
        <v>0</v>
      </c>
      <c r="CA58" s="11" t="b">
        <f t="shared" si="25"/>
        <v>1</v>
      </c>
      <c r="CB58" s="11" t="b">
        <f t="shared" si="25"/>
        <v>0</v>
      </c>
      <c r="CC58" s="11" t="b">
        <f t="shared" si="25"/>
        <v>0</v>
      </c>
      <c r="CD58" s="11" t="b">
        <f t="shared" si="25"/>
        <v>0</v>
      </c>
      <c r="CE58" s="11" t="b">
        <f t="shared" si="25"/>
        <v>0</v>
      </c>
      <c r="CF58" s="11" t="b">
        <f t="shared" si="25"/>
        <v>0</v>
      </c>
      <c r="CG58" s="11" t="b">
        <f t="shared" si="25"/>
        <v>0</v>
      </c>
      <c r="CH58" s="11" t="b">
        <f t="shared" si="25"/>
        <v>0</v>
      </c>
      <c r="CI58" s="11" t="b">
        <f t="shared" si="25"/>
        <v>0</v>
      </c>
      <c r="CJ58" s="11" t="b">
        <f t="shared" si="24"/>
        <v>0</v>
      </c>
      <c r="CK58" s="11" t="b">
        <f t="shared" si="21"/>
        <v>0</v>
      </c>
      <c r="CL58" s="11" t="b">
        <f t="shared" si="14"/>
        <v>0</v>
      </c>
    </row>
    <row r="59" spans="1:91">
      <c r="A59" t="s">
        <v>593</v>
      </c>
      <c r="B59" t="s">
        <v>594</v>
      </c>
      <c r="C59" t="s">
        <v>562</v>
      </c>
      <c r="D59" t="s">
        <v>54</v>
      </c>
      <c r="E59" t="s">
        <v>82</v>
      </c>
      <c r="F59" t="s">
        <v>116</v>
      </c>
      <c r="G59" t="s">
        <v>72</v>
      </c>
      <c r="H59" t="s">
        <v>58</v>
      </c>
      <c r="I59" t="str">
        <f t="shared" si="5"/>
        <v>Portugal</v>
      </c>
      <c r="J59" t="s">
        <v>59</v>
      </c>
      <c r="K59" t="s">
        <v>60</v>
      </c>
      <c r="L59">
        <v>1</v>
      </c>
      <c r="M59">
        <v>5</v>
      </c>
      <c r="N59">
        <v>3</v>
      </c>
      <c r="O59">
        <v>4</v>
      </c>
      <c r="P59">
        <v>6</v>
      </c>
      <c r="Q59">
        <v>6</v>
      </c>
      <c r="R59">
        <v>5</v>
      </c>
      <c r="S59">
        <v>0</v>
      </c>
      <c r="U59">
        <v>5</v>
      </c>
      <c r="V59">
        <v>2</v>
      </c>
      <c r="W59">
        <v>1</v>
      </c>
      <c r="X59">
        <v>2</v>
      </c>
      <c r="Y59">
        <v>2</v>
      </c>
      <c r="Z59">
        <v>2</v>
      </c>
      <c r="AA59">
        <v>5</v>
      </c>
      <c r="AB59">
        <v>4</v>
      </c>
      <c r="AC59">
        <v>2</v>
      </c>
      <c r="AD59">
        <v>4</v>
      </c>
      <c r="AE59" s="35">
        <v>4</v>
      </c>
      <c r="AF59">
        <v>1</v>
      </c>
      <c r="AG59">
        <v>1</v>
      </c>
      <c r="AH59">
        <v>1</v>
      </c>
      <c r="AI59">
        <v>5</v>
      </c>
      <c r="AJ59">
        <v>4</v>
      </c>
      <c r="AK59">
        <v>4</v>
      </c>
      <c r="AL59">
        <v>4</v>
      </c>
      <c r="AM59">
        <v>3</v>
      </c>
      <c r="AN59">
        <v>2</v>
      </c>
      <c r="AO59">
        <v>3</v>
      </c>
      <c r="AP59">
        <v>5</v>
      </c>
      <c r="AQ59">
        <v>3</v>
      </c>
      <c r="AR59">
        <v>6</v>
      </c>
      <c r="AS59">
        <v>2</v>
      </c>
      <c r="AT59">
        <f t="shared" si="19"/>
        <v>3</v>
      </c>
      <c r="AU59">
        <f t="shared" si="6"/>
        <v>0</v>
      </c>
      <c r="AV59">
        <f t="shared" si="20"/>
        <v>2.75</v>
      </c>
      <c r="AW59">
        <f t="shared" si="7"/>
        <v>0</v>
      </c>
      <c r="AX59" t="s">
        <v>282</v>
      </c>
      <c r="AY59" t="s">
        <v>595</v>
      </c>
      <c r="AZ59" t="s">
        <v>596</v>
      </c>
      <c r="BA59">
        <v>2</v>
      </c>
      <c r="BC59">
        <f t="shared" si="2"/>
        <v>2</v>
      </c>
      <c r="BD59">
        <v>1</v>
      </c>
      <c r="BE59">
        <v>4</v>
      </c>
      <c r="BF59">
        <f t="shared" si="8"/>
        <v>1</v>
      </c>
      <c r="BG59" t="s">
        <v>292</v>
      </c>
      <c r="BH59" t="s">
        <v>286</v>
      </c>
      <c r="BI59" s="1">
        <v>3.1828703703703702E-3</v>
      </c>
      <c r="BK59" s="5" t="s">
        <v>1041</v>
      </c>
      <c r="BM59" s="11" t="b">
        <f t="shared" si="23"/>
        <v>0</v>
      </c>
      <c r="BN59" s="11" t="b">
        <f t="shared" si="23"/>
        <v>0</v>
      </c>
      <c r="BO59" s="11" t="b">
        <f t="shared" si="23"/>
        <v>0</v>
      </c>
      <c r="BP59" s="11" t="b">
        <f t="shared" si="23"/>
        <v>0</v>
      </c>
      <c r="BQ59" s="11" t="b">
        <f t="shared" si="17"/>
        <v>0</v>
      </c>
      <c r="BR59" s="11" t="b">
        <f t="shared" si="17"/>
        <v>0</v>
      </c>
      <c r="BU59" s="11" t="b">
        <f t="shared" si="9"/>
        <v>0</v>
      </c>
      <c r="BV59" s="11" t="b">
        <f t="shared" si="10"/>
        <v>0</v>
      </c>
      <c r="BW59" s="11" t="b">
        <f t="shared" si="25"/>
        <v>0</v>
      </c>
      <c r="BX59" s="11" t="b">
        <f t="shared" si="25"/>
        <v>0</v>
      </c>
      <c r="BY59" s="11" t="b">
        <f t="shared" si="25"/>
        <v>0</v>
      </c>
      <c r="BZ59" s="11" t="b">
        <f t="shared" si="25"/>
        <v>0</v>
      </c>
      <c r="CA59" s="11" t="b">
        <f t="shared" si="25"/>
        <v>0</v>
      </c>
      <c r="CB59" s="11" t="b">
        <f t="shared" si="25"/>
        <v>0</v>
      </c>
      <c r="CC59" s="11" t="b">
        <f t="shared" si="25"/>
        <v>0</v>
      </c>
      <c r="CD59" s="11" t="b">
        <f t="shared" si="25"/>
        <v>0</v>
      </c>
      <c r="CE59" s="11" t="b">
        <f t="shared" si="25"/>
        <v>0</v>
      </c>
      <c r="CF59" s="11" t="b">
        <f t="shared" si="25"/>
        <v>0</v>
      </c>
      <c r="CG59" s="11" t="b">
        <f t="shared" si="25"/>
        <v>0</v>
      </c>
      <c r="CH59" s="11" t="b">
        <f t="shared" si="25"/>
        <v>0</v>
      </c>
      <c r="CI59" s="11" t="b">
        <f t="shared" si="25"/>
        <v>0</v>
      </c>
      <c r="CJ59" s="11" t="b">
        <f t="shared" si="24"/>
        <v>0</v>
      </c>
      <c r="CK59" s="11" t="b">
        <f t="shared" si="21"/>
        <v>0</v>
      </c>
      <c r="CL59" s="11" t="b">
        <f t="shared" si="14"/>
        <v>0</v>
      </c>
    </row>
    <row r="60" spans="1:91">
      <c r="A60" t="s">
        <v>597</v>
      </c>
      <c r="B60" t="s">
        <v>598</v>
      </c>
      <c r="C60" t="s">
        <v>562</v>
      </c>
      <c r="D60" t="s">
        <v>70</v>
      </c>
      <c r="E60" t="s">
        <v>144</v>
      </c>
      <c r="F60" t="s">
        <v>83</v>
      </c>
      <c r="G60" t="s">
        <v>96</v>
      </c>
      <c r="H60" t="s">
        <v>599</v>
      </c>
      <c r="I60" t="str">
        <f t="shared" si="5"/>
        <v>i was born here??</v>
      </c>
      <c r="J60" t="s">
        <v>59</v>
      </c>
      <c r="K60" t="s">
        <v>98</v>
      </c>
      <c r="L60">
        <v>5</v>
      </c>
      <c r="M60">
        <v>3</v>
      </c>
      <c r="N60">
        <v>5</v>
      </c>
      <c r="O60">
        <v>3</v>
      </c>
      <c r="P60">
        <v>5</v>
      </c>
      <c r="Q60">
        <v>4</v>
      </c>
      <c r="R60">
        <v>2</v>
      </c>
      <c r="S60">
        <v>1</v>
      </c>
      <c r="T60">
        <v>2</v>
      </c>
      <c r="V60">
        <v>1</v>
      </c>
      <c r="W60">
        <v>2</v>
      </c>
      <c r="X60">
        <v>1</v>
      </c>
      <c r="Y60">
        <v>1</v>
      </c>
      <c r="Z60">
        <v>3</v>
      </c>
      <c r="AA60">
        <v>4</v>
      </c>
      <c r="AB60">
        <v>2</v>
      </c>
      <c r="AC60">
        <v>4</v>
      </c>
      <c r="AD60">
        <v>2</v>
      </c>
      <c r="AE60" s="35">
        <v>1</v>
      </c>
      <c r="AF60">
        <v>1</v>
      </c>
      <c r="AG60">
        <v>2</v>
      </c>
      <c r="AH60">
        <v>0</v>
      </c>
      <c r="AI60">
        <v>5</v>
      </c>
      <c r="AJ60">
        <v>3</v>
      </c>
      <c r="AK60">
        <v>5</v>
      </c>
      <c r="AL60">
        <v>3</v>
      </c>
      <c r="AM60">
        <v>3</v>
      </c>
      <c r="AN60">
        <v>3</v>
      </c>
      <c r="AO60">
        <v>3</v>
      </c>
      <c r="AP60">
        <v>2</v>
      </c>
      <c r="AQ60">
        <v>2</v>
      </c>
      <c r="AR60">
        <v>6</v>
      </c>
      <c r="AS60">
        <v>2</v>
      </c>
      <c r="AT60">
        <f t="shared" si="19"/>
        <v>2.5</v>
      </c>
      <c r="AU60">
        <f t="shared" si="6"/>
        <v>0</v>
      </c>
      <c r="AV60">
        <f t="shared" si="20"/>
        <v>2</v>
      </c>
      <c r="AW60">
        <f t="shared" si="7"/>
        <v>0</v>
      </c>
      <c r="AX60" t="s">
        <v>282</v>
      </c>
      <c r="AY60" t="s">
        <v>358</v>
      </c>
      <c r="AZ60" t="s">
        <v>527</v>
      </c>
      <c r="BA60">
        <v>2</v>
      </c>
      <c r="BC60">
        <f t="shared" si="2"/>
        <v>2</v>
      </c>
      <c r="BD60">
        <v>2</v>
      </c>
      <c r="BE60">
        <v>5</v>
      </c>
      <c r="BF60">
        <f t="shared" si="8"/>
        <v>1</v>
      </c>
      <c r="BG60" t="s">
        <v>600</v>
      </c>
      <c r="BH60" t="s">
        <v>601</v>
      </c>
      <c r="BI60" s="1">
        <v>4.6874999999999998E-3</v>
      </c>
      <c r="BJ60" t="s">
        <v>602</v>
      </c>
      <c r="BK60" s="5" t="s">
        <v>1042</v>
      </c>
      <c r="BM60" s="11" t="b">
        <f t="shared" ref="BM60:BP79" si="26">ISNUMBER(SEARCH(BM$2,$BL60))</f>
        <v>0</v>
      </c>
      <c r="BN60" s="11" t="b">
        <f t="shared" si="26"/>
        <v>0</v>
      </c>
      <c r="BO60" s="11" t="b">
        <f t="shared" si="26"/>
        <v>0</v>
      </c>
      <c r="BP60" s="11" t="b">
        <f t="shared" si="26"/>
        <v>0</v>
      </c>
      <c r="BQ60" s="11" t="b">
        <f t="shared" si="17"/>
        <v>0</v>
      </c>
      <c r="BR60" s="11" t="b">
        <f t="shared" si="17"/>
        <v>0</v>
      </c>
      <c r="BS60" s="5" t="s">
        <v>1061</v>
      </c>
      <c r="BT60" s="5" t="s">
        <v>1070</v>
      </c>
      <c r="BU60" s="11" t="b">
        <f t="shared" si="9"/>
        <v>0</v>
      </c>
      <c r="BV60" s="11" t="b">
        <f t="shared" si="10"/>
        <v>1</v>
      </c>
      <c r="BW60" s="11" t="b">
        <f t="shared" si="25"/>
        <v>1</v>
      </c>
      <c r="BX60" s="11" t="b">
        <f t="shared" si="25"/>
        <v>0</v>
      </c>
      <c r="BY60" s="11" t="b">
        <f t="shared" si="25"/>
        <v>0</v>
      </c>
      <c r="BZ60" s="11" t="b">
        <f t="shared" si="25"/>
        <v>0</v>
      </c>
      <c r="CA60" s="11" t="b">
        <f t="shared" si="25"/>
        <v>0</v>
      </c>
      <c r="CB60" s="11" t="b">
        <f t="shared" si="25"/>
        <v>0</v>
      </c>
      <c r="CC60" s="11" t="b">
        <f t="shared" si="25"/>
        <v>0</v>
      </c>
      <c r="CD60" s="11" t="b">
        <f t="shared" si="25"/>
        <v>0</v>
      </c>
      <c r="CE60" s="11" t="b">
        <f t="shared" si="25"/>
        <v>0</v>
      </c>
      <c r="CF60" s="11" t="b">
        <f t="shared" si="25"/>
        <v>0</v>
      </c>
      <c r="CG60" s="11" t="b">
        <f t="shared" si="25"/>
        <v>0</v>
      </c>
      <c r="CH60" s="11" t="b">
        <f t="shared" si="25"/>
        <v>0</v>
      </c>
      <c r="CI60" s="11" t="b">
        <f t="shared" si="25"/>
        <v>0</v>
      </c>
      <c r="CJ60" s="11" t="b">
        <f t="shared" si="24"/>
        <v>0</v>
      </c>
      <c r="CK60" s="11" t="b">
        <f t="shared" si="21"/>
        <v>0</v>
      </c>
      <c r="CL60" s="11" t="b">
        <f t="shared" si="14"/>
        <v>0</v>
      </c>
    </row>
    <row r="61" spans="1:91">
      <c r="A61" t="s">
        <v>603</v>
      </c>
      <c r="B61" t="s">
        <v>604</v>
      </c>
      <c r="C61" t="s">
        <v>562</v>
      </c>
      <c r="D61" t="s">
        <v>70</v>
      </c>
      <c r="E61" t="s">
        <v>55</v>
      </c>
      <c r="F61" t="s">
        <v>56</v>
      </c>
      <c r="G61" t="s">
        <v>72</v>
      </c>
      <c r="H61" t="s">
        <v>254</v>
      </c>
      <c r="I61" t="str">
        <f t="shared" si="5"/>
        <v>Poland</v>
      </c>
      <c r="J61" t="s">
        <v>59</v>
      </c>
      <c r="K61" t="s">
        <v>444</v>
      </c>
      <c r="L61">
        <v>3</v>
      </c>
      <c r="M61">
        <v>2</v>
      </c>
      <c r="N61">
        <v>3</v>
      </c>
      <c r="O61">
        <v>4</v>
      </c>
      <c r="P61">
        <v>4</v>
      </c>
      <c r="Q61">
        <v>5</v>
      </c>
      <c r="R61">
        <v>3</v>
      </c>
      <c r="S61">
        <v>0</v>
      </c>
      <c r="U61">
        <v>6</v>
      </c>
      <c r="V61">
        <v>5</v>
      </c>
      <c r="W61">
        <v>4</v>
      </c>
      <c r="X61">
        <v>5</v>
      </c>
      <c r="Y61">
        <v>4</v>
      </c>
      <c r="Z61">
        <v>5</v>
      </c>
      <c r="AA61">
        <v>6</v>
      </c>
      <c r="AB61">
        <v>4</v>
      </c>
      <c r="AC61">
        <v>1</v>
      </c>
      <c r="AD61">
        <v>5</v>
      </c>
      <c r="AE61" s="35">
        <v>5</v>
      </c>
      <c r="AF61">
        <v>5</v>
      </c>
      <c r="AG61">
        <v>6</v>
      </c>
      <c r="AH61">
        <v>6</v>
      </c>
      <c r="AI61">
        <v>6</v>
      </c>
      <c r="AJ61">
        <v>6</v>
      </c>
      <c r="AK61">
        <v>4</v>
      </c>
      <c r="AL61">
        <v>3</v>
      </c>
      <c r="AM61">
        <v>6</v>
      </c>
      <c r="AN61">
        <v>6</v>
      </c>
      <c r="AO61">
        <v>6</v>
      </c>
      <c r="AP61">
        <v>6</v>
      </c>
      <c r="AQ61">
        <v>6</v>
      </c>
      <c r="AR61">
        <v>6</v>
      </c>
      <c r="AS61">
        <v>2</v>
      </c>
      <c r="AT61">
        <f t="shared" si="19"/>
        <v>5.125</v>
      </c>
      <c r="AU61">
        <f t="shared" si="6"/>
        <v>1</v>
      </c>
      <c r="AV61">
        <f t="shared" si="20"/>
        <v>4.75</v>
      </c>
      <c r="AW61">
        <f t="shared" si="7"/>
        <v>1</v>
      </c>
      <c r="AX61" t="s">
        <v>282</v>
      </c>
      <c r="AY61" t="s">
        <v>367</v>
      </c>
      <c r="AZ61" t="s">
        <v>368</v>
      </c>
      <c r="BA61">
        <v>0</v>
      </c>
      <c r="BB61">
        <v>2</v>
      </c>
      <c r="BC61">
        <f t="shared" si="2"/>
        <v>2</v>
      </c>
      <c r="BD61">
        <v>1</v>
      </c>
      <c r="BE61">
        <v>2</v>
      </c>
      <c r="BF61">
        <f t="shared" si="8"/>
        <v>1</v>
      </c>
      <c r="BG61" t="s">
        <v>292</v>
      </c>
      <c r="BH61" t="s">
        <v>286</v>
      </c>
      <c r="BI61" s="1">
        <v>9.3055555555555548E-3</v>
      </c>
      <c r="BJ61" t="s">
        <v>605</v>
      </c>
      <c r="BK61" s="5" t="s">
        <v>1051</v>
      </c>
      <c r="BM61" s="11" t="b">
        <f t="shared" si="26"/>
        <v>0</v>
      </c>
      <c r="BN61" s="11" t="b">
        <f t="shared" si="26"/>
        <v>0</v>
      </c>
      <c r="BO61" s="11" t="b">
        <f t="shared" si="26"/>
        <v>0</v>
      </c>
      <c r="BP61" s="11" t="b">
        <f t="shared" si="26"/>
        <v>0</v>
      </c>
      <c r="BQ61" s="11" t="b">
        <f t="shared" si="17"/>
        <v>0</v>
      </c>
      <c r="BR61" s="11" t="b">
        <f t="shared" si="17"/>
        <v>0</v>
      </c>
      <c r="BS61" s="5" t="s">
        <v>1071</v>
      </c>
      <c r="BU61" s="11" t="b">
        <f t="shared" si="9"/>
        <v>0</v>
      </c>
      <c r="BV61" s="11" t="b">
        <f t="shared" si="10"/>
        <v>0</v>
      </c>
      <c r="BW61" s="11" t="b">
        <f t="shared" si="25"/>
        <v>0</v>
      </c>
      <c r="BX61" s="11" t="b">
        <f t="shared" si="25"/>
        <v>0</v>
      </c>
      <c r="BY61" s="11" t="b">
        <f t="shared" si="25"/>
        <v>0</v>
      </c>
      <c r="BZ61" s="11" t="b">
        <f t="shared" si="25"/>
        <v>0</v>
      </c>
      <c r="CA61" s="11" t="b">
        <f t="shared" si="25"/>
        <v>0</v>
      </c>
      <c r="CB61" s="11" t="b">
        <f t="shared" si="25"/>
        <v>0</v>
      </c>
      <c r="CC61" s="11" t="b">
        <f t="shared" si="25"/>
        <v>1</v>
      </c>
      <c r="CD61" s="11" t="b">
        <f t="shared" si="25"/>
        <v>0</v>
      </c>
      <c r="CE61" s="11" t="b">
        <f t="shared" si="25"/>
        <v>0</v>
      </c>
      <c r="CF61" s="11" t="b">
        <f t="shared" si="25"/>
        <v>0</v>
      </c>
      <c r="CG61" s="11" t="b">
        <f t="shared" si="25"/>
        <v>0</v>
      </c>
      <c r="CH61" s="11" t="b">
        <f t="shared" si="25"/>
        <v>0</v>
      </c>
      <c r="CI61" s="11" t="b">
        <f t="shared" si="25"/>
        <v>0</v>
      </c>
      <c r="CJ61" s="11" t="b">
        <f t="shared" si="24"/>
        <v>0</v>
      </c>
      <c r="CK61" s="11" t="b">
        <f t="shared" si="21"/>
        <v>0</v>
      </c>
      <c r="CL61" s="11" t="b">
        <f t="shared" si="14"/>
        <v>0</v>
      </c>
      <c r="CM61" t="s">
        <v>92</v>
      </c>
    </row>
    <row r="62" spans="1:91">
      <c r="A62" t="s">
        <v>606</v>
      </c>
      <c r="B62" t="s">
        <v>607</v>
      </c>
      <c r="C62" t="s">
        <v>562</v>
      </c>
      <c r="D62" t="s">
        <v>54</v>
      </c>
      <c r="E62" t="s">
        <v>71</v>
      </c>
      <c r="F62" t="s">
        <v>116</v>
      </c>
      <c r="G62" t="s">
        <v>72</v>
      </c>
      <c r="H62" t="s">
        <v>608</v>
      </c>
      <c r="I62" t="str">
        <f t="shared" si="5"/>
        <v>greece</v>
      </c>
      <c r="J62" t="s">
        <v>74</v>
      </c>
      <c r="K62" t="s">
        <v>60</v>
      </c>
      <c r="L62">
        <v>3</v>
      </c>
      <c r="M62">
        <v>4</v>
      </c>
      <c r="N62">
        <v>3</v>
      </c>
      <c r="O62">
        <v>3</v>
      </c>
      <c r="P62">
        <v>5</v>
      </c>
      <c r="Q62">
        <v>4</v>
      </c>
      <c r="R62">
        <v>5</v>
      </c>
      <c r="S62">
        <v>0</v>
      </c>
      <c r="U62">
        <v>4</v>
      </c>
      <c r="V62">
        <v>6</v>
      </c>
      <c r="W62">
        <v>6</v>
      </c>
      <c r="X62">
        <v>6</v>
      </c>
      <c r="Y62">
        <v>6</v>
      </c>
      <c r="Z62">
        <v>6</v>
      </c>
      <c r="AA62">
        <v>6</v>
      </c>
      <c r="AB62">
        <v>5</v>
      </c>
      <c r="AC62">
        <v>1</v>
      </c>
      <c r="AD62">
        <v>5</v>
      </c>
      <c r="AE62" s="35">
        <v>6</v>
      </c>
      <c r="AF62">
        <v>6</v>
      </c>
      <c r="AG62">
        <v>6</v>
      </c>
      <c r="AH62">
        <v>6</v>
      </c>
      <c r="AI62">
        <v>6</v>
      </c>
      <c r="AJ62">
        <v>6</v>
      </c>
      <c r="AK62">
        <v>6</v>
      </c>
      <c r="AL62">
        <v>6</v>
      </c>
      <c r="AM62">
        <v>6</v>
      </c>
      <c r="AN62">
        <v>6</v>
      </c>
      <c r="AO62">
        <v>6</v>
      </c>
      <c r="AP62">
        <v>6</v>
      </c>
      <c r="AQ62">
        <v>6</v>
      </c>
      <c r="AR62">
        <v>6</v>
      </c>
      <c r="AS62">
        <v>4</v>
      </c>
      <c r="AT62">
        <f t="shared" si="19"/>
        <v>6</v>
      </c>
      <c r="AU62">
        <f t="shared" si="6"/>
        <v>1</v>
      </c>
      <c r="AV62">
        <f t="shared" si="20"/>
        <v>5.75</v>
      </c>
      <c r="AW62">
        <f t="shared" si="7"/>
        <v>1</v>
      </c>
      <c r="AX62" t="s">
        <v>282</v>
      </c>
      <c r="AY62" t="s">
        <v>609</v>
      </c>
      <c r="AZ62" t="s">
        <v>610</v>
      </c>
      <c r="BA62">
        <v>0</v>
      </c>
      <c r="BB62">
        <v>2</v>
      </c>
      <c r="BC62">
        <f t="shared" si="2"/>
        <v>2</v>
      </c>
      <c r="BD62">
        <v>1</v>
      </c>
      <c r="BE62">
        <v>2</v>
      </c>
      <c r="BF62">
        <f t="shared" si="8"/>
        <v>1</v>
      </c>
      <c r="BG62" t="s">
        <v>292</v>
      </c>
      <c r="BH62" t="s">
        <v>286</v>
      </c>
      <c r="BI62" t="s">
        <v>611</v>
      </c>
      <c r="BJ62" t="s">
        <v>612</v>
      </c>
      <c r="BK62" s="5" t="s">
        <v>736</v>
      </c>
      <c r="BL62" s="5" t="s">
        <v>1151</v>
      </c>
      <c r="BM62" s="11" t="b">
        <f t="shared" si="26"/>
        <v>0</v>
      </c>
      <c r="BN62" s="11" t="b">
        <f t="shared" si="26"/>
        <v>1</v>
      </c>
      <c r="BO62" s="11" t="b">
        <f t="shared" si="26"/>
        <v>0</v>
      </c>
      <c r="BP62" s="11" t="b">
        <f t="shared" si="26"/>
        <v>0</v>
      </c>
      <c r="BQ62" s="11" t="b">
        <f t="shared" si="17"/>
        <v>0</v>
      </c>
      <c r="BR62" s="11" t="b">
        <f t="shared" si="17"/>
        <v>0</v>
      </c>
      <c r="BU62" s="11" t="b">
        <f t="shared" si="9"/>
        <v>0</v>
      </c>
      <c r="BV62" s="11" t="b">
        <f t="shared" si="10"/>
        <v>0</v>
      </c>
      <c r="BW62" s="11" t="b">
        <f t="shared" si="25"/>
        <v>0</v>
      </c>
      <c r="BX62" s="11" t="b">
        <f t="shared" si="25"/>
        <v>0</v>
      </c>
      <c r="BY62" s="11" t="b">
        <f t="shared" si="25"/>
        <v>0</v>
      </c>
      <c r="BZ62" s="11" t="b">
        <f t="shared" si="25"/>
        <v>0</v>
      </c>
      <c r="CA62" s="11" t="b">
        <f t="shared" si="25"/>
        <v>0</v>
      </c>
      <c r="CB62" s="11" t="b">
        <f t="shared" si="25"/>
        <v>0</v>
      </c>
      <c r="CC62" s="11" t="b">
        <f t="shared" si="25"/>
        <v>0</v>
      </c>
      <c r="CD62" s="11" t="b">
        <f t="shared" si="25"/>
        <v>0</v>
      </c>
      <c r="CE62" s="11" t="b">
        <f t="shared" si="25"/>
        <v>0</v>
      </c>
      <c r="CF62" s="11" t="b">
        <f t="shared" si="25"/>
        <v>0</v>
      </c>
      <c r="CG62" s="11" t="b">
        <f t="shared" si="25"/>
        <v>0</v>
      </c>
      <c r="CH62" s="11" t="b">
        <f t="shared" si="25"/>
        <v>0</v>
      </c>
      <c r="CI62" s="11" t="b">
        <f t="shared" si="25"/>
        <v>0</v>
      </c>
      <c r="CJ62" s="11" t="b">
        <f t="shared" si="24"/>
        <v>0</v>
      </c>
      <c r="CK62" s="11" t="b">
        <f t="shared" si="21"/>
        <v>0</v>
      </c>
      <c r="CL62" s="11" t="b">
        <f t="shared" si="14"/>
        <v>0</v>
      </c>
    </row>
    <row r="63" spans="1:91">
      <c r="A63" t="s">
        <v>613</v>
      </c>
      <c r="B63" t="s">
        <v>614</v>
      </c>
      <c r="C63" t="s">
        <v>562</v>
      </c>
      <c r="D63" t="s">
        <v>54</v>
      </c>
      <c r="E63" t="s">
        <v>144</v>
      </c>
      <c r="F63" t="s">
        <v>116</v>
      </c>
      <c r="G63" t="s">
        <v>57</v>
      </c>
      <c r="H63" t="s">
        <v>254</v>
      </c>
      <c r="I63" t="str">
        <f t="shared" si="5"/>
        <v>Poland</v>
      </c>
      <c r="J63" t="s">
        <v>59</v>
      </c>
      <c r="K63" t="s">
        <v>60</v>
      </c>
      <c r="L63">
        <v>3</v>
      </c>
      <c r="M63">
        <v>1</v>
      </c>
      <c r="N63">
        <v>3</v>
      </c>
      <c r="O63">
        <v>2</v>
      </c>
      <c r="P63">
        <v>1</v>
      </c>
      <c r="Q63">
        <v>3</v>
      </c>
      <c r="R63">
        <v>1</v>
      </c>
      <c r="S63">
        <v>0</v>
      </c>
      <c r="U63">
        <v>6</v>
      </c>
      <c r="V63">
        <v>6</v>
      </c>
      <c r="W63">
        <v>6</v>
      </c>
      <c r="X63">
        <v>4</v>
      </c>
      <c r="Y63">
        <v>4</v>
      </c>
      <c r="Z63">
        <v>6</v>
      </c>
      <c r="AA63">
        <v>6</v>
      </c>
      <c r="AB63">
        <v>5</v>
      </c>
      <c r="AC63">
        <v>2</v>
      </c>
      <c r="AD63">
        <v>4</v>
      </c>
      <c r="AE63" s="35">
        <v>5</v>
      </c>
      <c r="AF63">
        <v>3</v>
      </c>
      <c r="AG63">
        <v>4</v>
      </c>
      <c r="AH63">
        <v>4</v>
      </c>
      <c r="AI63">
        <v>4</v>
      </c>
      <c r="AJ63">
        <v>4</v>
      </c>
      <c r="AK63">
        <v>4</v>
      </c>
      <c r="AL63">
        <v>4</v>
      </c>
      <c r="AM63">
        <v>4</v>
      </c>
      <c r="AN63">
        <v>2</v>
      </c>
      <c r="AO63">
        <v>3</v>
      </c>
      <c r="AP63">
        <v>4</v>
      </c>
      <c r="AQ63">
        <v>4</v>
      </c>
      <c r="AR63">
        <v>6</v>
      </c>
      <c r="AS63">
        <v>2</v>
      </c>
      <c r="AT63">
        <f t="shared" si="19"/>
        <v>4</v>
      </c>
      <c r="AU63">
        <f t="shared" si="6"/>
        <v>1</v>
      </c>
      <c r="AV63">
        <f t="shared" si="20"/>
        <v>5.125</v>
      </c>
      <c r="AW63">
        <f t="shared" si="7"/>
        <v>1</v>
      </c>
      <c r="AX63" t="s">
        <v>145</v>
      </c>
      <c r="AY63" t="s">
        <v>615</v>
      </c>
      <c r="AZ63" t="s">
        <v>616</v>
      </c>
      <c r="BA63">
        <v>1</v>
      </c>
      <c r="BC63">
        <f t="shared" si="2"/>
        <v>1</v>
      </c>
      <c r="BD63">
        <v>1</v>
      </c>
      <c r="BE63">
        <v>1</v>
      </c>
      <c r="BF63">
        <f t="shared" si="8"/>
        <v>0</v>
      </c>
      <c r="BG63" t="s">
        <v>453</v>
      </c>
      <c r="BH63" t="s">
        <v>149</v>
      </c>
      <c r="BI63" s="1">
        <v>1.9444444444444442E-3</v>
      </c>
      <c r="BK63" s="5" t="s">
        <v>1041</v>
      </c>
      <c r="BM63" s="11" t="b">
        <f t="shared" si="26"/>
        <v>0</v>
      </c>
      <c r="BN63" s="11" t="b">
        <f t="shared" si="26"/>
        <v>0</v>
      </c>
      <c r="BO63" s="11" t="b">
        <f t="shared" si="26"/>
        <v>0</v>
      </c>
      <c r="BP63" s="11" t="b">
        <f t="shared" si="26"/>
        <v>0</v>
      </c>
      <c r="BQ63" s="11" t="b">
        <f t="shared" si="17"/>
        <v>0</v>
      </c>
      <c r="BR63" s="11" t="b">
        <f t="shared" si="17"/>
        <v>0</v>
      </c>
      <c r="BU63" s="11" t="b">
        <f t="shared" si="9"/>
        <v>0</v>
      </c>
      <c r="BV63" s="11" t="b">
        <f t="shared" si="10"/>
        <v>0</v>
      </c>
      <c r="BW63" s="11" t="b">
        <f t="shared" si="25"/>
        <v>0</v>
      </c>
      <c r="BX63" s="11" t="b">
        <f t="shared" si="25"/>
        <v>0</v>
      </c>
      <c r="BY63" s="11" t="b">
        <f t="shared" si="25"/>
        <v>0</v>
      </c>
      <c r="BZ63" s="11" t="b">
        <f t="shared" si="25"/>
        <v>0</v>
      </c>
      <c r="CA63" s="11" t="b">
        <f t="shared" si="25"/>
        <v>0</v>
      </c>
      <c r="CB63" s="11" t="b">
        <f t="shared" si="25"/>
        <v>0</v>
      </c>
      <c r="CC63" s="11" t="b">
        <f t="shared" si="25"/>
        <v>0</v>
      </c>
      <c r="CD63" s="11" t="b">
        <f t="shared" si="25"/>
        <v>0</v>
      </c>
      <c r="CE63" s="11" t="b">
        <f t="shared" si="25"/>
        <v>0</v>
      </c>
      <c r="CF63" s="11" t="b">
        <f t="shared" si="25"/>
        <v>0</v>
      </c>
      <c r="CG63" s="11" t="b">
        <f t="shared" si="25"/>
        <v>0</v>
      </c>
      <c r="CH63" s="11" t="b">
        <f t="shared" si="25"/>
        <v>0</v>
      </c>
      <c r="CI63" s="11" t="b">
        <f t="shared" si="25"/>
        <v>0</v>
      </c>
      <c r="CJ63" s="11" t="b">
        <f t="shared" si="24"/>
        <v>0</v>
      </c>
      <c r="CK63" s="11" t="b">
        <f t="shared" si="21"/>
        <v>0</v>
      </c>
      <c r="CL63" s="11" t="b">
        <f t="shared" si="14"/>
        <v>0</v>
      </c>
    </row>
    <row r="64" spans="1:91">
      <c r="A64" t="s">
        <v>617</v>
      </c>
      <c r="B64" t="s">
        <v>618</v>
      </c>
      <c r="C64" t="s">
        <v>562</v>
      </c>
      <c r="D64" t="s">
        <v>54</v>
      </c>
      <c r="E64" t="s">
        <v>82</v>
      </c>
      <c r="F64" t="s">
        <v>116</v>
      </c>
      <c r="G64" t="s">
        <v>57</v>
      </c>
      <c r="H64" t="s">
        <v>58</v>
      </c>
      <c r="I64" t="str">
        <f t="shared" si="5"/>
        <v>Portugal</v>
      </c>
      <c r="J64" t="s">
        <v>59</v>
      </c>
      <c r="K64" t="s">
        <v>60</v>
      </c>
      <c r="L64">
        <v>0</v>
      </c>
      <c r="M64">
        <v>3</v>
      </c>
      <c r="N64">
        <v>0</v>
      </c>
      <c r="O64">
        <v>2</v>
      </c>
      <c r="P64">
        <v>0</v>
      </c>
      <c r="Q64">
        <v>3</v>
      </c>
      <c r="R64">
        <v>2</v>
      </c>
      <c r="S64">
        <v>0</v>
      </c>
      <c r="U64">
        <v>5</v>
      </c>
      <c r="V64">
        <v>2</v>
      </c>
      <c r="W64">
        <v>5</v>
      </c>
      <c r="X64">
        <v>6</v>
      </c>
      <c r="Y64">
        <v>6</v>
      </c>
      <c r="Z64">
        <v>5</v>
      </c>
      <c r="AA64">
        <v>6</v>
      </c>
      <c r="AB64">
        <v>2</v>
      </c>
      <c r="AC64">
        <v>4</v>
      </c>
      <c r="AD64">
        <v>2</v>
      </c>
      <c r="AE64" s="35">
        <v>0</v>
      </c>
      <c r="AF64">
        <v>5</v>
      </c>
      <c r="AG64">
        <v>2</v>
      </c>
      <c r="AH64">
        <v>1</v>
      </c>
      <c r="AI64">
        <v>6</v>
      </c>
      <c r="AJ64">
        <v>1</v>
      </c>
      <c r="AK64">
        <v>5</v>
      </c>
      <c r="AL64">
        <v>4</v>
      </c>
      <c r="AM64">
        <v>0</v>
      </c>
      <c r="AN64">
        <v>0</v>
      </c>
      <c r="AO64">
        <v>0</v>
      </c>
      <c r="AP64">
        <v>0</v>
      </c>
      <c r="AQ64">
        <v>1</v>
      </c>
      <c r="AR64">
        <v>6</v>
      </c>
      <c r="AS64">
        <v>0</v>
      </c>
      <c r="AT64">
        <f t="shared" si="19"/>
        <v>3</v>
      </c>
      <c r="AU64">
        <f t="shared" si="6"/>
        <v>0</v>
      </c>
      <c r="AV64">
        <f t="shared" si="20"/>
        <v>4.25</v>
      </c>
      <c r="AW64">
        <f t="shared" si="7"/>
        <v>1</v>
      </c>
      <c r="AX64" t="s">
        <v>297</v>
      </c>
      <c r="AY64" t="s">
        <v>619</v>
      </c>
      <c r="AZ64" t="s">
        <v>620</v>
      </c>
      <c r="BA64">
        <v>0</v>
      </c>
      <c r="BB64">
        <v>0</v>
      </c>
      <c r="BC64">
        <f t="shared" si="2"/>
        <v>0</v>
      </c>
      <c r="BD64">
        <v>2</v>
      </c>
      <c r="BE64">
        <v>5</v>
      </c>
      <c r="BF64">
        <f t="shared" si="8"/>
        <v>1</v>
      </c>
      <c r="BG64" t="s">
        <v>621</v>
      </c>
      <c r="BH64" t="s">
        <v>622</v>
      </c>
      <c r="BI64" s="1">
        <v>5.3356481481481484E-3</v>
      </c>
      <c r="BJ64" t="s">
        <v>623</v>
      </c>
      <c r="BK64" s="5" t="s">
        <v>736</v>
      </c>
      <c r="BL64" s="5" t="s">
        <v>1154</v>
      </c>
      <c r="BM64" s="11" t="b">
        <f t="shared" si="26"/>
        <v>0</v>
      </c>
      <c r="BN64" s="11" t="b">
        <f t="shared" si="26"/>
        <v>0</v>
      </c>
      <c r="BO64" s="11" t="b">
        <f t="shared" si="26"/>
        <v>0</v>
      </c>
      <c r="BP64" s="11" t="b">
        <f t="shared" si="26"/>
        <v>0</v>
      </c>
      <c r="BQ64" s="11" t="b">
        <f t="shared" si="17"/>
        <v>0</v>
      </c>
      <c r="BR64" s="11" t="b">
        <f t="shared" si="17"/>
        <v>0</v>
      </c>
      <c r="BS64" s="5" t="s">
        <v>1066</v>
      </c>
      <c r="BU64" s="11" t="b">
        <f t="shared" si="9"/>
        <v>1</v>
      </c>
      <c r="BV64" s="11" t="b">
        <f t="shared" si="10"/>
        <v>0</v>
      </c>
      <c r="BW64" s="11" t="b">
        <f t="shared" si="25"/>
        <v>0</v>
      </c>
      <c r="BX64" s="11" t="b">
        <f t="shared" si="25"/>
        <v>0</v>
      </c>
      <c r="BY64" s="11" t="b">
        <f t="shared" si="25"/>
        <v>0</v>
      </c>
      <c r="BZ64" s="11" t="b">
        <f t="shared" si="25"/>
        <v>0</v>
      </c>
      <c r="CA64" s="11" t="b">
        <f t="shared" si="25"/>
        <v>0</v>
      </c>
      <c r="CB64" s="11" t="b">
        <f t="shared" si="25"/>
        <v>0</v>
      </c>
      <c r="CC64" s="11" t="b">
        <f t="shared" si="25"/>
        <v>1</v>
      </c>
      <c r="CD64" s="11" t="b">
        <f t="shared" si="25"/>
        <v>0</v>
      </c>
      <c r="CE64" s="11" t="b">
        <f t="shared" si="25"/>
        <v>0</v>
      </c>
      <c r="CF64" s="11" t="b">
        <f t="shared" si="25"/>
        <v>0</v>
      </c>
      <c r="CG64" s="11" t="b">
        <f t="shared" si="25"/>
        <v>0</v>
      </c>
      <c r="CH64" s="11" t="b">
        <f t="shared" si="25"/>
        <v>0</v>
      </c>
      <c r="CI64" s="11" t="b">
        <f t="shared" si="25"/>
        <v>0</v>
      </c>
      <c r="CJ64" s="11" t="b">
        <f t="shared" si="24"/>
        <v>0</v>
      </c>
      <c r="CK64" s="11" t="b">
        <f t="shared" si="21"/>
        <v>0</v>
      </c>
      <c r="CL64" s="11" t="b">
        <f t="shared" si="14"/>
        <v>0</v>
      </c>
      <c r="CM64" t="s">
        <v>624</v>
      </c>
    </row>
    <row r="65" spans="1:91">
      <c r="A65" t="s">
        <v>625</v>
      </c>
      <c r="B65" t="s">
        <v>626</v>
      </c>
      <c r="C65" t="s">
        <v>562</v>
      </c>
      <c r="D65" t="s">
        <v>70</v>
      </c>
      <c r="E65" t="s">
        <v>71</v>
      </c>
      <c r="F65" t="s">
        <v>56</v>
      </c>
      <c r="G65" t="s">
        <v>96</v>
      </c>
      <c r="H65" t="s">
        <v>58</v>
      </c>
      <c r="I65" t="str">
        <f t="shared" si="5"/>
        <v>Portugal</v>
      </c>
      <c r="J65" t="s">
        <v>59</v>
      </c>
      <c r="K65" t="s">
        <v>60</v>
      </c>
      <c r="L65">
        <v>1</v>
      </c>
      <c r="M65">
        <v>5</v>
      </c>
      <c r="N65">
        <v>4</v>
      </c>
      <c r="O65">
        <v>3</v>
      </c>
      <c r="P65">
        <v>5</v>
      </c>
      <c r="Q65">
        <v>5</v>
      </c>
      <c r="R65">
        <v>2</v>
      </c>
      <c r="S65">
        <v>0</v>
      </c>
      <c r="U65">
        <v>5</v>
      </c>
      <c r="V65">
        <v>4</v>
      </c>
      <c r="W65">
        <v>5</v>
      </c>
      <c r="X65">
        <v>4</v>
      </c>
      <c r="Y65">
        <v>6</v>
      </c>
      <c r="Z65">
        <v>1</v>
      </c>
      <c r="AA65">
        <v>3</v>
      </c>
      <c r="AB65">
        <v>1</v>
      </c>
      <c r="AC65">
        <v>6</v>
      </c>
      <c r="AD65">
        <v>0</v>
      </c>
      <c r="AE65" s="35">
        <v>5</v>
      </c>
      <c r="AF65">
        <v>6</v>
      </c>
      <c r="AG65">
        <v>4</v>
      </c>
      <c r="AH65">
        <v>4</v>
      </c>
      <c r="AI65">
        <v>5</v>
      </c>
      <c r="AJ65">
        <v>6</v>
      </c>
      <c r="AK65">
        <v>0</v>
      </c>
      <c r="AL65">
        <v>0</v>
      </c>
      <c r="AM65">
        <v>6</v>
      </c>
      <c r="AN65">
        <v>6</v>
      </c>
      <c r="AO65">
        <v>6</v>
      </c>
      <c r="AP65">
        <v>6</v>
      </c>
      <c r="AQ65">
        <v>6</v>
      </c>
      <c r="AR65">
        <v>6</v>
      </c>
      <c r="AS65">
        <v>0</v>
      </c>
      <c r="AT65">
        <f t="shared" si="19"/>
        <v>3.75</v>
      </c>
      <c r="AU65">
        <f t="shared" si="6"/>
        <v>1</v>
      </c>
      <c r="AV65">
        <f t="shared" si="20"/>
        <v>3</v>
      </c>
      <c r="AW65">
        <f t="shared" si="7"/>
        <v>0</v>
      </c>
      <c r="AX65" t="s">
        <v>61</v>
      </c>
      <c r="AY65" t="s">
        <v>627</v>
      </c>
      <c r="AZ65" t="s">
        <v>628</v>
      </c>
      <c r="BA65">
        <v>2</v>
      </c>
      <c r="BC65">
        <f t="shared" si="2"/>
        <v>2</v>
      </c>
      <c r="BD65">
        <v>2</v>
      </c>
      <c r="BE65">
        <v>5</v>
      </c>
      <c r="BF65">
        <f t="shared" si="8"/>
        <v>1</v>
      </c>
      <c r="BG65" t="s">
        <v>629</v>
      </c>
      <c r="BH65" t="s">
        <v>630</v>
      </c>
      <c r="BI65" s="1">
        <v>1.1087962962962964E-2</v>
      </c>
      <c r="BJ65" t="s">
        <v>631</v>
      </c>
      <c r="BK65" s="5" t="s">
        <v>1042</v>
      </c>
      <c r="BM65" s="11" t="b">
        <f t="shared" si="26"/>
        <v>0</v>
      </c>
      <c r="BN65" s="11" t="b">
        <f t="shared" si="26"/>
        <v>0</v>
      </c>
      <c r="BO65" s="11" t="b">
        <f t="shared" si="26"/>
        <v>0</v>
      </c>
      <c r="BP65" s="11" t="b">
        <f t="shared" si="26"/>
        <v>0</v>
      </c>
      <c r="BQ65" s="11" t="b">
        <f t="shared" si="17"/>
        <v>0</v>
      </c>
      <c r="BR65" s="11" t="b">
        <f t="shared" si="17"/>
        <v>0</v>
      </c>
      <c r="BS65" s="5" t="s">
        <v>1047</v>
      </c>
      <c r="BT65" s="5" t="s">
        <v>1072</v>
      </c>
      <c r="BU65" s="11" t="b">
        <f t="shared" si="9"/>
        <v>0</v>
      </c>
      <c r="BV65" s="11" t="b">
        <f t="shared" si="10"/>
        <v>0</v>
      </c>
      <c r="BW65" s="11" t="b">
        <f t="shared" si="25"/>
        <v>1</v>
      </c>
      <c r="BX65" s="11" t="b">
        <f t="shared" si="25"/>
        <v>0</v>
      </c>
      <c r="BY65" s="11" t="b">
        <f t="shared" si="25"/>
        <v>0</v>
      </c>
      <c r="BZ65" s="11" t="b">
        <f t="shared" si="25"/>
        <v>0</v>
      </c>
      <c r="CA65" s="11" t="b">
        <f t="shared" si="25"/>
        <v>0</v>
      </c>
      <c r="CB65" s="11" t="b">
        <f t="shared" si="25"/>
        <v>0</v>
      </c>
      <c r="CC65" s="11" t="b">
        <f t="shared" si="25"/>
        <v>0</v>
      </c>
      <c r="CD65" s="11" t="b">
        <f t="shared" si="25"/>
        <v>0</v>
      </c>
      <c r="CE65" s="11" t="b">
        <f t="shared" si="25"/>
        <v>0</v>
      </c>
      <c r="CF65" s="11" t="b">
        <f t="shared" si="25"/>
        <v>0</v>
      </c>
      <c r="CG65" s="11" t="b">
        <f t="shared" si="25"/>
        <v>0</v>
      </c>
      <c r="CH65" s="11" t="b">
        <f t="shared" si="25"/>
        <v>0</v>
      </c>
      <c r="CI65" s="11" t="b">
        <f t="shared" si="25"/>
        <v>0</v>
      </c>
      <c r="CJ65" s="11" t="b">
        <f t="shared" si="24"/>
        <v>0</v>
      </c>
      <c r="CK65" s="11" t="b">
        <f t="shared" si="21"/>
        <v>0</v>
      </c>
      <c r="CL65" s="11" t="b">
        <f t="shared" si="14"/>
        <v>0</v>
      </c>
    </row>
    <row r="66" spans="1:91">
      <c r="A66" t="s">
        <v>632</v>
      </c>
      <c r="B66" t="s">
        <v>633</v>
      </c>
      <c r="C66" t="s">
        <v>562</v>
      </c>
      <c r="D66" t="s">
        <v>70</v>
      </c>
      <c r="E66" t="s">
        <v>71</v>
      </c>
      <c r="F66" t="s">
        <v>56</v>
      </c>
      <c r="G66" t="s">
        <v>72</v>
      </c>
      <c r="H66" t="s">
        <v>109</v>
      </c>
      <c r="I66" t="str">
        <f t="shared" si="5"/>
        <v>UK</v>
      </c>
      <c r="J66" t="s">
        <v>59</v>
      </c>
      <c r="K66" t="s">
        <v>98</v>
      </c>
      <c r="L66">
        <v>2</v>
      </c>
      <c r="M66">
        <v>3</v>
      </c>
      <c r="N66">
        <v>2</v>
      </c>
      <c r="O66">
        <v>3</v>
      </c>
      <c r="P66">
        <v>1</v>
      </c>
      <c r="Q66">
        <v>3</v>
      </c>
      <c r="R66">
        <v>5</v>
      </c>
      <c r="S66">
        <v>1</v>
      </c>
      <c r="T66">
        <v>2</v>
      </c>
      <c r="V66">
        <v>4</v>
      </c>
      <c r="W66">
        <v>4</v>
      </c>
      <c r="X66">
        <v>3</v>
      </c>
      <c r="Y66">
        <v>4</v>
      </c>
      <c r="Z66">
        <v>4</v>
      </c>
      <c r="AA66">
        <v>4</v>
      </c>
      <c r="AB66">
        <v>4</v>
      </c>
      <c r="AC66">
        <v>2</v>
      </c>
      <c r="AD66">
        <v>4</v>
      </c>
      <c r="AE66" s="35">
        <v>4</v>
      </c>
      <c r="AF66">
        <v>1</v>
      </c>
      <c r="AG66">
        <v>5</v>
      </c>
      <c r="AH66">
        <v>5</v>
      </c>
      <c r="AI66">
        <v>5</v>
      </c>
      <c r="AJ66">
        <v>4</v>
      </c>
      <c r="AK66">
        <v>3</v>
      </c>
      <c r="AL66">
        <v>4</v>
      </c>
      <c r="AM66">
        <v>2</v>
      </c>
      <c r="AN66">
        <v>4</v>
      </c>
      <c r="AO66">
        <v>4</v>
      </c>
      <c r="AP66">
        <v>4</v>
      </c>
      <c r="AQ66">
        <v>5</v>
      </c>
      <c r="AR66">
        <v>6</v>
      </c>
      <c r="AS66">
        <v>1</v>
      </c>
      <c r="AT66">
        <f t="shared" si="19"/>
        <v>3.875</v>
      </c>
      <c r="AU66">
        <f t="shared" si="6"/>
        <v>1</v>
      </c>
      <c r="AV66">
        <f t="shared" si="20"/>
        <v>3.875</v>
      </c>
      <c r="AW66">
        <f t="shared" si="7"/>
        <v>1</v>
      </c>
      <c r="AX66" t="s">
        <v>86</v>
      </c>
      <c r="AY66" t="s">
        <v>634</v>
      </c>
      <c r="AZ66" t="s">
        <v>635</v>
      </c>
      <c r="BA66">
        <v>0</v>
      </c>
      <c r="BB66">
        <v>1</v>
      </c>
      <c r="BC66">
        <f t="shared" si="2"/>
        <v>1</v>
      </c>
      <c r="BD66">
        <v>1</v>
      </c>
      <c r="BE66">
        <v>1</v>
      </c>
      <c r="BF66">
        <f t="shared" si="8"/>
        <v>0</v>
      </c>
      <c r="BG66" t="s">
        <v>106</v>
      </c>
      <c r="BH66" t="s">
        <v>90</v>
      </c>
      <c r="BI66" s="1">
        <v>5.115740740740741E-3</v>
      </c>
      <c r="BJ66" t="s">
        <v>636</v>
      </c>
      <c r="BK66" s="5" t="s">
        <v>736</v>
      </c>
      <c r="BL66" s="5" t="s">
        <v>1155</v>
      </c>
      <c r="BM66" s="11" t="b">
        <f t="shared" si="26"/>
        <v>0</v>
      </c>
      <c r="BN66" s="11" t="b">
        <f t="shared" si="26"/>
        <v>0</v>
      </c>
      <c r="BO66" s="11" t="b">
        <f t="shared" si="26"/>
        <v>0</v>
      </c>
      <c r="BP66" s="11" t="b">
        <f t="shared" si="26"/>
        <v>0</v>
      </c>
      <c r="BQ66" s="11" t="b">
        <f t="shared" si="17"/>
        <v>0</v>
      </c>
      <c r="BR66" s="11" t="b">
        <f t="shared" si="17"/>
        <v>0</v>
      </c>
      <c r="BU66" s="11" t="b">
        <f t="shared" si="9"/>
        <v>0</v>
      </c>
      <c r="BV66" s="11" t="b">
        <f t="shared" si="10"/>
        <v>0</v>
      </c>
      <c r="BW66" s="11" t="b">
        <f t="shared" si="25"/>
        <v>0</v>
      </c>
      <c r="BX66" s="11" t="b">
        <f t="shared" si="25"/>
        <v>0</v>
      </c>
      <c r="BY66" s="11" t="b">
        <f t="shared" si="25"/>
        <v>0</v>
      </c>
      <c r="BZ66" s="11" t="b">
        <f t="shared" si="25"/>
        <v>0</v>
      </c>
      <c r="CA66" s="11" t="b">
        <f t="shared" si="25"/>
        <v>0</v>
      </c>
      <c r="CB66" s="11" t="b">
        <f t="shared" si="25"/>
        <v>0</v>
      </c>
      <c r="CC66" s="11" t="b">
        <f t="shared" si="25"/>
        <v>0</v>
      </c>
      <c r="CD66" s="11" t="b">
        <f t="shared" si="25"/>
        <v>0</v>
      </c>
      <c r="CE66" s="11" t="b">
        <f t="shared" si="25"/>
        <v>0</v>
      </c>
      <c r="CF66" s="11" t="b">
        <f t="shared" si="25"/>
        <v>0</v>
      </c>
      <c r="CG66" s="11" t="b">
        <f t="shared" si="25"/>
        <v>0</v>
      </c>
      <c r="CH66" s="11" t="b">
        <f t="shared" si="25"/>
        <v>0</v>
      </c>
      <c r="CI66" s="11" t="b">
        <f t="shared" si="25"/>
        <v>0</v>
      </c>
      <c r="CJ66" s="11" t="b">
        <f t="shared" si="24"/>
        <v>0</v>
      </c>
      <c r="CK66" s="11" t="b">
        <f t="shared" si="21"/>
        <v>0</v>
      </c>
      <c r="CL66" s="11" t="b">
        <f t="shared" si="14"/>
        <v>0</v>
      </c>
      <c r="CM66" t="s">
        <v>637</v>
      </c>
    </row>
    <row r="67" spans="1:91">
      <c r="A67" t="s">
        <v>638</v>
      </c>
      <c r="B67" t="s">
        <v>639</v>
      </c>
      <c r="C67" t="s">
        <v>562</v>
      </c>
      <c r="D67" t="s">
        <v>54</v>
      </c>
      <c r="E67" t="s">
        <v>71</v>
      </c>
      <c r="F67" t="s">
        <v>56</v>
      </c>
      <c r="G67" t="s">
        <v>96</v>
      </c>
      <c r="H67" t="s">
        <v>640</v>
      </c>
      <c r="I67" t="str">
        <f t="shared" si="5"/>
        <v>Latvia</v>
      </c>
      <c r="J67" t="s">
        <v>74</v>
      </c>
      <c r="K67" t="s">
        <v>60</v>
      </c>
      <c r="L67">
        <v>1</v>
      </c>
      <c r="M67">
        <v>2</v>
      </c>
      <c r="N67">
        <v>4</v>
      </c>
      <c r="O67">
        <v>2</v>
      </c>
      <c r="P67">
        <v>4</v>
      </c>
      <c r="Q67">
        <v>4</v>
      </c>
      <c r="R67">
        <v>3</v>
      </c>
      <c r="S67">
        <v>0</v>
      </c>
      <c r="U67">
        <v>4</v>
      </c>
      <c r="V67">
        <v>0</v>
      </c>
      <c r="W67">
        <v>1</v>
      </c>
      <c r="X67">
        <v>2</v>
      </c>
      <c r="Y67">
        <v>4</v>
      </c>
      <c r="Z67">
        <v>4</v>
      </c>
      <c r="AA67">
        <v>5</v>
      </c>
      <c r="AB67">
        <v>2</v>
      </c>
      <c r="AC67">
        <v>5</v>
      </c>
      <c r="AD67">
        <v>1</v>
      </c>
      <c r="AE67" s="35">
        <v>0</v>
      </c>
      <c r="AF67">
        <v>0</v>
      </c>
      <c r="AG67">
        <v>0</v>
      </c>
      <c r="AH67">
        <v>0</v>
      </c>
      <c r="AI67">
        <v>4</v>
      </c>
      <c r="AJ67">
        <v>0</v>
      </c>
      <c r="AK67">
        <v>2</v>
      </c>
      <c r="AL67">
        <v>0</v>
      </c>
      <c r="AM67">
        <v>0</v>
      </c>
      <c r="AN67">
        <v>0</v>
      </c>
      <c r="AO67">
        <v>0</v>
      </c>
      <c r="AP67">
        <v>0</v>
      </c>
      <c r="AQ67">
        <v>0</v>
      </c>
      <c r="AR67">
        <v>6</v>
      </c>
      <c r="AS67">
        <v>1</v>
      </c>
      <c r="AT67">
        <f t="shared" ref="AT67:AT98" si="27">AVERAGE(AE67,AF67,AG67,AH67,AI67,AJ67,AK67,AL67)</f>
        <v>0.75</v>
      </c>
      <c r="AU67">
        <f t="shared" si="6"/>
        <v>0</v>
      </c>
      <c r="AV67">
        <f t="shared" ref="AV67:AV98" si="28">AVERAGE(AX69,V67,W67,X67:AB67,AD67)</f>
        <v>2.375</v>
      </c>
      <c r="AW67">
        <f t="shared" si="7"/>
        <v>0</v>
      </c>
      <c r="AX67" t="s">
        <v>341</v>
      </c>
      <c r="AY67" t="s">
        <v>110</v>
      </c>
      <c r="AZ67" t="s">
        <v>641</v>
      </c>
      <c r="BA67">
        <v>0</v>
      </c>
      <c r="BB67">
        <v>1</v>
      </c>
      <c r="BC67">
        <f t="shared" ref="BC67:BC113" si="29">IF(BB67="",BA67,BB67)</f>
        <v>1</v>
      </c>
      <c r="BD67">
        <v>1</v>
      </c>
      <c r="BE67">
        <v>5</v>
      </c>
      <c r="BF67">
        <f t="shared" si="8"/>
        <v>1</v>
      </c>
      <c r="BG67" t="s">
        <v>307</v>
      </c>
      <c r="BH67" t="s">
        <v>308</v>
      </c>
      <c r="BI67" s="1">
        <v>5.4629629629629637E-3</v>
      </c>
      <c r="BJ67" t="s">
        <v>642</v>
      </c>
      <c r="BK67" s="5" t="s">
        <v>1042</v>
      </c>
      <c r="BM67" s="11" t="b">
        <f t="shared" si="26"/>
        <v>0</v>
      </c>
      <c r="BN67" s="11" t="b">
        <f t="shared" si="26"/>
        <v>0</v>
      </c>
      <c r="BO67" s="11" t="b">
        <f t="shared" si="26"/>
        <v>0</v>
      </c>
      <c r="BP67" s="11" t="b">
        <f t="shared" si="26"/>
        <v>0</v>
      </c>
      <c r="BQ67" s="11" t="b">
        <f t="shared" si="17"/>
        <v>0</v>
      </c>
      <c r="BR67" s="11" t="b">
        <f t="shared" si="17"/>
        <v>0</v>
      </c>
      <c r="BS67" s="5" t="s">
        <v>1047</v>
      </c>
      <c r="BT67" s="5" t="s">
        <v>1073</v>
      </c>
      <c r="BU67" s="11" t="b">
        <f t="shared" si="9"/>
        <v>0</v>
      </c>
      <c r="BV67" s="11" t="b">
        <f t="shared" si="10"/>
        <v>0</v>
      </c>
      <c r="BW67" s="11" t="b">
        <f t="shared" si="25"/>
        <v>1</v>
      </c>
      <c r="BX67" s="11" t="b">
        <f t="shared" si="25"/>
        <v>0</v>
      </c>
      <c r="BY67" s="11" t="b">
        <f t="shared" si="25"/>
        <v>0</v>
      </c>
      <c r="BZ67" s="11" t="b">
        <f t="shared" si="25"/>
        <v>0</v>
      </c>
      <c r="CA67" s="11" t="b">
        <f t="shared" si="25"/>
        <v>0</v>
      </c>
      <c r="CB67" s="11" t="b">
        <f t="shared" si="25"/>
        <v>0</v>
      </c>
      <c r="CC67" s="11" t="b">
        <f t="shared" si="25"/>
        <v>0</v>
      </c>
      <c r="CD67" s="11" t="b">
        <f t="shared" si="25"/>
        <v>0</v>
      </c>
      <c r="CE67" s="11" t="b">
        <f t="shared" si="25"/>
        <v>0</v>
      </c>
      <c r="CF67" s="11" t="b">
        <f t="shared" si="25"/>
        <v>0</v>
      </c>
      <c r="CG67" s="11" t="b">
        <f t="shared" si="25"/>
        <v>0</v>
      </c>
      <c r="CH67" s="11" t="b">
        <f t="shared" si="25"/>
        <v>0</v>
      </c>
      <c r="CI67" s="11" t="b">
        <f t="shared" si="25"/>
        <v>0</v>
      </c>
      <c r="CJ67" s="11" t="b">
        <f t="shared" si="24"/>
        <v>0</v>
      </c>
      <c r="CK67" s="11" t="b">
        <f t="shared" si="21"/>
        <v>1</v>
      </c>
      <c r="CL67" s="11" t="b">
        <f t="shared" si="14"/>
        <v>0</v>
      </c>
    </row>
    <row r="68" spans="1:91">
      <c r="A68" t="s">
        <v>643</v>
      </c>
      <c r="B68" t="s">
        <v>644</v>
      </c>
      <c r="C68" t="s">
        <v>562</v>
      </c>
      <c r="D68" t="s">
        <v>54</v>
      </c>
      <c r="E68" t="s">
        <v>55</v>
      </c>
      <c r="F68" t="s">
        <v>56</v>
      </c>
      <c r="G68" t="s">
        <v>96</v>
      </c>
      <c r="H68" t="s">
        <v>383</v>
      </c>
      <c r="I68" t="str">
        <f t="shared" ref="I68:I131" si="30">H68</f>
        <v>Belgium</v>
      </c>
      <c r="J68" t="s">
        <v>74</v>
      </c>
      <c r="K68" t="s">
        <v>60</v>
      </c>
      <c r="L68">
        <v>5</v>
      </c>
      <c r="M68">
        <v>1</v>
      </c>
      <c r="N68">
        <v>5</v>
      </c>
      <c r="O68">
        <v>1</v>
      </c>
      <c r="P68">
        <v>4</v>
      </c>
      <c r="Q68">
        <v>4</v>
      </c>
      <c r="R68">
        <v>5</v>
      </c>
      <c r="S68">
        <v>0</v>
      </c>
      <c r="U68">
        <v>4</v>
      </c>
      <c r="V68">
        <v>5</v>
      </c>
      <c r="W68">
        <v>5</v>
      </c>
      <c r="X68">
        <v>5</v>
      </c>
      <c r="Y68">
        <v>6</v>
      </c>
      <c r="Z68">
        <v>5</v>
      </c>
      <c r="AA68">
        <v>6</v>
      </c>
      <c r="AB68">
        <v>5</v>
      </c>
      <c r="AC68">
        <v>1</v>
      </c>
      <c r="AD68">
        <v>5</v>
      </c>
      <c r="AE68" s="35">
        <v>4</v>
      </c>
      <c r="AF68">
        <v>5</v>
      </c>
      <c r="AG68">
        <v>5</v>
      </c>
      <c r="AH68">
        <v>3</v>
      </c>
      <c r="AI68">
        <v>5</v>
      </c>
      <c r="AJ68">
        <v>5</v>
      </c>
      <c r="AK68">
        <v>4</v>
      </c>
      <c r="AL68">
        <v>3</v>
      </c>
      <c r="AM68">
        <v>4</v>
      </c>
      <c r="AN68">
        <v>4</v>
      </c>
      <c r="AO68">
        <v>4</v>
      </c>
      <c r="AP68">
        <v>4</v>
      </c>
      <c r="AQ68">
        <v>4</v>
      </c>
      <c r="AR68">
        <v>6</v>
      </c>
      <c r="AS68">
        <v>1</v>
      </c>
      <c r="AT68">
        <f t="shared" si="27"/>
        <v>4.25</v>
      </c>
      <c r="AU68">
        <f t="shared" ref="AU68:AU131" si="31">IF(AT68&gt;3,1,0)</f>
        <v>1</v>
      </c>
      <c r="AV68">
        <f t="shared" si="28"/>
        <v>5.25</v>
      </c>
      <c r="AW68">
        <f t="shared" ref="AW68:AW131" si="32">IF(AV68&gt;3, 1, 0)</f>
        <v>1</v>
      </c>
      <c r="AX68" t="s">
        <v>282</v>
      </c>
      <c r="AY68" t="s">
        <v>645</v>
      </c>
      <c r="AZ68" t="s">
        <v>646</v>
      </c>
      <c r="BA68">
        <v>2</v>
      </c>
      <c r="BC68">
        <f t="shared" si="29"/>
        <v>2</v>
      </c>
      <c r="BD68">
        <v>2</v>
      </c>
      <c r="BE68">
        <v>3</v>
      </c>
      <c r="BF68">
        <f t="shared" ref="BF68:BF131" si="33">IF(BE68=1,0,1)</f>
        <v>1</v>
      </c>
      <c r="BG68" t="s">
        <v>647</v>
      </c>
      <c r="BH68" t="s">
        <v>601</v>
      </c>
      <c r="BI68" s="1">
        <v>5.0462962962962961E-3</v>
      </c>
      <c r="BJ68" t="s">
        <v>648</v>
      </c>
      <c r="BK68" s="5" t="s">
        <v>1041</v>
      </c>
      <c r="BM68" s="11" t="b">
        <f t="shared" si="26"/>
        <v>0</v>
      </c>
      <c r="BN68" s="11" t="b">
        <f t="shared" si="26"/>
        <v>0</v>
      </c>
      <c r="BO68" s="11" t="b">
        <f t="shared" si="26"/>
        <v>0</v>
      </c>
      <c r="BP68" s="11" t="b">
        <f t="shared" si="26"/>
        <v>0</v>
      </c>
      <c r="BQ68" s="11" t="b">
        <f t="shared" si="17"/>
        <v>0</v>
      </c>
      <c r="BR68" s="11" t="b">
        <f t="shared" si="17"/>
        <v>0</v>
      </c>
      <c r="BU68" s="11" t="b">
        <f t="shared" ref="BU68:BU131" si="34">ISNUMBER(SEARCH($BU$2,BS68))</f>
        <v>0</v>
      </c>
      <c r="BV68" s="11" t="b">
        <f t="shared" ref="BV68:BV131" si="35">ISNUMBER(SEARCH("NLU",BS68))</f>
        <v>0</v>
      </c>
      <c r="BW68" s="11" t="b">
        <f t="shared" si="25"/>
        <v>0</v>
      </c>
      <c r="BX68" s="11" t="b">
        <f t="shared" si="25"/>
        <v>0</v>
      </c>
      <c r="BY68" s="11" t="b">
        <f t="shared" si="25"/>
        <v>0</v>
      </c>
      <c r="BZ68" s="11" t="b">
        <f t="shared" si="25"/>
        <v>0</v>
      </c>
      <c r="CA68" s="11" t="b">
        <f t="shared" si="25"/>
        <v>0</v>
      </c>
      <c r="CB68" s="11" t="b">
        <f t="shared" si="25"/>
        <v>0</v>
      </c>
      <c r="CC68" s="11" t="b">
        <f t="shared" si="25"/>
        <v>0</v>
      </c>
      <c r="CD68" s="11" t="b">
        <f t="shared" si="25"/>
        <v>0</v>
      </c>
      <c r="CE68" s="11" t="b">
        <f t="shared" si="25"/>
        <v>0</v>
      </c>
      <c r="CF68" s="11" t="b">
        <f t="shared" si="25"/>
        <v>0</v>
      </c>
      <c r="CG68" s="11" t="b">
        <f t="shared" si="25"/>
        <v>0</v>
      </c>
      <c r="CH68" s="11" t="b">
        <f t="shared" si="25"/>
        <v>0</v>
      </c>
      <c r="CI68" s="11" t="b">
        <f t="shared" si="25"/>
        <v>0</v>
      </c>
      <c r="CJ68" s="11" t="b">
        <f t="shared" si="24"/>
        <v>0</v>
      </c>
      <c r="CK68" s="11" t="b">
        <f t="shared" si="21"/>
        <v>0</v>
      </c>
      <c r="CL68" s="11" t="b">
        <f t="shared" ref="CL68:CL131" si="36">ISNUMBER(SEARCH($CL$2,$BT68))</f>
        <v>0</v>
      </c>
    </row>
    <row r="69" spans="1:91">
      <c r="A69" t="s">
        <v>649</v>
      </c>
      <c r="B69" t="s">
        <v>650</v>
      </c>
      <c r="C69" t="s">
        <v>562</v>
      </c>
      <c r="D69" t="s">
        <v>81</v>
      </c>
      <c r="E69" t="s">
        <v>95</v>
      </c>
      <c r="F69" t="s">
        <v>56</v>
      </c>
      <c r="G69" t="s">
        <v>72</v>
      </c>
      <c r="H69" t="s">
        <v>651</v>
      </c>
      <c r="I69" t="str">
        <f t="shared" si="30"/>
        <v>Patras, Greece.</v>
      </c>
      <c r="J69" t="s">
        <v>59</v>
      </c>
      <c r="K69" t="s">
        <v>60</v>
      </c>
      <c r="L69">
        <v>3</v>
      </c>
      <c r="M69">
        <v>2</v>
      </c>
      <c r="N69">
        <v>3</v>
      </c>
      <c r="O69">
        <v>2</v>
      </c>
      <c r="P69">
        <v>5</v>
      </c>
      <c r="Q69">
        <v>4</v>
      </c>
      <c r="R69">
        <v>5</v>
      </c>
      <c r="S69">
        <v>0</v>
      </c>
      <c r="U69">
        <v>4</v>
      </c>
      <c r="V69">
        <v>6</v>
      </c>
      <c r="W69">
        <v>6</v>
      </c>
      <c r="X69">
        <v>6</v>
      </c>
      <c r="Y69">
        <v>6</v>
      </c>
      <c r="Z69">
        <v>6</v>
      </c>
      <c r="AA69">
        <v>6</v>
      </c>
      <c r="AB69">
        <v>4</v>
      </c>
      <c r="AC69">
        <v>0</v>
      </c>
      <c r="AD69">
        <v>6</v>
      </c>
      <c r="AE69" s="35">
        <v>6</v>
      </c>
      <c r="AF69">
        <v>4</v>
      </c>
      <c r="AG69">
        <v>6</v>
      </c>
      <c r="AH69">
        <v>6</v>
      </c>
      <c r="AI69">
        <v>6</v>
      </c>
      <c r="AJ69">
        <v>6</v>
      </c>
      <c r="AK69">
        <v>5</v>
      </c>
      <c r="AL69">
        <v>4</v>
      </c>
      <c r="AM69">
        <v>6</v>
      </c>
      <c r="AN69">
        <v>6</v>
      </c>
      <c r="AO69">
        <v>6</v>
      </c>
      <c r="AP69">
        <v>6</v>
      </c>
      <c r="AQ69">
        <v>6</v>
      </c>
      <c r="AR69">
        <v>6</v>
      </c>
      <c r="AS69">
        <v>3</v>
      </c>
      <c r="AT69">
        <f t="shared" si="27"/>
        <v>5.375</v>
      </c>
      <c r="AU69">
        <f t="shared" si="31"/>
        <v>1</v>
      </c>
      <c r="AV69">
        <f t="shared" si="28"/>
        <v>5.75</v>
      </c>
      <c r="AW69">
        <f t="shared" si="32"/>
        <v>1</v>
      </c>
      <c r="AX69" t="s">
        <v>61</v>
      </c>
      <c r="AY69" t="s">
        <v>652</v>
      </c>
      <c r="AZ69" t="s">
        <v>653</v>
      </c>
      <c r="BA69">
        <v>2</v>
      </c>
      <c r="BC69">
        <f t="shared" si="29"/>
        <v>2</v>
      </c>
      <c r="BD69">
        <v>1</v>
      </c>
      <c r="BE69">
        <v>2</v>
      </c>
      <c r="BF69">
        <f t="shared" si="33"/>
        <v>1</v>
      </c>
      <c r="BG69" t="s">
        <v>181</v>
      </c>
      <c r="BH69" t="s">
        <v>65</v>
      </c>
      <c r="BI69" s="1">
        <v>8.6921296296296312E-3</v>
      </c>
      <c r="BJ69" t="s">
        <v>654</v>
      </c>
      <c r="BK69" s="5" t="s">
        <v>736</v>
      </c>
      <c r="BL69" s="5" t="s">
        <v>1151</v>
      </c>
      <c r="BM69" s="11" t="b">
        <f t="shared" si="26"/>
        <v>0</v>
      </c>
      <c r="BN69" s="11" t="b">
        <f t="shared" si="26"/>
        <v>1</v>
      </c>
      <c r="BO69" s="11" t="b">
        <f t="shared" si="26"/>
        <v>0</v>
      </c>
      <c r="BP69" s="11" t="b">
        <f t="shared" si="26"/>
        <v>0</v>
      </c>
      <c r="BQ69" s="11" t="b">
        <f t="shared" si="17"/>
        <v>0</v>
      </c>
      <c r="BR69" s="11" t="b">
        <f t="shared" si="17"/>
        <v>0</v>
      </c>
      <c r="BU69" s="11" t="b">
        <f t="shared" si="34"/>
        <v>0</v>
      </c>
      <c r="BV69" s="11" t="b">
        <f t="shared" si="35"/>
        <v>0</v>
      </c>
      <c r="BW69" s="11" t="b">
        <f t="shared" si="25"/>
        <v>0</v>
      </c>
      <c r="BX69" s="11" t="b">
        <f t="shared" si="25"/>
        <v>0</v>
      </c>
      <c r="BY69" s="11" t="b">
        <f t="shared" si="25"/>
        <v>0</v>
      </c>
      <c r="BZ69" s="11" t="b">
        <f t="shared" si="25"/>
        <v>0</v>
      </c>
      <c r="CA69" s="11" t="b">
        <f t="shared" si="25"/>
        <v>0</v>
      </c>
      <c r="CB69" s="11" t="b">
        <f t="shared" si="25"/>
        <v>0</v>
      </c>
      <c r="CC69" s="11" t="b">
        <f t="shared" si="25"/>
        <v>0</v>
      </c>
      <c r="CD69" s="11" t="b">
        <f t="shared" si="25"/>
        <v>0</v>
      </c>
      <c r="CE69" s="11" t="b">
        <f t="shared" si="25"/>
        <v>0</v>
      </c>
      <c r="CF69" s="11" t="b">
        <f t="shared" si="25"/>
        <v>0</v>
      </c>
      <c r="CG69" s="11" t="b">
        <f t="shared" si="25"/>
        <v>0</v>
      </c>
      <c r="CH69" s="11" t="b">
        <f t="shared" si="25"/>
        <v>0</v>
      </c>
      <c r="CI69" s="11" t="b">
        <f t="shared" si="25"/>
        <v>0</v>
      </c>
      <c r="CJ69" s="11" t="b">
        <f t="shared" si="24"/>
        <v>0</v>
      </c>
      <c r="CK69" s="11" t="b">
        <f t="shared" ref="CK69:CK132" si="37">ISNUMBER(SEARCH($CK$2,BT69))</f>
        <v>0</v>
      </c>
      <c r="CL69" s="11" t="b">
        <f t="shared" si="36"/>
        <v>0</v>
      </c>
      <c r="CM69" t="s">
        <v>655</v>
      </c>
    </row>
    <row r="70" spans="1:91">
      <c r="A70" t="s">
        <v>656</v>
      </c>
      <c r="B70" t="s">
        <v>657</v>
      </c>
      <c r="C70" t="s">
        <v>562</v>
      </c>
      <c r="D70" t="s">
        <v>54</v>
      </c>
      <c r="E70" t="s">
        <v>71</v>
      </c>
      <c r="F70" t="s">
        <v>83</v>
      </c>
      <c r="G70" t="s">
        <v>96</v>
      </c>
      <c r="H70" t="s">
        <v>658</v>
      </c>
      <c r="I70" t="str">
        <f t="shared" si="30"/>
        <v>Bulgaria</v>
      </c>
      <c r="J70" t="s">
        <v>74</v>
      </c>
      <c r="K70" t="s">
        <v>444</v>
      </c>
      <c r="L70">
        <v>3</v>
      </c>
      <c r="M70">
        <v>3</v>
      </c>
      <c r="N70">
        <v>4</v>
      </c>
      <c r="O70">
        <v>3</v>
      </c>
      <c r="P70">
        <v>4</v>
      </c>
      <c r="Q70">
        <v>4</v>
      </c>
      <c r="R70">
        <v>1</v>
      </c>
      <c r="S70">
        <v>0</v>
      </c>
      <c r="U70">
        <v>4</v>
      </c>
      <c r="V70">
        <v>2</v>
      </c>
      <c r="W70">
        <v>5</v>
      </c>
      <c r="X70">
        <v>3</v>
      </c>
      <c r="Y70">
        <v>1</v>
      </c>
      <c r="Z70">
        <v>4</v>
      </c>
      <c r="AA70">
        <v>5</v>
      </c>
      <c r="AB70">
        <v>3</v>
      </c>
      <c r="AC70">
        <v>2</v>
      </c>
      <c r="AD70">
        <v>4</v>
      </c>
      <c r="AE70" s="35">
        <v>2</v>
      </c>
      <c r="AF70">
        <v>5</v>
      </c>
      <c r="AG70">
        <v>4</v>
      </c>
      <c r="AH70">
        <v>4</v>
      </c>
      <c r="AI70">
        <v>6</v>
      </c>
      <c r="AJ70">
        <v>5</v>
      </c>
      <c r="AK70">
        <v>4</v>
      </c>
      <c r="AL70">
        <v>1</v>
      </c>
      <c r="AM70">
        <v>5</v>
      </c>
      <c r="AN70">
        <v>6</v>
      </c>
      <c r="AO70">
        <v>6</v>
      </c>
      <c r="AP70">
        <v>6</v>
      </c>
      <c r="AQ70">
        <v>6</v>
      </c>
      <c r="AR70">
        <v>6</v>
      </c>
      <c r="AS70">
        <v>4</v>
      </c>
      <c r="AT70">
        <f t="shared" si="27"/>
        <v>3.875</v>
      </c>
      <c r="AU70">
        <f t="shared" si="31"/>
        <v>1</v>
      </c>
      <c r="AV70">
        <f t="shared" si="28"/>
        <v>3.375</v>
      </c>
      <c r="AW70">
        <f t="shared" si="32"/>
        <v>1</v>
      </c>
      <c r="AX70" t="s">
        <v>86</v>
      </c>
      <c r="AY70" t="s">
        <v>659</v>
      </c>
      <c r="AZ70" t="s">
        <v>660</v>
      </c>
      <c r="BA70">
        <v>2</v>
      </c>
      <c r="BC70">
        <f t="shared" si="29"/>
        <v>2</v>
      </c>
      <c r="BD70">
        <v>1</v>
      </c>
      <c r="BE70">
        <v>3</v>
      </c>
      <c r="BF70">
        <f t="shared" si="33"/>
        <v>1</v>
      </c>
      <c r="BG70" t="s">
        <v>661</v>
      </c>
      <c r="BH70" t="s">
        <v>157</v>
      </c>
      <c r="BI70" s="1">
        <v>4.2476851851851851E-3</v>
      </c>
      <c r="BJ70" t="s">
        <v>662</v>
      </c>
      <c r="BK70" s="5" t="s">
        <v>1042</v>
      </c>
      <c r="BM70" s="11" t="b">
        <f t="shared" si="26"/>
        <v>0</v>
      </c>
      <c r="BN70" s="11" t="b">
        <f t="shared" si="26"/>
        <v>0</v>
      </c>
      <c r="BO70" s="11" t="b">
        <f t="shared" si="26"/>
        <v>0</v>
      </c>
      <c r="BP70" s="11" t="b">
        <f t="shared" si="26"/>
        <v>0</v>
      </c>
      <c r="BQ70" s="11" t="b">
        <f t="shared" si="17"/>
        <v>0</v>
      </c>
      <c r="BR70" s="11" t="b">
        <f t="shared" si="17"/>
        <v>0</v>
      </c>
      <c r="BS70" s="5" t="s">
        <v>1074</v>
      </c>
      <c r="BT70" s="5" t="s">
        <v>1075</v>
      </c>
      <c r="BU70" s="11" t="b">
        <f t="shared" si="34"/>
        <v>0</v>
      </c>
      <c r="BV70" s="11" t="b">
        <f t="shared" si="35"/>
        <v>1</v>
      </c>
      <c r="BW70" s="11" t="b">
        <f t="shared" si="25"/>
        <v>1</v>
      </c>
      <c r="BX70" s="11" t="b">
        <f t="shared" si="25"/>
        <v>0</v>
      </c>
      <c r="BY70" s="11" t="b">
        <f t="shared" si="25"/>
        <v>0</v>
      </c>
      <c r="BZ70" s="11" t="b">
        <f t="shared" si="25"/>
        <v>0</v>
      </c>
      <c r="CA70" s="11" t="b">
        <f t="shared" si="25"/>
        <v>0</v>
      </c>
      <c r="CB70" s="11" t="b">
        <f t="shared" si="25"/>
        <v>0</v>
      </c>
      <c r="CC70" s="11" t="b">
        <f t="shared" si="25"/>
        <v>0</v>
      </c>
      <c r="CD70" s="11" t="b">
        <f t="shared" si="25"/>
        <v>0</v>
      </c>
      <c r="CE70" s="11" t="b">
        <f t="shared" si="25"/>
        <v>0</v>
      </c>
      <c r="CF70" s="11" t="b">
        <f t="shared" si="25"/>
        <v>0</v>
      </c>
      <c r="CG70" s="11" t="b">
        <f t="shared" si="25"/>
        <v>0</v>
      </c>
      <c r="CH70" s="11" t="b">
        <f t="shared" si="25"/>
        <v>0</v>
      </c>
      <c r="CI70" s="11" t="b">
        <f t="shared" si="25"/>
        <v>0</v>
      </c>
      <c r="CJ70" s="11" t="b">
        <f t="shared" si="24"/>
        <v>0</v>
      </c>
      <c r="CK70" s="11" t="b">
        <f t="shared" si="37"/>
        <v>0</v>
      </c>
      <c r="CL70" s="11" t="b">
        <f t="shared" si="36"/>
        <v>0</v>
      </c>
      <c r="CM70" t="s">
        <v>663</v>
      </c>
    </row>
    <row r="71" spans="1:91">
      <c r="A71" t="s">
        <v>664</v>
      </c>
      <c r="B71" t="s">
        <v>665</v>
      </c>
      <c r="C71" t="s">
        <v>562</v>
      </c>
      <c r="D71" t="s">
        <v>54</v>
      </c>
      <c r="E71" t="s">
        <v>82</v>
      </c>
      <c r="F71" t="s">
        <v>56</v>
      </c>
      <c r="G71" t="s">
        <v>57</v>
      </c>
      <c r="H71" t="s">
        <v>666</v>
      </c>
      <c r="I71" t="str">
        <f t="shared" si="30"/>
        <v>Scotland</v>
      </c>
      <c r="J71" t="s">
        <v>74</v>
      </c>
      <c r="K71" t="s">
        <v>98</v>
      </c>
      <c r="L71">
        <v>1</v>
      </c>
      <c r="M71">
        <v>4</v>
      </c>
      <c r="N71">
        <v>1</v>
      </c>
      <c r="O71">
        <v>4</v>
      </c>
      <c r="P71">
        <v>0</v>
      </c>
      <c r="Q71">
        <v>4</v>
      </c>
      <c r="R71">
        <v>1</v>
      </c>
      <c r="S71">
        <v>1</v>
      </c>
      <c r="T71">
        <v>2</v>
      </c>
      <c r="V71">
        <v>0</v>
      </c>
      <c r="W71">
        <v>6</v>
      </c>
      <c r="X71">
        <v>1</v>
      </c>
      <c r="Y71">
        <v>3</v>
      </c>
      <c r="Z71">
        <v>3</v>
      </c>
      <c r="AA71">
        <v>6</v>
      </c>
      <c r="AB71">
        <v>0</v>
      </c>
      <c r="AC71">
        <v>6</v>
      </c>
      <c r="AD71">
        <v>0</v>
      </c>
      <c r="AE71" s="35">
        <v>0</v>
      </c>
      <c r="AF71">
        <v>3</v>
      </c>
      <c r="AG71">
        <v>0</v>
      </c>
      <c r="AH71">
        <v>0</v>
      </c>
      <c r="AI71">
        <v>6</v>
      </c>
      <c r="AJ71">
        <v>0</v>
      </c>
      <c r="AK71">
        <v>2</v>
      </c>
      <c r="AL71">
        <v>3</v>
      </c>
      <c r="AM71">
        <v>0</v>
      </c>
      <c r="AN71">
        <v>0</v>
      </c>
      <c r="AO71">
        <v>0</v>
      </c>
      <c r="AP71">
        <v>0</v>
      </c>
      <c r="AQ71">
        <v>0</v>
      </c>
      <c r="AR71">
        <v>6</v>
      </c>
      <c r="AS71">
        <v>5</v>
      </c>
      <c r="AT71">
        <f t="shared" si="27"/>
        <v>1.75</v>
      </c>
      <c r="AU71">
        <f t="shared" si="31"/>
        <v>0</v>
      </c>
      <c r="AV71">
        <f t="shared" si="28"/>
        <v>2.375</v>
      </c>
      <c r="AW71">
        <f t="shared" si="32"/>
        <v>0</v>
      </c>
      <c r="AX71" t="s">
        <v>61</v>
      </c>
      <c r="AY71" t="s">
        <v>667</v>
      </c>
      <c r="AZ71" t="s">
        <v>668</v>
      </c>
      <c r="BA71">
        <v>0</v>
      </c>
      <c r="BB71">
        <v>0</v>
      </c>
      <c r="BC71">
        <f t="shared" si="29"/>
        <v>0</v>
      </c>
      <c r="BD71">
        <v>2</v>
      </c>
      <c r="BE71">
        <v>5</v>
      </c>
      <c r="BF71">
        <f t="shared" si="33"/>
        <v>1</v>
      </c>
      <c r="BG71" t="s">
        <v>669</v>
      </c>
      <c r="BH71" t="s">
        <v>630</v>
      </c>
      <c r="BI71" s="1">
        <v>5.208333333333333E-3</v>
      </c>
      <c r="BK71" s="5" t="s">
        <v>1041</v>
      </c>
      <c r="BM71" s="11" t="b">
        <f t="shared" si="26"/>
        <v>0</v>
      </c>
      <c r="BN71" s="11" t="b">
        <f t="shared" si="26"/>
        <v>0</v>
      </c>
      <c r="BO71" s="11" t="b">
        <f t="shared" si="26"/>
        <v>0</v>
      </c>
      <c r="BP71" s="11" t="b">
        <f t="shared" si="26"/>
        <v>0</v>
      </c>
      <c r="BQ71" s="11" t="b">
        <f t="shared" si="17"/>
        <v>0</v>
      </c>
      <c r="BR71" s="11" t="b">
        <f t="shared" si="17"/>
        <v>0</v>
      </c>
      <c r="BU71" s="11" t="b">
        <f t="shared" si="34"/>
        <v>0</v>
      </c>
      <c r="BV71" s="11" t="b">
        <f t="shared" si="35"/>
        <v>0</v>
      </c>
      <c r="BW71" s="11" t="b">
        <f t="shared" si="25"/>
        <v>0</v>
      </c>
      <c r="BX71" s="11" t="b">
        <f t="shared" si="25"/>
        <v>0</v>
      </c>
      <c r="BY71" s="11" t="b">
        <f t="shared" si="25"/>
        <v>0</v>
      </c>
      <c r="BZ71" s="11" t="b">
        <f t="shared" si="25"/>
        <v>0</v>
      </c>
      <c r="CA71" s="11" t="b">
        <f t="shared" si="25"/>
        <v>0</v>
      </c>
      <c r="CB71" s="11" t="b">
        <f t="shared" si="25"/>
        <v>0</v>
      </c>
      <c r="CC71" s="11" t="b">
        <f t="shared" si="25"/>
        <v>0</v>
      </c>
      <c r="CD71" s="11" t="b">
        <f t="shared" si="25"/>
        <v>0</v>
      </c>
      <c r="CE71" s="11" t="b">
        <f t="shared" si="25"/>
        <v>0</v>
      </c>
      <c r="CF71" s="11" t="b">
        <f t="shared" si="25"/>
        <v>0</v>
      </c>
      <c r="CG71" s="11" t="b">
        <f t="shared" si="25"/>
        <v>0</v>
      </c>
      <c r="CH71" s="11" t="b">
        <f t="shared" si="25"/>
        <v>0</v>
      </c>
      <c r="CI71" s="11" t="b">
        <f t="shared" si="25"/>
        <v>0</v>
      </c>
      <c r="CJ71" s="11" t="b">
        <f t="shared" si="24"/>
        <v>0</v>
      </c>
      <c r="CK71" s="11" t="b">
        <f t="shared" si="37"/>
        <v>0</v>
      </c>
      <c r="CL71" s="11" t="b">
        <f t="shared" si="36"/>
        <v>0</v>
      </c>
    </row>
    <row r="72" spans="1:91">
      <c r="A72" t="s">
        <v>670</v>
      </c>
      <c r="B72" t="s">
        <v>671</v>
      </c>
      <c r="C72" t="s">
        <v>562</v>
      </c>
      <c r="D72" t="s">
        <v>54</v>
      </c>
      <c r="E72" t="s">
        <v>55</v>
      </c>
      <c r="F72" t="s">
        <v>56</v>
      </c>
      <c r="G72" t="s">
        <v>96</v>
      </c>
      <c r="H72" t="s">
        <v>58</v>
      </c>
      <c r="I72" t="str">
        <f t="shared" si="30"/>
        <v>Portugal</v>
      </c>
      <c r="J72" t="s">
        <v>59</v>
      </c>
      <c r="K72" t="s">
        <v>60</v>
      </c>
      <c r="L72">
        <v>0</v>
      </c>
      <c r="M72">
        <v>2</v>
      </c>
      <c r="N72">
        <v>2</v>
      </c>
      <c r="O72">
        <v>3</v>
      </c>
      <c r="P72">
        <v>4</v>
      </c>
      <c r="Q72">
        <v>5</v>
      </c>
      <c r="R72">
        <v>4</v>
      </c>
      <c r="S72">
        <v>0</v>
      </c>
      <c r="U72">
        <v>5</v>
      </c>
      <c r="V72">
        <v>3</v>
      </c>
      <c r="W72">
        <v>6</v>
      </c>
      <c r="X72">
        <v>4</v>
      </c>
      <c r="Y72">
        <v>5</v>
      </c>
      <c r="Z72">
        <v>5</v>
      </c>
      <c r="AA72">
        <v>5</v>
      </c>
      <c r="AB72">
        <v>3</v>
      </c>
      <c r="AC72">
        <v>1</v>
      </c>
      <c r="AD72">
        <v>5</v>
      </c>
      <c r="AE72" s="35">
        <v>5</v>
      </c>
      <c r="AF72">
        <v>6</v>
      </c>
      <c r="AG72">
        <v>5</v>
      </c>
      <c r="AH72">
        <v>3</v>
      </c>
      <c r="AI72">
        <v>6</v>
      </c>
      <c r="AJ72">
        <v>6</v>
      </c>
      <c r="AK72">
        <v>5</v>
      </c>
      <c r="AL72">
        <v>5</v>
      </c>
      <c r="AM72">
        <v>4</v>
      </c>
      <c r="AN72">
        <v>5</v>
      </c>
      <c r="AO72">
        <v>4</v>
      </c>
      <c r="AP72">
        <v>5</v>
      </c>
      <c r="AQ72">
        <v>4</v>
      </c>
      <c r="AR72">
        <v>6</v>
      </c>
      <c r="AS72">
        <v>1</v>
      </c>
      <c r="AT72">
        <f t="shared" si="27"/>
        <v>5.125</v>
      </c>
      <c r="AU72">
        <f t="shared" si="31"/>
        <v>1</v>
      </c>
      <c r="AV72">
        <f t="shared" si="28"/>
        <v>4.5</v>
      </c>
      <c r="AW72">
        <f t="shared" si="32"/>
        <v>1</v>
      </c>
      <c r="AX72" t="s">
        <v>61</v>
      </c>
      <c r="AY72" t="s">
        <v>672</v>
      </c>
      <c r="AZ72" t="s">
        <v>673</v>
      </c>
      <c r="BA72">
        <v>1</v>
      </c>
      <c r="BC72">
        <f t="shared" si="29"/>
        <v>1</v>
      </c>
      <c r="BD72">
        <v>2</v>
      </c>
      <c r="BE72">
        <v>4</v>
      </c>
      <c r="BF72">
        <f t="shared" si="33"/>
        <v>1</v>
      </c>
      <c r="BG72" t="s">
        <v>674</v>
      </c>
      <c r="BH72" t="s">
        <v>630</v>
      </c>
      <c r="BI72" s="1">
        <v>4.31712962962963E-3</v>
      </c>
      <c r="BK72" s="5" t="s">
        <v>1041</v>
      </c>
      <c r="BM72" s="11" t="b">
        <f t="shared" si="26"/>
        <v>0</v>
      </c>
      <c r="BN72" s="11" t="b">
        <f t="shared" si="26"/>
        <v>0</v>
      </c>
      <c r="BO72" s="11" t="b">
        <f t="shared" si="26"/>
        <v>0</v>
      </c>
      <c r="BP72" s="11" t="b">
        <f t="shared" si="26"/>
        <v>0</v>
      </c>
      <c r="BQ72" s="11" t="b">
        <f t="shared" si="17"/>
        <v>0</v>
      </c>
      <c r="BR72" s="11" t="b">
        <f t="shared" si="17"/>
        <v>0</v>
      </c>
      <c r="BU72" s="11" t="b">
        <f t="shared" si="34"/>
        <v>0</v>
      </c>
      <c r="BV72" s="11" t="b">
        <f t="shared" si="35"/>
        <v>0</v>
      </c>
      <c r="BW72" s="11" t="b">
        <f t="shared" si="25"/>
        <v>0</v>
      </c>
      <c r="BX72" s="11" t="b">
        <f t="shared" si="25"/>
        <v>0</v>
      </c>
      <c r="BY72" s="11" t="b">
        <f t="shared" si="25"/>
        <v>0</v>
      </c>
      <c r="BZ72" s="11" t="b">
        <f t="shared" si="25"/>
        <v>0</v>
      </c>
      <c r="CA72" s="11" t="b">
        <f t="shared" si="25"/>
        <v>0</v>
      </c>
      <c r="CB72" s="11" t="b">
        <f t="shared" si="25"/>
        <v>0</v>
      </c>
      <c r="CC72" s="11" t="b">
        <f t="shared" si="25"/>
        <v>0</v>
      </c>
      <c r="CD72" s="11" t="b">
        <f t="shared" si="25"/>
        <v>0</v>
      </c>
      <c r="CE72" s="11" t="b">
        <f t="shared" si="25"/>
        <v>0</v>
      </c>
      <c r="CF72" s="11" t="b">
        <f t="shared" si="25"/>
        <v>0</v>
      </c>
      <c r="CG72" s="11" t="b">
        <f t="shared" si="25"/>
        <v>0</v>
      </c>
      <c r="CH72" s="11" t="b">
        <f t="shared" si="25"/>
        <v>0</v>
      </c>
      <c r="CI72" s="11" t="b">
        <f t="shared" si="25"/>
        <v>0</v>
      </c>
      <c r="CJ72" s="11" t="b">
        <f t="shared" si="24"/>
        <v>0</v>
      </c>
      <c r="CK72" s="11" t="b">
        <f t="shared" si="37"/>
        <v>0</v>
      </c>
      <c r="CL72" s="11" t="b">
        <f t="shared" si="36"/>
        <v>0</v>
      </c>
    </row>
    <row r="73" spans="1:91">
      <c r="A73" t="s">
        <v>675</v>
      </c>
      <c r="B73" t="s">
        <v>676</v>
      </c>
      <c r="C73" t="s">
        <v>562</v>
      </c>
      <c r="D73" t="s">
        <v>70</v>
      </c>
      <c r="E73" t="s">
        <v>55</v>
      </c>
      <c r="F73" t="s">
        <v>56</v>
      </c>
      <c r="G73" t="s">
        <v>57</v>
      </c>
      <c r="H73" t="s">
        <v>133</v>
      </c>
      <c r="I73" t="str">
        <f t="shared" si="30"/>
        <v>Hungary</v>
      </c>
      <c r="J73" t="s">
        <v>59</v>
      </c>
      <c r="K73" t="s">
        <v>60</v>
      </c>
      <c r="L73">
        <v>0</v>
      </c>
      <c r="M73">
        <v>3</v>
      </c>
      <c r="N73">
        <v>3</v>
      </c>
      <c r="O73">
        <v>2</v>
      </c>
      <c r="P73">
        <v>3</v>
      </c>
      <c r="Q73">
        <v>4</v>
      </c>
      <c r="R73">
        <v>4</v>
      </c>
      <c r="S73">
        <v>0</v>
      </c>
      <c r="U73">
        <v>4</v>
      </c>
      <c r="V73">
        <v>6</v>
      </c>
      <c r="W73">
        <v>6</v>
      </c>
      <c r="X73">
        <v>6</v>
      </c>
      <c r="Y73">
        <v>6</v>
      </c>
      <c r="Z73">
        <v>6</v>
      </c>
      <c r="AA73">
        <v>6</v>
      </c>
      <c r="AB73">
        <v>6</v>
      </c>
      <c r="AC73">
        <v>0</v>
      </c>
      <c r="AD73">
        <v>6</v>
      </c>
      <c r="AE73" s="35">
        <v>5</v>
      </c>
      <c r="AF73">
        <v>6</v>
      </c>
      <c r="AG73">
        <v>4</v>
      </c>
      <c r="AH73">
        <v>5</v>
      </c>
      <c r="AI73">
        <v>6</v>
      </c>
      <c r="AJ73">
        <v>5</v>
      </c>
      <c r="AK73">
        <v>6</v>
      </c>
      <c r="AL73">
        <v>4</v>
      </c>
      <c r="AM73">
        <v>4</v>
      </c>
      <c r="AN73">
        <v>4</v>
      </c>
      <c r="AO73">
        <v>4</v>
      </c>
      <c r="AP73">
        <v>4</v>
      </c>
      <c r="AQ73">
        <v>4</v>
      </c>
      <c r="AR73">
        <v>6</v>
      </c>
      <c r="AS73">
        <v>3</v>
      </c>
      <c r="AT73">
        <f t="shared" si="27"/>
        <v>5.125</v>
      </c>
      <c r="AU73">
        <f t="shared" si="31"/>
        <v>1</v>
      </c>
      <c r="AV73">
        <f t="shared" si="28"/>
        <v>6</v>
      </c>
      <c r="AW73">
        <f t="shared" si="32"/>
        <v>1</v>
      </c>
      <c r="AX73" t="s">
        <v>61</v>
      </c>
      <c r="AY73" t="s">
        <v>326</v>
      </c>
      <c r="AZ73" t="s">
        <v>677</v>
      </c>
      <c r="BA73">
        <v>3</v>
      </c>
      <c r="BC73">
        <f t="shared" si="29"/>
        <v>3</v>
      </c>
      <c r="BD73">
        <v>1</v>
      </c>
      <c r="BE73">
        <v>4</v>
      </c>
      <c r="BF73">
        <f t="shared" si="33"/>
        <v>1</v>
      </c>
      <c r="BG73" t="s">
        <v>64</v>
      </c>
      <c r="BH73" t="s">
        <v>65</v>
      </c>
      <c r="BI73" t="s">
        <v>678</v>
      </c>
      <c r="BK73" s="5" t="s">
        <v>736</v>
      </c>
      <c r="BL73" s="5" t="s">
        <v>1156</v>
      </c>
      <c r="BM73" s="11" t="b">
        <f t="shared" si="26"/>
        <v>0</v>
      </c>
      <c r="BN73" s="11" t="b">
        <f t="shared" si="26"/>
        <v>0</v>
      </c>
      <c r="BO73" s="11" t="b">
        <f t="shared" si="26"/>
        <v>0</v>
      </c>
      <c r="BP73" s="11" t="b">
        <f t="shared" si="26"/>
        <v>0</v>
      </c>
      <c r="BQ73" s="11" t="b">
        <f t="shared" si="17"/>
        <v>0</v>
      </c>
      <c r="BR73" s="11" t="b">
        <f t="shared" si="17"/>
        <v>0</v>
      </c>
      <c r="BU73" s="11" t="b">
        <f t="shared" si="34"/>
        <v>0</v>
      </c>
      <c r="BV73" s="11" t="b">
        <f t="shared" si="35"/>
        <v>0</v>
      </c>
      <c r="BW73" s="11" t="b">
        <f t="shared" si="25"/>
        <v>0</v>
      </c>
      <c r="BX73" s="11" t="b">
        <f t="shared" si="25"/>
        <v>0</v>
      </c>
      <c r="BY73" s="11" t="b">
        <f t="shared" si="25"/>
        <v>0</v>
      </c>
      <c r="BZ73" s="11" t="b">
        <f t="shared" si="25"/>
        <v>0</v>
      </c>
      <c r="CA73" s="11" t="b">
        <f t="shared" si="25"/>
        <v>0</v>
      </c>
      <c r="CB73" s="11" t="b">
        <f t="shared" si="25"/>
        <v>0</v>
      </c>
      <c r="CC73" s="11" t="b">
        <f t="shared" si="25"/>
        <v>0</v>
      </c>
      <c r="CD73" s="11" t="b">
        <f t="shared" si="25"/>
        <v>0</v>
      </c>
      <c r="CE73" s="11" t="b">
        <f t="shared" si="25"/>
        <v>0</v>
      </c>
      <c r="CF73" s="11" t="b">
        <f t="shared" si="25"/>
        <v>0</v>
      </c>
      <c r="CG73" s="11" t="b">
        <f t="shared" si="25"/>
        <v>0</v>
      </c>
      <c r="CH73" s="11" t="b">
        <f t="shared" si="25"/>
        <v>0</v>
      </c>
      <c r="CI73" s="11" t="b">
        <f t="shared" si="25"/>
        <v>0</v>
      </c>
      <c r="CJ73" s="11" t="b">
        <f t="shared" si="24"/>
        <v>0</v>
      </c>
      <c r="CK73" s="11" t="b">
        <f t="shared" si="37"/>
        <v>0</v>
      </c>
      <c r="CL73" s="11" t="b">
        <f t="shared" si="36"/>
        <v>0</v>
      </c>
    </row>
    <row r="74" spans="1:91">
      <c r="A74" t="s">
        <v>679</v>
      </c>
      <c r="B74" t="s">
        <v>680</v>
      </c>
      <c r="C74" t="s">
        <v>562</v>
      </c>
      <c r="D74" t="s">
        <v>54</v>
      </c>
      <c r="E74" t="s">
        <v>55</v>
      </c>
      <c r="F74" t="s">
        <v>56</v>
      </c>
      <c r="G74" t="s">
        <v>96</v>
      </c>
      <c r="H74" t="s">
        <v>254</v>
      </c>
      <c r="I74" t="str">
        <f t="shared" si="30"/>
        <v>Poland</v>
      </c>
      <c r="J74" t="s">
        <v>59</v>
      </c>
      <c r="K74" t="s">
        <v>60</v>
      </c>
      <c r="L74">
        <v>2</v>
      </c>
      <c r="M74">
        <v>3</v>
      </c>
      <c r="N74">
        <v>1</v>
      </c>
      <c r="O74">
        <v>3</v>
      </c>
      <c r="P74">
        <v>1</v>
      </c>
      <c r="Q74">
        <v>2</v>
      </c>
      <c r="R74">
        <v>2</v>
      </c>
      <c r="S74">
        <v>0</v>
      </c>
      <c r="U74">
        <v>6</v>
      </c>
      <c r="V74">
        <v>6</v>
      </c>
      <c r="W74">
        <v>6</v>
      </c>
      <c r="X74">
        <v>6</v>
      </c>
      <c r="Y74">
        <v>5</v>
      </c>
      <c r="Z74">
        <v>6</v>
      </c>
      <c r="AA74">
        <v>6</v>
      </c>
      <c r="AB74">
        <v>6</v>
      </c>
      <c r="AC74">
        <v>0</v>
      </c>
      <c r="AD74">
        <v>6</v>
      </c>
      <c r="AE74" s="35">
        <v>4</v>
      </c>
      <c r="AF74">
        <v>4</v>
      </c>
      <c r="AG74">
        <v>5</v>
      </c>
      <c r="AH74">
        <v>5</v>
      </c>
      <c r="AI74">
        <v>6</v>
      </c>
      <c r="AJ74">
        <v>5</v>
      </c>
      <c r="AK74">
        <v>5</v>
      </c>
      <c r="AL74">
        <v>3</v>
      </c>
      <c r="AM74">
        <v>5</v>
      </c>
      <c r="AN74">
        <v>5</v>
      </c>
      <c r="AO74">
        <v>6</v>
      </c>
      <c r="AP74">
        <v>4</v>
      </c>
      <c r="AQ74">
        <v>5</v>
      </c>
      <c r="AR74">
        <v>6</v>
      </c>
      <c r="AS74">
        <v>2</v>
      </c>
      <c r="AT74">
        <f t="shared" si="27"/>
        <v>4.625</v>
      </c>
      <c r="AU74">
        <f t="shared" si="31"/>
        <v>1</v>
      </c>
      <c r="AV74">
        <f t="shared" si="28"/>
        <v>5.875</v>
      </c>
      <c r="AW74">
        <f t="shared" si="32"/>
        <v>1</v>
      </c>
      <c r="AX74" t="s">
        <v>282</v>
      </c>
      <c r="AY74" t="s">
        <v>255</v>
      </c>
      <c r="AZ74" t="s">
        <v>681</v>
      </c>
      <c r="BA74">
        <v>2</v>
      </c>
      <c r="BC74">
        <f t="shared" si="29"/>
        <v>2</v>
      </c>
      <c r="BD74">
        <v>1</v>
      </c>
      <c r="BE74">
        <v>3</v>
      </c>
      <c r="BF74">
        <f t="shared" si="33"/>
        <v>1</v>
      </c>
      <c r="BG74" t="s">
        <v>292</v>
      </c>
      <c r="BH74" t="s">
        <v>286</v>
      </c>
      <c r="BI74" s="1">
        <v>4.8726851851851856E-3</v>
      </c>
      <c r="BK74" s="5" t="s">
        <v>1041</v>
      </c>
      <c r="BM74" s="11" t="b">
        <f t="shared" si="26"/>
        <v>0</v>
      </c>
      <c r="BN74" s="11" t="b">
        <f t="shared" si="26"/>
        <v>0</v>
      </c>
      <c r="BO74" s="11" t="b">
        <f t="shared" si="26"/>
        <v>0</v>
      </c>
      <c r="BP74" s="11" t="b">
        <f t="shared" si="26"/>
        <v>0</v>
      </c>
      <c r="BQ74" s="11" t="b">
        <f t="shared" si="17"/>
        <v>0</v>
      </c>
      <c r="BR74" s="11" t="b">
        <f t="shared" si="17"/>
        <v>0</v>
      </c>
      <c r="BU74" s="11" t="b">
        <f t="shared" si="34"/>
        <v>0</v>
      </c>
      <c r="BV74" s="11" t="b">
        <f t="shared" si="35"/>
        <v>0</v>
      </c>
      <c r="BW74" s="11" t="b">
        <f t="shared" si="25"/>
        <v>0</v>
      </c>
      <c r="BX74" s="11" t="b">
        <f t="shared" si="25"/>
        <v>0</v>
      </c>
      <c r="BY74" s="11" t="b">
        <f t="shared" si="25"/>
        <v>0</v>
      </c>
      <c r="BZ74" s="11" t="b">
        <f t="shared" si="25"/>
        <v>0</v>
      </c>
      <c r="CA74" s="11" t="b">
        <f t="shared" si="25"/>
        <v>0</v>
      </c>
      <c r="CB74" s="11" t="b">
        <f t="shared" si="25"/>
        <v>0</v>
      </c>
      <c r="CC74" s="11" t="b">
        <f t="shared" si="25"/>
        <v>0</v>
      </c>
      <c r="CD74" s="11" t="b">
        <f t="shared" si="25"/>
        <v>0</v>
      </c>
      <c r="CE74" s="11" t="b">
        <f t="shared" si="25"/>
        <v>0</v>
      </c>
      <c r="CF74" s="11" t="b">
        <f t="shared" si="25"/>
        <v>0</v>
      </c>
      <c r="CG74" s="11" t="b">
        <f t="shared" si="25"/>
        <v>0</v>
      </c>
      <c r="CH74" s="11" t="b">
        <f t="shared" si="25"/>
        <v>0</v>
      </c>
      <c r="CI74" s="11" t="b">
        <f t="shared" si="25"/>
        <v>0</v>
      </c>
      <c r="CJ74" s="11" t="b">
        <f t="shared" si="24"/>
        <v>0</v>
      </c>
      <c r="CK74" s="11" t="b">
        <f t="shared" si="37"/>
        <v>0</v>
      </c>
      <c r="CL74" s="11" t="b">
        <f t="shared" si="36"/>
        <v>0</v>
      </c>
    </row>
    <row r="75" spans="1:91">
      <c r="A75" t="s">
        <v>682</v>
      </c>
      <c r="B75" t="s">
        <v>683</v>
      </c>
      <c r="C75" t="s">
        <v>562</v>
      </c>
      <c r="D75" t="s">
        <v>54</v>
      </c>
      <c r="E75" t="s">
        <v>144</v>
      </c>
      <c r="F75" t="s">
        <v>132</v>
      </c>
      <c r="G75" t="s">
        <v>96</v>
      </c>
      <c r="H75" t="s">
        <v>109</v>
      </c>
      <c r="I75" t="str">
        <f t="shared" si="30"/>
        <v>UK</v>
      </c>
      <c r="J75" t="s">
        <v>74</v>
      </c>
      <c r="K75" t="s">
        <v>60</v>
      </c>
      <c r="L75">
        <v>5</v>
      </c>
      <c r="M75">
        <v>4</v>
      </c>
      <c r="N75">
        <v>4</v>
      </c>
      <c r="O75">
        <v>3</v>
      </c>
      <c r="P75">
        <v>5</v>
      </c>
      <c r="Q75">
        <v>4</v>
      </c>
      <c r="R75">
        <v>4</v>
      </c>
      <c r="S75">
        <v>1</v>
      </c>
      <c r="T75">
        <v>2</v>
      </c>
      <c r="V75">
        <v>5</v>
      </c>
      <c r="W75">
        <v>3</v>
      </c>
      <c r="X75">
        <v>4</v>
      </c>
      <c r="Y75">
        <v>5</v>
      </c>
      <c r="Z75">
        <v>4</v>
      </c>
      <c r="AA75">
        <v>5</v>
      </c>
      <c r="AB75">
        <v>4</v>
      </c>
      <c r="AC75">
        <v>0</v>
      </c>
      <c r="AD75">
        <v>6</v>
      </c>
      <c r="AE75" s="35">
        <v>5</v>
      </c>
      <c r="AF75">
        <v>4</v>
      </c>
      <c r="AG75">
        <v>5</v>
      </c>
      <c r="AH75">
        <v>3</v>
      </c>
      <c r="AI75">
        <v>5</v>
      </c>
      <c r="AJ75">
        <v>5</v>
      </c>
      <c r="AK75">
        <v>1</v>
      </c>
      <c r="AL75">
        <v>4</v>
      </c>
      <c r="AM75">
        <v>6</v>
      </c>
      <c r="AN75">
        <v>6</v>
      </c>
      <c r="AO75">
        <v>6</v>
      </c>
      <c r="AP75">
        <v>6</v>
      </c>
      <c r="AQ75">
        <v>6</v>
      </c>
      <c r="AR75">
        <v>6</v>
      </c>
      <c r="AS75">
        <v>1</v>
      </c>
      <c r="AT75">
        <f t="shared" si="27"/>
        <v>4</v>
      </c>
      <c r="AU75">
        <f t="shared" si="31"/>
        <v>1</v>
      </c>
      <c r="AV75">
        <f t="shared" si="28"/>
        <v>4.5</v>
      </c>
      <c r="AW75">
        <f t="shared" si="32"/>
        <v>1</v>
      </c>
      <c r="AX75" t="s">
        <v>297</v>
      </c>
      <c r="AY75" t="s">
        <v>684</v>
      </c>
      <c r="AZ75" t="s">
        <v>397</v>
      </c>
      <c r="BA75">
        <v>3</v>
      </c>
      <c r="BC75">
        <f t="shared" si="29"/>
        <v>3</v>
      </c>
      <c r="BD75">
        <v>1</v>
      </c>
      <c r="BE75">
        <v>3</v>
      </c>
      <c r="BF75">
        <f t="shared" si="33"/>
        <v>1</v>
      </c>
      <c r="BG75" t="s">
        <v>685</v>
      </c>
      <c r="BH75" t="s">
        <v>301</v>
      </c>
      <c r="BI75" s="1">
        <v>8.7499999999999991E-3</v>
      </c>
      <c r="BJ75" t="s">
        <v>686</v>
      </c>
      <c r="BK75" s="5" t="s">
        <v>1042</v>
      </c>
      <c r="BM75" s="11" t="b">
        <f t="shared" si="26"/>
        <v>0</v>
      </c>
      <c r="BN75" s="11" t="b">
        <f t="shared" si="26"/>
        <v>0</v>
      </c>
      <c r="BO75" s="11" t="b">
        <f t="shared" si="26"/>
        <v>0</v>
      </c>
      <c r="BP75" s="11" t="b">
        <f t="shared" si="26"/>
        <v>0</v>
      </c>
      <c r="BQ75" s="11" t="b">
        <f t="shared" si="17"/>
        <v>0</v>
      </c>
      <c r="BR75" s="11" t="b">
        <f t="shared" si="17"/>
        <v>0</v>
      </c>
      <c r="BS75" s="5" t="s">
        <v>1068</v>
      </c>
      <c r="BT75" s="5" t="s">
        <v>1078</v>
      </c>
      <c r="BU75" s="11" t="b">
        <f t="shared" si="34"/>
        <v>0</v>
      </c>
      <c r="BV75" s="11" t="b">
        <f t="shared" si="35"/>
        <v>0</v>
      </c>
      <c r="BW75" s="11" t="b">
        <f t="shared" si="25"/>
        <v>0</v>
      </c>
      <c r="BX75" s="11" t="b">
        <f t="shared" si="25"/>
        <v>0</v>
      </c>
      <c r="BY75" s="11" t="b">
        <f t="shared" si="25"/>
        <v>0</v>
      </c>
      <c r="BZ75" s="11" t="b">
        <f t="shared" si="25"/>
        <v>0</v>
      </c>
      <c r="CA75" s="11" t="b">
        <f t="shared" si="25"/>
        <v>1</v>
      </c>
      <c r="CB75" s="11" t="b">
        <f t="shared" si="25"/>
        <v>0</v>
      </c>
      <c r="CC75" s="11" t="b">
        <f t="shared" si="25"/>
        <v>0</v>
      </c>
      <c r="CD75" s="11" t="b">
        <f t="shared" si="25"/>
        <v>0</v>
      </c>
      <c r="CE75" s="11" t="b">
        <f t="shared" si="25"/>
        <v>0</v>
      </c>
      <c r="CF75" s="11" t="b">
        <f t="shared" si="25"/>
        <v>0</v>
      </c>
      <c r="CG75" s="11" t="b">
        <f t="shared" si="25"/>
        <v>0</v>
      </c>
      <c r="CH75" s="11" t="b">
        <f t="shared" si="25"/>
        <v>0</v>
      </c>
      <c r="CI75" s="11" t="b">
        <f t="shared" si="25"/>
        <v>0</v>
      </c>
      <c r="CJ75" s="11" t="b">
        <f t="shared" si="25"/>
        <v>0</v>
      </c>
      <c r="CK75" s="11" t="b">
        <f t="shared" si="37"/>
        <v>0</v>
      </c>
      <c r="CL75" s="11" t="b">
        <f t="shared" si="36"/>
        <v>0</v>
      </c>
      <c r="CM75" t="s">
        <v>687</v>
      </c>
    </row>
    <row r="76" spans="1:91">
      <c r="A76" t="s">
        <v>688</v>
      </c>
      <c r="B76" t="s">
        <v>689</v>
      </c>
      <c r="C76" t="s">
        <v>562</v>
      </c>
      <c r="D76" t="s">
        <v>70</v>
      </c>
      <c r="E76" t="s">
        <v>95</v>
      </c>
      <c r="F76" t="s">
        <v>56</v>
      </c>
      <c r="G76" t="s">
        <v>124</v>
      </c>
      <c r="H76" t="s">
        <v>73</v>
      </c>
      <c r="I76" t="str">
        <f t="shared" si="30"/>
        <v>USA</v>
      </c>
      <c r="J76" t="s">
        <v>74</v>
      </c>
      <c r="K76" t="s">
        <v>60</v>
      </c>
      <c r="L76">
        <v>1</v>
      </c>
      <c r="M76">
        <v>1</v>
      </c>
      <c r="N76">
        <v>1</v>
      </c>
      <c r="O76">
        <v>3</v>
      </c>
      <c r="P76">
        <v>1</v>
      </c>
      <c r="Q76">
        <v>3</v>
      </c>
      <c r="R76">
        <v>2</v>
      </c>
      <c r="S76">
        <v>1</v>
      </c>
      <c r="T76">
        <v>3</v>
      </c>
      <c r="V76">
        <v>3</v>
      </c>
      <c r="W76">
        <v>5</v>
      </c>
      <c r="X76">
        <v>6</v>
      </c>
      <c r="Y76">
        <v>6</v>
      </c>
      <c r="Z76">
        <v>5</v>
      </c>
      <c r="AA76">
        <v>5</v>
      </c>
      <c r="AB76">
        <v>5</v>
      </c>
      <c r="AC76">
        <v>0</v>
      </c>
      <c r="AD76">
        <v>6</v>
      </c>
      <c r="AE76" s="35">
        <v>4</v>
      </c>
      <c r="AF76">
        <v>3</v>
      </c>
      <c r="AG76">
        <v>4</v>
      </c>
      <c r="AH76">
        <v>4</v>
      </c>
      <c r="AI76">
        <v>6</v>
      </c>
      <c r="AJ76">
        <v>6</v>
      </c>
      <c r="AK76">
        <v>6</v>
      </c>
      <c r="AL76">
        <v>5</v>
      </c>
      <c r="AM76">
        <v>3</v>
      </c>
      <c r="AN76">
        <v>4</v>
      </c>
      <c r="AO76">
        <v>4</v>
      </c>
      <c r="AP76">
        <v>4</v>
      </c>
      <c r="AQ76">
        <v>3</v>
      </c>
      <c r="AR76">
        <v>6</v>
      </c>
      <c r="AS76">
        <v>5</v>
      </c>
      <c r="AT76">
        <f t="shared" si="27"/>
        <v>4.75</v>
      </c>
      <c r="AU76">
        <f t="shared" si="31"/>
        <v>1</v>
      </c>
      <c r="AV76">
        <f t="shared" si="28"/>
        <v>5.125</v>
      </c>
      <c r="AW76">
        <f t="shared" si="32"/>
        <v>1</v>
      </c>
      <c r="AX76" t="s">
        <v>297</v>
      </c>
      <c r="AY76" t="s">
        <v>408</v>
      </c>
      <c r="AZ76" t="s">
        <v>690</v>
      </c>
      <c r="BA76">
        <v>0</v>
      </c>
      <c r="BB76">
        <v>1</v>
      </c>
      <c r="BC76">
        <f t="shared" si="29"/>
        <v>1</v>
      </c>
      <c r="BD76">
        <v>1</v>
      </c>
      <c r="BE76">
        <v>1</v>
      </c>
      <c r="BF76">
        <f t="shared" si="33"/>
        <v>0</v>
      </c>
      <c r="BG76" t="s">
        <v>300</v>
      </c>
      <c r="BH76" t="s">
        <v>301</v>
      </c>
      <c r="BI76" s="1">
        <v>1.736111111111111E-3</v>
      </c>
      <c r="BJ76" t="s">
        <v>691</v>
      </c>
      <c r="BK76" s="5" t="s">
        <v>1042</v>
      </c>
      <c r="BM76" s="11" t="b">
        <f t="shared" si="26"/>
        <v>0</v>
      </c>
      <c r="BN76" s="11" t="b">
        <f t="shared" si="26"/>
        <v>0</v>
      </c>
      <c r="BO76" s="11" t="b">
        <f t="shared" si="26"/>
        <v>0</v>
      </c>
      <c r="BP76" s="11" t="b">
        <f t="shared" si="26"/>
        <v>0</v>
      </c>
      <c r="BQ76" s="11" t="b">
        <f t="shared" si="17"/>
        <v>0</v>
      </c>
      <c r="BR76" s="11" t="b">
        <f t="shared" si="17"/>
        <v>0</v>
      </c>
      <c r="BS76" s="5" t="s">
        <v>1045</v>
      </c>
      <c r="BT76" s="5" t="s">
        <v>1073</v>
      </c>
      <c r="BU76" s="11" t="b">
        <f t="shared" si="34"/>
        <v>0</v>
      </c>
      <c r="BV76" s="11" t="b">
        <f t="shared" si="35"/>
        <v>0</v>
      </c>
      <c r="BW76" s="11" t="b">
        <f t="shared" ref="BW76:CJ94" si="38">ISNUMBER(SEARCH(BW$2,$BS76))</f>
        <v>0</v>
      </c>
      <c r="BX76" s="11" t="b">
        <f t="shared" si="38"/>
        <v>1</v>
      </c>
      <c r="BY76" s="11" t="b">
        <f t="shared" si="38"/>
        <v>0</v>
      </c>
      <c r="BZ76" s="11" t="b">
        <f t="shared" si="38"/>
        <v>0</v>
      </c>
      <c r="CA76" s="11" t="b">
        <f t="shared" si="38"/>
        <v>0</v>
      </c>
      <c r="CB76" s="11" t="b">
        <f t="shared" si="38"/>
        <v>0</v>
      </c>
      <c r="CC76" s="11" t="b">
        <f t="shared" si="38"/>
        <v>0</v>
      </c>
      <c r="CD76" s="11" t="b">
        <f t="shared" si="38"/>
        <v>0</v>
      </c>
      <c r="CE76" s="11" t="b">
        <f t="shared" si="38"/>
        <v>0</v>
      </c>
      <c r="CF76" s="11" t="b">
        <f t="shared" si="38"/>
        <v>0</v>
      </c>
      <c r="CG76" s="11" t="b">
        <f t="shared" si="38"/>
        <v>1</v>
      </c>
      <c r="CH76" s="11" t="b">
        <f t="shared" si="38"/>
        <v>0</v>
      </c>
      <c r="CI76" s="11" t="b">
        <f t="shared" si="38"/>
        <v>0</v>
      </c>
      <c r="CJ76" s="11" t="b">
        <f t="shared" si="38"/>
        <v>0</v>
      </c>
      <c r="CK76" s="11" t="b">
        <f t="shared" si="37"/>
        <v>1</v>
      </c>
      <c r="CL76" s="11" t="b">
        <f t="shared" si="36"/>
        <v>0</v>
      </c>
      <c r="CM76" t="s">
        <v>692</v>
      </c>
    </row>
    <row r="77" spans="1:91">
      <c r="A77" t="s">
        <v>693</v>
      </c>
      <c r="B77" t="s">
        <v>694</v>
      </c>
      <c r="C77" t="s">
        <v>562</v>
      </c>
      <c r="D77" t="s">
        <v>81</v>
      </c>
      <c r="E77" t="s">
        <v>71</v>
      </c>
      <c r="F77" t="s">
        <v>132</v>
      </c>
      <c r="G77" t="s">
        <v>124</v>
      </c>
      <c r="H77" t="s">
        <v>109</v>
      </c>
      <c r="I77" t="str">
        <f t="shared" si="30"/>
        <v>UK</v>
      </c>
      <c r="J77" t="s">
        <v>74</v>
      </c>
      <c r="K77" t="s">
        <v>98</v>
      </c>
      <c r="L77">
        <v>1</v>
      </c>
      <c r="M77">
        <v>2</v>
      </c>
      <c r="N77">
        <v>6</v>
      </c>
      <c r="O77">
        <v>3</v>
      </c>
      <c r="P77">
        <v>2</v>
      </c>
      <c r="Q77">
        <v>1</v>
      </c>
      <c r="R77">
        <v>1</v>
      </c>
      <c r="S77">
        <v>1</v>
      </c>
      <c r="T77">
        <v>2</v>
      </c>
      <c r="V77">
        <v>4</v>
      </c>
      <c r="W77">
        <v>6</v>
      </c>
      <c r="X77">
        <v>4</v>
      </c>
      <c r="Y77">
        <v>5</v>
      </c>
      <c r="Z77">
        <v>4</v>
      </c>
      <c r="AA77">
        <v>5</v>
      </c>
      <c r="AB77">
        <v>4</v>
      </c>
      <c r="AC77">
        <v>2</v>
      </c>
      <c r="AD77">
        <v>4</v>
      </c>
      <c r="AE77" s="35">
        <v>4</v>
      </c>
      <c r="AF77">
        <v>2</v>
      </c>
      <c r="AG77">
        <v>2</v>
      </c>
      <c r="AH77">
        <v>1</v>
      </c>
      <c r="AI77">
        <v>6</v>
      </c>
      <c r="AJ77">
        <v>3</v>
      </c>
      <c r="AK77">
        <v>6</v>
      </c>
      <c r="AL77">
        <v>1</v>
      </c>
      <c r="AM77">
        <v>3</v>
      </c>
      <c r="AN77">
        <v>3</v>
      </c>
      <c r="AO77">
        <v>3</v>
      </c>
      <c r="AP77">
        <v>3</v>
      </c>
      <c r="AQ77">
        <v>3</v>
      </c>
      <c r="AR77">
        <v>6</v>
      </c>
      <c r="AS77">
        <v>1</v>
      </c>
      <c r="AT77">
        <f t="shared" si="27"/>
        <v>3.125</v>
      </c>
      <c r="AU77">
        <f t="shared" si="31"/>
        <v>1</v>
      </c>
      <c r="AV77">
        <f t="shared" si="28"/>
        <v>4.5</v>
      </c>
      <c r="AW77">
        <f t="shared" si="32"/>
        <v>1</v>
      </c>
      <c r="AX77" t="s">
        <v>297</v>
      </c>
      <c r="AY77" t="s">
        <v>384</v>
      </c>
      <c r="AZ77" t="s">
        <v>695</v>
      </c>
      <c r="BA77">
        <v>2</v>
      </c>
      <c r="BC77">
        <f t="shared" si="29"/>
        <v>2</v>
      </c>
      <c r="BD77">
        <v>2</v>
      </c>
      <c r="BE77">
        <v>3</v>
      </c>
      <c r="BF77">
        <f t="shared" si="33"/>
        <v>1</v>
      </c>
      <c r="BG77" t="s">
        <v>696</v>
      </c>
      <c r="BH77" t="s">
        <v>622</v>
      </c>
      <c r="BI77" s="1">
        <v>8.1597222222222227E-3</v>
      </c>
      <c r="BJ77" t="s">
        <v>697</v>
      </c>
      <c r="BK77" s="5" t="s">
        <v>1051</v>
      </c>
      <c r="BM77" s="11" t="b">
        <f t="shared" si="26"/>
        <v>0</v>
      </c>
      <c r="BN77" s="11" t="b">
        <f t="shared" si="26"/>
        <v>0</v>
      </c>
      <c r="BO77" s="11" t="b">
        <f t="shared" si="26"/>
        <v>0</v>
      </c>
      <c r="BP77" s="11" t="b">
        <f t="shared" si="26"/>
        <v>0</v>
      </c>
      <c r="BQ77" s="11" t="b">
        <f t="shared" si="17"/>
        <v>0</v>
      </c>
      <c r="BR77" s="11" t="b">
        <f t="shared" si="17"/>
        <v>0</v>
      </c>
      <c r="BS77" s="5" t="s">
        <v>1068</v>
      </c>
      <c r="BT77" s="5" t="s">
        <v>1079</v>
      </c>
      <c r="BU77" s="11" t="b">
        <f t="shared" si="34"/>
        <v>0</v>
      </c>
      <c r="BV77" s="11" t="b">
        <f t="shared" si="35"/>
        <v>0</v>
      </c>
      <c r="BW77" s="11" t="b">
        <f t="shared" si="38"/>
        <v>0</v>
      </c>
      <c r="BX77" s="11" t="b">
        <f t="shared" si="38"/>
        <v>0</v>
      </c>
      <c r="BY77" s="11" t="b">
        <f t="shared" si="38"/>
        <v>0</v>
      </c>
      <c r="BZ77" s="11" t="b">
        <f t="shared" si="38"/>
        <v>0</v>
      </c>
      <c r="CA77" s="11" t="b">
        <f t="shared" si="38"/>
        <v>1</v>
      </c>
      <c r="CB77" s="11" t="b">
        <f t="shared" si="38"/>
        <v>0</v>
      </c>
      <c r="CC77" s="11" t="b">
        <f t="shared" si="38"/>
        <v>0</v>
      </c>
      <c r="CD77" s="11" t="b">
        <f t="shared" si="38"/>
        <v>0</v>
      </c>
      <c r="CE77" s="11" t="b">
        <f t="shared" si="38"/>
        <v>0</v>
      </c>
      <c r="CF77" s="11" t="b">
        <f t="shared" si="38"/>
        <v>0</v>
      </c>
      <c r="CG77" s="11" t="b">
        <f t="shared" si="38"/>
        <v>0</v>
      </c>
      <c r="CH77" s="11" t="b">
        <f t="shared" si="38"/>
        <v>0</v>
      </c>
      <c r="CI77" s="11" t="b">
        <f t="shared" si="38"/>
        <v>0</v>
      </c>
      <c r="CJ77" s="11" t="b">
        <f t="shared" si="38"/>
        <v>0</v>
      </c>
      <c r="CK77" s="11" t="b">
        <f t="shared" si="37"/>
        <v>0</v>
      </c>
      <c r="CL77" s="11" t="b">
        <f t="shared" si="36"/>
        <v>0</v>
      </c>
    </row>
    <row r="78" spans="1:91">
      <c r="A78" t="s">
        <v>698</v>
      </c>
      <c r="B78" t="s">
        <v>699</v>
      </c>
      <c r="C78" t="s">
        <v>562</v>
      </c>
      <c r="D78" t="s">
        <v>54</v>
      </c>
      <c r="E78" t="s">
        <v>82</v>
      </c>
      <c r="F78" t="s">
        <v>116</v>
      </c>
      <c r="G78" t="s">
        <v>72</v>
      </c>
      <c r="H78" t="s">
        <v>254</v>
      </c>
      <c r="I78" t="str">
        <f t="shared" si="30"/>
        <v>Poland</v>
      </c>
      <c r="J78" t="s">
        <v>74</v>
      </c>
      <c r="K78" t="s">
        <v>60</v>
      </c>
      <c r="L78">
        <v>1</v>
      </c>
      <c r="M78">
        <v>0</v>
      </c>
      <c r="N78">
        <v>2</v>
      </c>
      <c r="O78">
        <v>2</v>
      </c>
      <c r="P78">
        <v>3</v>
      </c>
      <c r="Q78">
        <v>4</v>
      </c>
      <c r="R78">
        <v>2</v>
      </c>
      <c r="S78">
        <v>0</v>
      </c>
      <c r="U78">
        <v>6</v>
      </c>
      <c r="V78">
        <v>5</v>
      </c>
      <c r="W78">
        <v>5</v>
      </c>
      <c r="X78">
        <v>5</v>
      </c>
      <c r="Y78">
        <v>5</v>
      </c>
      <c r="Z78">
        <v>5</v>
      </c>
      <c r="AA78">
        <v>5</v>
      </c>
      <c r="AB78">
        <v>5</v>
      </c>
      <c r="AC78">
        <v>2</v>
      </c>
      <c r="AD78">
        <v>4</v>
      </c>
      <c r="AE78" s="35">
        <v>4</v>
      </c>
      <c r="AF78">
        <v>4</v>
      </c>
      <c r="AG78">
        <v>5</v>
      </c>
      <c r="AH78">
        <v>3</v>
      </c>
      <c r="AI78">
        <v>3</v>
      </c>
      <c r="AJ78">
        <v>4</v>
      </c>
      <c r="AK78">
        <v>4</v>
      </c>
      <c r="AL78">
        <v>4</v>
      </c>
      <c r="AM78">
        <v>4</v>
      </c>
      <c r="AN78">
        <v>4</v>
      </c>
      <c r="AO78">
        <v>4</v>
      </c>
      <c r="AP78">
        <v>2</v>
      </c>
      <c r="AQ78">
        <v>4</v>
      </c>
      <c r="AR78">
        <v>6</v>
      </c>
      <c r="AS78">
        <v>3</v>
      </c>
      <c r="AT78">
        <f t="shared" si="27"/>
        <v>3.875</v>
      </c>
      <c r="AU78">
        <f t="shared" si="31"/>
        <v>1</v>
      </c>
      <c r="AV78">
        <f t="shared" si="28"/>
        <v>4.875</v>
      </c>
      <c r="AW78">
        <f t="shared" si="32"/>
        <v>1</v>
      </c>
      <c r="AX78" t="s">
        <v>86</v>
      </c>
      <c r="AY78" t="s">
        <v>87</v>
      </c>
      <c r="AZ78" t="s">
        <v>88</v>
      </c>
      <c r="BA78">
        <v>1</v>
      </c>
      <c r="BC78">
        <f t="shared" si="29"/>
        <v>1</v>
      </c>
      <c r="BD78">
        <v>1</v>
      </c>
      <c r="BE78">
        <v>3</v>
      </c>
      <c r="BF78">
        <f t="shared" si="33"/>
        <v>1</v>
      </c>
      <c r="BG78" t="s">
        <v>106</v>
      </c>
      <c r="BH78" t="s">
        <v>90</v>
      </c>
      <c r="BI78" s="1">
        <v>4.2476851851851851E-3</v>
      </c>
      <c r="BK78" s="5" t="s">
        <v>1041</v>
      </c>
      <c r="BM78" s="11" t="b">
        <f t="shared" si="26"/>
        <v>0</v>
      </c>
      <c r="BN78" s="11" t="b">
        <f t="shared" si="26"/>
        <v>0</v>
      </c>
      <c r="BO78" s="11" t="b">
        <f t="shared" si="26"/>
        <v>0</v>
      </c>
      <c r="BP78" s="11" t="b">
        <f t="shared" si="26"/>
        <v>0</v>
      </c>
      <c r="BQ78" s="11" t="b">
        <f t="shared" si="17"/>
        <v>0</v>
      </c>
      <c r="BR78" s="11" t="b">
        <f t="shared" si="17"/>
        <v>0</v>
      </c>
      <c r="BU78" s="11" t="b">
        <f t="shared" si="34"/>
        <v>0</v>
      </c>
      <c r="BV78" s="11" t="b">
        <f t="shared" si="35"/>
        <v>0</v>
      </c>
      <c r="BW78" s="11" t="b">
        <f t="shared" si="38"/>
        <v>0</v>
      </c>
      <c r="BX78" s="11" t="b">
        <f t="shared" si="38"/>
        <v>0</v>
      </c>
      <c r="BY78" s="11" t="b">
        <f t="shared" si="38"/>
        <v>0</v>
      </c>
      <c r="BZ78" s="11" t="b">
        <f t="shared" si="38"/>
        <v>0</v>
      </c>
      <c r="CA78" s="11" t="b">
        <f t="shared" si="38"/>
        <v>0</v>
      </c>
      <c r="CB78" s="11" t="b">
        <f t="shared" si="38"/>
        <v>0</v>
      </c>
      <c r="CC78" s="11" t="b">
        <f t="shared" si="38"/>
        <v>0</v>
      </c>
      <c r="CD78" s="11" t="b">
        <f t="shared" si="38"/>
        <v>0</v>
      </c>
      <c r="CE78" s="11" t="b">
        <f t="shared" si="38"/>
        <v>0</v>
      </c>
      <c r="CF78" s="11" t="b">
        <f t="shared" si="38"/>
        <v>0</v>
      </c>
      <c r="CG78" s="11" t="b">
        <f t="shared" si="38"/>
        <v>0</v>
      </c>
      <c r="CH78" s="11" t="b">
        <f t="shared" si="38"/>
        <v>0</v>
      </c>
      <c r="CI78" s="11" t="b">
        <f t="shared" si="38"/>
        <v>0</v>
      </c>
      <c r="CJ78" s="11" t="b">
        <f t="shared" si="38"/>
        <v>0</v>
      </c>
      <c r="CK78" s="11" t="b">
        <f t="shared" si="37"/>
        <v>0</v>
      </c>
      <c r="CL78" s="11" t="b">
        <f t="shared" si="36"/>
        <v>0</v>
      </c>
    </row>
    <row r="79" spans="1:91">
      <c r="A79" t="s">
        <v>700</v>
      </c>
      <c r="B79" t="s">
        <v>701</v>
      </c>
      <c r="C79" t="s">
        <v>562</v>
      </c>
      <c r="D79" t="s">
        <v>54</v>
      </c>
      <c r="E79" t="s">
        <v>71</v>
      </c>
      <c r="F79" t="s">
        <v>132</v>
      </c>
      <c r="G79" t="s">
        <v>72</v>
      </c>
      <c r="H79" t="s">
        <v>702</v>
      </c>
      <c r="I79" t="str">
        <f t="shared" si="30"/>
        <v>Finland</v>
      </c>
      <c r="J79" t="s">
        <v>59</v>
      </c>
      <c r="K79" t="s">
        <v>60</v>
      </c>
      <c r="L79">
        <v>2</v>
      </c>
      <c r="M79">
        <v>2</v>
      </c>
      <c r="N79">
        <v>1</v>
      </c>
      <c r="O79">
        <v>3</v>
      </c>
      <c r="P79">
        <v>2</v>
      </c>
      <c r="Q79">
        <v>2</v>
      </c>
      <c r="R79">
        <v>3</v>
      </c>
      <c r="S79">
        <v>0</v>
      </c>
      <c r="U79">
        <v>4</v>
      </c>
      <c r="V79">
        <v>6</v>
      </c>
      <c r="W79">
        <v>6</v>
      </c>
      <c r="X79">
        <v>5</v>
      </c>
      <c r="Y79">
        <v>6</v>
      </c>
      <c r="Z79">
        <v>5</v>
      </c>
      <c r="AA79">
        <v>5</v>
      </c>
      <c r="AB79">
        <v>4</v>
      </c>
      <c r="AC79">
        <v>3</v>
      </c>
      <c r="AD79">
        <v>3</v>
      </c>
      <c r="AE79" s="35">
        <v>4</v>
      </c>
      <c r="AF79">
        <v>5</v>
      </c>
      <c r="AG79">
        <v>5</v>
      </c>
      <c r="AH79">
        <v>5</v>
      </c>
      <c r="AI79">
        <v>5</v>
      </c>
      <c r="AJ79">
        <v>5</v>
      </c>
      <c r="AK79">
        <v>6</v>
      </c>
      <c r="AL79">
        <v>5</v>
      </c>
      <c r="AM79">
        <v>3</v>
      </c>
      <c r="AN79">
        <v>3</v>
      </c>
      <c r="AO79">
        <v>4</v>
      </c>
      <c r="AP79">
        <v>3</v>
      </c>
      <c r="AQ79">
        <v>4</v>
      </c>
      <c r="AR79">
        <v>6</v>
      </c>
      <c r="AS79">
        <v>4</v>
      </c>
      <c r="AT79">
        <f t="shared" si="27"/>
        <v>5</v>
      </c>
      <c r="AU79">
        <f t="shared" si="31"/>
        <v>1</v>
      </c>
      <c r="AV79">
        <f t="shared" si="28"/>
        <v>5</v>
      </c>
      <c r="AW79">
        <f t="shared" si="32"/>
        <v>1</v>
      </c>
      <c r="AX79" t="s">
        <v>375</v>
      </c>
      <c r="AY79" t="s">
        <v>634</v>
      </c>
      <c r="AZ79" t="s">
        <v>703</v>
      </c>
      <c r="BA79">
        <v>0</v>
      </c>
      <c r="BB79">
        <v>0</v>
      </c>
      <c r="BC79">
        <f t="shared" si="29"/>
        <v>0</v>
      </c>
      <c r="BD79">
        <v>1</v>
      </c>
      <c r="BE79">
        <v>1</v>
      </c>
      <c r="BF79">
        <f t="shared" si="33"/>
        <v>0</v>
      </c>
      <c r="BG79" t="s">
        <v>704</v>
      </c>
      <c r="BH79" t="s">
        <v>379</v>
      </c>
      <c r="BI79" s="1">
        <v>8.3449074074074085E-3</v>
      </c>
      <c r="BJ79" t="s">
        <v>705</v>
      </c>
      <c r="BK79" s="5" t="s">
        <v>1051</v>
      </c>
      <c r="BM79" s="11" t="b">
        <f t="shared" si="26"/>
        <v>0</v>
      </c>
      <c r="BN79" s="11" t="b">
        <f t="shared" si="26"/>
        <v>0</v>
      </c>
      <c r="BO79" s="11" t="b">
        <f t="shared" si="26"/>
        <v>0</v>
      </c>
      <c r="BP79" s="11" t="b">
        <f t="shared" si="26"/>
        <v>0</v>
      </c>
      <c r="BQ79" s="11" t="b">
        <f t="shared" si="17"/>
        <v>0</v>
      </c>
      <c r="BR79" s="11" t="b">
        <f t="shared" si="17"/>
        <v>0</v>
      </c>
      <c r="BS79" s="5" t="s">
        <v>1080</v>
      </c>
      <c r="BU79" s="11" t="b">
        <f t="shared" si="34"/>
        <v>1</v>
      </c>
      <c r="BV79" s="11" t="b">
        <f t="shared" si="35"/>
        <v>1</v>
      </c>
      <c r="BW79" s="11" t="b">
        <f t="shared" si="38"/>
        <v>0</v>
      </c>
      <c r="BX79" s="11" t="b">
        <f t="shared" si="38"/>
        <v>0</v>
      </c>
      <c r="BY79" s="11" t="b">
        <f t="shared" si="38"/>
        <v>0</v>
      </c>
      <c r="BZ79" s="11" t="b">
        <f t="shared" si="38"/>
        <v>0</v>
      </c>
      <c r="CA79" s="11" t="b">
        <f t="shared" si="38"/>
        <v>0</v>
      </c>
      <c r="CB79" s="11" t="b">
        <f t="shared" si="38"/>
        <v>0</v>
      </c>
      <c r="CC79" s="11" t="b">
        <f t="shared" si="38"/>
        <v>0</v>
      </c>
      <c r="CD79" s="11" t="b">
        <f t="shared" si="38"/>
        <v>1</v>
      </c>
      <c r="CE79" s="11" t="b">
        <f t="shared" si="38"/>
        <v>0</v>
      </c>
      <c r="CF79" s="11" t="b">
        <f t="shared" si="38"/>
        <v>0</v>
      </c>
      <c r="CG79" s="11" t="b">
        <f t="shared" si="38"/>
        <v>0</v>
      </c>
      <c r="CH79" s="11" t="b">
        <f t="shared" si="38"/>
        <v>0</v>
      </c>
      <c r="CI79" s="11" t="b">
        <f t="shared" si="38"/>
        <v>0</v>
      </c>
      <c r="CJ79" s="11" t="b">
        <f t="shared" si="38"/>
        <v>0</v>
      </c>
      <c r="CK79" s="11" t="b">
        <f t="shared" si="37"/>
        <v>0</v>
      </c>
      <c r="CL79" s="11" t="b">
        <f t="shared" si="36"/>
        <v>0</v>
      </c>
    </row>
    <row r="80" spans="1:91">
      <c r="A80" t="s">
        <v>706</v>
      </c>
      <c r="B80" t="s">
        <v>707</v>
      </c>
      <c r="C80" t="s">
        <v>562</v>
      </c>
      <c r="D80" t="s">
        <v>54</v>
      </c>
      <c r="E80" t="s">
        <v>144</v>
      </c>
      <c r="F80" t="s">
        <v>116</v>
      </c>
      <c r="G80" t="s">
        <v>72</v>
      </c>
      <c r="H80" t="s">
        <v>125</v>
      </c>
      <c r="I80" t="str">
        <f t="shared" si="30"/>
        <v>United Kingdom</v>
      </c>
      <c r="J80" t="s">
        <v>74</v>
      </c>
      <c r="K80" t="s">
        <v>98</v>
      </c>
      <c r="L80">
        <v>2</v>
      </c>
      <c r="M80">
        <v>4</v>
      </c>
      <c r="N80">
        <v>3</v>
      </c>
      <c r="O80">
        <v>4</v>
      </c>
      <c r="P80">
        <v>4</v>
      </c>
      <c r="Q80">
        <v>4</v>
      </c>
      <c r="R80">
        <v>4</v>
      </c>
      <c r="S80">
        <v>1</v>
      </c>
      <c r="T80">
        <v>2</v>
      </c>
      <c r="V80">
        <v>5</v>
      </c>
      <c r="W80">
        <v>5</v>
      </c>
      <c r="X80">
        <v>4</v>
      </c>
      <c r="Y80">
        <v>5</v>
      </c>
      <c r="Z80">
        <v>5</v>
      </c>
      <c r="AA80">
        <v>6</v>
      </c>
      <c r="AB80">
        <v>6</v>
      </c>
      <c r="AC80">
        <v>1</v>
      </c>
      <c r="AD80">
        <v>5</v>
      </c>
      <c r="AE80" s="35">
        <v>5</v>
      </c>
      <c r="AF80">
        <v>3</v>
      </c>
      <c r="AG80">
        <v>3</v>
      </c>
      <c r="AH80">
        <v>1</v>
      </c>
      <c r="AI80">
        <v>5</v>
      </c>
      <c r="AJ80">
        <v>4</v>
      </c>
      <c r="AK80">
        <v>2</v>
      </c>
      <c r="AL80">
        <v>4</v>
      </c>
      <c r="AM80">
        <v>3</v>
      </c>
      <c r="AN80">
        <v>3</v>
      </c>
      <c r="AO80">
        <v>2</v>
      </c>
      <c r="AP80">
        <v>3</v>
      </c>
      <c r="AQ80">
        <v>3</v>
      </c>
      <c r="AR80">
        <v>6</v>
      </c>
      <c r="AS80">
        <v>1</v>
      </c>
      <c r="AT80">
        <f t="shared" si="27"/>
        <v>3.375</v>
      </c>
      <c r="AU80">
        <f t="shared" si="31"/>
        <v>1</v>
      </c>
      <c r="AV80">
        <f t="shared" si="28"/>
        <v>5.125</v>
      </c>
      <c r="AW80">
        <f t="shared" si="32"/>
        <v>1</v>
      </c>
      <c r="AX80" t="s">
        <v>501</v>
      </c>
      <c r="AY80" t="s">
        <v>672</v>
      </c>
      <c r="AZ80" t="s">
        <v>708</v>
      </c>
      <c r="BA80">
        <v>0</v>
      </c>
      <c r="BB80">
        <v>2</v>
      </c>
      <c r="BC80">
        <f t="shared" si="29"/>
        <v>2</v>
      </c>
      <c r="BD80">
        <v>4</v>
      </c>
      <c r="BE80">
        <v>2</v>
      </c>
      <c r="BF80">
        <f t="shared" si="33"/>
        <v>1</v>
      </c>
      <c r="BG80" t="s">
        <v>709</v>
      </c>
      <c r="BH80" t="s">
        <v>710</v>
      </c>
      <c r="BI80" s="1">
        <v>4.2013888888888891E-3</v>
      </c>
      <c r="BJ80" t="s">
        <v>711</v>
      </c>
      <c r="BK80" s="5" t="s">
        <v>736</v>
      </c>
      <c r="BL80" s="5" t="s">
        <v>1157</v>
      </c>
      <c r="BM80" s="11" t="b">
        <f t="shared" ref="BM80:BP99" si="39">ISNUMBER(SEARCH(BM$2,$BL80))</f>
        <v>1</v>
      </c>
      <c r="BN80" s="11" t="b">
        <f t="shared" si="39"/>
        <v>0</v>
      </c>
      <c r="BO80" s="11" t="b">
        <f t="shared" si="39"/>
        <v>0</v>
      </c>
      <c r="BP80" s="11" t="b">
        <f t="shared" si="39"/>
        <v>0</v>
      </c>
      <c r="BQ80" s="11" t="b">
        <f t="shared" si="17"/>
        <v>0</v>
      </c>
      <c r="BR80" s="11" t="b">
        <f t="shared" si="17"/>
        <v>0</v>
      </c>
      <c r="BU80" s="11" t="b">
        <f t="shared" si="34"/>
        <v>0</v>
      </c>
      <c r="BV80" s="11" t="b">
        <f t="shared" si="35"/>
        <v>0</v>
      </c>
      <c r="BW80" s="11" t="b">
        <f t="shared" si="38"/>
        <v>0</v>
      </c>
      <c r="BX80" s="11" t="b">
        <f t="shared" si="38"/>
        <v>0</v>
      </c>
      <c r="BY80" s="11" t="b">
        <f t="shared" si="38"/>
        <v>0</v>
      </c>
      <c r="BZ80" s="11" t="b">
        <f t="shared" si="38"/>
        <v>0</v>
      </c>
      <c r="CA80" s="11" t="b">
        <f t="shared" si="38"/>
        <v>0</v>
      </c>
      <c r="CB80" s="11" t="b">
        <f t="shared" si="38"/>
        <v>0</v>
      </c>
      <c r="CC80" s="11" t="b">
        <f t="shared" si="38"/>
        <v>0</v>
      </c>
      <c r="CD80" s="11" t="b">
        <f t="shared" si="38"/>
        <v>0</v>
      </c>
      <c r="CE80" s="11" t="b">
        <f t="shared" si="38"/>
        <v>0</v>
      </c>
      <c r="CF80" s="11" t="b">
        <f t="shared" si="38"/>
        <v>0</v>
      </c>
      <c r="CG80" s="11" t="b">
        <f t="shared" si="38"/>
        <v>0</v>
      </c>
      <c r="CH80" s="11" t="b">
        <f t="shared" si="38"/>
        <v>0</v>
      </c>
      <c r="CI80" s="11" t="b">
        <f t="shared" si="38"/>
        <v>0</v>
      </c>
      <c r="CJ80" s="11" t="b">
        <f t="shared" si="38"/>
        <v>0</v>
      </c>
      <c r="CK80" s="11" t="b">
        <f t="shared" si="37"/>
        <v>0</v>
      </c>
      <c r="CL80" s="11" t="b">
        <f t="shared" si="36"/>
        <v>0</v>
      </c>
    </row>
    <row r="81" spans="1:91">
      <c r="A81" t="s">
        <v>712</v>
      </c>
      <c r="B81" t="s">
        <v>713</v>
      </c>
      <c r="C81" t="s">
        <v>562</v>
      </c>
      <c r="D81" t="s">
        <v>54</v>
      </c>
      <c r="E81" t="s">
        <v>55</v>
      </c>
      <c r="F81" t="s">
        <v>83</v>
      </c>
      <c r="G81" t="s">
        <v>96</v>
      </c>
      <c r="H81" t="s">
        <v>58</v>
      </c>
      <c r="I81" t="str">
        <f t="shared" si="30"/>
        <v>Portugal</v>
      </c>
      <c r="J81" t="s">
        <v>74</v>
      </c>
      <c r="K81" t="s">
        <v>103</v>
      </c>
      <c r="L81">
        <v>3</v>
      </c>
      <c r="M81">
        <v>2</v>
      </c>
      <c r="N81">
        <v>3</v>
      </c>
      <c r="O81">
        <v>2</v>
      </c>
      <c r="P81">
        <v>2</v>
      </c>
      <c r="Q81">
        <v>5</v>
      </c>
      <c r="R81">
        <v>3</v>
      </c>
      <c r="S81">
        <v>0</v>
      </c>
      <c r="U81">
        <v>5</v>
      </c>
      <c r="V81">
        <v>4</v>
      </c>
      <c r="W81">
        <v>5</v>
      </c>
      <c r="X81">
        <v>4</v>
      </c>
      <c r="Y81">
        <v>4</v>
      </c>
      <c r="Z81">
        <v>2</v>
      </c>
      <c r="AA81">
        <v>4</v>
      </c>
      <c r="AB81">
        <v>3</v>
      </c>
      <c r="AC81">
        <v>2</v>
      </c>
      <c r="AD81">
        <v>4</v>
      </c>
      <c r="AE81" s="35">
        <v>4</v>
      </c>
      <c r="AF81">
        <v>1</v>
      </c>
      <c r="AG81">
        <v>4</v>
      </c>
      <c r="AH81">
        <v>2</v>
      </c>
      <c r="AI81">
        <v>5</v>
      </c>
      <c r="AJ81">
        <v>4</v>
      </c>
      <c r="AK81">
        <v>5</v>
      </c>
      <c r="AL81">
        <v>1</v>
      </c>
      <c r="AM81">
        <v>4</v>
      </c>
      <c r="AN81">
        <v>4</v>
      </c>
      <c r="AO81">
        <v>4</v>
      </c>
      <c r="AP81">
        <v>4</v>
      </c>
      <c r="AQ81">
        <v>4</v>
      </c>
      <c r="AR81">
        <v>6</v>
      </c>
      <c r="AS81">
        <v>0</v>
      </c>
      <c r="AT81">
        <f t="shared" si="27"/>
        <v>3.25</v>
      </c>
      <c r="AU81">
        <f t="shared" si="31"/>
        <v>1</v>
      </c>
      <c r="AV81">
        <f t="shared" si="28"/>
        <v>3.75</v>
      </c>
      <c r="AW81">
        <f t="shared" si="32"/>
        <v>1</v>
      </c>
      <c r="AX81" t="s">
        <v>61</v>
      </c>
      <c r="AY81" t="s">
        <v>277</v>
      </c>
      <c r="AZ81" t="s">
        <v>714</v>
      </c>
      <c r="BA81">
        <v>3</v>
      </c>
      <c r="BC81">
        <f t="shared" si="29"/>
        <v>3</v>
      </c>
      <c r="BD81">
        <v>1</v>
      </c>
      <c r="BE81">
        <v>4</v>
      </c>
      <c r="BF81">
        <f t="shared" si="33"/>
        <v>1</v>
      </c>
      <c r="BG81" t="s">
        <v>715</v>
      </c>
      <c r="BH81" t="s">
        <v>65</v>
      </c>
      <c r="BI81" s="1">
        <v>3.9699074074074072E-3</v>
      </c>
      <c r="BK81" s="5" t="s">
        <v>1041</v>
      </c>
      <c r="BM81" s="11" t="b">
        <f t="shared" si="39"/>
        <v>0</v>
      </c>
      <c r="BN81" s="11" t="b">
        <f t="shared" si="39"/>
        <v>0</v>
      </c>
      <c r="BO81" s="11" t="b">
        <f t="shared" si="39"/>
        <v>0</v>
      </c>
      <c r="BP81" s="11" t="b">
        <f t="shared" si="39"/>
        <v>0</v>
      </c>
      <c r="BQ81" s="11" t="b">
        <f t="shared" si="17"/>
        <v>0</v>
      </c>
      <c r="BR81" s="11" t="b">
        <f t="shared" si="17"/>
        <v>0</v>
      </c>
      <c r="BU81" s="11" t="b">
        <f t="shared" si="34"/>
        <v>0</v>
      </c>
      <c r="BV81" s="11" t="b">
        <f t="shared" si="35"/>
        <v>0</v>
      </c>
      <c r="BW81" s="11" t="b">
        <f t="shared" si="38"/>
        <v>0</v>
      </c>
      <c r="BX81" s="11" t="b">
        <f t="shared" si="38"/>
        <v>0</v>
      </c>
      <c r="BY81" s="11" t="b">
        <f t="shared" si="38"/>
        <v>0</v>
      </c>
      <c r="BZ81" s="11" t="b">
        <f t="shared" si="38"/>
        <v>0</v>
      </c>
      <c r="CA81" s="11" t="b">
        <f t="shared" si="38"/>
        <v>0</v>
      </c>
      <c r="CB81" s="11" t="b">
        <f t="shared" si="38"/>
        <v>0</v>
      </c>
      <c r="CC81" s="11" t="b">
        <f t="shared" si="38"/>
        <v>0</v>
      </c>
      <c r="CD81" s="11" t="b">
        <f t="shared" si="38"/>
        <v>0</v>
      </c>
      <c r="CE81" s="11" t="b">
        <f t="shared" si="38"/>
        <v>0</v>
      </c>
      <c r="CF81" s="11" t="b">
        <f t="shared" si="38"/>
        <v>0</v>
      </c>
      <c r="CG81" s="11" t="b">
        <f t="shared" si="38"/>
        <v>0</v>
      </c>
      <c r="CH81" s="11" t="b">
        <f t="shared" si="38"/>
        <v>0</v>
      </c>
      <c r="CI81" s="11" t="b">
        <f t="shared" si="38"/>
        <v>0</v>
      </c>
      <c r="CJ81" s="11" t="b">
        <f t="shared" si="38"/>
        <v>0</v>
      </c>
      <c r="CK81" s="11" t="b">
        <f t="shared" si="37"/>
        <v>0</v>
      </c>
      <c r="CL81" s="11" t="b">
        <f t="shared" si="36"/>
        <v>0</v>
      </c>
    </row>
    <row r="82" spans="1:91">
      <c r="A82" t="s">
        <v>716</v>
      </c>
      <c r="B82" t="s">
        <v>717</v>
      </c>
      <c r="C82" t="s">
        <v>562</v>
      </c>
      <c r="D82" t="s">
        <v>70</v>
      </c>
      <c r="E82" t="s">
        <v>144</v>
      </c>
      <c r="F82" t="s">
        <v>56</v>
      </c>
      <c r="G82" t="s">
        <v>72</v>
      </c>
      <c r="H82" t="s">
        <v>718</v>
      </c>
      <c r="I82" t="str">
        <f t="shared" si="30"/>
        <v>Portuguese</v>
      </c>
      <c r="J82" t="s">
        <v>59</v>
      </c>
      <c r="K82" t="s">
        <v>296</v>
      </c>
      <c r="L82">
        <v>1</v>
      </c>
      <c r="M82">
        <v>3</v>
      </c>
      <c r="N82">
        <v>2</v>
      </c>
      <c r="O82">
        <v>3</v>
      </c>
      <c r="P82">
        <v>2</v>
      </c>
      <c r="Q82">
        <v>5</v>
      </c>
      <c r="R82">
        <v>3</v>
      </c>
      <c r="S82">
        <v>0</v>
      </c>
      <c r="U82">
        <v>5</v>
      </c>
      <c r="V82">
        <v>2</v>
      </c>
      <c r="W82">
        <v>3</v>
      </c>
      <c r="X82">
        <v>4</v>
      </c>
      <c r="Y82">
        <v>4</v>
      </c>
      <c r="Z82">
        <v>3</v>
      </c>
      <c r="AA82">
        <v>4</v>
      </c>
      <c r="AB82">
        <v>2</v>
      </c>
      <c r="AC82">
        <v>2</v>
      </c>
      <c r="AD82">
        <v>4</v>
      </c>
      <c r="AE82" s="35">
        <v>2</v>
      </c>
      <c r="AF82">
        <v>3</v>
      </c>
      <c r="AG82">
        <v>1</v>
      </c>
      <c r="AH82">
        <v>3</v>
      </c>
      <c r="AI82">
        <v>4</v>
      </c>
      <c r="AJ82">
        <v>3</v>
      </c>
      <c r="AK82">
        <v>1</v>
      </c>
      <c r="AL82">
        <v>1</v>
      </c>
      <c r="AM82">
        <v>1</v>
      </c>
      <c r="AN82">
        <v>3</v>
      </c>
      <c r="AO82">
        <v>3</v>
      </c>
      <c r="AP82">
        <v>4</v>
      </c>
      <c r="AQ82">
        <v>4</v>
      </c>
      <c r="AR82">
        <v>6</v>
      </c>
      <c r="AS82">
        <v>1</v>
      </c>
      <c r="AT82">
        <f t="shared" si="27"/>
        <v>2.25</v>
      </c>
      <c r="AU82">
        <f t="shared" si="31"/>
        <v>0</v>
      </c>
      <c r="AV82">
        <f t="shared" si="28"/>
        <v>3.25</v>
      </c>
      <c r="AW82">
        <f t="shared" si="32"/>
        <v>1</v>
      </c>
      <c r="AX82" t="s">
        <v>145</v>
      </c>
      <c r="AY82" t="s">
        <v>719</v>
      </c>
      <c r="AZ82" t="s">
        <v>720</v>
      </c>
      <c r="BA82">
        <v>0</v>
      </c>
      <c r="BB82">
        <v>1</v>
      </c>
      <c r="BC82">
        <f t="shared" si="29"/>
        <v>1</v>
      </c>
      <c r="BD82">
        <v>1</v>
      </c>
      <c r="BE82">
        <v>2</v>
      </c>
      <c r="BF82">
        <f t="shared" si="33"/>
        <v>1</v>
      </c>
      <c r="BG82" t="s">
        <v>453</v>
      </c>
      <c r="BH82" t="s">
        <v>149</v>
      </c>
      <c r="BI82" s="1">
        <v>3.3333333333333335E-3</v>
      </c>
      <c r="BJ82" t="s">
        <v>721</v>
      </c>
      <c r="BK82" s="5" t="s">
        <v>1041</v>
      </c>
      <c r="BM82" s="11" t="b">
        <f t="shared" si="39"/>
        <v>0</v>
      </c>
      <c r="BN82" s="11" t="b">
        <f t="shared" si="39"/>
        <v>0</v>
      </c>
      <c r="BO82" s="11" t="b">
        <f t="shared" si="39"/>
        <v>0</v>
      </c>
      <c r="BP82" s="11" t="b">
        <f t="shared" si="39"/>
        <v>0</v>
      </c>
      <c r="BQ82" s="11" t="b">
        <f t="shared" si="17"/>
        <v>0</v>
      </c>
      <c r="BR82" s="11" t="b">
        <f t="shared" si="17"/>
        <v>0</v>
      </c>
      <c r="BU82" s="11" t="b">
        <f t="shared" si="34"/>
        <v>0</v>
      </c>
      <c r="BV82" s="11" t="b">
        <f t="shared" si="35"/>
        <v>0</v>
      </c>
      <c r="BW82" s="11" t="b">
        <f t="shared" si="38"/>
        <v>0</v>
      </c>
      <c r="BX82" s="11" t="b">
        <f t="shared" si="38"/>
        <v>0</v>
      </c>
      <c r="BY82" s="11" t="b">
        <f t="shared" si="38"/>
        <v>0</v>
      </c>
      <c r="BZ82" s="11" t="b">
        <f t="shared" si="38"/>
        <v>0</v>
      </c>
      <c r="CA82" s="11" t="b">
        <f t="shared" si="38"/>
        <v>0</v>
      </c>
      <c r="CB82" s="11" t="b">
        <f t="shared" si="38"/>
        <v>0</v>
      </c>
      <c r="CC82" s="11" t="b">
        <f t="shared" si="38"/>
        <v>0</v>
      </c>
      <c r="CD82" s="11" t="b">
        <f t="shared" si="38"/>
        <v>0</v>
      </c>
      <c r="CE82" s="11" t="b">
        <f t="shared" si="38"/>
        <v>0</v>
      </c>
      <c r="CF82" s="11" t="b">
        <f t="shared" si="38"/>
        <v>0</v>
      </c>
      <c r="CG82" s="11" t="b">
        <f t="shared" si="38"/>
        <v>0</v>
      </c>
      <c r="CH82" s="11" t="b">
        <f t="shared" si="38"/>
        <v>0</v>
      </c>
      <c r="CI82" s="11" t="b">
        <f t="shared" si="38"/>
        <v>0</v>
      </c>
      <c r="CJ82" s="11" t="b">
        <f t="shared" si="38"/>
        <v>0</v>
      </c>
      <c r="CK82" s="11" t="b">
        <f t="shared" si="37"/>
        <v>0</v>
      </c>
      <c r="CL82" s="11" t="b">
        <f t="shared" si="36"/>
        <v>0</v>
      </c>
      <c r="CM82" t="s">
        <v>722</v>
      </c>
    </row>
    <row r="83" spans="1:91">
      <c r="A83" t="s">
        <v>723</v>
      </c>
      <c r="B83" t="s">
        <v>724</v>
      </c>
      <c r="C83" t="s">
        <v>562</v>
      </c>
      <c r="D83" t="s">
        <v>70</v>
      </c>
      <c r="E83" t="s">
        <v>95</v>
      </c>
      <c r="F83" t="s">
        <v>56</v>
      </c>
      <c r="G83" t="s">
        <v>347</v>
      </c>
      <c r="H83" t="s">
        <v>725</v>
      </c>
      <c r="I83" t="str">
        <f t="shared" si="30"/>
        <v>france</v>
      </c>
      <c r="J83" t="s">
        <v>59</v>
      </c>
      <c r="K83" t="s">
        <v>60</v>
      </c>
      <c r="L83">
        <v>3</v>
      </c>
      <c r="M83">
        <v>1</v>
      </c>
      <c r="N83">
        <v>3</v>
      </c>
      <c r="O83">
        <v>1</v>
      </c>
      <c r="P83">
        <v>4</v>
      </c>
      <c r="Q83">
        <v>4</v>
      </c>
      <c r="R83">
        <v>1</v>
      </c>
      <c r="S83">
        <v>0</v>
      </c>
      <c r="U83">
        <v>4</v>
      </c>
      <c r="V83">
        <v>5</v>
      </c>
      <c r="W83">
        <v>5</v>
      </c>
      <c r="X83">
        <v>4</v>
      </c>
      <c r="Y83">
        <v>5</v>
      </c>
      <c r="Z83">
        <v>5</v>
      </c>
      <c r="AA83">
        <v>6</v>
      </c>
      <c r="AB83">
        <v>4</v>
      </c>
      <c r="AC83">
        <v>2</v>
      </c>
      <c r="AD83">
        <v>4</v>
      </c>
      <c r="AE83" s="35">
        <v>5</v>
      </c>
      <c r="AF83">
        <v>5</v>
      </c>
      <c r="AG83">
        <v>5</v>
      </c>
      <c r="AH83">
        <v>3</v>
      </c>
      <c r="AI83">
        <v>6</v>
      </c>
      <c r="AJ83">
        <v>5</v>
      </c>
      <c r="AK83">
        <v>4</v>
      </c>
      <c r="AL83">
        <v>4</v>
      </c>
      <c r="AM83">
        <v>2</v>
      </c>
      <c r="AN83">
        <v>3</v>
      </c>
      <c r="AO83">
        <v>4</v>
      </c>
      <c r="AP83">
        <v>2</v>
      </c>
      <c r="AQ83">
        <v>2</v>
      </c>
      <c r="AR83">
        <v>6</v>
      </c>
      <c r="AS83">
        <v>2</v>
      </c>
      <c r="AT83">
        <f t="shared" si="27"/>
        <v>4.625</v>
      </c>
      <c r="AU83">
        <f t="shared" si="31"/>
        <v>1</v>
      </c>
      <c r="AV83">
        <f t="shared" si="28"/>
        <v>4.75</v>
      </c>
      <c r="AW83">
        <f t="shared" si="32"/>
        <v>1</v>
      </c>
      <c r="AX83" t="s">
        <v>297</v>
      </c>
      <c r="AY83" t="s">
        <v>358</v>
      </c>
      <c r="AZ83" t="s">
        <v>427</v>
      </c>
      <c r="BA83">
        <v>0</v>
      </c>
      <c r="BB83">
        <v>1</v>
      </c>
      <c r="BC83">
        <f t="shared" si="29"/>
        <v>1</v>
      </c>
      <c r="BD83">
        <v>1</v>
      </c>
      <c r="BE83">
        <v>2</v>
      </c>
      <c r="BF83">
        <f t="shared" si="33"/>
        <v>1</v>
      </c>
      <c r="BG83" t="s">
        <v>300</v>
      </c>
      <c r="BH83" t="s">
        <v>301</v>
      </c>
      <c r="BI83" s="1">
        <v>3.5185185185185185E-3</v>
      </c>
      <c r="BJ83" t="s">
        <v>726</v>
      </c>
      <c r="BK83" s="5" t="s">
        <v>1042</v>
      </c>
      <c r="BM83" s="11" t="b">
        <f t="shared" si="39"/>
        <v>0</v>
      </c>
      <c r="BN83" s="11" t="b">
        <f t="shared" si="39"/>
        <v>0</v>
      </c>
      <c r="BO83" s="11" t="b">
        <f t="shared" si="39"/>
        <v>0</v>
      </c>
      <c r="BP83" s="11" t="b">
        <f t="shared" si="39"/>
        <v>0</v>
      </c>
      <c r="BQ83" s="11" t="b">
        <f t="shared" si="17"/>
        <v>0</v>
      </c>
      <c r="BR83" s="11" t="b">
        <f t="shared" si="17"/>
        <v>0</v>
      </c>
      <c r="BS83" s="5" t="s">
        <v>1045</v>
      </c>
      <c r="BT83" s="5" t="s">
        <v>1073</v>
      </c>
      <c r="BU83" s="11" t="b">
        <f t="shared" si="34"/>
        <v>0</v>
      </c>
      <c r="BV83" s="11" t="b">
        <f t="shared" si="35"/>
        <v>0</v>
      </c>
      <c r="BW83" s="11" t="b">
        <f t="shared" si="38"/>
        <v>0</v>
      </c>
      <c r="BX83" s="11" t="b">
        <f t="shared" si="38"/>
        <v>1</v>
      </c>
      <c r="BY83" s="11" t="b">
        <f t="shared" si="38"/>
        <v>0</v>
      </c>
      <c r="BZ83" s="11" t="b">
        <f t="shared" si="38"/>
        <v>0</v>
      </c>
      <c r="CA83" s="11" t="b">
        <f t="shared" si="38"/>
        <v>0</v>
      </c>
      <c r="CB83" s="11" t="b">
        <f t="shared" si="38"/>
        <v>0</v>
      </c>
      <c r="CC83" s="11" t="b">
        <f t="shared" si="38"/>
        <v>0</v>
      </c>
      <c r="CD83" s="11" t="b">
        <f t="shared" si="38"/>
        <v>0</v>
      </c>
      <c r="CE83" s="11" t="b">
        <f t="shared" si="38"/>
        <v>0</v>
      </c>
      <c r="CF83" s="11" t="b">
        <f t="shared" si="38"/>
        <v>0</v>
      </c>
      <c r="CG83" s="11" t="b">
        <f t="shared" si="38"/>
        <v>1</v>
      </c>
      <c r="CH83" s="11" t="b">
        <f t="shared" si="38"/>
        <v>0</v>
      </c>
      <c r="CI83" s="11" t="b">
        <f t="shared" si="38"/>
        <v>0</v>
      </c>
      <c r="CJ83" s="11" t="b">
        <f t="shared" si="38"/>
        <v>0</v>
      </c>
      <c r="CK83" s="11" t="b">
        <f t="shared" si="37"/>
        <v>1</v>
      </c>
      <c r="CL83" s="11" t="b">
        <f t="shared" si="36"/>
        <v>0</v>
      </c>
      <c r="CM83" t="s">
        <v>727</v>
      </c>
    </row>
    <row r="84" spans="1:91">
      <c r="A84" t="s">
        <v>728</v>
      </c>
      <c r="B84" t="s">
        <v>729</v>
      </c>
      <c r="C84" t="s">
        <v>562</v>
      </c>
      <c r="D84" t="s">
        <v>70</v>
      </c>
      <c r="E84" t="s">
        <v>144</v>
      </c>
      <c r="F84" t="s">
        <v>56</v>
      </c>
      <c r="G84" t="s">
        <v>72</v>
      </c>
      <c r="H84" t="s">
        <v>84</v>
      </c>
      <c r="I84" t="str">
        <f t="shared" si="30"/>
        <v>United States</v>
      </c>
      <c r="J84" t="s">
        <v>59</v>
      </c>
      <c r="K84" t="s">
        <v>60</v>
      </c>
      <c r="L84">
        <v>1</v>
      </c>
      <c r="M84">
        <v>1</v>
      </c>
      <c r="N84">
        <v>0</v>
      </c>
      <c r="O84">
        <v>1</v>
      </c>
      <c r="P84">
        <v>2</v>
      </c>
      <c r="Q84">
        <v>2</v>
      </c>
      <c r="R84">
        <v>2</v>
      </c>
      <c r="S84">
        <v>1</v>
      </c>
      <c r="T84">
        <v>3</v>
      </c>
      <c r="V84">
        <v>4</v>
      </c>
      <c r="W84">
        <v>4</v>
      </c>
      <c r="X84">
        <v>3</v>
      </c>
      <c r="Y84">
        <v>3</v>
      </c>
      <c r="Z84">
        <v>3</v>
      </c>
      <c r="AA84">
        <v>3</v>
      </c>
      <c r="AB84">
        <v>3</v>
      </c>
      <c r="AC84">
        <v>1</v>
      </c>
      <c r="AD84">
        <v>5</v>
      </c>
      <c r="AE84" s="35">
        <v>5</v>
      </c>
      <c r="AF84">
        <v>5</v>
      </c>
      <c r="AG84">
        <v>5</v>
      </c>
      <c r="AH84">
        <v>5</v>
      </c>
      <c r="AI84">
        <v>5</v>
      </c>
      <c r="AJ84">
        <v>5</v>
      </c>
      <c r="AK84">
        <v>4</v>
      </c>
      <c r="AL84">
        <v>4</v>
      </c>
      <c r="AM84">
        <v>5</v>
      </c>
      <c r="AN84">
        <v>5</v>
      </c>
      <c r="AO84">
        <v>5</v>
      </c>
      <c r="AP84">
        <v>5</v>
      </c>
      <c r="AQ84">
        <v>5</v>
      </c>
      <c r="AR84">
        <v>6</v>
      </c>
      <c r="AS84">
        <v>1</v>
      </c>
      <c r="AT84">
        <f t="shared" si="27"/>
        <v>4.75</v>
      </c>
      <c r="AU84">
        <f t="shared" si="31"/>
        <v>1</v>
      </c>
      <c r="AV84">
        <f t="shared" si="28"/>
        <v>3.5</v>
      </c>
      <c r="AW84">
        <f t="shared" si="32"/>
        <v>1</v>
      </c>
      <c r="AX84" t="s">
        <v>61</v>
      </c>
      <c r="AY84" t="s">
        <v>126</v>
      </c>
      <c r="AZ84" t="s">
        <v>127</v>
      </c>
      <c r="BA84">
        <v>1</v>
      </c>
      <c r="BC84">
        <f t="shared" si="29"/>
        <v>1</v>
      </c>
      <c r="BD84">
        <v>1</v>
      </c>
      <c r="BE84">
        <v>1</v>
      </c>
      <c r="BF84">
        <f t="shared" si="33"/>
        <v>0</v>
      </c>
      <c r="BG84" t="s">
        <v>64</v>
      </c>
      <c r="BH84" t="s">
        <v>65</v>
      </c>
      <c r="BI84" s="1">
        <v>2.7314814814814819E-3</v>
      </c>
      <c r="BJ84" t="s">
        <v>730</v>
      </c>
      <c r="BK84" s="5" t="s">
        <v>736</v>
      </c>
      <c r="BL84" s="5" t="s">
        <v>1158</v>
      </c>
      <c r="BM84" s="11" t="b">
        <f t="shared" si="39"/>
        <v>1</v>
      </c>
      <c r="BN84" s="11" t="b">
        <f t="shared" si="39"/>
        <v>0</v>
      </c>
      <c r="BO84" s="11" t="b">
        <f t="shared" si="39"/>
        <v>0</v>
      </c>
      <c r="BP84" s="11" t="b">
        <f t="shared" si="39"/>
        <v>0</v>
      </c>
      <c r="BQ84" s="11" t="b">
        <f t="shared" ref="BQ84:BR103" si="40">ISNUMBER(SEARCH(BQ$2,$BL84))</f>
        <v>0</v>
      </c>
      <c r="BR84" s="11" t="b">
        <f t="shared" si="40"/>
        <v>0</v>
      </c>
      <c r="BU84" s="11" t="b">
        <f t="shared" si="34"/>
        <v>0</v>
      </c>
      <c r="BV84" s="11" t="b">
        <f t="shared" si="35"/>
        <v>0</v>
      </c>
      <c r="BW84" s="11" t="b">
        <f t="shared" si="38"/>
        <v>0</v>
      </c>
      <c r="BX84" s="11" t="b">
        <f t="shared" si="38"/>
        <v>0</v>
      </c>
      <c r="BY84" s="11" t="b">
        <f t="shared" si="38"/>
        <v>0</v>
      </c>
      <c r="BZ84" s="11" t="b">
        <f t="shared" si="38"/>
        <v>0</v>
      </c>
      <c r="CA84" s="11" t="b">
        <f t="shared" si="38"/>
        <v>0</v>
      </c>
      <c r="CB84" s="11" t="b">
        <f t="shared" si="38"/>
        <v>0</v>
      </c>
      <c r="CC84" s="11" t="b">
        <f t="shared" si="38"/>
        <v>0</v>
      </c>
      <c r="CD84" s="11" t="b">
        <f t="shared" si="38"/>
        <v>0</v>
      </c>
      <c r="CE84" s="11" t="b">
        <f t="shared" si="38"/>
        <v>0</v>
      </c>
      <c r="CF84" s="11" t="b">
        <f t="shared" si="38"/>
        <v>0</v>
      </c>
      <c r="CG84" s="11" t="b">
        <f t="shared" si="38"/>
        <v>0</v>
      </c>
      <c r="CH84" s="11" t="b">
        <f t="shared" si="38"/>
        <v>0</v>
      </c>
      <c r="CI84" s="11" t="b">
        <f t="shared" si="38"/>
        <v>0</v>
      </c>
      <c r="CJ84" s="11" t="b">
        <f t="shared" si="38"/>
        <v>0</v>
      </c>
      <c r="CK84" s="11" t="b">
        <f t="shared" si="37"/>
        <v>0</v>
      </c>
      <c r="CL84" s="11" t="b">
        <f t="shared" si="36"/>
        <v>0</v>
      </c>
    </row>
    <row r="85" spans="1:91">
      <c r="A85" t="s">
        <v>731</v>
      </c>
      <c r="B85" t="s">
        <v>732</v>
      </c>
      <c r="C85" t="s">
        <v>562</v>
      </c>
      <c r="D85" t="s">
        <v>70</v>
      </c>
      <c r="E85" t="s">
        <v>144</v>
      </c>
      <c r="F85" t="s">
        <v>56</v>
      </c>
      <c r="G85" t="s">
        <v>96</v>
      </c>
      <c r="H85" t="s">
        <v>658</v>
      </c>
      <c r="I85" t="str">
        <f t="shared" si="30"/>
        <v>Bulgaria</v>
      </c>
      <c r="J85" t="s">
        <v>74</v>
      </c>
      <c r="K85" t="s">
        <v>85</v>
      </c>
      <c r="L85">
        <v>4</v>
      </c>
      <c r="M85">
        <v>1</v>
      </c>
      <c r="N85">
        <v>3</v>
      </c>
      <c r="O85">
        <v>1</v>
      </c>
      <c r="P85">
        <v>5</v>
      </c>
      <c r="Q85">
        <v>0</v>
      </c>
      <c r="R85">
        <v>5</v>
      </c>
      <c r="S85">
        <v>0</v>
      </c>
      <c r="U85">
        <v>4</v>
      </c>
      <c r="V85">
        <v>5</v>
      </c>
      <c r="W85">
        <v>6</v>
      </c>
      <c r="X85">
        <v>5</v>
      </c>
      <c r="Y85">
        <v>5</v>
      </c>
      <c r="Z85">
        <v>6</v>
      </c>
      <c r="AA85">
        <v>5</v>
      </c>
      <c r="AB85">
        <v>4</v>
      </c>
      <c r="AC85">
        <v>4</v>
      </c>
      <c r="AD85">
        <v>2</v>
      </c>
      <c r="AE85" s="35">
        <v>5</v>
      </c>
      <c r="AF85">
        <v>5</v>
      </c>
      <c r="AG85">
        <v>5</v>
      </c>
      <c r="AH85">
        <v>5</v>
      </c>
      <c r="AI85">
        <v>6</v>
      </c>
      <c r="AJ85">
        <v>5</v>
      </c>
      <c r="AK85">
        <v>4</v>
      </c>
      <c r="AL85">
        <v>5</v>
      </c>
      <c r="AM85">
        <v>6</v>
      </c>
      <c r="AN85">
        <v>5</v>
      </c>
      <c r="AO85">
        <v>5</v>
      </c>
      <c r="AP85">
        <v>6</v>
      </c>
      <c r="AQ85">
        <v>5</v>
      </c>
      <c r="AR85">
        <v>6</v>
      </c>
      <c r="AS85">
        <v>5</v>
      </c>
      <c r="AT85">
        <f t="shared" si="27"/>
        <v>5</v>
      </c>
      <c r="AU85">
        <f t="shared" si="31"/>
        <v>1</v>
      </c>
      <c r="AV85">
        <f t="shared" si="28"/>
        <v>4.75</v>
      </c>
      <c r="AW85">
        <f t="shared" si="32"/>
        <v>1</v>
      </c>
      <c r="AX85" t="s">
        <v>61</v>
      </c>
      <c r="AY85" t="s">
        <v>733</v>
      </c>
      <c r="AZ85" t="s">
        <v>734</v>
      </c>
      <c r="BA85">
        <v>0</v>
      </c>
      <c r="BB85">
        <v>1</v>
      </c>
      <c r="BC85">
        <f t="shared" si="29"/>
        <v>1</v>
      </c>
      <c r="BD85">
        <v>1</v>
      </c>
      <c r="BE85">
        <v>2</v>
      </c>
      <c r="BF85">
        <f t="shared" si="33"/>
        <v>1</v>
      </c>
      <c r="BG85" t="s">
        <v>64</v>
      </c>
      <c r="BH85" t="s">
        <v>65</v>
      </c>
      <c r="BI85" s="1">
        <v>3.4375E-3</v>
      </c>
      <c r="BJ85" t="s">
        <v>735</v>
      </c>
      <c r="BK85" s="5" t="s">
        <v>1044</v>
      </c>
      <c r="BM85" s="11" t="b">
        <f t="shared" si="39"/>
        <v>0</v>
      </c>
      <c r="BN85" s="11" t="b">
        <f t="shared" si="39"/>
        <v>0</v>
      </c>
      <c r="BO85" s="11" t="b">
        <f t="shared" si="39"/>
        <v>0</v>
      </c>
      <c r="BP85" s="11" t="b">
        <f t="shared" si="39"/>
        <v>0</v>
      </c>
      <c r="BQ85" s="11" t="b">
        <f t="shared" si="40"/>
        <v>0</v>
      </c>
      <c r="BR85" s="11" t="b">
        <f t="shared" si="40"/>
        <v>0</v>
      </c>
      <c r="BU85" s="11" t="b">
        <f t="shared" si="34"/>
        <v>0</v>
      </c>
      <c r="BV85" s="11" t="b">
        <f t="shared" si="35"/>
        <v>0</v>
      </c>
      <c r="BW85" s="11" t="b">
        <f t="shared" si="38"/>
        <v>0</v>
      </c>
      <c r="BX85" s="11" t="b">
        <f t="shared" si="38"/>
        <v>0</v>
      </c>
      <c r="BY85" s="11" t="b">
        <f t="shared" si="38"/>
        <v>0</v>
      </c>
      <c r="BZ85" s="11" t="b">
        <f t="shared" si="38"/>
        <v>0</v>
      </c>
      <c r="CA85" s="11" t="b">
        <f t="shared" si="38"/>
        <v>0</v>
      </c>
      <c r="CB85" s="11" t="b">
        <f t="shared" si="38"/>
        <v>0</v>
      </c>
      <c r="CC85" s="11" t="b">
        <f t="shared" si="38"/>
        <v>0</v>
      </c>
      <c r="CD85" s="11" t="b">
        <f t="shared" si="38"/>
        <v>0</v>
      </c>
      <c r="CE85" s="11" t="b">
        <f t="shared" si="38"/>
        <v>0</v>
      </c>
      <c r="CF85" s="11" t="b">
        <f t="shared" si="38"/>
        <v>0</v>
      </c>
      <c r="CG85" s="11" t="b">
        <f t="shared" si="38"/>
        <v>0</v>
      </c>
      <c r="CH85" s="11" t="b">
        <f t="shared" si="38"/>
        <v>0</v>
      </c>
      <c r="CI85" s="11" t="b">
        <f t="shared" si="38"/>
        <v>0</v>
      </c>
      <c r="CJ85" s="11" t="b">
        <f t="shared" si="38"/>
        <v>0</v>
      </c>
      <c r="CK85" s="11" t="b">
        <f t="shared" si="37"/>
        <v>0</v>
      </c>
      <c r="CL85" s="11" t="b">
        <f t="shared" si="36"/>
        <v>0</v>
      </c>
      <c r="CM85" t="s">
        <v>736</v>
      </c>
    </row>
    <row r="86" spans="1:91">
      <c r="A86" t="s">
        <v>737</v>
      </c>
      <c r="B86" t="s">
        <v>738</v>
      </c>
      <c r="C86" t="s">
        <v>562</v>
      </c>
      <c r="D86" t="s">
        <v>54</v>
      </c>
      <c r="E86" t="s">
        <v>144</v>
      </c>
      <c r="F86" t="s">
        <v>83</v>
      </c>
      <c r="G86" t="s">
        <v>96</v>
      </c>
      <c r="H86" t="s">
        <v>510</v>
      </c>
      <c r="I86" t="str">
        <f t="shared" si="30"/>
        <v>England</v>
      </c>
      <c r="J86" t="s">
        <v>74</v>
      </c>
      <c r="K86" t="s">
        <v>98</v>
      </c>
      <c r="L86">
        <v>3</v>
      </c>
      <c r="M86">
        <v>3</v>
      </c>
      <c r="N86">
        <v>4</v>
      </c>
      <c r="O86">
        <v>2</v>
      </c>
      <c r="P86">
        <v>3</v>
      </c>
      <c r="Q86">
        <v>3</v>
      </c>
      <c r="R86">
        <v>3</v>
      </c>
      <c r="S86">
        <v>1</v>
      </c>
      <c r="T86">
        <v>2</v>
      </c>
      <c r="V86">
        <v>4</v>
      </c>
      <c r="W86">
        <v>6</v>
      </c>
      <c r="X86">
        <v>4</v>
      </c>
      <c r="Y86">
        <v>6</v>
      </c>
      <c r="Z86">
        <v>4</v>
      </c>
      <c r="AA86">
        <v>6</v>
      </c>
      <c r="AB86">
        <v>3</v>
      </c>
      <c r="AC86">
        <v>4</v>
      </c>
      <c r="AD86">
        <v>2</v>
      </c>
      <c r="AE86" s="35">
        <v>5</v>
      </c>
      <c r="AF86">
        <v>6</v>
      </c>
      <c r="AG86">
        <v>6</v>
      </c>
      <c r="AH86">
        <v>6</v>
      </c>
      <c r="AI86">
        <v>6</v>
      </c>
      <c r="AJ86">
        <v>6</v>
      </c>
      <c r="AK86">
        <v>5</v>
      </c>
      <c r="AL86">
        <v>4</v>
      </c>
      <c r="AM86">
        <v>6</v>
      </c>
      <c r="AN86">
        <v>3</v>
      </c>
      <c r="AO86">
        <v>5</v>
      </c>
      <c r="AP86">
        <v>3</v>
      </c>
      <c r="AQ86">
        <v>6</v>
      </c>
      <c r="AR86">
        <v>6</v>
      </c>
      <c r="AS86">
        <v>2</v>
      </c>
      <c r="AT86">
        <f t="shared" si="27"/>
        <v>5.5</v>
      </c>
      <c r="AU86">
        <f t="shared" si="31"/>
        <v>1</v>
      </c>
      <c r="AV86">
        <f t="shared" si="28"/>
        <v>4.375</v>
      </c>
      <c r="AW86">
        <f t="shared" si="32"/>
        <v>1</v>
      </c>
      <c r="AX86" t="s">
        <v>61</v>
      </c>
      <c r="AY86" t="s">
        <v>245</v>
      </c>
      <c r="AZ86" t="s">
        <v>246</v>
      </c>
      <c r="BA86">
        <v>1</v>
      </c>
      <c r="BC86">
        <f t="shared" si="29"/>
        <v>1</v>
      </c>
      <c r="BD86">
        <v>1</v>
      </c>
      <c r="BE86">
        <v>2</v>
      </c>
      <c r="BF86">
        <f t="shared" si="33"/>
        <v>1</v>
      </c>
      <c r="BG86" t="s">
        <v>181</v>
      </c>
      <c r="BH86" t="s">
        <v>65</v>
      </c>
      <c r="BI86" s="1">
        <v>2.8240740740740739E-3</v>
      </c>
      <c r="BJ86" t="s">
        <v>429</v>
      </c>
      <c r="BK86" s="5" t="s">
        <v>1041</v>
      </c>
      <c r="BM86" s="11" t="b">
        <f t="shared" si="39"/>
        <v>0</v>
      </c>
      <c r="BN86" s="11" t="b">
        <f t="shared" si="39"/>
        <v>0</v>
      </c>
      <c r="BO86" s="11" t="b">
        <f t="shared" si="39"/>
        <v>0</v>
      </c>
      <c r="BP86" s="11" t="b">
        <f t="shared" si="39"/>
        <v>0</v>
      </c>
      <c r="BQ86" s="11" t="b">
        <f t="shared" si="40"/>
        <v>0</v>
      </c>
      <c r="BR86" s="11" t="b">
        <f t="shared" si="40"/>
        <v>0</v>
      </c>
      <c r="BU86" s="11" t="b">
        <f t="shared" si="34"/>
        <v>0</v>
      </c>
      <c r="BV86" s="11" t="b">
        <f t="shared" si="35"/>
        <v>0</v>
      </c>
      <c r="BW86" s="11" t="b">
        <f t="shared" si="38"/>
        <v>0</v>
      </c>
      <c r="BX86" s="11" t="b">
        <f t="shared" si="38"/>
        <v>0</v>
      </c>
      <c r="BY86" s="11" t="b">
        <f t="shared" si="38"/>
        <v>0</v>
      </c>
      <c r="BZ86" s="11" t="b">
        <f t="shared" si="38"/>
        <v>0</v>
      </c>
      <c r="CA86" s="11" t="b">
        <f t="shared" si="38"/>
        <v>0</v>
      </c>
      <c r="CB86" s="11" t="b">
        <f t="shared" si="38"/>
        <v>0</v>
      </c>
      <c r="CC86" s="11" t="b">
        <f t="shared" si="38"/>
        <v>0</v>
      </c>
      <c r="CD86" s="11" t="b">
        <f t="shared" si="38"/>
        <v>0</v>
      </c>
      <c r="CE86" s="11" t="b">
        <f t="shared" si="38"/>
        <v>0</v>
      </c>
      <c r="CF86" s="11" t="b">
        <f t="shared" si="38"/>
        <v>0</v>
      </c>
      <c r="CG86" s="11" t="b">
        <f t="shared" si="38"/>
        <v>0</v>
      </c>
      <c r="CH86" s="11" t="b">
        <f t="shared" si="38"/>
        <v>0</v>
      </c>
      <c r="CI86" s="11" t="b">
        <f t="shared" si="38"/>
        <v>0</v>
      </c>
      <c r="CJ86" s="11" t="b">
        <f t="shared" si="38"/>
        <v>0</v>
      </c>
      <c r="CK86" s="11" t="b">
        <f t="shared" si="37"/>
        <v>0</v>
      </c>
      <c r="CL86" s="11" t="b">
        <f t="shared" si="36"/>
        <v>0</v>
      </c>
      <c r="CM86" t="s">
        <v>429</v>
      </c>
    </row>
    <row r="87" spans="1:91">
      <c r="A87" t="s">
        <v>739</v>
      </c>
      <c r="B87" t="s">
        <v>740</v>
      </c>
      <c r="C87" t="s">
        <v>562</v>
      </c>
      <c r="D87" t="s">
        <v>70</v>
      </c>
      <c r="E87" t="s">
        <v>55</v>
      </c>
      <c r="F87" t="s">
        <v>56</v>
      </c>
      <c r="G87" t="s">
        <v>72</v>
      </c>
      <c r="H87" t="s">
        <v>125</v>
      </c>
      <c r="I87" t="str">
        <f t="shared" si="30"/>
        <v>United Kingdom</v>
      </c>
      <c r="J87" t="s">
        <v>59</v>
      </c>
      <c r="K87" t="s">
        <v>98</v>
      </c>
      <c r="L87">
        <v>4</v>
      </c>
      <c r="M87">
        <v>4</v>
      </c>
      <c r="N87">
        <v>5</v>
      </c>
      <c r="O87">
        <v>4</v>
      </c>
      <c r="P87">
        <v>5</v>
      </c>
      <c r="Q87">
        <v>5</v>
      </c>
      <c r="R87">
        <v>5</v>
      </c>
      <c r="S87">
        <v>1</v>
      </c>
      <c r="T87">
        <v>2</v>
      </c>
      <c r="V87">
        <v>1</v>
      </c>
      <c r="W87">
        <v>2</v>
      </c>
      <c r="X87">
        <v>1</v>
      </c>
      <c r="Y87">
        <v>3</v>
      </c>
      <c r="Z87">
        <v>2</v>
      </c>
      <c r="AA87">
        <v>4</v>
      </c>
      <c r="AB87">
        <v>1</v>
      </c>
      <c r="AC87">
        <v>2</v>
      </c>
      <c r="AD87">
        <v>4</v>
      </c>
      <c r="AE87" s="35">
        <v>3</v>
      </c>
      <c r="AF87">
        <v>4</v>
      </c>
      <c r="AG87">
        <v>2</v>
      </c>
      <c r="AH87">
        <v>3</v>
      </c>
      <c r="AI87">
        <v>3</v>
      </c>
      <c r="AJ87">
        <v>3</v>
      </c>
      <c r="AK87">
        <v>3</v>
      </c>
      <c r="AL87">
        <v>4</v>
      </c>
      <c r="AM87">
        <v>3</v>
      </c>
      <c r="AN87">
        <v>3</v>
      </c>
      <c r="AO87">
        <v>3</v>
      </c>
      <c r="AP87">
        <v>3</v>
      </c>
      <c r="AQ87">
        <v>3</v>
      </c>
      <c r="AR87">
        <v>6</v>
      </c>
      <c r="AS87">
        <v>2</v>
      </c>
      <c r="AT87">
        <f t="shared" si="27"/>
        <v>3.125</v>
      </c>
      <c r="AU87">
        <f t="shared" si="31"/>
        <v>1</v>
      </c>
      <c r="AV87">
        <f t="shared" si="28"/>
        <v>2.25</v>
      </c>
      <c r="AW87">
        <f t="shared" si="32"/>
        <v>0</v>
      </c>
      <c r="AX87" t="s">
        <v>297</v>
      </c>
      <c r="AY87" t="s">
        <v>110</v>
      </c>
      <c r="AZ87" t="s">
        <v>412</v>
      </c>
      <c r="BA87">
        <v>0</v>
      </c>
      <c r="BB87" t="s">
        <v>1101</v>
      </c>
      <c r="BC87" t="str">
        <f t="shared" si="29"/>
        <v>NA</v>
      </c>
      <c r="BD87">
        <v>11</v>
      </c>
      <c r="BE87">
        <v>0</v>
      </c>
      <c r="BF87">
        <f t="shared" si="33"/>
        <v>1</v>
      </c>
      <c r="BG87" t="s">
        <v>741</v>
      </c>
      <c r="BH87" t="s">
        <v>742</v>
      </c>
      <c r="BI87" s="1">
        <v>2.4768518518518516E-3</v>
      </c>
      <c r="BJ87" t="s">
        <v>743</v>
      </c>
      <c r="BK87" s="5" t="s">
        <v>1082</v>
      </c>
      <c r="BM87" s="11" t="b">
        <f t="shared" si="39"/>
        <v>0</v>
      </c>
      <c r="BN87" s="11" t="b">
        <f t="shared" si="39"/>
        <v>0</v>
      </c>
      <c r="BO87" s="11" t="b">
        <f t="shared" si="39"/>
        <v>0</v>
      </c>
      <c r="BP87" s="11" t="b">
        <f t="shared" si="39"/>
        <v>0</v>
      </c>
      <c r="BQ87" s="11" t="b">
        <f t="shared" si="40"/>
        <v>0</v>
      </c>
      <c r="BR87" s="11" t="b">
        <f t="shared" si="40"/>
        <v>0</v>
      </c>
      <c r="BS87" s="5" t="s">
        <v>1081</v>
      </c>
      <c r="BU87" s="11" t="b">
        <f t="shared" si="34"/>
        <v>0</v>
      </c>
      <c r="BV87" s="11" t="b">
        <f t="shared" si="35"/>
        <v>1</v>
      </c>
      <c r="BW87" s="11" t="b">
        <f t="shared" si="38"/>
        <v>0</v>
      </c>
      <c r="BX87" s="11" t="b">
        <f t="shared" si="38"/>
        <v>0</v>
      </c>
      <c r="BY87" s="11" t="b">
        <f t="shared" si="38"/>
        <v>0</v>
      </c>
      <c r="BZ87" s="11" t="b">
        <f t="shared" si="38"/>
        <v>0</v>
      </c>
      <c r="CA87" s="11" t="b">
        <f t="shared" si="38"/>
        <v>0</v>
      </c>
      <c r="CB87" s="11" t="b">
        <f t="shared" si="38"/>
        <v>0</v>
      </c>
      <c r="CC87" s="11" t="b">
        <f t="shared" si="38"/>
        <v>0</v>
      </c>
      <c r="CD87" s="11" t="b">
        <f t="shared" si="38"/>
        <v>0</v>
      </c>
      <c r="CE87" s="11" t="b">
        <f t="shared" si="38"/>
        <v>0</v>
      </c>
      <c r="CF87" s="11" t="b">
        <f t="shared" si="38"/>
        <v>0</v>
      </c>
      <c r="CG87" s="11" t="b">
        <f t="shared" si="38"/>
        <v>0</v>
      </c>
      <c r="CH87" s="11" t="b">
        <f t="shared" si="38"/>
        <v>0</v>
      </c>
      <c r="CI87" s="11" t="b">
        <f t="shared" si="38"/>
        <v>0</v>
      </c>
      <c r="CJ87" s="11" t="b">
        <f t="shared" si="38"/>
        <v>0</v>
      </c>
      <c r="CK87" s="11" t="b">
        <f t="shared" si="37"/>
        <v>0</v>
      </c>
      <c r="CL87" s="11" t="b">
        <f t="shared" si="36"/>
        <v>0</v>
      </c>
    </row>
    <row r="88" spans="1:91">
      <c r="A88" t="s">
        <v>744</v>
      </c>
      <c r="B88" t="s">
        <v>745</v>
      </c>
      <c r="C88" t="s">
        <v>562</v>
      </c>
      <c r="D88" t="s">
        <v>54</v>
      </c>
      <c r="E88" t="s">
        <v>144</v>
      </c>
      <c r="F88" t="s">
        <v>132</v>
      </c>
      <c r="G88" t="s">
        <v>72</v>
      </c>
      <c r="H88" t="s">
        <v>125</v>
      </c>
      <c r="I88" t="str">
        <f t="shared" si="30"/>
        <v>United Kingdom</v>
      </c>
      <c r="J88" t="s">
        <v>59</v>
      </c>
      <c r="K88" t="s">
        <v>98</v>
      </c>
      <c r="L88">
        <v>5</v>
      </c>
      <c r="M88">
        <v>2</v>
      </c>
      <c r="N88">
        <v>4</v>
      </c>
      <c r="O88">
        <v>4</v>
      </c>
      <c r="P88">
        <v>4</v>
      </c>
      <c r="Q88">
        <v>5</v>
      </c>
      <c r="R88">
        <v>4</v>
      </c>
      <c r="S88">
        <v>1</v>
      </c>
      <c r="T88">
        <v>2</v>
      </c>
      <c r="V88">
        <v>5</v>
      </c>
      <c r="W88">
        <v>5</v>
      </c>
      <c r="X88">
        <v>5</v>
      </c>
      <c r="Y88">
        <v>6</v>
      </c>
      <c r="Z88">
        <v>6</v>
      </c>
      <c r="AA88">
        <v>6</v>
      </c>
      <c r="AB88">
        <v>6</v>
      </c>
      <c r="AC88">
        <v>3</v>
      </c>
      <c r="AD88">
        <v>3</v>
      </c>
      <c r="AE88" s="35">
        <v>6</v>
      </c>
      <c r="AF88">
        <v>5</v>
      </c>
      <c r="AG88">
        <v>5</v>
      </c>
      <c r="AH88">
        <v>5</v>
      </c>
      <c r="AI88">
        <v>6</v>
      </c>
      <c r="AJ88">
        <v>5</v>
      </c>
      <c r="AK88">
        <v>5</v>
      </c>
      <c r="AL88">
        <v>5</v>
      </c>
      <c r="AM88">
        <v>5</v>
      </c>
      <c r="AN88">
        <v>5</v>
      </c>
      <c r="AO88">
        <v>6</v>
      </c>
      <c r="AP88">
        <v>5</v>
      </c>
      <c r="AQ88">
        <v>5</v>
      </c>
      <c r="AR88">
        <v>6</v>
      </c>
      <c r="AS88">
        <v>6</v>
      </c>
      <c r="AT88">
        <f t="shared" si="27"/>
        <v>5.25</v>
      </c>
      <c r="AU88">
        <f t="shared" si="31"/>
        <v>1</v>
      </c>
      <c r="AV88">
        <f t="shared" si="28"/>
        <v>5.25</v>
      </c>
      <c r="AW88">
        <f t="shared" si="32"/>
        <v>1</v>
      </c>
      <c r="AX88" t="s">
        <v>282</v>
      </c>
      <c r="AY88" t="s">
        <v>746</v>
      </c>
      <c r="AZ88" t="s">
        <v>284</v>
      </c>
      <c r="BA88">
        <v>1</v>
      </c>
      <c r="BC88">
        <f t="shared" si="29"/>
        <v>1</v>
      </c>
      <c r="BD88">
        <v>1</v>
      </c>
      <c r="BE88">
        <v>3</v>
      </c>
      <c r="BF88">
        <f t="shared" si="33"/>
        <v>1</v>
      </c>
      <c r="BG88" t="s">
        <v>285</v>
      </c>
      <c r="BH88" t="s">
        <v>286</v>
      </c>
      <c r="BI88" s="1">
        <v>6.828703703703704E-3</v>
      </c>
      <c r="BJ88" t="s">
        <v>747</v>
      </c>
      <c r="BK88" s="5" t="s">
        <v>1041</v>
      </c>
      <c r="BM88" s="11" t="b">
        <f t="shared" si="39"/>
        <v>0</v>
      </c>
      <c r="BN88" s="11" t="b">
        <f t="shared" si="39"/>
        <v>0</v>
      </c>
      <c r="BO88" s="11" t="b">
        <f t="shared" si="39"/>
        <v>0</v>
      </c>
      <c r="BP88" s="11" t="b">
        <f t="shared" si="39"/>
        <v>0</v>
      </c>
      <c r="BQ88" s="11" t="b">
        <f t="shared" si="40"/>
        <v>0</v>
      </c>
      <c r="BR88" s="11" t="b">
        <f t="shared" si="40"/>
        <v>0</v>
      </c>
      <c r="BU88" s="11" t="b">
        <f t="shared" si="34"/>
        <v>0</v>
      </c>
      <c r="BV88" s="11" t="b">
        <f t="shared" si="35"/>
        <v>0</v>
      </c>
      <c r="BW88" s="11" t="b">
        <f t="shared" si="38"/>
        <v>0</v>
      </c>
      <c r="BX88" s="11" t="b">
        <f t="shared" si="38"/>
        <v>0</v>
      </c>
      <c r="BY88" s="11" t="b">
        <f t="shared" si="38"/>
        <v>0</v>
      </c>
      <c r="BZ88" s="11" t="b">
        <f t="shared" si="38"/>
        <v>0</v>
      </c>
      <c r="CA88" s="11" t="b">
        <f t="shared" si="38"/>
        <v>0</v>
      </c>
      <c r="CB88" s="11" t="b">
        <f t="shared" si="38"/>
        <v>0</v>
      </c>
      <c r="CC88" s="11" t="b">
        <f t="shared" si="38"/>
        <v>0</v>
      </c>
      <c r="CD88" s="11" t="b">
        <f t="shared" si="38"/>
        <v>0</v>
      </c>
      <c r="CE88" s="11" t="b">
        <f t="shared" si="38"/>
        <v>0</v>
      </c>
      <c r="CF88" s="11" t="b">
        <f t="shared" si="38"/>
        <v>0</v>
      </c>
      <c r="CG88" s="11" t="b">
        <f t="shared" si="38"/>
        <v>0</v>
      </c>
      <c r="CH88" s="11" t="b">
        <f t="shared" si="38"/>
        <v>0</v>
      </c>
      <c r="CI88" s="11" t="b">
        <f t="shared" si="38"/>
        <v>0</v>
      </c>
      <c r="CJ88" s="11" t="b">
        <f t="shared" si="38"/>
        <v>0</v>
      </c>
      <c r="CK88" s="11" t="b">
        <f t="shared" si="37"/>
        <v>0</v>
      </c>
      <c r="CL88" s="11" t="b">
        <f t="shared" si="36"/>
        <v>0</v>
      </c>
      <c r="CM88" t="s">
        <v>748</v>
      </c>
    </row>
    <row r="89" spans="1:91">
      <c r="A89" t="s">
        <v>749</v>
      </c>
      <c r="B89" t="s">
        <v>750</v>
      </c>
      <c r="C89" t="s">
        <v>562</v>
      </c>
      <c r="D89" t="s">
        <v>70</v>
      </c>
      <c r="E89" t="s">
        <v>144</v>
      </c>
      <c r="F89" t="s">
        <v>56</v>
      </c>
      <c r="G89" t="s">
        <v>96</v>
      </c>
      <c r="H89" t="s">
        <v>125</v>
      </c>
      <c r="I89" t="str">
        <f t="shared" si="30"/>
        <v>United Kingdom</v>
      </c>
      <c r="J89" t="s">
        <v>59</v>
      </c>
      <c r="K89" t="s">
        <v>98</v>
      </c>
      <c r="L89">
        <v>4</v>
      </c>
      <c r="M89">
        <v>4</v>
      </c>
      <c r="N89">
        <v>4</v>
      </c>
      <c r="O89">
        <v>4</v>
      </c>
      <c r="P89">
        <v>3</v>
      </c>
      <c r="Q89">
        <v>4</v>
      </c>
      <c r="R89">
        <v>1</v>
      </c>
      <c r="S89">
        <v>1</v>
      </c>
      <c r="T89">
        <v>2</v>
      </c>
      <c r="V89">
        <v>1</v>
      </c>
      <c r="W89">
        <v>6</v>
      </c>
      <c r="X89">
        <v>2</v>
      </c>
      <c r="Y89">
        <v>4</v>
      </c>
      <c r="Z89">
        <v>4</v>
      </c>
      <c r="AA89">
        <v>4</v>
      </c>
      <c r="AB89">
        <v>3</v>
      </c>
      <c r="AC89">
        <v>2</v>
      </c>
      <c r="AD89">
        <v>4</v>
      </c>
      <c r="AE89" s="35">
        <v>4</v>
      </c>
      <c r="AF89">
        <v>0</v>
      </c>
      <c r="AG89">
        <v>5</v>
      </c>
      <c r="AH89">
        <v>1</v>
      </c>
      <c r="AI89">
        <v>6</v>
      </c>
      <c r="AJ89">
        <v>2</v>
      </c>
      <c r="AK89">
        <v>6</v>
      </c>
      <c r="AL89">
        <v>4</v>
      </c>
      <c r="AM89">
        <v>1</v>
      </c>
      <c r="AN89">
        <v>1</v>
      </c>
      <c r="AO89">
        <v>3</v>
      </c>
      <c r="AP89">
        <v>1</v>
      </c>
      <c r="AQ89">
        <v>1</v>
      </c>
      <c r="AR89">
        <v>6</v>
      </c>
      <c r="AS89">
        <v>4</v>
      </c>
      <c r="AT89">
        <f t="shared" si="27"/>
        <v>3.5</v>
      </c>
      <c r="AU89">
        <f t="shared" si="31"/>
        <v>1</v>
      </c>
      <c r="AV89">
        <f t="shared" si="28"/>
        <v>3.5</v>
      </c>
      <c r="AW89">
        <f t="shared" si="32"/>
        <v>1</v>
      </c>
      <c r="AX89" t="s">
        <v>86</v>
      </c>
      <c r="AY89" t="s">
        <v>160</v>
      </c>
      <c r="AZ89" t="s">
        <v>161</v>
      </c>
      <c r="BA89">
        <v>0</v>
      </c>
      <c r="BB89">
        <v>0</v>
      </c>
      <c r="BC89">
        <f t="shared" si="29"/>
        <v>0</v>
      </c>
      <c r="BD89">
        <v>2</v>
      </c>
      <c r="BE89">
        <v>5</v>
      </c>
      <c r="BF89">
        <f t="shared" si="33"/>
        <v>1</v>
      </c>
      <c r="BG89" t="s">
        <v>751</v>
      </c>
      <c r="BH89" t="s">
        <v>752</v>
      </c>
      <c r="BI89" s="1">
        <v>7.789351851851852E-3</v>
      </c>
      <c r="BJ89" t="s">
        <v>753</v>
      </c>
      <c r="BK89" s="5" t="s">
        <v>1051</v>
      </c>
      <c r="BL89" s="5" t="s">
        <v>1159</v>
      </c>
      <c r="BM89" s="11" t="b">
        <f t="shared" si="39"/>
        <v>0</v>
      </c>
      <c r="BN89" s="11" t="b">
        <f t="shared" si="39"/>
        <v>0</v>
      </c>
      <c r="BO89" s="11" t="b">
        <f t="shared" si="39"/>
        <v>1</v>
      </c>
      <c r="BP89" s="11" t="b">
        <f t="shared" si="39"/>
        <v>0</v>
      </c>
      <c r="BQ89" s="11" t="b">
        <f t="shared" si="40"/>
        <v>0</v>
      </c>
      <c r="BR89" s="11" t="b">
        <f t="shared" si="40"/>
        <v>0</v>
      </c>
      <c r="BS89" s="5" t="s">
        <v>1083</v>
      </c>
      <c r="BU89" s="11" t="b">
        <f t="shared" si="34"/>
        <v>0</v>
      </c>
      <c r="BV89" s="11" t="b">
        <f t="shared" si="35"/>
        <v>0</v>
      </c>
      <c r="BW89" s="11" t="b">
        <f t="shared" si="38"/>
        <v>0</v>
      </c>
      <c r="BX89" s="11" t="b">
        <f t="shared" si="38"/>
        <v>1</v>
      </c>
      <c r="BY89" s="11" t="b">
        <f t="shared" si="38"/>
        <v>0</v>
      </c>
      <c r="BZ89" s="11" t="b">
        <f t="shared" si="38"/>
        <v>0</v>
      </c>
      <c r="CA89" s="11" t="b">
        <f t="shared" si="38"/>
        <v>0</v>
      </c>
      <c r="CB89" s="11" t="b">
        <f t="shared" si="38"/>
        <v>0</v>
      </c>
      <c r="CC89" s="11" t="b">
        <f t="shared" si="38"/>
        <v>0</v>
      </c>
      <c r="CD89" s="11" t="b">
        <f t="shared" si="38"/>
        <v>0</v>
      </c>
      <c r="CE89" s="11" t="b">
        <f t="shared" si="38"/>
        <v>0</v>
      </c>
      <c r="CF89" s="11" t="b">
        <f t="shared" si="38"/>
        <v>0</v>
      </c>
      <c r="CG89" s="11" t="b">
        <f t="shared" si="38"/>
        <v>1</v>
      </c>
      <c r="CH89" s="11" t="b">
        <f t="shared" si="38"/>
        <v>0</v>
      </c>
      <c r="CI89" s="11" t="b">
        <f t="shared" si="38"/>
        <v>0</v>
      </c>
      <c r="CJ89" s="11" t="b">
        <f t="shared" si="38"/>
        <v>0</v>
      </c>
      <c r="CK89" s="11" t="b">
        <f t="shared" si="37"/>
        <v>0</v>
      </c>
      <c r="CL89" s="11" t="b">
        <f t="shared" si="36"/>
        <v>0</v>
      </c>
    </row>
    <row r="90" spans="1:91">
      <c r="A90" t="s">
        <v>754</v>
      </c>
      <c r="B90" t="s">
        <v>755</v>
      </c>
      <c r="C90" t="s">
        <v>562</v>
      </c>
      <c r="D90" t="s">
        <v>54</v>
      </c>
      <c r="E90" t="s">
        <v>55</v>
      </c>
      <c r="F90" t="s">
        <v>56</v>
      </c>
      <c r="G90" t="s">
        <v>124</v>
      </c>
      <c r="H90" t="s">
        <v>84</v>
      </c>
      <c r="I90" t="str">
        <f t="shared" si="30"/>
        <v>United States</v>
      </c>
      <c r="J90" t="s">
        <v>74</v>
      </c>
      <c r="K90" t="s">
        <v>60</v>
      </c>
      <c r="L90">
        <v>3</v>
      </c>
      <c r="M90">
        <v>1</v>
      </c>
      <c r="N90">
        <v>0</v>
      </c>
      <c r="O90">
        <v>2</v>
      </c>
      <c r="P90">
        <v>0</v>
      </c>
      <c r="Q90">
        <v>3</v>
      </c>
      <c r="R90">
        <v>3</v>
      </c>
      <c r="S90">
        <v>1</v>
      </c>
      <c r="T90">
        <v>3</v>
      </c>
      <c r="V90">
        <v>3</v>
      </c>
      <c r="W90">
        <v>4</v>
      </c>
      <c r="X90">
        <v>4</v>
      </c>
      <c r="Y90">
        <v>4</v>
      </c>
      <c r="Z90">
        <v>4</v>
      </c>
      <c r="AA90">
        <v>5</v>
      </c>
      <c r="AB90">
        <v>4</v>
      </c>
      <c r="AC90">
        <v>3</v>
      </c>
      <c r="AD90">
        <v>3</v>
      </c>
      <c r="AE90" s="35">
        <v>4</v>
      </c>
      <c r="AF90">
        <v>3</v>
      </c>
      <c r="AG90">
        <v>4</v>
      </c>
      <c r="AH90">
        <v>3</v>
      </c>
      <c r="AI90">
        <v>2</v>
      </c>
      <c r="AJ90">
        <v>3</v>
      </c>
      <c r="AK90">
        <v>1</v>
      </c>
      <c r="AL90">
        <v>1</v>
      </c>
      <c r="AM90">
        <v>5</v>
      </c>
      <c r="AN90">
        <v>3</v>
      </c>
      <c r="AO90">
        <v>5</v>
      </c>
      <c r="AP90">
        <v>4</v>
      </c>
      <c r="AQ90">
        <v>4</v>
      </c>
      <c r="AR90">
        <v>6</v>
      </c>
      <c r="AS90">
        <v>1</v>
      </c>
      <c r="AT90">
        <f t="shared" si="27"/>
        <v>2.625</v>
      </c>
      <c r="AU90">
        <f t="shared" si="31"/>
        <v>0</v>
      </c>
      <c r="AV90">
        <f t="shared" si="28"/>
        <v>3.875</v>
      </c>
      <c r="AW90">
        <f t="shared" si="32"/>
        <v>1</v>
      </c>
      <c r="AX90" t="s">
        <v>86</v>
      </c>
      <c r="AY90" t="s">
        <v>367</v>
      </c>
      <c r="AZ90" t="s">
        <v>756</v>
      </c>
      <c r="BA90">
        <v>2</v>
      </c>
      <c r="BC90">
        <f t="shared" si="29"/>
        <v>2</v>
      </c>
      <c r="BD90">
        <v>1</v>
      </c>
      <c r="BE90">
        <v>2</v>
      </c>
      <c r="BF90">
        <f t="shared" si="33"/>
        <v>1</v>
      </c>
      <c r="BG90" t="s">
        <v>757</v>
      </c>
      <c r="BH90" t="s">
        <v>157</v>
      </c>
      <c r="BI90" s="1">
        <v>2.2916666666666667E-3</v>
      </c>
      <c r="BJ90" t="s">
        <v>758</v>
      </c>
      <c r="BK90" s="5" t="s">
        <v>1042</v>
      </c>
      <c r="BM90" s="11" t="b">
        <f t="shared" si="39"/>
        <v>0</v>
      </c>
      <c r="BN90" s="11" t="b">
        <f t="shared" si="39"/>
        <v>0</v>
      </c>
      <c r="BO90" s="11" t="b">
        <f t="shared" si="39"/>
        <v>0</v>
      </c>
      <c r="BP90" s="11" t="b">
        <f t="shared" si="39"/>
        <v>0</v>
      </c>
      <c r="BQ90" s="11" t="b">
        <f t="shared" si="40"/>
        <v>0</v>
      </c>
      <c r="BR90" s="11" t="b">
        <f t="shared" si="40"/>
        <v>0</v>
      </c>
      <c r="BS90" s="5" t="s">
        <v>1084</v>
      </c>
      <c r="BU90" s="11" t="b">
        <f t="shared" si="34"/>
        <v>0</v>
      </c>
      <c r="BV90" s="11" t="b">
        <f t="shared" si="35"/>
        <v>0</v>
      </c>
      <c r="BW90" s="11" t="b">
        <f t="shared" si="38"/>
        <v>0</v>
      </c>
      <c r="BX90" s="11" t="b">
        <f t="shared" si="38"/>
        <v>0</v>
      </c>
      <c r="BY90" s="11" t="b">
        <f t="shared" si="38"/>
        <v>0</v>
      </c>
      <c r="BZ90" s="11" t="b">
        <f t="shared" si="38"/>
        <v>0</v>
      </c>
      <c r="CA90" s="11" t="b">
        <f t="shared" si="38"/>
        <v>0</v>
      </c>
      <c r="CB90" s="11" t="b">
        <f t="shared" si="38"/>
        <v>0</v>
      </c>
      <c r="CC90" s="11" t="b">
        <f t="shared" si="38"/>
        <v>0</v>
      </c>
      <c r="CD90" s="11" t="b">
        <f t="shared" si="38"/>
        <v>0</v>
      </c>
      <c r="CE90" s="11" t="b">
        <f t="shared" si="38"/>
        <v>0</v>
      </c>
      <c r="CF90" s="11" t="b">
        <f t="shared" si="38"/>
        <v>1</v>
      </c>
      <c r="CG90" s="11" t="b">
        <f t="shared" si="38"/>
        <v>0</v>
      </c>
      <c r="CH90" s="11" t="b">
        <f t="shared" si="38"/>
        <v>0</v>
      </c>
      <c r="CI90" s="11" t="b">
        <f t="shared" si="38"/>
        <v>0</v>
      </c>
      <c r="CJ90" s="11" t="b">
        <f t="shared" si="38"/>
        <v>0</v>
      </c>
      <c r="CK90" s="11" t="b">
        <f t="shared" si="37"/>
        <v>0</v>
      </c>
      <c r="CL90" s="11" t="b">
        <f t="shared" si="36"/>
        <v>0</v>
      </c>
    </row>
    <row r="91" spans="1:91">
      <c r="A91" t="s">
        <v>759</v>
      </c>
      <c r="B91" t="s">
        <v>760</v>
      </c>
      <c r="C91" t="s">
        <v>562</v>
      </c>
      <c r="D91" t="s">
        <v>70</v>
      </c>
      <c r="E91" t="s">
        <v>55</v>
      </c>
      <c r="F91" t="s">
        <v>56</v>
      </c>
      <c r="G91" t="s">
        <v>72</v>
      </c>
      <c r="H91" t="s">
        <v>443</v>
      </c>
      <c r="I91" t="str">
        <f t="shared" si="30"/>
        <v xml:space="preserve">Portugal </v>
      </c>
      <c r="J91" t="s">
        <v>74</v>
      </c>
      <c r="K91" t="s">
        <v>60</v>
      </c>
      <c r="L91">
        <v>3</v>
      </c>
      <c r="M91">
        <v>4</v>
      </c>
      <c r="N91">
        <v>5</v>
      </c>
      <c r="O91">
        <v>1</v>
      </c>
      <c r="P91">
        <v>3</v>
      </c>
      <c r="Q91">
        <v>4</v>
      </c>
      <c r="R91">
        <v>1</v>
      </c>
      <c r="S91">
        <v>0</v>
      </c>
      <c r="U91">
        <v>5</v>
      </c>
      <c r="V91">
        <v>2</v>
      </c>
      <c r="W91">
        <v>6</v>
      </c>
      <c r="X91">
        <v>3</v>
      </c>
      <c r="Y91">
        <v>6</v>
      </c>
      <c r="Z91">
        <v>3</v>
      </c>
      <c r="AA91">
        <v>5</v>
      </c>
      <c r="AB91">
        <v>4</v>
      </c>
      <c r="AC91">
        <v>2</v>
      </c>
      <c r="AD91">
        <v>4</v>
      </c>
      <c r="AE91" s="35">
        <v>2</v>
      </c>
      <c r="AF91">
        <v>5</v>
      </c>
      <c r="AG91">
        <v>5</v>
      </c>
      <c r="AH91">
        <v>4</v>
      </c>
      <c r="AI91">
        <v>6</v>
      </c>
      <c r="AJ91">
        <v>6</v>
      </c>
      <c r="AK91">
        <v>5</v>
      </c>
      <c r="AL91">
        <v>0</v>
      </c>
      <c r="AM91">
        <v>6</v>
      </c>
      <c r="AN91">
        <v>6</v>
      </c>
      <c r="AO91">
        <v>6</v>
      </c>
      <c r="AP91">
        <v>6</v>
      </c>
      <c r="AQ91">
        <v>6</v>
      </c>
      <c r="AR91">
        <v>6</v>
      </c>
      <c r="AS91">
        <v>0</v>
      </c>
      <c r="AT91">
        <f t="shared" si="27"/>
        <v>4.125</v>
      </c>
      <c r="AU91">
        <f t="shared" si="31"/>
        <v>1</v>
      </c>
      <c r="AV91">
        <f t="shared" si="28"/>
        <v>4.125</v>
      </c>
      <c r="AW91">
        <f t="shared" si="32"/>
        <v>1</v>
      </c>
      <c r="AX91" t="s">
        <v>282</v>
      </c>
      <c r="AY91" t="s">
        <v>746</v>
      </c>
      <c r="AZ91" t="s">
        <v>284</v>
      </c>
      <c r="BA91">
        <v>2</v>
      </c>
      <c r="BC91">
        <f t="shared" si="29"/>
        <v>2</v>
      </c>
      <c r="BD91">
        <v>1</v>
      </c>
      <c r="BE91">
        <v>3</v>
      </c>
      <c r="BF91">
        <f t="shared" si="33"/>
        <v>1</v>
      </c>
      <c r="BG91" t="s">
        <v>761</v>
      </c>
      <c r="BH91" t="s">
        <v>370</v>
      </c>
      <c r="BI91" s="1">
        <v>4.2939814814814811E-3</v>
      </c>
      <c r="BK91" s="5" t="s">
        <v>1041</v>
      </c>
      <c r="BM91" s="11" t="b">
        <f t="shared" si="39"/>
        <v>0</v>
      </c>
      <c r="BN91" s="11" t="b">
        <f t="shared" si="39"/>
        <v>0</v>
      </c>
      <c r="BO91" s="11" t="b">
        <f t="shared" si="39"/>
        <v>0</v>
      </c>
      <c r="BP91" s="11" t="b">
        <f t="shared" si="39"/>
        <v>0</v>
      </c>
      <c r="BQ91" s="11" t="b">
        <f t="shared" si="40"/>
        <v>0</v>
      </c>
      <c r="BR91" s="11" t="b">
        <f t="shared" si="40"/>
        <v>0</v>
      </c>
      <c r="BU91" s="11" t="b">
        <f t="shared" si="34"/>
        <v>0</v>
      </c>
      <c r="BV91" s="11" t="b">
        <f t="shared" si="35"/>
        <v>0</v>
      </c>
      <c r="BW91" s="11" t="b">
        <f t="shared" si="38"/>
        <v>0</v>
      </c>
      <c r="BX91" s="11" t="b">
        <f t="shared" si="38"/>
        <v>0</v>
      </c>
      <c r="BY91" s="11" t="b">
        <f t="shared" si="38"/>
        <v>0</v>
      </c>
      <c r="BZ91" s="11" t="b">
        <f t="shared" si="38"/>
        <v>0</v>
      </c>
      <c r="CA91" s="11" t="b">
        <f t="shared" si="38"/>
        <v>0</v>
      </c>
      <c r="CB91" s="11" t="b">
        <f t="shared" si="38"/>
        <v>0</v>
      </c>
      <c r="CC91" s="11" t="b">
        <f t="shared" si="38"/>
        <v>0</v>
      </c>
      <c r="CD91" s="11" t="b">
        <f t="shared" si="38"/>
        <v>0</v>
      </c>
      <c r="CE91" s="11" t="b">
        <f t="shared" si="38"/>
        <v>0</v>
      </c>
      <c r="CF91" s="11" t="b">
        <f t="shared" si="38"/>
        <v>0</v>
      </c>
      <c r="CG91" s="11" t="b">
        <f t="shared" si="38"/>
        <v>0</v>
      </c>
      <c r="CH91" s="11" t="b">
        <f t="shared" si="38"/>
        <v>0</v>
      </c>
      <c r="CI91" s="11" t="b">
        <f t="shared" si="38"/>
        <v>0</v>
      </c>
      <c r="CJ91" s="11" t="b">
        <f t="shared" si="38"/>
        <v>0</v>
      </c>
      <c r="CK91" s="11" t="b">
        <f t="shared" si="37"/>
        <v>0</v>
      </c>
      <c r="CL91" s="11" t="b">
        <f t="shared" si="36"/>
        <v>0</v>
      </c>
    </row>
    <row r="92" spans="1:91">
      <c r="A92" t="s">
        <v>762</v>
      </c>
      <c r="B92" t="s">
        <v>763</v>
      </c>
      <c r="C92" t="s">
        <v>562</v>
      </c>
      <c r="D92" t="s">
        <v>54</v>
      </c>
      <c r="E92" t="s">
        <v>71</v>
      </c>
      <c r="F92" t="s">
        <v>83</v>
      </c>
      <c r="G92" t="s">
        <v>96</v>
      </c>
      <c r="H92" t="s">
        <v>84</v>
      </c>
      <c r="I92" t="str">
        <f t="shared" si="30"/>
        <v>United States</v>
      </c>
      <c r="J92" t="s">
        <v>74</v>
      </c>
      <c r="K92" t="s">
        <v>60</v>
      </c>
      <c r="L92">
        <v>4</v>
      </c>
      <c r="M92">
        <v>4</v>
      </c>
      <c r="N92">
        <v>3</v>
      </c>
      <c r="O92">
        <v>4</v>
      </c>
      <c r="P92">
        <v>4</v>
      </c>
      <c r="Q92">
        <v>4</v>
      </c>
      <c r="R92">
        <v>3</v>
      </c>
      <c r="S92">
        <v>1</v>
      </c>
      <c r="T92">
        <v>3</v>
      </c>
      <c r="V92">
        <v>4</v>
      </c>
      <c r="W92">
        <v>5</v>
      </c>
      <c r="X92">
        <v>4</v>
      </c>
      <c r="Y92">
        <v>4</v>
      </c>
      <c r="Z92">
        <v>4</v>
      </c>
      <c r="AA92">
        <v>4</v>
      </c>
      <c r="AB92">
        <v>4</v>
      </c>
      <c r="AC92">
        <v>2</v>
      </c>
      <c r="AD92">
        <v>4</v>
      </c>
      <c r="AE92" s="35">
        <v>4</v>
      </c>
      <c r="AF92">
        <v>4</v>
      </c>
      <c r="AG92">
        <v>3</v>
      </c>
      <c r="AH92">
        <v>4</v>
      </c>
      <c r="AI92">
        <v>5</v>
      </c>
      <c r="AJ92">
        <v>5</v>
      </c>
      <c r="AK92">
        <v>4</v>
      </c>
      <c r="AL92">
        <v>2</v>
      </c>
      <c r="AM92">
        <v>2</v>
      </c>
      <c r="AN92">
        <v>2</v>
      </c>
      <c r="AO92">
        <v>2</v>
      </c>
      <c r="AP92">
        <v>2</v>
      </c>
      <c r="AQ92">
        <v>2</v>
      </c>
      <c r="AR92">
        <v>6</v>
      </c>
      <c r="AS92">
        <v>2</v>
      </c>
      <c r="AT92">
        <f t="shared" si="27"/>
        <v>3.875</v>
      </c>
      <c r="AU92">
        <f t="shared" si="31"/>
        <v>1</v>
      </c>
      <c r="AV92">
        <f t="shared" si="28"/>
        <v>4.125</v>
      </c>
      <c r="AW92">
        <f t="shared" si="32"/>
        <v>1</v>
      </c>
      <c r="AX92" t="s">
        <v>61</v>
      </c>
      <c r="AY92" t="s">
        <v>270</v>
      </c>
      <c r="AZ92" t="s">
        <v>271</v>
      </c>
      <c r="BA92">
        <v>1</v>
      </c>
      <c r="BC92">
        <f t="shared" si="29"/>
        <v>1</v>
      </c>
      <c r="BD92">
        <v>1</v>
      </c>
      <c r="BE92">
        <v>3</v>
      </c>
      <c r="BF92">
        <f t="shared" si="33"/>
        <v>1</v>
      </c>
      <c r="BG92" t="s">
        <v>764</v>
      </c>
      <c r="BH92" t="s">
        <v>65</v>
      </c>
      <c r="BI92" s="1">
        <v>4.3749999999999995E-3</v>
      </c>
      <c r="BJ92" t="s">
        <v>765</v>
      </c>
      <c r="BK92" s="5" t="s">
        <v>1042</v>
      </c>
      <c r="BM92" s="11" t="b">
        <f t="shared" si="39"/>
        <v>0</v>
      </c>
      <c r="BN92" s="11" t="b">
        <f t="shared" si="39"/>
        <v>0</v>
      </c>
      <c r="BO92" s="11" t="b">
        <f t="shared" si="39"/>
        <v>0</v>
      </c>
      <c r="BP92" s="11" t="b">
        <f t="shared" si="39"/>
        <v>0</v>
      </c>
      <c r="BQ92" s="11" t="b">
        <f t="shared" si="40"/>
        <v>0</v>
      </c>
      <c r="BR92" s="11" t="b">
        <f t="shared" si="40"/>
        <v>0</v>
      </c>
      <c r="BS92" s="5" t="s">
        <v>1086</v>
      </c>
      <c r="BT92" s="5" t="s">
        <v>1062</v>
      </c>
      <c r="BU92" s="11" t="b">
        <f t="shared" si="34"/>
        <v>0</v>
      </c>
      <c r="BV92" s="11" t="b">
        <f t="shared" si="35"/>
        <v>1</v>
      </c>
      <c r="BW92" s="11" t="b">
        <f t="shared" si="38"/>
        <v>1</v>
      </c>
      <c r="BX92" s="11" t="b">
        <f t="shared" si="38"/>
        <v>1</v>
      </c>
      <c r="BY92" s="11" t="b">
        <f t="shared" si="38"/>
        <v>0</v>
      </c>
      <c r="BZ92" s="11" t="b">
        <f t="shared" si="38"/>
        <v>0</v>
      </c>
      <c r="CA92" s="11" t="b">
        <f t="shared" si="38"/>
        <v>0</v>
      </c>
      <c r="CB92" s="11" t="b">
        <f t="shared" si="38"/>
        <v>0</v>
      </c>
      <c r="CC92" s="11" t="b">
        <f t="shared" si="38"/>
        <v>0</v>
      </c>
      <c r="CD92" s="11" t="b">
        <f t="shared" si="38"/>
        <v>0</v>
      </c>
      <c r="CE92" s="11" t="b">
        <f t="shared" si="38"/>
        <v>0</v>
      </c>
      <c r="CF92" s="11" t="b">
        <f t="shared" si="38"/>
        <v>0</v>
      </c>
      <c r="CG92" s="11" t="b">
        <f t="shared" si="38"/>
        <v>1</v>
      </c>
      <c r="CH92" s="11" t="b">
        <f t="shared" si="38"/>
        <v>0</v>
      </c>
      <c r="CI92" s="11" t="b">
        <f t="shared" si="38"/>
        <v>0</v>
      </c>
      <c r="CJ92" s="11" t="b">
        <f t="shared" si="38"/>
        <v>0</v>
      </c>
      <c r="CK92" s="11" t="b">
        <f t="shared" si="37"/>
        <v>0</v>
      </c>
      <c r="CL92" s="11" t="b">
        <f t="shared" si="36"/>
        <v>1</v>
      </c>
      <c r="CM92" t="s">
        <v>92</v>
      </c>
    </row>
    <row r="93" spans="1:91">
      <c r="A93" t="s">
        <v>766</v>
      </c>
      <c r="B93" t="s">
        <v>767</v>
      </c>
      <c r="C93" t="s">
        <v>562</v>
      </c>
      <c r="D93" t="s">
        <v>70</v>
      </c>
      <c r="E93" t="s">
        <v>55</v>
      </c>
      <c r="F93" t="s">
        <v>56</v>
      </c>
      <c r="G93" t="s">
        <v>96</v>
      </c>
      <c r="H93" t="s">
        <v>109</v>
      </c>
      <c r="I93" t="str">
        <f t="shared" si="30"/>
        <v>UK</v>
      </c>
      <c r="J93" t="s">
        <v>493</v>
      </c>
      <c r="K93" t="s">
        <v>98</v>
      </c>
      <c r="L93">
        <v>4</v>
      </c>
      <c r="M93">
        <v>2</v>
      </c>
      <c r="N93">
        <v>5</v>
      </c>
      <c r="O93">
        <v>3</v>
      </c>
      <c r="P93">
        <v>5</v>
      </c>
      <c r="Q93">
        <v>3</v>
      </c>
      <c r="R93">
        <v>4</v>
      </c>
      <c r="S93">
        <v>1</v>
      </c>
      <c r="T93">
        <v>2</v>
      </c>
      <c r="V93">
        <v>1</v>
      </c>
      <c r="W93">
        <v>1</v>
      </c>
      <c r="X93">
        <v>0</v>
      </c>
      <c r="Y93">
        <v>0</v>
      </c>
      <c r="Z93">
        <v>0</v>
      </c>
      <c r="AA93">
        <v>0</v>
      </c>
      <c r="AB93">
        <v>0</v>
      </c>
      <c r="AC93">
        <v>6</v>
      </c>
      <c r="AD93">
        <v>0</v>
      </c>
      <c r="AE93" s="35">
        <v>0</v>
      </c>
      <c r="AF93">
        <v>2</v>
      </c>
      <c r="AG93">
        <v>0</v>
      </c>
      <c r="AH93">
        <v>0</v>
      </c>
      <c r="AI93">
        <v>5</v>
      </c>
      <c r="AJ93">
        <v>3</v>
      </c>
      <c r="AK93">
        <v>4</v>
      </c>
      <c r="AL93">
        <v>4</v>
      </c>
      <c r="AM93">
        <v>0</v>
      </c>
      <c r="AN93">
        <v>0</v>
      </c>
      <c r="AO93">
        <v>0</v>
      </c>
      <c r="AP93">
        <v>0</v>
      </c>
      <c r="AQ93">
        <v>0</v>
      </c>
      <c r="AR93">
        <v>6</v>
      </c>
      <c r="AS93">
        <v>0</v>
      </c>
      <c r="AT93">
        <f t="shared" si="27"/>
        <v>2.25</v>
      </c>
      <c r="AU93">
        <f t="shared" si="31"/>
        <v>0</v>
      </c>
      <c r="AV93">
        <f t="shared" si="28"/>
        <v>0.25</v>
      </c>
      <c r="AW93">
        <f t="shared" si="32"/>
        <v>0</v>
      </c>
      <c r="AX93" t="s">
        <v>375</v>
      </c>
      <c r="AY93" t="s">
        <v>392</v>
      </c>
      <c r="AZ93" t="s">
        <v>768</v>
      </c>
      <c r="BA93">
        <v>2</v>
      </c>
      <c r="BC93">
        <f t="shared" si="29"/>
        <v>2</v>
      </c>
      <c r="BD93">
        <v>1</v>
      </c>
      <c r="BE93">
        <v>5</v>
      </c>
      <c r="BF93">
        <f t="shared" si="33"/>
        <v>1</v>
      </c>
      <c r="BG93" t="s">
        <v>704</v>
      </c>
      <c r="BH93" t="s">
        <v>379</v>
      </c>
      <c r="BI93" s="1">
        <v>3.8888888888888883E-3</v>
      </c>
      <c r="BK93" s="5" t="s">
        <v>1041</v>
      </c>
      <c r="BM93" s="11" t="b">
        <f t="shared" si="39"/>
        <v>0</v>
      </c>
      <c r="BN93" s="11" t="b">
        <f t="shared" si="39"/>
        <v>0</v>
      </c>
      <c r="BO93" s="11" t="b">
        <f t="shared" si="39"/>
        <v>0</v>
      </c>
      <c r="BP93" s="11" t="b">
        <f t="shared" si="39"/>
        <v>0</v>
      </c>
      <c r="BQ93" s="11" t="b">
        <f t="shared" si="40"/>
        <v>0</v>
      </c>
      <c r="BR93" s="11" t="b">
        <f t="shared" si="40"/>
        <v>0</v>
      </c>
      <c r="BU93" s="11" t="b">
        <f t="shared" si="34"/>
        <v>0</v>
      </c>
      <c r="BV93" s="11" t="b">
        <f t="shared" si="35"/>
        <v>0</v>
      </c>
      <c r="BW93" s="11" t="b">
        <f t="shared" si="38"/>
        <v>0</v>
      </c>
      <c r="BX93" s="11" t="b">
        <f t="shared" si="38"/>
        <v>0</v>
      </c>
      <c r="BY93" s="11" t="b">
        <f t="shared" si="38"/>
        <v>0</v>
      </c>
      <c r="BZ93" s="11" t="b">
        <f t="shared" si="38"/>
        <v>0</v>
      </c>
      <c r="CA93" s="11" t="b">
        <f t="shared" si="38"/>
        <v>0</v>
      </c>
      <c r="CB93" s="11" t="b">
        <f t="shared" si="38"/>
        <v>0</v>
      </c>
      <c r="CC93" s="11" t="b">
        <f t="shared" si="38"/>
        <v>0</v>
      </c>
      <c r="CD93" s="11" t="b">
        <f t="shared" si="38"/>
        <v>0</v>
      </c>
      <c r="CE93" s="11" t="b">
        <f t="shared" si="38"/>
        <v>0</v>
      </c>
      <c r="CF93" s="11" t="b">
        <f t="shared" si="38"/>
        <v>0</v>
      </c>
      <c r="CG93" s="11" t="b">
        <f t="shared" si="38"/>
        <v>0</v>
      </c>
      <c r="CH93" s="11" t="b">
        <f t="shared" si="38"/>
        <v>0</v>
      </c>
      <c r="CI93" s="11" t="b">
        <f t="shared" si="38"/>
        <v>0</v>
      </c>
      <c r="CJ93" s="11" t="b">
        <f t="shared" si="38"/>
        <v>0</v>
      </c>
      <c r="CK93" s="11" t="b">
        <f t="shared" si="37"/>
        <v>0</v>
      </c>
      <c r="CL93" s="11" t="b">
        <f t="shared" si="36"/>
        <v>0</v>
      </c>
      <c r="CM93" t="s">
        <v>769</v>
      </c>
    </row>
    <row r="94" spans="1:91">
      <c r="A94" t="s">
        <v>770</v>
      </c>
      <c r="B94" t="s">
        <v>771</v>
      </c>
      <c r="C94" t="s">
        <v>562</v>
      </c>
      <c r="D94" t="s">
        <v>70</v>
      </c>
      <c r="E94" t="s">
        <v>144</v>
      </c>
      <c r="F94" t="s">
        <v>56</v>
      </c>
      <c r="G94" t="s">
        <v>72</v>
      </c>
      <c r="H94" t="s">
        <v>772</v>
      </c>
      <c r="I94" t="str">
        <f t="shared" si="30"/>
        <v>Brazil</v>
      </c>
      <c r="J94" t="s">
        <v>74</v>
      </c>
      <c r="K94" t="s">
        <v>60</v>
      </c>
      <c r="L94">
        <v>5</v>
      </c>
      <c r="M94">
        <v>3</v>
      </c>
      <c r="N94">
        <v>4</v>
      </c>
      <c r="O94">
        <v>3</v>
      </c>
      <c r="P94">
        <v>5</v>
      </c>
      <c r="Q94">
        <v>5</v>
      </c>
      <c r="R94">
        <v>4</v>
      </c>
      <c r="S94">
        <v>0</v>
      </c>
      <c r="U94">
        <v>4</v>
      </c>
      <c r="V94">
        <v>6</v>
      </c>
      <c r="W94">
        <v>6</v>
      </c>
      <c r="X94">
        <v>6</v>
      </c>
      <c r="Y94">
        <v>6</v>
      </c>
      <c r="Z94">
        <v>6</v>
      </c>
      <c r="AA94">
        <v>6</v>
      </c>
      <c r="AB94">
        <v>5</v>
      </c>
      <c r="AC94">
        <v>0</v>
      </c>
      <c r="AD94">
        <v>6</v>
      </c>
      <c r="AE94" s="35">
        <v>5</v>
      </c>
      <c r="AF94">
        <v>6</v>
      </c>
      <c r="AG94">
        <v>6</v>
      </c>
      <c r="AH94">
        <v>6</v>
      </c>
      <c r="AI94">
        <v>6</v>
      </c>
      <c r="AJ94">
        <v>6</v>
      </c>
      <c r="AK94">
        <v>6</v>
      </c>
      <c r="AL94">
        <v>5</v>
      </c>
      <c r="AM94">
        <v>6</v>
      </c>
      <c r="AN94">
        <v>6</v>
      </c>
      <c r="AO94">
        <v>6</v>
      </c>
      <c r="AP94">
        <v>6</v>
      </c>
      <c r="AQ94">
        <v>6</v>
      </c>
      <c r="AR94">
        <v>6</v>
      </c>
      <c r="AS94">
        <v>2</v>
      </c>
      <c r="AT94">
        <f t="shared" si="27"/>
        <v>5.75</v>
      </c>
      <c r="AU94">
        <f t="shared" si="31"/>
        <v>1</v>
      </c>
      <c r="AV94">
        <f t="shared" si="28"/>
        <v>5.875</v>
      </c>
      <c r="AW94">
        <f t="shared" si="32"/>
        <v>1</v>
      </c>
      <c r="AX94" t="s">
        <v>61</v>
      </c>
      <c r="AY94" t="s">
        <v>552</v>
      </c>
      <c r="AZ94" t="s">
        <v>563</v>
      </c>
      <c r="BA94">
        <v>0</v>
      </c>
      <c r="BB94">
        <v>3</v>
      </c>
      <c r="BC94">
        <f t="shared" si="29"/>
        <v>3</v>
      </c>
      <c r="BD94">
        <v>1</v>
      </c>
      <c r="BE94">
        <v>3</v>
      </c>
      <c r="BF94">
        <f t="shared" si="33"/>
        <v>1</v>
      </c>
      <c r="BG94" t="s">
        <v>181</v>
      </c>
      <c r="BH94" t="s">
        <v>65</v>
      </c>
      <c r="BI94" s="1">
        <v>8.611111111111111E-3</v>
      </c>
      <c r="BJ94" t="s">
        <v>773</v>
      </c>
      <c r="BK94" s="5" t="s">
        <v>1041</v>
      </c>
      <c r="BM94" s="11" t="b">
        <f t="shared" si="39"/>
        <v>0</v>
      </c>
      <c r="BN94" s="11" t="b">
        <f t="shared" si="39"/>
        <v>0</v>
      </c>
      <c r="BO94" s="11" t="b">
        <f t="shared" si="39"/>
        <v>0</v>
      </c>
      <c r="BP94" s="11" t="b">
        <f t="shared" si="39"/>
        <v>0</v>
      </c>
      <c r="BQ94" s="11" t="b">
        <f t="shared" si="40"/>
        <v>0</v>
      </c>
      <c r="BR94" s="11" t="b">
        <f t="shared" si="40"/>
        <v>0</v>
      </c>
      <c r="BU94" s="11" t="b">
        <f t="shared" si="34"/>
        <v>0</v>
      </c>
      <c r="BV94" s="11" t="b">
        <f t="shared" si="35"/>
        <v>0</v>
      </c>
      <c r="BW94" s="11" t="b">
        <f t="shared" si="38"/>
        <v>0</v>
      </c>
      <c r="BX94" s="11" t="b">
        <f t="shared" si="38"/>
        <v>0</v>
      </c>
      <c r="BY94" s="11" t="b">
        <f t="shared" si="38"/>
        <v>0</v>
      </c>
      <c r="BZ94" s="11" t="b">
        <f t="shared" ref="BW94:CJ112" si="41">ISNUMBER(SEARCH(BZ$2,$BS94))</f>
        <v>0</v>
      </c>
      <c r="CA94" s="11" t="b">
        <f t="shared" si="41"/>
        <v>0</v>
      </c>
      <c r="CB94" s="11" t="b">
        <f t="shared" si="41"/>
        <v>0</v>
      </c>
      <c r="CC94" s="11" t="b">
        <f t="shared" si="41"/>
        <v>0</v>
      </c>
      <c r="CD94" s="11" t="b">
        <f t="shared" si="41"/>
        <v>0</v>
      </c>
      <c r="CE94" s="11" t="b">
        <f t="shared" si="41"/>
        <v>0</v>
      </c>
      <c r="CF94" s="11" t="b">
        <f t="shared" si="41"/>
        <v>0</v>
      </c>
      <c r="CG94" s="11" t="b">
        <f t="shared" si="41"/>
        <v>0</v>
      </c>
      <c r="CH94" s="11" t="b">
        <f t="shared" si="41"/>
        <v>0</v>
      </c>
      <c r="CI94" s="11" t="b">
        <f t="shared" si="41"/>
        <v>0</v>
      </c>
      <c r="CJ94" s="11" t="b">
        <f t="shared" si="41"/>
        <v>0</v>
      </c>
      <c r="CK94" s="11" t="b">
        <f t="shared" si="37"/>
        <v>0</v>
      </c>
      <c r="CL94" s="11" t="b">
        <f t="shared" si="36"/>
        <v>0</v>
      </c>
      <c r="CM94" t="s">
        <v>774</v>
      </c>
    </row>
    <row r="95" spans="1:91">
      <c r="A95" t="s">
        <v>775</v>
      </c>
      <c r="B95" t="s">
        <v>776</v>
      </c>
      <c r="C95" t="s">
        <v>562</v>
      </c>
      <c r="D95" t="s">
        <v>81</v>
      </c>
      <c r="E95" t="s">
        <v>82</v>
      </c>
      <c r="F95" t="s">
        <v>132</v>
      </c>
      <c r="G95" t="s">
        <v>96</v>
      </c>
      <c r="H95" t="s">
        <v>125</v>
      </c>
      <c r="I95" t="str">
        <f t="shared" si="30"/>
        <v>United Kingdom</v>
      </c>
      <c r="J95" t="s">
        <v>59</v>
      </c>
      <c r="K95" t="s">
        <v>98</v>
      </c>
      <c r="L95">
        <v>2</v>
      </c>
      <c r="M95">
        <v>4</v>
      </c>
      <c r="N95">
        <v>5</v>
      </c>
      <c r="O95">
        <v>1</v>
      </c>
      <c r="P95">
        <v>4</v>
      </c>
      <c r="Q95">
        <v>5</v>
      </c>
      <c r="R95">
        <v>4</v>
      </c>
      <c r="S95">
        <v>1</v>
      </c>
      <c r="T95">
        <v>2</v>
      </c>
      <c r="V95">
        <v>5</v>
      </c>
      <c r="W95">
        <v>6</v>
      </c>
      <c r="X95">
        <v>5</v>
      </c>
      <c r="Y95">
        <v>6</v>
      </c>
      <c r="Z95">
        <v>6</v>
      </c>
      <c r="AA95">
        <v>6</v>
      </c>
      <c r="AB95">
        <v>5</v>
      </c>
      <c r="AC95">
        <v>0</v>
      </c>
      <c r="AD95">
        <v>6</v>
      </c>
      <c r="AE95" s="35">
        <v>4</v>
      </c>
      <c r="AF95">
        <v>4</v>
      </c>
      <c r="AG95">
        <v>5</v>
      </c>
      <c r="AH95">
        <v>5</v>
      </c>
      <c r="AI95">
        <v>6</v>
      </c>
      <c r="AJ95">
        <v>5</v>
      </c>
      <c r="AK95">
        <v>5</v>
      </c>
      <c r="AL95">
        <v>4</v>
      </c>
      <c r="AM95">
        <v>4</v>
      </c>
      <c r="AN95">
        <v>5</v>
      </c>
      <c r="AO95">
        <v>5</v>
      </c>
      <c r="AP95">
        <v>5</v>
      </c>
      <c r="AQ95">
        <v>4</v>
      </c>
      <c r="AR95">
        <v>6</v>
      </c>
      <c r="AS95">
        <v>1</v>
      </c>
      <c r="AT95">
        <f t="shared" si="27"/>
        <v>4.75</v>
      </c>
      <c r="AU95">
        <f t="shared" si="31"/>
        <v>1</v>
      </c>
      <c r="AV95">
        <f t="shared" si="28"/>
        <v>5.625</v>
      </c>
      <c r="AW95">
        <f t="shared" si="32"/>
        <v>1</v>
      </c>
      <c r="AX95" t="s">
        <v>297</v>
      </c>
      <c r="AY95" t="s">
        <v>684</v>
      </c>
      <c r="AZ95" t="s">
        <v>397</v>
      </c>
      <c r="BA95">
        <v>1</v>
      </c>
      <c r="BC95">
        <f t="shared" si="29"/>
        <v>1</v>
      </c>
      <c r="BD95">
        <v>1</v>
      </c>
      <c r="BE95">
        <v>2</v>
      </c>
      <c r="BF95">
        <f t="shared" si="33"/>
        <v>1</v>
      </c>
      <c r="BG95" t="s">
        <v>300</v>
      </c>
      <c r="BH95" t="s">
        <v>301</v>
      </c>
      <c r="BI95" s="1">
        <v>6.2268518518518515E-3</v>
      </c>
      <c r="BJ95" t="s">
        <v>777</v>
      </c>
      <c r="BK95" s="5" t="s">
        <v>1042</v>
      </c>
      <c r="BM95" s="11" t="b">
        <f t="shared" si="39"/>
        <v>0</v>
      </c>
      <c r="BN95" s="11" t="b">
        <f t="shared" si="39"/>
        <v>0</v>
      </c>
      <c r="BO95" s="11" t="b">
        <f t="shared" si="39"/>
        <v>0</v>
      </c>
      <c r="BP95" s="11" t="b">
        <f t="shared" si="39"/>
        <v>0</v>
      </c>
      <c r="BQ95" s="11" t="b">
        <f t="shared" si="40"/>
        <v>0</v>
      </c>
      <c r="BR95" s="11" t="b">
        <f t="shared" si="40"/>
        <v>0</v>
      </c>
      <c r="BS95" s="5" t="s">
        <v>1087</v>
      </c>
      <c r="BT95" s="5" t="s">
        <v>1088</v>
      </c>
      <c r="BU95" s="11" t="b">
        <f t="shared" si="34"/>
        <v>0</v>
      </c>
      <c r="BV95" s="11" t="b">
        <f t="shared" si="35"/>
        <v>0</v>
      </c>
      <c r="BW95" s="11" t="b">
        <f t="shared" si="41"/>
        <v>0</v>
      </c>
      <c r="BX95" s="11" t="b">
        <f t="shared" si="41"/>
        <v>0</v>
      </c>
      <c r="BY95" s="11" t="b">
        <f t="shared" si="41"/>
        <v>0</v>
      </c>
      <c r="BZ95" s="11" t="b">
        <f t="shared" si="41"/>
        <v>0</v>
      </c>
      <c r="CA95" s="11" t="b">
        <f t="shared" si="41"/>
        <v>0</v>
      </c>
      <c r="CB95" s="11" t="b">
        <f t="shared" si="41"/>
        <v>1</v>
      </c>
      <c r="CC95" s="11" t="b">
        <f t="shared" si="41"/>
        <v>0</v>
      </c>
      <c r="CD95" s="11" t="b">
        <f t="shared" si="41"/>
        <v>0</v>
      </c>
      <c r="CE95" s="11" t="b">
        <f t="shared" si="41"/>
        <v>0</v>
      </c>
      <c r="CF95" s="11" t="b">
        <f t="shared" si="41"/>
        <v>0</v>
      </c>
      <c r="CG95" s="11" t="b">
        <f t="shared" si="41"/>
        <v>0</v>
      </c>
      <c r="CH95" s="11" t="b">
        <f t="shared" si="41"/>
        <v>0</v>
      </c>
      <c r="CI95" s="11" t="b">
        <f t="shared" si="41"/>
        <v>0</v>
      </c>
      <c r="CJ95" s="11" t="b">
        <f t="shared" si="41"/>
        <v>0</v>
      </c>
      <c r="CK95" s="11" t="b">
        <f t="shared" si="37"/>
        <v>0</v>
      </c>
      <c r="CL95" s="11" t="b">
        <f t="shared" si="36"/>
        <v>0</v>
      </c>
    </row>
    <row r="96" spans="1:91">
      <c r="A96" t="s">
        <v>778</v>
      </c>
      <c r="B96" t="s">
        <v>779</v>
      </c>
      <c r="C96" t="s">
        <v>562</v>
      </c>
      <c r="D96" t="s">
        <v>70</v>
      </c>
      <c r="E96" t="s">
        <v>71</v>
      </c>
      <c r="F96" t="s">
        <v>56</v>
      </c>
      <c r="G96" t="s">
        <v>96</v>
      </c>
      <c r="H96" t="s">
        <v>780</v>
      </c>
      <c r="I96" t="str">
        <f t="shared" si="30"/>
        <v>US</v>
      </c>
      <c r="J96" t="s">
        <v>59</v>
      </c>
      <c r="K96" t="s">
        <v>60</v>
      </c>
      <c r="L96">
        <v>4</v>
      </c>
      <c r="M96">
        <v>5</v>
      </c>
      <c r="N96">
        <v>2</v>
      </c>
      <c r="O96">
        <v>4</v>
      </c>
      <c r="P96">
        <v>3</v>
      </c>
      <c r="Q96">
        <v>4</v>
      </c>
      <c r="R96">
        <v>0</v>
      </c>
      <c r="S96">
        <v>1</v>
      </c>
      <c r="T96">
        <v>3</v>
      </c>
      <c r="V96">
        <v>2</v>
      </c>
      <c r="W96">
        <v>4</v>
      </c>
      <c r="X96">
        <v>1</v>
      </c>
      <c r="Y96">
        <v>4</v>
      </c>
      <c r="Z96">
        <v>2</v>
      </c>
      <c r="AA96">
        <v>5</v>
      </c>
      <c r="AB96">
        <v>0</v>
      </c>
      <c r="AC96">
        <v>4</v>
      </c>
      <c r="AD96">
        <v>2</v>
      </c>
      <c r="AE96" s="35">
        <v>4</v>
      </c>
      <c r="AF96">
        <v>1</v>
      </c>
      <c r="AG96">
        <v>2</v>
      </c>
      <c r="AH96">
        <v>2</v>
      </c>
      <c r="AI96">
        <v>6</v>
      </c>
      <c r="AJ96">
        <v>4</v>
      </c>
      <c r="AK96">
        <v>5</v>
      </c>
      <c r="AL96">
        <v>0</v>
      </c>
      <c r="AM96">
        <v>4</v>
      </c>
      <c r="AN96">
        <v>4</v>
      </c>
      <c r="AO96">
        <v>3</v>
      </c>
      <c r="AP96">
        <v>3</v>
      </c>
      <c r="AQ96">
        <v>2</v>
      </c>
      <c r="AR96">
        <v>6</v>
      </c>
      <c r="AS96">
        <v>1</v>
      </c>
      <c r="AT96">
        <f t="shared" si="27"/>
        <v>3</v>
      </c>
      <c r="AU96">
        <f t="shared" si="31"/>
        <v>0</v>
      </c>
      <c r="AV96">
        <f t="shared" si="28"/>
        <v>2.5</v>
      </c>
      <c r="AW96">
        <f t="shared" si="32"/>
        <v>0</v>
      </c>
      <c r="AX96" t="s">
        <v>61</v>
      </c>
      <c r="AY96" t="s">
        <v>502</v>
      </c>
      <c r="AZ96" t="s">
        <v>781</v>
      </c>
      <c r="BA96">
        <v>1</v>
      </c>
      <c r="BC96">
        <f t="shared" si="29"/>
        <v>1</v>
      </c>
      <c r="BD96">
        <v>1</v>
      </c>
      <c r="BE96">
        <v>3</v>
      </c>
      <c r="BF96">
        <f t="shared" si="33"/>
        <v>1</v>
      </c>
      <c r="BG96" t="s">
        <v>64</v>
      </c>
      <c r="BH96" t="s">
        <v>65</v>
      </c>
      <c r="BI96" s="1">
        <v>3.8888888888888883E-3</v>
      </c>
      <c r="BK96" s="5" t="s">
        <v>1041</v>
      </c>
      <c r="BM96" s="11" t="b">
        <f t="shared" si="39"/>
        <v>0</v>
      </c>
      <c r="BN96" s="11" t="b">
        <f t="shared" si="39"/>
        <v>0</v>
      </c>
      <c r="BO96" s="11" t="b">
        <f t="shared" si="39"/>
        <v>0</v>
      </c>
      <c r="BP96" s="11" t="b">
        <f t="shared" si="39"/>
        <v>0</v>
      </c>
      <c r="BQ96" s="11" t="b">
        <f t="shared" si="40"/>
        <v>0</v>
      </c>
      <c r="BR96" s="11" t="b">
        <f t="shared" si="40"/>
        <v>0</v>
      </c>
      <c r="BU96" s="11" t="b">
        <f t="shared" si="34"/>
        <v>0</v>
      </c>
      <c r="BV96" s="11" t="b">
        <f t="shared" si="35"/>
        <v>0</v>
      </c>
      <c r="BW96" s="11" t="b">
        <f t="shared" si="41"/>
        <v>0</v>
      </c>
      <c r="BX96" s="11" t="b">
        <f t="shared" si="41"/>
        <v>0</v>
      </c>
      <c r="BY96" s="11" t="b">
        <f t="shared" si="41"/>
        <v>0</v>
      </c>
      <c r="BZ96" s="11" t="b">
        <f t="shared" si="41"/>
        <v>0</v>
      </c>
      <c r="CA96" s="11" t="b">
        <f t="shared" si="41"/>
        <v>0</v>
      </c>
      <c r="CB96" s="11" t="b">
        <f t="shared" si="41"/>
        <v>0</v>
      </c>
      <c r="CC96" s="11" t="b">
        <f t="shared" si="41"/>
        <v>0</v>
      </c>
      <c r="CD96" s="11" t="b">
        <f t="shared" si="41"/>
        <v>0</v>
      </c>
      <c r="CE96" s="11" t="b">
        <f t="shared" si="41"/>
        <v>0</v>
      </c>
      <c r="CF96" s="11" t="b">
        <f t="shared" si="41"/>
        <v>0</v>
      </c>
      <c r="CG96" s="11" t="b">
        <f t="shared" si="41"/>
        <v>0</v>
      </c>
      <c r="CH96" s="11" t="b">
        <f t="shared" si="41"/>
        <v>0</v>
      </c>
      <c r="CI96" s="11" t="b">
        <f t="shared" si="41"/>
        <v>0</v>
      </c>
      <c r="CJ96" s="11" t="b">
        <f t="shared" si="41"/>
        <v>0</v>
      </c>
      <c r="CK96" s="11" t="b">
        <f t="shared" si="37"/>
        <v>0</v>
      </c>
      <c r="CL96" s="11" t="b">
        <f t="shared" si="36"/>
        <v>0</v>
      </c>
    </row>
    <row r="97" spans="1:91">
      <c r="A97" t="s">
        <v>782</v>
      </c>
      <c r="B97" t="s">
        <v>783</v>
      </c>
      <c r="C97" t="s">
        <v>562</v>
      </c>
      <c r="D97" t="s">
        <v>54</v>
      </c>
      <c r="E97" t="s">
        <v>144</v>
      </c>
      <c r="F97" t="s">
        <v>116</v>
      </c>
      <c r="G97" t="s">
        <v>96</v>
      </c>
      <c r="H97" t="s">
        <v>784</v>
      </c>
      <c r="I97" t="str">
        <f t="shared" si="30"/>
        <v>Texas</v>
      </c>
      <c r="J97" t="s">
        <v>74</v>
      </c>
      <c r="K97" t="s">
        <v>60</v>
      </c>
      <c r="L97">
        <v>3</v>
      </c>
      <c r="M97">
        <v>1</v>
      </c>
      <c r="N97">
        <v>4</v>
      </c>
      <c r="O97">
        <v>2</v>
      </c>
      <c r="P97">
        <v>5</v>
      </c>
      <c r="Q97">
        <v>1</v>
      </c>
      <c r="R97">
        <v>3</v>
      </c>
      <c r="S97">
        <v>1</v>
      </c>
      <c r="T97">
        <v>3</v>
      </c>
      <c r="V97">
        <v>4</v>
      </c>
      <c r="W97">
        <v>5</v>
      </c>
      <c r="X97">
        <v>5</v>
      </c>
      <c r="Y97">
        <v>4</v>
      </c>
      <c r="Z97">
        <v>2</v>
      </c>
      <c r="AA97">
        <v>3</v>
      </c>
      <c r="AB97">
        <v>2</v>
      </c>
      <c r="AC97">
        <v>3</v>
      </c>
      <c r="AD97">
        <v>3</v>
      </c>
      <c r="AE97" s="35">
        <v>5</v>
      </c>
      <c r="AF97">
        <v>6</v>
      </c>
      <c r="AG97">
        <v>5</v>
      </c>
      <c r="AH97">
        <v>4</v>
      </c>
      <c r="AI97">
        <v>5</v>
      </c>
      <c r="AJ97">
        <v>5</v>
      </c>
      <c r="AK97">
        <v>5</v>
      </c>
      <c r="AL97">
        <v>4</v>
      </c>
      <c r="AM97">
        <v>5</v>
      </c>
      <c r="AN97">
        <v>2</v>
      </c>
      <c r="AO97">
        <v>4</v>
      </c>
      <c r="AP97">
        <v>4</v>
      </c>
      <c r="AQ97">
        <v>4</v>
      </c>
      <c r="AR97">
        <v>6</v>
      </c>
      <c r="AS97">
        <v>1</v>
      </c>
      <c r="AT97">
        <f t="shared" si="27"/>
        <v>4.875</v>
      </c>
      <c r="AU97">
        <f t="shared" si="31"/>
        <v>1</v>
      </c>
      <c r="AV97">
        <f t="shared" si="28"/>
        <v>3.5</v>
      </c>
      <c r="AW97">
        <f t="shared" si="32"/>
        <v>1</v>
      </c>
      <c r="AX97" t="s">
        <v>61</v>
      </c>
      <c r="AY97" t="s">
        <v>331</v>
      </c>
      <c r="AZ97" t="s">
        <v>785</v>
      </c>
      <c r="BA97">
        <v>1</v>
      </c>
      <c r="BC97">
        <f t="shared" si="29"/>
        <v>1</v>
      </c>
      <c r="BD97">
        <v>1</v>
      </c>
      <c r="BE97">
        <v>3</v>
      </c>
      <c r="BF97">
        <f t="shared" si="33"/>
        <v>1</v>
      </c>
      <c r="BG97" t="s">
        <v>786</v>
      </c>
      <c r="BH97" t="s">
        <v>65</v>
      </c>
      <c r="BI97" s="1">
        <v>3.8310185185185183E-3</v>
      </c>
      <c r="BJ97" t="s">
        <v>787</v>
      </c>
      <c r="BK97" s="5" t="s">
        <v>736</v>
      </c>
      <c r="BL97" s="5" t="s">
        <v>1150</v>
      </c>
      <c r="BM97" s="11" t="b">
        <f t="shared" si="39"/>
        <v>0</v>
      </c>
      <c r="BN97" s="11" t="b">
        <f t="shared" si="39"/>
        <v>0</v>
      </c>
      <c r="BO97" s="11" t="b">
        <f t="shared" si="39"/>
        <v>0</v>
      </c>
      <c r="BP97" s="11" t="b">
        <f t="shared" si="39"/>
        <v>1</v>
      </c>
      <c r="BQ97" s="11" t="b">
        <f t="shared" si="40"/>
        <v>0</v>
      </c>
      <c r="BR97" s="11" t="b">
        <f t="shared" si="40"/>
        <v>0</v>
      </c>
      <c r="BU97" s="11" t="b">
        <f t="shared" si="34"/>
        <v>0</v>
      </c>
      <c r="BV97" s="11" t="b">
        <f t="shared" si="35"/>
        <v>0</v>
      </c>
      <c r="BW97" s="11" t="b">
        <f t="shared" si="41"/>
        <v>0</v>
      </c>
      <c r="BX97" s="11" t="b">
        <f t="shared" si="41"/>
        <v>0</v>
      </c>
      <c r="BY97" s="11" t="b">
        <f t="shared" si="41"/>
        <v>0</v>
      </c>
      <c r="BZ97" s="11" t="b">
        <f t="shared" si="41"/>
        <v>0</v>
      </c>
      <c r="CA97" s="11" t="b">
        <f t="shared" si="41"/>
        <v>0</v>
      </c>
      <c r="CB97" s="11" t="b">
        <f t="shared" si="41"/>
        <v>0</v>
      </c>
      <c r="CC97" s="11" t="b">
        <f t="shared" si="41"/>
        <v>0</v>
      </c>
      <c r="CD97" s="11" t="b">
        <f t="shared" si="41"/>
        <v>0</v>
      </c>
      <c r="CE97" s="11" t="b">
        <f t="shared" si="41"/>
        <v>0</v>
      </c>
      <c r="CF97" s="11" t="b">
        <f t="shared" si="41"/>
        <v>0</v>
      </c>
      <c r="CG97" s="11" t="b">
        <f t="shared" si="41"/>
        <v>0</v>
      </c>
      <c r="CH97" s="11" t="b">
        <f t="shared" si="41"/>
        <v>0</v>
      </c>
      <c r="CI97" s="11" t="b">
        <f t="shared" si="41"/>
        <v>0</v>
      </c>
      <c r="CJ97" s="11" t="b">
        <f t="shared" si="41"/>
        <v>0</v>
      </c>
      <c r="CK97" s="11" t="b">
        <f t="shared" si="37"/>
        <v>0</v>
      </c>
      <c r="CL97" s="11" t="b">
        <f t="shared" si="36"/>
        <v>0</v>
      </c>
    </row>
    <row r="98" spans="1:91">
      <c r="A98" t="s">
        <v>788</v>
      </c>
      <c r="B98" t="s">
        <v>789</v>
      </c>
      <c r="C98" t="s">
        <v>562</v>
      </c>
      <c r="D98" t="s">
        <v>70</v>
      </c>
      <c r="E98" t="s">
        <v>144</v>
      </c>
      <c r="F98" t="s">
        <v>83</v>
      </c>
      <c r="G98" t="s">
        <v>72</v>
      </c>
      <c r="H98" t="s">
        <v>84</v>
      </c>
      <c r="I98" t="str">
        <f t="shared" si="30"/>
        <v>United States</v>
      </c>
      <c r="J98" t="s">
        <v>59</v>
      </c>
      <c r="K98" t="s">
        <v>60</v>
      </c>
      <c r="L98">
        <v>3</v>
      </c>
      <c r="M98">
        <v>0</v>
      </c>
      <c r="N98">
        <v>1</v>
      </c>
      <c r="O98">
        <v>3</v>
      </c>
      <c r="P98">
        <v>0</v>
      </c>
      <c r="Q98">
        <v>5</v>
      </c>
      <c r="R98">
        <v>0</v>
      </c>
      <c r="S98">
        <v>1</v>
      </c>
      <c r="T98">
        <v>3</v>
      </c>
      <c r="V98">
        <v>5</v>
      </c>
      <c r="W98">
        <v>6</v>
      </c>
      <c r="X98">
        <v>4</v>
      </c>
      <c r="Y98">
        <v>6</v>
      </c>
      <c r="Z98">
        <v>5</v>
      </c>
      <c r="AA98">
        <v>6</v>
      </c>
      <c r="AB98">
        <v>5</v>
      </c>
      <c r="AC98">
        <v>0</v>
      </c>
      <c r="AD98">
        <v>6</v>
      </c>
      <c r="AE98" s="35">
        <v>6</v>
      </c>
      <c r="AF98">
        <v>6</v>
      </c>
      <c r="AG98">
        <v>6</v>
      </c>
      <c r="AH98">
        <v>6</v>
      </c>
      <c r="AI98">
        <v>6</v>
      </c>
      <c r="AJ98">
        <v>6</v>
      </c>
      <c r="AK98">
        <v>5</v>
      </c>
      <c r="AL98">
        <v>4</v>
      </c>
      <c r="AM98">
        <v>6</v>
      </c>
      <c r="AN98">
        <v>6</v>
      </c>
      <c r="AO98">
        <v>6</v>
      </c>
      <c r="AP98">
        <v>6</v>
      </c>
      <c r="AQ98">
        <v>6</v>
      </c>
      <c r="AR98">
        <v>6</v>
      </c>
      <c r="AS98">
        <v>0</v>
      </c>
      <c r="AT98">
        <f t="shared" si="27"/>
        <v>5.625</v>
      </c>
      <c r="AU98">
        <f t="shared" si="31"/>
        <v>1</v>
      </c>
      <c r="AV98">
        <f t="shared" si="28"/>
        <v>5.375</v>
      </c>
      <c r="AW98">
        <f t="shared" si="32"/>
        <v>1</v>
      </c>
      <c r="AX98" t="s">
        <v>282</v>
      </c>
      <c r="AY98" t="s">
        <v>790</v>
      </c>
      <c r="AZ98" t="s">
        <v>791</v>
      </c>
      <c r="BA98">
        <v>1</v>
      </c>
      <c r="BC98">
        <f t="shared" si="29"/>
        <v>1</v>
      </c>
      <c r="BD98">
        <v>2</v>
      </c>
      <c r="BE98">
        <v>5</v>
      </c>
      <c r="BF98">
        <f t="shared" si="33"/>
        <v>1</v>
      </c>
      <c r="BG98" t="s">
        <v>792</v>
      </c>
      <c r="BH98" t="s">
        <v>793</v>
      </c>
      <c r="BI98" s="1">
        <v>4.7569444444444447E-3</v>
      </c>
      <c r="BJ98" t="s">
        <v>794</v>
      </c>
      <c r="BK98" s="5" t="s">
        <v>1042</v>
      </c>
      <c r="BM98" s="11" t="b">
        <f t="shared" si="39"/>
        <v>0</v>
      </c>
      <c r="BN98" s="11" t="b">
        <f t="shared" si="39"/>
        <v>0</v>
      </c>
      <c r="BO98" s="11" t="b">
        <f t="shared" si="39"/>
        <v>0</v>
      </c>
      <c r="BP98" s="11" t="b">
        <f t="shared" si="39"/>
        <v>0</v>
      </c>
      <c r="BQ98" s="11" t="b">
        <f t="shared" si="40"/>
        <v>0</v>
      </c>
      <c r="BR98" s="11" t="b">
        <f t="shared" si="40"/>
        <v>0</v>
      </c>
      <c r="BS98" s="5" t="s">
        <v>1054</v>
      </c>
      <c r="BU98" s="11" t="b">
        <f t="shared" si="34"/>
        <v>0</v>
      </c>
      <c r="BV98" s="11" t="b">
        <f t="shared" si="35"/>
        <v>1</v>
      </c>
      <c r="BW98" s="11" t="b">
        <f t="shared" si="41"/>
        <v>0</v>
      </c>
      <c r="BX98" s="11" t="b">
        <f t="shared" si="41"/>
        <v>0</v>
      </c>
      <c r="BY98" s="11" t="b">
        <f t="shared" si="41"/>
        <v>0</v>
      </c>
      <c r="BZ98" s="11" t="b">
        <f t="shared" si="41"/>
        <v>0</v>
      </c>
      <c r="CA98" s="11" t="b">
        <f t="shared" si="41"/>
        <v>0</v>
      </c>
      <c r="CB98" s="11" t="b">
        <f t="shared" si="41"/>
        <v>0</v>
      </c>
      <c r="CC98" s="11" t="b">
        <f t="shared" si="41"/>
        <v>0</v>
      </c>
      <c r="CD98" s="11" t="b">
        <f t="shared" si="41"/>
        <v>0</v>
      </c>
      <c r="CE98" s="11" t="b">
        <f t="shared" si="41"/>
        <v>0</v>
      </c>
      <c r="CF98" s="11" t="b">
        <f t="shared" si="41"/>
        <v>0</v>
      </c>
      <c r="CG98" s="11" t="b">
        <f t="shared" si="41"/>
        <v>0</v>
      </c>
      <c r="CH98" s="11" t="b">
        <f t="shared" si="41"/>
        <v>0</v>
      </c>
      <c r="CI98" s="11" t="b">
        <f t="shared" si="41"/>
        <v>0</v>
      </c>
      <c r="CJ98" s="11" t="b">
        <f t="shared" si="41"/>
        <v>0</v>
      </c>
      <c r="CK98" s="11" t="b">
        <f t="shared" si="37"/>
        <v>0</v>
      </c>
      <c r="CL98" s="11" t="b">
        <f t="shared" si="36"/>
        <v>0</v>
      </c>
      <c r="CM98" t="s">
        <v>795</v>
      </c>
    </row>
    <row r="99" spans="1:91">
      <c r="A99" t="s">
        <v>796</v>
      </c>
      <c r="B99" t="s">
        <v>797</v>
      </c>
      <c r="C99" t="s">
        <v>562</v>
      </c>
      <c r="D99" t="s">
        <v>70</v>
      </c>
      <c r="E99" t="s">
        <v>95</v>
      </c>
      <c r="F99" t="s">
        <v>132</v>
      </c>
      <c r="G99" t="s">
        <v>96</v>
      </c>
      <c r="H99" t="s">
        <v>138</v>
      </c>
      <c r="I99" t="str">
        <f t="shared" si="30"/>
        <v>India</v>
      </c>
      <c r="J99" t="s">
        <v>74</v>
      </c>
      <c r="K99" t="s">
        <v>85</v>
      </c>
      <c r="L99">
        <v>2</v>
      </c>
      <c r="M99">
        <v>3</v>
      </c>
      <c r="N99">
        <v>3</v>
      </c>
      <c r="O99">
        <v>4</v>
      </c>
      <c r="P99">
        <v>5</v>
      </c>
      <c r="Q99">
        <v>3</v>
      </c>
      <c r="R99">
        <v>2</v>
      </c>
      <c r="S99">
        <v>0</v>
      </c>
      <c r="U99">
        <v>4</v>
      </c>
      <c r="V99">
        <v>5</v>
      </c>
      <c r="W99">
        <v>6</v>
      </c>
      <c r="X99">
        <v>4</v>
      </c>
      <c r="Y99">
        <v>4</v>
      </c>
      <c r="Z99">
        <v>6</v>
      </c>
      <c r="AA99">
        <v>6</v>
      </c>
      <c r="AB99">
        <v>5</v>
      </c>
      <c r="AC99">
        <v>1</v>
      </c>
      <c r="AD99">
        <v>5</v>
      </c>
      <c r="AE99" s="35">
        <v>3</v>
      </c>
      <c r="AF99">
        <v>1</v>
      </c>
      <c r="AG99">
        <v>4</v>
      </c>
      <c r="AH99">
        <v>2</v>
      </c>
      <c r="AI99">
        <v>6</v>
      </c>
      <c r="AJ99">
        <v>5</v>
      </c>
      <c r="AK99">
        <v>5</v>
      </c>
      <c r="AL99">
        <v>2</v>
      </c>
      <c r="AM99">
        <v>5</v>
      </c>
      <c r="AN99">
        <v>5</v>
      </c>
      <c r="AO99">
        <v>5</v>
      </c>
      <c r="AP99">
        <v>5</v>
      </c>
      <c r="AQ99">
        <v>5</v>
      </c>
      <c r="AR99">
        <v>6</v>
      </c>
      <c r="AS99">
        <v>6</v>
      </c>
      <c r="AT99">
        <f t="shared" ref="AT99:AT130" si="42">AVERAGE(AE99,AF99,AG99,AH99,AI99,AJ99,AK99,AL99)</f>
        <v>3.5</v>
      </c>
      <c r="AU99">
        <f t="shared" si="31"/>
        <v>1</v>
      </c>
      <c r="AV99">
        <f t="shared" ref="AV99:AV130" si="43">AVERAGE(AX101,V99,W99,X99:AB99,AD99)</f>
        <v>5.125</v>
      </c>
      <c r="AW99">
        <f t="shared" si="32"/>
        <v>1</v>
      </c>
      <c r="AX99" t="s">
        <v>61</v>
      </c>
      <c r="AY99" t="s">
        <v>634</v>
      </c>
      <c r="AZ99" t="s">
        <v>798</v>
      </c>
      <c r="BA99">
        <v>0</v>
      </c>
      <c r="BB99">
        <v>2</v>
      </c>
      <c r="BC99">
        <f t="shared" si="29"/>
        <v>2</v>
      </c>
      <c r="BD99">
        <v>1</v>
      </c>
      <c r="BE99">
        <v>3</v>
      </c>
      <c r="BF99">
        <f t="shared" si="33"/>
        <v>1</v>
      </c>
      <c r="BG99" t="s">
        <v>64</v>
      </c>
      <c r="BH99" t="s">
        <v>65</v>
      </c>
      <c r="BI99" s="1">
        <v>1.0844907407407407E-2</v>
      </c>
      <c r="BJ99" t="s">
        <v>799</v>
      </c>
      <c r="BK99" s="5" t="s">
        <v>1042</v>
      </c>
      <c r="BM99" s="11" t="b">
        <f t="shared" si="39"/>
        <v>0</v>
      </c>
      <c r="BN99" s="11" t="b">
        <f t="shared" si="39"/>
        <v>0</v>
      </c>
      <c r="BO99" s="11" t="b">
        <f t="shared" si="39"/>
        <v>0</v>
      </c>
      <c r="BP99" s="11" t="b">
        <f t="shared" si="39"/>
        <v>0</v>
      </c>
      <c r="BQ99" s="11" t="b">
        <f t="shared" si="40"/>
        <v>0</v>
      </c>
      <c r="BR99" s="11" t="b">
        <f t="shared" si="40"/>
        <v>0</v>
      </c>
      <c r="BS99" s="5" t="s">
        <v>1089</v>
      </c>
      <c r="BT99" s="5" t="s">
        <v>1090</v>
      </c>
      <c r="BU99" s="11" t="b">
        <f t="shared" si="34"/>
        <v>0</v>
      </c>
      <c r="BV99" s="11" t="b">
        <f t="shared" si="35"/>
        <v>1</v>
      </c>
      <c r="BW99" s="11" t="b">
        <f t="shared" si="41"/>
        <v>0</v>
      </c>
      <c r="BX99" s="11" t="b">
        <f t="shared" si="41"/>
        <v>0</v>
      </c>
      <c r="BY99" s="11" t="b">
        <f t="shared" si="41"/>
        <v>0</v>
      </c>
      <c r="BZ99" s="11" t="b">
        <f t="shared" si="41"/>
        <v>0</v>
      </c>
      <c r="CA99" s="11" t="b">
        <f t="shared" si="41"/>
        <v>0</v>
      </c>
      <c r="CB99" s="11" t="b">
        <f t="shared" si="41"/>
        <v>1</v>
      </c>
      <c r="CC99" s="11" t="b">
        <f t="shared" si="41"/>
        <v>0</v>
      </c>
      <c r="CD99" s="11" t="b">
        <f t="shared" si="41"/>
        <v>0</v>
      </c>
      <c r="CE99" s="11" t="b">
        <f t="shared" si="41"/>
        <v>0</v>
      </c>
      <c r="CF99" s="11" t="b">
        <f t="shared" si="41"/>
        <v>0</v>
      </c>
      <c r="CG99" s="11" t="b">
        <f t="shared" si="41"/>
        <v>0</v>
      </c>
      <c r="CH99" s="11" t="b">
        <f t="shared" si="41"/>
        <v>0</v>
      </c>
      <c r="CI99" s="11" t="b">
        <f t="shared" si="41"/>
        <v>0</v>
      </c>
      <c r="CJ99" s="11" t="b">
        <f t="shared" si="41"/>
        <v>0</v>
      </c>
      <c r="CK99" s="11" t="b">
        <f t="shared" si="37"/>
        <v>0</v>
      </c>
      <c r="CL99" s="11" t="b">
        <f t="shared" si="36"/>
        <v>0</v>
      </c>
    </row>
    <row r="100" spans="1:91">
      <c r="A100" t="s">
        <v>800</v>
      </c>
      <c r="B100" t="s">
        <v>801</v>
      </c>
      <c r="C100" t="s">
        <v>802</v>
      </c>
      <c r="D100" t="s">
        <v>54</v>
      </c>
      <c r="E100" t="s">
        <v>144</v>
      </c>
      <c r="F100" t="s">
        <v>56</v>
      </c>
      <c r="G100" t="s">
        <v>96</v>
      </c>
      <c r="H100" t="s">
        <v>803</v>
      </c>
      <c r="I100" t="str">
        <f t="shared" si="30"/>
        <v>Alabama, USA</v>
      </c>
      <c r="J100" t="s">
        <v>74</v>
      </c>
      <c r="K100" t="s">
        <v>60</v>
      </c>
      <c r="L100">
        <v>1</v>
      </c>
      <c r="M100">
        <v>3</v>
      </c>
      <c r="N100">
        <v>1</v>
      </c>
      <c r="O100">
        <v>3</v>
      </c>
      <c r="P100">
        <v>3</v>
      </c>
      <c r="Q100">
        <v>3</v>
      </c>
      <c r="R100">
        <v>3</v>
      </c>
      <c r="S100">
        <v>1</v>
      </c>
      <c r="T100">
        <v>3</v>
      </c>
      <c r="V100">
        <v>6</v>
      </c>
      <c r="W100">
        <v>6</v>
      </c>
      <c r="X100">
        <v>6</v>
      </c>
      <c r="Y100">
        <v>6</v>
      </c>
      <c r="Z100">
        <v>6</v>
      </c>
      <c r="AA100">
        <v>6</v>
      </c>
      <c r="AB100">
        <v>6</v>
      </c>
      <c r="AC100">
        <v>1</v>
      </c>
      <c r="AD100">
        <v>5</v>
      </c>
      <c r="AE100" s="35">
        <v>6</v>
      </c>
      <c r="AF100">
        <v>4</v>
      </c>
      <c r="AG100">
        <v>5</v>
      </c>
      <c r="AH100">
        <v>4</v>
      </c>
      <c r="AI100">
        <v>5</v>
      </c>
      <c r="AJ100">
        <v>6</v>
      </c>
      <c r="AK100">
        <v>6</v>
      </c>
      <c r="AL100">
        <v>5</v>
      </c>
      <c r="AM100">
        <v>4</v>
      </c>
      <c r="AN100">
        <v>3</v>
      </c>
      <c r="AO100">
        <v>4</v>
      </c>
      <c r="AP100">
        <v>3</v>
      </c>
      <c r="AQ100">
        <v>3</v>
      </c>
      <c r="AR100">
        <v>6</v>
      </c>
      <c r="AS100">
        <v>6</v>
      </c>
      <c r="AT100">
        <f t="shared" si="42"/>
        <v>5.125</v>
      </c>
      <c r="AU100">
        <f t="shared" si="31"/>
        <v>1</v>
      </c>
      <c r="AV100">
        <f t="shared" si="43"/>
        <v>5.875</v>
      </c>
      <c r="AW100">
        <f t="shared" si="32"/>
        <v>1</v>
      </c>
      <c r="AX100" t="s">
        <v>282</v>
      </c>
      <c r="AY100" t="s">
        <v>804</v>
      </c>
      <c r="AZ100" t="s">
        <v>805</v>
      </c>
      <c r="BA100">
        <v>1</v>
      </c>
      <c r="BC100">
        <f t="shared" si="29"/>
        <v>1</v>
      </c>
      <c r="BD100">
        <v>1</v>
      </c>
      <c r="BE100">
        <v>1</v>
      </c>
      <c r="BF100">
        <f t="shared" si="33"/>
        <v>0</v>
      </c>
      <c r="BG100" t="s">
        <v>285</v>
      </c>
      <c r="BH100" t="s">
        <v>286</v>
      </c>
      <c r="BI100" s="1">
        <v>3.1944444444444442E-3</v>
      </c>
      <c r="BK100" s="5" t="s">
        <v>1041</v>
      </c>
      <c r="BM100" s="11" t="b">
        <f t="shared" ref="BM100:BP119" si="44">ISNUMBER(SEARCH(BM$2,$BL100))</f>
        <v>0</v>
      </c>
      <c r="BN100" s="11" t="b">
        <f t="shared" si="44"/>
        <v>0</v>
      </c>
      <c r="BO100" s="11" t="b">
        <f t="shared" si="44"/>
        <v>0</v>
      </c>
      <c r="BP100" s="11" t="b">
        <f t="shared" si="44"/>
        <v>0</v>
      </c>
      <c r="BQ100" s="11" t="b">
        <f t="shared" si="40"/>
        <v>0</v>
      </c>
      <c r="BR100" s="11" t="b">
        <f t="shared" si="40"/>
        <v>0</v>
      </c>
      <c r="BU100" s="11" t="b">
        <f t="shared" si="34"/>
        <v>0</v>
      </c>
      <c r="BV100" s="11" t="b">
        <f t="shared" si="35"/>
        <v>0</v>
      </c>
      <c r="BW100" s="11" t="b">
        <f t="shared" si="41"/>
        <v>0</v>
      </c>
      <c r="BX100" s="11" t="b">
        <f t="shared" si="41"/>
        <v>0</v>
      </c>
      <c r="BY100" s="11" t="b">
        <f t="shared" si="41"/>
        <v>0</v>
      </c>
      <c r="BZ100" s="11" t="b">
        <f t="shared" si="41"/>
        <v>0</v>
      </c>
      <c r="CA100" s="11" t="b">
        <f t="shared" si="41"/>
        <v>0</v>
      </c>
      <c r="CB100" s="11" t="b">
        <f t="shared" si="41"/>
        <v>0</v>
      </c>
      <c r="CC100" s="11" t="b">
        <f t="shared" si="41"/>
        <v>0</v>
      </c>
      <c r="CD100" s="11" t="b">
        <f t="shared" si="41"/>
        <v>0</v>
      </c>
      <c r="CE100" s="11" t="b">
        <f t="shared" si="41"/>
        <v>0</v>
      </c>
      <c r="CF100" s="11" t="b">
        <f t="shared" si="41"/>
        <v>0</v>
      </c>
      <c r="CG100" s="11" t="b">
        <f t="shared" si="41"/>
        <v>0</v>
      </c>
      <c r="CH100" s="11" t="b">
        <f t="shared" si="41"/>
        <v>0</v>
      </c>
      <c r="CI100" s="11" t="b">
        <f t="shared" si="41"/>
        <v>0</v>
      </c>
      <c r="CJ100" s="11" t="b">
        <f t="shared" si="41"/>
        <v>0</v>
      </c>
      <c r="CK100" s="11" t="b">
        <f t="shared" si="37"/>
        <v>0</v>
      </c>
      <c r="CL100" s="11" t="b">
        <f t="shared" si="36"/>
        <v>0</v>
      </c>
    </row>
    <row r="101" spans="1:91">
      <c r="A101" t="s">
        <v>806</v>
      </c>
      <c r="B101" t="s">
        <v>807</v>
      </c>
      <c r="C101" t="s">
        <v>802</v>
      </c>
      <c r="D101" t="s">
        <v>54</v>
      </c>
      <c r="E101" t="s">
        <v>144</v>
      </c>
      <c r="F101" t="s">
        <v>116</v>
      </c>
      <c r="G101" t="s">
        <v>96</v>
      </c>
      <c r="H101" t="s">
        <v>58</v>
      </c>
      <c r="I101" t="str">
        <f t="shared" si="30"/>
        <v>Portugal</v>
      </c>
      <c r="J101" t="s">
        <v>59</v>
      </c>
      <c r="K101" t="s">
        <v>60</v>
      </c>
      <c r="L101">
        <v>4</v>
      </c>
      <c r="M101">
        <v>1</v>
      </c>
      <c r="N101">
        <v>4</v>
      </c>
      <c r="O101">
        <v>3</v>
      </c>
      <c r="P101">
        <v>1</v>
      </c>
      <c r="Q101">
        <v>5</v>
      </c>
      <c r="R101">
        <v>2</v>
      </c>
      <c r="S101">
        <v>0</v>
      </c>
      <c r="U101">
        <v>5</v>
      </c>
      <c r="V101">
        <v>5</v>
      </c>
      <c r="W101">
        <v>6</v>
      </c>
      <c r="X101">
        <v>3</v>
      </c>
      <c r="Y101">
        <v>3</v>
      </c>
      <c r="Z101">
        <v>4</v>
      </c>
      <c r="AA101">
        <v>5</v>
      </c>
      <c r="AB101">
        <v>3</v>
      </c>
      <c r="AC101">
        <v>3</v>
      </c>
      <c r="AD101">
        <v>3</v>
      </c>
      <c r="AE101" s="35">
        <v>6</v>
      </c>
      <c r="AF101">
        <v>6</v>
      </c>
      <c r="AG101">
        <v>6</v>
      </c>
      <c r="AH101">
        <v>6</v>
      </c>
      <c r="AI101">
        <v>6</v>
      </c>
      <c r="AJ101">
        <v>6</v>
      </c>
      <c r="AK101">
        <v>4</v>
      </c>
      <c r="AL101">
        <v>2</v>
      </c>
      <c r="AM101">
        <v>6</v>
      </c>
      <c r="AN101">
        <v>6</v>
      </c>
      <c r="AO101">
        <v>6</v>
      </c>
      <c r="AP101">
        <v>6</v>
      </c>
      <c r="AQ101">
        <v>6</v>
      </c>
      <c r="AR101">
        <v>6</v>
      </c>
      <c r="AS101">
        <v>6</v>
      </c>
      <c r="AT101">
        <f t="shared" si="42"/>
        <v>5.25</v>
      </c>
      <c r="AU101">
        <f t="shared" si="31"/>
        <v>1</v>
      </c>
      <c r="AV101">
        <f t="shared" si="43"/>
        <v>4</v>
      </c>
      <c r="AW101">
        <f t="shared" si="32"/>
        <v>1</v>
      </c>
      <c r="AX101" t="s">
        <v>297</v>
      </c>
      <c r="AY101" t="s">
        <v>808</v>
      </c>
      <c r="AZ101" t="s">
        <v>809</v>
      </c>
      <c r="BA101">
        <v>1</v>
      </c>
      <c r="BC101">
        <f t="shared" si="29"/>
        <v>1</v>
      </c>
      <c r="BD101">
        <v>1</v>
      </c>
      <c r="BE101">
        <v>3</v>
      </c>
      <c r="BF101">
        <f t="shared" si="33"/>
        <v>1</v>
      </c>
      <c r="BG101" t="s">
        <v>315</v>
      </c>
      <c r="BH101" t="s">
        <v>316</v>
      </c>
      <c r="BI101" s="1">
        <v>4.2939814814814811E-3</v>
      </c>
      <c r="BK101" s="5" t="s">
        <v>1041</v>
      </c>
      <c r="BM101" s="11" t="b">
        <f t="shared" si="44"/>
        <v>0</v>
      </c>
      <c r="BN101" s="11" t="b">
        <f t="shared" si="44"/>
        <v>0</v>
      </c>
      <c r="BO101" s="11" t="b">
        <f t="shared" si="44"/>
        <v>0</v>
      </c>
      <c r="BP101" s="11" t="b">
        <f t="shared" si="44"/>
        <v>0</v>
      </c>
      <c r="BQ101" s="11" t="b">
        <f t="shared" si="40"/>
        <v>0</v>
      </c>
      <c r="BR101" s="11" t="b">
        <f t="shared" si="40"/>
        <v>0</v>
      </c>
      <c r="BU101" s="11" t="b">
        <f t="shared" si="34"/>
        <v>0</v>
      </c>
      <c r="BV101" s="11" t="b">
        <f t="shared" si="35"/>
        <v>0</v>
      </c>
      <c r="BW101" s="11" t="b">
        <f t="shared" si="41"/>
        <v>0</v>
      </c>
      <c r="BX101" s="11" t="b">
        <f t="shared" si="41"/>
        <v>0</v>
      </c>
      <c r="BY101" s="11" t="b">
        <f t="shared" si="41"/>
        <v>0</v>
      </c>
      <c r="BZ101" s="11" t="b">
        <f t="shared" si="41"/>
        <v>0</v>
      </c>
      <c r="CA101" s="11" t="b">
        <f t="shared" si="41"/>
        <v>0</v>
      </c>
      <c r="CB101" s="11" t="b">
        <f t="shared" si="41"/>
        <v>0</v>
      </c>
      <c r="CC101" s="11" t="b">
        <f t="shared" si="41"/>
        <v>0</v>
      </c>
      <c r="CD101" s="11" t="b">
        <f t="shared" si="41"/>
        <v>0</v>
      </c>
      <c r="CE101" s="11" t="b">
        <f t="shared" si="41"/>
        <v>0</v>
      </c>
      <c r="CF101" s="11" t="b">
        <f t="shared" si="41"/>
        <v>0</v>
      </c>
      <c r="CG101" s="11" t="b">
        <f t="shared" si="41"/>
        <v>0</v>
      </c>
      <c r="CH101" s="11" t="b">
        <f t="shared" si="41"/>
        <v>0</v>
      </c>
      <c r="CI101" s="11" t="b">
        <f t="shared" si="41"/>
        <v>0</v>
      </c>
      <c r="CJ101" s="11" t="b">
        <f t="shared" si="41"/>
        <v>0</v>
      </c>
      <c r="CK101" s="11" t="b">
        <f t="shared" si="37"/>
        <v>0</v>
      </c>
      <c r="CL101" s="11" t="b">
        <f t="shared" si="36"/>
        <v>0</v>
      </c>
    </row>
    <row r="102" spans="1:91">
      <c r="A102" t="s">
        <v>810</v>
      </c>
      <c r="B102" t="s">
        <v>811</v>
      </c>
      <c r="C102" t="s">
        <v>802</v>
      </c>
      <c r="D102" t="s">
        <v>70</v>
      </c>
      <c r="E102" t="s">
        <v>144</v>
      </c>
      <c r="F102" t="s">
        <v>56</v>
      </c>
      <c r="G102" t="s">
        <v>96</v>
      </c>
      <c r="H102" t="s">
        <v>812</v>
      </c>
      <c r="I102" t="str">
        <f t="shared" si="30"/>
        <v>blackburn, england</v>
      </c>
      <c r="J102" t="s">
        <v>74</v>
      </c>
      <c r="K102" t="s">
        <v>98</v>
      </c>
      <c r="L102">
        <v>4</v>
      </c>
      <c r="M102">
        <v>4</v>
      </c>
      <c r="N102">
        <v>3</v>
      </c>
      <c r="O102">
        <v>4</v>
      </c>
      <c r="P102">
        <v>5</v>
      </c>
      <c r="Q102">
        <v>4</v>
      </c>
      <c r="R102">
        <v>5</v>
      </c>
      <c r="S102">
        <v>1</v>
      </c>
      <c r="T102">
        <v>2</v>
      </c>
      <c r="V102">
        <v>5</v>
      </c>
      <c r="W102">
        <v>5</v>
      </c>
      <c r="X102">
        <v>5</v>
      </c>
      <c r="Y102">
        <v>5</v>
      </c>
      <c r="Z102">
        <v>5</v>
      </c>
      <c r="AA102">
        <v>6</v>
      </c>
      <c r="AB102">
        <v>5</v>
      </c>
      <c r="AC102">
        <v>0</v>
      </c>
      <c r="AD102">
        <v>6</v>
      </c>
      <c r="AE102" s="35">
        <v>5</v>
      </c>
      <c r="AF102">
        <v>5</v>
      </c>
      <c r="AG102">
        <v>6</v>
      </c>
      <c r="AH102">
        <v>5</v>
      </c>
      <c r="AI102">
        <v>6</v>
      </c>
      <c r="AJ102">
        <v>6</v>
      </c>
      <c r="AK102">
        <v>6</v>
      </c>
      <c r="AL102">
        <v>4</v>
      </c>
      <c r="AM102">
        <v>5</v>
      </c>
      <c r="AN102">
        <v>5</v>
      </c>
      <c r="AO102">
        <v>6</v>
      </c>
      <c r="AP102">
        <v>5</v>
      </c>
      <c r="AQ102">
        <v>6</v>
      </c>
      <c r="AR102">
        <v>6</v>
      </c>
      <c r="AS102">
        <v>6</v>
      </c>
      <c r="AT102">
        <f t="shared" si="42"/>
        <v>5.375</v>
      </c>
      <c r="AU102">
        <f t="shared" si="31"/>
        <v>1</v>
      </c>
      <c r="AV102">
        <f t="shared" si="43"/>
        <v>5.25</v>
      </c>
      <c r="AW102">
        <f t="shared" si="32"/>
        <v>1</v>
      </c>
      <c r="AX102" t="s">
        <v>297</v>
      </c>
      <c r="AY102" t="s">
        <v>813</v>
      </c>
      <c r="AZ102" t="s">
        <v>814</v>
      </c>
      <c r="BA102">
        <v>1</v>
      </c>
      <c r="BC102">
        <f t="shared" si="29"/>
        <v>1</v>
      </c>
      <c r="BD102">
        <v>1</v>
      </c>
      <c r="BE102">
        <v>1</v>
      </c>
      <c r="BF102">
        <f t="shared" si="33"/>
        <v>0</v>
      </c>
      <c r="BG102" t="s">
        <v>300</v>
      </c>
      <c r="BH102" t="s">
        <v>301</v>
      </c>
      <c r="BI102" s="1">
        <v>2.4189814814814816E-3</v>
      </c>
      <c r="BJ102" t="s">
        <v>815</v>
      </c>
      <c r="BK102" s="5" t="s">
        <v>736</v>
      </c>
      <c r="BL102" s="5" t="s">
        <v>1159</v>
      </c>
      <c r="BM102" s="11" t="b">
        <f t="shared" si="44"/>
        <v>0</v>
      </c>
      <c r="BN102" s="11" t="b">
        <f t="shared" si="44"/>
        <v>0</v>
      </c>
      <c r="BO102" s="11" t="b">
        <f t="shared" si="44"/>
        <v>1</v>
      </c>
      <c r="BP102" s="11" t="b">
        <f t="shared" si="44"/>
        <v>0</v>
      </c>
      <c r="BQ102" s="11" t="b">
        <f t="shared" si="40"/>
        <v>0</v>
      </c>
      <c r="BR102" s="11" t="b">
        <f t="shared" si="40"/>
        <v>0</v>
      </c>
      <c r="BU102" s="11" t="b">
        <f t="shared" si="34"/>
        <v>0</v>
      </c>
      <c r="BV102" s="11" t="b">
        <f t="shared" si="35"/>
        <v>0</v>
      </c>
      <c r="BW102" s="11" t="b">
        <f t="shared" si="41"/>
        <v>0</v>
      </c>
      <c r="BX102" s="11" t="b">
        <f t="shared" si="41"/>
        <v>0</v>
      </c>
      <c r="BY102" s="11" t="b">
        <f t="shared" si="41"/>
        <v>0</v>
      </c>
      <c r="BZ102" s="11" t="b">
        <f t="shared" si="41"/>
        <v>0</v>
      </c>
      <c r="CA102" s="11" t="b">
        <f t="shared" si="41"/>
        <v>0</v>
      </c>
      <c r="CB102" s="11" t="b">
        <f t="shared" si="41"/>
        <v>0</v>
      </c>
      <c r="CC102" s="11" t="b">
        <f t="shared" si="41"/>
        <v>0</v>
      </c>
      <c r="CD102" s="11" t="b">
        <f t="shared" si="41"/>
        <v>0</v>
      </c>
      <c r="CE102" s="11" t="b">
        <f t="shared" si="41"/>
        <v>0</v>
      </c>
      <c r="CF102" s="11" t="b">
        <f t="shared" si="41"/>
        <v>0</v>
      </c>
      <c r="CG102" s="11" t="b">
        <f t="shared" si="41"/>
        <v>0</v>
      </c>
      <c r="CH102" s="11" t="b">
        <f t="shared" si="41"/>
        <v>0</v>
      </c>
      <c r="CI102" s="11" t="b">
        <f t="shared" si="41"/>
        <v>0</v>
      </c>
      <c r="CJ102" s="11" t="b">
        <f t="shared" si="41"/>
        <v>0</v>
      </c>
      <c r="CK102" s="11" t="b">
        <f t="shared" si="37"/>
        <v>0</v>
      </c>
      <c r="CL102" s="11" t="b">
        <f t="shared" si="36"/>
        <v>0</v>
      </c>
      <c r="CM102" t="s">
        <v>92</v>
      </c>
    </row>
    <row r="103" spans="1:91">
      <c r="A103" t="s">
        <v>816</v>
      </c>
      <c r="B103" t="s">
        <v>817</v>
      </c>
      <c r="C103" t="s">
        <v>802</v>
      </c>
      <c r="D103" t="s">
        <v>70</v>
      </c>
      <c r="E103" t="s">
        <v>55</v>
      </c>
      <c r="F103" t="s">
        <v>132</v>
      </c>
      <c r="G103" t="s">
        <v>124</v>
      </c>
      <c r="H103" t="s">
        <v>125</v>
      </c>
      <c r="I103" t="str">
        <f t="shared" si="30"/>
        <v>United Kingdom</v>
      </c>
      <c r="J103" t="s">
        <v>59</v>
      </c>
      <c r="K103" t="s">
        <v>98</v>
      </c>
      <c r="L103">
        <v>5</v>
      </c>
      <c r="M103">
        <v>2</v>
      </c>
      <c r="N103">
        <v>2</v>
      </c>
      <c r="O103">
        <v>1</v>
      </c>
      <c r="P103">
        <v>4</v>
      </c>
      <c r="Q103">
        <v>5</v>
      </c>
      <c r="R103">
        <v>5</v>
      </c>
      <c r="S103">
        <v>1</v>
      </c>
      <c r="T103">
        <v>2</v>
      </c>
      <c r="V103">
        <v>4</v>
      </c>
      <c r="W103">
        <v>5</v>
      </c>
      <c r="X103">
        <v>5</v>
      </c>
      <c r="Y103">
        <v>5</v>
      </c>
      <c r="Z103">
        <v>4</v>
      </c>
      <c r="AA103">
        <v>4</v>
      </c>
      <c r="AB103">
        <v>5</v>
      </c>
      <c r="AC103">
        <v>2</v>
      </c>
      <c r="AD103">
        <v>4</v>
      </c>
      <c r="AE103" s="35">
        <v>5</v>
      </c>
      <c r="AF103">
        <v>5</v>
      </c>
      <c r="AG103">
        <v>5</v>
      </c>
      <c r="AH103">
        <v>5</v>
      </c>
      <c r="AI103">
        <v>4</v>
      </c>
      <c r="AJ103">
        <v>5</v>
      </c>
      <c r="AK103">
        <v>4</v>
      </c>
      <c r="AL103">
        <v>6</v>
      </c>
      <c r="AM103">
        <v>1</v>
      </c>
      <c r="AN103">
        <v>4</v>
      </c>
      <c r="AO103">
        <v>5</v>
      </c>
      <c r="AP103">
        <v>3</v>
      </c>
      <c r="AQ103">
        <v>5</v>
      </c>
      <c r="AR103">
        <v>6</v>
      </c>
      <c r="AS103">
        <v>6</v>
      </c>
      <c r="AT103">
        <f t="shared" si="42"/>
        <v>4.875</v>
      </c>
      <c r="AU103">
        <f t="shared" si="31"/>
        <v>1</v>
      </c>
      <c r="AV103">
        <f t="shared" si="43"/>
        <v>4.5</v>
      </c>
      <c r="AW103">
        <f t="shared" si="32"/>
        <v>1</v>
      </c>
      <c r="AX103" t="s">
        <v>145</v>
      </c>
      <c r="AY103" t="s">
        <v>392</v>
      </c>
      <c r="AZ103" t="s">
        <v>818</v>
      </c>
      <c r="BA103">
        <v>1</v>
      </c>
      <c r="BC103">
        <f t="shared" si="29"/>
        <v>1</v>
      </c>
      <c r="BD103">
        <v>1</v>
      </c>
      <c r="BE103">
        <v>3</v>
      </c>
      <c r="BF103">
        <f t="shared" si="33"/>
        <v>1</v>
      </c>
      <c r="BG103" t="s">
        <v>148</v>
      </c>
      <c r="BH103" t="s">
        <v>149</v>
      </c>
      <c r="BI103" s="1">
        <v>3.3680555555555551E-3</v>
      </c>
      <c r="BJ103" t="s">
        <v>819</v>
      </c>
      <c r="BK103" s="5" t="s">
        <v>1042</v>
      </c>
      <c r="BM103" s="11" t="b">
        <f t="shared" si="44"/>
        <v>0</v>
      </c>
      <c r="BN103" s="11" t="b">
        <f t="shared" si="44"/>
        <v>0</v>
      </c>
      <c r="BO103" s="11" t="b">
        <f t="shared" si="44"/>
        <v>0</v>
      </c>
      <c r="BP103" s="11" t="b">
        <f t="shared" si="44"/>
        <v>0</v>
      </c>
      <c r="BQ103" s="11" t="b">
        <f t="shared" si="40"/>
        <v>0</v>
      </c>
      <c r="BR103" s="11" t="b">
        <f t="shared" si="40"/>
        <v>0</v>
      </c>
      <c r="BS103" s="5" t="s">
        <v>1091</v>
      </c>
      <c r="BT103" s="5" t="s">
        <v>1092</v>
      </c>
      <c r="BU103" s="11" t="b">
        <f t="shared" si="34"/>
        <v>0</v>
      </c>
      <c r="BV103" s="11" t="b">
        <f t="shared" si="35"/>
        <v>0</v>
      </c>
      <c r="BW103" s="11" t="b">
        <f t="shared" si="41"/>
        <v>0</v>
      </c>
      <c r="BX103" s="11" t="b">
        <f t="shared" si="41"/>
        <v>0</v>
      </c>
      <c r="BY103" s="11" t="b">
        <f t="shared" si="41"/>
        <v>0</v>
      </c>
      <c r="BZ103" s="11" t="b">
        <f t="shared" si="41"/>
        <v>0</v>
      </c>
      <c r="CA103" s="11" t="b">
        <f t="shared" si="41"/>
        <v>0</v>
      </c>
      <c r="CB103" s="11" t="b">
        <f t="shared" si="41"/>
        <v>0</v>
      </c>
      <c r="CC103" s="11" t="b">
        <f t="shared" si="41"/>
        <v>0</v>
      </c>
      <c r="CD103" s="11" t="b">
        <f t="shared" si="41"/>
        <v>0</v>
      </c>
      <c r="CE103" s="11" t="b">
        <f t="shared" si="41"/>
        <v>0</v>
      </c>
      <c r="CF103" s="11" t="b">
        <f t="shared" si="41"/>
        <v>0</v>
      </c>
      <c r="CG103" s="11" t="b">
        <f t="shared" si="41"/>
        <v>0</v>
      </c>
      <c r="CH103" s="11" t="b">
        <f t="shared" si="41"/>
        <v>0</v>
      </c>
      <c r="CI103" s="11" t="b">
        <f t="shared" si="41"/>
        <v>0</v>
      </c>
      <c r="CJ103" s="11" t="b">
        <f t="shared" si="41"/>
        <v>0</v>
      </c>
      <c r="CK103" s="11" t="b">
        <f t="shared" si="37"/>
        <v>0</v>
      </c>
      <c r="CL103" s="11" t="b">
        <f t="shared" si="36"/>
        <v>0</v>
      </c>
      <c r="CM103" t="s">
        <v>820</v>
      </c>
    </row>
    <row r="104" spans="1:91">
      <c r="A104" t="s">
        <v>821</v>
      </c>
      <c r="B104" t="s">
        <v>822</v>
      </c>
      <c r="C104" t="s">
        <v>802</v>
      </c>
      <c r="D104" t="s">
        <v>81</v>
      </c>
      <c r="E104" t="s">
        <v>71</v>
      </c>
      <c r="F104" t="s">
        <v>56</v>
      </c>
      <c r="G104" t="s">
        <v>96</v>
      </c>
      <c r="H104" t="s">
        <v>244</v>
      </c>
      <c r="I104" t="str">
        <f t="shared" si="30"/>
        <v>Uk</v>
      </c>
      <c r="J104" t="s">
        <v>59</v>
      </c>
      <c r="K104" t="s">
        <v>98</v>
      </c>
      <c r="L104">
        <v>2</v>
      </c>
      <c r="M104">
        <v>5</v>
      </c>
      <c r="N104">
        <v>3</v>
      </c>
      <c r="O104">
        <v>3</v>
      </c>
      <c r="P104">
        <v>5</v>
      </c>
      <c r="Q104">
        <v>3</v>
      </c>
      <c r="R104">
        <v>2</v>
      </c>
      <c r="S104">
        <v>1</v>
      </c>
      <c r="T104">
        <v>2</v>
      </c>
      <c r="V104">
        <v>2</v>
      </c>
      <c r="W104">
        <v>4</v>
      </c>
      <c r="X104">
        <v>1</v>
      </c>
      <c r="Y104">
        <v>5</v>
      </c>
      <c r="Z104">
        <v>2</v>
      </c>
      <c r="AA104">
        <v>6</v>
      </c>
      <c r="AB104">
        <v>3</v>
      </c>
      <c r="AC104">
        <v>0</v>
      </c>
      <c r="AD104">
        <v>6</v>
      </c>
      <c r="AE104" s="35">
        <v>5</v>
      </c>
      <c r="AF104">
        <v>5</v>
      </c>
      <c r="AG104">
        <v>1</v>
      </c>
      <c r="AH104">
        <v>3</v>
      </c>
      <c r="AI104">
        <v>5</v>
      </c>
      <c r="AJ104">
        <v>5</v>
      </c>
      <c r="AK104">
        <v>4</v>
      </c>
      <c r="AL104">
        <v>3</v>
      </c>
      <c r="AM104">
        <v>0</v>
      </c>
      <c r="AN104">
        <v>0</v>
      </c>
      <c r="AO104">
        <v>0</v>
      </c>
      <c r="AP104">
        <v>0</v>
      </c>
      <c r="AQ104">
        <v>0</v>
      </c>
      <c r="AR104">
        <v>6</v>
      </c>
      <c r="AS104">
        <v>6</v>
      </c>
      <c r="AT104">
        <f t="shared" si="42"/>
        <v>3.875</v>
      </c>
      <c r="AU104">
        <f t="shared" si="31"/>
        <v>1</v>
      </c>
      <c r="AV104">
        <f t="shared" si="43"/>
        <v>3.625</v>
      </c>
      <c r="AW104">
        <f t="shared" si="32"/>
        <v>1</v>
      </c>
      <c r="AX104" t="s">
        <v>86</v>
      </c>
      <c r="AY104" t="s">
        <v>62</v>
      </c>
      <c r="AZ104" t="s">
        <v>823</v>
      </c>
      <c r="BA104">
        <v>1</v>
      </c>
      <c r="BC104">
        <f t="shared" si="29"/>
        <v>1</v>
      </c>
      <c r="BD104">
        <v>1</v>
      </c>
      <c r="BE104">
        <v>1</v>
      </c>
      <c r="BF104">
        <f t="shared" si="33"/>
        <v>0</v>
      </c>
      <c r="BG104" t="s">
        <v>106</v>
      </c>
      <c r="BH104" t="s">
        <v>90</v>
      </c>
      <c r="BI104" s="1">
        <v>8.1597222222222227E-3</v>
      </c>
      <c r="BJ104" t="s">
        <v>824</v>
      </c>
      <c r="BK104" s="5" t="s">
        <v>1041</v>
      </c>
      <c r="BM104" s="11" t="b">
        <f t="shared" si="44"/>
        <v>0</v>
      </c>
      <c r="BN104" s="11" t="b">
        <f t="shared" si="44"/>
        <v>0</v>
      </c>
      <c r="BO104" s="11" t="b">
        <f t="shared" si="44"/>
        <v>0</v>
      </c>
      <c r="BP104" s="11" t="b">
        <f t="shared" si="44"/>
        <v>0</v>
      </c>
      <c r="BQ104" s="11" t="b">
        <f t="shared" ref="BQ104:BR123" si="45">ISNUMBER(SEARCH(BQ$2,$BL104))</f>
        <v>0</v>
      </c>
      <c r="BR104" s="11" t="b">
        <f t="shared" si="45"/>
        <v>0</v>
      </c>
      <c r="BU104" s="11" t="b">
        <f t="shared" si="34"/>
        <v>0</v>
      </c>
      <c r="BV104" s="11" t="b">
        <f t="shared" si="35"/>
        <v>0</v>
      </c>
      <c r="BW104" s="11" t="b">
        <f t="shared" si="41"/>
        <v>0</v>
      </c>
      <c r="BX104" s="11" t="b">
        <f t="shared" si="41"/>
        <v>0</v>
      </c>
      <c r="BY104" s="11" t="b">
        <f t="shared" si="41"/>
        <v>0</v>
      </c>
      <c r="BZ104" s="11" t="b">
        <f t="shared" si="41"/>
        <v>0</v>
      </c>
      <c r="CA104" s="11" t="b">
        <f t="shared" si="41"/>
        <v>0</v>
      </c>
      <c r="CB104" s="11" t="b">
        <f t="shared" si="41"/>
        <v>0</v>
      </c>
      <c r="CC104" s="11" t="b">
        <f t="shared" si="41"/>
        <v>0</v>
      </c>
      <c r="CD104" s="11" t="b">
        <f t="shared" si="41"/>
        <v>0</v>
      </c>
      <c r="CE104" s="11" t="b">
        <f t="shared" si="41"/>
        <v>0</v>
      </c>
      <c r="CF104" s="11" t="b">
        <f t="shared" si="41"/>
        <v>0</v>
      </c>
      <c r="CG104" s="11" t="b">
        <f t="shared" si="41"/>
        <v>0</v>
      </c>
      <c r="CH104" s="11" t="b">
        <f t="shared" si="41"/>
        <v>0</v>
      </c>
      <c r="CI104" s="11" t="b">
        <f t="shared" si="41"/>
        <v>0</v>
      </c>
      <c r="CJ104" s="11" t="b">
        <f t="shared" si="41"/>
        <v>0</v>
      </c>
      <c r="CK104" s="11" t="b">
        <f t="shared" si="37"/>
        <v>0</v>
      </c>
      <c r="CL104" s="11" t="b">
        <f t="shared" si="36"/>
        <v>0</v>
      </c>
      <c r="CM104" t="s">
        <v>169</v>
      </c>
    </row>
    <row r="105" spans="1:91">
      <c r="A105" t="s">
        <v>825</v>
      </c>
      <c r="B105" t="s">
        <v>826</v>
      </c>
      <c r="C105" t="s">
        <v>802</v>
      </c>
      <c r="D105" t="s">
        <v>70</v>
      </c>
      <c r="E105" t="s">
        <v>71</v>
      </c>
      <c r="F105" t="s">
        <v>56</v>
      </c>
      <c r="G105" t="s">
        <v>96</v>
      </c>
      <c r="H105" t="s">
        <v>510</v>
      </c>
      <c r="I105" t="str">
        <f t="shared" si="30"/>
        <v>England</v>
      </c>
      <c r="J105" t="s">
        <v>59</v>
      </c>
      <c r="K105" t="s">
        <v>98</v>
      </c>
      <c r="L105">
        <v>1</v>
      </c>
      <c r="M105">
        <v>5</v>
      </c>
      <c r="N105">
        <v>3</v>
      </c>
      <c r="O105">
        <v>3</v>
      </c>
      <c r="P105">
        <v>4</v>
      </c>
      <c r="Q105">
        <v>0</v>
      </c>
      <c r="R105">
        <v>4</v>
      </c>
      <c r="S105">
        <v>1</v>
      </c>
      <c r="T105">
        <v>2</v>
      </c>
      <c r="V105">
        <v>6</v>
      </c>
      <c r="W105">
        <v>6</v>
      </c>
      <c r="X105">
        <v>3</v>
      </c>
      <c r="Y105">
        <v>4</v>
      </c>
      <c r="Z105">
        <v>3</v>
      </c>
      <c r="AA105">
        <v>3</v>
      </c>
      <c r="AB105">
        <v>0</v>
      </c>
      <c r="AC105">
        <v>5</v>
      </c>
      <c r="AD105">
        <v>1</v>
      </c>
      <c r="AE105" s="35">
        <v>6</v>
      </c>
      <c r="AF105">
        <v>6</v>
      </c>
      <c r="AG105">
        <v>6</v>
      </c>
      <c r="AH105">
        <v>4</v>
      </c>
      <c r="AI105">
        <v>6</v>
      </c>
      <c r="AJ105">
        <v>6</v>
      </c>
      <c r="AK105">
        <v>6</v>
      </c>
      <c r="AL105">
        <v>3</v>
      </c>
      <c r="AM105">
        <v>2</v>
      </c>
      <c r="AN105">
        <v>2</v>
      </c>
      <c r="AO105">
        <v>6</v>
      </c>
      <c r="AP105">
        <v>2</v>
      </c>
      <c r="AQ105">
        <v>2</v>
      </c>
      <c r="AR105">
        <v>6</v>
      </c>
      <c r="AS105">
        <v>3</v>
      </c>
      <c r="AT105">
        <f t="shared" si="42"/>
        <v>5.375</v>
      </c>
      <c r="AU105">
        <f t="shared" si="31"/>
        <v>1</v>
      </c>
      <c r="AV105">
        <f t="shared" si="43"/>
        <v>3.25</v>
      </c>
      <c r="AW105">
        <f t="shared" si="32"/>
        <v>1</v>
      </c>
      <c r="AX105" t="s">
        <v>297</v>
      </c>
      <c r="AY105" t="s">
        <v>827</v>
      </c>
      <c r="AZ105" t="s">
        <v>828</v>
      </c>
      <c r="BA105">
        <v>1</v>
      </c>
      <c r="BC105">
        <f t="shared" si="29"/>
        <v>1</v>
      </c>
      <c r="BD105">
        <v>1</v>
      </c>
      <c r="BE105">
        <v>3</v>
      </c>
      <c r="BF105">
        <f t="shared" si="33"/>
        <v>1</v>
      </c>
      <c r="BG105" t="s">
        <v>300</v>
      </c>
      <c r="BH105" t="s">
        <v>301</v>
      </c>
      <c r="BI105" s="1">
        <v>3.8657407407407408E-3</v>
      </c>
      <c r="BJ105" t="s">
        <v>829</v>
      </c>
      <c r="BK105" s="5" t="s">
        <v>1044</v>
      </c>
      <c r="BM105" s="11" t="b">
        <f t="shared" si="44"/>
        <v>0</v>
      </c>
      <c r="BN105" s="11" t="b">
        <f t="shared" si="44"/>
        <v>0</v>
      </c>
      <c r="BO105" s="11" t="b">
        <f t="shared" si="44"/>
        <v>0</v>
      </c>
      <c r="BP105" s="11" t="b">
        <f t="shared" si="44"/>
        <v>0</v>
      </c>
      <c r="BQ105" s="11" t="b">
        <f t="shared" si="45"/>
        <v>0</v>
      </c>
      <c r="BR105" s="11" t="b">
        <f t="shared" si="45"/>
        <v>0</v>
      </c>
      <c r="BU105" s="11" t="b">
        <f t="shared" si="34"/>
        <v>0</v>
      </c>
      <c r="BV105" s="11" t="b">
        <f t="shared" si="35"/>
        <v>0</v>
      </c>
      <c r="BW105" s="11" t="b">
        <f t="shared" si="41"/>
        <v>0</v>
      </c>
      <c r="BX105" s="11" t="b">
        <f t="shared" si="41"/>
        <v>0</v>
      </c>
      <c r="BY105" s="11" t="b">
        <f t="shared" si="41"/>
        <v>0</v>
      </c>
      <c r="BZ105" s="11" t="b">
        <f t="shared" si="41"/>
        <v>0</v>
      </c>
      <c r="CA105" s="11" t="b">
        <f t="shared" si="41"/>
        <v>0</v>
      </c>
      <c r="CB105" s="11" t="b">
        <f t="shared" si="41"/>
        <v>0</v>
      </c>
      <c r="CC105" s="11" t="b">
        <f t="shared" si="41"/>
        <v>0</v>
      </c>
      <c r="CD105" s="11" t="b">
        <f t="shared" si="41"/>
        <v>0</v>
      </c>
      <c r="CE105" s="11" t="b">
        <f t="shared" si="41"/>
        <v>0</v>
      </c>
      <c r="CF105" s="11" t="b">
        <f t="shared" si="41"/>
        <v>0</v>
      </c>
      <c r="CG105" s="11" t="b">
        <f t="shared" si="41"/>
        <v>0</v>
      </c>
      <c r="CH105" s="11" t="b">
        <f t="shared" si="41"/>
        <v>0</v>
      </c>
      <c r="CI105" s="11" t="b">
        <f t="shared" si="41"/>
        <v>0</v>
      </c>
      <c r="CJ105" s="11" t="b">
        <f t="shared" si="41"/>
        <v>0</v>
      </c>
      <c r="CK105" s="11" t="b">
        <f t="shared" si="37"/>
        <v>0</v>
      </c>
      <c r="CL105" s="11" t="b">
        <f t="shared" si="36"/>
        <v>0</v>
      </c>
    </row>
    <row r="106" spans="1:91">
      <c r="A106" t="s">
        <v>830</v>
      </c>
      <c r="B106" t="s">
        <v>831</v>
      </c>
      <c r="C106" t="s">
        <v>802</v>
      </c>
      <c r="D106" t="s">
        <v>70</v>
      </c>
      <c r="E106" t="s">
        <v>82</v>
      </c>
      <c r="F106" t="s">
        <v>83</v>
      </c>
      <c r="G106" t="s">
        <v>96</v>
      </c>
      <c r="H106" t="s">
        <v>125</v>
      </c>
      <c r="I106" t="str">
        <f t="shared" si="30"/>
        <v>United Kingdom</v>
      </c>
      <c r="J106" t="s">
        <v>74</v>
      </c>
      <c r="K106" t="s">
        <v>98</v>
      </c>
      <c r="L106">
        <v>5</v>
      </c>
      <c r="M106">
        <v>4</v>
      </c>
      <c r="N106">
        <v>5</v>
      </c>
      <c r="O106">
        <v>4</v>
      </c>
      <c r="P106">
        <v>4</v>
      </c>
      <c r="Q106">
        <v>4</v>
      </c>
      <c r="R106">
        <v>3</v>
      </c>
      <c r="S106">
        <v>1</v>
      </c>
      <c r="T106">
        <v>2</v>
      </c>
      <c r="V106">
        <v>2</v>
      </c>
      <c r="W106">
        <v>5</v>
      </c>
      <c r="X106">
        <v>3</v>
      </c>
      <c r="Y106">
        <v>5</v>
      </c>
      <c r="Z106">
        <v>3</v>
      </c>
      <c r="AA106">
        <v>5</v>
      </c>
      <c r="AB106">
        <v>3</v>
      </c>
      <c r="AC106">
        <v>4</v>
      </c>
      <c r="AD106">
        <v>2</v>
      </c>
      <c r="AE106" s="35">
        <v>2</v>
      </c>
      <c r="AF106">
        <v>3</v>
      </c>
      <c r="AG106">
        <v>2</v>
      </c>
      <c r="AH106">
        <v>1</v>
      </c>
      <c r="AI106">
        <v>5</v>
      </c>
      <c r="AJ106">
        <v>4</v>
      </c>
      <c r="AK106">
        <v>4</v>
      </c>
      <c r="AL106">
        <v>2</v>
      </c>
      <c r="AM106">
        <v>3</v>
      </c>
      <c r="AN106">
        <v>3</v>
      </c>
      <c r="AO106">
        <v>3</v>
      </c>
      <c r="AP106">
        <v>3</v>
      </c>
      <c r="AQ106">
        <v>3</v>
      </c>
      <c r="AR106">
        <v>6</v>
      </c>
      <c r="AS106">
        <v>5</v>
      </c>
      <c r="AT106">
        <f t="shared" si="42"/>
        <v>2.875</v>
      </c>
      <c r="AU106">
        <f t="shared" si="31"/>
        <v>0</v>
      </c>
      <c r="AV106">
        <f t="shared" si="43"/>
        <v>3.5</v>
      </c>
      <c r="AW106">
        <f t="shared" si="32"/>
        <v>1</v>
      </c>
      <c r="AX106" t="s">
        <v>61</v>
      </c>
      <c r="AY106" t="s">
        <v>384</v>
      </c>
      <c r="AZ106" t="s">
        <v>832</v>
      </c>
      <c r="BA106">
        <v>1</v>
      </c>
      <c r="BC106">
        <f t="shared" si="29"/>
        <v>1</v>
      </c>
      <c r="BD106">
        <v>1</v>
      </c>
      <c r="BE106">
        <v>1</v>
      </c>
      <c r="BF106">
        <f t="shared" si="33"/>
        <v>0</v>
      </c>
      <c r="BG106" t="s">
        <v>181</v>
      </c>
      <c r="BH106" t="s">
        <v>65</v>
      </c>
      <c r="BI106" s="1">
        <v>9.1782407407407403E-3</v>
      </c>
      <c r="BJ106" t="s">
        <v>833</v>
      </c>
      <c r="BK106" s="5" t="s">
        <v>1042</v>
      </c>
      <c r="BM106" s="11" t="b">
        <f t="shared" si="44"/>
        <v>0</v>
      </c>
      <c r="BN106" s="11" t="b">
        <f t="shared" si="44"/>
        <v>0</v>
      </c>
      <c r="BO106" s="11" t="b">
        <f t="shared" si="44"/>
        <v>0</v>
      </c>
      <c r="BP106" s="11" t="b">
        <f t="shared" si="44"/>
        <v>0</v>
      </c>
      <c r="BQ106" s="11" t="b">
        <f t="shared" si="45"/>
        <v>0</v>
      </c>
      <c r="BR106" s="11" t="b">
        <f t="shared" si="45"/>
        <v>0</v>
      </c>
      <c r="BS106" s="5" t="s">
        <v>1093</v>
      </c>
      <c r="BT106" s="5" t="s">
        <v>1073</v>
      </c>
      <c r="BU106" s="11" t="b">
        <f t="shared" si="34"/>
        <v>0</v>
      </c>
      <c r="BV106" s="11" t="b">
        <f t="shared" si="35"/>
        <v>0</v>
      </c>
      <c r="BW106" s="11" t="b">
        <f t="shared" si="41"/>
        <v>0</v>
      </c>
      <c r="BX106" s="11" t="b">
        <f t="shared" si="41"/>
        <v>1</v>
      </c>
      <c r="BY106" s="11" t="b">
        <f t="shared" si="41"/>
        <v>0</v>
      </c>
      <c r="BZ106" s="11" t="b">
        <f t="shared" si="41"/>
        <v>0</v>
      </c>
      <c r="CA106" s="11" t="b">
        <f t="shared" si="41"/>
        <v>0</v>
      </c>
      <c r="CB106" s="11" t="b">
        <f t="shared" si="41"/>
        <v>0</v>
      </c>
      <c r="CC106" s="11" t="b">
        <f t="shared" si="41"/>
        <v>0</v>
      </c>
      <c r="CD106" s="11" t="b">
        <f t="shared" si="41"/>
        <v>0</v>
      </c>
      <c r="CE106" s="11" t="b">
        <f t="shared" si="41"/>
        <v>0</v>
      </c>
      <c r="CF106" s="11" t="b">
        <f t="shared" si="41"/>
        <v>1</v>
      </c>
      <c r="CG106" s="11" t="b">
        <f t="shared" si="41"/>
        <v>1</v>
      </c>
      <c r="CH106" s="11" t="b">
        <f t="shared" si="41"/>
        <v>0</v>
      </c>
      <c r="CI106" s="11" t="b">
        <f t="shared" si="41"/>
        <v>0</v>
      </c>
      <c r="CJ106" s="11" t="b">
        <f t="shared" si="41"/>
        <v>0</v>
      </c>
      <c r="CK106" s="11" t="b">
        <f t="shared" si="37"/>
        <v>1</v>
      </c>
      <c r="CL106" s="11" t="b">
        <f t="shared" si="36"/>
        <v>0</v>
      </c>
    </row>
    <row r="107" spans="1:91">
      <c r="A107" t="s">
        <v>834</v>
      </c>
      <c r="B107" t="s">
        <v>835</v>
      </c>
      <c r="C107" t="s">
        <v>802</v>
      </c>
      <c r="D107" t="s">
        <v>54</v>
      </c>
      <c r="E107" t="s">
        <v>71</v>
      </c>
      <c r="F107" t="s">
        <v>116</v>
      </c>
      <c r="G107" t="s">
        <v>72</v>
      </c>
      <c r="H107" t="s">
        <v>185</v>
      </c>
      <c r="I107" t="str">
        <f t="shared" si="30"/>
        <v>Italy</v>
      </c>
      <c r="J107" t="s">
        <v>59</v>
      </c>
      <c r="K107" t="s">
        <v>60</v>
      </c>
      <c r="L107">
        <v>2</v>
      </c>
      <c r="M107">
        <v>3</v>
      </c>
      <c r="N107">
        <v>3</v>
      </c>
      <c r="O107">
        <v>4</v>
      </c>
      <c r="P107">
        <v>3</v>
      </c>
      <c r="Q107">
        <v>0</v>
      </c>
      <c r="R107">
        <v>2</v>
      </c>
      <c r="S107">
        <v>0</v>
      </c>
      <c r="U107">
        <v>4</v>
      </c>
      <c r="V107">
        <v>6</v>
      </c>
      <c r="W107">
        <v>6</v>
      </c>
      <c r="X107">
        <v>3</v>
      </c>
      <c r="Y107">
        <v>6</v>
      </c>
      <c r="Z107">
        <v>5</v>
      </c>
      <c r="AA107">
        <v>5</v>
      </c>
      <c r="AB107">
        <v>3</v>
      </c>
      <c r="AC107">
        <v>3</v>
      </c>
      <c r="AD107">
        <v>3</v>
      </c>
      <c r="AE107" s="35">
        <v>3</v>
      </c>
      <c r="AF107">
        <v>5</v>
      </c>
      <c r="AG107">
        <v>4</v>
      </c>
      <c r="AH107">
        <v>5</v>
      </c>
      <c r="AI107">
        <v>6</v>
      </c>
      <c r="AJ107">
        <v>5</v>
      </c>
      <c r="AK107">
        <v>5</v>
      </c>
      <c r="AL107">
        <v>4</v>
      </c>
      <c r="AM107">
        <v>3</v>
      </c>
      <c r="AN107">
        <v>3</v>
      </c>
      <c r="AO107">
        <v>3</v>
      </c>
      <c r="AP107">
        <v>3</v>
      </c>
      <c r="AQ107">
        <v>3</v>
      </c>
      <c r="AR107">
        <v>6</v>
      </c>
      <c r="AS107">
        <v>3</v>
      </c>
      <c r="AT107">
        <f t="shared" si="42"/>
        <v>4.625</v>
      </c>
      <c r="AU107">
        <f t="shared" si="31"/>
        <v>1</v>
      </c>
      <c r="AV107">
        <f t="shared" si="43"/>
        <v>4.625</v>
      </c>
      <c r="AW107">
        <f t="shared" si="32"/>
        <v>1</v>
      </c>
      <c r="AX107" t="s">
        <v>297</v>
      </c>
      <c r="AY107" t="s">
        <v>326</v>
      </c>
      <c r="AZ107" t="s">
        <v>836</v>
      </c>
      <c r="BA107">
        <v>2</v>
      </c>
      <c r="BC107">
        <f t="shared" si="29"/>
        <v>2</v>
      </c>
      <c r="BD107">
        <v>1</v>
      </c>
      <c r="BE107">
        <v>2</v>
      </c>
      <c r="BF107">
        <f t="shared" si="33"/>
        <v>1</v>
      </c>
      <c r="BG107" t="s">
        <v>545</v>
      </c>
      <c r="BH107" t="s">
        <v>301</v>
      </c>
      <c r="BI107" s="1">
        <v>4.0972222222222226E-3</v>
      </c>
      <c r="BK107" s="5" t="s">
        <v>1041</v>
      </c>
      <c r="BM107" s="11" t="b">
        <f t="shared" si="44"/>
        <v>0</v>
      </c>
      <c r="BN107" s="11" t="b">
        <f t="shared" si="44"/>
        <v>0</v>
      </c>
      <c r="BO107" s="11" t="b">
        <f t="shared" si="44"/>
        <v>0</v>
      </c>
      <c r="BP107" s="11" t="b">
        <f t="shared" si="44"/>
        <v>0</v>
      </c>
      <c r="BQ107" s="11" t="b">
        <f t="shared" si="45"/>
        <v>0</v>
      </c>
      <c r="BR107" s="11" t="b">
        <f t="shared" si="45"/>
        <v>0</v>
      </c>
      <c r="BU107" s="11" t="b">
        <f t="shared" si="34"/>
        <v>0</v>
      </c>
      <c r="BV107" s="11" t="b">
        <f t="shared" si="35"/>
        <v>0</v>
      </c>
      <c r="BW107" s="11" t="b">
        <f t="shared" si="41"/>
        <v>0</v>
      </c>
      <c r="BX107" s="11" t="b">
        <f t="shared" si="41"/>
        <v>0</v>
      </c>
      <c r="BY107" s="11" t="b">
        <f t="shared" si="41"/>
        <v>0</v>
      </c>
      <c r="BZ107" s="11" t="b">
        <f t="shared" si="41"/>
        <v>0</v>
      </c>
      <c r="CA107" s="11" t="b">
        <f t="shared" si="41"/>
        <v>0</v>
      </c>
      <c r="CB107" s="11" t="b">
        <f t="shared" si="41"/>
        <v>0</v>
      </c>
      <c r="CC107" s="11" t="b">
        <f t="shared" si="41"/>
        <v>0</v>
      </c>
      <c r="CD107" s="11" t="b">
        <f t="shared" si="41"/>
        <v>0</v>
      </c>
      <c r="CE107" s="11" t="b">
        <f t="shared" si="41"/>
        <v>0</v>
      </c>
      <c r="CF107" s="11" t="b">
        <f t="shared" si="41"/>
        <v>0</v>
      </c>
      <c r="CG107" s="11" t="b">
        <f t="shared" si="41"/>
        <v>0</v>
      </c>
      <c r="CH107" s="11" t="b">
        <f t="shared" si="41"/>
        <v>0</v>
      </c>
      <c r="CI107" s="11" t="b">
        <f t="shared" si="41"/>
        <v>0</v>
      </c>
      <c r="CJ107" s="11" t="b">
        <f t="shared" si="41"/>
        <v>0</v>
      </c>
      <c r="CK107" s="11" t="b">
        <f t="shared" si="37"/>
        <v>0</v>
      </c>
      <c r="CL107" s="11" t="b">
        <f t="shared" si="36"/>
        <v>0</v>
      </c>
    </row>
    <row r="108" spans="1:91">
      <c r="A108" t="s">
        <v>837</v>
      </c>
      <c r="B108" t="s">
        <v>838</v>
      </c>
      <c r="C108" t="s">
        <v>802</v>
      </c>
      <c r="D108" t="s">
        <v>54</v>
      </c>
      <c r="E108" t="s">
        <v>71</v>
      </c>
      <c r="F108" t="s">
        <v>116</v>
      </c>
      <c r="G108" t="s">
        <v>96</v>
      </c>
      <c r="H108" t="s">
        <v>109</v>
      </c>
      <c r="I108" t="str">
        <f t="shared" si="30"/>
        <v>UK</v>
      </c>
      <c r="J108" t="s">
        <v>74</v>
      </c>
      <c r="K108" t="s">
        <v>98</v>
      </c>
      <c r="L108">
        <v>4</v>
      </c>
      <c r="M108">
        <v>3</v>
      </c>
      <c r="N108">
        <v>5</v>
      </c>
      <c r="O108">
        <v>3</v>
      </c>
      <c r="P108">
        <v>5</v>
      </c>
      <c r="Q108">
        <v>4</v>
      </c>
      <c r="R108">
        <v>6</v>
      </c>
      <c r="S108">
        <v>1</v>
      </c>
      <c r="T108">
        <v>2</v>
      </c>
      <c r="V108">
        <v>3</v>
      </c>
      <c r="W108">
        <v>4</v>
      </c>
      <c r="X108">
        <v>1</v>
      </c>
      <c r="Y108">
        <v>3</v>
      </c>
      <c r="Z108">
        <v>6</v>
      </c>
      <c r="AA108">
        <v>6</v>
      </c>
      <c r="AB108">
        <v>3</v>
      </c>
      <c r="AC108">
        <v>2</v>
      </c>
      <c r="AD108">
        <v>4</v>
      </c>
      <c r="AE108" s="35">
        <v>4</v>
      </c>
      <c r="AF108">
        <v>2</v>
      </c>
      <c r="AG108">
        <v>6</v>
      </c>
      <c r="AH108">
        <v>4</v>
      </c>
      <c r="AI108">
        <v>6</v>
      </c>
      <c r="AJ108">
        <v>5</v>
      </c>
      <c r="AK108">
        <v>5</v>
      </c>
      <c r="AL108">
        <v>3</v>
      </c>
      <c r="AM108">
        <v>4</v>
      </c>
      <c r="AN108">
        <v>4</v>
      </c>
      <c r="AO108">
        <v>4</v>
      </c>
      <c r="AP108">
        <v>1</v>
      </c>
      <c r="AQ108">
        <v>3</v>
      </c>
      <c r="AR108">
        <v>6</v>
      </c>
      <c r="AS108">
        <v>6</v>
      </c>
      <c r="AT108">
        <f t="shared" si="42"/>
        <v>4.375</v>
      </c>
      <c r="AU108">
        <f t="shared" si="31"/>
        <v>1</v>
      </c>
      <c r="AV108">
        <f t="shared" si="43"/>
        <v>3.75</v>
      </c>
      <c r="AW108">
        <f t="shared" si="32"/>
        <v>1</v>
      </c>
      <c r="AX108" t="s">
        <v>282</v>
      </c>
      <c r="AY108" t="s">
        <v>451</v>
      </c>
      <c r="AZ108" t="s">
        <v>646</v>
      </c>
      <c r="BA108">
        <v>2</v>
      </c>
      <c r="BC108">
        <f t="shared" si="29"/>
        <v>2</v>
      </c>
      <c r="BD108">
        <v>1</v>
      </c>
      <c r="BE108">
        <v>5</v>
      </c>
      <c r="BF108">
        <f t="shared" si="33"/>
        <v>1</v>
      </c>
      <c r="BG108" t="s">
        <v>839</v>
      </c>
      <c r="BH108" t="s">
        <v>370</v>
      </c>
      <c r="BI108" s="1">
        <v>5.8449074074074072E-3</v>
      </c>
      <c r="BJ108" t="s">
        <v>840</v>
      </c>
      <c r="BK108" s="5" t="s">
        <v>1051</v>
      </c>
      <c r="BL108" s="5" t="s">
        <v>1160</v>
      </c>
      <c r="BM108" s="11" t="b">
        <f t="shared" si="44"/>
        <v>0</v>
      </c>
      <c r="BN108" s="11" t="b">
        <f t="shared" si="44"/>
        <v>1</v>
      </c>
      <c r="BO108" s="11" t="b">
        <f t="shared" si="44"/>
        <v>0</v>
      </c>
      <c r="BP108" s="11" t="b">
        <f t="shared" si="44"/>
        <v>1</v>
      </c>
      <c r="BQ108" s="11" t="b">
        <f t="shared" si="45"/>
        <v>0</v>
      </c>
      <c r="BR108" s="11" t="b">
        <f t="shared" si="45"/>
        <v>0</v>
      </c>
      <c r="BS108" s="5" t="s">
        <v>1094</v>
      </c>
      <c r="BU108" s="11" t="b">
        <f t="shared" si="34"/>
        <v>1</v>
      </c>
      <c r="BV108" s="11" t="b">
        <f t="shared" si="35"/>
        <v>1</v>
      </c>
      <c r="BW108" s="11" t="b">
        <f t="shared" si="41"/>
        <v>0</v>
      </c>
      <c r="BX108" s="11" t="b">
        <f t="shared" si="41"/>
        <v>1</v>
      </c>
      <c r="BY108" s="11" t="b">
        <f t="shared" si="41"/>
        <v>0</v>
      </c>
      <c r="BZ108" s="11" t="b">
        <f t="shared" si="41"/>
        <v>0</v>
      </c>
      <c r="CA108" s="11" t="b">
        <f t="shared" si="41"/>
        <v>0</v>
      </c>
      <c r="CB108" s="11" t="b">
        <f t="shared" si="41"/>
        <v>0</v>
      </c>
      <c r="CC108" s="11" t="b">
        <f t="shared" si="41"/>
        <v>0</v>
      </c>
      <c r="CD108" s="11" t="b">
        <f t="shared" si="41"/>
        <v>0</v>
      </c>
      <c r="CE108" s="11" t="b">
        <f t="shared" si="41"/>
        <v>0</v>
      </c>
      <c r="CF108" s="11" t="b">
        <f t="shared" si="41"/>
        <v>0</v>
      </c>
      <c r="CG108" s="11" t="b">
        <f t="shared" si="41"/>
        <v>1</v>
      </c>
      <c r="CH108" s="11" t="b">
        <f t="shared" si="41"/>
        <v>0</v>
      </c>
      <c r="CI108" s="11" t="b">
        <f t="shared" si="41"/>
        <v>0</v>
      </c>
      <c r="CJ108" s="11" t="b">
        <f t="shared" si="41"/>
        <v>0</v>
      </c>
      <c r="CK108" s="11" t="b">
        <f t="shared" si="37"/>
        <v>0</v>
      </c>
      <c r="CL108" s="11" t="b">
        <f t="shared" si="36"/>
        <v>0</v>
      </c>
      <c r="CM108" t="s">
        <v>841</v>
      </c>
    </row>
    <row r="109" spans="1:91">
      <c r="A109" t="s">
        <v>842</v>
      </c>
      <c r="B109" t="s">
        <v>843</v>
      </c>
      <c r="C109" t="s">
        <v>802</v>
      </c>
      <c r="D109" t="s">
        <v>70</v>
      </c>
      <c r="E109" t="s">
        <v>55</v>
      </c>
      <c r="F109" t="s">
        <v>56</v>
      </c>
      <c r="G109" t="s">
        <v>72</v>
      </c>
      <c r="H109" t="s">
        <v>844</v>
      </c>
      <c r="I109" t="str">
        <f t="shared" si="30"/>
        <v>France</v>
      </c>
      <c r="J109" t="s">
        <v>74</v>
      </c>
      <c r="K109" t="s">
        <v>60</v>
      </c>
      <c r="L109">
        <v>1</v>
      </c>
      <c r="M109">
        <v>3</v>
      </c>
      <c r="N109">
        <v>4</v>
      </c>
      <c r="O109">
        <v>4</v>
      </c>
      <c r="P109">
        <v>4</v>
      </c>
      <c r="Q109">
        <v>4</v>
      </c>
      <c r="R109">
        <v>5</v>
      </c>
      <c r="S109">
        <v>0</v>
      </c>
      <c r="U109">
        <v>4</v>
      </c>
      <c r="V109">
        <v>4</v>
      </c>
      <c r="W109">
        <v>6</v>
      </c>
      <c r="X109">
        <v>4</v>
      </c>
      <c r="Y109">
        <v>6</v>
      </c>
      <c r="Z109">
        <v>5</v>
      </c>
      <c r="AA109">
        <v>6</v>
      </c>
      <c r="AB109">
        <v>3</v>
      </c>
      <c r="AC109">
        <v>0</v>
      </c>
      <c r="AD109">
        <v>6</v>
      </c>
      <c r="AE109" s="35">
        <v>3</v>
      </c>
      <c r="AF109">
        <v>4</v>
      </c>
      <c r="AG109">
        <v>4</v>
      </c>
      <c r="AH109">
        <v>2</v>
      </c>
      <c r="AI109">
        <v>5</v>
      </c>
      <c r="AJ109">
        <v>3</v>
      </c>
      <c r="AK109">
        <v>5</v>
      </c>
      <c r="AL109">
        <v>6</v>
      </c>
      <c r="AM109">
        <v>0</v>
      </c>
      <c r="AN109">
        <v>1</v>
      </c>
      <c r="AO109">
        <v>1</v>
      </c>
      <c r="AP109">
        <v>1</v>
      </c>
      <c r="AQ109">
        <v>1</v>
      </c>
      <c r="AR109">
        <v>6</v>
      </c>
      <c r="AS109">
        <v>5</v>
      </c>
      <c r="AT109">
        <f t="shared" si="42"/>
        <v>4</v>
      </c>
      <c r="AU109">
        <f t="shared" si="31"/>
        <v>1</v>
      </c>
      <c r="AV109">
        <f t="shared" si="43"/>
        <v>5</v>
      </c>
      <c r="AW109">
        <f t="shared" si="32"/>
        <v>1</v>
      </c>
      <c r="AX109" t="s">
        <v>297</v>
      </c>
      <c r="AY109" t="s">
        <v>326</v>
      </c>
      <c r="AZ109" t="s">
        <v>836</v>
      </c>
      <c r="BA109">
        <v>1</v>
      </c>
      <c r="BC109">
        <f t="shared" si="29"/>
        <v>1</v>
      </c>
      <c r="BD109">
        <v>1</v>
      </c>
      <c r="BE109">
        <v>2</v>
      </c>
      <c r="BF109">
        <f t="shared" si="33"/>
        <v>1</v>
      </c>
      <c r="BG109" t="s">
        <v>300</v>
      </c>
      <c r="BH109" t="s">
        <v>301</v>
      </c>
      <c r="BI109" s="1">
        <v>6.053240740740741E-3</v>
      </c>
      <c r="BK109" s="5" t="s">
        <v>1041</v>
      </c>
      <c r="BM109" s="11" t="b">
        <f t="shared" si="44"/>
        <v>0</v>
      </c>
      <c r="BN109" s="11" t="b">
        <f t="shared" si="44"/>
        <v>0</v>
      </c>
      <c r="BO109" s="11" t="b">
        <f t="shared" si="44"/>
        <v>0</v>
      </c>
      <c r="BP109" s="11" t="b">
        <f t="shared" si="44"/>
        <v>0</v>
      </c>
      <c r="BQ109" s="11" t="b">
        <f t="shared" si="45"/>
        <v>0</v>
      </c>
      <c r="BR109" s="11" t="b">
        <f t="shared" si="45"/>
        <v>0</v>
      </c>
      <c r="BU109" s="11" t="b">
        <f t="shared" si="34"/>
        <v>0</v>
      </c>
      <c r="BV109" s="11" t="b">
        <f t="shared" si="35"/>
        <v>0</v>
      </c>
      <c r="BW109" s="11" t="b">
        <f t="shared" si="41"/>
        <v>0</v>
      </c>
      <c r="BX109" s="11" t="b">
        <f t="shared" si="41"/>
        <v>0</v>
      </c>
      <c r="BY109" s="11" t="b">
        <f t="shared" si="41"/>
        <v>0</v>
      </c>
      <c r="BZ109" s="11" t="b">
        <f t="shared" si="41"/>
        <v>0</v>
      </c>
      <c r="CA109" s="11" t="b">
        <f t="shared" si="41"/>
        <v>0</v>
      </c>
      <c r="CB109" s="11" t="b">
        <f t="shared" si="41"/>
        <v>0</v>
      </c>
      <c r="CC109" s="11" t="b">
        <f t="shared" si="41"/>
        <v>0</v>
      </c>
      <c r="CD109" s="11" t="b">
        <f t="shared" si="41"/>
        <v>0</v>
      </c>
      <c r="CE109" s="11" t="b">
        <f t="shared" si="41"/>
        <v>0</v>
      </c>
      <c r="CF109" s="11" t="b">
        <f t="shared" si="41"/>
        <v>0</v>
      </c>
      <c r="CG109" s="11" t="b">
        <f t="shared" si="41"/>
        <v>0</v>
      </c>
      <c r="CH109" s="11" t="b">
        <f t="shared" si="41"/>
        <v>0</v>
      </c>
      <c r="CI109" s="11" t="b">
        <f t="shared" si="41"/>
        <v>0</v>
      </c>
      <c r="CJ109" s="11" t="b">
        <f t="shared" si="41"/>
        <v>0</v>
      </c>
      <c r="CK109" s="11" t="b">
        <f t="shared" si="37"/>
        <v>0</v>
      </c>
      <c r="CL109" s="11" t="b">
        <f t="shared" si="36"/>
        <v>0</v>
      </c>
    </row>
    <row r="110" spans="1:91">
      <c r="A110" t="s">
        <v>845</v>
      </c>
      <c r="B110" t="s">
        <v>846</v>
      </c>
      <c r="C110" t="s">
        <v>802</v>
      </c>
      <c r="D110" t="s">
        <v>70</v>
      </c>
      <c r="E110" t="s">
        <v>71</v>
      </c>
      <c r="F110" t="s">
        <v>56</v>
      </c>
      <c r="G110" t="s">
        <v>72</v>
      </c>
      <c r="H110" t="s">
        <v>84</v>
      </c>
      <c r="I110" t="str">
        <f t="shared" si="30"/>
        <v>United States</v>
      </c>
      <c r="J110" t="s">
        <v>74</v>
      </c>
      <c r="K110" t="s">
        <v>60</v>
      </c>
      <c r="L110">
        <v>2</v>
      </c>
      <c r="M110">
        <v>1</v>
      </c>
      <c r="N110">
        <v>1</v>
      </c>
      <c r="O110">
        <v>2</v>
      </c>
      <c r="P110">
        <v>3</v>
      </c>
      <c r="Q110">
        <v>3</v>
      </c>
      <c r="R110">
        <v>4</v>
      </c>
      <c r="S110">
        <v>1</v>
      </c>
      <c r="T110">
        <v>3</v>
      </c>
      <c r="V110">
        <v>1</v>
      </c>
      <c r="W110">
        <v>6</v>
      </c>
      <c r="X110">
        <v>6</v>
      </c>
      <c r="Y110">
        <v>6</v>
      </c>
      <c r="Z110">
        <v>6</v>
      </c>
      <c r="AA110">
        <v>6</v>
      </c>
      <c r="AB110">
        <v>6</v>
      </c>
      <c r="AC110">
        <v>0</v>
      </c>
      <c r="AD110">
        <v>6</v>
      </c>
      <c r="AE110" s="35">
        <v>4</v>
      </c>
      <c r="AF110">
        <v>3</v>
      </c>
      <c r="AG110">
        <v>3</v>
      </c>
      <c r="AH110">
        <v>1</v>
      </c>
      <c r="AI110">
        <v>6</v>
      </c>
      <c r="AJ110">
        <v>3</v>
      </c>
      <c r="AK110">
        <v>5</v>
      </c>
      <c r="AL110">
        <v>5</v>
      </c>
      <c r="AM110">
        <v>0</v>
      </c>
      <c r="AN110">
        <v>1</v>
      </c>
      <c r="AO110">
        <v>4</v>
      </c>
      <c r="AP110">
        <v>1</v>
      </c>
      <c r="AQ110">
        <v>0</v>
      </c>
      <c r="AR110">
        <v>6</v>
      </c>
      <c r="AS110">
        <v>6</v>
      </c>
      <c r="AT110">
        <f t="shared" si="42"/>
        <v>3.75</v>
      </c>
      <c r="AU110">
        <f t="shared" si="31"/>
        <v>1</v>
      </c>
      <c r="AV110">
        <f t="shared" si="43"/>
        <v>5.375</v>
      </c>
      <c r="AW110">
        <f t="shared" si="32"/>
        <v>1</v>
      </c>
      <c r="AX110" t="s">
        <v>61</v>
      </c>
      <c r="AY110" t="s">
        <v>473</v>
      </c>
      <c r="AZ110" t="s">
        <v>487</v>
      </c>
      <c r="BA110">
        <v>0</v>
      </c>
      <c r="BB110">
        <v>0</v>
      </c>
      <c r="BC110">
        <f t="shared" si="29"/>
        <v>0</v>
      </c>
      <c r="BD110">
        <v>2</v>
      </c>
      <c r="BE110">
        <v>3</v>
      </c>
      <c r="BF110">
        <f t="shared" si="33"/>
        <v>1</v>
      </c>
      <c r="BG110" t="s">
        <v>847</v>
      </c>
      <c r="BH110" t="s">
        <v>236</v>
      </c>
      <c r="BI110" s="1">
        <v>3.6111111111111114E-3</v>
      </c>
      <c r="BJ110" t="s">
        <v>848</v>
      </c>
      <c r="BK110" s="5" t="s">
        <v>1042</v>
      </c>
      <c r="BM110" s="11" t="b">
        <f t="shared" si="44"/>
        <v>0</v>
      </c>
      <c r="BN110" s="11" t="b">
        <f t="shared" si="44"/>
        <v>0</v>
      </c>
      <c r="BO110" s="11" t="b">
        <f t="shared" si="44"/>
        <v>0</v>
      </c>
      <c r="BP110" s="11" t="b">
        <f t="shared" si="44"/>
        <v>0</v>
      </c>
      <c r="BQ110" s="11" t="b">
        <f t="shared" si="45"/>
        <v>0</v>
      </c>
      <c r="BR110" s="11" t="b">
        <f t="shared" si="45"/>
        <v>0</v>
      </c>
      <c r="BS110" s="5" t="s">
        <v>1045</v>
      </c>
      <c r="BT110" s="5" t="s">
        <v>1073</v>
      </c>
      <c r="BU110" s="11" t="b">
        <f t="shared" si="34"/>
        <v>0</v>
      </c>
      <c r="BV110" s="11" t="b">
        <f t="shared" si="35"/>
        <v>0</v>
      </c>
      <c r="BW110" s="11" t="b">
        <f t="shared" si="41"/>
        <v>0</v>
      </c>
      <c r="BX110" s="11" t="b">
        <f t="shared" si="41"/>
        <v>1</v>
      </c>
      <c r="BY110" s="11" t="b">
        <f t="shared" si="41"/>
        <v>0</v>
      </c>
      <c r="BZ110" s="11" t="b">
        <f t="shared" si="41"/>
        <v>0</v>
      </c>
      <c r="CA110" s="11" t="b">
        <f t="shared" si="41"/>
        <v>0</v>
      </c>
      <c r="CB110" s="11" t="b">
        <f t="shared" si="41"/>
        <v>0</v>
      </c>
      <c r="CC110" s="11" t="b">
        <f t="shared" si="41"/>
        <v>0</v>
      </c>
      <c r="CD110" s="11" t="b">
        <f t="shared" si="41"/>
        <v>0</v>
      </c>
      <c r="CE110" s="11" t="b">
        <f t="shared" si="41"/>
        <v>0</v>
      </c>
      <c r="CF110" s="11" t="b">
        <f t="shared" si="41"/>
        <v>0</v>
      </c>
      <c r="CG110" s="11" t="b">
        <f t="shared" si="41"/>
        <v>1</v>
      </c>
      <c r="CH110" s="11" t="b">
        <f t="shared" si="41"/>
        <v>0</v>
      </c>
      <c r="CI110" s="11" t="b">
        <f t="shared" si="41"/>
        <v>0</v>
      </c>
      <c r="CJ110" s="11" t="b">
        <f t="shared" si="41"/>
        <v>0</v>
      </c>
      <c r="CK110" s="11" t="b">
        <f t="shared" si="37"/>
        <v>1</v>
      </c>
      <c r="CL110" s="11" t="b">
        <f t="shared" si="36"/>
        <v>0</v>
      </c>
    </row>
    <row r="111" spans="1:91">
      <c r="A111" t="s">
        <v>849</v>
      </c>
      <c r="B111" t="s">
        <v>850</v>
      </c>
      <c r="C111" t="s">
        <v>802</v>
      </c>
      <c r="D111" t="s">
        <v>70</v>
      </c>
      <c r="E111" t="s">
        <v>82</v>
      </c>
      <c r="F111" t="s">
        <v>132</v>
      </c>
      <c r="G111" t="s">
        <v>96</v>
      </c>
      <c r="H111" t="s">
        <v>492</v>
      </c>
      <c r="I111" t="str">
        <f t="shared" si="30"/>
        <v>Estonia</v>
      </c>
      <c r="J111" t="s">
        <v>74</v>
      </c>
      <c r="K111" t="s">
        <v>60</v>
      </c>
      <c r="L111">
        <v>2</v>
      </c>
      <c r="M111">
        <v>2</v>
      </c>
      <c r="N111">
        <v>3</v>
      </c>
      <c r="O111">
        <v>2</v>
      </c>
      <c r="P111">
        <v>3</v>
      </c>
      <c r="Q111">
        <v>2</v>
      </c>
      <c r="R111">
        <v>5</v>
      </c>
      <c r="S111">
        <v>0</v>
      </c>
      <c r="U111">
        <v>4</v>
      </c>
      <c r="V111">
        <v>6</v>
      </c>
      <c r="W111">
        <v>6</v>
      </c>
      <c r="X111">
        <v>4</v>
      </c>
      <c r="Y111">
        <v>5</v>
      </c>
      <c r="Z111">
        <v>4</v>
      </c>
      <c r="AA111">
        <v>6</v>
      </c>
      <c r="AB111">
        <v>5</v>
      </c>
      <c r="AC111">
        <v>0</v>
      </c>
      <c r="AD111">
        <v>6</v>
      </c>
      <c r="AE111" s="35">
        <v>5</v>
      </c>
      <c r="AF111">
        <v>6</v>
      </c>
      <c r="AG111">
        <v>6</v>
      </c>
      <c r="AH111">
        <v>6</v>
      </c>
      <c r="AI111">
        <v>6</v>
      </c>
      <c r="AJ111">
        <v>6</v>
      </c>
      <c r="AK111">
        <v>5</v>
      </c>
      <c r="AL111">
        <v>5</v>
      </c>
      <c r="AM111">
        <v>5</v>
      </c>
      <c r="AN111">
        <v>5</v>
      </c>
      <c r="AO111">
        <v>5</v>
      </c>
      <c r="AP111">
        <v>5</v>
      </c>
      <c r="AQ111">
        <v>5</v>
      </c>
      <c r="AR111">
        <v>6</v>
      </c>
      <c r="AS111">
        <v>6</v>
      </c>
      <c r="AT111">
        <f t="shared" si="42"/>
        <v>5.625</v>
      </c>
      <c r="AU111">
        <f t="shared" si="31"/>
        <v>1</v>
      </c>
      <c r="AV111">
        <f t="shared" si="43"/>
        <v>5.25</v>
      </c>
      <c r="AW111">
        <f t="shared" si="32"/>
        <v>1</v>
      </c>
      <c r="AX111" t="s">
        <v>61</v>
      </c>
      <c r="AY111" t="s">
        <v>320</v>
      </c>
      <c r="AZ111" t="s">
        <v>851</v>
      </c>
      <c r="BA111">
        <v>1</v>
      </c>
      <c r="BC111">
        <f t="shared" si="29"/>
        <v>1</v>
      </c>
      <c r="BD111">
        <v>2</v>
      </c>
      <c r="BE111">
        <v>4</v>
      </c>
      <c r="BF111">
        <f t="shared" si="33"/>
        <v>1</v>
      </c>
      <c r="BG111" t="s">
        <v>564</v>
      </c>
      <c r="BH111" t="s">
        <v>236</v>
      </c>
      <c r="BI111" s="1">
        <v>4.1203703703703706E-3</v>
      </c>
      <c r="BK111" s="5" t="s">
        <v>1041</v>
      </c>
      <c r="BM111" s="11" t="b">
        <f t="shared" si="44"/>
        <v>0</v>
      </c>
      <c r="BN111" s="11" t="b">
        <f t="shared" si="44"/>
        <v>0</v>
      </c>
      <c r="BO111" s="11" t="b">
        <f t="shared" si="44"/>
        <v>0</v>
      </c>
      <c r="BP111" s="11" t="b">
        <f t="shared" si="44"/>
        <v>0</v>
      </c>
      <c r="BQ111" s="11" t="b">
        <f t="shared" si="45"/>
        <v>0</v>
      </c>
      <c r="BR111" s="11" t="b">
        <f t="shared" si="45"/>
        <v>0</v>
      </c>
      <c r="BU111" s="11" t="b">
        <f t="shared" si="34"/>
        <v>0</v>
      </c>
      <c r="BV111" s="11" t="b">
        <f t="shared" si="35"/>
        <v>0</v>
      </c>
      <c r="BW111" s="11" t="b">
        <f t="shared" si="41"/>
        <v>0</v>
      </c>
      <c r="BX111" s="11" t="b">
        <f t="shared" si="41"/>
        <v>0</v>
      </c>
      <c r="BY111" s="11" t="b">
        <f t="shared" si="41"/>
        <v>0</v>
      </c>
      <c r="BZ111" s="11" t="b">
        <f t="shared" si="41"/>
        <v>0</v>
      </c>
      <c r="CA111" s="11" t="b">
        <f t="shared" si="41"/>
        <v>0</v>
      </c>
      <c r="CB111" s="11" t="b">
        <f t="shared" si="41"/>
        <v>0</v>
      </c>
      <c r="CC111" s="11" t="b">
        <f t="shared" si="41"/>
        <v>0</v>
      </c>
      <c r="CD111" s="11" t="b">
        <f t="shared" si="41"/>
        <v>0</v>
      </c>
      <c r="CE111" s="11" t="b">
        <f t="shared" si="41"/>
        <v>0</v>
      </c>
      <c r="CF111" s="11" t="b">
        <f t="shared" si="41"/>
        <v>0</v>
      </c>
      <c r="CG111" s="11" t="b">
        <f t="shared" si="41"/>
        <v>0</v>
      </c>
      <c r="CH111" s="11" t="b">
        <f t="shared" si="41"/>
        <v>0</v>
      </c>
      <c r="CI111" s="11" t="b">
        <f t="shared" si="41"/>
        <v>0</v>
      </c>
      <c r="CJ111" s="11" t="b">
        <f t="shared" si="41"/>
        <v>0</v>
      </c>
      <c r="CK111" s="11" t="b">
        <f t="shared" si="37"/>
        <v>0</v>
      </c>
      <c r="CL111" s="11" t="b">
        <f t="shared" si="36"/>
        <v>0</v>
      </c>
    </row>
    <row r="112" spans="1:91">
      <c r="A112" t="s">
        <v>852</v>
      </c>
      <c r="B112" t="s">
        <v>853</v>
      </c>
      <c r="C112" t="s">
        <v>802</v>
      </c>
      <c r="D112" t="s">
        <v>70</v>
      </c>
      <c r="E112" t="s">
        <v>144</v>
      </c>
      <c r="F112" t="s">
        <v>83</v>
      </c>
      <c r="G112" t="s">
        <v>96</v>
      </c>
      <c r="H112" t="s">
        <v>109</v>
      </c>
      <c r="I112" t="str">
        <f t="shared" si="30"/>
        <v>UK</v>
      </c>
      <c r="J112" t="s">
        <v>74</v>
      </c>
      <c r="K112" t="s">
        <v>98</v>
      </c>
      <c r="L112">
        <v>6</v>
      </c>
      <c r="M112">
        <v>3</v>
      </c>
      <c r="N112">
        <v>2</v>
      </c>
      <c r="O112">
        <v>0</v>
      </c>
      <c r="P112">
        <v>5</v>
      </c>
      <c r="Q112">
        <v>0</v>
      </c>
      <c r="R112">
        <v>4</v>
      </c>
      <c r="S112">
        <v>1</v>
      </c>
      <c r="T112">
        <v>2</v>
      </c>
      <c r="V112">
        <v>5</v>
      </c>
      <c r="W112">
        <v>4</v>
      </c>
      <c r="X112">
        <v>4</v>
      </c>
      <c r="Y112">
        <v>5</v>
      </c>
      <c r="Z112">
        <v>6</v>
      </c>
      <c r="AA112">
        <v>6</v>
      </c>
      <c r="AB112">
        <v>4</v>
      </c>
      <c r="AC112">
        <v>0</v>
      </c>
      <c r="AD112">
        <v>6</v>
      </c>
      <c r="AE112" s="35">
        <v>6</v>
      </c>
      <c r="AF112">
        <v>6</v>
      </c>
      <c r="AG112">
        <v>6</v>
      </c>
      <c r="AH112">
        <v>6</v>
      </c>
      <c r="AI112">
        <v>6</v>
      </c>
      <c r="AJ112">
        <v>6</v>
      </c>
      <c r="AK112">
        <v>6</v>
      </c>
      <c r="AL112">
        <v>5</v>
      </c>
      <c r="AM112">
        <v>6</v>
      </c>
      <c r="AN112">
        <v>6</v>
      </c>
      <c r="AO112">
        <v>6</v>
      </c>
      <c r="AP112">
        <v>6</v>
      </c>
      <c r="AQ112">
        <v>6</v>
      </c>
      <c r="AR112">
        <v>6</v>
      </c>
      <c r="AS112">
        <v>5</v>
      </c>
      <c r="AT112">
        <f t="shared" si="42"/>
        <v>5.875</v>
      </c>
      <c r="AU112">
        <f t="shared" si="31"/>
        <v>1</v>
      </c>
      <c r="AV112">
        <f t="shared" si="43"/>
        <v>5</v>
      </c>
      <c r="AW112">
        <f t="shared" si="32"/>
        <v>1</v>
      </c>
      <c r="AX112" t="s">
        <v>297</v>
      </c>
      <c r="AY112" t="s">
        <v>733</v>
      </c>
      <c r="AZ112" t="s">
        <v>854</v>
      </c>
      <c r="BA112">
        <v>4</v>
      </c>
      <c r="BC112">
        <f t="shared" si="29"/>
        <v>4</v>
      </c>
      <c r="BD112">
        <v>1</v>
      </c>
      <c r="BE112">
        <v>5</v>
      </c>
      <c r="BF112">
        <f t="shared" si="33"/>
        <v>1</v>
      </c>
      <c r="BG112" t="s">
        <v>855</v>
      </c>
      <c r="BH112" t="s">
        <v>301</v>
      </c>
      <c r="BI112" s="1">
        <v>7.5000000000000006E-3</v>
      </c>
      <c r="BJ112" t="s">
        <v>856</v>
      </c>
      <c r="BK112" s="5" t="s">
        <v>1051</v>
      </c>
      <c r="BM112" s="11" t="b">
        <f t="shared" si="44"/>
        <v>0</v>
      </c>
      <c r="BN112" s="11" t="b">
        <f t="shared" si="44"/>
        <v>0</v>
      </c>
      <c r="BO112" s="11" t="b">
        <f t="shared" si="44"/>
        <v>0</v>
      </c>
      <c r="BP112" s="11" t="b">
        <f t="shared" si="44"/>
        <v>0</v>
      </c>
      <c r="BQ112" s="11" t="b">
        <f t="shared" si="45"/>
        <v>0</v>
      </c>
      <c r="BR112" s="11" t="b">
        <f t="shared" si="45"/>
        <v>0</v>
      </c>
      <c r="BS112" s="5" t="s">
        <v>1047</v>
      </c>
      <c r="BT112" s="5" t="s">
        <v>1062</v>
      </c>
      <c r="BU112" s="11" t="b">
        <f t="shared" si="34"/>
        <v>0</v>
      </c>
      <c r="BV112" s="11" t="b">
        <f t="shared" si="35"/>
        <v>0</v>
      </c>
      <c r="BW112" s="11" t="b">
        <f t="shared" si="41"/>
        <v>1</v>
      </c>
      <c r="BX112" s="11" t="b">
        <f t="shared" si="41"/>
        <v>0</v>
      </c>
      <c r="BY112" s="11" t="b">
        <f t="shared" si="41"/>
        <v>0</v>
      </c>
      <c r="BZ112" s="11" t="b">
        <f t="shared" si="41"/>
        <v>0</v>
      </c>
      <c r="CA112" s="11" t="b">
        <f t="shared" si="41"/>
        <v>0</v>
      </c>
      <c r="CB112" s="11" t="b">
        <f t="shared" si="41"/>
        <v>0</v>
      </c>
      <c r="CC112" s="11" t="b">
        <f t="shared" ref="CC112:CJ130" si="46">ISNUMBER(SEARCH(CC$2,$BS112))</f>
        <v>0</v>
      </c>
      <c r="CD112" s="11" t="b">
        <f t="shared" si="46"/>
        <v>0</v>
      </c>
      <c r="CE112" s="11" t="b">
        <f t="shared" si="46"/>
        <v>0</v>
      </c>
      <c r="CF112" s="11" t="b">
        <f t="shared" si="46"/>
        <v>0</v>
      </c>
      <c r="CG112" s="11" t="b">
        <f t="shared" si="46"/>
        <v>0</v>
      </c>
      <c r="CH112" s="11" t="b">
        <f t="shared" si="46"/>
        <v>0</v>
      </c>
      <c r="CI112" s="11" t="b">
        <f t="shared" si="46"/>
        <v>0</v>
      </c>
      <c r="CJ112" s="11" t="b">
        <f t="shared" si="46"/>
        <v>0</v>
      </c>
      <c r="CK112" s="11" t="b">
        <f t="shared" si="37"/>
        <v>0</v>
      </c>
      <c r="CL112" s="11" t="b">
        <f t="shared" si="36"/>
        <v>1</v>
      </c>
      <c r="CM112" t="s">
        <v>857</v>
      </c>
    </row>
    <row r="113" spans="1:91">
      <c r="A113" t="s">
        <v>858</v>
      </c>
      <c r="B113" t="s">
        <v>859</v>
      </c>
      <c r="C113" t="s">
        <v>802</v>
      </c>
      <c r="D113" t="s">
        <v>81</v>
      </c>
      <c r="E113" t="s">
        <v>71</v>
      </c>
      <c r="F113" t="s">
        <v>56</v>
      </c>
      <c r="G113" t="s">
        <v>96</v>
      </c>
      <c r="H113" t="s">
        <v>73</v>
      </c>
      <c r="I113" t="str">
        <f t="shared" si="30"/>
        <v>USA</v>
      </c>
      <c r="J113" t="s">
        <v>59</v>
      </c>
      <c r="K113" t="s">
        <v>60</v>
      </c>
      <c r="L113">
        <v>6</v>
      </c>
      <c r="M113">
        <v>0</v>
      </c>
      <c r="N113">
        <v>0</v>
      </c>
      <c r="O113">
        <v>0</v>
      </c>
      <c r="P113">
        <v>1</v>
      </c>
      <c r="Q113">
        <v>3</v>
      </c>
      <c r="R113">
        <v>0</v>
      </c>
      <c r="S113">
        <v>1</v>
      </c>
      <c r="T113">
        <v>3</v>
      </c>
      <c r="V113">
        <v>2</v>
      </c>
      <c r="W113">
        <v>5</v>
      </c>
      <c r="X113">
        <v>3</v>
      </c>
      <c r="Y113">
        <v>4</v>
      </c>
      <c r="Z113">
        <v>2</v>
      </c>
      <c r="AA113">
        <v>4</v>
      </c>
      <c r="AB113">
        <v>2</v>
      </c>
      <c r="AC113">
        <v>4</v>
      </c>
      <c r="AD113">
        <v>2</v>
      </c>
      <c r="AE113" s="35">
        <v>4</v>
      </c>
      <c r="AF113">
        <v>3</v>
      </c>
      <c r="AG113">
        <v>4</v>
      </c>
      <c r="AH113">
        <v>4</v>
      </c>
      <c r="AI113">
        <v>5</v>
      </c>
      <c r="AJ113">
        <v>5</v>
      </c>
      <c r="AK113">
        <v>5</v>
      </c>
      <c r="AL113">
        <v>2</v>
      </c>
      <c r="AM113">
        <v>2</v>
      </c>
      <c r="AN113">
        <v>1</v>
      </c>
      <c r="AO113">
        <v>4</v>
      </c>
      <c r="AP113">
        <v>1</v>
      </c>
      <c r="AQ113">
        <v>1</v>
      </c>
      <c r="AR113">
        <v>6</v>
      </c>
      <c r="AS113">
        <v>3</v>
      </c>
      <c r="AT113">
        <f t="shared" si="42"/>
        <v>4</v>
      </c>
      <c r="AU113">
        <f t="shared" si="31"/>
        <v>1</v>
      </c>
      <c r="AV113">
        <f t="shared" si="43"/>
        <v>3</v>
      </c>
      <c r="AW113">
        <f t="shared" si="32"/>
        <v>0</v>
      </c>
      <c r="AX113" t="s">
        <v>282</v>
      </c>
      <c r="AY113" t="s">
        <v>860</v>
      </c>
      <c r="AZ113" t="s">
        <v>368</v>
      </c>
      <c r="BA113">
        <v>2</v>
      </c>
      <c r="BC113">
        <f t="shared" si="29"/>
        <v>2</v>
      </c>
      <c r="BD113">
        <v>1</v>
      </c>
      <c r="BE113">
        <v>2</v>
      </c>
      <c r="BF113">
        <f t="shared" si="33"/>
        <v>1</v>
      </c>
      <c r="BG113" t="s">
        <v>292</v>
      </c>
      <c r="BH113" t="s">
        <v>286</v>
      </c>
      <c r="BI113" s="1">
        <v>6.6782407407407415E-3</v>
      </c>
      <c r="BK113" s="5" t="s">
        <v>1041</v>
      </c>
      <c r="BM113" s="11" t="b">
        <f t="shared" si="44"/>
        <v>0</v>
      </c>
      <c r="BN113" s="11" t="b">
        <f t="shared" si="44"/>
        <v>0</v>
      </c>
      <c r="BO113" s="11" t="b">
        <f t="shared" si="44"/>
        <v>0</v>
      </c>
      <c r="BP113" s="11" t="b">
        <f t="shared" si="44"/>
        <v>0</v>
      </c>
      <c r="BQ113" s="11" t="b">
        <f t="shared" si="45"/>
        <v>0</v>
      </c>
      <c r="BR113" s="11" t="b">
        <f t="shared" si="45"/>
        <v>0</v>
      </c>
      <c r="BU113" s="11" t="b">
        <f t="shared" si="34"/>
        <v>0</v>
      </c>
      <c r="BV113" s="11" t="b">
        <f t="shared" si="35"/>
        <v>0</v>
      </c>
      <c r="BW113" s="11" t="b">
        <f t="shared" ref="BW113:CJ131" si="47">ISNUMBER(SEARCH(BW$2,$BS113))</f>
        <v>0</v>
      </c>
      <c r="BX113" s="11" t="b">
        <f t="shared" si="47"/>
        <v>0</v>
      </c>
      <c r="BY113" s="11" t="b">
        <f t="shared" si="47"/>
        <v>0</v>
      </c>
      <c r="BZ113" s="11" t="b">
        <f t="shared" si="47"/>
        <v>0</v>
      </c>
      <c r="CA113" s="11" t="b">
        <f t="shared" si="47"/>
        <v>0</v>
      </c>
      <c r="CB113" s="11" t="b">
        <f t="shared" si="47"/>
        <v>0</v>
      </c>
      <c r="CC113" s="11" t="b">
        <f t="shared" si="47"/>
        <v>0</v>
      </c>
      <c r="CD113" s="11" t="b">
        <f t="shared" si="47"/>
        <v>0</v>
      </c>
      <c r="CE113" s="11" t="b">
        <f t="shared" si="47"/>
        <v>0</v>
      </c>
      <c r="CF113" s="11" t="b">
        <f t="shared" si="47"/>
        <v>0</v>
      </c>
      <c r="CG113" s="11" t="b">
        <f t="shared" si="47"/>
        <v>0</v>
      </c>
      <c r="CH113" s="11" t="b">
        <f t="shared" si="47"/>
        <v>0</v>
      </c>
      <c r="CI113" s="11" t="b">
        <f t="shared" si="47"/>
        <v>0</v>
      </c>
      <c r="CJ113" s="11" t="b">
        <f t="shared" si="46"/>
        <v>0</v>
      </c>
      <c r="CK113" s="11" t="b">
        <f t="shared" si="37"/>
        <v>0</v>
      </c>
      <c r="CL113" s="11" t="b">
        <f t="shared" si="36"/>
        <v>0</v>
      </c>
    </row>
    <row r="114" spans="1:91">
      <c r="A114" t="s">
        <v>861</v>
      </c>
      <c r="B114" t="s">
        <v>862</v>
      </c>
      <c r="C114" t="s">
        <v>802</v>
      </c>
      <c r="D114" t="s">
        <v>70</v>
      </c>
      <c r="E114" t="s">
        <v>55</v>
      </c>
      <c r="F114" t="s">
        <v>56</v>
      </c>
      <c r="G114" t="s">
        <v>72</v>
      </c>
      <c r="H114" t="s">
        <v>125</v>
      </c>
      <c r="I114" t="str">
        <f t="shared" si="30"/>
        <v>United Kingdom</v>
      </c>
      <c r="J114" t="s">
        <v>59</v>
      </c>
      <c r="K114" t="s">
        <v>98</v>
      </c>
      <c r="L114">
        <v>4</v>
      </c>
      <c r="M114">
        <v>3</v>
      </c>
      <c r="N114">
        <v>2</v>
      </c>
      <c r="O114">
        <v>3</v>
      </c>
      <c r="P114">
        <v>5</v>
      </c>
      <c r="Q114">
        <v>2</v>
      </c>
      <c r="R114">
        <v>2</v>
      </c>
      <c r="S114">
        <v>1</v>
      </c>
      <c r="T114">
        <v>2</v>
      </c>
      <c r="V114">
        <v>3</v>
      </c>
      <c r="W114">
        <v>5</v>
      </c>
      <c r="X114">
        <v>4</v>
      </c>
      <c r="Y114">
        <v>5</v>
      </c>
      <c r="Z114">
        <v>3</v>
      </c>
      <c r="AA114">
        <v>6</v>
      </c>
      <c r="AB114">
        <v>3</v>
      </c>
      <c r="AC114">
        <v>3</v>
      </c>
      <c r="AD114">
        <v>3</v>
      </c>
      <c r="AE114" s="35">
        <v>5</v>
      </c>
      <c r="AF114">
        <v>1</v>
      </c>
      <c r="AG114">
        <v>4</v>
      </c>
      <c r="AH114">
        <v>3</v>
      </c>
      <c r="AI114">
        <v>5</v>
      </c>
      <c r="AJ114">
        <v>5</v>
      </c>
      <c r="AK114">
        <v>4</v>
      </c>
      <c r="AL114">
        <v>4</v>
      </c>
      <c r="AM114">
        <v>2</v>
      </c>
      <c r="AN114">
        <v>1</v>
      </c>
      <c r="AO114">
        <v>1</v>
      </c>
      <c r="AP114">
        <v>1</v>
      </c>
      <c r="AQ114">
        <v>1</v>
      </c>
      <c r="AR114">
        <v>6</v>
      </c>
      <c r="AS114">
        <v>4</v>
      </c>
      <c r="AT114">
        <f t="shared" si="42"/>
        <v>3.875</v>
      </c>
      <c r="AU114">
        <f t="shared" si="31"/>
        <v>1</v>
      </c>
      <c r="AV114">
        <f t="shared" si="43"/>
        <v>4</v>
      </c>
      <c r="AW114">
        <f t="shared" si="32"/>
        <v>1</v>
      </c>
      <c r="AX114" t="s">
        <v>282</v>
      </c>
      <c r="AY114" t="s">
        <v>473</v>
      </c>
      <c r="AZ114" t="s">
        <v>571</v>
      </c>
      <c r="BA114">
        <v>1</v>
      </c>
      <c r="BC114">
        <f>IF(BB114="",BA114,BB114)</f>
        <v>1</v>
      </c>
      <c r="BD114">
        <v>1</v>
      </c>
      <c r="BE114">
        <v>1</v>
      </c>
      <c r="BF114">
        <f t="shared" si="33"/>
        <v>0</v>
      </c>
      <c r="BG114" t="s">
        <v>285</v>
      </c>
      <c r="BH114" t="s">
        <v>286</v>
      </c>
      <c r="BI114" s="1">
        <v>2.3842592592592591E-3</v>
      </c>
      <c r="BK114" s="5" t="s">
        <v>1041</v>
      </c>
      <c r="BM114" s="11" t="b">
        <f t="shared" si="44"/>
        <v>0</v>
      </c>
      <c r="BN114" s="11" t="b">
        <f t="shared" si="44"/>
        <v>0</v>
      </c>
      <c r="BO114" s="11" t="b">
        <f t="shared" si="44"/>
        <v>0</v>
      </c>
      <c r="BP114" s="11" t="b">
        <f t="shared" si="44"/>
        <v>0</v>
      </c>
      <c r="BQ114" s="11" t="b">
        <f t="shared" si="45"/>
        <v>0</v>
      </c>
      <c r="BR114" s="11" t="b">
        <f t="shared" si="45"/>
        <v>0</v>
      </c>
      <c r="BU114" s="11" t="b">
        <f t="shared" si="34"/>
        <v>0</v>
      </c>
      <c r="BV114" s="11" t="b">
        <f t="shared" si="35"/>
        <v>0</v>
      </c>
      <c r="BW114" s="11" t="b">
        <f t="shared" si="47"/>
        <v>0</v>
      </c>
      <c r="BX114" s="11" t="b">
        <f t="shared" si="47"/>
        <v>0</v>
      </c>
      <c r="BY114" s="11" t="b">
        <f t="shared" si="47"/>
        <v>0</v>
      </c>
      <c r="BZ114" s="11" t="b">
        <f t="shared" si="47"/>
        <v>0</v>
      </c>
      <c r="CA114" s="11" t="b">
        <f t="shared" si="47"/>
        <v>0</v>
      </c>
      <c r="CB114" s="11" t="b">
        <f t="shared" si="47"/>
        <v>0</v>
      </c>
      <c r="CC114" s="11" t="b">
        <f t="shared" si="47"/>
        <v>0</v>
      </c>
      <c r="CD114" s="11" t="b">
        <f t="shared" si="47"/>
        <v>0</v>
      </c>
      <c r="CE114" s="11" t="b">
        <f t="shared" si="47"/>
        <v>0</v>
      </c>
      <c r="CF114" s="11" t="b">
        <f t="shared" si="47"/>
        <v>0</v>
      </c>
      <c r="CG114" s="11" t="b">
        <f t="shared" si="47"/>
        <v>0</v>
      </c>
      <c r="CH114" s="11" t="b">
        <f t="shared" si="47"/>
        <v>0</v>
      </c>
      <c r="CI114" s="11" t="b">
        <f t="shared" si="47"/>
        <v>0</v>
      </c>
      <c r="CJ114" s="11" t="b">
        <f t="shared" si="46"/>
        <v>0</v>
      </c>
      <c r="CK114" s="11" t="b">
        <f t="shared" si="37"/>
        <v>0</v>
      </c>
      <c r="CL114" s="11" t="b">
        <f t="shared" si="36"/>
        <v>0</v>
      </c>
    </row>
    <row r="115" spans="1:91">
      <c r="A115" t="s">
        <v>863</v>
      </c>
      <c r="B115" t="s">
        <v>864</v>
      </c>
      <c r="C115" t="s">
        <v>802</v>
      </c>
      <c r="D115" t="s">
        <v>70</v>
      </c>
      <c r="E115" t="s">
        <v>71</v>
      </c>
      <c r="F115" t="s">
        <v>56</v>
      </c>
      <c r="G115" t="s">
        <v>96</v>
      </c>
      <c r="H115" t="s">
        <v>640</v>
      </c>
      <c r="I115" t="str">
        <f t="shared" si="30"/>
        <v>Latvia</v>
      </c>
      <c r="J115" t="s">
        <v>74</v>
      </c>
      <c r="K115" t="s">
        <v>444</v>
      </c>
      <c r="L115">
        <v>5</v>
      </c>
      <c r="M115">
        <v>2</v>
      </c>
      <c r="N115">
        <v>5</v>
      </c>
      <c r="O115">
        <v>1</v>
      </c>
      <c r="P115">
        <v>6</v>
      </c>
      <c r="Q115">
        <v>2</v>
      </c>
      <c r="R115">
        <v>5</v>
      </c>
      <c r="S115">
        <v>0</v>
      </c>
      <c r="U115">
        <v>4</v>
      </c>
      <c r="V115">
        <v>0</v>
      </c>
      <c r="W115">
        <v>3</v>
      </c>
      <c r="X115">
        <v>2</v>
      </c>
      <c r="Y115">
        <v>6</v>
      </c>
      <c r="Z115">
        <v>2</v>
      </c>
      <c r="AA115">
        <v>3</v>
      </c>
      <c r="AB115">
        <v>3</v>
      </c>
      <c r="AC115">
        <v>0</v>
      </c>
      <c r="AD115">
        <v>6</v>
      </c>
      <c r="AE115" s="35">
        <v>0</v>
      </c>
      <c r="AF115">
        <v>3</v>
      </c>
      <c r="AG115">
        <v>3</v>
      </c>
      <c r="AH115">
        <v>3</v>
      </c>
      <c r="AI115">
        <v>5</v>
      </c>
      <c r="AJ115">
        <v>2</v>
      </c>
      <c r="AK115">
        <v>3</v>
      </c>
      <c r="AL115">
        <v>1</v>
      </c>
      <c r="AM115">
        <v>2</v>
      </c>
      <c r="AN115">
        <v>3</v>
      </c>
      <c r="AO115">
        <v>3</v>
      </c>
      <c r="AP115">
        <v>3</v>
      </c>
      <c r="AQ115">
        <v>3</v>
      </c>
      <c r="AR115">
        <v>6</v>
      </c>
      <c r="AS115">
        <v>2</v>
      </c>
      <c r="AT115">
        <f t="shared" si="42"/>
        <v>2.5</v>
      </c>
      <c r="AU115">
        <f t="shared" si="31"/>
        <v>0</v>
      </c>
      <c r="AV115">
        <f t="shared" si="43"/>
        <v>3.125</v>
      </c>
      <c r="AW115">
        <f t="shared" si="32"/>
        <v>1</v>
      </c>
      <c r="AX115" t="s">
        <v>145</v>
      </c>
      <c r="AY115" t="s">
        <v>865</v>
      </c>
      <c r="AZ115" t="s">
        <v>866</v>
      </c>
      <c r="BA115">
        <v>1</v>
      </c>
      <c r="BC115">
        <f t="shared" ref="BC115:BC178" si="48">IF(BB115="",BA115,BB115)</f>
        <v>1</v>
      </c>
      <c r="BD115">
        <v>1</v>
      </c>
      <c r="BE115">
        <v>2</v>
      </c>
      <c r="BF115">
        <f t="shared" si="33"/>
        <v>1</v>
      </c>
      <c r="BG115" t="s">
        <v>369</v>
      </c>
      <c r="BH115" t="s">
        <v>370</v>
      </c>
      <c r="BI115" s="1">
        <v>3.5185185185185185E-3</v>
      </c>
      <c r="BJ115" t="s">
        <v>867</v>
      </c>
      <c r="BK115" s="5" t="s">
        <v>736</v>
      </c>
      <c r="BL115" s="5" t="s">
        <v>1151</v>
      </c>
      <c r="BM115" s="11" t="b">
        <f t="shared" si="44"/>
        <v>0</v>
      </c>
      <c r="BN115" s="11" t="b">
        <f t="shared" si="44"/>
        <v>1</v>
      </c>
      <c r="BO115" s="11" t="b">
        <f t="shared" si="44"/>
        <v>0</v>
      </c>
      <c r="BP115" s="11" t="b">
        <f t="shared" si="44"/>
        <v>0</v>
      </c>
      <c r="BQ115" s="11" t="b">
        <f t="shared" si="45"/>
        <v>0</v>
      </c>
      <c r="BR115" s="11" t="b">
        <f t="shared" si="45"/>
        <v>0</v>
      </c>
      <c r="BU115" s="11" t="b">
        <f t="shared" si="34"/>
        <v>0</v>
      </c>
      <c r="BV115" s="11" t="b">
        <f t="shared" si="35"/>
        <v>0</v>
      </c>
      <c r="BW115" s="11" t="b">
        <f t="shared" si="47"/>
        <v>0</v>
      </c>
      <c r="BX115" s="11" t="b">
        <f t="shared" si="47"/>
        <v>0</v>
      </c>
      <c r="BY115" s="11" t="b">
        <f t="shared" si="47"/>
        <v>0</v>
      </c>
      <c r="BZ115" s="11" t="b">
        <f t="shared" si="47"/>
        <v>0</v>
      </c>
      <c r="CA115" s="11" t="b">
        <f t="shared" si="47"/>
        <v>0</v>
      </c>
      <c r="CB115" s="11" t="b">
        <f t="shared" si="47"/>
        <v>0</v>
      </c>
      <c r="CC115" s="11" t="b">
        <f t="shared" si="47"/>
        <v>0</v>
      </c>
      <c r="CD115" s="11" t="b">
        <f t="shared" si="47"/>
        <v>0</v>
      </c>
      <c r="CE115" s="11" t="b">
        <f t="shared" si="47"/>
        <v>0</v>
      </c>
      <c r="CF115" s="11" t="b">
        <f t="shared" si="47"/>
        <v>0</v>
      </c>
      <c r="CG115" s="11" t="b">
        <f t="shared" si="47"/>
        <v>0</v>
      </c>
      <c r="CH115" s="11" t="b">
        <f t="shared" si="47"/>
        <v>0</v>
      </c>
      <c r="CI115" s="11" t="b">
        <f t="shared" si="47"/>
        <v>0</v>
      </c>
      <c r="CJ115" s="11" t="b">
        <f t="shared" si="46"/>
        <v>0</v>
      </c>
      <c r="CK115" s="11" t="b">
        <f t="shared" si="37"/>
        <v>0</v>
      </c>
      <c r="CL115" s="11" t="b">
        <f t="shared" si="36"/>
        <v>0</v>
      </c>
      <c r="CM115" t="s">
        <v>868</v>
      </c>
    </row>
    <row r="116" spans="1:91">
      <c r="A116" t="s">
        <v>869</v>
      </c>
      <c r="B116" t="s">
        <v>870</v>
      </c>
      <c r="C116" t="s">
        <v>802</v>
      </c>
      <c r="D116" t="s">
        <v>70</v>
      </c>
      <c r="E116" t="s">
        <v>144</v>
      </c>
      <c r="F116" t="s">
        <v>56</v>
      </c>
      <c r="G116" t="s">
        <v>124</v>
      </c>
      <c r="H116" t="s">
        <v>109</v>
      </c>
      <c r="I116" t="str">
        <f t="shared" si="30"/>
        <v>UK</v>
      </c>
      <c r="J116" t="s">
        <v>59</v>
      </c>
      <c r="K116" t="s">
        <v>98</v>
      </c>
      <c r="L116">
        <v>1</v>
      </c>
      <c r="M116">
        <v>4</v>
      </c>
      <c r="N116">
        <v>2</v>
      </c>
      <c r="O116">
        <v>4</v>
      </c>
      <c r="P116">
        <v>0</v>
      </c>
      <c r="Q116">
        <v>5</v>
      </c>
      <c r="R116">
        <v>4</v>
      </c>
      <c r="S116">
        <v>1</v>
      </c>
      <c r="T116">
        <v>2</v>
      </c>
      <c r="V116">
        <v>1</v>
      </c>
      <c r="W116">
        <v>2</v>
      </c>
      <c r="X116">
        <v>4</v>
      </c>
      <c r="Y116">
        <v>5</v>
      </c>
      <c r="Z116">
        <v>3</v>
      </c>
      <c r="AA116">
        <v>5</v>
      </c>
      <c r="AB116">
        <v>3</v>
      </c>
      <c r="AC116">
        <v>3</v>
      </c>
      <c r="AD116">
        <v>3</v>
      </c>
      <c r="AE116" s="35">
        <v>1</v>
      </c>
      <c r="AF116">
        <v>4</v>
      </c>
      <c r="AG116">
        <v>1</v>
      </c>
      <c r="AH116">
        <v>1</v>
      </c>
      <c r="AI116">
        <v>5</v>
      </c>
      <c r="AJ116">
        <v>2</v>
      </c>
      <c r="AK116">
        <v>4</v>
      </c>
      <c r="AL116">
        <v>2</v>
      </c>
      <c r="AM116">
        <v>0</v>
      </c>
      <c r="AN116">
        <v>1</v>
      </c>
      <c r="AO116">
        <v>1</v>
      </c>
      <c r="AP116">
        <v>0</v>
      </c>
      <c r="AQ116">
        <v>1</v>
      </c>
      <c r="AR116">
        <v>6</v>
      </c>
      <c r="AS116">
        <v>3</v>
      </c>
      <c r="AT116">
        <f t="shared" si="42"/>
        <v>2.5</v>
      </c>
      <c r="AU116">
        <f t="shared" si="31"/>
        <v>0</v>
      </c>
      <c r="AV116">
        <f t="shared" si="43"/>
        <v>3.25</v>
      </c>
      <c r="AW116">
        <f t="shared" si="32"/>
        <v>1</v>
      </c>
      <c r="AX116" t="s">
        <v>282</v>
      </c>
      <c r="AY116" t="s">
        <v>871</v>
      </c>
      <c r="AZ116" t="s">
        <v>872</v>
      </c>
      <c r="BA116">
        <v>0</v>
      </c>
      <c r="BB116">
        <v>0</v>
      </c>
      <c r="BC116">
        <f t="shared" si="48"/>
        <v>0</v>
      </c>
      <c r="BD116">
        <v>2</v>
      </c>
      <c r="BE116">
        <v>3</v>
      </c>
      <c r="BF116">
        <f t="shared" si="33"/>
        <v>1</v>
      </c>
      <c r="BG116" t="s">
        <v>873</v>
      </c>
      <c r="BH116" t="s">
        <v>793</v>
      </c>
      <c r="BI116" s="1">
        <v>9.8611111111111104E-3</v>
      </c>
      <c r="BK116" s="5" t="s">
        <v>1041</v>
      </c>
      <c r="BM116" s="11" t="b">
        <f t="shared" si="44"/>
        <v>0</v>
      </c>
      <c r="BN116" s="11" t="b">
        <f t="shared" si="44"/>
        <v>0</v>
      </c>
      <c r="BO116" s="11" t="b">
        <f t="shared" si="44"/>
        <v>0</v>
      </c>
      <c r="BP116" s="11" t="b">
        <f t="shared" si="44"/>
        <v>0</v>
      </c>
      <c r="BQ116" s="11" t="b">
        <f t="shared" si="45"/>
        <v>0</v>
      </c>
      <c r="BR116" s="11" t="b">
        <f t="shared" si="45"/>
        <v>0</v>
      </c>
      <c r="BU116" s="11" t="b">
        <f t="shared" si="34"/>
        <v>0</v>
      </c>
      <c r="BV116" s="11" t="b">
        <f t="shared" si="35"/>
        <v>0</v>
      </c>
      <c r="BW116" s="11" t="b">
        <f t="shared" si="47"/>
        <v>0</v>
      </c>
      <c r="BX116" s="11" t="b">
        <f t="shared" si="47"/>
        <v>0</v>
      </c>
      <c r="BY116" s="11" t="b">
        <f t="shared" si="47"/>
        <v>0</v>
      </c>
      <c r="BZ116" s="11" t="b">
        <f t="shared" si="47"/>
        <v>0</v>
      </c>
      <c r="CA116" s="11" t="b">
        <f t="shared" si="47"/>
        <v>0</v>
      </c>
      <c r="CB116" s="11" t="b">
        <f t="shared" si="47"/>
        <v>0</v>
      </c>
      <c r="CC116" s="11" t="b">
        <f t="shared" si="47"/>
        <v>0</v>
      </c>
      <c r="CD116" s="11" t="b">
        <f t="shared" si="47"/>
        <v>0</v>
      </c>
      <c r="CE116" s="11" t="b">
        <f t="shared" si="47"/>
        <v>0</v>
      </c>
      <c r="CF116" s="11" t="b">
        <f t="shared" si="47"/>
        <v>0</v>
      </c>
      <c r="CG116" s="11" t="b">
        <f t="shared" si="47"/>
        <v>0</v>
      </c>
      <c r="CH116" s="11" t="b">
        <f t="shared" si="47"/>
        <v>0</v>
      </c>
      <c r="CI116" s="11" t="b">
        <f t="shared" si="47"/>
        <v>0</v>
      </c>
      <c r="CJ116" s="11" t="b">
        <f t="shared" si="46"/>
        <v>0</v>
      </c>
      <c r="CK116" s="11" t="b">
        <f t="shared" si="37"/>
        <v>0</v>
      </c>
      <c r="CL116" s="11" t="b">
        <f t="shared" si="36"/>
        <v>0</v>
      </c>
      <c r="CM116" t="s">
        <v>874</v>
      </c>
    </row>
    <row r="117" spans="1:91">
      <c r="A117" t="s">
        <v>875</v>
      </c>
      <c r="B117" t="s">
        <v>876</v>
      </c>
      <c r="C117" t="s">
        <v>802</v>
      </c>
      <c r="D117" t="s">
        <v>70</v>
      </c>
      <c r="E117" t="s">
        <v>71</v>
      </c>
      <c r="F117" t="s">
        <v>83</v>
      </c>
      <c r="G117" t="s">
        <v>96</v>
      </c>
      <c r="H117" t="s">
        <v>84</v>
      </c>
      <c r="I117" t="str">
        <f t="shared" si="30"/>
        <v>United States</v>
      </c>
      <c r="J117" t="s">
        <v>74</v>
      </c>
      <c r="K117" t="s">
        <v>60</v>
      </c>
      <c r="L117">
        <v>5</v>
      </c>
      <c r="M117">
        <v>3</v>
      </c>
      <c r="N117">
        <v>5</v>
      </c>
      <c r="O117">
        <v>4</v>
      </c>
      <c r="P117">
        <v>5</v>
      </c>
      <c r="Q117">
        <v>3</v>
      </c>
      <c r="R117">
        <v>2</v>
      </c>
      <c r="S117">
        <v>1</v>
      </c>
      <c r="T117">
        <v>3</v>
      </c>
      <c r="V117">
        <v>4</v>
      </c>
      <c r="W117">
        <v>4</v>
      </c>
      <c r="X117">
        <v>5</v>
      </c>
      <c r="Y117">
        <v>6</v>
      </c>
      <c r="Z117">
        <v>6</v>
      </c>
      <c r="AA117">
        <v>6</v>
      </c>
      <c r="AB117">
        <v>5</v>
      </c>
      <c r="AC117">
        <v>1</v>
      </c>
      <c r="AD117">
        <v>5</v>
      </c>
      <c r="AE117" s="35">
        <v>6</v>
      </c>
      <c r="AF117">
        <v>6</v>
      </c>
      <c r="AG117">
        <v>4</v>
      </c>
      <c r="AH117">
        <v>4</v>
      </c>
      <c r="AI117">
        <v>6</v>
      </c>
      <c r="AJ117">
        <v>5</v>
      </c>
      <c r="AK117">
        <v>5</v>
      </c>
      <c r="AL117">
        <v>5</v>
      </c>
      <c r="AM117">
        <v>5</v>
      </c>
      <c r="AN117">
        <v>5</v>
      </c>
      <c r="AO117">
        <v>5</v>
      </c>
      <c r="AP117">
        <v>5</v>
      </c>
      <c r="AQ117">
        <v>5</v>
      </c>
      <c r="AR117">
        <v>6</v>
      </c>
      <c r="AS117">
        <v>5</v>
      </c>
      <c r="AT117">
        <f t="shared" si="42"/>
        <v>5.125</v>
      </c>
      <c r="AU117">
        <f t="shared" si="31"/>
        <v>1</v>
      </c>
      <c r="AV117">
        <f t="shared" si="43"/>
        <v>5.125</v>
      </c>
      <c r="AW117">
        <f t="shared" si="32"/>
        <v>1</v>
      </c>
      <c r="AX117" t="s">
        <v>282</v>
      </c>
      <c r="AY117" t="s">
        <v>104</v>
      </c>
      <c r="AZ117" t="s">
        <v>527</v>
      </c>
      <c r="BA117">
        <v>2</v>
      </c>
      <c r="BC117">
        <f t="shared" si="48"/>
        <v>2</v>
      </c>
      <c r="BD117">
        <v>1</v>
      </c>
      <c r="BE117">
        <v>5</v>
      </c>
      <c r="BF117">
        <f t="shared" si="33"/>
        <v>1</v>
      </c>
      <c r="BG117" t="s">
        <v>839</v>
      </c>
      <c r="BH117" t="s">
        <v>370</v>
      </c>
      <c r="BI117" s="1">
        <v>4.5717592592592589E-3</v>
      </c>
      <c r="BK117" s="5" t="s">
        <v>1041</v>
      </c>
      <c r="BM117" s="11" t="b">
        <f t="shared" si="44"/>
        <v>0</v>
      </c>
      <c r="BN117" s="11" t="b">
        <f t="shared" si="44"/>
        <v>0</v>
      </c>
      <c r="BO117" s="11" t="b">
        <f t="shared" si="44"/>
        <v>0</v>
      </c>
      <c r="BP117" s="11" t="b">
        <f t="shared" si="44"/>
        <v>0</v>
      </c>
      <c r="BQ117" s="11" t="b">
        <f t="shared" si="45"/>
        <v>0</v>
      </c>
      <c r="BR117" s="11" t="b">
        <f t="shared" si="45"/>
        <v>0</v>
      </c>
      <c r="BU117" s="11" t="b">
        <f t="shared" si="34"/>
        <v>0</v>
      </c>
      <c r="BV117" s="11" t="b">
        <f t="shared" si="35"/>
        <v>0</v>
      </c>
      <c r="BW117" s="11" t="b">
        <f t="shared" si="47"/>
        <v>0</v>
      </c>
      <c r="BX117" s="11" t="b">
        <f t="shared" si="47"/>
        <v>0</v>
      </c>
      <c r="BY117" s="11" t="b">
        <f t="shared" si="47"/>
        <v>0</v>
      </c>
      <c r="BZ117" s="11" t="b">
        <f t="shared" si="47"/>
        <v>0</v>
      </c>
      <c r="CA117" s="11" t="b">
        <f t="shared" si="47"/>
        <v>0</v>
      </c>
      <c r="CB117" s="11" t="b">
        <f t="shared" si="47"/>
        <v>0</v>
      </c>
      <c r="CC117" s="11" t="b">
        <f t="shared" si="47"/>
        <v>0</v>
      </c>
      <c r="CD117" s="11" t="b">
        <f t="shared" si="47"/>
        <v>0</v>
      </c>
      <c r="CE117" s="11" t="b">
        <f t="shared" si="47"/>
        <v>0</v>
      </c>
      <c r="CF117" s="11" t="b">
        <f t="shared" si="47"/>
        <v>0</v>
      </c>
      <c r="CG117" s="11" t="b">
        <f t="shared" si="47"/>
        <v>0</v>
      </c>
      <c r="CH117" s="11" t="b">
        <f t="shared" si="47"/>
        <v>0</v>
      </c>
      <c r="CI117" s="11" t="b">
        <f t="shared" si="47"/>
        <v>0</v>
      </c>
      <c r="CJ117" s="11" t="b">
        <f t="shared" si="46"/>
        <v>0</v>
      </c>
      <c r="CK117" s="11" t="b">
        <f t="shared" si="37"/>
        <v>0</v>
      </c>
      <c r="CL117" s="11" t="b">
        <f t="shared" si="36"/>
        <v>0</v>
      </c>
    </row>
    <row r="118" spans="1:91">
      <c r="A118" t="s">
        <v>877</v>
      </c>
      <c r="B118" t="s">
        <v>878</v>
      </c>
      <c r="C118" t="s">
        <v>802</v>
      </c>
      <c r="D118" t="s">
        <v>70</v>
      </c>
      <c r="E118" t="s">
        <v>71</v>
      </c>
      <c r="F118" t="s">
        <v>56</v>
      </c>
      <c r="G118" t="s">
        <v>96</v>
      </c>
      <c r="H118" t="s">
        <v>879</v>
      </c>
      <c r="I118" t="str">
        <f t="shared" si="30"/>
        <v>Glasgow</v>
      </c>
      <c r="J118" t="s">
        <v>59</v>
      </c>
      <c r="K118" t="s">
        <v>98</v>
      </c>
      <c r="L118">
        <v>2</v>
      </c>
      <c r="M118">
        <v>3</v>
      </c>
      <c r="N118">
        <v>3</v>
      </c>
      <c r="O118">
        <v>2</v>
      </c>
      <c r="P118">
        <v>3</v>
      </c>
      <c r="Q118">
        <v>1</v>
      </c>
      <c r="R118">
        <v>1</v>
      </c>
      <c r="S118">
        <v>1</v>
      </c>
      <c r="T118">
        <v>2</v>
      </c>
      <c r="V118">
        <v>4</v>
      </c>
      <c r="W118">
        <v>6</v>
      </c>
      <c r="X118">
        <v>3</v>
      </c>
      <c r="Y118">
        <v>3</v>
      </c>
      <c r="Z118">
        <v>4</v>
      </c>
      <c r="AA118">
        <v>6</v>
      </c>
      <c r="AB118">
        <v>1</v>
      </c>
      <c r="AC118">
        <v>3</v>
      </c>
      <c r="AD118">
        <v>3</v>
      </c>
      <c r="AE118" s="35">
        <v>3</v>
      </c>
      <c r="AF118">
        <v>4</v>
      </c>
      <c r="AG118">
        <v>6</v>
      </c>
      <c r="AH118">
        <v>4</v>
      </c>
      <c r="AI118">
        <v>5</v>
      </c>
      <c r="AJ118">
        <v>4</v>
      </c>
      <c r="AK118">
        <v>3</v>
      </c>
      <c r="AL118">
        <v>4</v>
      </c>
      <c r="AM118">
        <v>5</v>
      </c>
      <c r="AN118">
        <v>4</v>
      </c>
      <c r="AO118">
        <v>4</v>
      </c>
      <c r="AP118">
        <v>4</v>
      </c>
      <c r="AQ118">
        <v>4</v>
      </c>
      <c r="AR118">
        <v>6</v>
      </c>
      <c r="AS118">
        <v>6</v>
      </c>
      <c r="AT118">
        <f t="shared" si="42"/>
        <v>4.125</v>
      </c>
      <c r="AU118">
        <f t="shared" si="31"/>
        <v>1</v>
      </c>
      <c r="AV118">
        <f t="shared" si="43"/>
        <v>3.75</v>
      </c>
      <c r="AW118">
        <f t="shared" si="32"/>
        <v>1</v>
      </c>
      <c r="AX118" t="s">
        <v>86</v>
      </c>
      <c r="AY118" t="s">
        <v>139</v>
      </c>
      <c r="AZ118" t="s">
        <v>249</v>
      </c>
      <c r="BA118">
        <v>1</v>
      </c>
      <c r="BC118">
        <f t="shared" si="48"/>
        <v>1</v>
      </c>
      <c r="BD118">
        <v>1</v>
      </c>
      <c r="BE118">
        <v>2</v>
      </c>
      <c r="BF118">
        <f t="shared" si="33"/>
        <v>1</v>
      </c>
      <c r="BG118" t="s">
        <v>106</v>
      </c>
      <c r="BH118" t="s">
        <v>90</v>
      </c>
      <c r="BI118" s="1">
        <v>4.0740740740740746E-3</v>
      </c>
      <c r="BJ118" t="s">
        <v>880</v>
      </c>
      <c r="BK118" s="5" t="s">
        <v>1051</v>
      </c>
      <c r="BM118" s="11" t="b">
        <f t="shared" si="44"/>
        <v>0</v>
      </c>
      <c r="BN118" s="11" t="b">
        <f t="shared" si="44"/>
        <v>0</v>
      </c>
      <c r="BO118" s="11" t="b">
        <f t="shared" si="44"/>
        <v>0</v>
      </c>
      <c r="BP118" s="11" t="b">
        <f t="shared" si="44"/>
        <v>0</v>
      </c>
      <c r="BQ118" s="11" t="b">
        <f t="shared" si="45"/>
        <v>0</v>
      </c>
      <c r="BR118" s="11" t="b">
        <f t="shared" si="45"/>
        <v>0</v>
      </c>
      <c r="BS118" s="5" t="s">
        <v>1050</v>
      </c>
      <c r="BT118" s="5" t="s">
        <v>1095</v>
      </c>
      <c r="BU118" s="11" t="b">
        <f t="shared" si="34"/>
        <v>0</v>
      </c>
      <c r="BV118" s="11" t="b">
        <f t="shared" si="35"/>
        <v>1</v>
      </c>
      <c r="BW118" s="11" t="b">
        <f t="shared" si="47"/>
        <v>0</v>
      </c>
      <c r="BX118" s="11" t="b">
        <f t="shared" si="47"/>
        <v>0</v>
      </c>
      <c r="BY118" s="11" t="b">
        <f t="shared" si="47"/>
        <v>0</v>
      </c>
      <c r="BZ118" s="11" t="b">
        <f t="shared" si="47"/>
        <v>1</v>
      </c>
      <c r="CA118" s="11" t="b">
        <f t="shared" si="47"/>
        <v>0</v>
      </c>
      <c r="CB118" s="11" t="b">
        <f t="shared" si="47"/>
        <v>0</v>
      </c>
      <c r="CC118" s="11" t="b">
        <f t="shared" si="47"/>
        <v>0</v>
      </c>
      <c r="CD118" s="11" t="b">
        <f t="shared" si="47"/>
        <v>0</v>
      </c>
      <c r="CE118" s="11" t="b">
        <f t="shared" si="47"/>
        <v>0</v>
      </c>
      <c r="CF118" s="11" t="b">
        <f t="shared" si="47"/>
        <v>0</v>
      </c>
      <c r="CG118" s="11" t="b">
        <f t="shared" si="47"/>
        <v>0</v>
      </c>
      <c r="CH118" s="11" t="b">
        <f t="shared" si="47"/>
        <v>0</v>
      </c>
      <c r="CI118" s="11" t="b">
        <f t="shared" si="47"/>
        <v>0</v>
      </c>
      <c r="CJ118" s="11" t="b">
        <f t="shared" si="46"/>
        <v>0</v>
      </c>
      <c r="CK118" s="11" t="b">
        <f t="shared" si="37"/>
        <v>0</v>
      </c>
      <c r="CL118" s="11" t="b">
        <f t="shared" si="36"/>
        <v>0</v>
      </c>
    </row>
    <row r="119" spans="1:91">
      <c r="A119" t="s">
        <v>881</v>
      </c>
      <c r="B119" t="s">
        <v>882</v>
      </c>
      <c r="C119" t="s">
        <v>802</v>
      </c>
      <c r="D119" t="s">
        <v>70</v>
      </c>
      <c r="E119" t="s">
        <v>55</v>
      </c>
      <c r="F119" t="s">
        <v>56</v>
      </c>
      <c r="G119" t="s">
        <v>96</v>
      </c>
      <c r="H119" t="s">
        <v>883</v>
      </c>
      <c r="I119" t="str">
        <f t="shared" si="30"/>
        <v>Pakistan</v>
      </c>
      <c r="J119" t="s">
        <v>74</v>
      </c>
      <c r="K119" t="s">
        <v>85</v>
      </c>
      <c r="L119">
        <v>3</v>
      </c>
      <c r="M119">
        <v>2</v>
      </c>
      <c r="N119">
        <v>3</v>
      </c>
      <c r="O119">
        <v>2</v>
      </c>
      <c r="P119">
        <v>4</v>
      </c>
      <c r="Q119">
        <v>4</v>
      </c>
      <c r="R119">
        <v>3</v>
      </c>
      <c r="S119">
        <v>0</v>
      </c>
      <c r="U119">
        <v>4</v>
      </c>
      <c r="V119">
        <v>4</v>
      </c>
      <c r="W119">
        <v>5</v>
      </c>
      <c r="X119">
        <v>3</v>
      </c>
      <c r="Y119">
        <v>4</v>
      </c>
      <c r="Z119">
        <v>5</v>
      </c>
      <c r="AA119">
        <v>5</v>
      </c>
      <c r="AB119">
        <v>3</v>
      </c>
      <c r="AC119">
        <v>1</v>
      </c>
      <c r="AD119">
        <v>5</v>
      </c>
      <c r="AE119" s="35">
        <v>6</v>
      </c>
      <c r="AF119">
        <v>3</v>
      </c>
      <c r="AG119">
        <v>5</v>
      </c>
      <c r="AH119">
        <v>3</v>
      </c>
      <c r="AI119">
        <v>6</v>
      </c>
      <c r="AJ119">
        <v>5</v>
      </c>
      <c r="AK119">
        <v>5</v>
      </c>
      <c r="AL119">
        <v>1</v>
      </c>
      <c r="AM119">
        <v>6</v>
      </c>
      <c r="AN119">
        <v>6</v>
      </c>
      <c r="AO119">
        <v>6</v>
      </c>
      <c r="AP119">
        <v>6</v>
      </c>
      <c r="AQ119">
        <v>6</v>
      </c>
      <c r="AR119">
        <v>6</v>
      </c>
      <c r="AS119">
        <v>4</v>
      </c>
      <c r="AT119">
        <f t="shared" si="42"/>
        <v>4.25</v>
      </c>
      <c r="AU119">
        <f t="shared" si="31"/>
        <v>1</v>
      </c>
      <c r="AV119">
        <f t="shared" si="43"/>
        <v>4.25</v>
      </c>
      <c r="AW119">
        <f t="shared" si="32"/>
        <v>1</v>
      </c>
      <c r="AX119" t="s">
        <v>145</v>
      </c>
      <c r="AY119" t="s">
        <v>245</v>
      </c>
      <c r="AZ119" t="s">
        <v>884</v>
      </c>
      <c r="BA119">
        <v>1</v>
      </c>
      <c r="BC119">
        <f t="shared" si="48"/>
        <v>1</v>
      </c>
      <c r="BD119">
        <v>1</v>
      </c>
      <c r="BE119">
        <v>2</v>
      </c>
      <c r="BF119">
        <f t="shared" si="33"/>
        <v>1</v>
      </c>
      <c r="BG119" t="s">
        <v>257</v>
      </c>
      <c r="BH119" t="s">
        <v>149</v>
      </c>
      <c r="BI119" s="1">
        <v>3.7731481481481483E-3</v>
      </c>
      <c r="BJ119" t="s">
        <v>885</v>
      </c>
      <c r="BK119" s="5" t="s">
        <v>1042</v>
      </c>
      <c r="BM119" s="11" t="b">
        <f t="shared" si="44"/>
        <v>0</v>
      </c>
      <c r="BN119" s="11" t="b">
        <f t="shared" si="44"/>
        <v>0</v>
      </c>
      <c r="BO119" s="11" t="b">
        <f t="shared" si="44"/>
        <v>0</v>
      </c>
      <c r="BP119" s="11" t="b">
        <f t="shared" si="44"/>
        <v>0</v>
      </c>
      <c r="BQ119" s="11" t="b">
        <f t="shared" si="45"/>
        <v>0</v>
      </c>
      <c r="BR119" s="11" t="b">
        <f t="shared" si="45"/>
        <v>0</v>
      </c>
      <c r="BS119" s="5" t="s">
        <v>1045</v>
      </c>
      <c r="BT119" s="5" t="s">
        <v>1073</v>
      </c>
      <c r="BU119" s="11" t="b">
        <f t="shared" si="34"/>
        <v>0</v>
      </c>
      <c r="BV119" s="11" t="b">
        <f t="shared" si="35"/>
        <v>0</v>
      </c>
      <c r="BW119" s="11" t="b">
        <f t="shared" si="47"/>
        <v>0</v>
      </c>
      <c r="BX119" s="11" t="b">
        <f t="shared" si="47"/>
        <v>1</v>
      </c>
      <c r="BY119" s="11" t="b">
        <f t="shared" si="47"/>
        <v>0</v>
      </c>
      <c r="BZ119" s="11" t="b">
        <f t="shared" si="47"/>
        <v>0</v>
      </c>
      <c r="CA119" s="11" t="b">
        <f t="shared" si="47"/>
        <v>0</v>
      </c>
      <c r="CB119" s="11" t="b">
        <f t="shared" si="47"/>
        <v>0</v>
      </c>
      <c r="CC119" s="11" t="b">
        <f t="shared" si="47"/>
        <v>0</v>
      </c>
      <c r="CD119" s="11" t="b">
        <f t="shared" si="47"/>
        <v>0</v>
      </c>
      <c r="CE119" s="11" t="b">
        <f t="shared" si="47"/>
        <v>0</v>
      </c>
      <c r="CF119" s="11" t="b">
        <f t="shared" si="47"/>
        <v>0</v>
      </c>
      <c r="CG119" s="11" t="b">
        <f t="shared" si="47"/>
        <v>1</v>
      </c>
      <c r="CH119" s="11" t="b">
        <f t="shared" si="47"/>
        <v>0</v>
      </c>
      <c r="CI119" s="11" t="b">
        <f t="shared" si="47"/>
        <v>0</v>
      </c>
      <c r="CJ119" s="11" t="b">
        <f t="shared" si="46"/>
        <v>0</v>
      </c>
      <c r="CK119" s="11" t="b">
        <f t="shared" si="37"/>
        <v>1</v>
      </c>
      <c r="CL119" s="11" t="b">
        <f t="shared" si="36"/>
        <v>0</v>
      </c>
    </row>
    <row r="120" spans="1:91">
      <c r="A120" t="s">
        <v>886</v>
      </c>
      <c r="B120" t="s">
        <v>887</v>
      </c>
      <c r="C120" t="s">
        <v>802</v>
      </c>
      <c r="D120" t="s">
        <v>54</v>
      </c>
      <c r="E120" t="s">
        <v>82</v>
      </c>
      <c r="F120" t="s">
        <v>116</v>
      </c>
      <c r="G120" t="s">
        <v>96</v>
      </c>
      <c r="H120" t="s">
        <v>185</v>
      </c>
      <c r="I120" t="str">
        <f t="shared" si="30"/>
        <v>Italy</v>
      </c>
      <c r="J120" t="s">
        <v>74</v>
      </c>
      <c r="K120" t="s">
        <v>60</v>
      </c>
      <c r="L120">
        <v>2</v>
      </c>
      <c r="M120">
        <v>5</v>
      </c>
      <c r="N120">
        <v>3</v>
      </c>
      <c r="O120">
        <v>4</v>
      </c>
      <c r="P120">
        <v>5</v>
      </c>
      <c r="Q120">
        <v>5</v>
      </c>
      <c r="R120">
        <v>5</v>
      </c>
      <c r="S120">
        <v>0</v>
      </c>
      <c r="U120">
        <v>4</v>
      </c>
      <c r="V120">
        <v>5</v>
      </c>
      <c r="W120">
        <v>5</v>
      </c>
      <c r="X120">
        <v>5</v>
      </c>
      <c r="Y120">
        <v>5</v>
      </c>
      <c r="Z120">
        <v>4</v>
      </c>
      <c r="AA120">
        <v>4</v>
      </c>
      <c r="AB120">
        <v>5</v>
      </c>
      <c r="AC120">
        <v>1</v>
      </c>
      <c r="AD120">
        <v>5</v>
      </c>
      <c r="AE120" s="35">
        <v>5</v>
      </c>
      <c r="AF120">
        <v>5</v>
      </c>
      <c r="AG120">
        <v>5</v>
      </c>
      <c r="AH120">
        <v>5</v>
      </c>
      <c r="AI120">
        <v>6</v>
      </c>
      <c r="AJ120">
        <v>6</v>
      </c>
      <c r="AK120">
        <v>5</v>
      </c>
      <c r="AL120">
        <v>1</v>
      </c>
      <c r="AM120">
        <v>6</v>
      </c>
      <c r="AN120">
        <v>5</v>
      </c>
      <c r="AO120">
        <v>5</v>
      </c>
      <c r="AP120">
        <v>5</v>
      </c>
      <c r="AQ120">
        <v>5</v>
      </c>
      <c r="AR120">
        <v>6</v>
      </c>
      <c r="AS120">
        <v>4</v>
      </c>
      <c r="AT120">
        <f t="shared" si="42"/>
        <v>4.75</v>
      </c>
      <c r="AU120">
        <f t="shared" si="31"/>
        <v>1</v>
      </c>
      <c r="AV120">
        <f t="shared" si="43"/>
        <v>4.75</v>
      </c>
      <c r="AW120">
        <f t="shared" si="32"/>
        <v>1</v>
      </c>
      <c r="AX120" t="s">
        <v>341</v>
      </c>
      <c r="AY120" t="s">
        <v>888</v>
      </c>
      <c r="AZ120" t="s">
        <v>889</v>
      </c>
      <c r="BA120">
        <v>0</v>
      </c>
      <c r="BB120">
        <v>1</v>
      </c>
      <c r="BC120">
        <f t="shared" si="48"/>
        <v>1</v>
      </c>
      <c r="BD120">
        <v>1</v>
      </c>
      <c r="BE120">
        <v>2</v>
      </c>
      <c r="BF120">
        <f t="shared" si="33"/>
        <v>1</v>
      </c>
      <c r="BG120" t="s">
        <v>307</v>
      </c>
      <c r="BH120" t="s">
        <v>308</v>
      </c>
      <c r="BI120" s="1">
        <v>5.5092592592592589E-3</v>
      </c>
      <c r="BK120" s="5" t="s">
        <v>1041</v>
      </c>
      <c r="BM120" s="11" t="b">
        <f t="shared" ref="BM120:BP139" si="49">ISNUMBER(SEARCH(BM$2,$BL120))</f>
        <v>0</v>
      </c>
      <c r="BN120" s="11" t="b">
        <f t="shared" si="49"/>
        <v>0</v>
      </c>
      <c r="BO120" s="11" t="b">
        <f t="shared" si="49"/>
        <v>0</v>
      </c>
      <c r="BP120" s="11" t="b">
        <f t="shared" si="49"/>
        <v>0</v>
      </c>
      <c r="BQ120" s="11" t="b">
        <f t="shared" si="45"/>
        <v>0</v>
      </c>
      <c r="BR120" s="11" t="b">
        <f t="shared" si="45"/>
        <v>0</v>
      </c>
      <c r="BU120" s="11" t="b">
        <f t="shared" si="34"/>
        <v>0</v>
      </c>
      <c r="BV120" s="11" t="b">
        <f t="shared" si="35"/>
        <v>0</v>
      </c>
      <c r="BW120" s="11" t="b">
        <f t="shared" si="47"/>
        <v>0</v>
      </c>
      <c r="BX120" s="11" t="b">
        <f t="shared" si="47"/>
        <v>0</v>
      </c>
      <c r="BY120" s="11" t="b">
        <f t="shared" si="47"/>
        <v>0</v>
      </c>
      <c r="BZ120" s="11" t="b">
        <f t="shared" si="47"/>
        <v>0</v>
      </c>
      <c r="CA120" s="11" t="b">
        <f t="shared" si="47"/>
        <v>0</v>
      </c>
      <c r="CB120" s="11" t="b">
        <f t="shared" si="47"/>
        <v>0</v>
      </c>
      <c r="CC120" s="11" t="b">
        <f t="shared" si="47"/>
        <v>0</v>
      </c>
      <c r="CD120" s="11" t="b">
        <f t="shared" si="47"/>
        <v>0</v>
      </c>
      <c r="CE120" s="11" t="b">
        <f t="shared" si="47"/>
        <v>0</v>
      </c>
      <c r="CF120" s="11" t="b">
        <f t="shared" si="47"/>
        <v>0</v>
      </c>
      <c r="CG120" s="11" t="b">
        <f t="shared" si="47"/>
        <v>0</v>
      </c>
      <c r="CH120" s="11" t="b">
        <f t="shared" si="47"/>
        <v>0</v>
      </c>
      <c r="CI120" s="11" t="b">
        <f t="shared" si="47"/>
        <v>0</v>
      </c>
      <c r="CJ120" s="11" t="b">
        <f t="shared" si="46"/>
        <v>0</v>
      </c>
      <c r="CK120" s="11" t="b">
        <f t="shared" si="37"/>
        <v>0</v>
      </c>
      <c r="CL120" s="11" t="b">
        <f t="shared" si="36"/>
        <v>0</v>
      </c>
    </row>
    <row r="121" spans="1:91">
      <c r="A121" t="s">
        <v>890</v>
      </c>
      <c r="B121" t="s">
        <v>891</v>
      </c>
      <c r="C121" t="s">
        <v>802</v>
      </c>
      <c r="D121" t="s">
        <v>54</v>
      </c>
      <c r="E121" t="s">
        <v>71</v>
      </c>
      <c r="F121" t="s">
        <v>56</v>
      </c>
      <c r="G121" t="s">
        <v>96</v>
      </c>
      <c r="H121" t="s">
        <v>892</v>
      </c>
      <c r="I121" t="str">
        <f t="shared" si="30"/>
        <v>Leeds</v>
      </c>
      <c r="J121" t="s">
        <v>74</v>
      </c>
      <c r="K121" t="s">
        <v>98</v>
      </c>
      <c r="L121">
        <v>3</v>
      </c>
      <c r="M121">
        <v>2</v>
      </c>
      <c r="N121">
        <v>3</v>
      </c>
      <c r="O121">
        <v>3</v>
      </c>
      <c r="P121">
        <v>3</v>
      </c>
      <c r="Q121">
        <v>4</v>
      </c>
      <c r="R121">
        <v>3</v>
      </c>
      <c r="S121">
        <v>1</v>
      </c>
      <c r="T121">
        <v>2</v>
      </c>
      <c r="V121">
        <v>6</v>
      </c>
      <c r="W121">
        <v>6</v>
      </c>
      <c r="X121">
        <v>6</v>
      </c>
      <c r="Y121">
        <v>5</v>
      </c>
      <c r="Z121">
        <v>6</v>
      </c>
      <c r="AA121">
        <v>6</v>
      </c>
      <c r="AB121">
        <v>6</v>
      </c>
      <c r="AC121">
        <v>0</v>
      </c>
      <c r="AD121">
        <v>6</v>
      </c>
      <c r="AE121" s="35">
        <v>6</v>
      </c>
      <c r="AF121">
        <v>6</v>
      </c>
      <c r="AG121">
        <v>6</v>
      </c>
      <c r="AH121">
        <v>6</v>
      </c>
      <c r="AI121">
        <v>6</v>
      </c>
      <c r="AJ121">
        <v>6</v>
      </c>
      <c r="AK121">
        <v>6</v>
      </c>
      <c r="AL121">
        <v>6</v>
      </c>
      <c r="AM121">
        <v>6</v>
      </c>
      <c r="AN121">
        <v>6</v>
      </c>
      <c r="AO121">
        <v>6</v>
      </c>
      <c r="AP121">
        <v>5</v>
      </c>
      <c r="AQ121">
        <v>6</v>
      </c>
      <c r="AR121">
        <v>6</v>
      </c>
      <c r="AS121">
        <v>6</v>
      </c>
      <c r="AT121">
        <f t="shared" si="42"/>
        <v>6</v>
      </c>
      <c r="AU121">
        <f t="shared" si="31"/>
        <v>1</v>
      </c>
      <c r="AV121">
        <f t="shared" si="43"/>
        <v>5.875</v>
      </c>
      <c r="AW121">
        <f t="shared" si="32"/>
        <v>1</v>
      </c>
      <c r="AX121" t="s">
        <v>282</v>
      </c>
      <c r="AY121" t="s">
        <v>87</v>
      </c>
      <c r="AZ121" t="s">
        <v>284</v>
      </c>
      <c r="BA121">
        <v>2</v>
      </c>
      <c r="BC121">
        <f t="shared" si="48"/>
        <v>2</v>
      </c>
      <c r="BD121">
        <v>1</v>
      </c>
      <c r="BE121">
        <v>2</v>
      </c>
      <c r="BF121">
        <f t="shared" si="33"/>
        <v>1</v>
      </c>
      <c r="BG121" t="s">
        <v>292</v>
      </c>
      <c r="BH121" t="s">
        <v>286</v>
      </c>
      <c r="BI121" s="1">
        <v>2.3958333333333336E-3</v>
      </c>
      <c r="BJ121" t="s">
        <v>893</v>
      </c>
      <c r="BK121" s="5" t="s">
        <v>736</v>
      </c>
      <c r="BL121" s="5" t="s">
        <v>1159</v>
      </c>
      <c r="BM121" s="11" t="b">
        <f t="shared" si="49"/>
        <v>0</v>
      </c>
      <c r="BN121" s="11" t="b">
        <f t="shared" si="49"/>
        <v>0</v>
      </c>
      <c r="BO121" s="11" t="b">
        <f t="shared" si="49"/>
        <v>1</v>
      </c>
      <c r="BP121" s="11" t="b">
        <f t="shared" si="49"/>
        <v>0</v>
      </c>
      <c r="BQ121" s="11" t="b">
        <f t="shared" si="45"/>
        <v>0</v>
      </c>
      <c r="BR121" s="11" t="b">
        <f t="shared" si="45"/>
        <v>0</v>
      </c>
      <c r="BU121" s="11" t="b">
        <f t="shared" si="34"/>
        <v>0</v>
      </c>
      <c r="BV121" s="11" t="b">
        <f t="shared" si="35"/>
        <v>0</v>
      </c>
      <c r="BW121" s="11" t="b">
        <f t="shared" si="47"/>
        <v>0</v>
      </c>
      <c r="BX121" s="11" t="b">
        <f t="shared" si="47"/>
        <v>0</v>
      </c>
      <c r="BY121" s="11" t="b">
        <f t="shared" si="47"/>
        <v>0</v>
      </c>
      <c r="BZ121" s="11" t="b">
        <f t="shared" si="47"/>
        <v>0</v>
      </c>
      <c r="CA121" s="11" t="b">
        <f t="shared" si="47"/>
        <v>0</v>
      </c>
      <c r="CB121" s="11" t="b">
        <f t="shared" si="47"/>
        <v>0</v>
      </c>
      <c r="CC121" s="11" t="b">
        <f t="shared" si="47"/>
        <v>0</v>
      </c>
      <c r="CD121" s="11" t="b">
        <f t="shared" si="47"/>
        <v>0</v>
      </c>
      <c r="CE121" s="11" t="b">
        <f t="shared" si="47"/>
        <v>0</v>
      </c>
      <c r="CF121" s="11" t="b">
        <f t="shared" si="47"/>
        <v>0</v>
      </c>
      <c r="CG121" s="11" t="b">
        <f t="shared" si="47"/>
        <v>0</v>
      </c>
      <c r="CH121" s="11" t="b">
        <f t="shared" si="47"/>
        <v>0</v>
      </c>
      <c r="CI121" s="11" t="b">
        <f t="shared" si="47"/>
        <v>0</v>
      </c>
      <c r="CJ121" s="11" t="b">
        <f t="shared" si="46"/>
        <v>0</v>
      </c>
      <c r="CK121" s="11" t="b">
        <f t="shared" si="37"/>
        <v>0</v>
      </c>
      <c r="CL121" s="11" t="b">
        <f t="shared" si="36"/>
        <v>0</v>
      </c>
    </row>
    <row r="122" spans="1:91">
      <c r="A122" t="s">
        <v>894</v>
      </c>
      <c r="B122" t="s">
        <v>895</v>
      </c>
      <c r="C122" t="s">
        <v>802</v>
      </c>
      <c r="D122" t="s">
        <v>54</v>
      </c>
      <c r="E122" t="s">
        <v>144</v>
      </c>
      <c r="F122" t="s">
        <v>83</v>
      </c>
      <c r="G122" t="s">
        <v>96</v>
      </c>
      <c r="H122" t="s">
        <v>185</v>
      </c>
      <c r="I122" t="str">
        <f t="shared" si="30"/>
        <v>Italy</v>
      </c>
      <c r="J122" t="s">
        <v>74</v>
      </c>
      <c r="K122" t="s">
        <v>60</v>
      </c>
      <c r="L122">
        <v>0</v>
      </c>
      <c r="M122">
        <v>2</v>
      </c>
      <c r="N122">
        <v>2</v>
      </c>
      <c r="O122">
        <v>3</v>
      </c>
      <c r="P122">
        <v>5</v>
      </c>
      <c r="Q122">
        <v>5</v>
      </c>
      <c r="R122">
        <v>5</v>
      </c>
      <c r="S122">
        <v>0</v>
      </c>
      <c r="U122">
        <v>4</v>
      </c>
      <c r="V122">
        <v>6</v>
      </c>
      <c r="W122">
        <v>6</v>
      </c>
      <c r="X122">
        <v>5</v>
      </c>
      <c r="Y122">
        <v>6</v>
      </c>
      <c r="Z122">
        <v>5</v>
      </c>
      <c r="AA122">
        <v>6</v>
      </c>
      <c r="AB122">
        <v>4</v>
      </c>
      <c r="AC122">
        <v>0</v>
      </c>
      <c r="AD122">
        <v>6</v>
      </c>
      <c r="AE122" s="35">
        <v>4</v>
      </c>
      <c r="AF122">
        <v>6</v>
      </c>
      <c r="AG122">
        <v>6</v>
      </c>
      <c r="AH122">
        <v>6</v>
      </c>
      <c r="AI122">
        <v>6</v>
      </c>
      <c r="AJ122">
        <v>6</v>
      </c>
      <c r="AK122">
        <v>6</v>
      </c>
      <c r="AL122">
        <v>5</v>
      </c>
      <c r="AM122">
        <v>5</v>
      </c>
      <c r="AN122">
        <v>5</v>
      </c>
      <c r="AO122">
        <v>5</v>
      </c>
      <c r="AP122">
        <v>5</v>
      </c>
      <c r="AQ122">
        <v>4</v>
      </c>
      <c r="AR122">
        <v>6</v>
      </c>
      <c r="AS122">
        <v>0</v>
      </c>
      <c r="AT122">
        <f t="shared" si="42"/>
        <v>5.625</v>
      </c>
      <c r="AU122">
        <f t="shared" si="31"/>
        <v>1</v>
      </c>
      <c r="AV122">
        <f t="shared" si="43"/>
        <v>5.5</v>
      </c>
      <c r="AW122">
        <f t="shared" si="32"/>
        <v>1</v>
      </c>
      <c r="AX122" t="s">
        <v>86</v>
      </c>
      <c r="AY122" t="s">
        <v>896</v>
      </c>
      <c r="AZ122" t="s">
        <v>897</v>
      </c>
      <c r="BA122">
        <v>1</v>
      </c>
      <c r="BC122">
        <f t="shared" si="48"/>
        <v>1</v>
      </c>
      <c r="BD122">
        <v>1</v>
      </c>
      <c r="BE122">
        <v>3</v>
      </c>
      <c r="BF122">
        <f t="shared" si="33"/>
        <v>1</v>
      </c>
      <c r="BG122" t="s">
        <v>898</v>
      </c>
      <c r="BH122" t="s">
        <v>90</v>
      </c>
      <c r="BI122" s="1">
        <v>7.2453703703703708E-3</v>
      </c>
      <c r="BJ122" t="s">
        <v>899</v>
      </c>
      <c r="BK122" s="5" t="s">
        <v>736</v>
      </c>
      <c r="BL122" s="5" t="s">
        <v>1161</v>
      </c>
      <c r="BM122" s="11" t="b">
        <f t="shared" si="49"/>
        <v>0</v>
      </c>
      <c r="BN122" s="11" t="b">
        <f t="shared" si="49"/>
        <v>0</v>
      </c>
      <c r="BO122" s="11" t="b">
        <f t="shared" si="49"/>
        <v>0</v>
      </c>
      <c r="BP122" s="11" t="b">
        <f t="shared" si="49"/>
        <v>0</v>
      </c>
      <c r="BQ122" s="11" t="b">
        <f t="shared" si="45"/>
        <v>0</v>
      </c>
      <c r="BR122" s="11" t="b">
        <f t="shared" si="45"/>
        <v>0</v>
      </c>
      <c r="BS122" s="5" t="s">
        <v>1096</v>
      </c>
      <c r="BU122" s="11" t="b">
        <f t="shared" si="34"/>
        <v>0</v>
      </c>
      <c r="BV122" s="11" t="b">
        <f t="shared" si="35"/>
        <v>0</v>
      </c>
      <c r="BW122" s="11" t="b">
        <f t="shared" si="47"/>
        <v>0</v>
      </c>
      <c r="BX122" s="11" t="b">
        <f t="shared" si="47"/>
        <v>0</v>
      </c>
      <c r="BY122" s="11" t="b">
        <f t="shared" si="47"/>
        <v>0</v>
      </c>
      <c r="BZ122" s="11" t="b">
        <f t="shared" si="47"/>
        <v>0</v>
      </c>
      <c r="CA122" s="11" t="b">
        <f t="shared" si="47"/>
        <v>0</v>
      </c>
      <c r="CB122" s="11" t="b">
        <f t="shared" si="47"/>
        <v>0</v>
      </c>
      <c r="CC122" s="11" t="b">
        <f t="shared" si="47"/>
        <v>0</v>
      </c>
      <c r="CD122" s="11" t="b">
        <f t="shared" si="47"/>
        <v>0</v>
      </c>
      <c r="CE122" s="11" t="b">
        <f t="shared" si="47"/>
        <v>0</v>
      </c>
      <c r="CF122" s="11" t="b">
        <f t="shared" si="47"/>
        <v>0</v>
      </c>
      <c r="CG122" s="11" t="b">
        <f t="shared" si="47"/>
        <v>0</v>
      </c>
      <c r="CH122" s="11" t="b">
        <f t="shared" si="47"/>
        <v>0</v>
      </c>
      <c r="CI122" s="11" t="b">
        <f t="shared" si="47"/>
        <v>1</v>
      </c>
      <c r="CJ122" s="11" t="b">
        <f t="shared" si="46"/>
        <v>0</v>
      </c>
      <c r="CK122" s="11" t="b">
        <f t="shared" si="37"/>
        <v>0</v>
      </c>
      <c r="CL122" s="11" t="b">
        <f t="shared" si="36"/>
        <v>0</v>
      </c>
      <c r="CM122" t="s">
        <v>900</v>
      </c>
    </row>
    <row r="123" spans="1:91">
      <c r="A123" t="s">
        <v>901</v>
      </c>
      <c r="B123" t="s">
        <v>902</v>
      </c>
      <c r="C123" t="s">
        <v>802</v>
      </c>
      <c r="D123" t="s">
        <v>81</v>
      </c>
      <c r="E123" t="s">
        <v>144</v>
      </c>
      <c r="F123" t="s">
        <v>56</v>
      </c>
      <c r="G123" t="s">
        <v>96</v>
      </c>
      <c r="H123" t="s">
        <v>73</v>
      </c>
      <c r="I123" t="str">
        <f t="shared" si="30"/>
        <v>USA</v>
      </c>
      <c r="J123" t="s">
        <v>74</v>
      </c>
      <c r="K123" t="s">
        <v>60</v>
      </c>
      <c r="L123">
        <v>3</v>
      </c>
      <c r="M123">
        <v>3</v>
      </c>
      <c r="N123">
        <v>2</v>
      </c>
      <c r="O123">
        <v>4</v>
      </c>
      <c r="P123">
        <v>5</v>
      </c>
      <c r="Q123">
        <v>4</v>
      </c>
      <c r="R123">
        <v>4</v>
      </c>
      <c r="S123">
        <v>1</v>
      </c>
      <c r="T123">
        <v>3</v>
      </c>
      <c r="V123">
        <v>6</v>
      </c>
      <c r="W123">
        <v>6</v>
      </c>
      <c r="X123">
        <v>6</v>
      </c>
      <c r="Y123">
        <v>6</v>
      </c>
      <c r="Z123">
        <v>6</v>
      </c>
      <c r="AA123">
        <v>6</v>
      </c>
      <c r="AB123">
        <v>6</v>
      </c>
      <c r="AC123">
        <v>1</v>
      </c>
      <c r="AD123">
        <v>5</v>
      </c>
      <c r="AE123" s="35">
        <v>5</v>
      </c>
      <c r="AF123">
        <v>5</v>
      </c>
      <c r="AG123">
        <v>5</v>
      </c>
      <c r="AH123">
        <v>4</v>
      </c>
      <c r="AI123">
        <v>5</v>
      </c>
      <c r="AJ123">
        <v>5</v>
      </c>
      <c r="AK123">
        <v>6</v>
      </c>
      <c r="AL123">
        <v>6</v>
      </c>
      <c r="AM123">
        <v>5</v>
      </c>
      <c r="AN123">
        <v>5</v>
      </c>
      <c r="AO123">
        <v>5</v>
      </c>
      <c r="AP123">
        <v>4</v>
      </c>
      <c r="AQ123">
        <v>4</v>
      </c>
      <c r="AR123">
        <v>6</v>
      </c>
      <c r="AS123">
        <v>6</v>
      </c>
      <c r="AT123">
        <f t="shared" si="42"/>
        <v>5.125</v>
      </c>
      <c r="AU123">
        <f t="shared" si="31"/>
        <v>1</v>
      </c>
      <c r="AV123">
        <f t="shared" si="43"/>
        <v>5.875</v>
      </c>
      <c r="AW123">
        <f t="shared" si="32"/>
        <v>1</v>
      </c>
      <c r="AX123" t="s">
        <v>297</v>
      </c>
      <c r="AY123" t="s">
        <v>326</v>
      </c>
      <c r="AZ123" t="s">
        <v>836</v>
      </c>
      <c r="BA123">
        <v>1</v>
      </c>
      <c r="BC123">
        <f t="shared" si="48"/>
        <v>1</v>
      </c>
      <c r="BD123">
        <v>2</v>
      </c>
      <c r="BE123">
        <v>5</v>
      </c>
      <c r="BF123">
        <f t="shared" si="33"/>
        <v>1</v>
      </c>
      <c r="BG123" t="s">
        <v>903</v>
      </c>
      <c r="BH123" t="s">
        <v>622</v>
      </c>
      <c r="BI123" s="1">
        <v>7.3958333333333341E-3</v>
      </c>
      <c r="BJ123" t="s">
        <v>904</v>
      </c>
      <c r="BK123" s="5" t="s">
        <v>736</v>
      </c>
      <c r="BL123" s="5" t="s">
        <v>1124</v>
      </c>
      <c r="BM123" s="11" t="b">
        <f t="shared" si="49"/>
        <v>0</v>
      </c>
      <c r="BN123" s="11" t="b">
        <f t="shared" si="49"/>
        <v>0</v>
      </c>
      <c r="BO123" s="11" t="b">
        <f t="shared" si="49"/>
        <v>0</v>
      </c>
      <c r="BP123" s="11" t="b">
        <f t="shared" si="49"/>
        <v>0</v>
      </c>
      <c r="BQ123" s="11" t="b">
        <f t="shared" si="45"/>
        <v>0</v>
      </c>
      <c r="BR123" s="11" t="b">
        <f t="shared" si="45"/>
        <v>0</v>
      </c>
      <c r="BS123" s="5" t="s">
        <v>1097</v>
      </c>
      <c r="BU123" s="11" t="b">
        <f t="shared" si="34"/>
        <v>1</v>
      </c>
      <c r="BV123" s="11" t="b">
        <f t="shared" si="35"/>
        <v>0</v>
      </c>
      <c r="BW123" s="11" t="b">
        <f t="shared" si="47"/>
        <v>0</v>
      </c>
      <c r="BX123" s="11" t="b">
        <f t="shared" si="47"/>
        <v>0</v>
      </c>
      <c r="BY123" s="11" t="b">
        <f t="shared" si="47"/>
        <v>0</v>
      </c>
      <c r="BZ123" s="11" t="b">
        <f t="shared" si="47"/>
        <v>0</v>
      </c>
      <c r="CA123" s="11" t="b">
        <f t="shared" si="47"/>
        <v>0</v>
      </c>
      <c r="CB123" s="11" t="b">
        <f t="shared" si="47"/>
        <v>0</v>
      </c>
      <c r="CC123" s="11" t="b">
        <f t="shared" si="47"/>
        <v>0</v>
      </c>
      <c r="CD123" s="11" t="b">
        <f t="shared" si="47"/>
        <v>0</v>
      </c>
      <c r="CE123" s="11" t="b">
        <f t="shared" si="47"/>
        <v>0</v>
      </c>
      <c r="CF123" s="11" t="b">
        <f t="shared" si="47"/>
        <v>0</v>
      </c>
      <c r="CG123" s="11" t="b">
        <f t="shared" si="47"/>
        <v>0</v>
      </c>
      <c r="CH123" s="11" t="b">
        <f t="shared" si="47"/>
        <v>1</v>
      </c>
      <c r="CI123" s="11" t="b">
        <f t="shared" si="47"/>
        <v>0</v>
      </c>
      <c r="CJ123" s="11" t="b">
        <f t="shared" si="46"/>
        <v>0</v>
      </c>
      <c r="CK123" s="11" t="b">
        <f t="shared" si="37"/>
        <v>0</v>
      </c>
      <c r="CL123" s="11" t="b">
        <f t="shared" si="36"/>
        <v>0</v>
      </c>
      <c r="CM123" t="s">
        <v>92</v>
      </c>
    </row>
    <row r="124" spans="1:91">
      <c r="A124" t="s">
        <v>905</v>
      </c>
      <c r="B124" t="s">
        <v>906</v>
      </c>
      <c r="C124" t="s">
        <v>802</v>
      </c>
      <c r="D124" t="s">
        <v>70</v>
      </c>
      <c r="E124" t="s">
        <v>82</v>
      </c>
      <c r="F124" t="s">
        <v>83</v>
      </c>
      <c r="G124" t="s">
        <v>96</v>
      </c>
      <c r="H124" t="s">
        <v>125</v>
      </c>
      <c r="I124" t="str">
        <f t="shared" si="30"/>
        <v>United Kingdom</v>
      </c>
      <c r="J124" t="s">
        <v>74</v>
      </c>
      <c r="K124" t="s">
        <v>98</v>
      </c>
      <c r="L124">
        <v>1</v>
      </c>
      <c r="M124">
        <v>5</v>
      </c>
      <c r="N124">
        <v>0</v>
      </c>
      <c r="O124">
        <v>2</v>
      </c>
      <c r="P124">
        <v>3</v>
      </c>
      <c r="Q124">
        <v>3</v>
      </c>
      <c r="R124">
        <v>5</v>
      </c>
      <c r="S124">
        <v>1</v>
      </c>
      <c r="T124">
        <v>2</v>
      </c>
      <c r="V124">
        <v>6</v>
      </c>
      <c r="W124">
        <v>4</v>
      </c>
      <c r="X124">
        <v>5</v>
      </c>
      <c r="Y124">
        <v>6</v>
      </c>
      <c r="Z124">
        <v>5</v>
      </c>
      <c r="AA124">
        <v>6</v>
      </c>
      <c r="AB124">
        <v>5</v>
      </c>
      <c r="AC124">
        <v>0</v>
      </c>
      <c r="AD124">
        <v>6</v>
      </c>
      <c r="AE124" s="35">
        <v>1</v>
      </c>
      <c r="AF124">
        <v>6</v>
      </c>
      <c r="AG124">
        <v>6</v>
      </c>
      <c r="AH124">
        <v>0</v>
      </c>
      <c r="AI124">
        <v>6</v>
      </c>
      <c r="AJ124">
        <v>1</v>
      </c>
      <c r="AK124">
        <v>5</v>
      </c>
      <c r="AL124">
        <v>3</v>
      </c>
      <c r="AM124">
        <v>0</v>
      </c>
      <c r="AN124">
        <v>0</v>
      </c>
      <c r="AO124">
        <v>0</v>
      </c>
      <c r="AP124">
        <v>0</v>
      </c>
      <c r="AQ124">
        <v>0</v>
      </c>
      <c r="AR124">
        <v>6</v>
      </c>
      <c r="AS124">
        <v>5</v>
      </c>
      <c r="AT124">
        <f t="shared" si="42"/>
        <v>3.5</v>
      </c>
      <c r="AU124">
        <f t="shared" si="31"/>
        <v>1</v>
      </c>
      <c r="AV124">
        <f t="shared" si="43"/>
        <v>5.375</v>
      </c>
      <c r="AW124">
        <f t="shared" si="32"/>
        <v>1</v>
      </c>
      <c r="AX124" t="s">
        <v>282</v>
      </c>
      <c r="AY124" t="s">
        <v>907</v>
      </c>
      <c r="AZ124" t="s">
        <v>908</v>
      </c>
      <c r="BA124">
        <v>0</v>
      </c>
      <c r="BB124">
        <v>1</v>
      </c>
      <c r="BC124">
        <f t="shared" si="48"/>
        <v>1</v>
      </c>
      <c r="BD124">
        <v>2</v>
      </c>
      <c r="BE124">
        <v>5</v>
      </c>
      <c r="BF124">
        <f t="shared" si="33"/>
        <v>1</v>
      </c>
      <c r="BG124" t="s">
        <v>909</v>
      </c>
      <c r="BH124" t="s">
        <v>601</v>
      </c>
      <c r="BI124" s="1">
        <v>4.9537037037037041E-3</v>
      </c>
      <c r="BJ124" t="s">
        <v>910</v>
      </c>
      <c r="BK124" s="5" t="s">
        <v>1051</v>
      </c>
      <c r="BL124" s="5" t="s">
        <v>1159</v>
      </c>
      <c r="BM124" s="11" t="b">
        <f t="shared" si="49"/>
        <v>0</v>
      </c>
      <c r="BN124" s="11" t="b">
        <f t="shared" si="49"/>
        <v>0</v>
      </c>
      <c r="BO124" s="11" t="b">
        <f t="shared" si="49"/>
        <v>1</v>
      </c>
      <c r="BP124" s="11" t="b">
        <f t="shared" si="49"/>
        <v>0</v>
      </c>
      <c r="BQ124" s="11" t="b">
        <f t="shared" ref="BQ124:BR143" si="50">ISNUMBER(SEARCH(BQ$2,$BL124))</f>
        <v>0</v>
      </c>
      <c r="BR124" s="11" t="b">
        <f t="shared" si="50"/>
        <v>0</v>
      </c>
      <c r="BS124" s="5" t="s">
        <v>1047</v>
      </c>
      <c r="BT124" s="5" t="s">
        <v>1073</v>
      </c>
      <c r="BU124" s="11" t="b">
        <f t="shared" si="34"/>
        <v>0</v>
      </c>
      <c r="BV124" s="11" t="b">
        <f t="shared" si="35"/>
        <v>0</v>
      </c>
      <c r="BW124" s="11" t="b">
        <f t="shared" si="47"/>
        <v>1</v>
      </c>
      <c r="BX124" s="11" t="b">
        <f t="shared" si="47"/>
        <v>0</v>
      </c>
      <c r="BY124" s="11" t="b">
        <f t="shared" si="47"/>
        <v>0</v>
      </c>
      <c r="BZ124" s="11" t="b">
        <f t="shared" si="47"/>
        <v>0</v>
      </c>
      <c r="CA124" s="11" t="b">
        <f t="shared" si="47"/>
        <v>0</v>
      </c>
      <c r="CB124" s="11" t="b">
        <f t="shared" si="47"/>
        <v>0</v>
      </c>
      <c r="CC124" s="11" t="b">
        <f t="shared" si="47"/>
        <v>0</v>
      </c>
      <c r="CD124" s="11" t="b">
        <f t="shared" si="47"/>
        <v>0</v>
      </c>
      <c r="CE124" s="11" t="b">
        <f t="shared" si="47"/>
        <v>0</v>
      </c>
      <c r="CF124" s="11" t="b">
        <f t="shared" si="47"/>
        <v>0</v>
      </c>
      <c r="CG124" s="11" t="b">
        <f t="shared" si="47"/>
        <v>0</v>
      </c>
      <c r="CH124" s="11" t="b">
        <f t="shared" si="47"/>
        <v>0</v>
      </c>
      <c r="CI124" s="11" t="b">
        <f t="shared" si="47"/>
        <v>0</v>
      </c>
      <c r="CJ124" s="11" t="b">
        <f t="shared" si="46"/>
        <v>0</v>
      </c>
      <c r="CK124" s="11" t="b">
        <f t="shared" si="37"/>
        <v>1</v>
      </c>
      <c r="CL124" s="11" t="b">
        <f t="shared" si="36"/>
        <v>0</v>
      </c>
    </row>
    <row r="125" spans="1:91">
      <c r="A125" t="s">
        <v>911</v>
      </c>
      <c r="B125" t="s">
        <v>912</v>
      </c>
      <c r="C125" t="s">
        <v>802</v>
      </c>
      <c r="D125" t="s">
        <v>81</v>
      </c>
      <c r="E125" t="s">
        <v>82</v>
      </c>
      <c r="F125" t="s">
        <v>83</v>
      </c>
      <c r="G125" t="s">
        <v>96</v>
      </c>
      <c r="H125" t="s">
        <v>109</v>
      </c>
      <c r="I125" t="str">
        <f t="shared" si="30"/>
        <v>UK</v>
      </c>
      <c r="J125" t="s">
        <v>74</v>
      </c>
      <c r="K125" t="s">
        <v>98</v>
      </c>
      <c r="L125">
        <v>5</v>
      </c>
      <c r="M125">
        <v>4</v>
      </c>
      <c r="N125">
        <v>4</v>
      </c>
      <c r="O125">
        <v>2</v>
      </c>
      <c r="P125">
        <v>5</v>
      </c>
      <c r="Q125">
        <v>4</v>
      </c>
      <c r="R125">
        <v>5</v>
      </c>
      <c r="S125">
        <v>1</v>
      </c>
      <c r="T125">
        <v>2</v>
      </c>
      <c r="V125">
        <v>4</v>
      </c>
      <c r="W125">
        <v>5</v>
      </c>
      <c r="X125">
        <v>4</v>
      </c>
      <c r="Y125">
        <v>6</v>
      </c>
      <c r="Z125">
        <v>5</v>
      </c>
      <c r="AA125">
        <v>5</v>
      </c>
      <c r="AB125">
        <v>4</v>
      </c>
      <c r="AC125">
        <v>4</v>
      </c>
      <c r="AD125">
        <v>2</v>
      </c>
      <c r="AE125" s="35">
        <v>5</v>
      </c>
      <c r="AF125">
        <v>5</v>
      </c>
      <c r="AG125">
        <v>5</v>
      </c>
      <c r="AH125">
        <v>4</v>
      </c>
      <c r="AI125">
        <v>5</v>
      </c>
      <c r="AJ125">
        <v>5</v>
      </c>
      <c r="AK125">
        <v>5</v>
      </c>
      <c r="AL125">
        <v>5</v>
      </c>
      <c r="AM125">
        <v>5</v>
      </c>
      <c r="AN125">
        <v>5</v>
      </c>
      <c r="AO125">
        <v>5</v>
      </c>
      <c r="AP125">
        <v>5</v>
      </c>
      <c r="AQ125">
        <v>5</v>
      </c>
      <c r="AR125">
        <v>6</v>
      </c>
      <c r="AS125">
        <v>5</v>
      </c>
      <c r="AT125">
        <f t="shared" si="42"/>
        <v>4.875</v>
      </c>
      <c r="AU125">
        <f t="shared" si="31"/>
        <v>1</v>
      </c>
      <c r="AV125">
        <f t="shared" si="43"/>
        <v>4.375</v>
      </c>
      <c r="AW125">
        <f t="shared" si="32"/>
        <v>1</v>
      </c>
      <c r="AX125" t="s">
        <v>282</v>
      </c>
      <c r="AY125" t="s">
        <v>451</v>
      </c>
      <c r="AZ125" t="s">
        <v>646</v>
      </c>
      <c r="BA125">
        <v>3</v>
      </c>
      <c r="BC125">
        <f t="shared" si="48"/>
        <v>3</v>
      </c>
      <c r="BD125">
        <v>2</v>
      </c>
      <c r="BE125">
        <v>5</v>
      </c>
      <c r="BF125">
        <f t="shared" si="33"/>
        <v>1</v>
      </c>
      <c r="BG125" t="s">
        <v>600</v>
      </c>
      <c r="BH125" t="s">
        <v>601</v>
      </c>
      <c r="BI125" s="1">
        <v>5.7754629629629623E-3</v>
      </c>
      <c r="BJ125" t="s">
        <v>913</v>
      </c>
      <c r="BK125" s="5" t="s">
        <v>1051</v>
      </c>
      <c r="BL125" s="5" t="s">
        <v>1145</v>
      </c>
      <c r="BM125" s="11" t="b">
        <f t="shared" si="49"/>
        <v>0</v>
      </c>
      <c r="BN125" s="11" t="b">
        <f t="shared" si="49"/>
        <v>0</v>
      </c>
      <c r="BO125" s="11" t="b">
        <f t="shared" si="49"/>
        <v>0</v>
      </c>
      <c r="BP125" s="11" t="b">
        <f t="shared" si="49"/>
        <v>0</v>
      </c>
      <c r="BQ125" s="11" t="b">
        <f t="shared" si="50"/>
        <v>0</v>
      </c>
      <c r="BR125" s="11" t="b">
        <f t="shared" si="50"/>
        <v>0</v>
      </c>
      <c r="BS125" s="5" t="s">
        <v>1064</v>
      </c>
      <c r="BT125" s="5" t="s">
        <v>1098</v>
      </c>
      <c r="BU125" s="11" t="b">
        <f t="shared" si="34"/>
        <v>0</v>
      </c>
      <c r="BV125" s="11" t="b">
        <f t="shared" si="35"/>
        <v>1</v>
      </c>
      <c r="BW125" s="11" t="b">
        <f t="shared" si="47"/>
        <v>1</v>
      </c>
      <c r="BX125" s="11" t="b">
        <f t="shared" si="47"/>
        <v>0</v>
      </c>
      <c r="BY125" s="11" t="b">
        <f t="shared" si="47"/>
        <v>0</v>
      </c>
      <c r="BZ125" s="11" t="b">
        <f t="shared" si="47"/>
        <v>0</v>
      </c>
      <c r="CA125" s="11" t="b">
        <f t="shared" si="47"/>
        <v>0</v>
      </c>
      <c r="CB125" s="11" t="b">
        <f t="shared" si="47"/>
        <v>0</v>
      </c>
      <c r="CC125" s="11" t="b">
        <f t="shared" si="47"/>
        <v>0</v>
      </c>
      <c r="CD125" s="11" t="b">
        <f t="shared" si="47"/>
        <v>0</v>
      </c>
      <c r="CE125" s="11" t="b">
        <f t="shared" si="47"/>
        <v>0</v>
      </c>
      <c r="CF125" s="11" t="b">
        <f t="shared" si="47"/>
        <v>0</v>
      </c>
      <c r="CG125" s="11" t="b">
        <f t="shared" si="47"/>
        <v>0</v>
      </c>
      <c r="CH125" s="11" t="b">
        <f t="shared" si="47"/>
        <v>0</v>
      </c>
      <c r="CI125" s="11" t="b">
        <f t="shared" si="47"/>
        <v>0</v>
      </c>
      <c r="CJ125" s="11" t="b">
        <f t="shared" si="46"/>
        <v>0</v>
      </c>
      <c r="CK125" s="11" t="b">
        <f t="shared" si="37"/>
        <v>0</v>
      </c>
      <c r="CL125" s="11" t="b">
        <f t="shared" si="36"/>
        <v>0</v>
      </c>
      <c r="CM125" t="s">
        <v>914</v>
      </c>
    </row>
    <row r="126" spans="1:91">
      <c r="A126" t="s">
        <v>915</v>
      </c>
      <c r="B126" t="s">
        <v>916</v>
      </c>
      <c r="C126" t="s">
        <v>802</v>
      </c>
      <c r="D126" t="s">
        <v>54</v>
      </c>
      <c r="E126" t="s">
        <v>55</v>
      </c>
      <c r="F126" t="s">
        <v>56</v>
      </c>
      <c r="G126" t="s">
        <v>124</v>
      </c>
      <c r="H126" t="s">
        <v>58</v>
      </c>
      <c r="I126" t="str">
        <f t="shared" si="30"/>
        <v>Portugal</v>
      </c>
      <c r="J126" t="s">
        <v>59</v>
      </c>
      <c r="K126" t="s">
        <v>60</v>
      </c>
      <c r="L126">
        <v>0</v>
      </c>
      <c r="M126">
        <v>5</v>
      </c>
      <c r="N126">
        <v>3</v>
      </c>
      <c r="O126">
        <v>5</v>
      </c>
      <c r="P126">
        <v>0</v>
      </c>
      <c r="Q126">
        <v>3</v>
      </c>
      <c r="R126">
        <v>3</v>
      </c>
      <c r="S126">
        <v>0</v>
      </c>
      <c r="U126">
        <v>5</v>
      </c>
      <c r="V126">
        <v>6</v>
      </c>
      <c r="W126">
        <v>6</v>
      </c>
      <c r="X126">
        <v>6</v>
      </c>
      <c r="Y126">
        <v>6</v>
      </c>
      <c r="Z126">
        <v>6</v>
      </c>
      <c r="AA126">
        <v>6</v>
      </c>
      <c r="AB126">
        <v>6</v>
      </c>
      <c r="AC126">
        <v>0</v>
      </c>
      <c r="AD126">
        <v>6</v>
      </c>
      <c r="AE126" s="35">
        <v>6</v>
      </c>
      <c r="AF126">
        <v>6</v>
      </c>
      <c r="AG126">
        <v>6</v>
      </c>
      <c r="AH126">
        <v>6</v>
      </c>
      <c r="AI126">
        <v>6</v>
      </c>
      <c r="AJ126">
        <v>6</v>
      </c>
      <c r="AK126">
        <v>6</v>
      </c>
      <c r="AL126">
        <v>6</v>
      </c>
      <c r="AM126">
        <v>6</v>
      </c>
      <c r="AN126">
        <v>6</v>
      </c>
      <c r="AO126">
        <v>6</v>
      </c>
      <c r="AP126">
        <v>6</v>
      </c>
      <c r="AQ126">
        <v>6</v>
      </c>
      <c r="AR126">
        <v>6</v>
      </c>
      <c r="AS126">
        <v>6</v>
      </c>
      <c r="AT126">
        <f t="shared" si="42"/>
        <v>6</v>
      </c>
      <c r="AU126">
        <f t="shared" si="31"/>
        <v>1</v>
      </c>
      <c r="AV126">
        <f t="shared" si="43"/>
        <v>6</v>
      </c>
      <c r="AW126">
        <f t="shared" si="32"/>
        <v>1</v>
      </c>
      <c r="AX126" t="s">
        <v>341</v>
      </c>
      <c r="AY126" t="s">
        <v>917</v>
      </c>
      <c r="AZ126" t="s">
        <v>918</v>
      </c>
      <c r="BA126">
        <v>1</v>
      </c>
      <c r="BC126">
        <f t="shared" si="48"/>
        <v>1</v>
      </c>
      <c r="BD126">
        <v>1</v>
      </c>
      <c r="BE126">
        <v>1</v>
      </c>
      <c r="BF126">
        <f t="shared" si="33"/>
        <v>0</v>
      </c>
      <c r="BG126" t="s">
        <v>919</v>
      </c>
      <c r="BH126" t="s">
        <v>920</v>
      </c>
      <c r="BI126" s="1">
        <v>2.7777777777777779E-3</v>
      </c>
      <c r="BJ126" t="s">
        <v>921</v>
      </c>
      <c r="BK126" s="5" t="s">
        <v>736</v>
      </c>
      <c r="BL126" s="5" t="s">
        <v>1152</v>
      </c>
      <c r="BM126" s="11" t="b">
        <f t="shared" si="49"/>
        <v>0</v>
      </c>
      <c r="BN126" s="11" t="b">
        <f t="shared" si="49"/>
        <v>0</v>
      </c>
      <c r="BO126" s="11" t="b">
        <f t="shared" si="49"/>
        <v>0</v>
      </c>
      <c r="BP126" s="11" t="b">
        <f t="shared" si="49"/>
        <v>0</v>
      </c>
      <c r="BQ126" s="11" t="b">
        <f t="shared" si="50"/>
        <v>0</v>
      </c>
      <c r="BR126" s="11" t="b">
        <f t="shared" si="50"/>
        <v>0</v>
      </c>
      <c r="BU126" s="11" t="b">
        <f t="shared" si="34"/>
        <v>0</v>
      </c>
      <c r="BV126" s="11" t="b">
        <f t="shared" si="35"/>
        <v>0</v>
      </c>
      <c r="BW126" s="11" t="b">
        <f t="shared" si="47"/>
        <v>0</v>
      </c>
      <c r="BX126" s="11" t="b">
        <f t="shared" si="47"/>
        <v>0</v>
      </c>
      <c r="BY126" s="11" t="b">
        <f t="shared" si="47"/>
        <v>0</v>
      </c>
      <c r="BZ126" s="11" t="b">
        <f t="shared" si="47"/>
        <v>0</v>
      </c>
      <c r="CA126" s="11" t="b">
        <f t="shared" si="47"/>
        <v>0</v>
      </c>
      <c r="CB126" s="11" t="b">
        <f t="shared" si="47"/>
        <v>0</v>
      </c>
      <c r="CC126" s="11" t="b">
        <f t="shared" si="47"/>
        <v>0</v>
      </c>
      <c r="CD126" s="11" t="b">
        <f t="shared" si="47"/>
        <v>0</v>
      </c>
      <c r="CE126" s="11" t="b">
        <f t="shared" si="47"/>
        <v>0</v>
      </c>
      <c r="CF126" s="11" t="b">
        <f t="shared" si="47"/>
        <v>0</v>
      </c>
      <c r="CG126" s="11" t="b">
        <f t="shared" si="47"/>
        <v>0</v>
      </c>
      <c r="CH126" s="11" t="b">
        <f t="shared" si="47"/>
        <v>0</v>
      </c>
      <c r="CI126" s="11" t="b">
        <f t="shared" si="47"/>
        <v>0</v>
      </c>
      <c r="CJ126" s="11" t="b">
        <f t="shared" si="46"/>
        <v>0</v>
      </c>
      <c r="CK126" s="11" t="b">
        <f t="shared" si="37"/>
        <v>0</v>
      </c>
      <c r="CL126" s="11" t="b">
        <f t="shared" si="36"/>
        <v>0</v>
      </c>
      <c r="CM126" t="s">
        <v>922</v>
      </c>
    </row>
    <row r="127" spans="1:91">
      <c r="A127" t="s">
        <v>923</v>
      </c>
      <c r="B127" t="s">
        <v>924</v>
      </c>
      <c r="C127" t="s">
        <v>802</v>
      </c>
      <c r="D127" t="s">
        <v>54</v>
      </c>
      <c r="E127" t="s">
        <v>144</v>
      </c>
      <c r="F127" t="s">
        <v>222</v>
      </c>
      <c r="G127" t="s">
        <v>96</v>
      </c>
      <c r="H127" t="s">
        <v>109</v>
      </c>
      <c r="I127" t="str">
        <f t="shared" si="30"/>
        <v>UK</v>
      </c>
      <c r="J127" t="s">
        <v>74</v>
      </c>
      <c r="K127" t="s">
        <v>98</v>
      </c>
      <c r="L127">
        <v>2</v>
      </c>
      <c r="M127">
        <v>3</v>
      </c>
      <c r="N127">
        <v>3</v>
      </c>
      <c r="O127">
        <v>3</v>
      </c>
      <c r="P127">
        <v>3</v>
      </c>
      <c r="Q127">
        <v>3</v>
      </c>
      <c r="R127">
        <v>1</v>
      </c>
      <c r="S127">
        <v>1</v>
      </c>
      <c r="T127">
        <v>2</v>
      </c>
      <c r="V127">
        <v>4</v>
      </c>
      <c r="W127">
        <v>4</v>
      </c>
      <c r="X127">
        <v>3</v>
      </c>
      <c r="Y127">
        <v>4</v>
      </c>
      <c r="Z127">
        <v>4</v>
      </c>
      <c r="AA127">
        <v>4</v>
      </c>
      <c r="AB127">
        <v>4</v>
      </c>
      <c r="AC127">
        <v>2</v>
      </c>
      <c r="AD127">
        <v>4</v>
      </c>
      <c r="AE127" s="35">
        <v>5</v>
      </c>
      <c r="AF127">
        <v>5</v>
      </c>
      <c r="AG127">
        <v>1</v>
      </c>
      <c r="AH127">
        <v>4</v>
      </c>
      <c r="AI127">
        <v>4</v>
      </c>
      <c r="AJ127">
        <v>4</v>
      </c>
      <c r="AK127">
        <v>4</v>
      </c>
      <c r="AL127">
        <v>4</v>
      </c>
      <c r="AM127">
        <v>1</v>
      </c>
      <c r="AN127">
        <v>1</v>
      </c>
      <c r="AO127">
        <v>1</v>
      </c>
      <c r="AP127">
        <v>1</v>
      </c>
      <c r="AQ127">
        <v>1</v>
      </c>
      <c r="AR127">
        <v>6</v>
      </c>
      <c r="AS127">
        <v>4</v>
      </c>
      <c r="AT127">
        <f t="shared" si="42"/>
        <v>3.875</v>
      </c>
      <c r="AU127">
        <f t="shared" si="31"/>
        <v>1</v>
      </c>
      <c r="AV127">
        <f t="shared" si="43"/>
        <v>3.875</v>
      </c>
      <c r="AW127">
        <f t="shared" si="32"/>
        <v>1</v>
      </c>
      <c r="AX127" t="s">
        <v>61</v>
      </c>
      <c r="AY127" t="s">
        <v>298</v>
      </c>
      <c r="AZ127" t="s">
        <v>925</v>
      </c>
      <c r="BA127">
        <v>0</v>
      </c>
      <c r="BB127">
        <v>0</v>
      </c>
      <c r="BC127">
        <f t="shared" si="48"/>
        <v>0</v>
      </c>
      <c r="BD127">
        <v>1</v>
      </c>
      <c r="BE127">
        <v>1</v>
      </c>
      <c r="BF127">
        <f t="shared" si="33"/>
        <v>0</v>
      </c>
      <c r="BG127" t="s">
        <v>181</v>
      </c>
      <c r="BH127" t="s">
        <v>65</v>
      </c>
      <c r="BI127" s="1">
        <v>2.2569444444444447E-3</v>
      </c>
      <c r="BJ127" t="s">
        <v>926</v>
      </c>
      <c r="BK127" s="5" t="s">
        <v>1042</v>
      </c>
      <c r="BM127" s="11" t="b">
        <f t="shared" si="49"/>
        <v>0</v>
      </c>
      <c r="BN127" s="11" t="b">
        <f t="shared" si="49"/>
        <v>0</v>
      </c>
      <c r="BO127" s="11" t="b">
        <f t="shared" si="49"/>
        <v>0</v>
      </c>
      <c r="BP127" s="11" t="b">
        <f t="shared" si="49"/>
        <v>0</v>
      </c>
      <c r="BQ127" s="11" t="b">
        <f t="shared" si="50"/>
        <v>0</v>
      </c>
      <c r="BR127" s="11" t="b">
        <f t="shared" si="50"/>
        <v>0</v>
      </c>
      <c r="BS127" s="5" t="s">
        <v>1061</v>
      </c>
      <c r="BT127" s="5" t="s">
        <v>1123</v>
      </c>
      <c r="BU127" s="11" t="b">
        <f t="shared" si="34"/>
        <v>0</v>
      </c>
      <c r="BV127" s="11" t="b">
        <f t="shared" si="35"/>
        <v>1</v>
      </c>
      <c r="BW127" s="11" t="b">
        <f t="shared" si="47"/>
        <v>1</v>
      </c>
      <c r="BX127" s="11" t="b">
        <f t="shared" si="47"/>
        <v>0</v>
      </c>
      <c r="BY127" s="11" t="b">
        <f t="shared" si="47"/>
        <v>0</v>
      </c>
      <c r="BZ127" s="11" t="b">
        <f t="shared" si="47"/>
        <v>0</v>
      </c>
      <c r="CA127" s="11" t="b">
        <f t="shared" si="47"/>
        <v>0</v>
      </c>
      <c r="CB127" s="11" t="b">
        <f t="shared" si="47"/>
        <v>0</v>
      </c>
      <c r="CC127" s="11" t="b">
        <f t="shared" si="47"/>
        <v>0</v>
      </c>
      <c r="CD127" s="11" t="b">
        <f t="shared" si="47"/>
        <v>0</v>
      </c>
      <c r="CE127" s="11" t="b">
        <f t="shared" si="47"/>
        <v>0</v>
      </c>
      <c r="CF127" s="11" t="b">
        <f t="shared" si="47"/>
        <v>0</v>
      </c>
      <c r="CG127" s="11" t="b">
        <f t="shared" si="47"/>
        <v>0</v>
      </c>
      <c r="CH127" s="11" t="b">
        <f t="shared" si="47"/>
        <v>0</v>
      </c>
      <c r="CI127" s="11" t="b">
        <f t="shared" si="47"/>
        <v>0</v>
      </c>
      <c r="CJ127" s="11" t="b">
        <f t="shared" si="46"/>
        <v>0</v>
      </c>
      <c r="CK127" s="11" t="b">
        <f t="shared" si="37"/>
        <v>0</v>
      </c>
      <c r="CL127" s="11" t="b">
        <f t="shared" si="36"/>
        <v>0</v>
      </c>
    </row>
    <row r="128" spans="1:91">
      <c r="A128" t="s">
        <v>927</v>
      </c>
      <c r="B128" t="s">
        <v>928</v>
      </c>
      <c r="C128" t="s">
        <v>802</v>
      </c>
      <c r="D128" t="s">
        <v>70</v>
      </c>
      <c r="E128" t="s">
        <v>71</v>
      </c>
      <c r="F128" t="s">
        <v>56</v>
      </c>
      <c r="G128" t="s">
        <v>124</v>
      </c>
      <c r="H128" t="s">
        <v>640</v>
      </c>
      <c r="I128" t="str">
        <f t="shared" si="30"/>
        <v>Latvia</v>
      </c>
      <c r="J128" t="s">
        <v>74</v>
      </c>
      <c r="K128" t="s">
        <v>85</v>
      </c>
      <c r="L128">
        <v>3</v>
      </c>
      <c r="M128">
        <v>3</v>
      </c>
      <c r="N128">
        <v>2</v>
      </c>
      <c r="O128">
        <v>3</v>
      </c>
      <c r="P128">
        <v>2</v>
      </c>
      <c r="Q128">
        <v>4</v>
      </c>
      <c r="R128">
        <v>2</v>
      </c>
      <c r="S128">
        <v>0</v>
      </c>
      <c r="U128">
        <v>4</v>
      </c>
      <c r="V128">
        <v>2</v>
      </c>
      <c r="W128">
        <v>2</v>
      </c>
      <c r="X128">
        <v>3</v>
      </c>
      <c r="Y128">
        <v>3</v>
      </c>
      <c r="Z128">
        <v>3</v>
      </c>
      <c r="AA128">
        <v>4</v>
      </c>
      <c r="AB128">
        <v>2</v>
      </c>
      <c r="AC128">
        <v>1</v>
      </c>
      <c r="AD128">
        <v>5</v>
      </c>
      <c r="AE128" s="35">
        <v>2</v>
      </c>
      <c r="AF128">
        <v>3</v>
      </c>
      <c r="AG128">
        <v>1</v>
      </c>
      <c r="AH128">
        <v>1</v>
      </c>
      <c r="AI128">
        <v>4</v>
      </c>
      <c r="AJ128">
        <v>1</v>
      </c>
      <c r="AK128">
        <v>1</v>
      </c>
      <c r="AL128">
        <v>2</v>
      </c>
      <c r="AM128">
        <v>1</v>
      </c>
      <c r="AN128">
        <v>2</v>
      </c>
      <c r="AO128">
        <v>3</v>
      </c>
      <c r="AP128">
        <v>1</v>
      </c>
      <c r="AQ128">
        <v>1</v>
      </c>
      <c r="AR128">
        <v>6</v>
      </c>
      <c r="AS128">
        <v>4</v>
      </c>
      <c r="AT128">
        <f t="shared" si="42"/>
        <v>1.875</v>
      </c>
      <c r="AU128">
        <f t="shared" si="31"/>
        <v>0</v>
      </c>
      <c r="AV128">
        <f t="shared" si="43"/>
        <v>3</v>
      </c>
      <c r="AW128">
        <f t="shared" si="32"/>
        <v>0</v>
      </c>
      <c r="AX128" t="s">
        <v>297</v>
      </c>
      <c r="AY128" t="s">
        <v>186</v>
      </c>
      <c r="AZ128" t="s">
        <v>929</v>
      </c>
      <c r="BA128">
        <v>1</v>
      </c>
      <c r="BC128">
        <f t="shared" si="48"/>
        <v>1</v>
      </c>
      <c r="BD128">
        <v>2</v>
      </c>
      <c r="BE128">
        <v>5</v>
      </c>
      <c r="BF128">
        <f t="shared" si="33"/>
        <v>1</v>
      </c>
      <c r="BG128" t="s">
        <v>930</v>
      </c>
      <c r="BH128" t="s">
        <v>931</v>
      </c>
      <c r="BI128" s="1">
        <v>1.577546296296296E-2</v>
      </c>
      <c r="BJ128" t="s">
        <v>932</v>
      </c>
      <c r="BK128" s="5" t="s">
        <v>1042</v>
      </c>
      <c r="BM128" s="11" t="b">
        <f t="shared" si="49"/>
        <v>0</v>
      </c>
      <c r="BN128" s="11" t="b">
        <f t="shared" si="49"/>
        <v>0</v>
      </c>
      <c r="BO128" s="11" t="b">
        <f t="shared" si="49"/>
        <v>0</v>
      </c>
      <c r="BP128" s="11" t="b">
        <f t="shared" si="49"/>
        <v>0</v>
      </c>
      <c r="BQ128" s="11" t="b">
        <f t="shared" si="50"/>
        <v>0</v>
      </c>
      <c r="BR128" s="11" t="b">
        <f t="shared" si="50"/>
        <v>0</v>
      </c>
      <c r="BS128" s="5" t="s">
        <v>1065</v>
      </c>
      <c r="BU128" s="11" t="b">
        <f t="shared" si="34"/>
        <v>0</v>
      </c>
      <c r="BV128" s="11" t="b">
        <f t="shared" si="35"/>
        <v>0</v>
      </c>
      <c r="BW128" s="11" t="b">
        <f t="shared" si="47"/>
        <v>0</v>
      </c>
      <c r="BX128" s="11" t="b">
        <f t="shared" si="47"/>
        <v>0</v>
      </c>
      <c r="BY128" s="11" t="b">
        <f t="shared" si="47"/>
        <v>0</v>
      </c>
      <c r="BZ128" s="11" t="b">
        <f t="shared" si="47"/>
        <v>0</v>
      </c>
      <c r="CA128" s="11" t="b">
        <f t="shared" si="47"/>
        <v>0</v>
      </c>
      <c r="CB128" s="11" t="b">
        <f t="shared" si="47"/>
        <v>0</v>
      </c>
      <c r="CC128" s="11" t="b">
        <f t="shared" si="47"/>
        <v>0</v>
      </c>
      <c r="CD128" s="11" t="b">
        <f t="shared" si="47"/>
        <v>0</v>
      </c>
      <c r="CE128" s="11" t="b">
        <f t="shared" si="47"/>
        <v>0</v>
      </c>
      <c r="CF128" s="11" t="b">
        <f t="shared" si="47"/>
        <v>0</v>
      </c>
      <c r="CG128" s="11" t="b">
        <f t="shared" si="47"/>
        <v>0</v>
      </c>
      <c r="CH128" s="11" t="b">
        <f t="shared" si="47"/>
        <v>0</v>
      </c>
      <c r="CI128" s="11" t="b">
        <f t="shared" si="47"/>
        <v>0</v>
      </c>
      <c r="CJ128" s="11" t="b">
        <f t="shared" si="46"/>
        <v>1</v>
      </c>
      <c r="CK128" s="11" t="b">
        <f t="shared" si="37"/>
        <v>0</v>
      </c>
      <c r="CL128" s="11" t="b">
        <f t="shared" si="36"/>
        <v>0</v>
      </c>
      <c r="CM128" t="s">
        <v>933</v>
      </c>
    </row>
    <row r="129" spans="1:91">
      <c r="A129" t="s">
        <v>934</v>
      </c>
      <c r="B129" t="s">
        <v>935</v>
      </c>
      <c r="C129" t="s">
        <v>802</v>
      </c>
      <c r="D129" t="s">
        <v>54</v>
      </c>
      <c r="E129" t="s">
        <v>82</v>
      </c>
      <c r="F129" t="s">
        <v>83</v>
      </c>
      <c r="G129" t="s">
        <v>96</v>
      </c>
      <c r="H129" t="s">
        <v>58</v>
      </c>
      <c r="I129" t="str">
        <f t="shared" si="30"/>
        <v>Portugal</v>
      </c>
      <c r="J129" t="s">
        <v>74</v>
      </c>
      <c r="K129" t="s">
        <v>60</v>
      </c>
      <c r="L129">
        <v>3</v>
      </c>
      <c r="M129">
        <v>3</v>
      </c>
      <c r="N129">
        <v>3</v>
      </c>
      <c r="O129">
        <v>2</v>
      </c>
      <c r="P129">
        <v>4</v>
      </c>
      <c r="Q129">
        <v>5</v>
      </c>
      <c r="R129">
        <v>4</v>
      </c>
      <c r="S129">
        <v>0</v>
      </c>
      <c r="U129">
        <v>5</v>
      </c>
      <c r="V129">
        <v>5</v>
      </c>
      <c r="W129">
        <v>5</v>
      </c>
      <c r="X129">
        <v>4</v>
      </c>
      <c r="Y129">
        <v>5</v>
      </c>
      <c r="Z129">
        <v>5</v>
      </c>
      <c r="AA129">
        <v>5</v>
      </c>
      <c r="AB129">
        <v>4</v>
      </c>
      <c r="AC129">
        <v>4</v>
      </c>
      <c r="AD129">
        <v>2</v>
      </c>
      <c r="AE129" s="35">
        <v>6</v>
      </c>
      <c r="AF129">
        <v>4</v>
      </c>
      <c r="AG129">
        <v>4</v>
      </c>
      <c r="AH129">
        <v>4</v>
      </c>
      <c r="AI129">
        <v>6</v>
      </c>
      <c r="AJ129">
        <v>6</v>
      </c>
      <c r="AK129">
        <v>5</v>
      </c>
      <c r="AL129">
        <v>5</v>
      </c>
      <c r="AM129">
        <v>4</v>
      </c>
      <c r="AN129">
        <v>5</v>
      </c>
      <c r="AO129">
        <v>4</v>
      </c>
      <c r="AP129">
        <v>4</v>
      </c>
      <c r="AQ129">
        <v>4</v>
      </c>
      <c r="AR129">
        <v>6</v>
      </c>
      <c r="AS129">
        <v>5</v>
      </c>
      <c r="AT129">
        <f t="shared" si="42"/>
        <v>5</v>
      </c>
      <c r="AU129">
        <f t="shared" si="31"/>
        <v>1</v>
      </c>
      <c r="AV129">
        <f t="shared" si="43"/>
        <v>4.375</v>
      </c>
      <c r="AW129">
        <f t="shared" si="32"/>
        <v>1</v>
      </c>
      <c r="AX129" t="s">
        <v>61</v>
      </c>
      <c r="AY129" t="s">
        <v>110</v>
      </c>
      <c r="AZ129" t="s">
        <v>111</v>
      </c>
      <c r="BA129">
        <v>1</v>
      </c>
      <c r="BC129">
        <f t="shared" si="48"/>
        <v>1</v>
      </c>
      <c r="BD129">
        <v>1</v>
      </c>
      <c r="BE129">
        <v>3</v>
      </c>
      <c r="BF129">
        <f t="shared" si="33"/>
        <v>1</v>
      </c>
      <c r="BG129" t="s">
        <v>64</v>
      </c>
      <c r="BH129" t="s">
        <v>65</v>
      </c>
      <c r="BI129" s="1">
        <v>2.2106481481481478E-3</v>
      </c>
      <c r="BJ129" t="s">
        <v>936</v>
      </c>
      <c r="BK129" s="5" t="s">
        <v>736</v>
      </c>
      <c r="BL129" s="5" t="s">
        <v>1159</v>
      </c>
      <c r="BM129" s="11" t="b">
        <f t="shared" si="49"/>
        <v>0</v>
      </c>
      <c r="BN129" s="11" t="b">
        <f t="shared" si="49"/>
        <v>0</v>
      </c>
      <c r="BO129" s="11" t="b">
        <f t="shared" si="49"/>
        <v>1</v>
      </c>
      <c r="BP129" s="11" t="b">
        <f t="shared" si="49"/>
        <v>0</v>
      </c>
      <c r="BQ129" s="11" t="b">
        <f t="shared" si="50"/>
        <v>0</v>
      </c>
      <c r="BR129" s="11" t="b">
        <f t="shared" si="50"/>
        <v>0</v>
      </c>
      <c r="BU129" s="11" t="b">
        <f t="shared" si="34"/>
        <v>0</v>
      </c>
      <c r="BV129" s="11" t="b">
        <f t="shared" si="35"/>
        <v>0</v>
      </c>
      <c r="BW129" s="11" t="b">
        <f t="shared" si="47"/>
        <v>0</v>
      </c>
      <c r="BX129" s="11" t="b">
        <f t="shared" si="47"/>
        <v>0</v>
      </c>
      <c r="BY129" s="11" t="b">
        <f t="shared" si="47"/>
        <v>0</v>
      </c>
      <c r="BZ129" s="11" t="b">
        <f t="shared" si="47"/>
        <v>0</v>
      </c>
      <c r="CA129" s="11" t="b">
        <f t="shared" si="47"/>
        <v>0</v>
      </c>
      <c r="CB129" s="11" t="b">
        <f t="shared" si="47"/>
        <v>0</v>
      </c>
      <c r="CC129" s="11" t="b">
        <f t="shared" si="47"/>
        <v>0</v>
      </c>
      <c r="CD129" s="11" t="b">
        <f t="shared" si="47"/>
        <v>0</v>
      </c>
      <c r="CE129" s="11" t="b">
        <f t="shared" si="47"/>
        <v>0</v>
      </c>
      <c r="CF129" s="11" t="b">
        <f t="shared" si="47"/>
        <v>0</v>
      </c>
      <c r="CG129" s="11" t="b">
        <f t="shared" si="47"/>
        <v>0</v>
      </c>
      <c r="CH129" s="11" t="b">
        <f t="shared" si="47"/>
        <v>0</v>
      </c>
      <c r="CI129" s="11" t="b">
        <f t="shared" si="47"/>
        <v>0</v>
      </c>
      <c r="CJ129" s="11" t="b">
        <f t="shared" si="46"/>
        <v>0</v>
      </c>
      <c r="CK129" s="11" t="b">
        <f t="shared" si="37"/>
        <v>0</v>
      </c>
      <c r="CL129" s="11" t="b">
        <f t="shared" si="36"/>
        <v>0</v>
      </c>
    </row>
    <row r="130" spans="1:91">
      <c r="A130" t="s">
        <v>937</v>
      </c>
      <c r="B130" t="s">
        <v>938</v>
      </c>
      <c r="C130" t="s">
        <v>802</v>
      </c>
      <c r="D130" t="s">
        <v>54</v>
      </c>
      <c r="E130" t="s">
        <v>55</v>
      </c>
      <c r="F130" t="s">
        <v>56</v>
      </c>
      <c r="G130" t="s">
        <v>72</v>
      </c>
      <c r="H130" t="s">
        <v>58</v>
      </c>
      <c r="I130" t="str">
        <f t="shared" si="30"/>
        <v>Portugal</v>
      </c>
      <c r="J130" t="s">
        <v>59</v>
      </c>
      <c r="K130" t="s">
        <v>60</v>
      </c>
      <c r="L130">
        <v>2</v>
      </c>
      <c r="M130">
        <v>5</v>
      </c>
      <c r="N130">
        <v>4</v>
      </c>
      <c r="O130">
        <v>3</v>
      </c>
      <c r="P130">
        <v>6</v>
      </c>
      <c r="Q130">
        <v>5</v>
      </c>
      <c r="R130">
        <v>5</v>
      </c>
      <c r="S130">
        <v>0</v>
      </c>
      <c r="U130">
        <v>5</v>
      </c>
      <c r="V130">
        <v>4</v>
      </c>
      <c r="W130">
        <v>5</v>
      </c>
      <c r="X130">
        <v>1</v>
      </c>
      <c r="Y130">
        <v>1</v>
      </c>
      <c r="Z130">
        <v>2</v>
      </c>
      <c r="AA130">
        <v>2</v>
      </c>
      <c r="AB130">
        <v>3</v>
      </c>
      <c r="AC130">
        <v>3</v>
      </c>
      <c r="AD130">
        <v>3</v>
      </c>
      <c r="AE130" s="35">
        <v>3</v>
      </c>
      <c r="AF130">
        <v>3</v>
      </c>
      <c r="AG130">
        <v>5</v>
      </c>
      <c r="AH130">
        <v>3</v>
      </c>
      <c r="AI130">
        <v>5</v>
      </c>
      <c r="AJ130">
        <v>4</v>
      </c>
      <c r="AK130">
        <v>4</v>
      </c>
      <c r="AL130">
        <v>4</v>
      </c>
      <c r="AM130">
        <v>4</v>
      </c>
      <c r="AN130">
        <v>4</v>
      </c>
      <c r="AO130">
        <v>4</v>
      </c>
      <c r="AP130">
        <v>5</v>
      </c>
      <c r="AQ130">
        <v>3</v>
      </c>
      <c r="AR130">
        <v>6</v>
      </c>
      <c r="AS130">
        <v>3</v>
      </c>
      <c r="AT130">
        <f t="shared" si="42"/>
        <v>3.875</v>
      </c>
      <c r="AU130">
        <f t="shared" si="31"/>
        <v>1</v>
      </c>
      <c r="AV130">
        <f t="shared" si="43"/>
        <v>2.625</v>
      </c>
      <c r="AW130">
        <f t="shared" si="32"/>
        <v>0</v>
      </c>
      <c r="AX130" t="s">
        <v>86</v>
      </c>
      <c r="AY130" t="s">
        <v>939</v>
      </c>
      <c r="AZ130" t="s">
        <v>940</v>
      </c>
      <c r="BA130">
        <v>0</v>
      </c>
      <c r="BB130">
        <v>2</v>
      </c>
      <c r="BC130">
        <f t="shared" si="48"/>
        <v>2</v>
      </c>
      <c r="BD130">
        <v>1</v>
      </c>
      <c r="BE130">
        <v>2</v>
      </c>
      <c r="BF130">
        <f t="shared" si="33"/>
        <v>1</v>
      </c>
      <c r="BG130" t="s">
        <v>168</v>
      </c>
      <c r="BH130" t="s">
        <v>90</v>
      </c>
      <c r="BI130" s="1">
        <v>4.1666666666666666E-3</v>
      </c>
      <c r="BK130" s="5" t="s">
        <v>1041</v>
      </c>
      <c r="BM130" s="11" t="b">
        <f t="shared" si="49"/>
        <v>0</v>
      </c>
      <c r="BN130" s="11" t="b">
        <f t="shared" si="49"/>
        <v>0</v>
      </c>
      <c r="BO130" s="11" t="b">
        <f t="shared" si="49"/>
        <v>0</v>
      </c>
      <c r="BP130" s="11" t="b">
        <f t="shared" si="49"/>
        <v>0</v>
      </c>
      <c r="BQ130" s="11" t="b">
        <f t="shared" si="50"/>
        <v>0</v>
      </c>
      <c r="BR130" s="11" t="b">
        <f t="shared" si="50"/>
        <v>0</v>
      </c>
      <c r="BU130" s="11" t="b">
        <f t="shared" si="34"/>
        <v>0</v>
      </c>
      <c r="BV130" s="11" t="b">
        <f t="shared" si="35"/>
        <v>0</v>
      </c>
      <c r="BW130" s="11" t="b">
        <f t="shared" si="47"/>
        <v>0</v>
      </c>
      <c r="BX130" s="11" t="b">
        <f t="shared" si="47"/>
        <v>0</v>
      </c>
      <c r="BY130" s="11" t="b">
        <f t="shared" si="47"/>
        <v>0</v>
      </c>
      <c r="BZ130" s="11" t="b">
        <f t="shared" si="47"/>
        <v>0</v>
      </c>
      <c r="CA130" s="11" t="b">
        <f t="shared" si="47"/>
        <v>0</v>
      </c>
      <c r="CB130" s="11" t="b">
        <f t="shared" si="47"/>
        <v>0</v>
      </c>
      <c r="CC130" s="11" t="b">
        <f t="shared" si="47"/>
        <v>0</v>
      </c>
      <c r="CD130" s="11" t="b">
        <f t="shared" si="47"/>
        <v>0</v>
      </c>
      <c r="CE130" s="11" t="b">
        <f t="shared" si="47"/>
        <v>0</v>
      </c>
      <c r="CF130" s="11" t="b">
        <f t="shared" si="47"/>
        <v>0</v>
      </c>
      <c r="CG130" s="11" t="b">
        <f t="shared" si="47"/>
        <v>0</v>
      </c>
      <c r="CH130" s="11" t="b">
        <f t="shared" si="47"/>
        <v>0</v>
      </c>
      <c r="CI130" s="11" t="b">
        <f t="shared" si="47"/>
        <v>0</v>
      </c>
      <c r="CJ130" s="11" t="b">
        <f t="shared" si="46"/>
        <v>0</v>
      </c>
      <c r="CK130" s="11" t="b">
        <f t="shared" si="37"/>
        <v>0</v>
      </c>
      <c r="CL130" s="11" t="b">
        <f t="shared" si="36"/>
        <v>0</v>
      </c>
    </row>
    <row r="131" spans="1:91">
      <c r="A131" t="s">
        <v>941</v>
      </c>
      <c r="B131" t="s">
        <v>942</v>
      </c>
      <c r="C131" t="s">
        <v>802</v>
      </c>
      <c r="D131" t="s">
        <v>54</v>
      </c>
      <c r="E131" t="s">
        <v>82</v>
      </c>
      <c r="F131" t="s">
        <v>56</v>
      </c>
      <c r="G131" t="s">
        <v>72</v>
      </c>
      <c r="H131" t="s">
        <v>254</v>
      </c>
      <c r="I131" t="str">
        <f t="shared" si="30"/>
        <v>Poland</v>
      </c>
      <c r="J131" t="s">
        <v>59</v>
      </c>
      <c r="K131" t="s">
        <v>60</v>
      </c>
      <c r="L131">
        <v>0</v>
      </c>
      <c r="M131">
        <v>1</v>
      </c>
      <c r="N131">
        <v>2</v>
      </c>
      <c r="O131">
        <v>2</v>
      </c>
      <c r="P131">
        <v>0</v>
      </c>
      <c r="Q131">
        <v>4</v>
      </c>
      <c r="R131">
        <v>4</v>
      </c>
      <c r="S131">
        <v>0</v>
      </c>
      <c r="U131">
        <v>6</v>
      </c>
      <c r="V131">
        <v>5</v>
      </c>
      <c r="W131">
        <v>5</v>
      </c>
      <c r="X131">
        <v>6</v>
      </c>
      <c r="Y131">
        <v>5</v>
      </c>
      <c r="Z131">
        <v>6</v>
      </c>
      <c r="AA131">
        <v>6</v>
      </c>
      <c r="AB131">
        <v>4</v>
      </c>
      <c r="AC131">
        <v>1</v>
      </c>
      <c r="AD131">
        <v>5</v>
      </c>
      <c r="AE131" s="35">
        <v>4</v>
      </c>
      <c r="AF131">
        <v>4</v>
      </c>
      <c r="AG131">
        <v>1</v>
      </c>
      <c r="AH131">
        <v>4</v>
      </c>
      <c r="AI131">
        <v>4</v>
      </c>
      <c r="AJ131">
        <v>5</v>
      </c>
      <c r="AK131">
        <v>4</v>
      </c>
      <c r="AL131">
        <v>5</v>
      </c>
      <c r="AM131">
        <v>2</v>
      </c>
      <c r="AN131">
        <v>1</v>
      </c>
      <c r="AO131">
        <v>3</v>
      </c>
      <c r="AP131">
        <v>5</v>
      </c>
      <c r="AQ131">
        <v>1</v>
      </c>
      <c r="AR131">
        <v>6</v>
      </c>
      <c r="AS131">
        <v>2</v>
      </c>
      <c r="AT131">
        <f t="shared" ref="AT131:AT162" si="51">AVERAGE(AE131,AF131,AG131,AH131,AI131,AJ131,AK131,AL131)</f>
        <v>3.875</v>
      </c>
      <c r="AU131">
        <f t="shared" si="31"/>
        <v>1</v>
      </c>
      <c r="AV131">
        <f t="shared" ref="AV131:AV135" si="52">AVERAGE(AX133,V131,W131,X131:AB131,AD131)</f>
        <v>5.25</v>
      </c>
      <c r="AW131">
        <f t="shared" si="32"/>
        <v>1</v>
      </c>
      <c r="AX131" t="s">
        <v>61</v>
      </c>
      <c r="AY131" t="s">
        <v>298</v>
      </c>
      <c r="AZ131" t="s">
        <v>925</v>
      </c>
      <c r="BA131">
        <v>0</v>
      </c>
      <c r="BC131">
        <f t="shared" si="48"/>
        <v>0</v>
      </c>
      <c r="BD131">
        <v>1</v>
      </c>
      <c r="BE131">
        <v>2</v>
      </c>
      <c r="BF131">
        <f t="shared" si="33"/>
        <v>1</v>
      </c>
      <c r="BG131" t="s">
        <v>64</v>
      </c>
      <c r="BH131" t="s">
        <v>65</v>
      </c>
      <c r="BI131" s="1">
        <v>5.6249999999999989E-3</v>
      </c>
      <c r="BK131" s="5" t="s">
        <v>1041</v>
      </c>
      <c r="BM131" s="11" t="b">
        <f t="shared" si="49"/>
        <v>0</v>
      </c>
      <c r="BN131" s="11" t="b">
        <f t="shared" si="49"/>
        <v>0</v>
      </c>
      <c r="BO131" s="11" t="b">
        <f t="shared" si="49"/>
        <v>0</v>
      </c>
      <c r="BP131" s="11" t="b">
        <f t="shared" si="49"/>
        <v>0</v>
      </c>
      <c r="BQ131" s="11" t="b">
        <f t="shared" si="50"/>
        <v>0</v>
      </c>
      <c r="BR131" s="11" t="b">
        <f t="shared" si="50"/>
        <v>0</v>
      </c>
      <c r="BU131" s="11" t="b">
        <f t="shared" si="34"/>
        <v>0</v>
      </c>
      <c r="BV131" s="11" t="b">
        <f t="shared" si="35"/>
        <v>0</v>
      </c>
      <c r="BW131" s="11" t="b">
        <f t="shared" si="47"/>
        <v>0</v>
      </c>
      <c r="BX131" s="11" t="b">
        <f t="shared" si="47"/>
        <v>0</v>
      </c>
      <c r="BY131" s="11" t="b">
        <f t="shared" si="47"/>
        <v>0</v>
      </c>
      <c r="BZ131" s="11" t="b">
        <f t="shared" si="47"/>
        <v>0</v>
      </c>
      <c r="CA131" s="11" t="b">
        <f t="shared" si="47"/>
        <v>0</v>
      </c>
      <c r="CB131" s="11" t="b">
        <f t="shared" si="47"/>
        <v>0</v>
      </c>
      <c r="CC131" s="11" t="b">
        <f t="shared" si="47"/>
        <v>0</v>
      </c>
      <c r="CD131" s="11" t="b">
        <f t="shared" si="47"/>
        <v>0</v>
      </c>
      <c r="CE131" s="11" t="b">
        <f t="shared" si="47"/>
        <v>0</v>
      </c>
      <c r="CF131" s="11" t="b">
        <f t="shared" si="47"/>
        <v>0</v>
      </c>
      <c r="CG131" s="11" t="b">
        <f t="shared" si="47"/>
        <v>0</v>
      </c>
      <c r="CH131" s="11" t="b">
        <f t="shared" si="47"/>
        <v>0</v>
      </c>
      <c r="CI131" s="11" t="b">
        <f t="shared" si="47"/>
        <v>0</v>
      </c>
      <c r="CJ131" s="11" t="b">
        <f t="shared" si="47"/>
        <v>0</v>
      </c>
      <c r="CK131" s="11" t="b">
        <f t="shared" si="37"/>
        <v>0</v>
      </c>
      <c r="CL131" s="11" t="b">
        <f t="shared" si="36"/>
        <v>0</v>
      </c>
    </row>
    <row r="132" spans="1:91">
      <c r="A132" t="s">
        <v>943</v>
      </c>
      <c r="B132" t="s">
        <v>944</v>
      </c>
      <c r="C132" t="s">
        <v>802</v>
      </c>
      <c r="D132" t="s">
        <v>54</v>
      </c>
      <c r="E132" t="s">
        <v>71</v>
      </c>
      <c r="F132" t="s">
        <v>56</v>
      </c>
      <c r="G132" t="s">
        <v>96</v>
      </c>
      <c r="H132" t="s">
        <v>84</v>
      </c>
      <c r="I132" t="str">
        <f t="shared" ref="I132:I179" si="53">H132</f>
        <v>United States</v>
      </c>
      <c r="J132" t="s">
        <v>59</v>
      </c>
      <c r="K132" t="s">
        <v>60</v>
      </c>
      <c r="L132">
        <v>0</v>
      </c>
      <c r="M132">
        <v>1</v>
      </c>
      <c r="N132">
        <v>2</v>
      </c>
      <c r="O132">
        <v>2</v>
      </c>
      <c r="P132">
        <v>3</v>
      </c>
      <c r="Q132">
        <v>3</v>
      </c>
      <c r="R132">
        <v>2</v>
      </c>
      <c r="S132">
        <v>1</v>
      </c>
      <c r="T132">
        <v>3</v>
      </c>
      <c r="V132">
        <v>4</v>
      </c>
      <c r="W132">
        <v>4</v>
      </c>
      <c r="X132">
        <v>2</v>
      </c>
      <c r="Y132">
        <v>5</v>
      </c>
      <c r="Z132">
        <v>4</v>
      </c>
      <c r="AA132">
        <v>5</v>
      </c>
      <c r="AB132">
        <v>3</v>
      </c>
      <c r="AC132">
        <v>5</v>
      </c>
      <c r="AD132">
        <v>1</v>
      </c>
      <c r="AE132" s="35">
        <v>4</v>
      </c>
      <c r="AF132">
        <v>5</v>
      </c>
      <c r="AG132">
        <v>2</v>
      </c>
      <c r="AH132">
        <v>2</v>
      </c>
      <c r="AI132">
        <v>6</v>
      </c>
      <c r="AJ132">
        <v>5</v>
      </c>
      <c r="AK132">
        <v>5</v>
      </c>
      <c r="AL132">
        <v>6</v>
      </c>
      <c r="AM132">
        <v>3</v>
      </c>
      <c r="AN132">
        <v>4</v>
      </c>
      <c r="AO132">
        <v>4</v>
      </c>
      <c r="AP132">
        <v>4</v>
      </c>
      <c r="AQ132">
        <v>4</v>
      </c>
      <c r="AR132">
        <v>6</v>
      </c>
      <c r="AS132">
        <v>5</v>
      </c>
      <c r="AT132">
        <f t="shared" si="51"/>
        <v>4.375</v>
      </c>
      <c r="AU132">
        <f t="shared" ref="AU132:AU179" si="54">IF(AT132&gt;3,1,0)</f>
        <v>1</v>
      </c>
      <c r="AV132">
        <f t="shared" si="52"/>
        <v>3.5</v>
      </c>
      <c r="AW132">
        <f t="shared" ref="AW132:AW179" si="55">IF(AV132&gt;3, 1, 0)</f>
        <v>1</v>
      </c>
      <c r="AX132" t="s">
        <v>297</v>
      </c>
      <c r="AY132" t="s">
        <v>481</v>
      </c>
      <c r="AZ132" t="s">
        <v>945</v>
      </c>
      <c r="BA132">
        <v>1</v>
      </c>
      <c r="BC132">
        <f t="shared" si="48"/>
        <v>1</v>
      </c>
      <c r="BD132">
        <v>1</v>
      </c>
      <c r="BE132">
        <v>1</v>
      </c>
      <c r="BF132">
        <f t="shared" ref="BF132:BF145" si="56">IF(BE132=1,0,1)</f>
        <v>0</v>
      </c>
      <c r="BG132" t="s">
        <v>300</v>
      </c>
      <c r="BH132" t="s">
        <v>301</v>
      </c>
      <c r="BI132" s="1">
        <v>4.6412037037037038E-3</v>
      </c>
      <c r="BJ132" t="s">
        <v>946</v>
      </c>
      <c r="BK132" s="5" t="s">
        <v>1042</v>
      </c>
      <c r="BM132" s="11" t="b">
        <f t="shared" si="49"/>
        <v>0</v>
      </c>
      <c r="BN132" s="11" t="b">
        <f t="shared" si="49"/>
        <v>0</v>
      </c>
      <c r="BO132" s="11" t="b">
        <f t="shared" si="49"/>
        <v>0</v>
      </c>
      <c r="BP132" s="11" t="b">
        <f t="shared" si="49"/>
        <v>0</v>
      </c>
      <c r="BQ132" s="11" t="b">
        <f t="shared" si="50"/>
        <v>0</v>
      </c>
      <c r="BR132" s="11" t="b">
        <f t="shared" si="50"/>
        <v>0</v>
      </c>
      <c r="BS132" s="5" t="s">
        <v>1084</v>
      </c>
      <c r="BT132" s="5" t="s">
        <v>1124</v>
      </c>
      <c r="BU132" s="11" t="b">
        <f t="shared" ref="BU132:BU179" si="57">ISNUMBER(SEARCH($BU$2,BS132))</f>
        <v>0</v>
      </c>
      <c r="BV132" s="11" t="b">
        <f t="shared" ref="BV132:BV179" si="58">ISNUMBER(SEARCH("NLU",BS132))</f>
        <v>0</v>
      </c>
      <c r="BW132" s="11" t="b">
        <f t="shared" ref="BW132:CJ150" si="59">ISNUMBER(SEARCH(BW$2,$BS132))</f>
        <v>0</v>
      </c>
      <c r="BX132" s="11" t="b">
        <f t="shared" si="59"/>
        <v>0</v>
      </c>
      <c r="BY132" s="11" t="b">
        <f t="shared" si="59"/>
        <v>0</v>
      </c>
      <c r="BZ132" s="11" t="b">
        <f t="shared" si="59"/>
        <v>0</v>
      </c>
      <c r="CA132" s="11" t="b">
        <f t="shared" si="59"/>
        <v>0</v>
      </c>
      <c r="CB132" s="11" t="b">
        <f t="shared" si="59"/>
        <v>0</v>
      </c>
      <c r="CC132" s="11" t="b">
        <f t="shared" si="59"/>
        <v>0</v>
      </c>
      <c r="CD132" s="11" t="b">
        <f t="shared" si="59"/>
        <v>0</v>
      </c>
      <c r="CE132" s="11" t="b">
        <f t="shared" si="59"/>
        <v>0</v>
      </c>
      <c r="CF132" s="11" t="b">
        <f t="shared" si="59"/>
        <v>1</v>
      </c>
      <c r="CG132" s="11" t="b">
        <f t="shared" si="59"/>
        <v>0</v>
      </c>
      <c r="CH132" s="11" t="b">
        <f t="shared" si="59"/>
        <v>0</v>
      </c>
      <c r="CI132" s="11" t="b">
        <f t="shared" si="59"/>
        <v>0</v>
      </c>
      <c r="CJ132" s="11" t="b">
        <f t="shared" si="59"/>
        <v>0</v>
      </c>
      <c r="CK132" s="11" t="b">
        <f t="shared" si="37"/>
        <v>0</v>
      </c>
      <c r="CL132" s="11" t="b">
        <f t="shared" ref="CL132:CL179" si="60">ISNUMBER(SEARCH($CL$2,$BT132))</f>
        <v>0</v>
      </c>
    </row>
    <row r="133" spans="1:91">
      <c r="A133" t="s">
        <v>947</v>
      </c>
      <c r="B133" t="s">
        <v>948</v>
      </c>
      <c r="C133" t="s">
        <v>802</v>
      </c>
      <c r="D133" t="s">
        <v>54</v>
      </c>
      <c r="E133" t="s">
        <v>82</v>
      </c>
      <c r="F133" t="s">
        <v>56</v>
      </c>
      <c r="G133" t="s">
        <v>72</v>
      </c>
      <c r="H133" t="s">
        <v>949</v>
      </c>
      <c r="I133" t="str">
        <f t="shared" si="53"/>
        <v>America</v>
      </c>
      <c r="J133" t="s">
        <v>59</v>
      </c>
      <c r="K133" t="s">
        <v>60</v>
      </c>
      <c r="L133">
        <v>4</v>
      </c>
      <c r="M133">
        <v>2</v>
      </c>
      <c r="N133">
        <v>1</v>
      </c>
      <c r="O133">
        <v>5</v>
      </c>
      <c r="P133">
        <v>4</v>
      </c>
      <c r="Q133">
        <v>4</v>
      </c>
      <c r="R133">
        <v>4</v>
      </c>
      <c r="S133">
        <v>-1</v>
      </c>
      <c r="V133">
        <v>5</v>
      </c>
      <c r="W133">
        <v>6</v>
      </c>
      <c r="X133">
        <v>5</v>
      </c>
      <c r="Y133">
        <v>5</v>
      </c>
      <c r="Z133">
        <v>6</v>
      </c>
      <c r="AA133">
        <v>5</v>
      </c>
      <c r="AB133">
        <v>4</v>
      </c>
      <c r="AC133">
        <v>0</v>
      </c>
      <c r="AD133">
        <v>6</v>
      </c>
      <c r="AE133" s="35">
        <v>4</v>
      </c>
      <c r="AF133">
        <v>5</v>
      </c>
      <c r="AG133">
        <v>4</v>
      </c>
      <c r="AH133">
        <v>6</v>
      </c>
      <c r="AI133">
        <v>5</v>
      </c>
      <c r="AJ133">
        <v>4</v>
      </c>
      <c r="AK133">
        <v>6</v>
      </c>
      <c r="AL133">
        <v>5</v>
      </c>
      <c r="AM133">
        <v>5</v>
      </c>
      <c r="AN133">
        <v>4</v>
      </c>
      <c r="AO133">
        <v>5</v>
      </c>
      <c r="AP133">
        <v>5</v>
      </c>
      <c r="AQ133">
        <v>5</v>
      </c>
      <c r="AR133">
        <v>6</v>
      </c>
      <c r="AS133">
        <v>5</v>
      </c>
      <c r="AT133">
        <f t="shared" si="51"/>
        <v>4.875</v>
      </c>
      <c r="AU133">
        <f t="shared" si="54"/>
        <v>1</v>
      </c>
      <c r="AV133">
        <f t="shared" si="52"/>
        <v>5.25</v>
      </c>
      <c r="AW133">
        <f t="shared" si="55"/>
        <v>1</v>
      </c>
      <c r="AX133" t="s">
        <v>61</v>
      </c>
      <c r="AY133" t="s">
        <v>166</v>
      </c>
      <c r="AZ133" t="s">
        <v>239</v>
      </c>
      <c r="BA133">
        <v>1</v>
      </c>
      <c r="BC133">
        <f t="shared" si="48"/>
        <v>1</v>
      </c>
      <c r="BD133">
        <v>1</v>
      </c>
      <c r="BE133">
        <v>1</v>
      </c>
      <c r="BF133">
        <f t="shared" si="56"/>
        <v>0</v>
      </c>
      <c r="BG133" t="s">
        <v>181</v>
      </c>
      <c r="BH133" t="s">
        <v>65</v>
      </c>
      <c r="BI133" s="1">
        <v>2.2569444444444447E-3</v>
      </c>
      <c r="BK133" s="5" t="s">
        <v>1041</v>
      </c>
      <c r="BM133" s="11" t="b">
        <f t="shared" si="49"/>
        <v>0</v>
      </c>
      <c r="BN133" s="11" t="b">
        <f t="shared" si="49"/>
        <v>0</v>
      </c>
      <c r="BO133" s="11" t="b">
        <f t="shared" si="49"/>
        <v>0</v>
      </c>
      <c r="BP133" s="11" t="b">
        <f t="shared" si="49"/>
        <v>0</v>
      </c>
      <c r="BQ133" s="11" t="b">
        <f t="shared" si="50"/>
        <v>0</v>
      </c>
      <c r="BR133" s="11" t="b">
        <f t="shared" si="50"/>
        <v>0</v>
      </c>
      <c r="BU133" s="11" t="b">
        <f t="shared" si="57"/>
        <v>0</v>
      </c>
      <c r="BV133" s="11" t="b">
        <f t="shared" si="58"/>
        <v>0</v>
      </c>
      <c r="BW133" s="11" t="b">
        <f t="shared" si="59"/>
        <v>0</v>
      </c>
      <c r="BX133" s="11" t="b">
        <f t="shared" si="59"/>
        <v>0</v>
      </c>
      <c r="BY133" s="11" t="b">
        <f t="shared" si="59"/>
        <v>0</v>
      </c>
      <c r="BZ133" s="11" t="b">
        <f t="shared" si="59"/>
        <v>0</v>
      </c>
      <c r="CA133" s="11" t="b">
        <f t="shared" si="59"/>
        <v>0</v>
      </c>
      <c r="CB133" s="11" t="b">
        <f t="shared" si="59"/>
        <v>0</v>
      </c>
      <c r="CC133" s="11" t="b">
        <f t="shared" si="59"/>
        <v>0</v>
      </c>
      <c r="CD133" s="11" t="b">
        <f t="shared" si="59"/>
        <v>0</v>
      </c>
      <c r="CE133" s="11" t="b">
        <f t="shared" si="59"/>
        <v>0</v>
      </c>
      <c r="CF133" s="11" t="b">
        <f t="shared" si="59"/>
        <v>0</v>
      </c>
      <c r="CG133" s="11" t="b">
        <f t="shared" si="59"/>
        <v>0</v>
      </c>
      <c r="CH133" s="11" t="b">
        <f t="shared" si="59"/>
        <v>0</v>
      </c>
      <c r="CI133" s="11" t="b">
        <f t="shared" si="59"/>
        <v>0</v>
      </c>
      <c r="CJ133" s="11" t="b">
        <f t="shared" si="59"/>
        <v>0</v>
      </c>
      <c r="CK133" s="11" t="b">
        <f t="shared" ref="CK133:CK179" si="61">ISNUMBER(SEARCH($CK$2,BT133))</f>
        <v>0</v>
      </c>
      <c r="CL133" s="11" t="b">
        <f t="shared" si="60"/>
        <v>0</v>
      </c>
    </row>
    <row r="134" spans="1:91">
      <c r="A134" t="s">
        <v>950</v>
      </c>
      <c r="B134" t="s">
        <v>951</v>
      </c>
      <c r="C134" t="s">
        <v>802</v>
      </c>
      <c r="D134" t="s">
        <v>81</v>
      </c>
      <c r="E134" t="s">
        <v>71</v>
      </c>
      <c r="F134" t="s">
        <v>132</v>
      </c>
      <c r="G134" t="s">
        <v>96</v>
      </c>
      <c r="H134" t="s">
        <v>125</v>
      </c>
      <c r="I134" t="str">
        <f t="shared" si="53"/>
        <v>United Kingdom</v>
      </c>
      <c r="J134" t="s">
        <v>74</v>
      </c>
      <c r="K134" t="s">
        <v>98</v>
      </c>
      <c r="L134">
        <v>1</v>
      </c>
      <c r="M134">
        <v>2</v>
      </c>
      <c r="N134">
        <v>4</v>
      </c>
      <c r="O134">
        <v>2</v>
      </c>
      <c r="P134">
        <v>6</v>
      </c>
      <c r="Q134">
        <v>4</v>
      </c>
      <c r="R134">
        <v>5</v>
      </c>
      <c r="S134">
        <v>1</v>
      </c>
      <c r="T134">
        <v>2</v>
      </c>
      <c r="V134">
        <v>2</v>
      </c>
      <c r="W134">
        <v>3</v>
      </c>
      <c r="X134">
        <v>4</v>
      </c>
      <c r="Y134">
        <v>3</v>
      </c>
      <c r="Z134">
        <v>5</v>
      </c>
      <c r="AA134">
        <v>5</v>
      </c>
      <c r="AB134">
        <v>1</v>
      </c>
      <c r="AC134">
        <v>5</v>
      </c>
      <c r="AD134">
        <v>1</v>
      </c>
      <c r="AE134" s="35">
        <v>4</v>
      </c>
      <c r="AF134">
        <v>5</v>
      </c>
      <c r="AG134">
        <v>3</v>
      </c>
      <c r="AH134">
        <v>4</v>
      </c>
      <c r="AI134">
        <v>6</v>
      </c>
      <c r="AJ134">
        <v>4</v>
      </c>
      <c r="AK134">
        <v>2</v>
      </c>
      <c r="AL134">
        <v>3</v>
      </c>
      <c r="AM134">
        <v>2</v>
      </c>
      <c r="AN134">
        <v>2</v>
      </c>
      <c r="AO134">
        <v>2</v>
      </c>
      <c r="AP134">
        <v>2</v>
      </c>
      <c r="AQ134">
        <v>2</v>
      </c>
      <c r="AR134">
        <v>6</v>
      </c>
      <c r="AS134">
        <v>4</v>
      </c>
      <c r="AT134">
        <f t="shared" si="51"/>
        <v>3.875</v>
      </c>
      <c r="AU134">
        <f t="shared" si="54"/>
        <v>1</v>
      </c>
      <c r="AV134">
        <f t="shared" si="52"/>
        <v>3</v>
      </c>
      <c r="AW134">
        <f t="shared" si="55"/>
        <v>0</v>
      </c>
      <c r="AX134" t="s">
        <v>61</v>
      </c>
      <c r="AY134" t="s">
        <v>952</v>
      </c>
      <c r="AZ134" t="s">
        <v>953</v>
      </c>
      <c r="BA134">
        <v>1</v>
      </c>
      <c r="BC134">
        <f t="shared" si="48"/>
        <v>1</v>
      </c>
      <c r="BD134">
        <v>1</v>
      </c>
      <c r="BE134">
        <v>5</v>
      </c>
      <c r="BF134">
        <f t="shared" si="56"/>
        <v>1</v>
      </c>
      <c r="BG134" t="s">
        <v>64</v>
      </c>
      <c r="BH134" t="s">
        <v>65</v>
      </c>
      <c r="BI134" s="1">
        <v>7.4884259259259262E-3</v>
      </c>
      <c r="BJ134" t="s">
        <v>954</v>
      </c>
      <c r="BK134" s="5" t="s">
        <v>1042</v>
      </c>
      <c r="BM134" s="11" t="b">
        <f t="shared" si="49"/>
        <v>0</v>
      </c>
      <c r="BN134" s="11" t="b">
        <f t="shared" si="49"/>
        <v>0</v>
      </c>
      <c r="BO134" s="11" t="b">
        <f t="shared" si="49"/>
        <v>0</v>
      </c>
      <c r="BP134" s="11" t="b">
        <f t="shared" si="49"/>
        <v>0</v>
      </c>
      <c r="BQ134" s="11" t="b">
        <f t="shared" si="50"/>
        <v>0</v>
      </c>
      <c r="BR134" s="11" t="b">
        <f t="shared" si="50"/>
        <v>0</v>
      </c>
      <c r="BS134" s="5" t="s">
        <v>1125</v>
      </c>
      <c r="BT134" s="5" t="s">
        <v>1126</v>
      </c>
      <c r="BU134" s="11" t="b">
        <f t="shared" si="57"/>
        <v>0</v>
      </c>
      <c r="BV134" s="11" t="b">
        <f t="shared" si="58"/>
        <v>1</v>
      </c>
      <c r="BW134" s="11" t="b">
        <f t="shared" si="59"/>
        <v>0</v>
      </c>
      <c r="BX134" s="11" t="b">
        <f t="shared" si="59"/>
        <v>0</v>
      </c>
      <c r="BY134" s="11" t="b">
        <f t="shared" si="59"/>
        <v>0</v>
      </c>
      <c r="BZ134" s="11" t="b">
        <f t="shared" si="59"/>
        <v>1</v>
      </c>
      <c r="CA134" s="11" t="b">
        <f t="shared" si="59"/>
        <v>0</v>
      </c>
      <c r="CB134" s="11" t="b">
        <f t="shared" si="59"/>
        <v>0</v>
      </c>
      <c r="CC134" s="11" t="b">
        <f t="shared" si="59"/>
        <v>0</v>
      </c>
      <c r="CD134" s="11" t="b">
        <f t="shared" si="59"/>
        <v>0</v>
      </c>
      <c r="CE134" s="11" t="b">
        <f t="shared" si="59"/>
        <v>0</v>
      </c>
      <c r="CF134" s="11" t="b">
        <f t="shared" si="59"/>
        <v>0</v>
      </c>
      <c r="CG134" s="11" t="b">
        <f t="shared" si="59"/>
        <v>0</v>
      </c>
      <c r="CH134" s="11" t="b">
        <f t="shared" si="59"/>
        <v>0</v>
      </c>
      <c r="CI134" s="11" t="b">
        <f t="shared" si="59"/>
        <v>0</v>
      </c>
      <c r="CJ134" s="11" t="b">
        <f t="shared" si="59"/>
        <v>0</v>
      </c>
      <c r="CK134" s="11" t="b">
        <f t="shared" si="61"/>
        <v>0</v>
      </c>
      <c r="CL134" s="11" t="b">
        <f t="shared" si="60"/>
        <v>0</v>
      </c>
      <c r="CM134" t="s">
        <v>955</v>
      </c>
    </row>
    <row r="135" spans="1:91">
      <c r="A135" t="s">
        <v>956</v>
      </c>
      <c r="B135" t="s">
        <v>957</v>
      </c>
      <c r="C135" t="s">
        <v>802</v>
      </c>
      <c r="D135" t="s">
        <v>54</v>
      </c>
      <c r="E135" t="s">
        <v>71</v>
      </c>
      <c r="F135" t="s">
        <v>56</v>
      </c>
      <c r="G135" t="s">
        <v>96</v>
      </c>
      <c r="H135" t="s">
        <v>84</v>
      </c>
      <c r="I135" t="str">
        <f t="shared" si="53"/>
        <v>United States</v>
      </c>
      <c r="J135" t="s">
        <v>59</v>
      </c>
      <c r="K135" t="s">
        <v>60</v>
      </c>
      <c r="L135">
        <v>4</v>
      </c>
      <c r="M135">
        <v>3</v>
      </c>
      <c r="N135">
        <v>4</v>
      </c>
      <c r="O135">
        <v>4</v>
      </c>
      <c r="P135">
        <v>5</v>
      </c>
      <c r="Q135">
        <v>5</v>
      </c>
      <c r="R135">
        <v>5</v>
      </c>
      <c r="S135">
        <v>1</v>
      </c>
      <c r="T135">
        <v>3</v>
      </c>
      <c r="V135">
        <v>5</v>
      </c>
      <c r="W135">
        <v>5</v>
      </c>
      <c r="X135">
        <v>5</v>
      </c>
      <c r="Y135">
        <v>6</v>
      </c>
      <c r="Z135">
        <v>5</v>
      </c>
      <c r="AA135">
        <v>6</v>
      </c>
      <c r="AB135">
        <v>5</v>
      </c>
      <c r="AC135">
        <v>1</v>
      </c>
      <c r="AD135">
        <v>5</v>
      </c>
      <c r="AE135" s="35">
        <v>5</v>
      </c>
      <c r="AF135">
        <v>5</v>
      </c>
      <c r="AG135">
        <v>4</v>
      </c>
      <c r="AH135">
        <v>5</v>
      </c>
      <c r="AI135">
        <v>6</v>
      </c>
      <c r="AJ135">
        <v>5</v>
      </c>
      <c r="AK135">
        <v>5</v>
      </c>
      <c r="AL135">
        <v>5</v>
      </c>
      <c r="AM135">
        <v>6</v>
      </c>
      <c r="AN135">
        <v>5</v>
      </c>
      <c r="AO135">
        <v>6</v>
      </c>
      <c r="AP135">
        <v>6</v>
      </c>
      <c r="AQ135">
        <v>5</v>
      </c>
      <c r="AR135">
        <v>6</v>
      </c>
      <c r="AS135">
        <v>2</v>
      </c>
      <c r="AT135">
        <f t="shared" si="51"/>
        <v>5</v>
      </c>
      <c r="AU135">
        <f t="shared" si="54"/>
        <v>1</v>
      </c>
      <c r="AV135">
        <f t="shared" si="52"/>
        <v>5.25</v>
      </c>
      <c r="AW135">
        <f t="shared" si="55"/>
        <v>1</v>
      </c>
      <c r="AX135" t="s">
        <v>86</v>
      </c>
      <c r="AY135" t="s">
        <v>110</v>
      </c>
      <c r="AZ135" t="s">
        <v>958</v>
      </c>
      <c r="BA135">
        <v>0</v>
      </c>
      <c r="BB135">
        <v>1</v>
      </c>
      <c r="BC135">
        <f t="shared" si="48"/>
        <v>1</v>
      </c>
      <c r="BD135">
        <v>1</v>
      </c>
      <c r="BE135">
        <v>1</v>
      </c>
      <c r="BF135">
        <f t="shared" si="56"/>
        <v>0</v>
      </c>
      <c r="BG135" t="s">
        <v>106</v>
      </c>
      <c r="BH135" t="s">
        <v>90</v>
      </c>
      <c r="BI135" s="1">
        <v>4.5949074074074078E-3</v>
      </c>
      <c r="BJ135" t="s">
        <v>959</v>
      </c>
      <c r="BK135" s="5" t="s">
        <v>736</v>
      </c>
      <c r="BM135" s="11" t="b">
        <f t="shared" si="49"/>
        <v>0</v>
      </c>
      <c r="BN135" s="11" t="b">
        <f t="shared" si="49"/>
        <v>0</v>
      </c>
      <c r="BO135" s="11" t="b">
        <f t="shared" si="49"/>
        <v>0</v>
      </c>
      <c r="BP135" s="11" t="b">
        <f t="shared" si="49"/>
        <v>0</v>
      </c>
      <c r="BQ135" s="11" t="b">
        <f t="shared" si="50"/>
        <v>0</v>
      </c>
      <c r="BR135" s="11" t="b">
        <f t="shared" si="50"/>
        <v>0</v>
      </c>
      <c r="BU135" s="11" t="b">
        <f t="shared" si="57"/>
        <v>0</v>
      </c>
      <c r="BV135" s="11" t="b">
        <f t="shared" si="58"/>
        <v>0</v>
      </c>
      <c r="BW135" s="11" t="b">
        <f t="shared" si="59"/>
        <v>0</v>
      </c>
      <c r="BX135" s="11" t="b">
        <f t="shared" si="59"/>
        <v>0</v>
      </c>
      <c r="BY135" s="11" t="b">
        <f t="shared" si="59"/>
        <v>0</v>
      </c>
      <c r="BZ135" s="11" t="b">
        <f t="shared" si="59"/>
        <v>0</v>
      </c>
      <c r="CA135" s="11" t="b">
        <f t="shared" si="59"/>
        <v>0</v>
      </c>
      <c r="CB135" s="11" t="b">
        <f t="shared" si="59"/>
        <v>0</v>
      </c>
      <c r="CC135" s="11" t="b">
        <f t="shared" si="59"/>
        <v>0</v>
      </c>
      <c r="CD135" s="11" t="b">
        <f t="shared" si="59"/>
        <v>0</v>
      </c>
      <c r="CE135" s="11" t="b">
        <f t="shared" si="59"/>
        <v>0</v>
      </c>
      <c r="CF135" s="11" t="b">
        <f t="shared" si="59"/>
        <v>0</v>
      </c>
      <c r="CG135" s="11" t="b">
        <f t="shared" si="59"/>
        <v>0</v>
      </c>
      <c r="CH135" s="11" t="b">
        <f t="shared" si="59"/>
        <v>0</v>
      </c>
      <c r="CI135" s="11" t="b">
        <f t="shared" si="59"/>
        <v>0</v>
      </c>
      <c r="CJ135" s="11" t="b">
        <f t="shared" si="59"/>
        <v>0</v>
      </c>
      <c r="CK135" s="11" t="b">
        <f t="shared" si="61"/>
        <v>0</v>
      </c>
      <c r="CL135" s="11" t="b">
        <f t="shared" si="60"/>
        <v>0</v>
      </c>
      <c r="CM135" t="s">
        <v>960</v>
      </c>
    </row>
    <row r="136" spans="1:91">
      <c r="A136" t="s">
        <v>961</v>
      </c>
      <c r="B136" t="s">
        <v>962</v>
      </c>
      <c r="C136" t="s">
        <v>802</v>
      </c>
      <c r="D136" t="s">
        <v>54</v>
      </c>
      <c r="E136" t="s">
        <v>82</v>
      </c>
      <c r="F136" t="s">
        <v>132</v>
      </c>
      <c r="G136" t="s">
        <v>96</v>
      </c>
      <c r="H136" t="s">
        <v>84</v>
      </c>
      <c r="I136" t="str">
        <f t="shared" si="53"/>
        <v>United States</v>
      </c>
      <c r="J136" t="s">
        <v>59</v>
      </c>
      <c r="K136" t="s">
        <v>60</v>
      </c>
      <c r="L136">
        <v>3</v>
      </c>
      <c r="M136">
        <v>4</v>
      </c>
      <c r="N136">
        <v>0</v>
      </c>
      <c r="O136">
        <v>3</v>
      </c>
      <c r="P136">
        <v>5</v>
      </c>
      <c r="Q136">
        <v>5</v>
      </c>
      <c r="R136">
        <v>4</v>
      </c>
      <c r="S136">
        <v>1</v>
      </c>
      <c r="T136">
        <v>3</v>
      </c>
      <c r="V136">
        <v>3</v>
      </c>
      <c r="W136">
        <v>6</v>
      </c>
      <c r="X136">
        <v>0</v>
      </c>
      <c r="Y136">
        <v>6</v>
      </c>
      <c r="Z136">
        <v>0</v>
      </c>
      <c r="AA136">
        <v>6</v>
      </c>
      <c r="AB136">
        <v>6</v>
      </c>
      <c r="AC136">
        <v>6</v>
      </c>
      <c r="AD136">
        <v>0</v>
      </c>
      <c r="AE136" s="35">
        <v>5</v>
      </c>
      <c r="AF136">
        <v>6</v>
      </c>
      <c r="AG136">
        <v>6</v>
      </c>
      <c r="AH136">
        <v>6</v>
      </c>
      <c r="AI136">
        <v>5</v>
      </c>
      <c r="AJ136">
        <v>5</v>
      </c>
      <c r="AK136">
        <v>6</v>
      </c>
      <c r="AL136">
        <v>4</v>
      </c>
      <c r="AM136">
        <v>5</v>
      </c>
      <c r="AN136">
        <v>4</v>
      </c>
      <c r="AO136">
        <v>5</v>
      </c>
      <c r="AP136">
        <v>6</v>
      </c>
      <c r="AQ136">
        <v>5</v>
      </c>
      <c r="AR136">
        <v>6</v>
      </c>
      <c r="AS136">
        <v>6</v>
      </c>
      <c r="AT136">
        <f t="shared" si="51"/>
        <v>5.375</v>
      </c>
      <c r="AU136">
        <f t="shared" si="54"/>
        <v>1</v>
      </c>
      <c r="AV136" t="e">
        <f>AVERAGE(#REF!,V136,W136,X136:AB136,AD136)</f>
        <v>#REF!</v>
      </c>
      <c r="AW136" t="e">
        <f t="shared" si="55"/>
        <v>#REF!</v>
      </c>
      <c r="AX136" t="s">
        <v>297</v>
      </c>
      <c r="AY136" t="s">
        <v>888</v>
      </c>
      <c r="AZ136" t="s">
        <v>963</v>
      </c>
      <c r="BA136">
        <v>1</v>
      </c>
      <c r="BC136">
        <f t="shared" si="48"/>
        <v>1</v>
      </c>
      <c r="BD136">
        <v>1</v>
      </c>
      <c r="BE136">
        <v>2</v>
      </c>
      <c r="BF136">
        <f t="shared" si="56"/>
        <v>1</v>
      </c>
      <c r="BG136" t="s">
        <v>300</v>
      </c>
      <c r="BH136" t="s">
        <v>301</v>
      </c>
      <c r="BI136" s="1">
        <v>6.1805555555555563E-3</v>
      </c>
      <c r="BJ136" t="s">
        <v>964</v>
      </c>
      <c r="BK136" s="5" t="s">
        <v>1042</v>
      </c>
      <c r="BM136" s="11" t="b">
        <f t="shared" si="49"/>
        <v>0</v>
      </c>
      <c r="BN136" s="11" t="b">
        <f t="shared" si="49"/>
        <v>0</v>
      </c>
      <c r="BO136" s="11" t="b">
        <f t="shared" si="49"/>
        <v>0</v>
      </c>
      <c r="BP136" s="11" t="b">
        <f t="shared" si="49"/>
        <v>0</v>
      </c>
      <c r="BQ136" s="11" t="b">
        <f t="shared" si="50"/>
        <v>0</v>
      </c>
      <c r="BR136" s="11" t="b">
        <f t="shared" si="50"/>
        <v>0</v>
      </c>
      <c r="BS136" s="5" t="s">
        <v>1127</v>
      </c>
      <c r="BU136" s="11" t="b">
        <f t="shared" si="57"/>
        <v>0</v>
      </c>
      <c r="BV136" s="11" t="b">
        <f t="shared" si="58"/>
        <v>0</v>
      </c>
      <c r="BW136" s="11" t="b">
        <f t="shared" si="59"/>
        <v>0</v>
      </c>
      <c r="BX136" s="11" t="b">
        <f t="shared" si="59"/>
        <v>0</v>
      </c>
      <c r="BY136" s="11" t="b">
        <f t="shared" si="59"/>
        <v>0</v>
      </c>
      <c r="BZ136" s="11" t="b">
        <f t="shared" si="59"/>
        <v>0</v>
      </c>
      <c r="CA136" s="11" t="b">
        <f t="shared" si="59"/>
        <v>0</v>
      </c>
      <c r="CB136" s="11" t="b">
        <f t="shared" si="59"/>
        <v>0</v>
      </c>
      <c r="CC136" s="11" t="b">
        <f t="shared" si="59"/>
        <v>0</v>
      </c>
      <c r="CD136" s="11" t="b">
        <f t="shared" si="59"/>
        <v>0</v>
      </c>
      <c r="CE136" s="11" t="b">
        <f t="shared" si="59"/>
        <v>0</v>
      </c>
      <c r="CF136" s="11" t="b">
        <f t="shared" si="59"/>
        <v>0</v>
      </c>
      <c r="CG136" s="11" t="b">
        <f t="shared" si="59"/>
        <v>0</v>
      </c>
      <c r="CH136" s="11" t="b">
        <f t="shared" si="59"/>
        <v>0</v>
      </c>
      <c r="CI136" s="11" t="b">
        <f t="shared" si="59"/>
        <v>0</v>
      </c>
      <c r="CJ136" s="11" t="b">
        <f t="shared" si="59"/>
        <v>0</v>
      </c>
      <c r="CK136" s="11" t="b">
        <f t="shared" si="61"/>
        <v>0</v>
      </c>
      <c r="CL136" s="11" t="b">
        <f t="shared" si="60"/>
        <v>0</v>
      </c>
      <c r="CM136" t="s">
        <v>965</v>
      </c>
    </row>
    <row r="137" spans="1:91">
      <c r="A137" t="s">
        <v>966</v>
      </c>
      <c r="B137" t="s">
        <v>967</v>
      </c>
      <c r="C137" t="s">
        <v>802</v>
      </c>
      <c r="D137" t="s">
        <v>70</v>
      </c>
      <c r="E137" t="s">
        <v>55</v>
      </c>
      <c r="F137" t="s">
        <v>56</v>
      </c>
      <c r="G137" t="s">
        <v>72</v>
      </c>
      <c r="H137" t="s">
        <v>968</v>
      </c>
      <c r="I137" t="str">
        <f t="shared" si="53"/>
        <v>Czech Republic</v>
      </c>
      <c r="J137" t="s">
        <v>74</v>
      </c>
      <c r="K137" t="s">
        <v>60</v>
      </c>
      <c r="L137">
        <v>2</v>
      </c>
      <c r="M137">
        <v>4</v>
      </c>
      <c r="N137">
        <v>2</v>
      </c>
      <c r="O137">
        <v>3</v>
      </c>
      <c r="P137">
        <v>4</v>
      </c>
      <c r="Q137">
        <v>4</v>
      </c>
      <c r="R137">
        <v>4</v>
      </c>
      <c r="S137">
        <v>0</v>
      </c>
      <c r="U137">
        <v>4</v>
      </c>
      <c r="V137">
        <v>4</v>
      </c>
      <c r="W137">
        <v>5</v>
      </c>
      <c r="X137">
        <v>3</v>
      </c>
      <c r="Y137">
        <v>2</v>
      </c>
      <c r="Z137">
        <v>4</v>
      </c>
      <c r="AA137">
        <v>5</v>
      </c>
      <c r="AB137">
        <v>3</v>
      </c>
      <c r="AC137">
        <v>4</v>
      </c>
      <c r="AD137">
        <v>2</v>
      </c>
      <c r="AE137" s="35">
        <v>2</v>
      </c>
      <c r="AF137">
        <v>3</v>
      </c>
      <c r="AG137">
        <v>3</v>
      </c>
      <c r="AH137">
        <v>2</v>
      </c>
      <c r="AI137">
        <v>6</v>
      </c>
      <c r="AJ137">
        <v>2</v>
      </c>
      <c r="AK137">
        <v>4</v>
      </c>
      <c r="AL137">
        <v>5</v>
      </c>
      <c r="AM137">
        <v>2</v>
      </c>
      <c r="AN137">
        <v>2</v>
      </c>
      <c r="AO137">
        <v>2</v>
      </c>
      <c r="AP137">
        <v>2</v>
      </c>
      <c r="AQ137">
        <v>2</v>
      </c>
      <c r="AR137">
        <v>6</v>
      </c>
      <c r="AS137">
        <v>2</v>
      </c>
      <c r="AT137">
        <f t="shared" si="51"/>
        <v>3.375</v>
      </c>
      <c r="AU137">
        <f t="shared" si="54"/>
        <v>1</v>
      </c>
      <c r="AV137">
        <f>AVERAGE(AX138,V137,W137,X137:AB137,AD137)</f>
        <v>3.5</v>
      </c>
      <c r="AW137">
        <f t="shared" si="55"/>
        <v>1</v>
      </c>
      <c r="AX137" t="s">
        <v>297</v>
      </c>
      <c r="AY137" t="s">
        <v>62</v>
      </c>
      <c r="AZ137" t="s">
        <v>969</v>
      </c>
      <c r="BA137">
        <v>2</v>
      </c>
      <c r="BC137">
        <f t="shared" si="48"/>
        <v>2</v>
      </c>
      <c r="BD137">
        <v>2</v>
      </c>
      <c r="BE137">
        <v>4</v>
      </c>
      <c r="BF137">
        <f t="shared" si="56"/>
        <v>1</v>
      </c>
      <c r="BG137" t="s">
        <v>970</v>
      </c>
      <c r="BH137" t="s">
        <v>622</v>
      </c>
      <c r="BI137" s="1">
        <v>7.3379629629629628E-3</v>
      </c>
      <c r="BJ137" t="s">
        <v>971</v>
      </c>
      <c r="BK137" s="5" t="s">
        <v>1042</v>
      </c>
      <c r="BM137" s="11" t="b">
        <f t="shared" si="49"/>
        <v>0</v>
      </c>
      <c r="BN137" s="11" t="b">
        <f t="shared" si="49"/>
        <v>0</v>
      </c>
      <c r="BO137" s="11" t="b">
        <f t="shared" si="49"/>
        <v>0</v>
      </c>
      <c r="BP137" s="11" t="b">
        <f t="shared" si="49"/>
        <v>0</v>
      </c>
      <c r="BQ137" s="11" t="b">
        <f t="shared" si="50"/>
        <v>0</v>
      </c>
      <c r="BR137" s="11" t="b">
        <f t="shared" si="50"/>
        <v>0</v>
      </c>
      <c r="BS137" s="5" t="s">
        <v>1086</v>
      </c>
      <c r="BT137" s="5" t="s">
        <v>1073</v>
      </c>
      <c r="BU137" s="11" t="b">
        <f t="shared" si="57"/>
        <v>0</v>
      </c>
      <c r="BV137" s="11" t="b">
        <f t="shared" si="58"/>
        <v>1</v>
      </c>
      <c r="BW137" s="11" t="b">
        <f t="shared" si="59"/>
        <v>1</v>
      </c>
      <c r="BX137" s="11" t="b">
        <f t="shared" si="59"/>
        <v>1</v>
      </c>
      <c r="BY137" s="11" t="b">
        <f t="shared" si="59"/>
        <v>0</v>
      </c>
      <c r="BZ137" s="11" t="b">
        <f t="shared" si="59"/>
        <v>0</v>
      </c>
      <c r="CA137" s="11" t="b">
        <f t="shared" si="59"/>
        <v>0</v>
      </c>
      <c r="CB137" s="11" t="b">
        <f t="shared" si="59"/>
        <v>0</v>
      </c>
      <c r="CC137" s="11" t="b">
        <f t="shared" si="59"/>
        <v>0</v>
      </c>
      <c r="CD137" s="11" t="b">
        <f t="shared" si="59"/>
        <v>0</v>
      </c>
      <c r="CE137" s="11" t="b">
        <f t="shared" si="59"/>
        <v>0</v>
      </c>
      <c r="CF137" s="11" t="b">
        <f t="shared" si="59"/>
        <v>0</v>
      </c>
      <c r="CG137" s="11" t="b">
        <f t="shared" si="59"/>
        <v>1</v>
      </c>
      <c r="CH137" s="11" t="b">
        <f t="shared" si="59"/>
        <v>0</v>
      </c>
      <c r="CI137" s="11" t="b">
        <f t="shared" si="59"/>
        <v>0</v>
      </c>
      <c r="CJ137" s="11" t="b">
        <f t="shared" si="59"/>
        <v>0</v>
      </c>
      <c r="CK137" s="11" t="b">
        <f t="shared" si="61"/>
        <v>1</v>
      </c>
      <c r="CL137" s="11" t="b">
        <f t="shared" si="60"/>
        <v>0</v>
      </c>
    </row>
    <row r="138" spans="1:91">
      <c r="A138" t="s">
        <v>972</v>
      </c>
      <c r="B138" t="s">
        <v>973</v>
      </c>
      <c r="C138" t="s">
        <v>802</v>
      </c>
      <c r="D138" t="s">
        <v>81</v>
      </c>
      <c r="E138" t="s">
        <v>71</v>
      </c>
      <c r="F138" t="s">
        <v>132</v>
      </c>
      <c r="G138" t="s">
        <v>96</v>
      </c>
      <c r="H138" t="s">
        <v>125</v>
      </c>
      <c r="I138" t="str">
        <f t="shared" si="53"/>
        <v>United Kingdom</v>
      </c>
      <c r="J138" t="s">
        <v>59</v>
      </c>
      <c r="K138" t="s">
        <v>98</v>
      </c>
      <c r="L138">
        <v>5</v>
      </c>
      <c r="M138">
        <v>4</v>
      </c>
      <c r="N138">
        <v>4</v>
      </c>
      <c r="O138">
        <v>2</v>
      </c>
      <c r="P138">
        <v>2</v>
      </c>
      <c r="Q138">
        <v>3</v>
      </c>
      <c r="R138">
        <v>3</v>
      </c>
      <c r="S138">
        <v>1</v>
      </c>
      <c r="T138">
        <v>2</v>
      </c>
      <c r="V138">
        <v>3</v>
      </c>
      <c r="W138">
        <v>5</v>
      </c>
      <c r="X138">
        <v>3</v>
      </c>
      <c r="Y138">
        <v>4</v>
      </c>
      <c r="Z138">
        <v>4</v>
      </c>
      <c r="AA138">
        <v>5</v>
      </c>
      <c r="AB138">
        <v>3</v>
      </c>
      <c r="AC138">
        <v>3</v>
      </c>
      <c r="AD138">
        <v>3</v>
      </c>
      <c r="AE138" s="35">
        <v>5</v>
      </c>
      <c r="AF138">
        <v>4</v>
      </c>
      <c r="AG138">
        <v>4</v>
      </c>
      <c r="AH138">
        <v>4</v>
      </c>
      <c r="AI138">
        <v>5</v>
      </c>
      <c r="AJ138">
        <v>5</v>
      </c>
      <c r="AK138">
        <v>5</v>
      </c>
      <c r="AL138">
        <v>4</v>
      </c>
      <c r="AM138">
        <v>5</v>
      </c>
      <c r="AN138">
        <v>5</v>
      </c>
      <c r="AO138">
        <v>5</v>
      </c>
      <c r="AP138">
        <v>5</v>
      </c>
      <c r="AQ138">
        <v>4</v>
      </c>
      <c r="AR138">
        <v>6</v>
      </c>
      <c r="AS138">
        <v>5</v>
      </c>
      <c r="AT138">
        <f t="shared" si="51"/>
        <v>4.5</v>
      </c>
      <c r="AU138">
        <f t="shared" si="54"/>
        <v>1</v>
      </c>
      <c r="AV138">
        <f t="shared" ref="AV138:AV143" si="62">AVERAGE(AX140,V138,W138,X138:AB138,AD138)</f>
        <v>3.75</v>
      </c>
      <c r="AW138">
        <f t="shared" si="55"/>
        <v>1</v>
      </c>
      <c r="AX138" t="s">
        <v>282</v>
      </c>
      <c r="AY138" t="s">
        <v>104</v>
      </c>
      <c r="AZ138" t="s">
        <v>527</v>
      </c>
      <c r="BA138">
        <v>1</v>
      </c>
      <c r="BC138">
        <f t="shared" si="48"/>
        <v>1</v>
      </c>
      <c r="BD138">
        <v>3</v>
      </c>
      <c r="BE138">
        <v>5</v>
      </c>
      <c r="BF138">
        <f t="shared" si="56"/>
        <v>1</v>
      </c>
      <c r="BG138" t="s">
        <v>974</v>
      </c>
      <c r="BH138" t="s">
        <v>975</v>
      </c>
      <c r="BI138" s="1">
        <v>5.1273148148148146E-3</v>
      </c>
      <c r="BJ138" t="s">
        <v>92</v>
      </c>
      <c r="BK138" s="5" t="s">
        <v>1041</v>
      </c>
      <c r="BM138" s="11" t="b">
        <f t="shared" si="49"/>
        <v>0</v>
      </c>
      <c r="BN138" s="11" t="b">
        <f t="shared" si="49"/>
        <v>0</v>
      </c>
      <c r="BO138" s="11" t="b">
        <f t="shared" si="49"/>
        <v>0</v>
      </c>
      <c r="BP138" s="11" t="b">
        <f t="shared" si="49"/>
        <v>0</v>
      </c>
      <c r="BQ138" s="11" t="b">
        <f t="shared" si="50"/>
        <v>0</v>
      </c>
      <c r="BR138" s="11" t="b">
        <f t="shared" si="50"/>
        <v>0</v>
      </c>
      <c r="BU138" s="11" t="b">
        <f t="shared" si="57"/>
        <v>0</v>
      </c>
      <c r="BV138" s="11" t="b">
        <f t="shared" si="58"/>
        <v>0</v>
      </c>
      <c r="BW138" s="11" t="b">
        <f t="shared" si="59"/>
        <v>0</v>
      </c>
      <c r="BX138" s="11" t="b">
        <f t="shared" si="59"/>
        <v>0</v>
      </c>
      <c r="BY138" s="11" t="b">
        <f t="shared" si="59"/>
        <v>0</v>
      </c>
      <c r="BZ138" s="11" t="b">
        <f t="shared" si="59"/>
        <v>0</v>
      </c>
      <c r="CA138" s="11" t="b">
        <f t="shared" si="59"/>
        <v>0</v>
      </c>
      <c r="CB138" s="11" t="b">
        <f t="shared" si="59"/>
        <v>0</v>
      </c>
      <c r="CC138" s="11" t="b">
        <f t="shared" si="59"/>
        <v>0</v>
      </c>
      <c r="CD138" s="11" t="b">
        <f t="shared" si="59"/>
        <v>0</v>
      </c>
      <c r="CE138" s="11" t="b">
        <f t="shared" si="59"/>
        <v>0</v>
      </c>
      <c r="CF138" s="11" t="b">
        <f t="shared" si="59"/>
        <v>0</v>
      </c>
      <c r="CG138" s="11" t="b">
        <f t="shared" si="59"/>
        <v>0</v>
      </c>
      <c r="CH138" s="11" t="b">
        <f t="shared" si="59"/>
        <v>0</v>
      </c>
      <c r="CI138" s="11" t="b">
        <f t="shared" si="59"/>
        <v>0</v>
      </c>
      <c r="CJ138" s="11" t="b">
        <f t="shared" si="59"/>
        <v>0</v>
      </c>
      <c r="CK138" s="11" t="b">
        <f t="shared" si="61"/>
        <v>0</v>
      </c>
      <c r="CL138" s="11" t="b">
        <f t="shared" si="60"/>
        <v>0</v>
      </c>
      <c r="CM138" t="s">
        <v>92</v>
      </c>
    </row>
    <row r="139" spans="1:91">
      <c r="A139" t="s">
        <v>976</v>
      </c>
      <c r="B139" t="s">
        <v>977</v>
      </c>
      <c r="C139" t="s">
        <v>802</v>
      </c>
      <c r="D139" t="s">
        <v>70</v>
      </c>
      <c r="E139" t="s">
        <v>55</v>
      </c>
      <c r="F139" t="s">
        <v>56</v>
      </c>
      <c r="G139" t="s">
        <v>72</v>
      </c>
      <c r="H139" t="s">
        <v>844</v>
      </c>
      <c r="I139" t="str">
        <f t="shared" si="53"/>
        <v>France</v>
      </c>
      <c r="J139" t="s">
        <v>59</v>
      </c>
      <c r="K139" t="s">
        <v>60</v>
      </c>
      <c r="L139">
        <v>1</v>
      </c>
      <c r="M139">
        <v>2</v>
      </c>
      <c r="N139">
        <v>3</v>
      </c>
      <c r="O139">
        <v>1</v>
      </c>
      <c r="P139">
        <v>3</v>
      </c>
      <c r="Q139">
        <v>4</v>
      </c>
      <c r="R139">
        <v>5</v>
      </c>
      <c r="S139">
        <v>0</v>
      </c>
      <c r="U139">
        <v>4</v>
      </c>
      <c r="V139">
        <v>4</v>
      </c>
      <c r="W139">
        <v>4</v>
      </c>
      <c r="X139">
        <v>5</v>
      </c>
      <c r="Y139">
        <v>6</v>
      </c>
      <c r="Z139">
        <v>4</v>
      </c>
      <c r="AA139">
        <v>5</v>
      </c>
      <c r="AB139">
        <v>2</v>
      </c>
      <c r="AC139">
        <v>3</v>
      </c>
      <c r="AD139">
        <v>3</v>
      </c>
      <c r="AE139" s="35">
        <v>5</v>
      </c>
      <c r="AF139">
        <v>6</v>
      </c>
      <c r="AG139">
        <v>6</v>
      </c>
      <c r="AH139">
        <v>6</v>
      </c>
      <c r="AI139">
        <v>6</v>
      </c>
      <c r="AJ139">
        <v>6</v>
      </c>
      <c r="AK139">
        <v>5</v>
      </c>
      <c r="AL139">
        <v>3</v>
      </c>
      <c r="AM139">
        <v>6</v>
      </c>
      <c r="AN139">
        <v>5</v>
      </c>
      <c r="AO139">
        <v>5</v>
      </c>
      <c r="AP139">
        <v>5</v>
      </c>
      <c r="AQ139">
        <v>5</v>
      </c>
      <c r="AR139">
        <v>6</v>
      </c>
      <c r="AS139">
        <v>6</v>
      </c>
      <c r="AT139">
        <f t="shared" si="51"/>
        <v>5.375</v>
      </c>
      <c r="AU139">
        <f t="shared" si="54"/>
        <v>1</v>
      </c>
      <c r="AV139">
        <f t="shared" si="62"/>
        <v>4.125</v>
      </c>
      <c r="AW139">
        <f t="shared" si="55"/>
        <v>1</v>
      </c>
      <c r="AX139" t="s">
        <v>297</v>
      </c>
      <c r="AY139" t="s">
        <v>556</v>
      </c>
      <c r="AZ139" t="s">
        <v>978</v>
      </c>
      <c r="BA139">
        <v>1</v>
      </c>
      <c r="BC139">
        <f t="shared" si="48"/>
        <v>1</v>
      </c>
      <c r="BD139">
        <v>2</v>
      </c>
      <c r="BE139">
        <v>3</v>
      </c>
      <c r="BF139">
        <f t="shared" si="56"/>
        <v>1</v>
      </c>
      <c r="BG139" t="s">
        <v>979</v>
      </c>
      <c r="BH139" t="s">
        <v>622</v>
      </c>
      <c r="BI139" s="1">
        <v>4.3981481481481484E-3</v>
      </c>
      <c r="BJ139" t="s">
        <v>980</v>
      </c>
      <c r="BK139" s="5" t="s">
        <v>1051</v>
      </c>
      <c r="BM139" s="11" t="b">
        <f t="shared" si="49"/>
        <v>0</v>
      </c>
      <c r="BN139" s="11" t="b">
        <f t="shared" si="49"/>
        <v>0</v>
      </c>
      <c r="BO139" s="11" t="b">
        <f t="shared" si="49"/>
        <v>0</v>
      </c>
      <c r="BP139" s="11" t="b">
        <f t="shared" si="49"/>
        <v>0</v>
      </c>
      <c r="BQ139" s="11" t="b">
        <f t="shared" si="50"/>
        <v>0</v>
      </c>
      <c r="BR139" s="11" t="b">
        <f t="shared" si="50"/>
        <v>0</v>
      </c>
      <c r="BU139" s="11" t="b">
        <f t="shared" si="57"/>
        <v>0</v>
      </c>
      <c r="BV139" s="11" t="b">
        <f t="shared" si="58"/>
        <v>0</v>
      </c>
      <c r="BW139" s="11" t="b">
        <f t="shared" si="59"/>
        <v>0</v>
      </c>
      <c r="BX139" s="11" t="b">
        <f t="shared" si="59"/>
        <v>0</v>
      </c>
      <c r="BY139" s="11" t="b">
        <f t="shared" si="59"/>
        <v>0</v>
      </c>
      <c r="BZ139" s="11" t="b">
        <f t="shared" si="59"/>
        <v>0</v>
      </c>
      <c r="CA139" s="11" t="b">
        <f t="shared" si="59"/>
        <v>0</v>
      </c>
      <c r="CB139" s="11" t="b">
        <f t="shared" si="59"/>
        <v>0</v>
      </c>
      <c r="CC139" s="11" t="b">
        <f t="shared" si="59"/>
        <v>0</v>
      </c>
      <c r="CD139" s="11" t="b">
        <f t="shared" si="59"/>
        <v>0</v>
      </c>
      <c r="CE139" s="11" t="b">
        <f t="shared" si="59"/>
        <v>0</v>
      </c>
      <c r="CF139" s="11" t="b">
        <f t="shared" si="59"/>
        <v>0</v>
      </c>
      <c r="CG139" s="11" t="b">
        <f t="shared" si="59"/>
        <v>0</v>
      </c>
      <c r="CH139" s="11" t="b">
        <f t="shared" si="59"/>
        <v>0</v>
      </c>
      <c r="CI139" s="11" t="b">
        <f t="shared" si="59"/>
        <v>0</v>
      </c>
      <c r="CJ139" s="11" t="b">
        <f t="shared" si="59"/>
        <v>0</v>
      </c>
      <c r="CK139" s="11" t="b">
        <f t="shared" si="61"/>
        <v>0</v>
      </c>
      <c r="CL139" s="11" t="b">
        <f t="shared" si="60"/>
        <v>0</v>
      </c>
    </row>
    <row r="140" spans="1:91">
      <c r="A140" t="s">
        <v>981</v>
      </c>
      <c r="B140" t="s">
        <v>982</v>
      </c>
      <c r="C140" t="s">
        <v>802</v>
      </c>
      <c r="D140" t="s">
        <v>54</v>
      </c>
      <c r="E140" t="s">
        <v>144</v>
      </c>
      <c r="F140" t="s">
        <v>56</v>
      </c>
      <c r="G140" t="s">
        <v>72</v>
      </c>
      <c r="H140" t="s">
        <v>983</v>
      </c>
      <c r="I140" t="str">
        <f t="shared" si="53"/>
        <v>eastbourne</v>
      </c>
      <c r="J140" t="s">
        <v>59</v>
      </c>
      <c r="K140" t="s">
        <v>98</v>
      </c>
      <c r="L140">
        <v>2</v>
      </c>
      <c r="M140">
        <v>3</v>
      </c>
      <c r="N140">
        <v>3</v>
      </c>
      <c r="O140">
        <v>2</v>
      </c>
      <c r="P140">
        <v>4</v>
      </c>
      <c r="Q140">
        <v>4</v>
      </c>
      <c r="R140">
        <v>3</v>
      </c>
      <c r="S140">
        <v>1</v>
      </c>
      <c r="T140">
        <v>2</v>
      </c>
      <c r="V140">
        <v>5</v>
      </c>
      <c r="W140">
        <v>6</v>
      </c>
      <c r="X140">
        <v>5</v>
      </c>
      <c r="Y140">
        <v>5</v>
      </c>
      <c r="Z140">
        <v>5</v>
      </c>
      <c r="AA140">
        <v>6</v>
      </c>
      <c r="AB140">
        <v>5</v>
      </c>
      <c r="AC140">
        <v>1</v>
      </c>
      <c r="AD140">
        <v>5</v>
      </c>
      <c r="AE140" s="35">
        <v>5</v>
      </c>
      <c r="AF140">
        <v>6</v>
      </c>
      <c r="AG140">
        <v>5</v>
      </c>
      <c r="AH140">
        <v>4</v>
      </c>
      <c r="AI140">
        <v>5</v>
      </c>
      <c r="AJ140">
        <v>5</v>
      </c>
      <c r="AK140">
        <v>5</v>
      </c>
      <c r="AL140">
        <v>5</v>
      </c>
      <c r="AM140">
        <v>3</v>
      </c>
      <c r="AN140">
        <v>4</v>
      </c>
      <c r="AO140">
        <v>5</v>
      </c>
      <c r="AP140">
        <v>4</v>
      </c>
      <c r="AQ140">
        <v>4</v>
      </c>
      <c r="AR140">
        <v>6</v>
      </c>
      <c r="AS140">
        <v>4</v>
      </c>
      <c r="AT140">
        <f t="shared" si="51"/>
        <v>5</v>
      </c>
      <c r="AU140">
        <f t="shared" si="54"/>
        <v>1</v>
      </c>
      <c r="AV140">
        <f t="shared" si="62"/>
        <v>5.25</v>
      </c>
      <c r="AW140">
        <f t="shared" si="55"/>
        <v>1</v>
      </c>
      <c r="AX140" t="s">
        <v>61</v>
      </c>
      <c r="AY140" t="s">
        <v>139</v>
      </c>
      <c r="AZ140" t="s">
        <v>140</v>
      </c>
      <c r="BA140">
        <v>2</v>
      </c>
      <c r="BC140">
        <f t="shared" si="48"/>
        <v>2</v>
      </c>
      <c r="BD140">
        <v>2</v>
      </c>
      <c r="BE140">
        <v>4</v>
      </c>
      <c r="BF140">
        <f t="shared" si="56"/>
        <v>1</v>
      </c>
      <c r="BG140" t="s">
        <v>984</v>
      </c>
      <c r="BH140" t="s">
        <v>236</v>
      </c>
      <c r="BI140" s="1">
        <v>5.6712962962962958E-3</v>
      </c>
      <c r="BK140" s="5" t="s">
        <v>1041</v>
      </c>
      <c r="BM140" s="11" t="b">
        <f t="shared" ref="BM140:BP159" si="63">ISNUMBER(SEARCH(BM$2,$BL140))</f>
        <v>0</v>
      </c>
      <c r="BN140" s="11" t="b">
        <f t="shared" si="63"/>
        <v>0</v>
      </c>
      <c r="BO140" s="11" t="b">
        <f t="shared" si="63"/>
        <v>0</v>
      </c>
      <c r="BP140" s="11" t="b">
        <f t="shared" si="63"/>
        <v>0</v>
      </c>
      <c r="BQ140" s="11" t="b">
        <f t="shared" si="50"/>
        <v>0</v>
      </c>
      <c r="BR140" s="11" t="b">
        <f t="shared" si="50"/>
        <v>0</v>
      </c>
      <c r="BU140" s="11" t="b">
        <f t="shared" si="57"/>
        <v>0</v>
      </c>
      <c r="BV140" s="11" t="b">
        <f t="shared" si="58"/>
        <v>0</v>
      </c>
      <c r="BW140" s="11" t="b">
        <f t="shared" si="59"/>
        <v>0</v>
      </c>
      <c r="BX140" s="11" t="b">
        <f t="shared" si="59"/>
        <v>0</v>
      </c>
      <c r="BY140" s="11" t="b">
        <f t="shared" si="59"/>
        <v>0</v>
      </c>
      <c r="BZ140" s="11" t="b">
        <f t="shared" si="59"/>
        <v>0</v>
      </c>
      <c r="CA140" s="11" t="b">
        <f t="shared" si="59"/>
        <v>0</v>
      </c>
      <c r="CB140" s="11" t="b">
        <f t="shared" si="59"/>
        <v>0</v>
      </c>
      <c r="CC140" s="11" t="b">
        <f t="shared" si="59"/>
        <v>0</v>
      </c>
      <c r="CD140" s="11" t="b">
        <f t="shared" si="59"/>
        <v>0</v>
      </c>
      <c r="CE140" s="11" t="b">
        <f t="shared" si="59"/>
        <v>0</v>
      </c>
      <c r="CF140" s="11" t="b">
        <f t="shared" si="59"/>
        <v>0</v>
      </c>
      <c r="CG140" s="11" t="b">
        <f t="shared" si="59"/>
        <v>0</v>
      </c>
      <c r="CH140" s="11" t="b">
        <f t="shared" si="59"/>
        <v>0</v>
      </c>
      <c r="CI140" s="11" t="b">
        <f t="shared" si="59"/>
        <v>0</v>
      </c>
      <c r="CJ140" s="11" t="b">
        <f t="shared" si="59"/>
        <v>0</v>
      </c>
      <c r="CK140" s="11" t="b">
        <f t="shared" si="61"/>
        <v>0</v>
      </c>
      <c r="CL140" s="11" t="b">
        <f t="shared" si="60"/>
        <v>0</v>
      </c>
    </row>
    <row r="141" spans="1:91">
      <c r="A141" t="s">
        <v>985</v>
      </c>
      <c r="B141" t="s">
        <v>986</v>
      </c>
      <c r="C141" t="s">
        <v>802</v>
      </c>
      <c r="D141" t="s">
        <v>54</v>
      </c>
      <c r="E141" t="s">
        <v>71</v>
      </c>
      <c r="F141" t="s">
        <v>116</v>
      </c>
      <c r="G141" t="s">
        <v>96</v>
      </c>
      <c r="H141" t="s">
        <v>260</v>
      </c>
      <c r="I141" t="str">
        <f t="shared" si="53"/>
        <v>Greece</v>
      </c>
      <c r="J141" t="s">
        <v>59</v>
      </c>
      <c r="K141" t="s">
        <v>60</v>
      </c>
      <c r="L141">
        <v>3</v>
      </c>
      <c r="M141">
        <v>2</v>
      </c>
      <c r="N141">
        <v>4</v>
      </c>
      <c r="O141">
        <v>1</v>
      </c>
      <c r="P141">
        <v>4</v>
      </c>
      <c r="Q141">
        <v>4</v>
      </c>
      <c r="R141">
        <v>4</v>
      </c>
      <c r="S141">
        <v>0</v>
      </c>
      <c r="U141">
        <v>4</v>
      </c>
      <c r="V141">
        <v>6</v>
      </c>
      <c r="W141">
        <v>6</v>
      </c>
      <c r="X141">
        <v>6</v>
      </c>
      <c r="Y141">
        <v>6</v>
      </c>
      <c r="Z141">
        <v>6</v>
      </c>
      <c r="AA141">
        <v>6</v>
      </c>
      <c r="AB141">
        <v>6</v>
      </c>
      <c r="AC141">
        <v>0</v>
      </c>
      <c r="AD141">
        <v>6</v>
      </c>
      <c r="AE141" s="35">
        <v>6</v>
      </c>
      <c r="AF141">
        <v>6</v>
      </c>
      <c r="AG141">
        <v>6</v>
      </c>
      <c r="AH141">
        <v>6</v>
      </c>
      <c r="AI141">
        <v>6</v>
      </c>
      <c r="AJ141">
        <v>6</v>
      </c>
      <c r="AK141">
        <v>3</v>
      </c>
      <c r="AL141">
        <v>3</v>
      </c>
      <c r="AM141">
        <v>6</v>
      </c>
      <c r="AN141">
        <v>6</v>
      </c>
      <c r="AO141">
        <v>6</v>
      </c>
      <c r="AP141">
        <v>6</v>
      </c>
      <c r="AQ141">
        <v>6</v>
      </c>
      <c r="AR141">
        <v>6</v>
      </c>
      <c r="AS141">
        <v>6</v>
      </c>
      <c r="AT141">
        <f t="shared" si="51"/>
        <v>5.25</v>
      </c>
      <c r="AU141">
        <f t="shared" si="54"/>
        <v>1</v>
      </c>
      <c r="AV141">
        <f t="shared" si="62"/>
        <v>6</v>
      </c>
      <c r="AW141">
        <f t="shared" si="55"/>
        <v>1</v>
      </c>
      <c r="AX141" t="s">
        <v>61</v>
      </c>
      <c r="AY141" t="s">
        <v>392</v>
      </c>
      <c r="AZ141" t="s">
        <v>987</v>
      </c>
      <c r="BA141">
        <v>0</v>
      </c>
      <c r="BB141">
        <v>1</v>
      </c>
      <c r="BC141">
        <f t="shared" si="48"/>
        <v>1</v>
      </c>
      <c r="BD141">
        <v>1</v>
      </c>
      <c r="BE141">
        <v>1</v>
      </c>
      <c r="BF141">
        <f t="shared" si="56"/>
        <v>0</v>
      </c>
      <c r="BG141" t="s">
        <v>64</v>
      </c>
      <c r="BH141" t="s">
        <v>65</v>
      </c>
      <c r="BI141" s="1">
        <v>3.2175925925925926E-3</v>
      </c>
      <c r="BK141" s="5" t="s">
        <v>1041</v>
      </c>
      <c r="BM141" s="11" t="b">
        <f t="shared" si="63"/>
        <v>0</v>
      </c>
      <c r="BN141" s="11" t="b">
        <f t="shared" si="63"/>
        <v>0</v>
      </c>
      <c r="BO141" s="11" t="b">
        <f t="shared" si="63"/>
        <v>0</v>
      </c>
      <c r="BP141" s="11" t="b">
        <f t="shared" si="63"/>
        <v>0</v>
      </c>
      <c r="BQ141" s="11" t="b">
        <f t="shared" si="50"/>
        <v>0</v>
      </c>
      <c r="BR141" s="11" t="b">
        <f t="shared" si="50"/>
        <v>0</v>
      </c>
      <c r="BU141" s="11" t="b">
        <f t="shared" si="57"/>
        <v>0</v>
      </c>
      <c r="BV141" s="11" t="b">
        <f t="shared" si="58"/>
        <v>0</v>
      </c>
      <c r="BW141" s="11" t="b">
        <f t="shared" si="59"/>
        <v>0</v>
      </c>
      <c r="BX141" s="11" t="b">
        <f t="shared" si="59"/>
        <v>0</v>
      </c>
      <c r="BY141" s="11" t="b">
        <f t="shared" si="59"/>
        <v>0</v>
      </c>
      <c r="BZ141" s="11" t="b">
        <f t="shared" si="59"/>
        <v>0</v>
      </c>
      <c r="CA141" s="11" t="b">
        <f t="shared" si="59"/>
        <v>0</v>
      </c>
      <c r="CB141" s="11" t="b">
        <f t="shared" si="59"/>
        <v>0</v>
      </c>
      <c r="CC141" s="11" t="b">
        <f t="shared" si="59"/>
        <v>0</v>
      </c>
      <c r="CD141" s="11" t="b">
        <f t="shared" si="59"/>
        <v>0</v>
      </c>
      <c r="CE141" s="11" t="b">
        <f t="shared" si="59"/>
        <v>0</v>
      </c>
      <c r="CF141" s="11" t="b">
        <f t="shared" si="59"/>
        <v>0</v>
      </c>
      <c r="CG141" s="11" t="b">
        <f t="shared" si="59"/>
        <v>0</v>
      </c>
      <c r="CH141" s="11" t="b">
        <f t="shared" si="59"/>
        <v>0</v>
      </c>
      <c r="CI141" s="11" t="b">
        <f t="shared" si="59"/>
        <v>0</v>
      </c>
      <c r="CJ141" s="11" t="b">
        <f t="shared" si="59"/>
        <v>0</v>
      </c>
      <c r="CK141" s="11" t="b">
        <f t="shared" si="61"/>
        <v>0</v>
      </c>
      <c r="CL141" s="11" t="b">
        <f t="shared" si="60"/>
        <v>0</v>
      </c>
      <c r="CM141" t="s">
        <v>988</v>
      </c>
    </row>
    <row r="142" spans="1:91">
      <c r="A142" t="s">
        <v>989</v>
      </c>
      <c r="B142" t="s">
        <v>990</v>
      </c>
      <c r="C142" t="s">
        <v>802</v>
      </c>
      <c r="D142" t="s">
        <v>54</v>
      </c>
      <c r="E142" t="s">
        <v>55</v>
      </c>
      <c r="F142" t="s">
        <v>132</v>
      </c>
      <c r="G142" t="s">
        <v>96</v>
      </c>
      <c r="H142" t="s">
        <v>844</v>
      </c>
      <c r="I142" t="str">
        <f t="shared" si="53"/>
        <v>France</v>
      </c>
      <c r="J142" t="s">
        <v>74</v>
      </c>
      <c r="K142" t="s">
        <v>60</v>
      </c>
      <c r="L142">
        <v>2</v>
      </c>
      <c r="M142">
        <v>0</v>
      </c>
      <c r="N142">
        <v>3</v>
      </c>
      <c r="O142">
        <v>4</v>
      </c>
      <c r="P142">
        <v>5</v>
      </c>
      <c r="Q142">
        <v>3</v>
      </c>
      <c r="R142">
        <v>4</v>
      </c>
      <c r="S142">
        <v>0</v>
      </c>
      <c r="U142">
        <v>4</v>
      </c>
      <c r="V142">
        <v>4</v>
      </c>
      <c r="W142">
        <v>6</v>
      </c>
      <c r="X142">
        <v>2</v>
      </c>
      <c r="Y142">
        <v>6</v>
      </c>
      <c r="Z142">
        <v>4</v>
      </c>
      <c r="AA142">
        <v>6</v>
      </c>
      <c r="AB142">
        <v>3</v>
      </c>
      <c r="AC142">
        <v>2</v>
      </c>
      <c r="AD142">
        <v>4</v>
      </c>
      <c r="AE142" s="35">
        <v>6</v>
      </c>
      <c r="AF142">
        <v>5</v>
      </c>
      <c r="AG142">
        <v>5</v>
      </c>
      <c r="AH142">
        <v>5</v>
      </c>
      <c r="AI142">
        <v>6</v>
      </c>
      <c r="AJ142">
        <v>6</v>
      </c>
      <c r="AK142">
        <v>5</v>
      </c>
      <c r="AL142">
        <v>5</v>
      </c>
      <c r="AM142">
        <v>4</v>
      </c>
      <c r="AN142">
        <v>5</v>
      </c>
      <c r="AO142">
        <v>5</v>
      </c>
      <c r="AP142">
        <v>5</v>
      </c>
      <c r="AQ142">
        <v>5</v>
      </c>
      <c r="AR142">
        <v>6</v>
      </c>
      <c r="AS142">
        <v>6</v>
      </c>
      <c r="AT142">
        <f t="shared" si="51"/>
        <v>5.375</v>
      </c>
      <c r="AU142">
        <f t="shared" si="54"/>
        <v>1</v>
      </c>
      <c r="AV142">
        <f t="shared" si="62"/>
        <v>4.375</v>
      </c>
      <c r="AW142">
        <f t="shared" si="55"/>
        <v>1</v>
      </c>
      <c r="AX142" t="s">
        <v>297</v>
      </c>
      <c r="AY142" t="s">
        <v>228</v>
      </c>
      <c r="AZ142" t="s">
        <v>397</v>
      </c>
      <c r="BA142">
        <v>1</v>
      </c>
      <c r="BC142">
        <f t="shared" si="48"/>
        <v>1</v>
      </c>
      <c r="BD142">
        <v>1</v>
      </c>
      <c r="BE142">
        <v>3</v>
      </c>
      <c r="BF142">
        <f t="shared" si="56"/>
        <v>1</v>
      </c>
      <c r="BG142" t="s">
        <v>574</v>
      </c>
      <c r="BH142" t="s">
        <v>301</v>
      </c>
      <c r="BI142" s="1">
        <v>6.5277777777777782E-3</v>
      </c>
      <c r="BJ142" t="s">
        <v>991</v>
      </c>
      <c r="BK142" s="5" t="s">
        <v>736</v>
      </c>
      <c r="BL142" s="5" t="s">
        <v>1124</v>
      </c>
      <c r="BM142" s="11" t="b">
        <f t="shared" si="63"/>
        <v>0</v>
      </c>
      <c r="BN142" s="11" t="b">
        <f t="shared" si="63"/>
        <v>0</v>
      </c>
      <c r="BO142" s="11" t="b">
        <f t="shared" si="63"/>
        <v>0</v>
      </c>
      <c r="BP142" s="11" t="b">
        <f t="shared" si="63"/>
        <v>0</v>
      </c>
      <c r="BQ142" s="11" t="b">
        <f t="shared" si="50"/>
        <v>0</v>
      </c>
      <c r="BR142" s="11" t="b">
        <f t="shared" si="50"/>
        <v>0</v>
      </c>
      <c r="BS142" s="5" t="s">
        <v>1097</v>
      </c>
      <c r="BU142" s="11" t="b">
        <f t="shared" si="57"/>
        <v>1</v>
      </c>
      <c r="BV142" s="11" t="b">
        <f t="shared" si="58"/>
        <v>0</v>
      </c>
      <c r="BW142" s="11" t="b">
        <f t="shared" si="59"/>
        <v>0</v>
      </c>
      <c r="BX142" s="11" t="b">
        <f t="shared" si="59"/>
        <v>0</v>
      </c>
      <c r="BY142" s="11" t="b">
        <f t="shared" si="59"/>
        <v>0</v>
      </c>
      <c r="BZ142" s="11" t="b">
        <f t="shared" si="59"/>
        <v>0</v>
      </c>
      <c r="CA142" s="11" t="b">
        <f t="shared" si="59"/>
        <v>0</v>
      </c>
      <c r="CB142" s="11" t="b">
        <f t="shared" si="59"/>
        <v>0</v>
      </c>
      <c r="CC142" s="11" t="b">
        <f t="shared" si="59"/>
        <v>0</v>
      </c>
      <c r="CD142" s="11" t="b">
        <f t="shared" si="59"/>
        <v>0</v>
      </c>
      <c r="CE142" s="11" t="b">
        <f t="shared" si="59"/>
        <v>0</v>
      </c>
      <c r="CF142" s="11" t="b">
        <f t="shared" si="59"/>
        <v>0</v>
      </c>
      <c r="CG142" s="11" t="b">
        <f t="shared" si="59"/>
        <v>0</v>
      </c>
      <c r="CH142" s="11" t="b">
        <f t="shared" si="59"/>
        <v>1</v>
      </c>
      <c r="CI142" s="11" t="b">
        <f t="shared" si="59"/>
        <v>0</v>
      </c>
      <c r="CJ142" s="11" t="b">
        <f t="shared" si="59"/>
        <v>0</v>
      </c>
      <c r="CK142" s="11" t="b">
        <f t="shared" si="61"/>
        <v>0</v>
      </c>
      <c r="CL142" s="11" t="b">
        <f t="shared" si="60"/>
        <v>0</v>
      </c>
    </row>
    <row r="143" spans="1:91">
      <c r="A143" t="s">
        <v>992</v>
      </c>
      <c r="B143" t="s">
        <v>993</v>
      </c>
      <c r="C143" t="s">
        <v>802</v>
      </c>
      <c r="D143" t="s">
        <v>70</v>
      </c>
      <c r="E143" t="s">
        <v>71</v>
      </c>
      <c r="F143" t="s">
        <v>56</v>
      </c>
      <c r="G143" t="s">
        <v>72</v>
      </c>
      <c r="H143" t="s">
        <v>994</v>
      </c>
      <c r="I143" t="str">
        <f t="shared" si="53"/>
        <v>USA, Michigan</v>
      </c>
      <c r="J143" t="s">
        <v>59</v>
      </c>
      <c r="K143" t="s">
        <v>60</v>
      </c>
      <c r="L143">
        <v>3</v>
      </c>
      <c r="M143">
        <v>4</v>
      </c>
      <c r="N143">
        <v>2</v>
      </c>
      <c r="O143">
        <v>4</v>
      </c>
      <c r="P143">
        <v>3</v>
      </c>
      <c r="Q143">
        <v>4</v>
      </c>
      <c r="R143">
        <v>5</v>
      </c>
      <c r="S143">
        <v>1</v>
      </c>
      <c r="T143">
        <v>3</v>
      </c>
      <c r="V143">
        <v>4</v>
      </c>
      <c r="W143">
        <v>6</v>
      </c>
      <c r="X143">
        <v>5</v>
      </c>
      <c r="Y143">
        <v>6</v>
      </c>
      <c r="Z143">
        <v>6</v>
      </c>
      <c r="AA143">
        <v>6</v>
      </c>
      <c r="AB143">
        <v>5</v>
      </c>
      <c r="AC143">
        <v>1</v>
      </c>
      <c r="AD143">
        <v>5</v>
      </c>
      <c r="AE143" s="35">
        <v>4</v>
      </c>
      <c r="AF143">
        <v>5</v>
      </c>
      <c r="AG143">
        <v>5</v>
      </c>
      <c r="AH143">
        <v>5</v>
      </c>
      <c r="AI143">
        <v>5</v>
      </c>
      <c r="AJ143">
        <v>5</v>
      </c>
      <c r="AK143">
        <v>5</v>
      </c>
      <c r="AL143">
        <v>5</v>
      </c>
      <c r="AM143">
        <v>5</v>
      </c>
      <c r="AN143">
        <v>5</v>
      </c>
      <c r="AO143">
        <v>5</v>
      </c>
      <c r="AP143">
        <v>4</v>
      </c>
      <c r="AQ143">
        <v>4</v>
      </c>
      <c r="AR143">
        <v>6</v>
      </c>
      <c r="AS143">
        <v>5</v>
      </c>
      <c r="AT143">
        <f t="shared" si="51"/>
        <v>4.875</v>
      </c>
      <c r="AU143">
        <f t="shared" si="54"/>
        <v>1</v>
      </c>
      <c r="AV143">
        <f t="shared" si="62"/>
        <v>5.375</v>
      </c>
      <c r="AW143">
        <f t="shared" si="55"/>
        <v>1</v>
      </c>
      <c r="AX143" t="s">
        <v>282</v>
      </c>
      <c r="AY143" t="s">
        <v>672</v>
      </c>
      <c r="AZ143" t="s">
        <v>995</v>
      </c>
      <c r="BA143">
        <v>2</v>
      </c>
      <c r="BC143">
        <f t="shared" si="48"/>
        <v>2</v>
      </c>
      <c r="BD143">
        <v>2</v>
      </c>
      <c r="BE143">
        <v>4</v>
      </c>
      <c r="BF143">
        <f t="shared" si="56"/>
        <v>1</v>
      </c>
      <c r="BG143" t="s">
        <v>996</v>
      </c>
      <c r="BH143" t="s">
        <v>601</v>
      </c>
      <c r="BI143" s="1">
        <v>3.0439814814814821E-3</v>
      </c>
      <c r="BJ143" t="s">
        <v>857</v>
      </c>
      <c r="BK143" s="5" t="s">
        <v>736</v>
      </c>
      <c r="BL143" s="5" t="s">
        <v>1162</v>
      </c>
      <c r="BM143" s="11" t="b">
        <f t="shared" si="63"/>
        <v>0</v>
      </c>
      <c r="BN143" s="11" t="b">
        <f t="shared" si="63"/>
        <v>0</v>
      </c>
      <c r="BO143" s="11" t="b">
        <f t="shared" si="63"/>
        <v>0</v>
      </c>
      <c r="BP143" s="11" t="b">
        <f t="shared" si="63"/>
        <v>0</v>
      </c>
      <c r="BQ143" s="11" t="b">
        <f t="shared" si="50"/>
        <v>0</v>
      </c>
      <c r="BR143" s="11" t="b">
        <f t="shared" si="50"/>
        <v>0</v>
      </c>
      <c r="BU143" s="11" t="b">
        <f t="shared" si="57"/>
        <v>0</v>
      </c>
      <c r="BV143" s="11" t="b">
        <f t="shared" si="58"/>
        <v>0</v>
      </c>
      <c r="BW143" s="11" t="b">
        <f t="shared" si="59"/>
        <v>0</v>
      </c>
      <c r="BX143" s="11" t="b">
        <f t="shared" si="59"/>
        <v>0</v>
      </c>
      <c r="BY143" s="11" t="b">
        <f t="shared" si="59"/>
        <v>0</v>
      </c>
      <c r="BZ143" s="11" t="b">
        <f t="shared" si="59"/>
        <v>0</v>
      </c>
      <c r="CA143" s="11" t="b">
        <f t="shared" si="59"/>
        <v>0</v>
      </c>
      <c r="CB143" s="11" t="b">
        <f t="shared" si="59"/>
        <v>0</v>
      </c>
      <c r="CC143" s="11" t="b">
        <f t="shared" si="59"/>
        <v>0</v>
      </c>
      <c r="CD143" s="11" t="b">
        <f t="shared" si="59"/>
        <v>0</v>
      </c>
      <c r="CE143" s="11" t="b">
        <f t="shared" si="59"/>
        <v>0</v>
      </c>
      <c r="CF143" s="11" t="b">
        <f t="shared" si="59"/>
        <v>0</v>
      </c>
      <c r="CG143" s="11" t="b">
        <f t="shared" si="59"/>
        <v>0</v>
      </c>
      <c r="CH143" s="11" t="b">
        <f t="shared" si="59"/>
        <v>0</v>
      </c>
      <c r="CI143" s="11" t="b">
        <f t="shared" si="59"/>
        <v>0</v>
      </c>
      <c r="CJ143" s="11" t="b">
        <f t="shared" si="59"/>
        <v>0</v>
      </c>
      <c r="CK143" s="11" t="b">
        <f t="shared" si="61"/>
        <v>0</v>
      </c>
      <c r="CL143" s="11" t="b">
        <f t="shared" si="60"/>
        <v>0</v>
      </c>
    </row>
    <row r="144" spans="1:91">
      <c r="A144" t="s">
        <v>997</v>
      </c>
      <c r="B144" t="s">
        <v>998</v>
      </c>
      <c r="C144" t="s">
        <v>802</v>
      </c>
      <c r="D144" t="s">
        <v>81</v>
      </c>
      <c r="E144" t="s">
        <v>71</v>
      </c>
      <c r="F144" t="s">
        <v>83</v>
      </c>
      <c r="G144" t="s">
        <v>72</v>
      </c>
      <c r="H144" t="s">
        <v>125</v>
      </c>
      <c r="I144" t="str">
        <f t="shared" si="53"/>
        <v>United Kingdom</v>
      </c>
      <c r="J144" t="s">
        <v>74</v>
      </c>
      <c r="K144" t="s">
        <v>98</v>
      </c>
      <c r="L144">
        <v>5</v>
      </c>
      <c r="M144">
        <v>4</v>
      </c>
      <c r="N144">
        <v>5</v>
      </c>
      <c r="O144">
        <v>3</v>
      </c>
      <c r="P144">
        <v>5</v>
      </c>
      <c r="Q144">
        <v>4</v>
      </c>
      <c r="R144">
        <v>4</v>
      </c>
      <c r="S144">
        <v>1</v>
      </c>
      <c r="T144">
        <v>2</v>
      </c>
      <c r="V144">
        <v>5</v>
      </c>
      <c r="W144">
        <v>5</v>
      </c>
      <c r="X144">
        <v>5</v>
      </c>
      <c r="Y144">
        <v>6</v>
      </c>
      <c r="Z144">
        <v>5</v>
      </c>
      <c r="AA144">
        <v>5</v>
      </c>
      <c r="AB144">
        <v>3</v>
      </c>
      <c r="AC144">
        <v>2</v>
      </c>
      <c r="AD144">
        <v>4</v>
      </c>
      <c r="AE144" s="35">
        <v>5</v>
      </c>
      <c r="AF144">
        <v>3</v>
      </c>
      <c r="AG144">
        <v>4</v>
      </c>
      <c r="AH144">
        <v>5</v>
      </c>
      <c r="AI144">
        <v>6</v>
      </c>
      <c r="AJ144">
        <v>5</v>
      </c>
      <c r="AK144">
        <v>5</v>
      </c>
      <c r="AL144">
        <v>5</v>
      </c>
      <c r="AM144">
        <v>4</v>
      </c>
      <c r="AN144">
        <v>4</v>
      </c>
      <c r="AO144">
        <v>4</v>
      </c>
      <c r="AP144">
        <v>4</v>
      </c>
      <c r="AQ144">
        <v>4</v>
      </c>
      <c r="AR144">
        <v>6</v>
      </c>
      <c r="AS144">
        <v>5</v>
      </c>
      <c r="AT144">
        <f t="shared" si="51"/>
        <v>4.75</v>
      </c>
      <c r="AU144">
        <f t="shared" si="54"/>
        <v>1</v>
      </c>
      <c r="AV144">
        <f t="shared" ref="AV144:AV178" si="64">AVERAGE(BH146,V144,W144,X144:AB144,AD144)</f>
        <v>4.75</v>
      </c>
      <c r="AW144">
        <f t="shared" si="55"/>
        <v>1</v>
      </c>
      <c r="AX144" t="s">
        <v>297</v>
      </c>
      <c r="AY144" t="s">
        <v>198</v>
      </c>
      <c r="AZ144" t="s">
        <v>397</v>
      </c>
      <c r="BA144">
        <v>0</v>
      </c>
      <c r="BB144" t="s">
        <v>1100</v>
      </c>
      <c r="BC144" t="str">
        <f t="shared" si="48"/>
        <v>no dialog file</v>
      </c>
      <c r="BD144">
        <v>1</v>
      </c>
      <c r="BE144">
        <v>1</v>
      </c>
      <c r="BF144">
        <f t="shared" si="56"/>
        <v>0</v>
      </c>
      <c r="BG144" t="s">
        <v>999</v>
      </c>
      <c r="BH144" t="s">
        <v>301</v>
      </c>
      <c r="BI144" s="1">
        <v>4.8263888888888887E-3</v>
      </c>
      <c r="BJ144" t="s">
        <v>1000</v>
      </c>
      <c r="BK144" s="5" t="s">
        <v>736</v>
      </c>
      <c r="BL144" s="5" t="s">
        <v>1163</v>
      </c>
      <c r="BM144" s="11" t="b">
        <f t="shared" si="63"/>
        <v>0</v>
      </c>
      <c r="BN144" s="11" t="b">
        <f t="shared" si="63"/>
        <v>0</v>
      </c>
      <c r="BO144" s="11" t="b">
        <f t="shared" si="63"/>
        <v>0</v>
      </c>
      <c r="BP144" s="11" t="b">
        <f t="shared" si="63"/>
        <v>0</v>
      </c>
      <c r="BQ144" s="11" t="b">
        <f t="shared" ref="BQ144:BR149" si="65">ISNUMBER(SEARCH(BQ$2,$BL144))</f>
        <v>0</v>
      </c>
      <c r="BR144" s="11" t="b">
        <f t="shared" si="65"/>
        <v>1</v>
      </c>
      <c r="BS144" s="5" t="s">
        <v>1128</v>
      </c>
      <c r="BU144" s="11" t="b">
        <f t="shared" si="57"/>
        <v>1</v>
      </c>
      <c r="BV144" s="11" t="b">
        <f t="shared" si="58"/>
        <v>0</v>
      </c>
      <c r="BW144" s="11" t="b">
        <f t="shared" si="59"/>
        <v>0</v>
      </c>
      <c r="BX144" s="11" t="b">
        <f t="shared" si="59"/>
        <v>0</v>
      </c>
      <c r="BY144" s="11" t="b">
        <f t="shared" si="59"/>
        <v>0</v>
      </c>
      <c r="BZ144" s="11" t="b">
        <f t="shared" si="59"/>
        <v>0</v>
      </c>
      <c r="CA144" s="11" t="b">
        <f t="shared" si="59"/>
        <v>0</v>
      </c>
      <c r="CB144" s="11" t="b">
        <f t="shared" si="59"/>
        <v>0</v>
      </c>
      <c r="CC144" s="11" t="b">
        <f t="shared" si="59"/>
        <v>0</v>
      </c>
      <c r="CD144" s="11" t="b">
        <f t="shared" si="59"/>
        <v>0</v>
      </c>
      <c r="CE144" s="11" t="b">
        <f t="shared" si="59"/>
        <v>0</v>
      </c>
      <c r="CF144" s="11" t="b">
        <f t="shared" si="59"/>
        <v>0</v>
      </c>
      <c r="CG144" s="11" t="b">
        <f t="shared" si="59"/>
        <v>0</v>
      </c>
      <c r="CH144" s="11" t="b">
        <f t="shared" si="59"/>
        <v>0</v>
      </c>
      <c r="CI144" s="11" t="b">
        <f t="shared" si="59"/>
        <v>0</v>
      </c>
      <c r="CJ144" s="11" t="b">
        <f t="shared" si="59"/>
        <v>0</v>
      </c>
      <c r="CK144" s="11" t="b">
        <f t="shared" si="61"/>
        <v>0</v>
      </c>
      <c r="CL144" s="11" t="b">
        <f t="shared" si="60"/>
        <v>0</v>
      </c>
      <c r="CM144" t="s">
        <v>1001</v>
      </c>
    </row>
    <row r="145" spans="1:91">
      <c r="A145" t="s">
        <v>1002</v>
      </c>
      <c r="B145" t="s">
        <v>1003</v>
      </c>
      <c r="C145" t="s">
        <v>802</v>
      </c>
      <c r="D145" t="s">
        <v>70</v>
      </c>
      <c r="E145" t="s">
        <v>82</v>
      </c>
      <c r="F145" t="s">
        <v>132</v>
      </c>
      <c r="G145" t="s">
        <v>72</v>
      </c>
      <c r="H145" t="s">
        <v>84</v>
      </c>
      <c r="I145" t="str">
        <f t="shared" si="53"/>
        <v>United States</v>
      </c>
      <c r="J145" t="s">
        <v>74</v>
      </c>
      <c r="K145" t="s">
        <v>60</v>
      </c>
      <c r="L145">
        <v>2</v>
      </c>
      <c r="M145">
        <v>3</v>
      </c>
      <c r="N145">
        <v>3</v>
      </c>
      <c r="O145">
        <v>2</v>
      </c>
      <c r="P145">
        <v>3</v>
      </c>
      <c r="Q145">
        <v>4</v>
      </c>
      <c r="R145">
        <v>4</v>
      </c>
      <c r="S145">
        <v>1</v>
      </c>
      <c r="T145">
        <v>3</v>
      </c>
      <c r="V145">
        <v>2</v>
      </c>
      <c r="W145">
        <v>1</v>
      </c>
      <c r="X145">
        <v>2</v>
      </c>
      <c r="Y145">
        <v>5</v>
      </c>
      <c r="Z145">
        <v>2</v>
      </c>
      <c r="AA145">
        <v>6</v>
      </c>
      <c r="AB145">
        <v>3</v>
      </c>
      <c r="AC145">
        <v>2</v>
      </c>
      <c r="AD145">
        <v>4</v>
      </c>
      <c r="AE145" s="35">
        <v>4</v>
      </c>
      <c r="AF145">
        <v>2</v>
      </c>
      <c r="AG145">
        <v>6</v>
      </c>
      <c r="AH145">
        <v>2</v>
      </c>
      <c r="AI145">
        <v>6</v>
      </c>
      <c r="AJ145">
        <v>6</v>
      </c>
      <c r="AK145">
        <v>4</v>
      </c>
      <c r="AL145">
        <v>3</v>
      </c>
      <c r="AM145">
        <v>1</v>
      </c>
      <c r="AN145">
        <v>1</v>
      </c>
      <c r="AO145">
        <v>2</v>
      </c>
      <c r="AP145">
        <v>1</v>
      </c>
      <c r="AQ145">
        <v>1</v>
      </c>
      <c r="AR145">
        <v>6</v>
      </c>
      <c r="AS145">
        <v>6</v>
      </c>
      <c r="AT145">
        <f t="shared" si="51"/>
        <v>4.125</v>
      </c>
      <c r="AU145">
        <f t="shared" si="54"/>
        <v>1</v>
      </c>
      <c r="AV145">
        <f t="shared" si="64"/>
        <v>3.125</v>
      </c>
      <c r="AW145">
        <f t="shared" si="55"/>
        <v>1</v>
      </c>
      <c r="AX145" t="s">
        <v>61</v>
      </c>
      <c r="AY145" t="s">
        <v>139</v>
      </c>
      <c r="AZ145" t="s">
        <v>140</v>
      </c>
      <c r="BA145">
        <v>2</v>
      </c>
      <c r="BC145">
        <f t="shared" si="48"/>
        <v>2</v>
      </c>
      <c r="BD145">
        <v>1</v>
      </c>
      <c r="BE145">
        <v>2</v>
      </c>
      <c r="BF145">
        <f t="shared" si="56"/>
        <v>1</v>
      </c>
      <c r="BG145" t="s">
        <v>181</v>
      </c>
      <c r="BH145" t="s">
        <v>65</v>
      </c>
      <c r="BI145" s="1">
        <v>3.4375E-3</v>
      </c>
      <c r="BJ145" s="2"/>
      <c r="BK145" s="5" t="s">
        <v>1041</v>
      </c>
      <c r="BM145" s="11" t="b">
        <f t="shared" si="63"/>
        <v>0</v>
      </c>
      <c r="BN145" s="11" t="b">
        <f t="shared" si="63"/>
        <v>0</v>
      </c>
      <c r="BO145" s="11" t="b">
        <f t="shared" si="63"/>
        <v>0</v>
      </c>
      <c r="BP145" s="11" t="b">
        <f t="shared" si="63"/>
        <v>0</v>
      </c>
      <c r="BQ145" s="11" t="b">
        <f t="shared" si="65"/>
        <v>0</v>
      </c>
      <c r="BR145" s="11" t="b">
        <f t="shared" si="65"/>
        <v>0</v>
      </c>
      <c r="BU145" s="11" t="b">
        <f t="shared" si="57"/>
        <v>0</v>
      </c>
      <c r="BV145" s="11" t="b">
        <f t="shared" si="58"/>
        <v>0</v>
      </c>
      <c r="BW145" s="11" t="b">
        <f t="shared" si="59"/>
        <v>0</v>
      </c>
      <c r="BX145" s="11" t="b">
        <f t="shared" si="59"/>
        <v>0</v>
      </c>
      <c r="BY145" s="11" t="b">
        <f t="shared" si="59"/>
        <v>0</v>
      </c>
      <c r="BZ145" s="11" t="b">
        <f t="shared" si="59"/>
        <v>0</v>
      </c>
      <c r="CA145" s="11" t="b">
        <f t="shared" si="59"/>
        <v>0</v>
      </c>
      <c r="CB145" s="11" t="b">
        <f t="shared" si="59"/>
        <v>0</v>
      </c>
      <c r="CC145" s="11" t="b">
        <f t="shared" si="59"/>
        <v>0</v>
      </c>
      <c r="CD145" s="11" t="b">
        <f t="shared" si="59"/>
        <v>0</v>
      </c>
      <c r="CE145" s="11" t="b">
        <f t="shared" si="59"/>
        <v>0</v>
      </c>
      <c r="CF145" s="11" t="b">
        <f t="shared" si="59"/>
        <v>0</v>
      </c>
      <c r="CG145" s="11" t="b">
        <f t="shared" si="59"/>
        <v>0</v>
      </c>
      <c r="CH145" s="11" t="b">
        <f t="shared" si="59"/>
        <v>0</v>
      </c>
      <c r="CI145" s="11" t="b">
        <f t="shared" si="59"/>
        <v>0</v>
      </c>
      <c r="CJ145" s="11" t="b">
        <f t="shared" si="59"/>
        <v>0</v>
      </c>
      <c r="CK145" s="11" t="b">
        <f t="shared" si="61"/>
        <v>0</v>
      </c>
      <c r="CL145" s="11" t="b">
        <f t="shared" si="60"/>
        <v>0</v>
      </c>
    </row>
    <row r="146" spans="1:91">
      <c r="A146" t="s">
        <v>51</v>
      </c>
      <c r="B146" t="s">
        <v>52</v>
      </c>
      <c r="C146" t="s">
        <v>53</v>
      </c>
      <c r="D146" t="s">
        <v>54</v>
      </c>
      <c r="E146" t="s">
        <v>55</v>
      </c>
      <c r="F146" t="s">
        <v>56</v>
      </c>
      <c r="G146" t="s">
        <v>57</v>
      </c>
      <c r="H146" t="s">
        <v>58</v>
      </c>
      <c r="I146" t="str">
        <f t="shared" si="53"/>
        <v>Portugal</v>
      </c>
      <c r="J146" t="s">
        <v>59</v>
      </c>
      <c r="K146" t="s">
        <v>60</v>
      </c>
      <c r="L146">
        <v>0</v>
      </c>
      <c r="M146">
        <v>2</v>
      </c>
      <c r="N146">
        <v>3</v>
      </c>
      <c r="O146">
        <v>4</v>
      </c>
      <c r="P146">
        <v>0</v>
      </c>
      <c r="Q146">
        <v>0</v>
      </c>
      <c r="R146">
        <v>5</v>
      </c>
      <c r="S146">
        <v>0</v>
      </c>
      <c r="U146">
        <v>5</v>
      </c>
      <c r="V146">
        <v>2</v>
      </c>
      <c r="W146">
        <v>5</v>
      </c>
      <c r="X146">
        <v>3</v>
      </c>
      <c r="Y146">
        <v>6</v>
      </c>
      <c r="Z146">
        <v>3</v>
      </c>
      <c r="AA146">
        <v>3</v>
      </c>
      <c r="AB146">
        <v>1</v>
      </c>
      <c r="AC146">
        <v>5</v>
      </c>
      <c r="AD146">
        <v>1</v>
      </c>
      <c r="AE146" s="35">
        <v>1</v>
      </c>
      <c r="AF146">
        <v>5</v>
      </c>
      <c r="AG146">
        <v>0</v>
      </c>
      <c r="AH146">
        <v>3</v>
      </c>
      <c r="AI146">
        <v>6</v>
      </c>
      <c r="AJ146">
        <v>2</v>
      </c>
      <c r="AK146">
        <v>5</v>
      </c>
      <c r="AL146">
        <v>0</v>
      </c>
      <c r="AM146">
        <v>0</v>
      </c>
      <c r="AN146">
        <v>0</v>
      </c>
      <c r="AO146">
        <v>0</v>
      </c>
      <c r="AP146">
        <v>0</v>
      </c>
      <c r="AQ146">
        <v>0</v>
      </c>
      <c r="AR146">
        <v>6</v>
      </c>
      <c r="AS146">
        <v>0</v>
      </c>
      <c r="AT146">
        <f t="shared" si="51"/>
        <v>2.75</v>
      </c>
      <c r="AU146">
        <f t="shared" si="54"/>
        <v>0</v>
      </c>
      <c r="AV146">
        <f t="shared" si="64"/>
        <v>3</v>
      </c>
      <c r="AW146">
        <f t="shared" si="55"/>
        <v>0</v>
      </c>
      <c r="AX146" t="s">
        <v>61</v>
      </c>
      <c r="AY146" t="s">
        <v>62</v>
      </c>
      <c r="AZ146" t="s">
        <v>63</v>
      </c>
      <c r="BA146">
        <v>1</v>
      </c>
      <c r="BC146">
        <f t="shared" si="48"/>
        <v>1</v>
      </c>
      <c r="BD146">
        <v>1</v>
      </c>
      <c r="BE146">
        <v>2</v>
      </c>
      <c r="BF146">
        <v>1</v>
      </c>
      <c r="BG146" t="s">
        <v>64</v>
      </c>
      <c r="BH146" t="s">
        <v>65</v>
      </c>
      <c r="BI146" s="1">
        <v>3.1365740740740742E-3</v>
      </c>
      <c r="BJ146" t="s">
        <v>66</v>
      </c>
      <c r="BK146" s="5" t="s">
        <v>1041</v>
      </c>
      <c r="BM146" s="11" t="b">
        <f t="shared" si="63"/>
        <v>0</v>
      </c>
      <c r="BN146" s="11" t="b">
        <f t="shared" si="63"/>
        <v>0</v>
      </c>
      <c r="BO146" s="11" t="b">
        <f t="shared" si="63"/>
        <v>0</v>
      </c>
      <c r="BP146" s="11" t="b">
        <f t="shared" si="63"/>
        <v>0</v>
      </c>
      <c r="BQ146" s="11" t="b">
        <f t="shared" si="65"/>
        <v>0</v>
      </c>
      <c r="BR146" s="11" t="b">
        <f t="shared" si="65"/>
        <v>0</v>
      </c>
      <c r="BU146" s="11" t="b">
        <f t="shared" si="57"/>
        <v>0</v>
      </c>
      <c r="BV146" s="11" t="b">
        <f t="shared" si="58"/>
        <v>0</v>
      </c>
      <c r="BW146" s="11" t="b">
        <f t="shared" si="59"/>
        <v>0</v>
      </c>
      <c r="BX146" s="11" t="b">
        <f t="shared" si="59"/>
        <v>0</v>
      </c>
      <c r="BY146" s="11" t="b">
        <f t="shared" si="59"/>
        <v>0</v>
      </c>
      <c r="BZ146" s="11" t="b">
        <f t="shared" si="59"/>
        <v>0</v>
      </c>
      <c r="CA146" s="11" t="b">
        <f t="shared" si="59"/>
        <v>0</v>
      </c>
      <c r="CB146" s="11" t="b">
        <f t="shared" si="59"/>
        <v>0</v>
      </c>
      <c r="CC146" s="11" t="b">
        <f t="shared" si="59"/>
        <v>0</v>
      </c>
      <c r="CD146" s="11" t="b">
        <f t="shared" si="59"/>
        <v>0</v>
      </c>
      <c r="CE146" s="11" t="b">
        <f t="shared" si="59"/>
        <v>0</v>
      </c>
      <c r="CF146" s="11" t="b">
        <f t="shared" si="59"/>
        <v>0</v>
      </c>
      <c r="CG146" s="11" t="b">
        <f t="shared" si="59"/>
        <v>0</v>
      </c>
      <c r="CH146" s="11" t="b">
        <f t="shared" si="59"/>
        <v>0</v>
      </c>
      <c r="CI146" s="11" t="b">
        <f t="shared" si="59"/>
        <v>0</v>
      </c>
      <c r="CJ146" s="11" t="b">
        <f t="shared" si="59"/>
        <v>0</v>
      </c>
      <c r="CK146" s="11" t="b">
        <f t="shared" si="61"/>
        <v>0</v>
      </c>
      <c r="CL146" s="11" t="b">
        <f t="shared" si="60"/>
        <v>0</v>
      </c>
      <c r="CM146" t="s">
        <v>67</v>
      </c>
    </row>
    <row r="147" spans="1:91">
      <c r="A147" t="s">
        <v>68</v>
      </c>
      <c r="B147" t="s">
        <v>69</v>
      </c>
      <c r="C147" t="s">
        <v>53</v>
      </c>
      <c r="D147" t="s">
        <v>70</v>
      </c>
      <c r="E147" t="s">
        <v>71</v>
      </c>
      <c r="F147" t="s">
        <v>56</v>
      </c>
      <c r="G147" t="s">
        <v>72</v>
      </c>
      <c r="H147" t="s">
        <v>73</v>
      </c>
      <c r="I147" t="str">
        <f t="shared" si="53"/>
        <v>USA</v>
      </c>
      <c r="J147" t="s">
        <v>74</v>
      </c>
      <c r="K147" t="s">
        <v>60</v>
      </c>
      <c r="L147">
        <v>0</v>
      </c>
      <c r="M147">
        <v>1</v>
      </c>
      <c r="N147">
        <v>3</v>
      </c>
      <c r="O147">
        <v>0</v>
      </c>
      <c r="P147">
        <v>5</v>
      </c>
      <c r="Q147">
        <v>3</v>
      </c>
      <c r="R147">
        <v>1</v>
      </c>
      <c r="S147">
        <v>1</v>
      </c>
      <c r="T147">
        <v>3</v>
      </c>
      <c r="V147">
        <v>0</v>
      </c>
      <c r="W147">
        <v>5</v>
      </c>
      <c r="X147">
        <v>1</v>
      </c>
      <c r="Y147">
        <v>0</v>
      </c>
      <c r="Z147">
        <v>2</v>
      </c>
      <c r="AA147">
        <v>1</v>
      </c>
      <c r="AB147">
        <v>0</v>
      </c>
      <c r="AC147">
        <v>0</v>
      </c>
      <c r="AD147">
        <v>6</v>
      </c>
      <c r="AE147" s="35">
        <v>1</v>
      </c>
      <c r="AF147">
        <v>4</v>
      </c>
      <c r="AG147">
        <v>4</v>
      </c>
      <c r="AH147">
        <v>5</v>
      </c>
      <c r="AI147">
        <v>6</v>
      </c>
      <c r="AJ147">
        <v>2</v>
      </c>
      <c r="AK147">
        <v>5</v>
      </c>
      <c r="AL147">
        <v>0</v>
      </c>
      <c r="AM147">
        <v>5</v>
      </c>
      <c r="AN147">
        <v>5</v>
      </c>
      <c r="AO147">
        <v>5</v>
      </c>
      <c r="AP147">
        <v>5</v>
      </c>
      <c r="AQ147">
        <v>4</v>
      </c>
      <c r="AR147">
        <v>6</v>
      </c>
      <c r="AS147">
        <v>0</v>
      </c>
      <c r="AT147">
        <f t="shared" si="51"/>
        <v>3.375</v>
      </c>
      <c r="AU147">
        <f t="shared" si="54"/>
        <v>1</v>
      </c>
      <c r="AV147">
        <f t="shared" si="64"/>
        <v>1.875</v>
      </c>
      <c r="AW147">
        <f t="shared" si="55"/>
        <v>0</v>
      </c>
      <c r="AX147" t="s">
        <v>61</v>
      </c>
      <c r="AY147" t="s">
        <v>75</v>
      </c>
      <c r="AZ147" t="s">
        <v>76</v>
      </c>
      <c r="BA147">
        <v>1</v>
      </c>
      <c r="BC147">
        <f t="shared" si="48"/>
        <v>1</v>
      </c>
      <c r="BD147">
        <v>1</v>
      </c>
      <c r="BE147">
        <v>3</v>
      </c>
      <c r="BF147">
        <v>1</v>
      </c>
      <c r="BG147" t="s">
        <v>77</v>
      </c>
      <c r="BH147" t="s">
        <v>65</v>
      </c>
      <c r="BI147" s="1">
        <v>4.1319444444444442E-3</v>
      </c>
      <c r="BK147" s="5" t="s">
        <v>1041</v>
      </c>
      <c r="BM147" s="11" t="b">
        <f t="shared" si="63"/>
        <v>0</v>
      </c>
      <c r="BN147" s="11" t="b">
        <f t="shared" si="63"/>
        <v>0</v>
      </c>
      <c r="BO147" s="11" t="b">
        <f t="shared" si="63"/>
        <v>0</v>
      </c>
      <c r="BP147" s="11" t="b">
        <f t="shared" si="63"/>
        <v>0</v>
      </c>
      <c r="BQ147" s="11" t="b">
        <f t="shared" si="65"/>
        <v>0</v>
      </c>
      <c r="BR147" s="11" t="b">
        <f t="shared" si="65"/>
        <v>0</v>
      </c>
      <c r="BU147" s="11" t="b">
        <f t="shared" si="57"/>
        <v>0</v>
      </c>
      <c r="BV147" s="11" t="b">
        <f t="shared" si="58"/>
        <v>0</v>
      </c>
      <c r="BW147" s="11" t="b">
        <f t="shared" si="59"/>
        <v>0</v>
      </c>
      <c r="BX147" s="11" t="b">
        <f t="shared" si="59"/>
        <v>0</v>
      </c>
      <c r="BY147" s="11" t="b">
        <f t="shared" si="59"/>
        <v>0</v>
      </c>
      <c r="BZ147" s="11" t="b">
        <f t="shared" si="59"/>
        <v>0</v>
      </c>
      <c r="CA147" s="11" t="b">
        <f t="shared" si="59"/>
        <v>0</v>
      </c>
      <c r="CB147" s="11" t="b">
        <f t="shared" si="59"/>
        <v>0</v>
      </c>
      <c r="CC147" s="11" t="b">
        <f t="shared" si="59"/>
        <v>0</v>
      </c>
      <c r="CD147" s="11" t="b">
        <f t="shared" si="59"/>
        <v>0</v>
      </c>
      <c r="CE147" s="11" t="b">
        <f t="shared" si="59"/>
        <v>0</v>
      </c>
      <c r="CF147" s="11" t="b">
        <f t="shared" si="59"/>
        <v>0</v>
      </c>
      <c r="CG147" s="11" t="b">
        <f t="shared" si="59"/>
        <v>0</v>
      </c>
      <c r="CH147" s="11" t="b">
        <f t="shared" si="59"/>
        <v>0</v>
      </c>
      <c r="CI147" s="11" t="b">
        <f t="shared" si="59"/>
        <v>0</v>
      </c>
      <c r="CJ147" s="11" t="b">
        <f t="shared" si="59"/>
        <v>0</v>
      </c>
      <c r="CK147" s="11" t="b">
        <f t="shared" si="61"/>
        <v>0</v>
      </c>
      <c r="CL147" s="11" t="b">
        <f t="shared" si="60"/>
        <v>0</v>
      </c>
      <c r="CM147" t="s">
        <v>78</v>
      </c>
    </row>
    <row r="148" spans="1:91">
      <c r="A148" t="s">
        <v>79</v>
      </c>
      <c r="B148" t="s">
        <v>80</v>
      </c>
      <c r="C148" t="s">
        <v>53</v>
      </c>
      <c r="D148" t="s">
        <v>81</v>
      </c>
      <c r="E148" t="s">
        <v>82</v>
      </c>
      <c r="F148" t="s">
        <v>83</v>
      </c>
      <c r="G148" t="s">
        <v>72</v>
      </c>
      <c r="H148" t="s">
        <v>84</v>
      </c>
      <c r="I148" t="str">
        <f t="shared" si="53"/>
        <v>United States</v>
      </c>
      <c r="J148" t="s">
        <v>74</v>
      </c>
      <c r="K148" t="s">
        <v>85</v>
      </c>
      <c r="L148">
        <v>3</v>
      </c>
      <c r="M148">
        <v>2</v>
      </c>
      <c r="N148">
        <v>2</v>
      </c>
      <c r="O148">
        <v>2</v>
      </c>
      <c r="P148">
        <v>3</v>
      </c>
      <c r="Q148">
        <v>4</v>
      </c>
      <c r="R148">
        <v>2</v>
      </c>
      <c r="S148">
        <v>1</v>
      </c>
      <c r="T148">
        <v>3</v>
      </c>
      <c r="V148">
        <v>6</v>
      </c>
      <c r="W148">
        <v>6</v>
      </c>
      <c r="X148">
        <v>6</v>
      </c>
      <c r="Y148">
        <v>6</v>
      </c>
      <c r="Z148">
        <v>6</v>
      </c>
      <c r="AA148">
        <v>6</v>
      </c>
      <c r="AB148">
        <v>3</v>
      </c>
      <c r="AC148">
        <v>1</v>
      </c>
      <c r="AD148">
        <v>5</v>
      </c>
      <c r="AE148" s="35">
        <v>6</v>
      </c>
      <c r="AF148">
        <v>3</v>
      </c>
      <c r="AG148">
        <v>6</v>
      </c>
      <c r="AH148">
        <v>5</v>
      </c>
      <c r="AI148">
        <v>6</v>
      </c>
      <c r="AJ148">
        <v>6</v>
      </c>
      <c r="AK148">
        <v>6</v>
      </c>
      <c r="AL148">
        <v>0</v>
      </c>
      <c r="AM148">
        <v>6</v>
      </c>
      <c r="AN148">
        <v>6</v>
      </c>
      <c r="AO148">
        <v>6</v>
      </c>
      <c r="AP148">
        <v>6</v>
      </c>
      <c r="AQ148">
        <v>6</v>
      </c>
      <c r="AR148">
        <v>6</v>
      </c>
      <c r="AS148">
        <v>0</v>
      </c>
      <c r="AT148">
        <f t="shared" si="51"/>
        <v>4.75</v>
      </c>
      <c r="AU148">
        <f t="shared" si="54"/>
        <v>1</v>
      </c>
      <c r="AV148">
        <f t="shared" si="64"/>
        <v>5.5</v>
      </c>
      <c r="AW148">
        <f t="shared" si="55"/>
        <v>1</v>
      </c>
      <c r="AX148" t="s">
        <v>86</v>
      </c>
      <c r="AY148" t="s">
        <v>87</v>
      </c>
      <c r="AZ148" t="s">
        <v>88</v>
      </c>
      <c r="BA148">
        <v>2</v>
      </c>
      <c r="BC148">
        <f t="shared" si="48"/>
        <v>2</v>
      </c>
      <c r="BD148">
        <v>1</v>
      </c>
      <c r="BE148">
        <v>3</v>
      </c>
      <c r="BF148">
        <v>1</v>
      </c>
      <c r="BG148" t="s">
        <v>89</v>
      </c>
      <c r="BH148" t="s">
        <v>90</v>
      </c>
      <c r="BI148" s="1">
        <v>2.3726851851851851E-3</v>
      </c>
      <c r="BJ148" t="s">
        <v>91</v>
      </c>
      <c r="BK148" s="5" t="s">
        <v>736</v>
      </c>
      <c r="BL148" s="5" t="s">
        <v>1148</v>
      </c>
      <c r="BM148" s="11" t="b">
        <f t="shared" si="63"/>
        <v>0</v>
      </c>
      <c r="BN148" s="11" t="b">
        <f t="shared" si="63"/>
        <v>0</v>
      </c>
      <c r="BO148" s="11" t="b">
        <f t="shared" si="63"/>
        <v>0</v>
      </c>
      <c r="BP148" s="11" t="b">
        <f t="shared" si="63"/>
        <v>0</v>
      </c>
      <c r="BQ148" s="11" t="b">
        <f t="shared" si="65"/>
        <v>1</v>
      </c>
      <c r="BR148" s="11" t="b">
        <f t="shared" si="65"/>
        <v>0</v>
      </c>
      <c r="BU148" s="11" t="b">
        <f t="shared" si="57"/>
        <v>0</v>
      </c>
      <c r="BV148" s="11" t="b">
        <f t="shared" si="58"/>
        <v>0</v>
      </c>
      <c r="BW148" s="11" t="b">
        <f t="shared" si="59"/>
        <v>0</v>
      </c>
      <c r="BX148" s="11" t="b">
        <f t="shared" si="59"/>
        <v>0</v>
      </c>
      <c r="BY148" s="11" t="b">
        <f t="shared" si="59"/>
        <v>0</v>
      </c>
      <c r="BZ148" s="11" t="b">
        <f t="shared" si="59"/>
        <v>0</v>
      </c>
      <c r="CA148" s="11" t="b">
        <f t="shared" si="59"/>
        <v>0</v>
      </c>
      <c r="CB148" s="11" t="b">
        <f t="shared" si="59"/>
        <v>0</v>
      </c>
      <c r="CC148" s="11" t="b">
        <f t="shared" si="59"/>
        <v>0</v>
      </c>
      <c r="CD148" s="11" t="b">
        <f t="shared" si="59"/>
        <v>0</v>
      </c>
      <c r="CE148" s="11" t="b">
        <f t="shared" si="59"/>
        <v>0</v>
      </c>
      <c r="CF148" s="11" t="b">
        <f t="shared" si="59"/>
        <v>0</v>
      </c>
      <c r="CG148" s="11" t="b">
        <f t="shared" si="59"/>
        <v>0</v>
      </c>
      <c r="CH148" s="11" t="b">
        <f t="shared" si="59"/>
        <v>0</v>
      </c>
      <c r="CI148" s="11" t="b">
        <f t="shared" si="59"/>
        <v>0</v>
      </c>
      <c r="CJ148" s="11" t="b">
        <f t="shared" si="59"/>
        <v>0</v>
      </c>
      <c r="CK148" s="11" t="b">
        <f t="shared" si="61"/>
        <v>0</v>
      </c>
      <c r="CL148" s="11" t="b">
        <f t="shared" si="60"/>
        <v>0</v>
      </c>
      <c r="CM148" t="s">
        <v>92</v>
      </c>
    </row>
    <row r="149" spans="1:91">
      <c r="A149" t="s">
        <v>93</v>
      </c>
      <c r="B149" t="s">
        <v>94</v>
      </c>
      <c r="C149" t="s">
        <v>53</v>
      </c>
      <c r="D149" t="s">
        <v>70</v>
      </c>
      <c r="E149" t="s">
        <v>95</v>
      </c>
      <c r="F149" t="s">
        <v>56</v>
      </c>
      <c r="G149" t="s">
        <v>96</v>
      </c>
      <c r="H149" t="s">
        <v>97</v>
      </c>
      <c r="I149" t="str">
        <f t="shared" si="53"/>
        <v>uk</v>
      </c>
      <c r="J149" t="s">
        <v>74</v>
      </c>
      <c r="K149" t="s">
        <v>98</v>
      </c>
      <c r="L149">
        <v>4</v>
      </c>
      <c r="M149">
        <v>4</v>
      </c>
      <c r="N149">
        <v>4</v>
      </c>
      <c r="O149">
        <v>2</v>
      </c>
      <c r="P149">
        <v>5</v>
      </c>
      <c r="Q149">
        <v>5</v>
      </c>
      <c r="R149">
        <v>5</v>
      </c>
      <c r="S149">
        <v>1</v>
      </c>
      <c r="T149">
        <v>2</v>
      </c>
      <c r="V149">
        <v>2</v>
      </c>
      <c r="W149">
        <v>5</v>
      </c>
      <c r="X149">
        <v>2</v>
      </c>
      <c r="Y149">
        <v>3</v>
      </c>
      <c r="Z149">
        <v>0</v>
      </c>
      <c r="AA149">
        <v>3</v>
      </c>
      <c r="AB149">
        <v>1</v>
      </c>
      <c r="AC149">
        <v>6</v>
      </c>
      <c r="AD149">
        <v>0</v>
      </c>
      <c r="AE149" s="35">
        <v>2</v>
      </c>
      <c r="AF149">
        <v>2</v>
      </c>
      <c r="AG149">
        <v>0</v>
      </c>
      <c r="AH149">
        <v>0</v>
      </c>
      <c r="AI149">
        <v>5</v>
      </c>
      <c r="AJ149">
        <v>1</v>
      </c>
      <c r="AK149">
        <v>1</v>
      </c>
      <c r="AL149">
        <v>0</v>
      </c>
      <c r="AM149">
        <v>0</v>
      </c>
      <c r="AN149">
        <v>1</v>
      </c>
      <c r="AO149">
        <v>0</v>
      </c>
      <c r="AP149">
        <v>0</v>
      </c>
      <c r="AQ149">
        <v>0</v>
      </c>
      <c r="AR149">
        <v>6</v>
      </c>
      <c r="AS149">
        <v>0</v>
      </c>
      <c r="AT149">
        <f t="shared" si="51"/>
        <v>1.375</v>
      </c>
      <c r="AU149">
        <f t="shared" si="54"/>
        <v>0</v>
      </c>
      <c r="AV149">
        <f t="shared" si="64"/>
        <v>2</v>
      </c>
      <c r="AW149">
        <f t="shared" si="55"/>
        <v>0</v>
      </c>
      <c r="AX149" t="s">
        <v>86</v>
      </c>
      <c r="AY149" t="s">
        <v>75</v>
      </c>
      <c r="AZ149" t="s">
        <v>99</v>
      </c>
      <c r="BA149">
        <v>3</v>
      </c>
      <c r="BC149">
        <f t="shared" si="48"/>
        <v>3</v>
      </c>
      <c r="BD149">
        <v>1</v>
      </c>
      <c r="BE149">
        <v>5</v>
      </c>
      <c r="BF149">
        <v>1</v>
      </c>
      <c r="BG149" t="s">
        <v>100</v>
      </c>
      <c r="BH149" t="s">
        <v>90</v>
      </c>
      <c r="BI149" s="1">
        <v>2.9745370370370373E-3</v>
      </c>
      <c r="BK149" s="5" t="s">
        <v>1041</v>
      </c>
      <c r="BM149" s="11" t="b">
        <f t="shared" si="63"/>
        <v>0</v>
      </c>
      <c r="BN149" s="11" t="b">
        <f t="shared" si="63"/>
        <v>0</v>
      </c>
      <c r="BO149" s="11" t="b">
        <f t="shared" si="63"/>
        <v>0</v>
      </c>
      <c r="BP149" s="11" t="b">
        <f t="shared" si="63"/>
        <v>0</v>
      </c>
      <c r="BQ149" s="11" t="b">
        <f t="shared" si="65"/>
        <v>0</v>
      </c>
      <c r="BR149" s="11" t="b">
        <f t="shared" si="65"/>
        <v>0</v>
      </c>
      <c r="BU149" s="11" t="b">
        <f t="shared" si="57"/>
        <v>0</v>
      </c>
      <c r="BV149" s="11" t="b">
        <f t="shared" si="58"/>
        <v>0</v>
      </c>
      <c r="BW149" s="11" t="b">
        <f t="shared" si="59"/>
        <v>0</v>
      </c>
      <c r="BX149" s="11" t="b">
        <f t="shared" si="59"/>
        <v>0</v>
      </c>
      <c r="BY149" s="11" t="b">
        <f t="shared" si="59"/>
        <v>0</v>
      </c>
      <c r="BZ149" s="11" t="b">
        <f t="shared" si="59"/>
        <v>0</v>
      </c>
      <c r="CA149" s="11" t="b">
        <f t="shared" si="59"/>
        <v>0</v>
      </c>
      <c r="CB149" s="11" t="b">
        <f t="shared" si="59"/>
        <v>0</v>
      </c>
      <c r="CC149" s="11" t="b">
        <f t="shared" si="59"/>
        <v>0</v>
      </c>
      <c r="CD149" s="11" t="b">
        <f t="shared" si="59"/>
        <v>0</v>
      </c>
      <c r="CE149" s="11" t="b">
        <f t="shared" si="59"/>
        <v>0</v>
      </c>
      <c r="CF149" s="11" t="b">
        <f t="shared" si="59"/>
        <v>0</v>
      </c>
      <c r="CG149" s="11" t="b">
        <f t="shared" si="59"/>
        <v>0</v>
      </c>
      <c r="CH149" s="11" t="b">
        <f t="shared" si="59"/>
        <v>0</v>
      </c>
      <c r="CI149" s="11" t="b">
        <f t="shared" si="59"/>
        <v>0</v>
      </c>
      <c r="CJ149" s="11" t="b">
        <f t="shared" si="59"/>
        <v>0</v>
      </c>
      <c r="CK149" s="11" t="b">
        <f t="shared" si="61"/>
        <v>0</v>
      </c>
      <c r="CL149" s="11" t="b">
        <f t="shared" si="60"/>
        <v>0</v>
      </c>
    </row>
    <row r="150" spans="1:91">
      <c r="A150" t="s">
        <v>101</v>
      </c>
      <c r="B150" t="s">
        <v>102</v>
      </c>
      <c r="C150" t="s">
        <v>53</v>
      </c>
      <c r="D150" t="s">
        <v>70</v>
      </c>
      <c r="E150" t="s">
        <v>71</v>
      </c>
      <c r="F150" t="s">
        <v>56</v>
      </c>
      <c r="G150" t="s">
        <v>72</v>
      </c>
      <c r="H150" t="s">
        <v>73</v>
      </c>
      <c r="I150" t="str">
        <f t="shared" si="53"/>
        <v>USA</v>
      </c>
      <c r="J150" t="s">
        <v>59</v>
      </c>
      <c r="K150" t="s">
        <v>103</v>
      </c>
      <c r="L150">
        <v>2</v>
      </c>
      <c r="M150">
        <v>3</v>
      </c>
      <c r="N150">
        <v>6</v>
      </c>
      <c r="O150">
        <v>2</v>
      </c>
      <c r="P150">
        <v>1</v>
      </c>
      <c r="Q150">
        <v>2</v>
      </c>
      <c r="R150">
        <v>3</v>
      </c>
      <c r="S150">
        <v>1</v>
      </c>
      <c r="T150">
        <v>3</v>
      </c>
      <c r="V150">
        <v>6</v>
      </c>
      <c r="W150">
        <v>6</v>
      </c>
      <c r="X150">
        <v>5</v>
      </c>
      <c r="Y150">
        <v>6</v>
      </c>
      <c r="Z150">
        <v>6</v>
      </c>
      <c r="AA150">
        <v>6</v>
      </c>
      <c r="AB150">
        <v>5</v>
      </c>
      <c r="AC150">
        <v>0</v>
      </c>
      <c r="AD150">
        <v>6</v>
      </c>
      <c r="AE150" s="35">
        <v>5</v>
      </c>
      <c r="AF150">
        <v>4</v>
      </c>
      <c r="AG150">
        <v>6</v>
      </c>
      <c r="AH150">
        <v>3</v>
      </c>
      <c r="AI150">
        <v>5</v>
      </c>
      <c r="AJ150">
        <v>6</v>
      </c>
      <c r="AK150">
        <v>6</v>
      </c>
      <c r="AL150">
        <v>3</v>
      </c>
      <c r="AM150">
        <v>4</v>
      </c>
      <c r="AN150">
        <v>4</v>
      </c>
      <c r="AO150">
        <v>5</v>
      </c>
      <c r="AP150">
        <v>5</v>
      </c>
      <c r="AQ150">
        <v>5</v>
      </c>
      <c r="AR150">
        <v>6</v>
      </c>
      <c r="AS150">
        <v>2</v>
      </c>
      <c r="AT150">
        <f t="shared" si="51"/>
        <v>4.75</v>
      </c>
      <c r="AU150">
        <f t="shared" si="54"/>
        <v>1</v>
      </c>
      <c r="AV150">
        <f t="shared" si="64"/>
        <v>5.75</v>
      </c>
      <c r="AW150">
        <f t="shared" si="55"/>
        <v>1</v>
      </c>
      <c r="AX150" t="s">
        <v>86</v>
      </c>
      <c r="AY150" t="s">
        <v>104</v>
      </c>
      <c r="AZ150" t="s">
        <v>105</v>
      </c>
      <c r="BA150">
        <v>2</v>
      </c>
      <c r="BC150">
        <f t="shared" si="48"/>
        <v>2</v>
      </c>
      <c r="BD150">
        <v>1</v>
      </c>
      <c r="BE150">
        <v>2</v>
      </c>
      <c r="BF150">
        <v>1</v>
      </c>
      <c r="BG150" t="s">
        <v>106</v>
      </c>
      <c r="BH150" t="s">
        <v>90</v>
      </c>
      <c r="BI150" s="1">
        <v>1.9675925925925928E-3</v>
      </c>
      <c r="BK150" s="5" t="s">
        <v>1041</v>
      </c>
      <c r="BM150" s="11" t="b">
        <f t="shared" si="63"/>
        <v>0</v>
      </c>
      <c r="BN150" s="11" t="b">
        <f t="shared" si="63"/>
        <v>0</v>
      </c>
      <c r="BO150" s="11" t="b">
        <f t="shared" si="63"/>
        <v>0</v>
      </c>
      <c r="BP150" s="11" t="b">
        <f t="shared" si="63"/>
        <v>0</v>
      </c>
      <c r="BQ150" s="11" t="b">
        <f t="shared" ref="BQ150:BR179" si="66">ISNUMBER(SEARCH(BQ$2,$BL150))</f>
        <v>0</v>
      </c>
      <c r="BR150" s="11" t="b">
        <f t="shared" si="66"/>
        <v>0</v>
      </c>
      <c r="BU150" s="11" t="b">
        <f t="shared" si="57"/>
        <v>0</v>
      </c>
      <c r="BV150" s="11" t="b">
        <f t="shared" si="58"/>
        <v>0</v>
      </c>
      <c r="BW150" s="11" t="b">
        <f t="shared" si="59"/>
        <v>0</v>
      </c>
      <c r="BX150" s="11" t="b">
        <f t="shared" si="59"/>
        <v>0</v>
      </c>
      <c r="BY150" s="11" t="b">
        <f t="shared" si="59"/>
        <v>0</v>
      </c>
      <c r="BZ150" s="11" t="b">
        <f t="shared" ref="BW150:CJ168" si="67">ISNUMBER(SEARCH(BZ$2,$BS150))</f>
        <v>0</v>
      </c>
      <c r="CA150" s="11" t="b">
        <f t="shared" si="67"/>
        <v>0</v>
      </c>
      <c r="CB150" s="11" t="b">
        <f t="shared" si="67"/>
        <v>0</v>
      </c>
      <c r="CC150" s="11" t="b">
        <f t="shared" si="67"/>
        <v>0</v>
      </c>
      <c r="CD150" s="11" t="b">
        <f t="shared" si="67"/>
        <v>0</v>
      </c>
      <c r="CE150" s="11" t="b">
        <f t="shared" si="67"/>
        <v>0</v>
      </c>
      <c r="CF150" s="11" t="b">
        <f t="shared" si="67"/>
        <v>0</v>
      </c>
      <c r="CG150" s="11" t="b">
        <f t="shared" si="67"/>
        <v>0</v>
      </c>
      <c r="CH150" s="11" t="b">
        <f t="shared" si="67"/>
        <v>0</v>
      </c>
      <c r="CI150" s="11" t="b">
        <f t="shared" si="67"/>
        <v>0</v>
      </c>
      <c r="CJ150" s="11" t="b">
        <f t="shared" si="67"/>
        <v>0</v>
      </c>
      <c r="CK150" s="11" t="b">
        <f t="shared" si="61"/>
        <v>0</v>
      </c>
      <c r="CL150" s="11" t="b">
        <f t="shared" si="60"/>
        <v>0</v>
      </c>
    </row>
    <row r="151" spans="1:91">
      <c r="A151" t="s">
        <v>107</v>
      </c>
      <c r="B151" t="s">
        <v>108</v>
      </c>
      <c r="C151" t="s">
        <v>53</v>
      </c>
      <c r="D151" t="s">
        <v>70</v>
      </c>
      <c r="E151" t="s">
        <v>71</v>
      </c>
      <c r="F151" t="s">
        <v>56</v>
      </c>
      <c r="G151" t="s">
        <v>72</v>
      </c>
      <c r="H151" t="s">
        <v>109</v>
      </c>
      <c r="I151" t="str">
        <f t="shared" si="53"/>
        <v>UK</v>
      </c>
      <c r="J151" t="s">
        <v>59</v>
      </c>
      <c r="K151" t="s">
        <v>98</v>
      </c>
      <c r="L151">
        <v>4</v>
      </c>
      <c r="M151">
        <v>4</v>
      </c>
      <c r="N151">
        <v>3</v>
      </c>
      <c r="O151">
        <v>2</v>
      </c>
      <c r="P151">
        <v>3</v>
      </c>
      <c r="Q151">
        <v>4</v>
      </c>
      <c r="R151">
        <v>4</v>
      </c>
      <c r="S151">
        <v>1</v>
      </c>
      <c r="T151">
        <v>2</v>
      </c>
      <c r="V151">
        <v>5</v>
      </c>
      <c r="W151">
        <v>4</v>
      </c>
      <c r="X151">
        <v>4</v>
      </c>
      <c r="Y151">
        <v>4</v>
      </c>
      <c r="Z151">
        <v>4</v>
      </c>
      <c r="AA151">
        <v>5</v>
      </c>
      <c r="AB151">
        <v>4</v>
      </c>
      <c r="AC151">
        <v>1</v>
      </c>
      <c r="AD151">
        <v>5</v>
      </c>
      <c r="AE151" s="35">
        <v>4</v>
      </c>
      <c r="AF151">
        <v>6</v>
      </c>
      <c r="AG151">
        <v>5</v>
      </c>
      <c r="AH151">
        <v>5</v>
      </c>
      <c r="AI151">
        <v>6</v>
      </c>
      <c r="AJ151">
        <v>5</v>
      </c>
      <c r="AK151">
        <v>5</v>
      </c>
      <c r="AL151">
        <v>3</v>
      </c>
      <c r="AM151">
        <v>3</v>
      </c>
      <c r="AN151">
        <v>3</v>
      </c>
      <c r="AO151">
        <v>4</v>
      </c>
      <c r="AP151">
        <v>4</v>
      </c>
      <c r="AQ151">
        <v>4</v>
      </c>
      <c r="AR151">
        <v>6</v>
      </c>
      <c r="AS151">
        <v>1</v>
      </c>
      <c r="AT151">
        <f t="shared" si="51"/>
        <v>4.875</v>
      </c>
      <c r="AU151">
        <f t="shared" si="54"/>
        <v>1</v>
      </c>
      <c r="AV151">
        <f t="shared" si="64"/>
        <v>4.375</v>
      </c>
      <c r="AW151">
        <f t="shared" si="55"/>
        <v>1</v>
      </c>
      <c r="AX151" t="s">
        <v>61</v>
      </c>
      <c r="AY151" t="s">
        <v>110</v>
      </c>
      <c r="AZ151" t="s">
        <v>111</v>
      </c>
      <c r="BA151">
        <v>1</v>
      </c>
      <c r="BC151">
        <f t="shared" si="48"/>
        <v>1</v>
      </c>
      <c r="BD151">
        <v>1</v>
      </c>
      <c r="BE151">
        <v>2</v>
      </c>
      <c r="BF151">
        <v>1</v>
      </c>
      <c r="BG151" t="s">
        <v>64</v>
      </c>
      <c r="BH151" t="s">
        <v>65</v>
      </c>
      <c r="BI151" s="1">
        <v>3.3449074074074071E-3</v>
      </c>
      <c r="BJ151" t="s">
        <v>112</v>
      </c>
      <c r="BK151" s="5" t="s">
        <v>1042</v>
      </c>
      <c r="BM151" s="11" t="b">
        <f t="shared" si="63"/>
        <v>0</v>
      </c>
      <c r="BN151" s="11" t="b">
        <f t="shared" si="63"/>
        <v>0</v>
      </c>
      <c r="BO151" s="11" t="b">
        <f t="shared" si="63"/>
        <v>0</v>
      </c>
      <c r="BP151" s="11" t="b">
        <f t="shared" si="63"/>
        <v>0</v>
      </c>
      <c r="BQ151" s="11" t="b">
        <f t="shared" si="66"/>
        <v>0</v>
      </c>
      <c r="BR151" s="11" t="b">
        <f t="shared" si="66"/>
        <v>0</v>
      </c>
      <c r="BS151" s="5" t="s">
        <v>1045</v>
      </c>
      <c r="BT151" s="5" t="s">
        <v>1073</v>
      </c>
      <c r="BU151" s="11" t="b">
        <f t="shared" si="57"/>
        <v>0</v>
      </c>
      <c r="BV151" s="11" t="b">
        <f t="shared" si="58"/>
        <v>0</v>
      </c>
      <c r="BW151" s="11" t="b">
        <f t="shared" si="67"/>
        <v>0</v>
      </c>
      <c r="BX151" s="11" t="b">
        <f t="shared" si="67"/>
        <v>1</v>
      </c>
      <c r="BY151" s="11" t="b">
        <f t="shared" si="67"/>
        <v>0</v>
      </c>
      <c r="BZ151" s="11" t="b">
        <f t="shared" si="67"/>
        <v>0</v>
      </c>
      <c r="CA151" s="11" t="b">
        <f t="shared" si="67"/>
        <v>0</v>
      </c>
      <c r="CB151" s="11" t="b">
        <f t="shared" si="67"/>
        <v>0</v>
      </c>
      <c r="CC151" s="11" t="b">
        <f t="shared" si="67"/>
        <v>0</v>
      </c>
      <c r="CD151" s="11" t="b">
        <f t="shared" si="67"/>
        <v>0</v>
      </c>
      <c r="CE151" s="11" t="b">
        <f t="shared" si="67"/>
        <v>0</v>
      </c>
      <c r="CF151" s="11" t="b">
        <f t="shared" si="67"/>
        <v>0</v>
      </c>
      <c r="CG151" s="11" t="b">
        <f t="shared" si="67"/>
        <v>1</v>
      </c>
      <c r="CH151" s="11" t="b">
        <f t="shared" si="67"/>
        <v>0</v>
      </c>
      <c r="CI151" s="11" t="b">
        <f t="shared" si="67"/>
        <v>0</v>
      </c>
      <c r="CJ151" s="11" t="b">
        <f t="shared" si="67"/>
        <v>0</v>
      </c>
      <c r="CK151" s="11" t="b">
        <f t="shared" si="61"/>
        <v>1</v>
      </c>
      <c r="CL151" s="11" t="b">
        <f t="shared" si="60"/>
        <v>0</v>
      </c>
      <c r="CM151" t="s">
        <v>113</v>
      </c>
    </row>
    <row r="152" spans="1:91">
      <c r="A152" t="s">
        <v>114</v>
      </c>
      <c r="B152" t="s">
        <v>115</v>
      </c>
      <c r="C152" t="s">
        <v>53</v>
      </c>
      <c r="D152" t="s">
        <v>54</v>
      </c>
      <c r="E152" t="s">
        <v>71</v>
      </c>
      <c r="F152" t="s">
        <v>116</v>
      </c>
      <c r="G152" t="s">
        <v>72</v>
      </c>
      <c r="H152" t="s">
        <v>117</v>
      </c>
      <c r="I152" t="str">
        <f t="shared" si="53"/>
        <v>Israel</v>
      </c>
      <c r="J152" t="s">
        <v>59</v>
      </c>
      <c r="K152" t="s">
        <v>60</v>
      </c>
      <c r="L152">
        <v>1</v>
      </c>
      <c r="M152">
        <v>2</v>
      </c>
      <c r="N152">
        <v>0</v>
      </c>
      <c r="O152">
        <v>1</v>
      </c>
      <c r="P152">
        <v>5</v>
      </c>
      <c r="Q152">
        <v>2</v>
      </c>
      <c r="R152">
        <v>5</v>
      </c>
      <c r="S152">
        <v>0</v>
      </c>
      <c r="U152">
        <v>4</v>
      </c>
      <c r="V152">
        <v>2</v>
      </c>
      <c r="W152">
        <v>5</v>
      </c>
      <c r="X152">
        <v>3</v>
      </c>
      <c r="Y152">
        <v>6</v>
      </c>
      <c r="Z152">
        <v>5</v>
      </c>
      <c r="AA152">
        <v>6</v>
      </c>
      <c r="AB152">
        <v>1</v>
      </c>
      <c r="AC152">
        <v>5</v>
      </c>
      <c r="AD152">
        <v>1</v>
      </c>
      <c r="AE152" s="35">
        <v>2</v>
      </c>
      <c r="AF152">
        <v>6</v>
      </c>
      <c r="AG152">
        <v>4</v>
      </c>
      <c r="AH152">
        <v>1</v>
      </c>
      <c r="AI152">
        <v>6</v>
      </c>
      <c r="AJ152">
        <v>2</v>
      </c>
      <c r="AK152">
        <v>4</v>
      </c>
      <c r="AL152">
        <v>4</v>
      </c>
      <c r="AM152">
        <v>6</v>
      </c>
      <c r="AN152">
        <v>1</v>
      </c>
      <c r="AO152">
        <v>4</v>
      </c>
      <c r="AP152">
        <v>2</v>
      </c>
      <c r="AQ152">
        <v>2</v>
      </c>
      <c r="AR152">
        <v>6</v>
      </c>
      <c r="AS152">
        <v>0</v>
      </c>
      <c r="AT152">
        <f t="shared" si="51"/>
        <v>3.625</v>
      </c>
      <c r="AU152">
        <f t="shared" si="54"/>
        <v>1</v>
      </c>
      <c r="AV152">
        <f t="shared" si="64"/>
        <v>3.625</v>
      </c>
      <c r="AW152">
        <f t="shared" si="55"/>
        <v>1</v>
      </c>
      <c r="AX152" t="s">
        <v>86</v>
      </c>
      <c r="AY152" t="s">
        <v>118</v>
      </c>
      <c r="AZ152" t="s">
        <v>119</v>
      </c>
      <c r="BA152">
        <v>0</v>
      </c>
      <c r="BB152" t="s">
        <v>1100</v>
      </c>
      <c r="BC152" t="str">
        <f t="shared" si="48"/>
        <v>no dialog file</v>
      </c>
      <c r="BD152">
        <v>1</v>
      </c>
      <c r="BE152">
        <v>3</v>
      </c>
      <c r="BF152">
        <v>1</v>
      </c>
      <c r="BG152" t="s">
        <v>120</v>
      </c>
      <c r="BH152" t="s">
        <v>90</v>
      </c>
      <c r="BI152" s="1">
        <v>4.5254629629629629E-3</v>
      </c>
      <c r="BJ152" t="s">
        <v>121</v>
      </c>
      <c r="BK152" s="5" t="s">
        <v>1042</v>
      </c>
      <c r="BM152" s="11" t="b">
        <f t="shared" si="63"/>
        <v>0</v>
      </c>
      <c r="BN152" s="11" t="b">
        <f t="shared" si="63"/>
        <v>0</v>
      </c>
      <c r="BO152" s="11" t="b">
        <f t="shared" si="63"/>
        <v>0</v>
      </c>
      <c r="BP152" s="11" t="b">
        <f t="shared" si="63"/>
        <v>0</v>
      </c>
      <c r="BQ152" s="11" t="b">
        <f t="shared" si="66"/>
        <v>0</v>
      </c>
      <c r="BR152" s="11" t="b">
        <f t="shared" si="66"/>
        <v>0</v>
      </c>
      <c r="BS152" s="5" t="s">
        <v>1087</v>
      </c>
      <c r="BU152" s="11" t="b">
        <f t="shared" si="57"/>
        <v>0</v>
      </c>
      <c r="BV152" s="11" t="b">
        <f t="shared" si="58"/>
        <v>0</v>
      </c>
      <c r="BW152" s="11" t="b">
        <f t="shared" si="67"/>
        <v>0</v>
      </c>
      <c r="BX152" s="11" t="b">
        <f t="shared" si="67"/>
        <v>0</v>
      </c>
      <c r="BY152" s="11" t="b">
        <f t="shared" si="67"/>
        <v>0</v>
      </c>
      <c r="BZ152" s="11" t="b">
        <f t="shared" si="67"/>
        <v>0</v>
      </c>
      <c r="CA152" s="11" t="b">
        <f t="shared" si="67"/>
        <v>0</v>
      </c>
      <c r="CB152" s="11" t="b">
        <f t="shared" si="67"/>
        <v>1</v>
      </c>
      <c r="CC152" s="11" t="b">
        <f t="shared" si="67"/>
        <v>0</v>
      </c>
      <c r="CD152" s="11" t="b">
        <f t="shared" si="67"/>
        <v>0</v>
      </c>
      <c r="CE152" s="11" t="b">
        <f t="shared" si="67"/>
        <v>0</v>
      </c>
      <c r="CF152" s="11" t="b">
        <f t="shared" si="67"/>
        <v>0</v>
      </c>
      <c r="CG152" s="11" t="b">
        <f t="shared" si="67"/>
        <v>0</v>
      </c>
      <c r="CH152" s="11" t="b">
        <f t="shared" si="67"/>
        <v>0</v>
      </c>
      <c r="CI152" s="11" t="b">
        <f t="shared" si="67"/>
        <v>0</v>
      </c>
      <c r="CJ152" s="11" t="b">
        <f t="shared" si="67"/>
        <v>0</v>
      </c>
      <c r="CK152" s="11" t="b">
        <f t="shared" si="61"/>
        <v>0</v>
      </c>
      <c r="CL152" s="11" t="b">
        <f t="shared" si="60"/>
        <v>0</v>
      </c>
    </row>
    <row r="153" spans="1:91">
      <c r="A153" t="s">
        <v>122</v>
      </c>
      <c r="B153" t="s">
        <v>123</v>
      </c>
      <c r="C153" t="s">
        <v>53</v>
      </c>
      <c r="D153" t="s">
        <v>81</v>
      </c>
      <c r="E153" t="s">
        <v>55</v>
      </c>
      <c r="F153" t="s">
        <v>56</v>
      </c>
      <c r="G153" t="s">
        <v>124</v>
      </c>
      <c r="H153" t="s">
        <v>125</v>
      </c>
      <c r="I153" t="str">
        <f t="shared" si="53"/>
        <v>United Kingdom</v>
      </c>
      <c r="J153" t="s">
        <v>74</v>
      </c>
      <c r="K153" t="s">
        <v>98</v>
      </c>
      <c r="L153">
        <v>4</v>
      </c>
      <c r="M153">
        <v>4</v>
      </c>
      <c r="N153">
        <v>3</v>
      </c>
      <c r="O153">
        <v>4</v>
      </c>
      <c r="P153">
        <v>6</v>
      </c>
      <c r="Q153">
        <v>4</v>
      </c>
      <c r="R153">
        <v>3</v>
      </c>
      <c r="S153">
        <v>1</v>
      </c>
      <c r="T153">
        <v>2</v>
      </c>
      <c r="V153">
        <v>1</v>
      </c>
      <c r="W153">
        <v>6</v>
      </c>
      <c r="X153">
        <v>1</v>
      </c>
      <c r="Y153">
        <v>2</v>
      </c>
      <c r="Z153">
        <v>2</v>
      </c>
      <c r="AA153">
        <v>2</v>
      </c>
      <c r="AB153">
        <v>0</v>
      </c>
      <c r="AC153">
        <v>6</v>
      </c>
      <c r="AD153">
        <v>0</v>
      </c>
      <c r="AE153" s="35">
        <v>2</v>
      </c>
      <c r="AF153">
        <v>6</v>
      </c>
      <c r="AG153">
        <v>0</v>
      </c>
      <c r="AH153">
        <v>1</v>
      </c>
      <c r="AI153">
        <v>3</v>
      </c>
      <c r="AJ153">
        <v>1</v>
      </c>
      <c r="AK153">
        <v>0</v>
      </c>
      <c r="AL153">
        <v>0</v>
      </c>
      <c r="AM153">
        <v>1</v>
      </c>
      <c r="AN153">
        <v>1</v>
      </c>
      <c r="AO153">
        <v>1</v>
      </c>
      <c r="AP153">
        <v>1</v>
      </c>
      <c r="AQ153">
        <v>1</v>
      </c>
      <c r="AR153">
        <v>6</v>
      </c>
      <c r="AS153">
        <v>1</v>
      </c>
      <c r="AT153">
        <f t="shared" si="51"/>
        <v>1.625</v>
      </c>
      <c r="AU153">
        <f t="shared" si="54"/>
        <v>0</v>
      </c>
      <c r="AV153">
        <f t="shared" si="64"/>
        <v>1.75</v>
      </c>
      <c r="AW153">
        <f t="shared" si="55"/>
        <v>0</v>
      </c>
      <c r="AX153" t="s">
        <v>61</v>
      </c>
      <c r="AY153" t="s">
        <v>126</v>
      </c>
      <c r="AZ153" t="s">
        <v>127</v>
      </c>
      <c r="BA153">
        <v>1</v>
      </c>
      <c r="BC153">
        <f t="shared" si="48"/>
        <v>1</v>
      </c>
      <c r="BD153">
        <v>1</v>
      </c>
      <c r="BE153">
        <v>3</v>
      </c>
      <c r="BF153">
        <v>1</v>
      </c>
      <c r="BG153" t="s">
        <v>128</v>
      </c>
      <c r="BH153" t="s">
        <v>65</v>
      </c>
      <c r="BI153" s="1">
        <v>5.0694444444444441E-3</v>
      </c>
      <c r="BJ153" t="s">
        <v>129</v>
      </c>
      <c r="BK153" s="5" t="s">
        <v>1042</v>
      </c>
      <c r="BM153" s="11" t="b">
        <f t="shared" si="63"/>
        <v>0</v>
      </c>
      <c r="BN153" s="11" t="b">
        <f t="shared" si="63"/>
        <v>0</v>
      </c>
      <c r="BO153" s="11" t="b">
        <f t="shared" si="63"/>
        <v>0</v>
      </c>
      <c r="BP153" s="11" t="b">
        <f t="shared" si="63"/>
        <v>0</v>
      </c>
      <c r="BQ153" s="11" t="b">
        <f t="shared" si="66"/>
        <v>0</v>
      </c>
      <c r="BR153" s="11" t="b">
        <f t="shared" si="66"/>
        <v>0</v>
      </c>
      <c r="BS153" s="5" t="s">
        <v>1047</v>
      </c>
      <c r="BT153" s="5" t="s">
        <v>1129</v>
      </c>
      <c r="BU153" s="11" t="b">
        <f t="shared" si="57"/>
        <v>0</v>
      </c>
      <c r="BV153" s="11" t="b">
        <f t="shared" si="58"/>
        <v>0</v>
      </c>
      <c r="BW153" s="11" t="b">
        <f t="shared" si="67"/>
        <v>1</v>
      </c>
      <c r="BX153" s="11" t="b">
        <f t="shared" si="67"/>
        <v>0</v>
      </c>
      <c r="BY153" s="11" t="b">
        <f t="shared" si="67"/>
        <v>0</v>
      </c>
      <c r="BZ153" s="11" t="b">
        <f t="shared" si="67"/>
        <v>0</v>
      </c>
      <c r="CA153" s="11" t="b">
        <f t="shared" si="67"/>
        <v>0</v>
      </c>
      <c r="CB153" s="11" t="b">
        <f t="shared" si="67"/>
        <v>0</v>
      </c>
      <c r="CC153" s="11" t="b">
        <f t="shared" si="67"/>
        <v>0</v>
      </c>
      <c r="CD153" s="11" t="b">
        <f t="shared" si="67"/>
        <v>0</v>
      </c>
      <c r="CE153" s="11" t="b">
        <f t="shared" si="67"/>
        <v>0</v>
      </c>
      <c r="CF153" s="11" t="b">
        <f t="shared" si="67"/>
        <v>0</v>
      </c>
      <c r="CG153" s="11" t="b">
        <f t="shared" si="67"/>
        <v>0</v>
      </c>
      <c r="CH153" s="11" t="b">
        <f t="shared" si="67"/>
        <v>0</v>
      </c>
      <c r="CI153" s="11" t="b">
        <f t="shared" si="67"/>
        <v>0</v>
      </c>
      <c r="CJ153" s="11" t="b">
        <f t="shared" si="67"/>
        <v>0</v>
      </c>
      <c r="CK153" s="11" t="b">
        <f t="shared" si="61"/>
        <v>0</v>
      </c>
      <c r="CL153" s="11" t="b">
        <f t="shared" si="60"/>
        <v>0</v>
      </c>
    </row>
    <row r="154" spans="1:91">
      <c r="A154" t="s">
        <v>130</v>
      </c>
      <c r="B154" t="s">
        <v>131</v>
      </c>
      <c r="C154" t="s">
        <v>53</v>
      </c>
      <c r="D154" t="s">
        <v>54</v>
      </c>
      <c r="E154" t="s">
        <v>82</v>
      </c>
      <c r="F154" t="s">
        <v>132</v>
      </c>
      <c r="G154" t="s">
        <v>72</v>
      </c>
      <c r="H154" t="s">
        <v>133</v>
      </c>
      <c r="I154" t="str">
        <f t="shared" si="53"/>
        <v>Hungary</v>
      </c>
      <c r="J154" t="s">
        <v>59</v>
      </c>
      <c r="K154" t="s">
        <v>60</v>
      </c>
      <c r="L154">
        <v>1</v>
      </c>
      <c r="M154">
        <v>3</v>
      </c>
      <c r="N154">
        <v>2</v>
      </c>
      <c r="O154">
        <v>4</v>
      </c>
      <c r="P154">
        <v>3</v>
      </c>
      <c r="Q154">
        <v>2</v>
      </c>
      <c r="R154">
        <v>5</v>
      </c>
      <c r="S154">
        <v>0</v>
      </c>
      <c r="U154">
        <v>4</v>
      </c>
      <c r="V154">
        <v>6</v>
      </c>
      <c r="W154">
        <v>3</v>
      </c>
      <c r="X154">
        <v>1</v>
      </c>
      <c r="Y154">
        <v>5</v>
      </c>
      <c r="Z154">
        <v>6</v>
      </c>
      <c r="AA154">
        <v>1</v>
      </c>
      <c r="AB154">
        <v>2</v>
      </c>
      <c r="AC154">
        <v>4</v>
      </c>
      <c r="AD154">
        <v>2</v>
      </c>
      <c r="AE154" s="35">
        <v>6</v>
      </c>
      <c r="AF154">
        <v>1</v>
      </c>
      <c r="AG154">
        <v>0</v>
      </c>
      <c r="AH154">
        <v>2</v>
      </c>
      <c r="AI154">
        <v>1</v>
      </c>
      <c r="AJ154">
        <v>3</v>
      </c>
      <c r="AK154">
        <v>1</v>
      </c>
      <c r="AL154">
        <v>4</v>
      </c>
      <c r="AM154">
        <v>5</v>
      </c>
      <c r="AN154">
        <v>3</v>
      </c>
      <c r="AO154">
        <v>5</v>
      </c>
      <c r="AP154">
        <v>3</v>
      </c>
      <c r="AQ154">
        <v>4</v>
      </c>
      <c r="AR154">
        <v>3</v>
      </c>
      <c r="AS154">
        <v>4</v>
      </c>
      <c r="AT154">
        <f t="shared" si="51"/>
        <v>2.25</v>
      </c>
      <c r="AU154">
        <f t="shared" si="54"/>
        <v>0</v>
      </c>
      <c r="AV154">
        <f t="shared" si="64"/>
        <v>3.25</v>
      </c>
      <c r="AW154">
        <f t="shared" si="55"/>
        <v>1</v>
      </c>
      <c r="AX154" t="s">
        <v>86</v>
      </c>
      <c r="AY154" t="s">
        <v>134</v>
      </c>
      <c r="AZ154" t="s">
        <v>135</v>
      </c>
      <c r="BA154">
        <v>1</v>
      </c>
      <c r="BC154">
        <f t="shared" si="48"/>
        <v>1</v>
      </c>
      <c r="BD154">
        <v>1</v>
      </c>
      <c r="BE154">
        <v>1</v>
      </c>
      <c r="BF154">
        <v>1</v>
      </c>
      <c r="BG154" t="s">
        <v>106</v>
      </c>
      <c r="BH154" t="s">
        <v>90</v>
      </c>
      <c r="BI154" s="1">
        <v>1.9560185185185184E-3</v>
      </c>
      <c r="BK154" s="5" t="s">
        <v>1041</v>
      </c>
      <c r="BM154" s="11" t="b">
        <f t="shared" si="63"/>
        <v>0</v>
      </c>
      <c r="BN154" s="11" t="b">
        <f t="shared" si="63"/>
        <v>0</v>
      </c>
      <c r="BO154" s="11" t="b">
        <f t="shared" si="63"/>
        <v>0</v>
      </c>
      <c r="BP154" s="11" t="b">
        <f t="shared" si="63"/>
        <v>0</v>
      </c>
      <c r="BQ154" s="11" t="b">
        <f t="shared" si="66"/>
        <v>0</v>
      </c>
      <c r="BR154" s="11" t="b">
        <f t="shared" si="66"/>
        <v>0</v>
      </c>
      <c r="BU154" s="11" t="b">
        <f t="shared" si="57"/>
        <v>0</v>
      </c>
      <c r="BV154" s="11" t="b">
        <f t="shared" si="58"/>
        <v>0</v>
      </c>
      <c r="BW154" s="11" t="b">
        <f t="shared" si="67"/>
        <v>0</v>
      </c>
      <c r="BX154" s="11" t="b">
        <f t="shared" si="67"/>
        <v>0</v>
      </c>
      <c r="BY154" s="11" t="b">
        <f t="shared" si="67"/>
        <v>0</v>
      </c>
      <c r="BZ154" s="11" t="b">
        <f t="shared" si="67"/>
        <v>0</v>
      </c>
      <c r="CA154" s="11" t="b">
        <f t="shared" si="67"/>
        <v>0</v>
      </c>
      <c r="CB154" s="11" t="b">
        <f t="shared" si="67"/>
        <v>0</v>
      </c>
      <c r="CC154" s="11" t="b">
        <f t="shared" si="67"/>
        <v>0</v>
      </c>
      <c r="CD154" s="11" t="b">
        <f t="shared" si="67"/>
        <v>0</v>
      </c>
      <c r="CE154" s="11" t="b">
        <f t="shared" si="67"/>
        <v>0</v>
      </c>
      <c r="CF154" s="11" t="b">
        <f t="shared" si="67"/>
        <v>0</v>
      </c>
      <c r="CG154" s="11" t="b">
        <f t="shared" si="67"/>
        <v>0</v>
      </c>
      <c r="CH154" s="11" t="b">
        <f t="shared" si="67"/>
        <v>0</v>
      </c>
      <c r="CI154" s="11" t="b">
        <f t="shared" si="67"/>
        <v>0</v>
      </c>
      <c r="CJ154" s="11" t="b">
        <f t="shared" si="67"/>
        <v>0</v>
      </c>
      <c r="CK154" s="11" t="b">
        <f t="shared" si="61"/>
        <v>0</v>
      </c>
      <c r="CL154" s="11" t="b">
        <f t="shared" si="60"/>
        <v>0</v>
      </c>
    </row>
    <row r="155" spans="1:91">
      <c r="A155" t="s">
        <v>136</v>
      </c>
      <c r="B155" t="s">
        <v>137</v>
      </c>
      <c r="C155" t="s">
        <v>53</v>
      </c>
      <c r="D155" t="s">
        <v>54</v>
      </c>
      <c r="E155" t="s">
        <v>71</v>
      </c>
      <c r="F155" t="s">
        <v>116</v>
      </c>
      <c r="G155" t="s">
        <v>96</v>
      </c>
      <c r="H155" t="s">
        <v>138</v>
      </c>
      <c r="I155" t="str">
        <f t="shared" si="53"/>
        <v>India</v>
      </c>
      <c r="J155" t="s">
        <v>59</v>
      </c>
      <c r="K155" t="s">
        <v>60</v>
      </c>
      <c r="L155">
        <v>1</v>
      </c>
      <c r="M155">
        <v>0</v>
      </c>
      <c r="N155">
        <v>1</v>
      </c>
      <c r="O155">
        <v>2</v>
      </c>
      <c r="P155">
        <v>4</v>
      </c>
      <c r="Q155">
        <v>4</v>
      </c>
      <c r="R155">
        <v>3</v>
      </c>
      <c r="S155">
        <v>0</v>
      </c>
      <c r="U155">
        <v>4</v>
      </c>
      <c r="V155">
        <v>4</v>
      </c>
      <c r="W155">
        <v>5</v>
      </c>
      <c r="X155">
        <v>3</v>
      </c>
      <c r="Y155">
        <v>6</v>
      </c>
      <c r="Z155">
        <v>3</v>
      </c>
      <c r="AA155">
        <v>5</v>
      </c>
      <c r="AB155">
        <v>4</v>
      </c>
      <c r="AC155">
        <v>2</v>
      </c>
      <c r="AD155">
        <v>4</v>
      </c>
      <c r="AE155" s="35">
        <v>4</v>
      </c>
      <c r="AF155">
        <v>5</v>
      </c>
      <c r="AG155">
        <v>4</v>
      </c>
      <c r="AH155">
        <v>3</v>
      </c>
      <c r="AI155">
        <v>5</v>
      </c>
      <c r="AJ155">
        <v>5</v>
      </c>
      <c r="AK155">
        <v>3</v>
      </c>
      <c r="AL155">
        <v>4</v>
      </c>
      <c r="AM155">
        <v>1</v>
      </c>
      <c r="AN155">
        <v>2</v>
      </c>
      <c r="AO155">
        <v>3</v>
      </c>
      <c r="AP155">
        <v>3</v>
      </c>
      <c r="AQ155">
        <v>3</v>
      </c>
      <c r="AR155">
        <v>6</v>
      </c>
      <c r="AS155">
        <v>0</v>
      </c>
      <c r="AT155">
        <f t="shared" si="51"/>
        <v>4.125</v>
      </c>
      <c r="AU155">
        <f t="shared" si="54"/>
        <v>1</v>
      </c>
      <c r="AV155">
        <f t="shared" si="64"/>
        <v>4.25</v>
      </c>
      <c r="AW155">
        <f t="shared" si="55"/>
        <v>1</v>
      </c>
      <c r="AX155" t="s">
        <v>61</v>
      </c>
      <c r="AY155" t="s">
        <v>139</v>
      </c>
      <c r="AZ155" t="s">
        <v>140</v>
      </c>
      <c r="BA155">
        <v>1</v>
      </c>
      <c r="BC155">
        <f t="shared" si="48"/>
        <v>1</v>
      </c>
      <c r="BD155">
        <v>1</v>
      </c>
      <c r="BE155">
        <v>2</v>
      </c>
      <c r="BF155">
        <v>1</v>
      </c>
      <c r="BG155" t="s">
        <v>141</v>
      </c>
      <c r="BH155" t="s">
        <v>65</v>
      </c>
      <c r="BI155" s="1">
        <v>3.1365740740740742E-3</v>
      </c>
      <c r="BK155" s="5" t="s">
        <v>1041</v>
      </c>
      <c r="BM155" s="11" t="b">
        <f t="shared" si="63"/>
        <v>0</v>
      </c>
      <c r="BN155" s="11" t="b">
        <f t="shared" si="63"/>
        <v>0</v>
      </c>
      <c r="BO155" s="11" t="b">
        <f t="shared" si="63"/>
        <v>0</v>
      </c>
      <c r="BP155" s="11" t="b">
        <f t="shared" si="63"/>
        <v>0</v>
      </c>
      <c r="BQ155" s="11" t="b">
        <f t="shared" si="66"/>
        <v>0</v>
      </c>
      <c r="BR155" s="11" t="b">
        <f t="shared" si="66"/>
        <v>0</v>
      </c>
      <c r="BU155" s="11" t="b">
        <f t="shared" si="57"/>
        <v>0</v>
      </c>
      <c r="BV155" s="11" t="b">
        <f t="shared" si="58"/>
        <v>0</v>
      </c>
      <c r="BW155" s="11" t="b">
        <f t="shared" si="67"/>
        <v>0</v>
      </c>
      <c r="BX155" s="11" t="b">
        <f t="shared" si="67"/>
        <v>0</v>
      </c>
      <c r="BY155" s="11" t="b">
        <f t="shared" si="67"/>
        <v>0</v>
      </c>
      <c r="BZ155" s="11" t="b">
        <f t="shared" si="67"/>
        <v>0</v>
      </c>
      <c r="CA155" s="11" t="b">
        <f t="shared" si="67"/>
        <v>0</v>
      </c>
      <c r="CB155" s="11" t="b">
        <f t="shared" si="67"/>
        <v>0</v>
      </c>
      <c r="CC155" s="11" t="b">
        <f t="shared" si="67"/>
        <v>0</v>
      </c>
      <c r="CD155" s="11" t="b">
        <f t="shared" si="67"/>
        <v>0</v>
      </c>
      <c r="CE155" s="11" t="b">
        <f t="shared" si="67"/>
        <v>0</v>
      </c>
      <c r="CF155" s="11" t="b">
        <f t="shared" si="67"/>
        <v>0</v>
      </c>
      <c r="CG155" s="11" t="b">
        <f t="shared" si="67"/>
        <v>0</v>
      </c>
      <c r="CH155" s="11" t="b">
        <f t="shared" si="67"/>
        <v>0</v>
      </c>
      <c r="CI155" s="11" t="b">
        <f t="shared" si="67"/>
        <v>0</v>
      </c>
      <c r="CJ155" s="11" t="b">
        <f t="shared" si="67"/>
        <v>0</v>
      </c>
      <c r="CK155" s="11" t="b">
        <f t="shared" si="61"/>
        <v>0</v>
      </c>
      <c r="CL155" s="11" t="b">
        <f t="shared" si="60"/>
        <v>0</v>
      </c>
    </row>
    <row r="156" spans="1:91">
      <c r="A156" t="s">
        <v>142</v>
      </c>
      <c r="B156" t="s">
        <v>143</v>
      </c>
      <c r="C156" t="s">
        <v>53</v>
      </c>
      <c r="D156" t="s">
        <v>70</v>
      </c>
      <c r="E156" t="s">
        <v>144</v>
      </c>
      <c r="F156" t="s">
        <v>132</v>
      </c>
      <c r="G156" t="s">
        <v>96</v>
      </c>
      <c r="H156" t="s">
        <v>84</v>
      </c>
      <c r="I156" t="str">
        <f t="shared" si="53"/>
        <v>United States</v>
      </c>
      <c r="J156" t="s">
        <v>59</v>
      </c>
      <c r="K156" t="s">
        <v>60</v>
      </c>
      <c r="L156">
        <v>3</v>
      </c>
      <c r="M156">
        <v>1</v>
      </c>
      <c r="N156">
        <v>0</v>
      </c>
      <c r="O156">
        <v>1</v>
      </c>
      <c r="P156">
        <v>0</v>
      </c>
      <c r="Q156">
        <v>2</v>
      </c>
      <c r="R156">
        <v>0</v>
      </c>
      <c r="S156">
        <v>1</v>
      </c>
      <c r="T156">
        <v>3</v>
      </c>
      <c r="V156">
        <v>1</v>
      </c>
      <c r="W156">
        <v>3</v>
      </c>
      <c r="X156">
        <v>1</v>
      </c>
      <c r="Y156">
        <v>3</v>
      </c>
      <c r="Z156">
        <v>0</v>
      </c>
      <c r="AA156">
        <v>5</v>
      </c>
      <c r="AB156">
        <v>0</v>
      </c>
      <c r="AC156">
        <v>6</v>
      </c>
      <c r="AD156">
        <v>0</v>
      </c>
      <c r="AE156" s="35">
        <v>1</v>
      </c>
      <c r="AF156">
        <v>3</v>
      </c>
      <c r="AG156">
        <v>0</v>
      </c>
      <c r="AH156">
        <v>0</v>
      </c>
      <c r="AI156">
        <v>5</v>
      </c>
      <c r="AJ156">
        <v>0</v>
      </c>
      <c r="AK156">
        <v>3</v>
      </c>
      <c r="AL156">
        <v>1</v>
      </c>
      <c r="AM156">
        <v>0</v>
      </c>
      <c r="AN156">
        <v>0</v>
      </c>
      <c r="AO156">
        <v>0</v>
      </c>
      <c r="AP156">
        <v>0</v>
      </c>
      <c r="AQ156">
        <v>0</v>
      </c>
      <c r="AR156">
        <v>6</v>
      </c>
      <c r="AS156">
        <v>1</v>
      </c>
      <c r="AT156">
        <f t="shared" si="51"/>
        <v>1.625</v>
      </c>
      <c r="AU156">
        <f t="shared" si="54"/>
        <v>0</v>
      </c>
      <c r="AV156">
        <f t="shared" si="64"/>
        <v>1.625</v>
      </c>
      <c r="AW156">
        <f t="shared" si="55"/>
        <v>0</v>
      </c>
      <c r="AX156" t="s">
        <v>145</v>
      </c>
      <c r="AY156" t="s">
        <v>146</v>
      </c>
      <c r="AZ156" t="s">
        <v>147</v>
      </c>
      <c r="BA156">
        <v>0</v>
      </c>
      <c r="BB156">
        <v>0</v>
      </c>
      <c r="BC156">
        <f t="shared" si="48"/>
        <v>0</v>
      </c>
      <c r="BD156">
        <v>1</v>
      </c>
      <c r="BE156">
        <v>5</v>
      </c>
      <c r="BF156">
        <v>1</v>
      </c>
      <c r="BG156" t="s">
        <v>148</v>
      </c>
      <c r="BH156" t="s">
        <v>149</v>
      </c>
      <c r="BI156" s="1">
        <v>2.7662037037037034E-3</v>
      </c>
      <c r="BJ156" t="s">
        <v>150</v>
      </c>
      <c r="BK156" s="5" t="s">
        <v>1042</v>
      </c>
      <c r="BM156" s="11" t="b">
        <f t="shared" si="63"/>
        <v>0</v>
      </c>
      <c r="BN156" s="11" t="b">
        <f t="shared" si="63"/>
        <v>0</v>
      </c>
      <c r="BO156" s="11" t="b">
        <f t="shared" si="63"/>
        <v>0</v>
      </c>
      <c r="BP156" s="11" t="b">
        <f t="shared" si="63"/>
        <v>0</v>
      </c>
      <c r="BQ156" s="11" t="b">
        <f t="shared" si="66"/>
        <v>0</v>
      </c>
      <c r="BR156" s="11" t="b">
        <f t="shared" si="66"/>
        <v>0</v>
      </c>
      <c r="BS156" s="5" t="s">
        <v>1047</v>
      </c>
      <c r="BT156" s="5" t="s">
        <v>1062</v>
      </c>
      <c r="BU156" s="11" t="b">
        <f t="shared" si="57"/>
        <v>0</v>
      </c>
      <c r="BV156" s="11" t="b">
        <f t="shared" si="58"/>
        <v>0</v>
      </c>
      <c r="BW156" s="11" t="b">
        <f t="shared" si="67"/>
        <v>1</v>
      </c>
      <c r="BX156" s="11" t="b">
        <f t="shared" si="67"/>
        <v>0</v>
      </c>
      <c r="BY156" s="11" t="b">
        <f t="shared" si="67"/>
        <v>0</v>
      </c>
      <c r="BZ156" s="11" t="b">
        <f t="shared" si="67"/>
        <v>0</v>
      </c>
      <c r="CA156" s="11" t="b">
        <f t="shared" si="67"/>
        <v>0</v>
      </c>
      <c r="CB156" s="11" t="b">
        <f t="shared" si="67"/>
        <v>0</v>
      </c>
      <c r="CC156" s="11" t="b">
        <f t="shared" si="67"/>
        <v>0</v>
      </c>
      <c r="CD156" s="11" t="b">
        <f t="shared" si="67"/>
        <v>0</v>
      </c>
      <c r="CE156" s="11" t="b">
        <f t="shared" si="67"/>
        <v>0</v>
      </c>
      <c r="CF156" s="11" t="b">
        <f t="shared" si="67"/>
        <v>0</v>
      </c>
      <c r="CG156" s="11" t="b">
        <f t="shared" si="67"/>
        <v>0</v>
      </c>
      <c r="CH156" s="11" t="b">
        <f t="shared" si="67"/>
        <v>0</v>
      </c>
      <c r="CI156" s="11" t="b">
        <f t="shared" si="67"/>
        <v>0</v>
      </c>
      <c r="CJ156" s="11" t="b">
        <f t="shared" si="67"/>
        <v>0</v>
      </c>
      <c r="CK156" s="11" t="b">
        <f t="shared" si="61"/>
        <v>0</v>
      </c>
      <c r="CL156" s="11" t="b">
        <f t="shared" si="60"/>
        <v>1</v>
      </c>
      <c r="CM156" t="s">
        <v>151</v>
      </c>
    </row>
    <row r="157" spans="1:91">
      <c r="A157" t="s">
        <v>152</v>
      </c>
      <c r="B157" t="s">
        <v>153</v>
      </c>
      <c r="C157" t="s">
        <v>53</v>
      </c>
      <c r="D157" t="s">
        <v>54</v>
      </c>
      <c r="E157" t="s">
        <v>144</v>
      </c>
      <c r="F157" t="s">
        <v>56</v>
      </c>
      <c r="G157" t="s">
        <v>72</v>
      </c>
      <c r="H157" t="s">
        <v>84</v>
      </c>
      <c r="I157" t="str">
        <f t="shared" si="53"/>
        <v>United States</v>
      </c>
      <c r="J157" t="s">
        <v>74</v>
      </c>
      <c r="K157" t="s">
        <v>60</v>
      </c>
      <c r="L157">
        <v>0</v>
      </c>
      <c r="M157">
        <v>4</v>
      </c>
      <c r="N157">
        <v>0</v>
      </c>
      <c r="O157">
        <v>0</v>
      </c>
      <c r="P157">
        <v>0</v>
      </c>
      <c r="Q157">
        <v>5</v>
      </c>
      <c r="R157">
        <v>0</v>
      </c>
      <c r="S157">
        <v>1</v>
      </c>
      <c r="T157">
        <v>3</v>
      </c>
      <c r="V157">
        <v>4</v>
      </c>
      <c r="W157">
        <v>5</v>
      </c>
      <c r="X157">
        <v>5</v>
      </c>
      <c r="Y157">
        <v>5</v>
      </c>
      <c r="Z157">
        <v>3</v>
      </c>
      <c r="AA157">
        <v>5</v>
      </c>
      <c r="AB157">
        <v>2</v>
      </c>
      <c r="AC157">
        <v>3</v>
      </c>
      <c r="AD157">
        <v>3</v>
      </c>
      <c r="AE157" s="35">
        <v>4</v>
      </c>
      <c r="AF157">
        <v>6</v>
      </c>
      <c r="AG157">
        <v>5</v>
      </c>
      <c r="AH157">
        <v>5</v>
      </c>
      <c r="AI157">
        <v>6</v>
      </c>
      <c r="AJ157">
        <v>5</v>
      </c>
      <c r="AK157">
        <v>6</v>
      </c>
      <c r="AL157">
        <v>4</v>
      </c>
      <c r="AM157">
        <v>4</v>
      </c>
      <c r="AN157">
        <v>4</v>
      </c>
      <c r="AO157">
        <v>5</v>
      </c>
      <c r="AP157">
        <v>4</v>
      </c>
      <c r="AQ157">
        <v>4</v>
      </c>
      <c r="AR157">
        <v>6</v>
      </c>
      <c r="AS157">
        <v>1</v>
      </c>
      <c r="AT157">
        <f t="shared" si="51"/>
        <v>5.125</v>
      </c>
      <c r="AU157">
        <f t="shared" si="54"/>
        <v>1</v>
      </c>
      <c r="AV157">
        <f t="shared" si="64"/>
        <v>4</v>
      </c>
      <c r="AW157">
        <f t="shared" si="55"/>
        <v>1</v>
      </c>
      <c r="AX157" t="s">
        <v>86</v>
      </c>
      <c r="AY157" t="s">
        <v>154</v>
      </c>
      <c r="AZ157" t="s">
        <v>155</v>
      </c>
      <c r="BA157">
        <v>2</v>
      </c>
      <c r="BC157">
        <f t="shared" si="48"/>
        <v>2</v>
      </c>
      <c r="BD157">
        <v>1</v>
      </c>
      <c r="BE157">
        <v>4</v>
      </c>
      <c r="BF157">
        <v>1</v>
      </c>
      <c r="BG157" t="s">
        <v>156</v>
      </c>
      <c r="BH157" t="s">
        <v>157</v>
      </c>
      <c r="BI157" s="1">
        <v>2.7083333333333334E-3</v>
      </c>
      <c r="BK157" s="5" t="s">
        <v>1041</v>
      </c>
      <c r="BM157" s="11" t="b">
        <f t="shared" si="63"/>
        <v>0</v>
      </c>
      <c r="BN157" s="11" t="b">
        <f t="shared" si="63"/>
        <v>0</v>
      </c>
      <c r="BO157" s="11" t="b">
        <f t="shared" si="63"/>
        <v>0</v>
      </c>
      <c r="BP157" s="11" t="b">
        <f t="shared" si="63"/>
        <v>0</v>
      </c>
      <c r="BQ157" s="11" t="b">
        <f t="shared" si="66"/>
        <v>0</v>
      </c>
      <c r="BR157" s="11" t="b">
        <f t="shared" si="66"/>
        <v>0</v>
      </c>
      <c r="BU157" s="11" t="b">
        <f t="shared" si="57"/>
        <v>0</v>
      </c>
      <c r="BV157" s="11" t="b">
        <f t="shared" si="58"/>
        <v>0</v>
      </c>
      <c r="BW157" s="11" t="b">
        <f t="shared" si="67"/>
        <v>0</v>
      </c>
      <c r="BX157" s="11" t="b">
        <f t="shared" si="67"/>
        <v>0</v>
      </c>
      <c r="BY157" s="11" t="b">
        <f t="shared" si="67"/>
        <v>0</v>
      </c>
      <c r="BZ157" s="11" t="b">
        <f t="shared" si="67"/>
        <v>0</v>
      </c>
      <c r="CA157" s="11" t="b">
        <f t="shared" si="67"/>
        <v>0</v>
      </c>
      <c r="CB157" s="11" t="b">
        <f t="shared" si="67"/>
        <v>0</v>
      </c>
      <c r="CC157" s="11" t="b">
        <f t="shared" si="67"/>
        <v>0</v>
      </c>
      <c r="CD157" s="11" t="b">
        <f t="shared" si="67"/>
        <v>0</v>
      </c>
      <c r="CE157" s="11" t="b">
        <f t="shared" si="67"/>
        <v>0</v>
      </c>
      <c r="CF157" s="11" t="b">
        <f t="shared" si="67"/>
        <v>0</v>
      </c>
      <c r="CG157" s="11" t="b">
        <f t="shared" si="67"/>
        <v>0</v>
      </c>
      <c r="CH157" s="11" t="b">
        <f t="shared" si="67"/>
        <v>0</v>
      </c>
      <c r="CI157" s="11" t="b">
        <f t="shared" si="67"/>
        <v>0</v>
      </c>
      <c r="CJ157" s="11" t="b">
        <f t="shared" si="67"/>
        <v>0</v>
      </c>
      <c r="CK157" s="11" t="b">
        <f t="shared" si="61"/>
        <v>0</v>
      </c>
      <c r="CL157" s="11" t="b">
        <f t="shared" si="60"/>
        <v>0</v>
      </c>
    </row>
    <row r="158" spans="1:91">
      <c r="A158" t="s">
        <v>158</v>
      </c>
      <c r="B158" t="s">
        <v>159</v>
      </c>
      <c r="C158" t="s">
        <v>53</v>
      </c>
      <c r="D158" t="s">
        <v>70</v>
      </c>
      <c r="E158" t="s">
        <v>82</v>
      </c>
      <c r="F158" t="s">
        <v>132</v>
      </c>
      <c r="G158" t="s">
        <v>96</v>
      </c>
      <c r="H158" t="s">
        <v>125</v>
      </c>
      <c r="I158" t="str">
        <f t="shared" si="53"/>
        <v>United Kingdom</v>
      </c>
      <c r="J158" t="s">
        <v>74</v>
      </c>
      <c r="K158" t="s">
        <v>98</v>
      </c>
      <c r="L158">
        <v>4</v>
      </c>
      <c r="M158">
        <v>5</v>
      </c>
      <c r="N158">
        <v>5</v>
      </c>
      <c r="O158">
        <v>4</v>
      </c>
      <c r="P158">
        <v>3</v>
      </c>
      <c r="Q158">
        <v>5</v>
      </c>
      <c r="R158">
        <v>2</v>
      </c>
      <c r="S158">
        <v>1</v>
      </c>
      <c r="T158">
        <v>2</v>
      </c>
      <c r="V158">
        <v>6</v>
      </c>
      <c r="W158">
        <v>6</v>
      </c>
      <c r="X158">
        <v>4</v>
      </c>
      <c r="Y158">
        <v>6</v>
      </c>
      <c r="Z158">
        <v>4</v>
      </c>
      <c r="AA158">
        <v>6</v>
      </c>
      <c r="AB158">
        <v>2</v>
      </c>
      <c r="AC158">
        <v>5</v>
      </c>
      <c r="AD158">
        <v>1</v>
      </c>
      <c r="AE158" s="35">
        <v>1</v>
      </c>
      <c r="AF158">
        <v>6</v>
      </c>
      <c r="AG158">
        <v>6</v>
      </c>
      <c r="AH158">
        <v>4</v>
      </c>
      <c r="AI158">
        <v>6</v>
      </c>
      <c r="AJ158">
        <v>1</v>
      </c>
      <c r="AK158">
        <v>6</v>
      </c>
      <c r="AL158">
        <v>6</v>
      </c>
      <c r="AM158">
        <v>1</v>
      </c>
      <c r="AN158">
        <v>2</v>
      </c>
      <c r="AO158">
        <v>1</v>
      </c>
      <c r="AP158">
        <v>1</v>
      </c>
      <c r="AQ158">
        <v>1</v>
      </c>
      <c r="AR158">
        <v>6</v>
      </c>
      <c r="AS158">
        <v>0</v>
      </c>
      <c r="AT158">
        <f t="shared" si="51"/>
        <v>4.5</v>
      </c>
      <c r="AU158">
        <f t="shared" si="54"/>
        <v>1</v>
      </c>
      <c r="AV158">
        <f t="shared" si="64"/>
        <v>4.375</v>
      </c>
      <c r="AW158">
        <f t="shared" si="55"/>
        <v>1</v>
      </c>
      <c r="AX158" t="s">
        <v>86</v>
      </c>
      <c r="AY158" t="s">
        <v>160</v>
      </c>
      <c r="AZ158" t="s">
        <v>161</v>
      </c>
      <c r="BA158">
        <v>2</v>
      </c>
      <c r="BC158">
        <f t="shared" si="48"/>
        <v>2</v>
      </c>
      <c r="BD158">
        <v>1</v>
      </c>
      <c r="BE158">
        <v>5</v>
      </c>
      <c r="BF158">
        <v>1</v>
      </c>
      <c r="BG158" t="s">
        <v>156</v>
      </c>
      <c r="BH158" t="s">
        <v>157</v>
      </c>
      <c r="BI158" s="1">
        <v>7.6504629629629631E-3</v>
      </c>
      <c r="BJ158" t="s">
        <v>162</v>
      </c>
      <c r="BK158" s="5" t="s">
        <v>1042</v>
      </c>
      <c r="BM158" s="11" t="b">
        <f t="shared" si="63"/>
        <v>0</v>
      </c>
      <c r="BN158" s="11" t="b">
        <f t="shared" si="63"/>
        <v>0</v>
      </c>
      <c r="BO158" s="11" t="b">
        <f t="shared" si="63"/>
        <v>0</v>
      </c>
      <c r="BP158" s="11" t="b">
        <f t="shared" si="63"/>
        <v>0</v>
      </c>
      <c r="BQ158" s="11" t="b">
        <f t="shared" si="66"/>
        <v>0</v>
      </c>
      <c r="BR158" s="11" t="b">
        <f t="shared" si="66"/>
        <v>0</v>
      </c>
      <c r="BS158" s="5" t="s">
        <v>1047</v>
      </c>
      <c r="BT158" s="5" t="s">
        <v>1130</v>
      </c>
      <c r="BU158" s="11" t="b">
        <f t="shared" si="57"/>
        <v>0</v>
      </c>
      <c r="BV158" s="11" t="b">
        <f t="shared" si="58"/>
        <v>0</v>
      </c>
      <c r="BW158" s="11" t="b">
        <f t="shared" si="67"/>
        <v>1</v>
      </c>
      <c r="BX158" s="11" t="b">
        <f t="shared" si="67"/>
        <v>0</v>
      </c>
      <c r="BY158" s="11" t="b">
        <f t="shared" si="67"/>
        <v>0</v>
      </c>
      <c r="BZ158" s="11" t="b">
        <f t="shared" si="67"/>
        <v>0</v>
      </c>
      <c r="CA158" s="11" t="b">
        <f t="shared" si="67"/>
        <v>0</v>
      </c>
      <c r="CB158" s="11" t="b">
        <f t="shared" si="67"/>
        <v>0</v>
      </c>
      <c r="CC158" s="11" t="b">
        <f t="shared" si="67"/>
        <v>0</v>
      </c>
      <c r="CD158" s="11" t="b">
        <f t="shared" si="67"/>
        <v>0</v>
      </c>
      <c r="CE158" s="11" t="b">
        <f t="shared" si="67"/>
        <v>0</v>
      </c>
      <c r="CF158" s="11" t="b">
        <f t="shared" si="67"/>
        <v>0</v>
      </c>
      <c r="CG158" s="11" t="b">
        <f t="shared" si="67"/>
        <v>0</v>
      </c>
      <c r="CH158" s="11" t="b">
        <f t="shared" si="67"/>
        <v>0</v>
      </c>
      <c r="CI158" s="11" t="b">
        <f t="shared" si="67"/>
        <v>0</v>
      </c>
      <c r="CJ158" s="11" t="b">
        <f t="shared" si="67"/>
        <v>0</v>
      </c>
      <c r="CK158" s="11" t="b">
        <f t="shared" si="61"/>
        <v>0</v>
      </c>
      <c r="CL158" s="11" t="b">
        <f t="shared" si="60"/>
        <v>0</v>
      </c>
      <c r="CM158" t="s">
        <v>163</v>
      </c>
    </row>
    <row r="159" spans="1:91">
      <c r="A159" t="s">
        <v>164</v>
      </c>
      <c r="B159" t="s">
        <v>165</v>
      </c>
      <c r="C159" t="s">
        <v>53</v>
      </c>
      <c r="D159" t="s">
        <v>54</v>
      </c>
      <c r="E159" t="s">
        <v>144</v>
      </c>
      <c r="F159" t="s">
        <v>116</v>
      </c>
      <c r="G159" t="s">
        <v>96</v>
      </c>
      <c r="H159" t="s">
        <v>125</v>
      </c>
      <c r="I159" t="str">
        <f t="shared" si="53"/>
        <v>United Kingdom</v>
      </c>
      <c r="J159" t="s">
        <v>74</v>
      </c>
      <c r="K159" t="s">
        <v>98</v>
      </c>
      <c r="L159">
        <v>3</v>
      </c>
      <c r="M159">
        <v>5</v>
      </c>
      <c r="N159">
        <v>4</v>
      </c>
      <c r="O159">
        <v>4</v>
      </c>
      <c r="P159">
        <v>4</v>
      </c>
      <c r="Q159">
        <v>5</v>
      </c>
      <c r="R159">
        <v>4</v>
      </c>
      <c r="S159">
        <v>1</v>
      </c>
      <c r="T159">
        <v>2</v>
      </c>
      <c r="V159">
        <v>4</v>
      </c>
      <c r="W159">
        <v>5</v>
      </c>
      <c r="X159">
        <v>2</v>
      </c>
      <c r="Y159">
        <v>4</v>
      </c>
      <c r="Z159">
        <v>4</v>
      </c>
      <c r="AA159">
        <v>4</v>
      </c>
      <c r="AB159">
        <v>3</v>
      </c>
      <c r="AC159">
        <v>2</v>
      </c>
      <c r="AD159">
        <v>4</v>
      </c>
      <c r="AE159" s="35">
        <v>2</v>
      </c>
      <c r="AF159">
        <v>1</v>
      </c>
      <c r="AG159">
        <v>4</v>
      </c>
      <c r="AH159">
        <v>1</v>
      </c>
      <c r="AI159">
        <v>4</v>
      </c>
      <c r="AJ159">
        <v>2</v>
      </c>
      <c r="AK159">
        <v>4</v>
      </c>
      <c r="AL159">
        <v>1</v>
      </c>
      <c r="AM159">
        <v>3</v>
      </c>
      <c r="AN159">
        <v>3</v>
      </c>
      <c r="AO159">
        <v>3</v>
      </c>
      <c r="AP159">
        <v>3</v>
      </c>
      <c r="AQ159">
        <v>3</v>
      </c>
      <c r="AR159">
        <v>6</v>
      </c>
      <c r="AS159">
        <v>1</v>
      </c>
      <c r="AT159">
        <f t="shared" si="51"/>
        <v>2.375</v>
      </c>
      <c r="AU159">
        <f t="shared" si="54"/>
        <v>0</v>
      </c>
      <c r="AV159">
        <f t="shared" si="64"/>
        <v>3.75</v>
      </c>
      <c r="AW159">
        <f t="shared" si="55"/>
        <v>1</v>
      </c>
      <c r="AX159" t="s">
        <v>86</v>
      </c>
      <c r="AY159" t="s">
        <v>166</v>
      </c>
      <c r="AZ159" t="s">
        <v>167</v>
      </c>
      <c r="BA159">
        <v>0</v>
      </c>
      <c r="BB159">
        <v>1</v>
      </c>
      <c r="BC159">
        <f t="shared" si="48"/>
        <v>1</v>
      </c>
      <c r="BD159">
        <v>1</v>
      </c>
      <c r="BE159">
        <v>5</v>
      </c>
      <c r="BF159">
        <v>1</v>
      </c>
      <c r="BG159" t="s">
        <v>168</v>
      </c>
      <c r="BH159" t="s">
        <v>90</v>
      </c>
      <c r="BI159" s="1">
        <v>4.3518518518518515E-3</v>
      </c>
      <c r="BJ159" t="s">
        <v>169</v>
      </c>
      <c r="BK159" s="5" t="s">
        <v>1041</v>
      </c>
      <c r="BM159" s="11" t="b">
        <f t="shared" si="63"/>
        <v>0</v>
      </c>
      <c r="BN159" s="11" t="b">
        <f t="shared" si="63"/>
        <v>0</v>
      </c>
      <c r="BO159" s="11" t="b">
        <f t="shared" si="63"/>
        <v>0</v>
      </c>
      <c r="BP159" s="11" t="b">
        <f t="shared" si="63"/>
        <v>0</v>
      </c>
      <c r="BQ159" s="11" t="b">
        <f t="shared" si="66"/>
        <v>0</v>
      </c>
      <c r="BR159" s="11" t="b">
        <f t="shared" si="66"/>
        <v>0</v>
      </c>
      <c r="BU159" s="11" t="b">
        <f t="shared" si="57"/>
        <v>0</v>
      </c>
      <c r="BV159" s="11" t="b">
        <f t="shared" si="58"/>
        <v>0</v>
      </c>
      <c r="BW159" s="11" t="b">
        <f t="shared" si="67"/>
        <v>0</v>
      </c>
      <c r="BX159" s="11" t="b">
        <f t="shared" si="67"/>
        <v>0</v>
      </c>
      <c r="BY159" s="11" t="b">
        <f t="shared" si="67"/>
        <v>0</v>
      </c>
      <c r="BZ159" s="11" t="b">
        <f t="shared" si="67"/>
        <v>0</v>
      </c>
      <c r="CA159" s="11" t="b">
        <f t="shared" si="67"/>
        <v>0</v>
      </c>
      <c r="CB159" s="11" t="b">
        <f t="shared" si="67"/>
        <v>0</v>
      </c>
      <c r="CC159" s="11" t="b">
        <f t="shared" si="67"/>
        <v>0</v>
      </c>
      <c r="CD159" s="11" t="b">
        <f t="shared" si="67"/>
        <v>0</v>
      </c>
      <c r="CE159" s="11" t="b">
        <f t="shared" si="67"/>
        <v>0</v>
      </c>
      <c r="CF159" s="11" t="b">
        <f t="shared" si="67"/>
        <v>0</v>
      </c>
      <c r="CG159" s="11" t="b">
        <f t="shared" si="67"/>
        <v>0</v>
      </c>
      <c r="CH159" s="11" t="b">
        <f t="shared" si="67"/>
        <v>0</v>
      </c>
      <c r="CI159" s="11" t="b">
        <f t="shared" si="67"/>
        <v>0</v>
      </c>
      <c r="CJ159" s="11" t="b">
        <f t="shared" si="67"/>
        <v>0</v>
      </c>
      <c r="CK159" s="11" t="b">
        <f t="shared" si="61"/>
        <v>0</v>
      </c>
      <c r="CL159" s="11" t="b">
        <f t="shared" si="60"/>
        <v>0</v>
      </c>
      <c r="CM159" t="s">
        <v>169</v>
      </c>
    </row>
    <row r="160" spans="1:91">
      <c r="A160" t="s">
        <v>170</v>
      </c>
      <c r="B160" t="s">
        <v>171</v>
      </c>
      <c r="C160" t="s">
        <v>53</v>
      </c>
      <c r="D160" t="s">
        <v>70</v>
      </c>
      <c r="E160" t="s">
        <v>82</v>
      </c>
      <c r="F160" t="s">
        <v>56</v>
      </c>
      <c r="G160" t="s">
        <v>72</v>
      </c>
      <c r="H160" t="s">
        <v>84</v>
      </c>
      <c r="I160" t="str">
        <f t="shared" si="53"/>
        <v>United States</v>
      </c>
      <c r="J160" t="s">
        <v>59</v>
      </c>
      <c r="K160" t="s">
        <v>60</v>
      </c>
      <c r="L160">
        <v>3</v>
      </c>
      <c r="M160">
        <v>5</v>
      </c>
      <c r="N160">
        <v>4</v>
      </c>
      <c r="O160">
        <v>4</v>
      </c>
      <c r="P160">
        <v>1</v>
      </c>
      <c r="Q160">
        <v>5</v>
      </c>
      <c r="R160">
        <v>1</v>
      </c>
      <c r="S160">
        <v>1</v>
      </c>
      <c r="T160">
        <v>3</v>
      </c>
      <c r="V160">
        <v>5</v>
      </c>
      <c r="W160">
        <v>5</v>
      </c>
      <c r="X160">
        <v>5</v>
      </c>
      <c r="Y160">
        <v>5</v>
      </c>
      <c r="Z160">
        <v>4</v>
      </c>
      <c r="AA160">
        <v>5</v>
      </c>
      <c r="AB160">
        <v>4</v>
      </c>
      <c r="AC160">
        <v>2</v>
      </c>
      <c r="AD160">
        <v>4</v>
      </c>
      <c r="AE160" s="35">
        <v>4</v>
      </c>
      <c r="AF160">
        <v>3</v>
      </c>
      <c r="AG160">
        <v>5</v>
      </c>
      <c r="AH160">
        <v>4</v>
      </c>
      <c r="AI160">
        <v>5</v>
      </c>
      <c r="AJ160">
        <v>4</v>
      </c>
      <c r="AK160">
        <v>4</v>
      </c>
      <c r="AL160">
        <v>2</v>
      </c>
      <c r="AM160">
        <v>3</v>
      </c>
      <c r="AN160">
        <v>3</v>
      </c>
      <c r="AO160">
        <v>4</v>
      </c>
      <c r="AP160">
        <v>3</v>
      </c>
      <c r="AQ160">
        <v>3</v>
      </c>
      <c r="AR160">
        <v>6</v>
      </c>
      <c r="AS160">
        <v>0</v>
      </c>
      <c r="AT160">
        <f t="shared" si="51"/>
        <v>3.875</v>
      </c>
      <c r="AU160">
        <f t="shared" si="54"/>
        <v>1</v>
      </c>
      <c r="AV160">
        <f t="shared" si="64"/>
        <v>4.625</v>
      </c>
      <c r="AW160">
        <f t="shared" si="55"/>
        <v>1</v>
      </c>
      <c r="AX160" t="s">
        <v>86</v>
      </c>
      <c r="AY160" t="s">
        <v>172</v>
      </c>
      <c r="AZ160" t="s">
        <v>173</v>
      </c>
      <c r="BA160">
        <v>2</v>
      </c>
      <c r="BC160">
        <f t="shared" si="48"/>
        <v>2</v>
      </c>
      <c r="BD160">
        <v>1</v>
      </c>
      <c r="BE160">
        <v>3</v>
      </c>
      <c r="BF160">
        <v>1</v>
      </c>
      <c r="BG160" t="s">
        <v>174</v>
      </c>
      <c r="BH160" t="s">
        <v>157</v>
      </c>
      <c r="BI160" s="1">
        <v>2.2453703703703702E-3</v>
      </c>
      <c r="BJ160" t="s">
        <v>175</v>
      </c>
      <c r="BK160" s="5" t="s">
        <v>736</v>
      </c>
      <c r="BL160" s="5" t="s">
        <v>1164</v>
      </c>
      <c r="BM160" s="11" t="b">
        <f t="shared" ref="BM160:BP179" si="68">ISNUMBER(SEARCH(BM$2,$BL160))</f>
        <v>1</v>
      </c>
      <c r="BN160" s="11" t="b">
        <f t="shared" si="68"/>
        <v>1</v>
      </c>
      <c r="BO160" s="11" t="b">
        <f t="shared" si="68"/>
        <v>0</v>
      </c>
      <c r="BP160" s="11" t="b">
        <f t="shared" si="68"/>
        <v>0</v>
      </c>
      <c r="BQ160" s="11" t="b">
        <f t="shared" si="66"/>
        <v>0</v>
      </c>
      <c r="BR160" s="11" t="b">
        <f t="shared" si="66"/>
        <v>0</v>
      </c>
      <c r="BU160" s="11" t="b">
        <f t="shared" si="57"/>
        <v>0</v>
      </c>
      <c r="BV160" s="11" t="b">
        <f t="shared" si="58"/>
        <v>0</v>
      </c>
      <c r="BW160" s="11" t="b">
        <f t="shared" si="67"/>
        <v>0</v>
      </c>
      <c r="BX160" s="11" t="b">
        <f t="shared" si="67"/>
        <v>0</v>
      </c>
      <c r="BY160" s="11" t="b">
        <f t="shared" si="67"/>
        <v>0</v>
      </c>
      <c r="BZ160" s="11" t="b">
        <f t="shared" si="67"/>
        <v>0</v>
      </c>
      <c r="CA160" s="11" t="b">
        <f t="shared" si="67"/>
        <v>0</v>
      </c>
      <c r="CB160" s="11" t="b">
        <f t="shared" si="67"/>
        <v>0</v>
      </c>
      <c r="CC160" s="11" t="b">
        <f t="shared" si="67"/>
        <v>0</v>
      </c>
      <c r="CD160" s="11" t="b">
        <f t="shared" si="67"/>
        <v>0</v>
      </c>
      <c r="CE160" s="11" t="b">
        <f t="shared" si="67"/>
        <v>0</v>
      </c>
      <c r="CF160" s="11" t="b">
        <f t="shared" si="67"/>
        <v>0</v>
      </c>
      <c r="CG160" s="11" t="b">
        <f t="shared" si="67"/>
        <v>0</v>
      </c>
      <c r="CH160" s="11" t="b">
        <f t="shared" si="67"/>
        <v>0</v>
      </c>
      <c r="CI160" s="11" t="b">
        <f t="shared" si="67"/>
        <v>0</v>
      </c>
      <c r="CJ160" s="11" t="b">
        <f t="shared" si="67"/>
        <v>0</v>
      </c>
      <c r="CK160" s="11" t="b">
        <f t="shared" si="61"/>
        <v>0</v>
      </c>
      <c r="CL160" s="11" t="b">
        <f t="shared" si="60"/>
        <v>0</v>
      </c>
      <c r="CM160" t="s">
        <v>176</v>
      </c>
    </row>
    <row r="161" spans="1:91">
      <c r="A161" t="s">
        <v>177</v>
      </c>
      <c r="B161" t="s">
        <v>178</v>
      </c>
      <c r="C161" t="s">
        <v>53</v>
      </c>
      <c r="D161" t="s">
        <v>54</v>
      </c>
      <c r="E161" t="s">
        <v>71</v>
      </c>
      <c r="F161" t="s">
        <v>56</v>
      </c>
      <c r="G161" t="s">
        <v>96</v>
      </c>
      <c r="H161" t="s">
        <v>97</v>
      </c>
      <c r="I161" t="str">
        <f t="shared" si="53"/>
        <v>uk</v>
      </c>
      <c r="J161" t="s">
        <v>59</v>
      </c>
      <c r="K161" t="s">
        <v>98</v>
      </c>
      <c r="L161">
        <v>4</v>
      </c>
      <c r="M161">
        <v>3</v>
      </c>
      <c r="N161">
        <v>4</v>
      </c>
      <c r="O161">
        <v>1</v>
      </c>
      <c r="P161">
        <v>5</v>
      </c>
      <c r="Q161">
        <v>4</v>
      </c>
      <c r="R161">
        <v>4</v>
      </c>
      <c r="S161">
        <v>1</v>
      </c>
      <c r="T161">
        <v>2</v>
      </c>
      <c r="V161">
        <v>6</v>
      </c>
      <c r="W161">
        <v>6</v>
      </c>
      <c r="X161">
        <v>6</v>
      </c>
      <c r="Y161">
        <v>6</v>
      </c>
      <c r="Z161">
        <v>5</v>
      </c>
      <c r="AA161">
        <v>6</v>
      </c>
      <c r="AB161">
        <v>6</v>
      </c>
      <c r="AC161">
        <v>0</v>
      </c>
      <c r="AD161">
        <v>6</v>
      </c>
      <c r="AE161" s="35">
        <v>6</v>
      </c>
      <c r="AF161">
        <v>6</v>
      </c>
      <c r="AG161">
        <v>6</v>
      </c>
      <c r="AH161">
        <v>6</v>
      </c>
      <c r="AI161">
        <v>6</v>
      </c>
      <c r="AJ161">
        <v>6</v>
      </c>
      <c r="AK161">
        <v>6</v>
      </c>
      <c r="AL161">
        <v>6</v>
      </c>
      <c r="AM161">
        <v>4</v>
      </c>
      <c r="AN161">
        <v>4</v>
      </c>
      <c r="AO161">
        <v>4</v>
      </c>
      <c r="AP161">
        <v>4</v>
      </c>
      <c r="AQ161">
        <v>4</v>
      </c>
      <c r="AR161">
        <v>6</v>
      </c>
      <c r="AS161">
        <v>0</v>
      </c>
      <c r="AT161">
        <f t="shared" si="51"/>
        <v>6</v>
      </c>
      <c r="AU161">
        <f t="shared" si="54"/>
        <v>1</v>
      </c>
      <c r="AV161">
        <f t="shared" si="64"/>
        <v>5.875</v>
      </c>
      <c r="AW161">
        <f t="shared" si="55"/>
        <v>1</v>
      </c>
      <c r="AX161" t="s">
        <v>61</v>
      </c>
      <c r="AY161" t="s">
        <v>179</v>
      </c>
      <c r="AZ161" t="s">
        <v>180</v>
      </c>
      <c r="BA161">
        <v>0</v>
      </c>
      <c r="BB161">
        <v>2</v>
      </c>
      <c r="BC161">
        <f t="shared" si="48"/>
        <v>2</v>
      </c>
      <c r="BD161">
        <v>1</v>
      </c>
      <c r="BE161">
        <v>2</v>
      </c>
      <c r="BF161">
        <v>1</v>
      </c>
      <c r="BG161" t="s">
        <v>181</v>
      </c>
      <c r="BH161" t="s">
        <v>65</v>
      </c>
      <c r="BI161" s="1">
        <v>5.2546296296296299E-3</v>
      </c>
      <c r="BJ161" t="s">
        <v>182</v>
      </c>
      <c r="BK161" s="5" t="s">
        <v>736</v>
      </c>
      <c r="BL161" s="5" t="s">
        <v>1165</v>
      </c>
      <c r="BM161" s="11" t="b">
        <f t="shared" si="68"/>
        <v>0</v>
      </c>
      <c r="BN161" s="11" t="b">
        <f t="shared" si="68"/>
        <v>0</v>
      </c>
      <c r="BO161" s="11" t="b">
        <f t="shared" si="68"/>
        <v>0</v>
      </c>
      <c r="BP161" s="11" t="b">
        <f t="shared" si="68"/>
        <v>0</v>
      </c>
      <c r="BQ161" s="11" t="b">
        <f t="shared" si="66"/>
        <v>0</v>
      </c>
      <c r="BR161" s="11" t="b">
        <f t="shared" si="66"/>
        <v>0</v>
      </c>
      <c r="BU161" s="11" t="b">
        <f t="shared" si="57"/>
        <v>0</v>
      </c>
      <c r="BV161" s="11" t="b">
        <f t="shared" si="58"/>
        <v>0</v>
      </c>
      <c r="BW161" s="11" t="b">
        <f t="shared" si="67"/>
        <v>0</v>
      </c>
      <c r="BX161" s="11" t="b">
        <f t="shared" si="67"/>
        <v>0</v>
      </c>
      <c r="BY161" s="11" t="b">
        <f t="shared" si="67"/>
        <v>0</v>
      </c>
      <c r="BZ161" s="11" t="b">
        <f t="shared" si="67"/>
        <v>0</v>
      </c>
      <c r="CA161" s="11" t="b">
        <f t="shared" si="67"/>
        <v>0</v>
      </c>
      <c r="CB161" s="11" t="b">
        <f t="shared" si="67"/>
        <v>0</v>
      </c>
      <c r="CC161" s="11" t="b">
        <f t="shared" si="67"/>
        <v>0</v>
      </c>
      <c r="CD161" s="11" t="b">
        <f t="shared" si="67"/>
        <v>0</v>
      </c>
      <c r="CE161" s="11" t="b">
        <f t="shared" si="67"/>
        <v>0</v>
      </c>
      <c r="CF161" s="11" t="b">
        <f t="shared" si="67"/>
        <v>0</v>
      </c>
      <c r="CG161" s="11" t="b">
        <f t="shared" si="67"/>
        <v>0</v>
      </c>
      <c r="CH161" s="11" t="b">
        <f t="shared" si="67"/>
        <v>0</v>
      </c>
      <c r="CI161" s="11" t="b">
        <f t="shared" si="67"/>
        <v>0</v>
      </c>
      <c r="CJ161" s="11" t="b">
        <f t="shared" si="67"/>
        <v>0</v>
      </c>
      <c r="CK161" s="11" t="b">
        <f t="shared" si="61"/>
        <v>0</v>
      </c>
      <c r="CL161" s="11" t="b">
        <f t="shared" si="60"/>
        <v>0</v>
      </c>
    </row>
    <row r="162" spans="1:91">
      <c r="A162" t="s">
        <v>183</v>
      </c>
      <c r="B162" t="s">
        <v>184</v>
      </c>
      <c r="C162" t="s">
        <v>53</v>
      </c>
      <c r="D162" t="s">
        <v>70</v>
      </c>
      <c r="E162" t="s">
        <v>144</v>
      </c>
      <c r="F162" t="s">
        <v>56</v>
      </c>
      <c r="G162" t="s">
        <v>96</v>
      </c>
      <c r="H162" t="s">
        <v>185</v>
      </c>
      <c r="I162" t="str">
        <f t="shared" si="53"/>
        <v>Italy</v>
      </c>
      <c r="J162" t="s">
        <v>74</v>
      </c>
      <c r="K162" t="s">
        <v>60</v>
      </c>
      <c r="L162">
        <v>2</v>
      </c>
      <c r="M162">
        <v>3</v>
      </c>
      <c r="N162">
        <v>4</v>
      </c>
      <c r="O162">
        <v>4</v>
      </c>
      <c r="P162">
        <v>5</v>
      </c>
      <c r="Q162">
        <v>4</v>
      </c>
      <c r="R162">
        <v>0</v>
      </c>
      <c r="S162">
        <v>0</v>
      </c>
      <c r="U162">
        <v>4</v>
      </c>
      <c r="V162">
        <v>6</v>
      </c>
      <c r="W162">
        <v>6</v>
      </c>
      <c r="X162">
        <v>6</v>
      </c>
      <c r="Y162">
        <v>5</v>
      </c>
      <c r="Z162">
        <v>4</v>
      </c>
      <c r="AA162">
        <v>6</v>
      </c>
      <c r="AB162">
        <v>3</v>
      </c>
      <c r="AC162">
        <v>3</v>
      </c>
      <c r="AD162">
        <v>3</v>
      </c>
      <c r="AE162" s="35">
        <v>6</v>
      </c>
      <c r="AF162">
        <v>3</v>
      </c>
      <c r="AG162">
        <v>6</v>
      </c>
      <c r="AH162">
        <v>4</v>
      </c>
      <c r="AI162">
        <v>5</v>
      </c>
      <c r="AJ162">
        <v>6</v>
      </c>
      <c r="AK162">
        <v>5</v>
      </c>
      <c r="AL162">
        <v>2</v>
      </c>
      <c r="AM162">
        <v>6</v>
      </c>
      <c r="AN162">
        <v>6</v>
      </c>
      <c r="AO162">
        <v>6</v>
      </c>
      <c r="AP162">
        <v>6</v>
      </c>
      <c r="AQ162">
        <v>6</v>
      </c>
      <c r="AR162">
        <v>6</v>
      </c>
      <c r="AS162">
        <v>1</v>
      </c>
      <c r="AT162">
        <f t="shared" si="51"/>
        <v>4.625</v>
      </c>
      <c r="AU162">
        <f t="shared" si="54"/>
        <v>1</v>
      </c>
      <c r="AV162">
        <f t="shared" si="64"/>
        <v>4.875</v>
      </c>
      <c r="AW162">
        <f t="shared" si="55"/>
        <v>1</v>
      </c>
      <c r="AX162" t="s">
        <v>86</v>
      </c>
      <c r="AY162" t="s">
        <v>186</v>
      </c>
      <c r="AZ162" t="s">
        <v>187</v>
      </c>
      <c r="BA162">
        <v>1</v>
      </c>
      <c r="BC162">
        <f t="shared" si="48"/>
        <v>1</v>
      </c>
      <c r="BD162">
        <v>1</v>
      </c>
      <c r="BE162">
        <v>1</v>
      </c>
      <c r="BF162">
        <v>1</v>
      </c>
      <c r="BG162" t="s">
        <v>156</v>
      </c>
      <c r="BH162" t="s">
        <v>157</v>
      </c>
      <c r="BI162" s="1">
        <v>6.1111111111111114E-3</v>
      </c>
      <c r="BJ162" t="s">
        <v>188</v>
      </c>
      <c r="BK162" s="5" t="s">
        <v>736</v>
      </c>
      <c r="BL162" s="5" t="s">
        <v>1148</v>
      </c>
      <c r="BM162" s="11" t="b">
        <f t="shared" si="68"/>
        <v>0</v>
      </c>
      <c r="BN162" s="11" t="b">
        <f t="shared" si="68"/>
        <v>0</v>
      </c>
      <c r="BO162" s="11" t="b">
        <f t="shared" si="68"/>
        <v>0</v>
      </c>
      <c r="BP162" s="11" t="b">
        <f t="shared" si="68"/>
        <v>0</v>
      </c>
      <c r="BQ162" s="11" t="b">
        <f t="shared" si="66"/>
        <v>1</v>
      </c>
      <c r="BR162" s="11" t="b">
        <f t="shared" si="66"/>
        <v>0</v>
      </c>
      <c r="BU162" s="11" t="b">
        <f t="shared" si="57"/>
        <v>0</v>
      </c>
      <c r="BV162" s="11" t="b">
        <f t="shared" si="58"/>
        <v>0</v>
      </c>
      <c r="BW162" s="11" t="b">
        <f t="shared" si="67"/>
        <v>0</v>
      </c>
      <c r="BX162" s="11" t="b">
        <f t="shared" si="67"/>
        <v>0</v>
      </c>
      <c r="BY162" s="11" t="b">
        <f t="shared" si="67"/>
        <v>0</v>
      </c>
      <c r="BZ162" s="11" t="b">
        <f t="shared" si="67"/>
        <v>0</v>
      </c>
      <c r="CA162" s="11" t="b">
        <f t="shared" si="67"/>
        <v>0</v>
      </c>
      <c r="CB162" s="11" t="b">
        <f t="shared" si="67"/>
        <v>0</v>
      </c>
      <c r="CC162" s="11" t="b">
        <f t="shared" si="67"/>
        <v>0</v>
      </c>
      <c r="CD162" s="11" t="b">
        <f t="shared" si="67"/>
        <v>0</v>
      </c>
      <c r="CE162" s="11" t="b">
        <f t="shared" si="67"/>
        <v>0</v>
      </c>
      <c r="CF162" s="11" t="b">
        <f t="shared" si="67"/>
        <v>0</v>
      </c>
      <c r="CG162" s="11" t="b">
        <f t="shared" si="67"/>
        <v>0</v>
      </c>
      <c r="CH162" s="11" t="b">
        <f t="shared" si="67"/>
        <v>0</v>
      </c>
      <c r="CI162" s="11" t="b">
        <f t="shared" si="67"/>
        <v>0</v>
      </c>
      <c r="CJ162" s="11" t="b">
        <f t="shared" si="67"/>
        <v>0</v>
      </c>
      <c r="CK162" s="11" t="b">
        <f t="shared" si="61"/>
        <v>0</v>
      </c>
      <c r="CL162" s="11" t="b">
        <f t="shared" si="60"/>
        <v>0</v>
      </c>
      <c r="CM162" t="s">
        <v>189</v>
      </c>
    </row>
    <row r="163" spans="1:91">
      <c r="A163" t="s">
        <v>190</v>
      </c>
      <c r="B163" t="s">
        <v>191</v>
      </c>
      <c r="C163" t="s">
        <v>53</v>
      </c>
      <c r="D163" t="s">
        <v>54</v>
      </c>
      <c r="E163" t="s">
        <v>144</v>
      </c>
      <c r="F163" t="s">
        <v>116</v>
      </c>
      <c r="G163" t="s">
        <v>72</v>
      </c>
      <c r="H163" t="s">
        <v>109</v>
      </c>
      <c r="I163" t="str">
        <f t="shared" si="53"/>
        <v>UK</v>
      </c>
      <c r="J163" t="s">
        <v>59</v>
      </c>
      <c r="K163" t="s">
        <v>85</v>
      </c>
      <c r="L163">
        <v>1</v>
      </c>
      <c r="M163">
        <v>2</v>
      </c>
      <c r="N163">
        <v>1</v>
      </c>
      <c r="O163">
        <v>4</v>
      </c>
      <c r="P163">
        <v>5</v>
      </c>
      <c r="Q163">
        <v>5</v>
      </c>
      <c r="R163">
        <v>1</v>
      </c>
      <c r="S163">
        <v>1</v>
      </c>
      <c r="T163">
        <v>2</v>
      </c>
      <c r="V163">
        <v>5</v>
      </c>
      <c r="W163">
        <v>4</v>
      </c>
      <c r="X163">
        <v>3</v>
      </c>
      <c r="Y163">
        <v>6</v>
      </c>
      <c r="Z163">
        <v>3</v>
      </c>
      <c r="AA163">
        <v>5</v>
      </c>
      <c r="AB163">
        <v>2</v>
      </c>
      <c r="AC163">
        <v>1</v>
      </c>
      <c r="AD163">
        <v>5</v>
      </c>
      <c r="AE163" s="35">
        <v>6</v>
      </c>
      <c r="AF163">
        <v>6</v>
      </c>
      <c r="AG163">
        <v>3</v>
      </c>
      <c r="AH163">
        <v>5</v>
      </c>
      <c r="AI163">
        <v>6</v>
      </c>
      <c r="AJ163">
        <v>5</v>
      </c>
      <c r="AK163">
        <v>6</v>
      </c>
      <c r="AL163">
        <v>6</v>
      </c>
      <c r="AM163">
        <v>1</v>
      </c>
      <c r="AN163">
        <v>1</v>
      </c>
      <c r="AO163">
        <v>1</v>
      </c>
      <c r="AP163">
        <v>1</v>
      </c>
      <c r="AQ163">
        <v>1</v>
      </c>
      <c r="AR163">
        <v>6</v>
      </c>
      <c r="AS163">
        <v>4</v>
      </c>
      <c r="AT163">
        <f t="shared" ref="AT163:AT179" si="69">AVERAGE(AE163,AF163,AG163,AH163,AI163,AJ163,AK163,AL163)</f>
        <v>5.375</v>
      </c>
      <c r="AU163">
        <f t="shared" si="54"/>
        <v>1</v>
      </c>
      <c r="AV163">
        <f t="shared" si="64"/>
        <v>4.125</v>
      </c>
      <c r="AW163">
        <f t="shared" si="55"/>
        <v>1</v>
      </c>
      <c r="AX163" t="s">
        <v>86</v>
      </c>
      <c r="AY163" t="s">
        <v>192</v>
      </c>
      <c r="AZ163" t="s">
        <v>193</v>
      </c>
      <c r="BA163">
        <v>1</v>
      </c>
      <c r="BC163">
        <f t="shared" si="48"/>
        <v>1</v>
      </c>
      <c r="BD163">
        <v>1</v>
      </c>
      <c r="BE163">
        <v>1</v>
      </c>
      <c r="BF163">
        <v>1</v>
      </c>
      <c r="BG163" t="s">
        <v>174</v>
      </c>
      <c r="BH163" t="s">
        <v>157</v>
      </c>
      <c r="BI163" s="1">
        <v>1.8981481481481482E-3</v>
      </c>
      <c r="BJ163" t="s">
        <v>194</v>
      </c>
      <c r="BK163" s="5" t="s">
        <v>736</v>
      </c>
      <c r="BL163" s="5" t="s">
        <v>1163</v>
      </c>
      <c r="BM163" s="11" t="b">
        <f t="shared" si="68"/>
        <v>0</v>
      </c>
      <c r="BN163" s="11" t="b">
        <f t="shared" si="68"/>
        <v>0</v>
      </c>
      <c r="BO163" s="11" t="b">
        <f t="shared" si="68"/>
        <v>0</v>
      </c>
      <c r="BP163" s="11" t="b">
        <f t="shared" si="68"/>
        <v>0</v>
      </c>
      <c r="BQ163" s="11" t="b">
        <f t="shared" si="66"/>
        <v>0</v>
      </c>
      <c r="BR163" s="11" t="b">
        <f t="shared" si="66"/>
        <v>1</v>
      </c>
      <c r="BU163" s="11" t="b">
        <f t="shared" si="57"/>
        <v>0</v>
      </c>
      <c r="BV163" s="11" t="b">
        <f t="shared" si="58"/>
        <v>0</v>
      </c>
      <c r="BW163" s="11" t="b">
        <f t="shared" si="67"/>
        <v>0</v>
      </c>
      <c r="BX163" s="11" t="b">
        <f t="shared" si="67"/>
        <v>0</v>
      </c>
      <c r="BY163" s="11" t="b">
        <f t="shared" si="67"/>
        <v>0</v>
      </c>
      <c r="BZ163" s="11" t="b">
        <f t="shared" si="67"/>
        <v>0</v>
      </c>
      <c r="CA163" s="11" t="b">
        <f t="shared" si="67"/>
        <v>0</v>
      </c>
      <c r="CB163" s="11" t="b">
        <f t="shared" si="67"/>
        <v>0</v>
      </c>
      <c r="CC163" s="11" t="b">
        <f t="shared" si="67"/>
        <v>0</v>
      </c>
      <c r="CD163" s="11" t="b">
        <f t="shared" si="67"/>
        <v>0</v>
      </c>
      <c r="CE163" s="11" t="b">
        <f t="shared" si="67"/>
        <v>0</v>
      </c>
      <c r="CF163" s="11" t="b">
        <f t="shared" si="67"/>
        <v>0</v>
      </c>
      <c r="CG163" s="11" t="b">
        <f t="shared" si="67"/>
        <v>0</v>
      </c>
      <c r="CH163" s="11" t="b">
        <f t="shared" si="67"/>
        <v>0</v>
      </c>
      <c r="CI163" s="11" t="b">
        <f t="shared" si="67"/>
        <v>0</v>
      </c>
      <c r="CJ163" s="11" t="b">
        <f t="shared" si="67"/>
        <v>0</v>
      </c>
      <c r="CK163" s="11" t="b">
        <f t="shared" si="61"/>
        <v>0</v>
      </c>
      <c r="CL163" s="11" t="b">
        <f t="shared" si="60"/>
        <v>0</v>
      </c>
      <c r="CM163" t="s">
        <v>195</v>
      </c>
    </row>
    <row r="164" spans="1:91">
      <c r="A164" t="s">
        <v>196</v>
      </c>
      <c r="B164" t="s">
        <v>197</v>
      </c>
      <c r="C164" t="s">
        <v>53</v>
      </c>
      <c r="D164" t="s">
        <v>54</v>
      </c>
      <c r="E164" t="s">
        <v>71</v>
      </c>
      <c r="F164" t="s">
        <v>83</v>
      </c>
      <c r="G164" t="s">
        <v>96</v>
      </c>
      <c r="H164" t="s">
        <v>109</v>
      </c>
      <c r="I164" t="str">
        <f t="shared" si="53"/>
        <v>UK</v>
      </c>
      <c r="J164" t="s">
        <v>74</v>
      </c>
      <c r="K164" t="s">
        <v>98</v>
      </c>
      <c r="L164">
        <v>5</v>
      </c>
      <c r="M164">
        <v>3</v>
      </c>
      <c r="N164">
        <v>4</v>
      </c>
      <c r="O164">
        <v>3</v>
      </c>
      <c r="P164">
        <v>6</v>
      </c>
      <c r="Q164">
        <v>5</v>
      </c>
      <c r="R164">
        <v>4</v>
      </c>
      <c r="S164">
        <v>1</v>
      </c>
      <c r="T164">
        <v>2</v>
      </c>
      <c r="V164">
        <v>5</v>
      </c>
      <c r="W164">
        <v>5</v>
      </c>
      <c r="X164">
        <v>4</v>
      </c>
      <c r="Y164">
        <v>5</v>
      </c>
      <c r="Z164">
        <v>4</v>
      </c>
      <c r="AA164">
        <v>6</v>
      </c>
      <c r="AB164">
        <v>5</v>
      </c>
      <c r="AC164">
        <v>5</v>
      </c>
      <c r="AD164">
        <v>1</v>
      </c>
      <c r="AE164" s="35">
        <v>4</v>
      </c>
      <c r="AF164">
        <v>4</v>
      </c>
      <c r="AG164">
        <v>6</v>
      </c>
      <c r="AH164">
        <v>4</v>
      </c>
      <c r="AI164">
        <v>5</v>
      </c>
      <c r="AJ164">
        <v>4</v>
      </c>
      <c r="AK164">
        <v>5</v>
      </c>
      <c r="AL164">
        <v>4</v>
      </c>
      <c r="AM164">
        <v>5</v>
      </c>
      <c r="AN164">
        <v>5</v>
      </c>
      <c r="AO164">
        <v>5</v>
      </c>
      <c r="AP164">
        <v>4</v>
      </c>
      <c r="AQ164">
        <v>4</v>
      </c>
      <c r="AR164">
        <v>6</v>
      </c>
      <c r="AS164">
        <v>3</v>
      </c>
      <c r="AT164">
        <f t="shared" si="69"/>
        <v>4.5</v>
      </c>
      <c r="AU164">
        <f t="shared" si="54"/>
        <v>1</v>
      </c>
      <c r="AV164">
        <f t="shared" si="64"/>
        <v>4.375</v>
      </c>
      <c r="AW164">
        <f t="shared" si="55"/>
        <v>1</v>
      </c>
      <c r="AX164" t="s">
        <v>61</v>
      </c>
      <c r="AY164" t="s">
        <v>198</v>
      </c>
      <c r="AZ164" t="s">
        <v>199</v>
      </c>
      <c r="BA164">
        <v>2</v>
      </c>
      <c r="BC164">
        <f t="shared" si="48"/>
        <v>2</v>
      </c>
      <c r="BD164">
        <v>1</v>
      </c>
      <c r="BE164">
        <v>5</v>
      </c>
      <c r="BF164">
        <v>1</v>
      </c>
      <c r="BG164" t="s">
        <v>200</v>
      </c>
      <c r="BH164" t="s">
        <v>65</v>
      </c>
      <c r="BI164" s="1">
        <v>5.208333333333333E-3</v>
      </c>
      <c r="BJ164" t="s">
        <v>201</v>
      </c>
      <c r="BK164" s="5" t="s">
        <v>736</v>
      </c>
      <c r="BL164" s="5" t="s">
        <v>1148</v>
      </c>
      <c r="BM164" s="11" t="b">
        <f t="shared" si="68"/>
        <v>0</v>
      </c>
      <c r="BN164" s="11" t="b">
        <f t="shared" si="68"/>
        <v>0</v>
      </c>
      <c r="BO164" s="11" t="b">
        <f t="shared" si="68"/>
        <v>0</v>
      </c>
      <c r="BP164" s="11" t="b">
        <f t="shared" si="68"/>
        <v>0</v>
      </c>
      <c r="BQ164" s="11" t="b">
        <f t="shared" si="66"/>
        <v>1</v>
      </c>
      <c r="BR164" s="11" t="b">
        <f t="shared" si="66"/>
        <v>0</v>
      </c>
      <c r="BU164" s="11" t="b">
        <f t="shared" si="57"/>
        <v>0</v>
      </c>
      <c r="BV164" s="11" t="b">
        <f t="shared" si="58"/>
        <v>0</v>
      </c>
      <c r="BW164" s="11" t="b">
        <f t="shared" si="67"/>
        <v>0</v>
      </c>
      <c r="BX164" s="11" t="b">
        <f t="shared" si="67"/>
        <v>0</v>
      </c>
      <c r="BY164" s="11" t="b">
        <f t="shared" si="67"/>
        <v>0</v>
      </c>
      <c r="BZ164" s="11" t="b">
        <f t="shared" si="67"/>
        <v>0</v>
      </c>
      <c r="CA164" s="11" t="b">
        <f t="shared" si="67"/>
        <v>0</v>
      </c>
      <c r="CB164" s="11" t="b">
        <f t="shared" si="67"/>
        <v>0</v>
      </c>
      <c r="CC164" s="11" t="b">
        <f t="shared" si="67"/>
        <v>0</v>
      </c>
      <c r="CD164" s="11" t="b">
        <f t="shared" si="67"/>
        <v>0</v>
      </c>
      <c r="CE164" s="11" t="b">
        <f t="shared" si="67"/>
        <v>0</v>
      </c>
      <c r="CF164" s="11" t="b">
        <f t="shared" si="67"/>
        <v>0</v>
      </c>
      <c r="CG164" s="11" t="b">
        <f t="shared" si="67"/>
        <v>0</v>
      </c>
      <c r="CH164" s="11" t="b">
        <f t="shared" si="67"/>
        <v>0</v>
      </c>
      <c r="CI164" s="11" t="b">
        <f t="shared" si="67"/>
        <v>0</v>
      </c>
      <c r="CJ164" s="11" t="b">
        <f t="shared" si="67"/>
        <v>0</v>
      </c>
      <c r="CK164" s="11" t="b">
        <f t="shared" si="61"/>
        <v>0</v>
      </c>
      <c r="CL164" s="11" t="b">
        <f t="shared" si="60"/>
        <v>0</v>
      </c>
    </row>
    <row r="165" spans="1:91">
      <c r="A165" t="s">
        <v>202</v>
      </c>
      <c r="B165" t="s">
        <v>203</v>
      </c>
      <c r="C165" t="s">
        <v>53</v>
      </c>
      <c r="D165" t="s">
        <v>54</v>
      </c>
      <c r="E165" t="s">
        <v>55</v>
      </c>
      <c r="F165" t="s">
        <v>56</v>
      </c>
      <c r="G165" t="s">
        <v>72</v>
      </c>
      <c r="H165" t="s">
        <v>204</v>
      </c>
      <c r="I165" t="str">
        <f t="shared" si="53"/>
        <v>Spain</v>
      </c>
      <c r="J165" t="s">
        <v>74</v>
      </c>
      <c r="K165" t="s">
        <v>60</v>
      </c>
      <c r="L165">
        <v>4</v>
      </c>
      <c r="M165">
        <v>0</v>
      </c>
      <c r="N165">
        <v>4</v>
      </c>
      <c r="O165">
        <v>1</v>
      </c>
      <c r="P165">
        <v>5</v>
      </c>
      <c r="Q165">
        <v>2</v>
      </c>
      <c r="R165">
        <v>4</v>
      </c>
      <c r="S165">
        <v>0</v>
      </c>
      <c r="U165">
        <v>4</v>
      </c>
      <c r="V165">
        <v>5</v>
      </c>
      <c r="W165">
        <v>5</v>
      </c>
      <c r="X165">
        <v>4</v>
      </c>
      <c r="Y165">
        <v>4</v>
      </c>
      <c r="Z165">
        <v>4</v>
      </c>
      <c r="AA165">
        <v>2</v>
      </c>
      <c r="AB165">
        <v>3</v>
      </c>
      <c r="AC165">
        <v>3</v>
      </c>
      <c r="AD165">
        <v>3</v>
      </c>
      <c r="AE165" s="35">
        <v>5</v>
      </c>
      <c r="AF165">
        <v>4</v>
      </c>
      <c r="AG165">
        <v>5</v>
      </c>
      <c r="AH165">
        <v>2</v>
      </c>
      <c r="AI165">
        <v>6</v>
      </c>
      <c r="AJ165">
        <v>5</v>
      </c>
      <c r="AK165">
        <v>5</v>
      </c>
      <c r="AL165">
        <v>1</v>
      </c>
      <c r="AM165">
        <v>5</v>
      </c>
      <c r="AN165">
        <v>5</v>
      </c>
      <c r="AO165">
        <v>5</v>
      </c>
      <c r="AP165">
        <v>5</v>
      </c>
      <c r="AQ165">
        <v>5</v>
      </c>
      <c r="AR165">
        <v>6</v>
      </c>
      <c r="AS165">
        <v>1</v>
      </c>
      <c r="AT165">
        <f t="shared" si="69"/>
        <v>4.125</v>
      </c>
      <c r="AU165">
        <f t="shared" si="54"/>
        <v>1</v>
      </c>
      <c r="AV165">
        <f t="shared" si="64"/>
        <v>3.75</v>
      </c>
      <c r="AW165">
        <f t="shared" si="55"/>
        <v>1</v>
      </c>
      <c r="AX165" t="s">
        <v>86</v>
      </c>
      <c r="AY165" t="s">
        <v>205</v>
      </c>
      <c r="AZ165" t="s">
        <v>206</v>
      </c>
      <c r="BA165">
        <v>1</v>
      </c>
      <c r="BC165">
        <f t="shared" si="48"/>
        <v>1</v>
      </c>
      <c r="BD165">
        <v>1</v>
      </c>
      <c r="BE165">
        <v>5</v>
      </c>
      <c r="BF165">
        <v>1</v>
      </c>
      <c r="BG165" t="s">
        <v>207</v>
      </c>
      <c r="BH165" t="s">
        <v>90</v>
      </c>
      <c r="BI165" s="1">
        <v>8.2523148148148148E-3</v>
      </c>
      <c r="BJ165" t="s">
        <v>208</v>
      </c>
      <c r="BK165" s="5" t="s">
        <v>1051</v>
      </c>
      <c r="BL165" s="5" t="s">
        <v>1145</v>
      </c>
      <c r="BM165" s="11" t="b">
        <f t="shared" si="68"/>
        <v>0</v>
      </c>
      <c r="BN165" s="11" t="b">
        <f t="shared" si="68"/>
        <v>0</v>
      </c>
      <c r="BO165" s="11" t="b">
        <f t="shared" si="68"/>
        <v>0</v>
      </c>
      <c r="BP165" s="11" t="b">
        <f t="shared" si="68"/>
        <v>0</v>
      </c>
      <c r="BQ165" s="11" t="b">
        <f t="shared" si="66"/>
        <v>0</v>
      </c>
      <c r="BR165" s="11" t="b">
        <f t="shared" si="66"/>
        <v>0</v>
      </c>
      <c r="BS165" s="5" t="s">
        <v>1131</v>
      </c>
      <c r="BT165" s="5" t="s">
        <v>1132</v>
      </c>
      <c r="BU165" s="11" t="b">
        <f t="shared" si="57"/>
        <v>0</v>
      </c>
      <c r="BV165" s="11" t="b">
        <f t="shared" si="58"/>
        <v>0</v>
      </c>
      <c r="BW165" s="11" t="b">
        <f t="shared" si="67"/>
        <v>0</v>
      </c>
      <c r="BX165" s="11" t="b">
        <f t="shared" si="67"/>
        <v>1</v>
      </c>
      <c r="BY165" s="11" t="b">
        <f t="shared" si="67"/>
        <v>0</v>
      </c>
      <c r="BZ165" s="11" t="b">
        <f t="shared" si="67"/>
        <v>0</v>
      </c>
      <c r="CA165" s="11" t="b">
        <f t="shared" si="67"/>
        <v>0</v>
      </c>
      <c r="CB165" s="11" t="b">
        <f t="shared" si="67"/>
        <v>1</v>
      </c>
      <c r="CC165" s="11" t="b">
        <f t="shared" si="67"/>
        <v>0</v>
      </c>
      <c r="CD165" s="11" t="b">
        <f t="shared" si="67"/>
        <v>0</v>
      </c>
      <c r="CE165" s="11" t="b">
        <f t="shared" si="67"/>
        <v>0</v>
      </c>
      <c r="CF165" s="11" t="b">
        <f t="shared" si="67"/>
        <v>0</v>
      </c>
      <c r="CG165" s="11" t="b">
        <f t="shared" si="67"/>
        <v>1</v>
      </c>
      <c r="CH165" s="11" t="b">
        <f t="shared" si="67"/>
        <v>0</v>
      </c>
      <c r="CI165" s="11" t="b">
        <f t="shared" si="67"/>
        <v>0</v>
      </c>
      <c r="CJ165" s="11" t="b">
        <f t="shared" si="67"/>
        <v>0</v>
      </c>
      <c r="CK165" s="11" t="b">
        <f t="shared" si="61"/>
        <v>1</v>
      </c>
      <c r="CL165" s="11" t="b">
        <f t="shared" si="60"/>
        <v>0</v>
      </c>
    </row>
    <row r="166" spans="1:91">
      <c r="A166" t="s">
        <v>209</v>
      </c>
      <c r="B166" t="s">
        <v>210</v>
      </c>
      <c r="C166" t="s">
        <v>53</v>
      </c>
      <c r="D166" t="s">
        <v>81</v>
      </c>
      <c r="E166" t="s">
        <v>144</v>
      </c>
      <c r="F166" t="s">
        <v>56</v>
      </c>
      <c r="G166" t="s">
        <v>96</v>
      </c>
      <c r="H166" t="s">
        <v>211</v>
      </c>
      <c r="I166" t="str">
        <f t="shared" si="53"/>
        <v>New Zealand</v>
      </c>
      <c r="J166" t="s">
        <v>59</v>
      </c>
      <c r="K166" t="s">
        <v>60</v>
      </c>
      <c r="L166">
        <v>3</v>
      </c>
      <c r="M166">
        <v>5</v>
      </c>
      <c r="N166">
        <v>4</v>
      </c>
      <c r="O166">
        <v>1</v>
      </c>
      <c r="P166">
        <v>2</v>
      </c>
      <c r="Q166">
        <v>5</v>
      </c>
      <c r="R166">
        <v>3</v>
      </c>
      <c r="S166">
        <v>0</v>
      </c>
      <c r="U166">
        <v>4</v>
      </c>
      <c r="V166">
        <v>2</v>
      </c>
      <c r="W166">
        <v>3</v>
      </c>
      <c r="X166">
        <v>1</v>
      </c>
      <c r="Y166">
        <v>2</v>
      </c>
      <c r="Z166">
        <v>2</v>
      </c>
      <c r="AA166">
        <v>4</v>
      </c>
      <c r="AB166">
        <v>1</v>
      </c>
      <c r="AC166">
        <v>5</v>
      </c>
      <c r="AD166">
        <v>1</v>
      </c>
      <c r="AE166" s="35">
        <v>3</v>
      </c>
      <c r="AF166">
        <v>2</v>
      </c>
      <c r="AG166">
        <v>2</v>
      </c>
      <c r="AH166">
        <v>3</v>
      </c>
      <c r="AI166">
        <v>5</v>
      </c>
      <c r="AJ166">
        <v>2</v>
      </c>
      <c r="AK166">
        <v>2</v>
      </c>
      <c r="AL166">
        <v>1</v>
      </c>
      <c r="AM166">
        <v>2</v>
      </c>
      <c r="AN166">
        <v>3</v>
      </c>
      <c r="AO166">
        <v>2</v>
      </c>
      <c r="AP166">
        <v>2</v>
      </c>
      <c r="AQ166">
        <v>2</v>
      </c>
      <c r="AR166">
        <v>6</v>
      </c>
      <c r="AS166">
        <v>1</v>
      </c>
      <c r="AT166">
        <f t="shared" si="69"/>
        <v>2.5</v>
      </c>
      <c r="AU166">
        <f t="shared" si="54"/>
        <v>0</v>
      </c>
      <c r="AV166">
        <f t="shared" si="64"/>
        <v>2</v>
      </c>
      <c r="AW166">
        <f t="shared" si="55"/>
        <v>0</v>
      </c>
      <c r="AX166" t="s">
        <v>61</v>
      </c>
      <c r="AY166" t="s">
        <v>87</v>
      </c>
      <c r="AZ166" t="s">
        <v>212</v>
      </c>
      <c r="BA166">
        <v>1</v>
      </c>
      <c r="BC166">
        <f t="shared" si="48"/>
        <v>1</v>
      </c>
      <c r="BD166">
        <v>1</v>
      </c>
      <c r="BE166">
        <v>5</v>
      </c>
      <c r="BF166">
        <v>1</v>
      </c>
      <c r="BG166" t="s">
        <v>64</v>
      </c>
      <c r="BH166" t="s">
        <v>65</v>
      </c>
      <c r="BI166" s="1">
        <v>3.6111111111111114E-3</v>
      </c>
      <c r="BJ166" t="s">
        <v>213</v>
      </c>
      <c r="BK166" s="5" t="s">
        <v>1042</v>
      </c>
      <c r="BM166" s="11" t="b">
        <f t="shared" si="68"/>
        <v>0</v>
      </c>
      <c r="BN166" s="11" t="b">
        <f t="shared" si="68"/>
        <v>0</v>
      </c>
      <c r="BO166" s="11" t="b">
        <f t="shared" si="68"/>
        <v>0</v>
      </c>
      <c r="BP166" s="11" t="b">
        <f t="shared" si="68"/>
        <v>0</v>
      </c>
      <c r="BQ166" s="11" t="b">
        <f t="shared" si="66"/>
        <v>0</v>
      </c>
      <c r="BR166" s="11" t="b">
        <f t="shared" si="66"/>
        <v>0</v>
      </c>
      <c r="BS166" s="5" t="s">
        <v>1054</v>
      </c>
      <c r="BT166" s="9" t="s">
        <v>1133</v>
      </c>
      <c r="BU166" s="11" t="b">
        <f t="shared" si="57"/>
        <v>0</v>
      </c>
      <c r="BV166" s="11" t="b">
        <f t="shared" si="58"/>
        <v>1</v>
      </c>
      <c r="BW166" s="11" t="b">
        <f t="shared" si="67"/>
        <v>0</v>
      </c>
      <c r="BX166" s="11" t="b">
        <f t="shared" si="67"/>
        <v>0</v>
      </c>
      <c r="BY166" s="11" t="b">
        <f t="shared" si="67"/>
        <v>0</v>
      </c>
      <c r="BZ166" s="11" t="b">
        <f t="shared" si="67"/>
        <v>0</v>
      </c>
      <c r="CA166" s="11" t="b">
        <f t="shared" si="67"/>
        <v>0</v>
      </c>
      <c r="CB166" s="11" t="b">
        <f t="shared" si="67"/>
        <v>0</v>
      </c>
      <c r="CC166" s="11" t="b">
        <f t="shared" si="67"/>
        <v>0</v>
      </c>
      <c r="CD166" s="11" t="b">
        <f t="shared" si="67"/>
        <v>0</v>
      </c>
      <c r="CE166" s="11" t="b">
        <f t="shared" si="67"/>
        <v>0</v>
      </c>
      <c r="CF166" s="11" t="b">
        <f t="shared" si="67"/>
        <v>0</v>
      </c>
      <c r="CG166" s="11" t="b">
        <f t="shared" si="67"/>
        <v>0</v>
      </c>
      <c r="CH166" s="11" t="b">
        <f t="shared" si="67"/>
        <v>0</v>
      </c>
      <c r="CI166" s="11" t="b">
        <f t="shared" si="67"/>
        <v>0</v>
      </c>
      <c r="CJ166" s="11" t="b">
        <f t="shared" si="67"/>
        <v>0</v>
      </c>
      <c r="CK166" s="11" t="b">
        <f t="shared" si="61"/>
        <v>0</v>
      </c>
      <c r="CL166" s="11" t="b">
        <f t="shared" si="60"/>
        <v>0</v>
      </c>
    </row>
    <row r="167" spans="1:91">
      <c r="A167" t="s">
        <v>214</v>
      </c>
      <c r="B167" t="s">
        <v>215</v>
      </c>
      <c r="C167" t="s">
        <v>53</v>
      </c>
      <c r="D167" t="s">
        <v>70</v>
      </c>
      <c r="E167" t="s">
        <v>144</v>
      </c>
      <c r="F167" t="s">
        <v>56</v>
      </c>
      <c r="G167" t="s">
        <v>96</v>
      </c>
      <c r="H167" t="s">
        <v>84</v>
      </c>
      <c r="I167" t="str">
        <f t="shared" si="53"/>
        <v>United States</v>
      </c>
      <c r="J167" t="s">
        <v>74</v>
      </c>
      <c r="K167" t="s">
        <v>98</v>
      </c>
      <c r="L167">
        <v>1</v>
      </c>
      <c r="M167">
        <v>3</v>
      </c>
      <c r="N167">
        <v>2</v>
      </c>
      <c r="O167">
        <v>4</v>
      </c>
      <c r="P167">
        <v>3</v>
      </c>
      <c r="Q167">
        <v>5</v>
      </c>
      <c r="R167">
        <v>4</v>
      </c>
      <c r="S167">
        <v>1</v>
      </c>
      <c r="T167">
        <v>3</v>
      </c>
      <c r="V167">
        <v>6</v>
      </c>
      <c r="W167">
        <v>6</v>
      </c>
      <c r="X167">
        <v>6</v>
      </c>
      <c r="Y167">
        <v>6</v>
      </c>
      <c r="Z167">
        <v>6</v>
      </c>
      <c r="AA167">
        <v>6</v>
      </c>
      <c r="AB167">
        <v>6</v>
      </c>
      <c r="AC167">
        <v>0</v>
      </c>
      <c r="AD167">
        <v>6</v>
      </c>
      <c r="AE167" s="35">
        <v>6</v>
      </c>
      <c r="AF167">
        <v>6</v>
      </c>
      <c r="AG167">
        <v>6</v>
      </c>
      <c r="AH167">
        <v>6</v>
      </c>
      <c r="AI167">
        <v>6</v>
      </c>
      <c r="AJ167">
        <v>6</v>
      </c>
      <c r="AK167">
        <v>6</v>
      </c>
      <c r="AL167">
        <v>6</v>
      </c>
      <c r="AM167">
        <v>6</v>
      </c>
      <c r="AN167">
        <v>6</v>
      </c>
      <c r="AO167">
        <v>6</v>
      </c>
      <c r="AP167">
        <v>6</v>
      </c>
      <c r="AQ167">
        <v>6</v>
      </c>
      <c r="AR167">
        <v>6</v>
      </c>
      <c r="AS167">
        <v>0</v>
      </c>
      <c r="AT167">
        <f t="shared" si="69"/>
        <v>6</v>
      </c>
      <c r="AU167">
        <f t="shared" si="54"/>
        <v>1</v>
      </c>
      <c r="AV167">
        <f t="shared" si="64"/>
        <v>6</v>
      </c>
      <c r="AW167">
        <f t="shared" si="55"/>
        <v>1</v>
      </c>
      <c r="AX167" t="s">
        <v>86</v>
      </c>
      <c r="AY167" t="s">
        <v>216</v>
      </c>
      <c r="AZ167" t="s">
        <v>217</v>
      </c>
      <c r="BA167">
        <v>1</v>
      </c>
      <c r="BC167">
        <f t="shared" si="48"/>
        <v>1</v>
      </c>
      <c r="BD167">
        <v>1</v>
      </c>
      <c r="BE167">
        <v>2</v>
      </c>
      <c r="BF167">
        <v>1</v>
      </c>
      <c r="BG167" t="s">
        <v>156</v>
      </c>
      <c r="BH167" t="s">
        <v>157</v>
      </c>
      <c r="BI167" s="1">
        <v>4.8958333333333328E-3</v>
      </c>
      <c r="BJ167" t="s">
        <v>218</v>
      </c>
      <c r="BK167" s="5" t="s">
        <v>736</v>
      </c>
      <c r="BL167" s="5" t="s">
        <v>1166</v>
      </c>
      <c r="BM167" s="11" t="b">
        <f t="shared" si="68"/>
        <v>0</v>
      </c>
      <c r="BN167" s="11" t="b">
        <f t="shared" si="68"/>
        <v>0</v>
      </c>
      <c r="BO167" s="11" t="b">
        <f t="shared" si="68"/>
        <v>0</v>
      </c>
      <c r="BP167" s="11" t="b">
        <f t="shared" si="68"/>
        <v>1</v>
      </c>
      <c r="BQ167" s="11" t="b">
        <f t="shared" si="66"/>
        <v>0</v>
      </c>
      <c r="BR167" s="11" t="b">
        <f t="shared" si="66"/>
        <v>1</v>
      </c>
      <c r="BU167" s="11" t="b">
        <f t="shared" si="57"/>
        <v>0</v>
      </c>
      <c r="BV167" s="11" t="b">
        <f t="shared" si="58"/>
        <v>0</v>
      </c>
      <c r="BW167" s="11" t="b">
        <f t="shared" si="67"/>
        <v>0</v>
      </c>
      <c r="BX167" s="11" t="b">
        <f t="shared" si="67"/>
        <v>0</v>
      </c>
      <c r="BY167" s="11" t="b">
        <f t="shared" si="67"/>
        <v>0</v>
      </c>
      <c r="BZ167" s="11" t="b">
        <f t="shared" si="67"/>
        <v>0</v>
      </c>
      <c r="CA167" s="11" t="b">
        <f t="shared" si="67"/>
        <v>0</v>
      </c>
      <c r="CB167" s="11" t="b">
        <f t="shared" si="67"/>
        <v>0</v>
      </c>
      <c r="CC167" s="11" t="b">
        <f t="shared" si="67"/>
        <v>0</v>
      </c>
      <c r="CD167" s="11" t="b">
        <f t="shared" si="67"/>
        <v>0</v>
      </c>
      <c r="CE167" s="11" t="b">
        <f t="shared" si="67"/>
        <v>0</v>
      </c>
      <c r="CF167" s="11" t="b">
        <f t="shared" si="67"/>
        <v>0</v>
      </c>
      <c r="CG167" s="11" t="b">
        <f t="shared" si="67"/>
        <v>0</v>
      </c>
      <c r="CH167" s="11" t="b">
        <f t="shared" si="67"/>
        <v>0</v>
      </c>
      <c r="CI167" s="11" t="b">
        <f t="shared" si="67"/>
        <v>0</v>
      </c>
      <c r="CJ167" s="11" t="b">
        <f t="shared" si="67"/>
        <v>0</v>
      </c>
      <c r="CK167" s="11" t="b">
        <f t="shared" si="61"/>
        <v>0</v>
      </c>
      <c r="CL167" s="11" t="b">
        <f t="shared" si="60"/>
        <v>0</v>
      </c>
      <c r="CM167" t="s">
        <v>219</v>
      </c>
    </row>
    <row r="168" spans="1:91">
      <c r="A168" t="s">
        <v>220</v>
      </c>
      <c r="B168" t="s">
        <v>221</v>
      </c>
      <c r="C168" t="s">
        <v>53</v>
      </c>
      <c r="D168" t="s">
        <v>54</v>
      </c>
      <c r="E168" t="s">
        <v>55</v>
      </c>
      <c r="F168" t="s">
        <v>222</v>
      </c>
      <c r="G168" t="s">
        <v>124</v>
      </c>
      <c r="H168" t="s">
        <v>84</v>
      </c>
      <c r="I168" t="str">
        <f t="shared" si="53"/>
        <v>United States</v>
      </c>
      <c r="J168" t="s">
        <v>74</v>
      </c>
      <c r="K168" t="s">
        <v>60</v>
      </c>
      <c r="L168">
        <v>3</v>
      </c>
      <c r="M168">
        <v>2</v>
      </c>
      <c r="N168">
        <v>5</v>
      </c>
      <c r="O168">
        <v>1</v>
      </c>
      <c r="P168">
        <v>5</v>
      </c>
      <c r="Q168">
        <v>4</v>
      </c>
      <c r="R168">
        <v>2</v>
      </c>
      <c r="S168">
        <v>1</v>
      </c>
      <c r="T168">
        <v>3</v>
      </c>
      <c r="V168">
        <v>5</v>
      </c>
      <c r="W168">
        <v>2</v>
      </c>
      <c r="X168">
        <v>1</v>
      </c>
      <c r="Y168">
        <v>5</v>
      </c>
      <c r="Z168">
        <v>4</v>
      </c>
      <c r="AA168">
        <v>5</v>
      </c>
      <c r="AB168">
        <v>2</v>
      </c>
      <c r="AC168">
        <v>4</v>
      </c>
      <c r="AD168">
        <v>2</v>
      </c>
      <c r="AE168" s="35">
        <v>6</v>
      </c>
      <c r="AF168">
        <v>3</v>
      </c>
      <c r="AG168">
        <v>4</v>
      </c>
      <c r="AH168">
        <v>4</v>
      </c>
      <c r="AI168">
        <v>5</v>
      </c>
      <c r="AJ168">
        <v>5</v>
      </c>
      <c r="AK168">
        <v>5</v>
      </c>
      <c r="AL168">
        <v>3</v>
      </c>
      <c r="AM168">
        <v>4</v>
      </c>
      <c r="AN168">
        <v>4</v>
      </c>
      <c r="AO168">
        <v>5</v>
      </c>
      <c r="AP168">
        <v>4</v>
      </c>
      <c r="AQ168">
        <v>4</v>
      </c>
      <c r="AR168">
        <v>6</v>
      </c>
      <c r="AS168">
        <v>0</v>
      </c>
      <c r="AT168">
        <f t="shared" si="69"/>
        <v>4.375</v>
      </c>
      <c r="AU168">
        <f t="shared" si="54"/>
        <v>1</v>
      </c>
      <c r="AV168">
        <f t="shared" si="64"/>
        <v>3.25</v>
      </c>
      <c r="AW168">
        <f t="shared" si="55"/>
        <v>1</v>
      </c>
      <c r="AX168" t="s">
        <v>61</v>
      </c>
      <c r="AY168" t="s">
        <v>223</v>
      </c>
      <c r="AZ168" t="s">
        <v>224</v>
      </c>
      <c r="BA168">
        <v>0</v>
      </c>
      <c r="BB168">
        <v>1</v>
      </c>
      <c r="BC168">
        <f t="shared" si="48"/>
        <v>1</v>
      </c>
      <c r="BD168">
        <v>1</v>
      </c>
      <c r="BE168">
        <v>1</v>
      </c>
      <c r="BF168">
        <v>1</v>
      </c>
      <c r="BG168" t="s">
        <v>64</v>
      </c>
      <c r="BH168" t="s">
        <v>65</v>
      </c>
      <c r="BI168" s="1">
        <v>8.4953703703703701E-3</v>
      </c>
      <c r="BK168" s="5" t="s">
        <v>1041</v>
      </c>
      <c r="BM168" s="11" t="b">
        <f t="shared" si="68"/>
        <v>0</v>
      </c>
      <c r="BN168" s="11" t="b">
        <f t="shared" si="68"/>
        <v>0</v>
      </c>
      <c r="BO168" s="11" t="b">
        <f t="shared" si="68"/>
        <v>0</v>
      </c>
      <c r="BP168" s="11" t="b">
        <f t="shared" si="68"/>
        <v>0</v>
      </c>
      <c r="BQ168" s="11" t="b">
        <f t="shared" si="66"/>
        <v>0</v>
      </c>
      <c r="BR168" s="11" t="b">
        <f t="shared" si="66"/>
        <v>0</v>
      </c>
      <c r="BU168" s="11" t="b">
        <f t="shared" si="57"/>
        <v>0</v>
      </c>
      <c r="BV168" s="11" t="b">
        <f t="shared" si="58"/>
        <v>0</v>
      </c>
      <c r="BW168" s="11" t="b">
        <f t="shared" si="67"/>
        <v>0</v>
      </c>
      <c r="BX168" s="11" t="b">
        <f t="shared" si="67"/>
        <v>0</v>
      </c>
      <c r="BY168" s="11" t="b">
        <f t="shared" si="67"/>
        <v>0</v>
      </c>
      <c r="BZ168" s="11" t="b">
        <f t="shared" si="67"/>
        <v>0</v>
      </c>
      <c r="CA168" s="11" t="b">
        <f t="shared" si="67"/>
        <v>0</v>
      </c>
      <c r="CB168" s="11" t="b">
        <f t="shared" si="67"/>
        <v>0</v>
      </c>
      <c r="CC168" s="11" t="b">
        <f t="shared" ref="CC168:CJ179" si="70">ISNUMBER(SEARCH(CC$2,$BS168))</f>
        <v>0</v>
      </c>
      <c r="CD168" s="11" t="b">
        <f t="shared" si="70"/>
        <v>0</v>
      </c>
      <c r="CE168" s="11" t="b">
        <f t="shared" si="70"/>
        <v>0</v>
      </c>
      <c r="CF168" s="11" t="b">
        <f t="shared" si="70"/>
        <v>0</v>
      </c>
      <c r="CG168" s="11" t="b">
        <f t="shared" si="70"/>
        <v>0</v>
      </c>
      <c r="CH168" s="11" t="b">
        <f t="shared" si="70"/>
        <v>0</v>
      </c>
      <c r="CI168" s="11" t="b">
        <f t="shared" si="70"/>
        <v>0</v>
      </c>
      <c r="CJ168" s="11" t="b">
        <f t="shared" si="70"/>
        <v>0</v>
      </c>
      <c r="CK168" s="11" t="b">
        <f t="shared" si="61"/>
        <v>0</v>
      </c>
      <c r="CL168" s="11" t="b">
        <f t="shared" si="60"/>
        <v>0</v>
      </c>
    </row>
    <row r="169" spans="1:91">
      <c r="A169" t="s">
        <v>225</v>
      </c>
      <c r="B169" t="s">
        <v>226</v>
      </c>
      <c r="C169" t="s">
        <v>53</v>
      </c>
      <c r="D169" t="s">
        <v>54</v>
      </c>
      <c r="E169" t="s">
        <v>144</v>
      </c>
      <c r="F169" t="s">
        <v>116</v>
      </c>
      <c r="G169" t="s">
        <v>72</v>
      </c>
      <c r="H169" t="s">
        <v>227</v>
      </c>
      <c r="I169" t="str">
        <f t="shared" si="53"/>
        <v>Denmark</v>
      </c>
      <c r="J169" t="s">
        <v>59</v>
      </c>
      <c r="K169" t="s">
        <v>60</v>
      </c>
      <c r="L169">
        <v>3</v>
      </c>
      <c r="M169">
        <v>3</v>
      </c>
      <c r="N169">
        <v>3</v>
      </c>
      <c r="O169">
        <v>2</v>
      </c>
      <c r="P169">
        <v>3</v>
      </c>
      <c r="Q169">
        <v>4</v>
      </c>
      <c r="R169">
        <v>5</v>
      </c>
      <c r="S169">
        <v>0</v>
      </c>
      <c r="U169">
        <v>4</v>
      </c>
      <c r="V169">
        <v>2</v>
      </c>
      <c r="W169">
        <v>3</v>
      </c>
      <c r="X169">
        <v>3</v>
      </c>
      <c r="Y169">
        <v>3</v>
      </c>
      <c r="Z169">
        <v>3</v>
      </c>
      <c r="AA169">
        <v>4</v>
      </c>
      <c r="AB169">
        <v>3</v>
      </c>
      <c r="AC169">
        <v>4</v>
      </c>
      <c r="AD169">
        <v>2</v>
      </c>
      <c r="AE169" s="35">
        <v>4</v>
      </c>
      <c r="AF169">
        <v>5</v>
      </c>
      <c r="AG169">
        <v>4</v>
      </c>
      <c r="AH169">
        <v>3</v>
      </c>
      <c r="AI169">
        <v>5</v>
      </c>
      <c r="AJ169">
        <v>4</v>
      </c>
      <c r="AK169">
        <v>4</v>
      </c>
      <c r="AL169">
        <v>4</v>
      </c>
      <c r="AM169">
        <v>2</v>
      </c>
      <c r="AN169">
        <v>2</v>
      </c>
      <c r="AO169">
        <v>3</v>
      </c>
      <c r="AP169">
        <v>2</v>
      </c>
      <c r="AQ169">
        <v>2</v>
      </c>
      <c r="AR169">
        <v>6</v>
      </c>
      <c r="AS169">
        <v>4</v>
      </c>
      <c r="AT169">
        <f t="shared" si="69"/>
        <v>4.125</v>
      </c>
      <c r="AU169">
        <f t="shared" si="54"/>
        <v>1</v>
      </c>
      <c r="AV169">
        <f t="shared" si="64"/>
        <v>2.875</v>
      </c>
      <c r="AW169">
        <f t="shared" si="55"/>
        <v>0</v>
      </c>
      <c r="AX169" t="s">
        <v>61</v>
      </c>
      <c r="AY169" t="s">
        <v>228</v>
      </c>
      <c r="AZ169" t="s">
        <v>229</v>
      </c>
      <c r="BA169">
        <v>3</v>
      </c>
      <c r="BC169">
        <f t="shared" si="48"/>
        <v>3</v>
      </c>
      <c r="BD169">
        <v>1</v>
      </c>
      <c r="BE169">
        <v>4</v>
      </c>
      <c r="BF169">
        <v>1</v>
      </c>
      <c r="BG169" t="s">
        <v>64</v>
      </c>
      <c r="BH169" t="s">
        <v>65</v>
      </c>
      <c r="BI169" s="1">
        <v>6.0995370370370361E-3</v>
      </c>
      <c r="BJ169" t="s">
        <v>230</v>
      </c>
      <c r="BK169" s="5" t="s">
        <v>1042</v>
      </c>
      <c r="BM169" s="11" t="b">
        <f t="shared" si="68"/>
        <v>0</v>
      </c>
      <c r="BN169" s="11" t="b">
        <f t="shared" si="68"/>
        <v>0</v>
      </c>
      <c r="BO169" s="11" t="b">
        <f t="shared" si="68"/>
        <v>0</v>
      </c>
      <c r="BP169" s="11" t="b">
        <f t="shared" si="68"/>
        <v>0</v>
      </c>
      <c r="BQ169" s="11" t="b">
        <f t="shared" si="66"/>
        <v>0</v>
      </c>
      <c r="BR169" s="11" t="b">
        <f t="shared" si="66"/>
        <v>0</v>
      </c>
      <c r="BS169" s="5" t="s">
        <v>1134</v>
      </c>
      <c r="BT169" s="5" t="s">
        <v>1135</v>
      </c>
      <c r="BU169" s="11" t="b">
        <f t="shared" si="57"/>
        <v>0</v>
      </c>
      <c r="BV169" s="11" t="b">
        <f t="shared" si="58"/>
        <v>0</v>
      </c>
      <c r="BW169" s="11" t="b">
        <f t="shared" ref="BW169:CI179" si="71">ISNUMBER(SEARCH(BW$2,$BS169))</f>
        <v>1</v>
      </c>
      <c r="BX169" s="11" t="b">
        <f t="shared" si="71"/>
        <v>0</v>
      </c>
      <c r="BY169" s="11" t="b">
        <f t="shared" si="71"/>
        <v>0</v>
      </c>
      <c r="BZ169" s="11" t="b">
        <f t="shared" si="71"/>
        <v>0</v>
      </c>
      <c r="CA169" s="11" t="b">
        <f t="shared" si="71"/>
        <v>0</v>
      </c>
      <c r="CB169" s="11" t="b">
        <f t="shared" si="71"/>
        <v>0</v>
      </c>
      <c r="CC169" s="11" t="b">
        <f t="shared" si="71"/>
        <v>0</v>
      </c>
      <c r="CD169" s="11" t="b">
        <f t="shared" si="71"/>
        <v>0</v>
      </c>
      <c r="CE169" s="11" t="b">
        <f t="shared" si="71"/>
        <v>0</v>
      </c>
      <c r="CF169" s="11" t="b">
        <f t="shared" si="71"/>
        <v>0</v>
      </c>
      <c r="CG169" s="11" t="b">
        <f t="shared" si="71"/>
        <v>0</v>
      </c>
      <c r="CH169" s="11" t="b">
        <f t="shared" si="71"/>
        <v>0</v>
      </c>
      <c r="CI169" s="11" t="b">
        <f t="shared" si="71"/>
        <v>0</v>
      </c>
      <c r="CJ169" s="11" t="b">
        <f t="shared" si="70"/>
        <v>0</v>
      </c>
      <c r="CK169" s="11" t="b">
        <f t="shared" si="61"/>
        <v>0</v>
      </c>
      <c r="CL169" s="11" t="b">
        <f t="shared" si="60"/>
        <v>0</v>
      </c>
    </row>
    <row r="170" spans="1:91">
      <c r="A170" t="s">
        <v>231</v>
      </c>
      <c r="B170" t="s">
        <v>232</v>
      </c>
      <c r="C170" t="s">
        <v>53</v>
      </c>
      <c r="D170" t="s">
        <v>70</v>
      </c>
      <c r="E170" t="s">
        <v>95</v>
      </c>
      <c r="F170" t="s">
        <v>56</v>
      </c>
      <c r="G170" t="s">
        <v>96</v>
      </c>
      <c r="H170" t="s">
        <v>73</v>
      </c>
      <c r="I170" t="str">
        <f t="shared" si="53"/>
        <v>USA</v>
      </c>
      <c r="J170" t="s">
        <v>74</v>
      </c>
      <c r="K170" t="s">
        <v>60</v>
      </c>
      <c r="L170">
        <v>4</v>
      </c>
      <c r="M170">
        <v>4</v>
      </c>
      <c r="N170">
        <v>4</v>
      </c>
      <c r="O170">
        <v>4</v>
      </c>
      <c r="P170">
        <v>3</v>
      </c>
      <c r="Q170">
        <v>4</v>
      </c>
      <c r="R170">
        <v>4</v>
      </c>
      <c r="S170">
        <v>1</v>
      </c>
      <c r="T170">
        <v>3</v>
      </c>
      <c r="V170">
        <v>1</v>
      </c>
      <c r="W170">
        <v>5</v>
      </c>
      <c r="X170">
        <v>1</v>
      </c>
      <c r="Y170">
        <v>1</v>
      </c>
      <c r="Z170">
        <v>3</v>
      </c>
      <c r="AA170">
        <v>5</v>
      </c>
      <c r="AB170">
        <v>0</v>
      </c>
      <c r="AC170">
        <v>5</v>
      </c>
      <c r="AD170">
        <v>1</v>
      </c>
      <c r="AE170" s="35">
        <v>0</v>
      </c>
      <c r="AF170">
        <v>1</v>
      </c>
      <c r="AG170">
        <v>1</v>
      </c>
      <c r="AH170">
        <v>0</v>
      </c>
      <c r="AI170">
        <v>4</v>
      </c>
      <c r="AJ170">
        <v>0</v>
      </c>
      <c r="AK170">
        <v>4</v>
      </c>
      <c r="AL170">
        <v>1</v>
      </c>
      <c r="AM170">
        <v>0</v>
      </c>
      <c r="AN170">
        <v>0</v>
      </c>
      <c r="AO170">
        <v>3</v>
      </c>
      <c r="AP170">
        <v>0</v>
      </c>
      <c r="AQ170">
        <v>1</v>
      </c>
      <c r="AR170">
        <v>6</v>
      </c>
      <c r="AS170">
        <v>0</v>
      </c>
      <c r="AT170">
        <f t="shared" si="69"/>
        <v>1.375</v>
      </c>
      <c r="AU170">
        <f t="shared" si="54"/>
        <v>0</v>
      </c>
      <c r="AV170">
        <f t="shared" si="64"/>
        <v>2.125</v>
      </c>
      <c r="AW170">
        <f t="shared" si="55"/>
        <v>0</v>
      </c>
      <c r="AX170" t="s">
        <v>61</v>
      </c>
      <c r="AY170" t="s">
        <v>233</v>
      </c>
      <c r="AZ170" t="s">
        <v>234</v>
      </c>
      <c r="BA170">
        <v>0</v>
      </c>
      <c r="BB170" t="s">
        <v>1100</v>
      </c>
      <c r="BC170" t="str">
        <f t="shared" si="48"/>
        <v>no dialog file</v>
      </c>
      <c r="BD170">
        <v>2</v>
      </c>
      <c r="BE170">
        <v>5</v>
      </c>
      <c r="BF170">
        <v>2</v>
      </c>
      <c r="BG170" t="s">
        <v>235</v>
      </c>
      <c r="BH170" t="s">
        <v>236</v>
      </c>
      <c r="BI170" s="1">
        <v>3.8425925925925923E-3</v>
      </c>
      <c r="BK170" s="5" t="s">
        <v>1041</v>
      </c>
      <c r="BM170" s="11" t="b">
        <f t="shared" si="68"/>
        <v>0</v>
      </c>
      <c r="BN170" s="11" t="b">
        <f t="shared" si="68"/>
        <v>0</v>
      </c>
      <c r="BO170" s="11" t="b">
        <f t="shared" si="68"/>
        <v>0</v>
      </c>
      <c r="BP170" s="11" t="b">
        <f t="shared" si="68"/>
        <v>0</v>
      </c>
      <c r="BQ170" s="11" t="b">
        <f t="shared" si="66"/>
        <v>0</v>
      </c>
      <c r="BR170" s="11" t="b">
        <f t="shared" si="66"/>
        <v>0</v>
      </c>
      <c r="BU170" s="11" t="b">
        <f t="shared" si="57"/>
        <v>0</v>
      </c>
      <c r="BV170" s="11" t="b">
        <f t="shared" si="58"/>
        <v>0</v>
      </c>
      <c r="BW170" s="11" t="b">
        <f t="shared" si="71"/>
        <v>0</v>
      </c>
      <c r="BX170" s="11" t="b">
        <f t="shared" si="71"/>
        <v>0</v>
      </c>
      <c r="BY170" s="11" t="b">
        <f t="shared" si="71"/>
        <v>0</v>
      </c>
      <c r="BZ170" s="11" t="b">
        <f t="shared" si="71"/>
        <v>0</v>
      </c>
      <c r="CA170" s="11" t="b">
        <f t="shared" si="71"/>
        <v>0</v>
      </c>
      <c r="CB170" s="11" t="b">
        <f t="shared" si="71"/>
        <v>0</v>
      </c>
      <c r="CC170" s="11" t="b">
        <f t="shared" si="71"/>
        <v>0</v>
      </c>
      <c r="CD170" s="11" t="b">
        <f t="shared" si="71"/>
        <v>0</v>
      </c>
      <c r="CE170" s="11" t="b">
        <f t="shared" si="71"/>
        <v>0</v>
      </c>
      <c r="CF170" s="11" t="b">
        <f t="shared" si="71"/>
        <v>0</v>
      </c>
      <c r="CG170" s="11" t="b">
        <f t="shared" si="71"/>
        <v>0</v>
      </c>
      <c r="CH170" s="11" t="b">
        <f t="shared" si="71"/>
        <v>0</v>
      </c>
      <c r="CI170" s="11" t="b">
        <f t="shared" si="71"/>
        <v>0</v>
      </c>
      <c r="CJ170" s="11" t="b">
        <f t="shared" si="70"/>
        <v>0</v>
      </c>
      <c r="CK170" s="11" t="b">
        <f t="shared" si="61"/>
        <v>0</v>
      </c>
      <c r="CL170" s="11" t="b">
        <f t="shared" si="60"/>
        <v>0</v>
      </c>
    </row>
    <row r="171" spans="1:91">
      <c r="A171" t="s">
        <v>237</v>
      </c>
      <c r="B171" t="s">
        <v>238</v>
      </c>
      <c r="C171" t="s">
        <v>53</v>
      </c>
      <c r="D171" t="s">
        <v>70</v>
      </c>
      <c r="E171" t="s">
        <v>144</v>
      </c>
      <c r="F171" t="s">
        <v>83</v>
      </c>
      <c r="G171" t="s">
        <v>72</v>
      </c>
      <c r="H171" t="s">
        <v>73</v>
      </c>
      <c r="I171" t="str">
        <f t="shared" si="53"/>
        <v>USA</v>
      </c>
      <c r="J171" t="s">
        <v>74</v>
      </c>
      <c r="K171" t="s">
        <v>60</v>
      </c>
      <c r="L171">
        <v>2</v>
      </c>
      <c r="M171">
        <v>4</v>
      </c>
      <c r="N171">
        <v>4</v>
      </c>
      <c r="O171">
        <v>4</v>
      </c>
      <c r="P171">
        <v>3</v>
      </c>
      <c r="Q171">
        <v>4</v>
      </c>
      <c r="R171">
        <v>4</v>
      </c>
      <c r="S171">
        <v>1</v>
      </c>
      <c r="T171">
        <v>3</v>
      </c>
      <c r="V171">
        <v>6</v>
      </c>
      <c r="W171">
        <v>6</v>
      </c>
      <c r="X171">
        <v>6</v>
      </c>
      <c r="Y171">
        <v>6</v>
      </c>
      <c r="Z171">
        <v>6</v>
      </c>
      <c r="AA171">
        <v>6</v>
      </c>
      <c r="AB171">
        <v>6</v>
      </c>
      <c r="AC171">
        <v>6</v>
      </c>
      <c r="AD171">
        <v>0</v>
      </c>
      <c r="AE171" s="35">
        <v>6</v>
      </c>
      <c r="AF171">
        <v>6</v>
      </c>
      <c r="AG171">
        <v>6</v>
      </c>
      <c r="AH171">
        <v>4</v>
      </c>
      <c r="AI171">
        <v>6</v>
      </c>
      <c r="AJ171">
        <v>6</v>
      </c>
      <c r="AK171">
        <v>6</v>
      </c>
      <c r="AL171">
        <v>6</v>
      </c>
      <c r="AM171">
        <v>5</v>
      </c>
      <c r="AN171">
        <v>3</v>
      </c>
      <c r="AO171">
        <v>4</v>
      </c>
      <c r="AP171">
        <v>3</v>
      </c>
      <c r="AQ171">
        <v>5</v>
      </c>
      <c r="AR171">
        <v>6</v>
      </c>
      <c r="AS171">
        <v>1</v>
      </c>
      <c r="AT171">
        <f t="shared" si="69"/>
        <v>5.75</v>
      </c>
      <c r="AU171">
        <f t="shared" si="54"/>
        <v>1</v>
      </c>
      <c r="AV171">
        <f t="shared" si="64"/>
        <v>5.25</v>
      </c>
      <c r="AW171">
        <f t="shared" si="55"/>
        <v>1</v>
      </c>
      <c r="AX171" t="s">
        <v>61</v>
      </c>
      <c r="AY171" t="s">
        <v>166</v>
      </c>
      <c r="AZ171" t="s">
        <v>239</v>
      </c>
      <c r="BA171">
        <v>2</v>
      </c>
      <c r="BC171">
        <f t="shared" si="48"/>
        <v>2</v>
      </c>
      <c r="BD171">
        <v>1</v>
      </c>
      <c r="BE171">
        <v>2</v>
      </c>
      <c r="BF171">
        <v>1</v>
      </c>
      <c r="BG171" t="s">
        <v>181</v>
      </c>
      <c r="BH171" t="s">
        <v>65</v>
      </c>
      <c r="BI171" s="1">
        <v>3.3912037037037036E-3</v>
      </c>
      <c r="BJ171" t="s">
        <v>240</v>
      </c>
      <c r="BK171" s="5" t="s">
        <v>736</v>
      </c>
      <c r="BL171" s="5" t="s">
        <v>1159</v>
      </c>
      <c r="BM171" s="11" t="b">
        <f t="shared" si="68"/>
        <v>0</v>
      </c>
      <c r="BN171" s="11" t="b">
        <f t="shared" si="68"/>
        <v>0</v>
      </c>
      <c r="BO171" s="11" t="b">
        <f t="shared" si="68"/>
        <v>1</v>
      </c>
      <c r="BP171" s="11" t="b">
        <f t="shared" si="68"/>
        <v>0</v>
      </c>
      <c r="BQ171" s="11" t="b">
        <f t="shared" si="66"/>
        <v>0</v>
      </c>
      <c r="BR171" s="11" t="b">
        <f t="shared" si="66"/>
        <v>0</v>
      </c>
      <c r="BU171" s="11" t="b">
        <f t="shared" si="57"/>
        <v>0</v>
      </c>
      <c r="BV171" s="11" t="b">
        <f t="shared" si="58"/>
        <v>0</v>
      </c>
      <c r="BW171" s="11" t="b">
        <f t="shared" si="71"/>
        <v>0</v>
      </c>
      <c r="BX171" s="11" t="b">
        <f t="shared" si="71"/>
        <v>0</v>
      </c>
      <c r="BY171" s="11" t="b">
        <f t="shared" si="71"/>
        <v>0</v>
      </c>
      <c r="BZ171" s="11" t="b">
        <f t="shared" si="71"/>
        <v>0</v>
      </c>
      <c r="CA171" s="11" t="b">
        <f t="shared" si="71"/>
        <v>0</v>
      </c>
      <c r="CB171" s="11" t="b">
        <f t="shared" si="71"/>
        <v>0</v>
      </c>
      <c r="CC171" s="11" t="b">
        <f t="shared" si="71"/>
        <v>0</v>
      </c>
      <c r="CD171" s="11" t="b">
        <f t="shared" si="71"/>
        <v>0</v>
      </c>
      <c r="CE171" s="11" t="b">
        <f t="shared" si="71"/>
        <v>0</v>
      </c>
      <c r="CF171" s="11" t="b">
        <f t="shared" si="71"/>
        <v>0</v>
      </c>
      <c r="CG171" s="11" t="b">
        <f t="shared" si="71"/>
        <v>0</v>
      </c>
      <c r="CH171" s="11" t="b">
        <f t="shared" si="71"/>
        <v>0</v>
      </c>
      <c r="CI171" s="11" t="b">
        <f t="shared" si="71"/>
        <v>0</v>
      </c>
      <c r="CJ171" s="11" t="b">
        <f t="shared" si="70"/>
        <v>0</v>
      </c>
      <c r="CK171" s="11" t="b">
        <f t="shared" si="61"/>
        <v>0</v>
      </c>
      <c r="CL171" s="11" t="b">
        <f t="shared" si="60"/>
        <v>0</v>
      </c>
      <c r="CM171" t="s">
        <v>241</v>
      </c>
    </row>
    <row r="172" spans="1:91">
      <c r="A172" t="s">
        <v>242</v>
      </c>
      <c r="B172" t="s">
        <v>243</v>
      </c>
      <c r="C172" t="s">
        <v>53</v>
      </c>
      <c r="D172" t="s">
        <v>70</v>
      </c>
      <c r="E172" t="s">
        <v>55</v>
      </c>
      <c r="F172" t="s">
        <v>56</v>
      </c>
      <c r="G172" t="s">
        <v>72</v>
      </c>
      <c r="H172" t="s">
        <v>244</v>
      </c>
      <c r="I172" t="str">
        <f t="shared" si="53"/>
        <v>Uk</v>
      </c>
      <c r="J172" t="s">
        <v>74</v>
      </c>
      <c r="K172" t="s">
        <v>98</v>
      </c>
      <c r="L172">
        <v>4</v>
      </c>
      <c r="M172">
        <v>4</v>
      </c>
      <c r="N172">
        <v>5</v>
      </c>
      <c r="O172">
        <v>3</v>
      </c>
      <c r="P172">
        <v>4</v>
      </c>
      <c r="Q172">
        <v>5</v>
      </c>
      <c r="R172">
        <v>5</v>
      </c>
      <c r="S172">
        <v>1</v>
      </c>
      <c r="T172">
        <v>2</v>
      </c>
      <c r="V172">
        <v>5</v>
      </c>
      <c r="W172">
        <v>5</v>
      </c>
      <c r="X172">
        <v>5</v>
      </c>
      <c r="Y172">
        <v>3</v>
      </c>
      <c r="Z172">
        <v>3</v>
      </c>
      <c r="AA172">
        <v>4</v>
      </c>
      <c r="AB172">
        <v>3</v>
      </c>
      <c r="AC172">
        <v>1</v>
      </c>
      <c r="AD172">
        <v>5</v>
      </c>
      <c r="AE172" s="35">
        <v>4</v>
      </c>
      <c r="AF172">
        <v>4</v>
      </c>
      <c r="AG172">
        <v>4</v>
      </c>
      <c r="AH172">
        <v>4</v>
      </c>
      <c r="AI172">
        <v>4</v>
      </c>
      <c r="AJ172">
        <v>4</v>
      </c>
      <c r="AK172">
        <v>4</v>
      </c>
      <c r="AL172">
        <v>0</v>
      </c>
      <c r="AM172">
        <v>5</v>
      </c>
      <c r="AN172">
        <v>5</v>
      </c>
      <c r="AO172">
        <v>3</v>
      </c>
      <c r="AP172">
        <v>4</v>
      </c>
      <c r="AQ172">
        <v>3</v>
      </c>
      <c r="AR172">
        <v>6</v>
      </c>
      <c r="AS172">
        <v>0</v>
      </c>
      <c r="AT172">
        <f t="shared" si="69"/>
        <v>3.5</v>
      </c>
      <c r="AU172">
        <f t="shared" si="54"/>
        <v>1</v>
      </c>
      <c r="AV172">
        <f t="shared" si="64"/>
        <v>4.125</v>
      </c>
      <c r="AW172">
        <f t="shared" si="55"/>
        <v>1</v>
      </c>
      <c r="AX172" t="s">
        <v>61</v>
      </c>
      <c r="AY172" t="s">
        <v>245</v>
      </c>
      <c r="AZ172" t="s">
        <v>246</v>
      </c>
      <c r="BA172">
        <v>1</v>
      </c>
      <c r="BC172">
        <f t="shared" si="48"/>
        <v>1</v>
      </c>
      <c r="BD172">
        <v>1</v>
      </c>
      <c r="BE172">
        <v>1</v>
      </c>
      <c r="BF172">
        <v>1</v>
      </c>
      <c r="BG172" t="s">
        <v>64</v>
      </c>
      <c r="BH172" t="s">
        <v>65</v>
      </c>
      <c r="BI172" s="1">
        <v>1.4004629629629629E-3</v>
      </c>
      <c r="BK172" s="5" t="s">
        <v>1041</v>
      </c>
      <c r="BM172" s="11" t="b">
        <f t="shared" si="68"/>
        <v>0</v>
      </c>
      <c r="BN172" s="11" t="b">
        <f t="shared" si="68"/>
        <v>0</v>
      </c>
      <c r="BO172" s="11" t="b">
        <f t="shared" si="68"/>
        <v>0</v>
      </c>
      <c r="BP172" s="11" t="b">
        <f t="shared" si="68"/>
        <v>0</v>
      </c>
      <c r="BQ172" s="11" t="b">
        <f t="shared" si="66"/>
        <v>0</v>
      </c>
      <c r="BR172" s="11" t="b">
        <f t="shared" si="66"/>
        <v>0</v>
      </c>
      <c r="BU172" s="11" t="b">
        <f t="shared" si="57"/>
        <v>0</v>
      </c>
      <c r="BV172" s="11" t="b">
        <f t="shared" si="58"/>
        <v>0</v>
      </c>
      <c r="BW172" s="11" t="b">
        <f t="shared" si="71"/>
        <v>0</v>
      </c>
      <c r="BX172" s="11" t="b">
        <f t="shared" si="71"/>
        <v>0</v>
      </c>
      <c r="BY172" s="11" t="b">
        <f t="shared" si="71"/>
        <v>0</v>
      </c>
      <c r="BZ172" s="11" t="b">
        <f t="shared" si="71"/>
        <v>0</v>
      </c>
      <c r="CA172" s="11" t="b">
        <f t="shared" si="71"/>
        <v>0</v>
      </c>
      <c r="CB172" s="11" t="b">
        <f t="shared" si="71"/>
        <v>0</v>
      </c>
      <c r="CC172" s="11" t="b">
        <f t="shared" si="71"/>
        <v>0</v>
      </c>
      <c r="CD172" s="11" t="b">
        <f t="shared" si="71"/>
        <v>0</v>
      </c>
      <c r="CE172" s="11" t="b">
        <f t="shared" si="71"/>
        <v>0</v>
      </c>
      <c r="CF172" s="11" t="b">
        <f t="shared" si="71"/>
        <v>0</v>
      </c>
      <c r="CG172" s="11" t="b">
        <f t="shared" si="71"/>
        <v>0</v>
      </c>
      <c r="CH172" s="11" t="b">
        <f t="shared" si="71"/>
        <v>0</v>
      </c>
      <c r="CI172" s="11" t="b">
        <f t="shared" si="71"/>
        <v>0</v>
      </c>
      <c r="CJ172" s="11" t="b">
        <f t="shared" si="70"/>
        <v>0</v>
      </c>
      <c r="CK172" s="11" t="b">
        <f t="shared" si="61"/>
        <v>0</v>
      </c>
      <c r="CL172" s="11" t="b">
        <f t="shared" si="60"/>
        <v>0</v>
      </c>
    </row>
    <row r="173" spans="1:91">
      <c r="A173" t="s">
        <v>247</v>
      </c>
      <c r="B173" t="s">
        <v>248</v>
      </c>
      <c r="C173" t="s">
        <v>53</v>
      </c>
      <c r="D173" t="s">
        <v>70</v>
      </c>
      <c r="E173" t="s">
        <v>71</v>
      </c>
      <c r="F173" t="s">
        <v>83</v>
      </c>
      <c r="G173" t="s">
        <v>72</v>
      </c>
      <c r="H173" t="s">
        <v>125</v>
      </c>
      <c r="I173" t="str">
        <f t="shared" si="53"/>
        <v>United Kingdom</v>
      </c>
      <c r="J173" t="s">
        <v>59</v>
      </c>
      <c r="K173" t="s">
        <v>98</v>
      </c>
      <c r="L173">
        <v>4</v>
      </c>
      <c r="M173">
        <v>5</v>
      </c>
      <c r="N173">
        <v>4</v>
      </c>
      <c r="O173">
        <v>3</v>
      </c>
      <c r="P173">
        <v>3</v>
      </c>
      <c r="Q173">
        <v>3</v>
      </c>
      <c r="R173">
        <v>4</v>
      </c>
      <c r="S173">
        <v>1</v>
      </c>
      <c r="T173">
        <v>2</v>
      </c>
      <c r="V173">
        <v>2</v>
      </c>
      <c r="W173">
        <v>5</v>
      </c>
      <c r="X173">
        <v>3</v>
      </c>
      <c r="Y173">
        <v>4</v>
      </c>
      <c r="Z173">
        <v>3</v>
      </c>
      <c r="AA173">
        <v>3</v>
      </c>
      <c r="AB173">
        <v>4</v>
      </c>
      <c r="AC173">
        <v>2</v>
      </c>
      <c r="AD173">
        <v>4</v>
      </c>
      <c r="AE173" s="35">
        <v>4</v>
      </c>
      <c r="AF173">
        <v>2</v>
      </c>
      <c r="AG173">
        <v>4</v>
      </c>
      <c r="AH173">
        <v>2</v>
      </c>
      <c r="AI173">
        <v>6</v>
      </c>
      <c r="AJ173">
        <v>5</v>
      </c>
      <c r="AK173">
        <v>2</v>
      </c>
      <c r="AL173">
        <v>1</v>
      </c>
      <c r="AM173">
        <v>3</v>
      </c>
      <c r="AN173">
        <v>3</v>
      </c>
      <c r="AO173">
        <v>3</v>
      </c>
      <c r="AP173">
        <v>3</v>
      </c>
      <c r="AQ173">
        <v>3</v>
      </c>
      <c r="AR173">
        <v>6</v>
      </c>
      <c r="AS173">
        <v>0</v>
      </c>
      <c r="AT173">
        <f t="shared" si="69"/>
        <v>3.25</v>
      </c>
      <c r="AU173">
        <f t="shared" si="54"/>
        <v>1</v>
      </c>
      <c r="AV173">
        <f t="shared" si="64"/>
        <v>3.5</v>
      </c>
      <c r="AW173">
        <f t="shared" si="55"/>
        <v>1</v>
      </c>
      <c r="AX173" t="s">
        <v>86</v>
      </c>
      <c r="AY173" t="s">
        <v>139</v>
      </c>
      <c r="AZ173" t="s">
        <v>249</v>
      </c>
      <c r="BA173">
        <v>1</v>
      </c>
      <c r="BC173">
        <f t="shared" si="48"/>
        <v>1</v>
      </c>
      <c r="BD173">
        <v>1</v>
      </c>
      <c r="BE173">
        <v>4</v>
      </c>
      <c r="BF173">
        <v>1</v>
      </c>
      <c r="BG173" t="s">
        <v>106</v>
      </c>
      <c r="BH173" t="s">
        <v>90</v>
      </c>
      <c r="BI173" s="1">
        <v>3.8888888888888883E-3</v>
      </c>
      <c r="BJ173" t="s">
        <v>250</v>
      </c>
      <c r="BK173" s="5" t="s">
        <v>1042</v>
      </c>
      <c r="BM173" s="11" t="b">
        <f t="shared" si="68"/>
        <v>0</v>
      </c>
      <c r="BN173" s="11" t="b">
        <f t="shared" si="68"/>
        <v>0</v>
      </c>
      <c r="BO173" s="11" t="b">
        <f t="shared" si="68"/>
        <v>0</v>
      </c>
      <c r="BP173" s="11" t="b">
        <f t="shared" si="68"/>
        <v>0</v>
      </c>
      <c r="BQ173" s="11" t="b">
        <f t="shared" si="66"/>
        <v>0</v>
      </c>
      <c r="BR173" s="11" t="b">
        <f t="shared" si="66"/>
        <v>0</v>
      </c>
      <c r="BS173" s="5" t="s">
        <v>1085</v>
      </c>
      <c r="BT173" s="5" t="s">
        <v>1073</v>
      </c>
      <c r="BU173" s="11" t="b">
        <f t="shared" si="57"/>
        <v>0</v>
      </c>
      <c r="BV173" s="11" t="b">
        <f t="shared" si="58"/>
        <v>0</v>
      </c>
      <c r="BW173" s="11" t="b">
        <f t="shared" si="71"/>
        <v>1</v>
      </c>
      <c r="BX173" s="11" t="b">
        <f t="shared" si="71"/>
        <v>1</v>
      </c>
      <c r="BY173" s="11" t="b">
        <f t="shared" si="71"/>
        <v>0</v>
      </c>
      <c r="BZ173" s="11" t="b">
        <f t="shared" si="71"/>
        <v>0</v>
      </c>
      <c r="CA173" s="11" t="b">
        <f t="shared" si="71"/>
        <v>0</v>
      </c>
      <c r="CB173" s="11" t="b">
        <f t="shared" si="71"/>
        <v>0</v>
      </c>
      <c r="CC173" s="11" t="b">
        <f t="shared" si="71"/>
        <v>0</v>
      </c>
      <c r="CD173" s="11" t="b">
        <f t="shared" si="71"/>
        <v>0</v>
      </c>
      <c r="CE173" s="11" t="b">
        <f t="shared" si="71"/>
        <v>0</v>
      </c>
      <c r="CF173" s="11" t="b">
        <f t="shared" si="71"/>
        <v>0</v>
      </c>
      <c r="CG173" s="11" t="b">
        <f t="shared" si="71"/>
        <v>1</v>
      </c>
      <c r="CH173" s="11" t="b">
        <f t="shared" si="71"/>
        <v>0</v>
      </c>
      <c r="CI173" s="11" t="b">
        <f t="shared" si="71"/>
        <v>0</v>
      </c>
      <c r="CJ173" s="11" t="b">
        <f t="shared" si="70"/>
        <v>0</v>
      </c>
      <c r="CK173" s="11" t="b">
        <f t="shared" si="61"/>
        <v>1</v>
      </c>
      <c r="CL173" s="11" t="b">
        <f t="shared" si="60"/>
        <v>0</v>
      </c>
      <c r="CM173" t="s">
        <v>251</v>
      </c>
    </row>
    <row r="174" spans="1:91">
      <c r="A174" t="s">
        <v>252</v>
      </c>
      <c r="B174" t="s">
        <v>253</v>
      </c>
      <c r="C174" t="s">
        <v>53</v>
      </c>
      <c r="D174" t="s">
        <v>54</v>
      </c>
      <c r="E174" t="s">
        <v>55</v>
      </c>
      <c r="F174" t="s">
        <v>56</v>
      </c>
      <c r="G174" t="s">
        <v>72</v>
      </c>
      <c r="H174" t="s">
        <v>254</v>
      </c>
      <c r="I174" t="str">
        <f t="shared" si="53"/>
        <v>Poland</v>
      </c>
      <c r="J174" t="s">
        <v>59</v>
      </c>
      <c r="K174" t="s">
        <v>60</v>
      </c>
      <c r="L174">
        <v>2</v>
      </c>
      <c r="M174">
        <v>4</v>
      </c>
      <c r="N174">
        <v>4</v>
      </c>
      <c r="O174">
        <v>5</v>
      </c>
      <c r="P174">
        <v>4</v>
      </c>
      <c r="Q174">
        <v>4</v>
      </c>
      <c r="R174">
        <v>3</v>
      </c>
      <c r="S174">
        <v>0</v>
      </c>
      <c r="U174">
        <v>6</v>
      </c>
      <c r="V174">
        <v>6</v>
      </c>
      <c r="W174">
        <v>6</v>
      </c>
      <c r="X174">
        <v>6</v>
      </c>
      <c r="Y174">
        <v>6</v>
      </c>
      <c r="Z174">
        <v>6</v>
      </c>
      <c r="AA174">
        <v>5</v>
      </c>
      <c r="AB174">
        <v>6</v>
      </c>
      <c r="AC174">
        <v>1</v>
      </c>
      <c r="AD174">
        <v>5</v>
      </c>
      <c r="AE174" s="35">
        <v>5</v>
      </c>
      <c r="AF174">
        <v>6</v>
      </c>
      <c r="AG174">
        <v>6</v>
      </c>
      <c r="AH174">
        <v>5</v>
      </c>
      <c r="AI174">
        <v>5</v>
      </c>
      <c r="AJ174">
        <v>6</v>
      </c>
      <c r="AK174">
        <v>6</v>
      </c>
      <c r="AL174">
        <v>4</v>
      </c>
      <c r="AM174">
        <v>5</v>
      </c>
      <c r="AN174">
        <v>6</v>
      </c>
      <c r="AO174">
        <v>6</v>
      </c>
      <c r="AP174">
        <v>5</v>
      </c>
      <c r="AQ174">
        <v>6</v>
      </c>
      <c r="AR174">
        <v>6</v>
      </c>
      <c r="AS174">
        <v>2</v>
      </c>
      <c r="AT174">
        <f t="shared" si="69"/>
        <v>5.375</v>
      </c>
      <c r="AU174">
        <f t="shared" si="54"/>
        <v>1</v>
      </c>
      <c r="AV174">
        <f t="shared" si="64"/>
        <v>5.75</v>
      </c>
      <c r="AW174">
        <f t="shared" si="55"/>
        <v>1</v>
      </c>
      <c r="AX174" t="s">
        <v>145</v>
      </c>
      <c r="AY174" t="s">
        <v>255</v>
      </c>
      <c r="AZ174" t="s">
        <v>256</v>
      </c>
      <c r="BA174">
        <v>1</v>
      </c>
      <c r="BC174">
        <f t="shared" si="48"/>
        <v>1</v>
      </c>
      <c r="BD174">
        <v>1</v>
      </c>
      <c r="BE174">
        <v>1</v>
      </c>
      <c r="BF174">
        <v>1</v>
      </c>
      <c r="BG174" t="s">
        <v>257</v>
      </c>
      <c r="BH174" t="s">
        <v>149</v>
      </c>
      <c r="BI174" s="1">
        <v>1.8518518518518517E-3</v>
      </c>
      <c r="BK174" s="5" t="s">
        <v>1041</v>
      </c>
      <c r="BM174" s="11" t="b">
        <f t="shared" si="68"/>
        <v>0</v>
      </c>
      <c r="BN174" s="11" t="b">
        <f t="shared" si="68"/>
        <v>0</v>
      </c>
      <c r="BO174" s="11" t="b">
        <f t="shared" si="68"/>
        <v>0</v>
      </c>
      <c r="BP174" s="11" t="b">
        <f t="shared" si="68"/>
        <v>0</v>
      </c>
      <c r="BQ174" s="11" t="b">
        <f t="shared" si="66"/>
        <v>0</v>
      </c>
      <c r="BR174" s="11" t="b">
        <f t="shared" si="66"/>
        <v>0</v>
      </c>
      <c r="BU174" s="11" t="b">
        <f t="shared" si="57"/>
        <v>0</v>
      </c>
      <c r="BV174" s="11" t="b">
        <f t="shared" si="58"/>
        <v>0</v>
      </c>
      <c r="BW174" s="11" t="b">
        <f t="shared" si="71"/>
        <v>0</v>
      </c>
      <c r="BX174" s="11" t="b">
        <f t="shared" si="71"/>
        <v>0</v>
      </c>
      <c r="BY174" s="11" t="b">
        <f t="shared" si="71"/>
        <v>0</v>
      </c>
      <c r="BZ174" s="11" t="b">
        <f t="shared" si="71"/>
        <v>0</v>
      </c>
      <c r="CA174" s="11" t="b">
        <f t="shared" si="71"/>
        <v>0</v>
      </c>
      <c r="CB174" s="11" t="b">
        <f t="shared" si="71"/>
        <v>0</v>
      </c>
      <c r="CC174" s="11" t="b">
        <f t="shared" si="71"/>
        <v>0</v>
      </c>
      <c r="CD174" s="11" t="b">
        <f t="shared" si="71"/>
        <v>0</v>
      </c>
      <c r="CE174" s="11" t="b">
        <f t="shared" si="71"/>
        <v>0</v>
      </c>
      <c r="CF174" s="11" t="b">
        <f t="shared" si="71"/>
        <v>0</v>
      </c>
      <c r="CG174" s="11" t="b">
        <f t="shared" si="71"/>
        <v>0</v>
      </c>
      <c r="CH174" s="11" t="b">
        <f t="shared" si="71"/>
        <v>0</v>
      </c>
      <c r="CI174" s="11" t="b">
        <f t="shared" si="71"/>
        <v>0</v>
      </c>
      <c r="CJ174" s="11" t="b">
        <f t="shared" si="70"/>
        <v>0</v>
      </c>
      <c r="CK174" s="11" t="b">
        <f t="shared" si="61"/>
        <v>0</v>
      </c>
      <c r="CL174" s="11" t="b">
        <f t="shared" si="60"/>
        <v>0</v>
      </c>
    </row>
    <row r="175" spans="1:91">
      <c r="A175" t="s">
        <v>258</v>
      </c>
      <c r="B175" t="s">
        <v>259</v>
      </c>
      <c r="C175" t="s">
        <v>53</v>
      </c>
      <c r="D175" t="s">
        <v>54</v>
      </c>
      <c r="E175" t="s">
        <v>71</v>
      </c>
      <c r="F175" t="s">
        <v>116</v>
      </c>
      <c r="G175" t="s">
        <v>124</v>
      </c>
      <c r="H175" t="s">
        <v>260</v>
      </c>
      <c r="I175" t="str">
        <f t="shared" si="53"/>
        <v>Greece</v>
      </c>
      <c r="J175" t="s">
        <v>59</v>
      </c>
      <c r="K175" t="s">
        <v>60</v>
      </c>
      <c r="L175">
        <v>0</v>
      </c>
      <c r="M175">
        <v>3</v>
      </c>
      <c r="N175">
        <v>0</v>
      </c>
      <c r="O175">
        <v>3</v>
      </c>
      <c r="P175">
        <v>2</v>
      </c>
      <c r="Q175">
        <v>5</v>
      </c>
      <c r="R175">
        <v>0</v>
      </c>
      <c r="S175">
        <v>0</v>
      </c>
      <c r="U175">
        <v>4</v>
      </c>
      <c r="V175">
        <v>4</v>
      </c>
      <c r="W175">
        <v>2</v>
      </c>
      <c r="X175">
        <v>4</v>
      </c>
      <c r="Y175">
        <v>4</v>
      </c>
      <c r="Z175">
        <v>5</v>
      </c>
      <c r="AA175">
        <v>5</v>
      </c>
      <c r="AB175">
        <v>3</v>
      </c>
      <c r="AC175">
        <v>1</v>
      </c>
      <c r="AD175">
        <v>5</v>
      </c>
      <c r="AE175" s="35">
        <v>3</v>
      </c>
      <c r="AF175">
        <v>5</v>
      </c>
      <c r="AG175">
        <v>1</v>
      </c>
      <c r="AH175">
        <v>1</v>
      </c>
      <c r="AI175">
        <v>6</v>
      </c>
      <c r="AJ175">
        <v>5</v>
      </c>
      <c r="AK175">
        <v>4</v>
      </c>
      <c r="AL175">
        <v>2</v>
      </c>
      <c r="AM175">
        <v>1</v>
      </c>
      <c r="AN175">
        <v>1</v>
      </c>
      <c r="AO175">
        <v>2</v>
      </c>
      <c r="AP175">
        <v>1</v>
      </c>
      <c r="AQ175">
        <v>2</v>
      </c>
      <c r="AR175">
        <v>6</v>
      </c>
      <c r="AS175">
        <v>1</v>
      </c>
      <c r="AT175">
        <f t="shared" si="69"/>
        <v>3.375</v>
      </c>
      <c r="AU175">
        <f t="shared" si="54"/>
        <v>1</v>
      </c>
      <c r="AV175">
        <f t="shared" si="64"/>
        <v>4</v>
      </c>
      <c r="AW175">
        <f t="shared" si="55"/>
        <v>1</v>
      </c>
      <c r="AX175" t="s">
        <v>61</v>
      </c>
      <c r="AY175" t="s">
        <v>261</v>
      </c>
      <c r="AZ175" t="s">
        <v>262</v>
      </c>
      <c r="BA175">
        <v>0</v>
      </c>
      <c r="BB175">
        <v>1</v>
      </c>
      <c r="BC175">
        <f t="shared" si="48"/>
        <v>1</v>
      </c>
      <c r="BD175">
        <v>1</v>
      </c>
      <c r="BE175">
        <v>1</v>
      </c>
      <c r="BF175">
        <v>1</v>
      </c>
      <c r="BG175" t="s">
        <v>64</v>
      </c>
      <c r="BH175" t="s">
        <v>65</v>
      </c>
      <c r="BI175" s="1">
        <v>3.1134259259259257E-3</v>
      </c>
      <c r="BK175" s="5" t="s">
        <v>1041</v>
      </c>
      <c r="BM175" s="11" t="b">
        <f t="shared" si="68"/>
        <v>0</v>
      </c>
      <c r="BN175" s="11" t="b">
        <f t="shared" si="68"/>
        <v>0</v>
      </c>
      <c r="BO175" s="11" t="b">
        <f t="shared" si="68"/>
        <v>0</v>
      </c>
      <c r="BP175" s="11" t="b">
        <f t="shared" si="68"/>
        <v>0</v>
      </c>
      <c r="BQ175" s="11" t="b">
        <f t="shared" si="66"/>
        <v>0</v>
      </c>
      <c r="BR175" s="11" t="b">
        <f t="shared" si="66"/>
        <v>0</v>
      </c>
      <c r="BU175" s="11" t="b">
        <f t="shared" si="57"/>
        <v>0</v>
      </c>
      <c r="BV175" s="11" t="b">
        <f t="shared" si="58"/>
        <v>0</v>
      </c>
      <c r="BW175" s="11" t="b">
        <f t="shared" si="71"/>
        <v>0</v>
      </c>
      <c r="BX175" s="11" t="b">
        <f t="shared" si="71"/>
        <v>0</v>
      </c>
      <c r="BY175" s="11" t="b">
        <f t="shared" si="71"/>
        <v>0</v>
      </c>
      <c r="BZ175" s="11" t="b">
        <f t="shared" si="71"/>
        <v>0</v>
      </c>
      <c r="CA175" s="11" t="b">
        <f t="shared" si="71"/>
        <v>0</v>
      </c>
      <c r="CB175" s="11" t="b">
        <f t="shared" si="71"/>
        <v>0</v>
      </c>
      <c r="CC175" s="11" t="b">
        <f t="shared" si="71"/>
        <v>0</v>
      </c>
      <c r="CD175" s="11" t="b">
        <f t="shared" si="71"/>
        <v>0</v>
      </c>
      <c r="CE175" s="11" t="b">
        <f t="shared" si="71"/>
        <v>0</v>
      </c>
      <c r="CF175" s="11" t="b">
        <f t="shared" si="71"/>
        <v>0</v>
      </c>
      <c r="CG175" s="11" t="b">
        <f t="shared" si="71"/>
        <v>0</v>
      </c>
      <c r="CH175" s="11" t="b">
        <f t="shared" si="71"/>
        <v>0</v>
      </c>
      <c r="CI175" s="11" t="b">
        <f t="shared" si="71"/>
        <v>0</v>
      </c>
      <c r="CJ175" s="11" t="b">
        <f t="shared" si="70"/>
        <v>0</v>
      </c>
      <c r="CK175" s="11" t="b">
        <f t="shared" si="61"/>
        <v>0</v>
      </c>
      <c r="CL175" s="11" t="b">
        <f t="shared" si="60"/>
        <v>0</v>
      </c>
    </row>
    <row r="176" spans="1:91">
      <c r="A176" t="s">
        <v>263</v>
      </c>
      <c r="B176" t="s">
        <v>264</v>
      </c>
      <c r="C176" t="s">
        <v>53</v>
      </c>
      <c r="D176" t="s">
        <v>54</v>
      </c>
      <c r="E176" t="s">
        <v>55</v>
      </c>
      <c r="F176" t="s">
        <v>56</v>
      </c>
      <c r="G176" t="s">
        <v>96</v>
      </c>
      <c r="H176" t="s">
        <v>265</v>
      </c>
      <c r="I176" t="str">
        <f t="shared" si="53"/>
        <v>Argentina</v>
      </c>
      <c r="J176" t="s">
        <v>59</v>
      </c>
      <c r="K176" t="s">
        <v>60</v>
      </c>
      <c r="L176">
        <v>2</v>
      </c>
      <c r="M176">
        <v>2</v>
      </c>
      <c r="N176">
        <v>2</v>
      </c>
      <c r="O176">
        <v>4</v>
      </c>
      <c r="P176">
        <v>4</v>
      </c>
      <c r="Q176">
        <v>3</v>
      </c>
      <c r="R176">
        <v>2</v>
      </c>
      <c r="S176">
        <v>0</v>
      </c>
      <c r="U176">
        <v>4</v>
      </c>
      <c r="V176">
        <v>2</v>
      </c>
      <c r="W176">
        <v>6</v>
      </c>
      <c r="X176">
        <v>2</v>
      </c>
      <c r="Y176">
        <v>2</v>
      </c>
      <c r="Z176">
        <v>3</v>
      </c>
      <c r="AA176">
        <v>4</v>
      </c>
      <c r="AB176">
        <v>1</v>
      </c>
      <c r="AC176">
        <v>3</v>
      </c>
      <c r="AD176">
        <v>3</v>
      </c>
      <c r="AE176" s="35">
        <v>4</v>
      </c>
      <c r="AF176">
        <v>3</v>
      </c>
      <c r="AG176">
        <v>3</v>
      </c>
      <c r="AH176">
        <v>1</v>
      </c>
      <c r="AI176">
        <v>5</v>
      </c>
      <c r="AJ176">
        <v>3</v>
      </c>
      <c r="AK176">
        <v>5</v>
      </c>
      <c r="AL176">
        <v>1</v>
      </c>
      <c r="AM176">
        <v>4</v>
      </c>
      <c r="AN176">
        <v>4</v>
      </c>
      <c r="AO176">
        <v>4</v>
      </c>
      <c r="AP176">
        <v>4</v>
      </c>
      <c r="AQ176">
        <v>3</v>
      </c>
      <c r="AR176">
        <v>6</v>
      </c>
      <c r="AS176">
        <v>1</v>
      </c>
      <c r="AT176">
        <f t="shared" si="69"/>
        <v>3.125</v>
      </c>
      <c r="AU176">
        <f t="shared" si="54"/>
        <v>1</v>
      </c>
      <c r="AV176">
        <f t="shared" si="64"/>
        <v>2.875</v>
      </c>
      <c r="AW176">
        <f t="shared" si="55"/>
        <v>0</v>
      </c>
      <c r="AX176" t="s">
        <v>86</v>
      </c>
      <c r="AY176" t="s">
        <v>166</v>
      </c>
      <c r="AZ176" t="s">
        <v>167</v>
      </c>
      <c r="BA176">
        <v>0</v>
      </c>
      <c r="BC176">
        <f t="shared" si="48"/>
        <v>0</v>
      </c>
      <c r="BD176">
        <v>1</v>
      </c>
      <c r="BE176">
        <v>4</v>
      </c>
      <c r="BF176">
        <v>1</v>
      </c>
      <c r="BG176" t="s">
        <v>266</v>
      </c>
      <c r="BH176" t="s">
        <v>90</v>
      </c>
      <c r="BI176" s="1">
        <v>1.224537037037037E-2</v>
      </c>
      <c r="BK176" s="5" t="s">
        <v>1041</v>
      </c>
      <c r="BM176" s="11" t="b">
        <f t="shared" si="68"/>
        <v>0</v>
      </c>
      <c r="BN176" s="11" t="b">
        <f t="shared" si="68"/>
        <v>0</v>
      </c>
      <c r="BO176" s="11" t="b">
        <f t="shared" si="68"/>
        <v>0</v>
      </c>
      <c r="BP176" s="11" t="b">
        <f t="shared" si="68"/>
        <v>0</v>
      </c>
      <c r="BQ176" s="11" t="b">
        <f t="shared" si="66"/>
        <v>0</v>
      </c>
      <c r="BR176" s="11" t="b">
        <f t="shared" si="66"/>
        <v>0</v>
      </c>
      <c r="BU176" s="11" t="b">
        <f t="shared" si="57"/>
        <v>0</v>
      </c>
      <c r="BV176" s="11" t="b">
        <f t="shared" si="58"/>
        <v>0</v>
      </c>
      <c r="BW176" s="11" t="b">
        <f t="shared" si="71"/>
        <v>0</v>
      </c>
      <c r="BX176" s="11" t="b">
        <f t="shared" si="71"/>
        <v>0</v>
      </c>
      <c r="BY176" s="11" t="b">
        <f t="shared" si="71"/>
        <v>0</v>
      </c>
      <c r="BZ176" s="11" t="b">
        <f t="shared" si="71"/>
        <v>0</v>
      </c>
      <c r="CA176" s="11" t="b">
        <f t="shared" si="71"/>
        <v>0</v>
      </c>
      <c r="CB176" s="11" t="b">
        <f t="shared" si="71"/>
        <v>0</v>
      </c>
      <c r="CC176" s="11" t="b">
        <f t="shared" si="71"/>
        <v>0</v>
      </c>
      <c r="CD176" s="11" t="b">
        <f t="shared" si="71"/>
        <v>0</v>
      </c>
      <c r="CE176" s="11" t="b">
        <f t="shared" si="71"/>
        <v>0</v>
      </c>
      <c r="CF176" s="11" t="b">
        <f t="shared" si="71"/>
        <v>0</v>
      </c>
      <c r="CG176" s="11" t="b">
        <f t="shared" si="71"/>
        <v>0</v>
      </c>
      <c r="CH176" s="11" t="b">
        <f t="shared" si="71"/>
        <v>0</v>
      </c>
      <c r="CI176" s="11" t="b">
        <f t="shared" si="71"/>
        <v>0</v>
      </c>
      <c r="CJ176" s="11" t="b">
        <f t="shared" si="70"/>
        <v>0</v>
      </c>
      <c r="CK176" s="11" t="b">
        <f t="shared" si="61"/>
        <v>0</v>
      </c>
      <c r="CL176" s="11" t="b">
        <f t="shared" si="60"/>
        <v>0</v>
      </c>
    </row>
    <row r="177" spans="1:91">
      <c r="A177" t="s">
        <v>268</v>
      </c>
      <c r="B177" t="s">
        <v>269</v>
      </c>
      <c r="C177" t="s">
        <v>53</v>
      </c>
      <c r="D177" t="s">
        <v>54</v>
      </c>
      <c r="E177" t="s">
        <v>82</v>
      </c>
      <c r="F177" t="s">
        <v>132</v>
      </c>
      <c r="G177" t="s">
        <v>72</v>
      </c>
      <c r="H177" t="s">
        <v>260</v>
      </c>
      <c r="I177" t="str">
        <f t="shared" si="53"/>
        <v>Greece</v>
      </c>
      <c r="J177" t="s">
        <v>59</v>
      </c>
      <c r="K177" t="s">
        <v>60</v>
      </c>
      <c r="L177">
        <v>1</v>
      </c>
      <c r="M177">
        <v>1</v>
      </c>
      <c r="N177">
        <v>0</v>
      </c>
      <c r="O177">
        <v>1</v>
      </c>
      <c r="P177">
        <v>3</v>
      </c>
      <c r="Q177">
        <v>4</v>
      </c>
      <c r="R177">
        <v>1</v>
      </c>
      <c r="S177">
        <v>0</v>
      </c>
      <c r="U177">
        <v>4</v>
      </c>
      <c r="V177">
        <v>5</v>
      </c>
      <c r="W177">
        <v>4</v>
      </c>
      <c r="X177">
        <v>4</v>
      </c>
      <c r="Y177">
        <v>6</v>
      </c>
      <c r="Z177">
        <v>4</v>
      </c>
      <c r="AA177">
        <v>3</v>
      </c>
      <c r="AB177">
        <v>3</v>
      </c>
      <c r="AC177">
        <v>3</v>
      </c>
      <c r="AD177">
        <v>3</v>
      </c>
      <c r="AE177" s="35">
        <v>6</v>
      </c>
      <c r="AF177">
        <v>5</v>
      </c>
      <c r="AG177">
        <v>4</v>
      </c>
      <c r="AH177">
        <v>5</v>
      </c>
      <c r="AI177">
        <v>6</v>
      </c>
      <c r="AJ177">
        <v>5</v>
      </c>
      <c r="AK177">
        <v>6</v>
      </c>
      <c r="AL177">
        <v>4</v>
      </c>
      <c r="AM177">
        <v>3</v>
      </c>
      <c r="AN177">
        <v>5</v>
      </c>
      <c r="AO177">
        <v>3</v>
      </c>
      <c r="AP177">
        <v>4</v>
      </c>
      <c r="AQ177">
        <v>4</v>
      </c>
      <c r="AR177">
        <v>6</v>
      </c>
      <c r="AS177">
        <v>0</v>
      </c>
      <c r="AT177">
        <f t="shared" si="69"/>
        <v>5.125</v>
      </c>
      <c r="AU177">
        <f t="shared" si="54"/>
        <v>1</v>
      </c>
      <c r="AV177">
        <f t="shared" si="64"/>
        <v>4</v>
      </c>
      <c r="AW177">
        <f t="shared" si="55"/>
        <v>1</v>
      </c>
      <c r="AX177" t="s">
        <v>61</v>
      </c>
      <c r="AY177" t="s">
        <v>270</v>
      </c>
      <c r="AZ177" t="s">
        <v>271</v>
      </c>
      <c r="BA177">
        <v>1</v>
      </c>
      <c r="BC177">
        <f t="shared" si="48"/>
        <v>1</v>
      </c>
      <c r="BD177">
        <v>1</v>
      </c>
      <c r="BE177">
        <v>1</v>
      </c>
      <c r="BF177">
        <v>1</v>
      </c>
      <c r="BG177" t="s">
        <v>64</v>
      </c>
      <c r="BH177" t="s">
        <v>65</v>
      </c>
      <c r="BK177" s="5" t="s">
        <v>1041</v>
      </c>
      <c r="BM177" s="11" t="b">
        <f t="shared" si="68"/>
        <v>0</v>
      </c>
      <c r="BN177" s="11" t="b">
        <f t="shared" si="68"/>
        <v>0</v>
      </c>
      <c r="BO177" s="11" t="b">
        <f t="shared" si="68"/>
        <v>0</v>
      </c>
      <c r="BP177" s="11" t="b">
        <f t="shared" si="68"/>
        <v>0</v>
      </c>
      <c r="BQ177" s="11" t="b">
        <f t="shared" si="66"/>
        <v>0</v>
      </c>
      <c r="BR177" s="11" t="b">
        <f t="shared" si="66"/>
        <v>0</v>
      </c>
      <c r="BU177" s="11" t="b">
        <f t="shared" si="57"/>
        <v>0</v>
      </c>
      <c r="BV177" s="11" t="b">
        <f t="shared" si="58"/>
        <v>0</v>
      </c>
      <c r="BW177" s="11" t="b">
        <f t="shared" si="71"/>
        <v>0</v>
      </c>
      <c r="BX177" s="11" t="b">
        <f t="shared" si="71"/>
        <v>0</v>
      </c>
      <c r="BY177" s="11" t="b">
        <f t="shared" si="71"/>
        <v>0</v>
      </c>
      <c r="BZ177" s="11" t="b">
        <f t="shared" si="71"/>
        <v>0</v>
      </c>
      <c r="CA177" s="11" t="b">
        <f t="shared" si="71"/>
        <v>0</v>
      </c>
      <c r="CB177" s="11" t="b">
        <f t="shared" si="71"/>
        <v>0</v>
      </c>
      <c r="CC177" s="11" t="b">
        <f t="shared" si="71"/>
        <v>0</v>
      </c>
      <c r="CD177" s="11" t="b">
        <f t="shared" si="71"/>
        <v>0</v>
      </c>
      <c r="CE177" s="11" t="b">
        <f t="shared" si="71"/>
        <v>0</v>
      </c>
      <c r="CF177" s="11" t="b">
        <f t="shared" si="71"/>
        <v>0</v>
      </c>
      <c r="CG177" s="11" t="b">
        <f t="shared" si="71"/>
        <v>0</v>
      </c>
      <c r="CH177" s="11" t="b">
        <f t="shared" si="71"/>
        <v>0</v>
      </c>
      <c r="CI177" s="11" t="b">
        <f t="shared" si="71"/>
        <v>0</v>
      </c>
      <c r="CJ177" s="11" t="b">
        <f t="shared" si="70"/>
        <v>0</v>
      </c>
      <c r="CK177" s="11" t="b">
        <f t="shared" si="61"/>
        <v>0</v>
      </c>
      <c r="CL177" s="11" t="b">
        <f t="shared" si="60"/>
        <v>0</v>
      </c>
    </row>
    <row r="178" spans="1:91">
      <c r="A178" t="s">
        <v>272</v>
      </c>
      <c r="B178" t="s">
        <v>273</v>
      </c>
      <c r="C178" t="s">
        <v>53</v>
      </c>
      <c r="D178" t="s">
        <v>70</v>
      </c>
      <c r="E178" t="s">
        <v>71</v>
      </c>
      <c r="F178" t="s">
        <v>132</v>
      </c>
      <c r="G178" t="s">
        <v>96</v>
      </c>
      <c r="H178" t="s">
        <v>84</v>
      </c>
      <c r="I178" t="str">
        <f t="shared" si="53"/>
        <v>United States</v>
      </c>
      <c r="J178" t="s">
        <v>74</v>
      </c>
      <c r="K178" t="s">
        <v>60</v>
      </c>
      <c r="L178">
        <v>2</v>
      </c>
      <c r="M178">
        <v>3</v>
      </c>
      <c r="N178">
        <v>4</v>
      </c>
      <c r="O178">
        <v>4</v>
      </c>
      <c r="P178">
        <v>4</v>
      </c>
      <c r="Q178">
        <v>4</v>
      </c>
      <c r="R178">
        <v>5</v>
      </c>
      <c r="S178">
        <v>1</v>
      </c>
      <c r="T178">
        <v>3</v>
      </c>
      <c r="V178">
        <v>3</v>
      </c>
      <c r="W178">
        <v>2</v>
      </c>
      <c r="X178">
        <v>3</v>
      </c>
      <c r="Y178">
        <v>5</v>
      </c>
      <c r="Z178">
        <v>3</v>
      </c>
      <c r="AA178">
        <v>4</v>
      </c>
      <c r="AB178">
        <v>2</v>
      </c>
      <c r="AC178">
        <v>4</v>
      </c>
      <c r="AD178">
        <v>2</v>
      </c>
      <c r="AE178" s="35">
        <v>4</v>
      </c>
      <c r="AF178">
        <v>3</v>
      </c>
      <c r="AG178">
        <v>6</v>
      </c>
      <c r="AH178">
        <v>4</v>
      </c>
      <c r="AI178">
        <v>6</v>
      </c>
      <c r="AJ178">
        <v>4</v>
      </c>
      <c r="AK178">
        <v>5</v>
      </c>
      <c r="AL178">
        <v>3</v>
      </c>
      <c r="AM178">
        <v>4</v>
      </c>
      <c r="AN178">
        <v>4</v>
      </c>
      <c r="AO178">
        <v>5</v>
      </c>
      <c r="AP178">
        <v>4</v>
      </c>
      <c r="AQ178">
        <v>4</v>
      </c>
      <c r="AR178">
        <v>6</v>
      </c>
      <c r="AS178">
        <v>2</v>
      </c>
      <c r="AT178">
        <f t="shared" si="69"/>
        <v>4.375</v>
      </c>
      <c r="AU178">
        <f t="shared" si="54"/>
        <v>1</v>
      </c>
      <c r="AV178">
        <f t="shared" si="64"/>
        <v>3</v>
      </c>
      <c r="AW178">
        <f t="shared" si="55"/>
        <v>0</v>
      </c>
      <c r="AX178" t="s">
        <v>61</v>
      </c>
      <c r="AY178" t="s">
        <v>126</v>
      </c>
      <c r="AZ178" t="s">
        <v>127</v>
      </c>
      <c r="BA178">
        <v>1</v>
      </c>
      <c r="BC178">
        <f t="shared" si="48"/>
        <v>1</v>
      </c>
      <c r="BD178">
        <v>1</v>
      </c>
      <c r="BE178">
        <v>2</v>
      </c>
      <c r="BF178">
        <v>1</v>
      </c>
      <c r="BG178" t="s">
        <v>64</v>
      </c>
      <c r="BH178" t="s">
        <v>65</v>
      </c>
      <c r="BI178" s="1">
        <v>4.1898148148148146E-3</v>
      </c>
      <c r="BJ178" t="s">
        <v>274</v>
      </c>
      <c r="BK178" s="5" t="s">
        <v>1042</v>
      </c>
      <c r="BM178" s="11" t="b">
        <f t="shared" si="68"/>
        <v>0</v>
      </c>
      <c r="BN178" s="11" t="b">
        <f t="shared" si="68"/>
        <v>0</v>
      </c>
      <c r="BO178" s="11" t="b">
        <f t="shared" si="68"/>
        <v>0</v>
      </c>
      <c r="BP178" s="11" t="b">
        <f t="shared" si="68"/>
        <v>0</v>
      </c>
      <c r="BQ178" s="11" t="b">
        <f t="shared" si="66"/>
        <v>0</v>
      </c>
      <c r="BR178" s="11" t="b">
        <f t="shared" si="66"/>
        <v>0</v>
      </c>
      <c r="BS178" s="5" t="s">
        <v>1047</v>
      </c>
      <c r="BT178" s="5" t="s">
        <v>1136</v>
      </c>
      <c r="BU178" s="11" t="b">
        <f t="shared" si="57"/>
        <v>0</v>
      </c>
      <c r="BV178" s="11" t="b">
        <f t="shared" si="58"/>
        <v>0</v>
      </c>
      <c r="BW178" s="11" t="b">
        <f t="shared" si="71"/>
        <v>1</v>
      </c>
      <c r="BX178" s="11" t="b">
        <f t="shared" si="71"/>
        <v>0</v>
      </c>
      <c r="BY178" s="11" t="b">
        <f t="shared" si="71"/>
        <v>0</v>
      </c>
      <c r="BZ178" s="11" t="b">
        <f t="shared" si="71"/>
        <v>0</v>
      </c>
      <c r="CA178" s="11" t="b">
        <f t="shared" si="71"/>
        <v>0</v>
      </c>
      <c r="CB178" s="11" t="b">
        <f t="shared" si="71"/>
        <v>0</v>
      </c>
      <c r="CC178" s="11" t="b">
        <f t="shared" si="71"/>
        <v>0</v>
      </c>
      <c r="CD178" s="11" t="b">
        <f t="shared" si="71"/>
        <v>0</v>
      </c>
      <c r="CE178" s="11" t="b">
        <f t="shared" si="71"/>
        <v>0</v>
      </c>
      <c r="CF178" s="11" t="b">
        <f t="shared" si="71"/>
        <v>0</v>
      </c>
      <c r="CG178" s="11" t="b">
        <f t="shared" si="71"/>
        <v>0</v>
      </c>
      <c r="CH178" s="11" t="b">
        <f t="shared" si="71"/>
        <v>0</v>
      </c>
      <c r="CI178" s="11" t="b">
        <f t="shared" si="71"/>
        <v>0</v>
      </c>
      <c r="CJ178" s="11" t="b">
        <f t="shared" si="70"/>
        <v>0</v>
      </c>
      <c r="CK178" s="11" t="b">
        <f t="shared" si="61"/>
        <v>0</v>
      </c>
      <c r="CL178" s="11" t="b">
        <f t="shared" si="60"/>
        <v>0</v>
      </c>
    </row>
    <row r="179" spans="1:91">
      <c r="A179" t="s">
        <v>275</v>
      </c>
      <c r="B179" t="s">
        <v>276</v>
      </c>
      <c r="C179" t="s">
        <v>53</v>
      </c>
      <c r="D179" t="s">
        <v>54</v>
      </c>
      <c r="E179" t="s">
        <v>144</v>
      </c>
      <c r="F179" t="s">
        <v>116</v>
      </c>
      <c r="G179" t="s">
        <v>96</v>
      </c>
      <c r="H179" t="s">
        <v>254</v>
      </c>
      <c r="I179" t="str">
        <f t="shared" si="53"/>
        <v>Poland</v>
      </c>
      <c r="J179" t="s">
        <v>59</v>
      </c>
      <c r="K179" t="s">
        <v>60</v>
      </c>
      <c r="L179">
        <v>2</v>
      </c>
      <c r="M179">
        <v>1</v>
      </c>
      <c r="N179">
        <v>3</v>
      </c>
      <c r="O179">
        <v>2</v>
      </c>
      <c r="P179">
        <v>2</v>
      </c>
      <c r="Q179">
        <v>3</v>
      </c>
      <c r="R179">
        <v>1</v>
      </c>
      <c r="S179">
        <v>0</v>
      </c>
      <c r="U179">
        <v>6</v>
      </c>
      <c r="V179">
        <v>5</v>
      </c>
      <c r="W179">
        <v>6</v>
      </c>
      <c r="X179">
        <v>3</v>
      </c>
      <c r="Y179">
        <v>5</v>
      </c>
      <c r="Z179">
        <v>6</v>
      </c>
      <c r="AA179">
        <v>4</v>
      </c>
      <c r="AB179">
        <v>2</v>
      </c>
      <c r="AC179">
        <v>1</v>
      </c>
      <c r="AD179">
        <v>5</v>
      </c>
      <c r="AE179" s="35">
        <v>4</v>
      </c>
      <c r="AF179">
        <v>5</v>
      </c>
      <c r="AG179">
        <v>4</v>
      </c>
      <c r="AH179">
        <v>3</v>
      </c>
      <c r="AI179">
        <v>3</v>
      </c>
      <c r="AJ179">
        <v>5</v>
      </c>
      <c r="AK179">
        <v>4</v>
      </c>
      <c r="AL179">
        <v>5</v>
      </c>
      <c r="AM179">
        <v>3</v>
      </c>
      <c r="AN179">
        <v>5</v>
      </c>
      <c r="AO179">
        <v>4</v>
      </c>
      <c r="AP179">
        <v>4</v>
      </c>
      <c r="AQ179">
        <v>4</v>
      </c>
      <c r="AR179">
        <v>6</v>
      </c>
      <c r="AS179">
        <v>3</v>
      </c>
      <c r="AT179">
        <f t="shared" si="69"/>
        <v>4.125</v>
      </c>
      <c r="AU179">
        <f t="shared" si="54"/>
        <v>1</v>
      </c>
      <c r="AV179">
        <f>AVERAGE(BH217,V179,W179,X179:AB179,AD179)</f>
        <v>4.5</v>
      </c>
      <c r="AW179">
        <f t="shared" si="55"/>
        <v>1</v>
      </c>
      <c r="AX179" t="s">
        <v>86</v>
      </c>
      <c r="AY179" t="s">
        <v>277</v>
      </c>
      <c r="AZ179" t="s">
        <v>278</v>
      </c>
      <c r="BA179">
        <v>1</v>
      </c>
      <c r="BC179">
        <f t="shared" ref="BC179" si="72">IF(BB179="",BA179,BB179)</f>
        <v>1</v>
      </c>
      <c r="BD179">
        <v>1</v>
      </c>
      <c r="BE179">
        <v>3</v>
      </c>
      <c r="BF179">
        <v>1</v>
      </c>
      <c r="BG179" t="s">
        <v>174</v>
      </c>
      <c r="BH179" t="s">
        <v>157</v>
      </c>
      <c r="BI179" s="1">
        <v>4.7916666666666672E-3</v>
      </c>
      <c r="BK179" s="5" t="s">
        <v>1041</v>
      </c>
      <c r="BM179" s="11" t="b">
        <f t="shared" si="68"/>
        <v>0</v>
      </c>
      <c r="BN179" s="11" t="b">
        <f t="shared" si="68"/>
        <v>0</v>
      </c>
      <c r="BO179" s="11" t="b">
        <f t="shared" si="68"/>
        <v>0</v>
      </c>
      <c r="BP179" s="11" t="b">
        <f t="shared" si="68"/>
        <v>0</v>
      </c>
      <c r="BQ179" s="11" t="b">
        <f t="shared" si="66"/>
        <v>0</v>
      </c>
      <c r="BR179" s="11" t="b">
        <f t="shared" si="66"/>
        <v>0</v>
      </c>
      <c r="BU179" s="11" t="b">
        <f t="shared" si="57"/>
        <v>0</v>
      </c>
      <c r="BV179" s="11" t="b">
        <f t="shared" si="58"/>
        <v>0</v>
      </c>
      <c r="BW179" s="11" t="b">
        <f t="shared" si="71"/>
        <v>0</v>
      </c>
      <c r="BX179" s="11" t="b">
        <f t="shared" si="71"/>
        <v>0</v>
      </c>
      <c r="BY179" s="11" t="b">
        <f t="shared" si="71"/>
        <v>0</v>
      </c>
      <c r="BZ179" s="11" t="b">
        <f t="shared" si="71"/>
        <v>0</v>
      </c>
      <c r="CA179" s="11" t="b">
        <f t="shared" si="71"/>
        <v>0</v>
      </c>
      <c r="CB179" s="11" t="b">
        <f t="shared" si="71"/>
        <v>0</v>
      </c>
      <c r="CC179" s="11" t="b">
        <f t="shared" si="71"/>
        <v>0</v>
      </c>
      <c r="CD179" s="11" t="b">
        <f t="shared" si="71"/>
        <v>0</v>
      </c>
      <c r="CE179" s="11" t="b">
        <f t="shared" si="71"/>
        <v>0</v>
      </c>
      <c r="CF179" s="11" t="b">
        <f t="shared" si="71"/>
        <v>0</v>
      </c>
      <c r="CG179" s="11" t="b">
        <f t="shared" si="71"/>
        <v>0</v>
      </c>
      <c r="CH179" s="11" t="b">
        <f t="shared" si="71"/>
        <v>0</v>
      </c>
      <c r="CI179" s="11" t="b">
        <f t="shared" si="71"/>
        <v>0</v>
      </c>
      <c r="CJ179" s="11" t="b">
        <f t="shared" si="70"/>
        <v>0</v>
      </c>
      <c r="CK179" s="11" t="b">
        <f t="shared" si="61"/>
        <v>0</v>
      </c>
      <c r="CL179" s="11" t="b">
        <f t="shared" si="60"/>
        <v>0</v>
      </c>
    </row>
    <row r="180" spans="1:91" s="10" customFormat="1">
      <c r="A180" s="10" t="s">
        <v>1290</v>
      </c>
      <c r="AE180" s="36"/>
      <c r="BM180" s="11"/>
      <c r="BN180" s="11"/>
      <c r="BO180" s="11"/>
      <c r="BP180" s="11"/>
      <c r="BQ180" s="11"/>
      <c r="BR180" s="11"/>
      <c r="BU180" s="11"/>
      <c r="BV180" s="11"/>
      <c r="BW180" s="11"/>
      <c r="BX180" s="11"/>
      <c r="BY180" s="11"/>
      <c r="BZ180" s="11"/>
      <c r="CA180" s="11"/>
      <c r="CB180" s="11"/>
      <c r="CC180" s="11"/>
      <c r="CD180" s="11"/>
      <c r="CE180" s="11"/>
      <c r="CF180" s="11"/>
      <c r="CG180" s="11"/>
      <c r="CH180" s="11"/>
      <c r="CI180" s="11"/>
      <c r="CJ180" s="11"/>
      <c r="CK180" s="11"/>
      <c r="CL180" s="11"/>
    </row>
    <row r="181" spans="1:91">
      <c r="A181" t="s">
        <v>1173</v>
      </c>
      <c r="B181" t="s">
        <v>1174</v>
      </c>
      <c r="C181" t="s">
        <v>281</v>
      </c>
      <c r="D181" t="s">
        <v>81</v>
      </c>
      <c r="E181" t="s">
        <v>71</v>
      </c>
      <c r="F181" t="s">
        <v>56</v>
      </c>
      <c r="G181" t="s">
        <v>96</v>
      </c>
      <c r="H181" t="s">
        <v>109</v>
      </c>
      <c r="J181" t="s">
        <v>74</v>
      </c>
      <c r="K181" t="s">
        <v>98</v>
      </c>
      <c r="L181">
        <v>2</v>
      </c>
      <c r="M181">
        <v>2</v>
      </c>
      <c r="N181">
        <v>3</v>
      </c>
      <c r="O181">
        <v>2</v>
      </c>
      <c r="P181">
        <v>2</v>
      </c>
      <c r="Q181">
        <v>3</v>
      </c>
      <c r="R181">
        <v>3</v>
      </c>
      <c r="V181">
        <v>3</v>
      </c>
      <c r="W181">
        <v>0</v>
      </c>
      <c r="X181">
        <v>0</v>
      </c>
      <c r="Y181">
        <v>1</v>
      </c>
      <c r="Z181">
        <v>1</v>
      </c>
      <c r="AA181">
        <v>2</v>
      </c>
      <c r="AB181">
        <v>1</v>
      </c>
      <c r="AC181">
        <v>1</v>
      </c>
      <c r="AD181">
        <v>0</v>
      </c>
      <c r="AE181" s="35">
        <v>3</v>
      </c>
      <c r="AF181">
        <v>0</v>
      </c>
      <c r="AG181">
        <v>6</v>
      </c>
      <c r="AH181">
        <v>6</v>
      </c>
      <c r="AI181">
        <v>0</v>
      </c>
      <c r="AJ181">
        <v>0</v>
      </c>
      <c r="AK181">
        <v>4</v>
      </c>
      <c r="AL181">
        <v>3</v>
      </c>
      <c r="AM181">
        <v>3</v>
      </c>
      <c r="AN181">
        <v>3</v>
      </c>
      <c r="AO181">
        <v>3</v>
      </c>
      <c r="AP181">
        <v>5</v>
      </c>
      <c r="AQ181">
        <v>0</v>
      </c>
      <c r="AR181">
        <v>3</v>
      </c>
      <c r="AS181">
        <v>0</v>
      </c>
      <c r="AT181">
        <v>4</v>
      </c>
      <c r="AU181">
        <v>0</v>
      </c>
      <c r="AV181">
        <v>6</v>
      </c>
      <c r="AW181">
        <v>0</v>
      </c>
      <c r="AX181" t="s">
        <v>1167</v>
      </c>
      <c r="AY181" t="s">
        <v>267</v>
      </c>
      <c r="AZ181" t="s">
        <v>1175</v>
      </c>
      <c r="BA181">
        <v>2</v>
      </c>
      <c r="BD181">
        <v>1</v>
      </c>
      <c r="BE181">
        <v>5</v>
      </c>
      <c r="BF181">
        <v>1</v>
      </c>
      <c r="BG181" t="s">
        <v>839</v>
      </c>
      <c r="BH181" t="s">
        <v>370</v>
      </c>
      <c r="BI181" s="1">
        <v>1.0694444444444444E-2</v>
      </c>
      <c r="BJ181" t="s">
        <v>1176</v>
      </c>
      <c r="BK181" s="5" t="s">
        <v>1051</v>
      </c>
      <c r="BL181" s="5" t="s">
        <v>1151</v>
      </c>
      <c r="BM181" s="11">
        <f>COUNTIF(BM3:BM179,TRUE)</f>
        <v>7</v>
      </c>
      <c r="BN181" s="11">
        <f t="shared" ref="BN181:BR181" si="73">COUNTIF(BN3:BN179,TRUE)</f>
        <v>6</v>
      </c>
      <c r="BO181" s="11">
        <f t="shared" si="73"/>
        <v>7</v>
      </c>
      <c r="BP181" s="11">
        <f t="shared" si="73"/>
        <v>5</v>
      </c>
      <c r="BQ181" s="11">
        <f t="shared" si="73"/>
        <v>6</v>
      </c>
      <c r="BR181" s="11">
        <f t="shared" si="73"/>
        <v>3</v>
      </c>
      <c r="BS181" s="5" t="s">
        <v>1291</v>
      </c>
      <c r="BT181" s="5" t="s">
        <v>1292</v>
      </c>
    </row>
    <row r="182" spans="1:91">
      <c r="A182" t="s">
        <v>1184</v>
      </c>
      <c r="B182" t="s">
        <v>1185</v>
      </c>
      <c r="C182" t="s">
        <v>281</v>
      </c>
      <c r="D182" t="s">
        <v>70</v>
      </c>
      <c r="E182" t="s">
        <v>55</v>
      </c>
      <c r="F182" t="s">
        <v>56</v>
      </c>
      <c r="G182" t="s">
        <v>96</v>
      </c>
      <c r="H182" t="s">
        <v>1186</v>
      </c>
      <c r="J182" t="s">
        <v>59</v>
      </c>
      <c r="K182" t="s">
        <v>60</v>
      </c>
      <c r="L182">
        <v>2</v>
      </c>
      <c r="M182">
        <v>2</v>
      </c>
      <c r="N182">
        <v>3</v>
      </c>
      <c r="O182">
        <v>3</v>
      </c>
      <c r="P182">
        <v>3</v>
      </c>
      <c r="Q182">
        <v>4</v>
      </c>
      <c r="R182">
        <v>3</v>
      </c>
      <c r="BK182" s="5" t="s">
        <v>1299</v>
      </c>
      <c r="BM182" s="44">
        <f>BM181/$BK$218</f>
        <v>0.16279069767441862</v>
      </c>
      <c r="BN182" s="44">
        <f t="shared" ref="BN182:BR182" si="74">BN181/$BK$218</f>
        <v>0.13953488372093023</v>
      </c>
      <c r="BO182" s="44">
        <f t="shared" si="74"/>
        <v>0.16279069767441862</v>
      </c>
      <c r="BP182" s="44">
        <f t="shared" si="74"/>
        <v>0.11627906976744186</v>
      </c>
      <c r="BQ182" s="44">
        <f t="shared" si="74"/>
        <v>0.13953488372093023</v>
      </c>
      <c r="BR182" s="44">
        <f t="shared" si="74"/>
        <v>6.9767441860465115E-2</v>
      </c>
    </row>
    <row r="183" spans="1:91">
      <c r="A183" t="s">
        <v>1201</v>
      </c>
      <c r="B183" t="s">
        <v>1202</v>
      </c>
      <c r="C183" t="s">
        <v>281</v>
      </c>
      <c r="D183" t="s">
        <v>54</v>
      </c>
      <c r="E183" t="s">
        <v>82</v>
      </c>
      <c r="F183" t="s">
        <v>56</v>
      </c>
      <c r="G183" t="s">
        <v>57</v>
      </c>
      <c r="H183" t="s">
        <v>254</v>
      </c>
      <c r="J183" t="s">
        <v>59</v>
      </c>
      <c r="K183" t="s">
        <v>60</v>
      </c>
      <c r="L183">
        <v>1</v>
      </c>
      <c r="M183">
        <v>1</v>
      </c>
      <c r="N183">
        <v>2</v>
      </c>
      <c r="O183">
        <v>1</v>
      </c>
      <c r="P183">
        <v>0</v>
      </c>
      <c r="Q183">
        <v>3</v>
      </c>
      <c r="R183">
        <v>2</v>
      </c>
      <c r="V183">
        <v>4</v>
      </c>
      <c r="W183">
        <v>3</v>
      </c>
      <c r="X183">
        <v>3</v>
      </c>
      <c r="Y183">
        <v>3</v>
      </c>
      <c r="Z183">
        <v>2</v>
      </c>
      <c r="AA183">
        <v>3</v>
      </c>
      <c r="AB183">
        <v>3</v>
      </c>
      <c r="AC183">
        <v>5</v>
      </c>
      <c r="AD183">
        <v>1</v>
      </c>
      <c r="AE183" s="35">
        <v>4</v>
      </c>
      <c r="AF183">
        <v>4</v>
      </c>
      <c r="AG183">
        <v>2</v>
      </c>
      <c r="AH183">
        <v>4</v>
      </c>
      <c r="AI183">
        <v>2</v>
      </c>
      <c r="AJ183">
        <v>2</v>
      </c>
      <c r="AK183">
        <v>4</v>
      </c>
      <c r="AL183">
        <v>4</v>
      </c>
      <c r="AM183">
        <v>4</v>
      </c>
      <c r="AN183">
        <v>4</v>
      </c>
      <c r="AO183">
        <v>4</v>
      </c>
      <c r="AP183">
        <v>3</v>
      </c>
      <c r="AQ183">
        <v>2</v>
      </c>
      <c r="AR183">
        <v>4</v>
      </c>
      <c r="AS183">
        <v>1</v>
      </c>
      <c r="AT183">
        <v>3</v>
      </c>
      <c r="AU183">
        <v>4</v>
      </c>
      <c r="AV183">
        <v>6</v>
      </c>
      <c r="AW183">
        <v>4</v>
      </c>
      <c r="AX183" t="s">
        <v>1167</v>
      </c>
      <c r="AY183" t="s">
        <v>659</v>
      </c>
      <c r="AZ183" t="s">
        <v>1203</v>
      </c>
      <c r="BA183">
        <v>1</v>
      </c>
      <c r="BD183">
        <v>4</v>
      </c>
      <c r="BE183">
        <v>3</v>
      </c>
      <c r="BF183">
        <v>3</v>
      </c>
      <c r="BG183" t="s">
        <v>1204</v>
      </c>
      <c r="BH183" t="s">
        <v>1168</v>
      </c>
      <c r="BI183" s="1">
        <v>6.4467592592592597E-3</v>
      </c>
      <c r="BJ183" t="s">
        <v>1205</v>
      </c>
      <c r="BK183" s="5" t="s">
        <v>1042</v>
      </c>
      <c r="BM183" s="44">
        <f>BM181/$BK$222</f>
        <v>6.4814814814814811E-2</v>
      </c>
      <c r="BN183" s="44">
        <f t="shared" ref="BN183:BR183" si="75">BN181/$BK$222</f>
        <v>5.5555555555555552E-2</v>
      </c>
      <c r="BO183" s="44">
        <f t="shared" si="75"/>
        <v>6.4814814814814811E-2</v>
      </c>
      <c r="BP183" s="44">
        <f t="shared" si="75"/>
        <v>4.6296296296296294E-2</v>
      </c>
      <c r="BQ183" s="44">
        <f t="shared" si="75"/>
        <v>5.5555555555555552E-2</v>
      </c>
      <c r="BR183" s="44">
        <f t="shared" si="75"/>
        <v>2.7777777777777776E-2</v>
      </c>
      <c r="BS183" s="5" t="s">
        <v>1293</v>
      </c>
      <c r="BT183" s="5" t="s">
        <v>1294</v>
      </c>
    </row>
    <row r="184" spans="1:91">
      <c r="A184" t="s">
        <v>1210</v>
      </c>
      <c r="B184" t="s">
        <v>1211</v>
      </c>
      <c r="C184" t="s">
        <v>281</v>
      </c>
      <c r="D184" t="s">
        <v>54</v>
      </c>
      <c r="E184" t="s">
        <v>71</v>
      </c>
      <c r="F184" t="s">
        <v>116</v>
      </c>
      <c r="G184" t="s">
        <v>124</v>
      </c>
      <c r="H184" t="s">
        <v>254</v>
      </c>
      <c r="J184" t="s">
        <v>74</v>
      </c>
      <c r="K184" t="s">
        <v>60</v>
      </c>
      <c r="L184">
        <v>3</v>
      </c>
      <c r="M184">
        <v>2</v>
      </c>
      <c r="N184">
        <v>3</v>
      </c>
      <c r="O184">
        <v>3</v>
      </c>
      <c r="P184">
        <v>4</v>
      </c>
      <c r="Q184">
        <v>4</v>
      </c>
      <c r="R184">
        <v>4</v>
      </c>
      <c r="V184">
        <v>5</v>
      </c>
      <c r="W184">
        <v>3</v>
      </c>
      <c r="X184">
        <v>2</v>
      </c>
      <c r="Y184">
        <v>3</v>
      </c>
      <c r="Z184">
        <v>6</v>
      </c>
      <c r="AA184">
        <v>6</v>
      </c>
      <c r="AB184">
        <v>5</v>
      </c>
      <c r="AC184">
        <v>5</v>
      </c>
      <c r="AD184">
        <v>5</v>
      </c>
      <c r="AE184" s="35">
        <v>6</v>
      </c>
      <c r="AF184">
        <v>0</v>
      </c>
      <c r="AG184">
        <v>6</v>
      </c>
      <c r="AH184">
        <v>2</v>
      </c>
      <c r="AI184">
        <v>6</v>
      </c>
      <c r="AJ184">
        <v>4</v>
      </c>
      <c r="AK184">
        <v>6</v>
      </c>
      <c r="AL184">
        <v>6</v>
      </c>
      <c r="AM184">
        <v>6</v>
      </c>
      <c r="AN184">
        <v>6</v>
      </c>
      <c r="AO184">
        <v>6</v>
      </c>
      <c r="AP184">
        <v>5</v>
      </c>
      <c r="AQ184">
        <v>4</v>
      </c>
      <c r="AR184">
        <v>5</v>
      </c>
      <c r="AS184">
        <v>4</v>
      </c>
      <c r="AT184">
        <v>1</v>
      </c>
      <c r="AU184">
        <v>0</v>
      </c>
      <c r="AV184">
        <v>6</v>
      </c>
      <c r="AW184">
        <v>5</v>
      </c>
      <c r="AX184" t="s">
        <v>1212</v>
      </c>
      <c r="AY184" t="s">
        <v>110</v>
      </c>
      <c r="AZ184" t="s">
        <v>1213</v>
      </c>
      <c r="BA184">
        <v>1</v>
      </c>
      <c r="BD184">
        <v>1</v>
      </c>
      <c r="BE184">
        <v>1</v>
      </c>
      <c r="BF184">
        <v>1</v>
      </c>
      <c r="BG184" t="s">
        <v>307</v>
      </c>
      <c r="BH184" t="s">
        <v>308</v>
      </c>
      <c r="BI184" s="1">
        <v>7.2222222222222228E-3</v>
      </c>
      <c r="BJ184" t="s">
        <v>1214</v>
      </c>
      <c r="BK184" s="5" t="s">
        <v>1042</v>
      </c>
      <c r="BS184" s="5" t="s">
        <v>1295</v>
      </c>
    </row>
    <row r="185" spans="1:91">
      <c r="A185" t="s">
        <v>1225</v>
      </c>
      <c r="B185" t="s">
        <v>1226</v>
      </c>
      <c r="C185" t="s">
        <v>281</v>
      </c>
      <c r="D185" t="s">
        <v>54</v>
      </c>
      <c r="E185" t="s">
        <v>144</v>
      </c>
      <c r="F185" t="s">
        <v>116</v>
      </c>
      <c r="G185" t="s">
        <v>96</v>
      </c>
      <c r="H185" t="s">
        <v>1227</v>
      </c>
      <c r="J185" t="s">
        <v>59</v>
      </c>
      <c r="K185" t="s">
        <v>60</v>
      </c>
      <c r="L185">
        <v>2</v>
      </c>
      <c r="M185">
        <v>3</v>
      </c>
      <c r="N185">
        <v>0</v>
      </c>
      <c r="O185">
        <v>2</v>
      </c>
      <c r="P185">
        <v>1</v>
      </c>
      <c r="Q185">
        <v>5</v>
      </c>
      <c r="R185">
        <v>0</v>
      </c>
      <c r="V185">
        <v>4</v>
      </c>
      <c r="W185">
        <v>3</v>
      </c>
      <c r="X185">
        <v>3</v>
      </c>
      <c r="Y185">
        <v>4</v>
      </c>
      <c r="Z185">
        <v>2</v>
      </c>
      <c r="AA185">
        <v>2</v>
      </c>
      <c r="AB185">
        <v>4</v>
      </c>
      <c r="AC185">
        <v>3</v>
      </c>
      <c r="AD185">
        <v>2</v>
      </c>
      <c r="AE185" s="35">
        <v>1</v>
      </c>
      <c r="AF185">
        <v>4</v>
      </c>
      <c r="AG185">
        <v>2</v>
      </c>
      <c r="AH185">
        <v>2</v>
      </c>
      <c r="AI185">
        <v>3</v>
      </c>
      <c r="AJ185">
        <v>1</v>
      </c>
      <c r="AK185">
        <v>5</v>
      </c>
      <c r="AL185">
        <v>1</v>
      </c>
      <c r="AM185">
        <v>1</v>
      </c>
      <c r="AN185">
        <v>3</v>
      </c>
      <c r="AO185">
        <v>4</v>
      </c>
      <c r="AP185">
        <v>1</v>
      </c>
      <c r="AQ185">
        <v>1</v>
      </c>
      <c r="AR185">
        <v>1</v>
      </c>
      <c r="AS185">
        <v>1</v>
      </c>
      <c r="AT185">
        <v>4</v>
      </c>
      <c r="AU185">
        <v>1</v>
      </c>
      <c r="AV185">
        <v>6</v>
      </c>
      <c r="AW185">
        <v>0</v>
      </c>
      <c r="AX185" t="s">
        <v>1167</v>
      </c>
      <c r="AY185" t="s">
        <v>1228</v>
      </c>
      <c r="AZ185" t="s">
        <v>1229</v>
      </c>
      <c r="BA185">
        <v>1</v>
      </c>
      <c r="BD185">
        <v>1</v>
      </c>
      <c r="BE185">
        <v>5</v>
      </c>
      <c r="BF185">
        <v>1</v>
      </c>
      <c r="BG185" t="s">
        <v>285</v>
      </c>
      <c r="BH185" t="s">
        <v>286</v>
      </c>
      <c r="BI185" s="1">
        <v>6.9560185185185185E-3</v>
      </c>
      <c r="BK185" s="5" t="s">
        <v>1041</v>
      </c>
    </row>
    <row r="186" spans="1:91">
      <c r="A186" t="s">
        <v>1236</v>
      </c>
      <c r="B186" t="s">
        <v>1237</v>
      </c>
      <c r="C186" t="s">
        <v>281</v>
      </c>
      <c r="D186" t="s">
        <v>54</v>
      </c>
      <c r="E186" t="s">
        <v>144</v>
      </c>
      <c r="F186" t="s">
        <v>116</v>
      </c>
      <c r="G186" t="s">
        <v>57</v>
      </c>
      <c r="H186" t="s">
        <v>185</v>
      </c>
      <c r="J186" t="s">
        <v>59</v>
      </c>
      <c r="K186" t="s">
        <v>60</v>
      </c>
      <c r="L186">
        <v>0</v>
      </c>
      <c r="M186">
        <v>1</v>
      </c>
      <c r="N186">
        <v>2</v>
      </c>
      <c r="O186">
        <v>4</v>
      </c>
      <c r="P186">
        <v>4</v>
      </c>
      <c r="Q186">
        <v>5</v>
      </c>
      <c r="R186">
        <v>0</v>
      </c>
      <c r="BK186" s="5" t="s">
        <v>1299</v>
      </c>
    </row>
    <row r="187" spans="1:91">
      <c r="A187" t="s">
        <v>1245</v>
      </c>
      <c r="B187" t="s">
        <v>1246</v>
      </c>
      <c r="C187" t="s">
        <v>281</v>
      </c>
      <c r="D187" t="s">
        <v>54</v>
      </c>
      <c r="E187" t="s">
        <v>55</v>
      </c>
      <c r="F187" t="s">
        <v>132</v>
      </c>
      <c r="G187" t="s">
        <v>96</v>
      </c>
      <c r="H187" t="s">
        <v>1247</v>
      </c>
      <c r="J187" t="s">
        <v>74</v>
      </c>
      <c r="K187" t="s">
        <v>85</v>
      </c>
      <c r="L187">
        <v>3</v>
      </c>
      <c r="M187">
        <v>1</v>
      </c>
      <c r="N187">
        <v>6</v>
      </c>
      <c r="O187">
        <v>1</v>
      </c>
      <c r="P187">
        <v>5</v>
      </c>
      <c r="Q187">
        <v>5</v>
      </c>
      <c r="R187">
        <v>1</v>
      </c>
      <c r="BK187" s="5" t="s">
        <v>1299</v>
      </c>
    </row>
    <row r="188" spans="1:91">
      <c r="A188" t="s">
        <v>1254</v>
      </c>
      <c r="B188" t="s">
        <v>1255</v>
      </c>
      <c r="C188" t="s">
        <v>281</v>
      </c>
      <c r="D188" t="s">
        <v>54</v>
      </c>
      <c r="E188" t="s">
        <v>71</v>
      </c>
      <c r="F188" t="s">
        <v>116</v>
      </c>
      <c r="G188" t="s">
        <v>96</v>
      </c>
      <c r="H188" t="s">
        <v>1256</v>
      </c>
      <c r="J188" t="s">
        <v>59</v>
      </c>
      <c r="K188" t="s">
        <v>60</v>
      </c>
      <c r="L188">
        <v>4</v>
      </c>
      <c r="M188">
        <v>3</v>
      </c>
      <c r="N188">
        <v>5</v>
      </c>
      <c r="O188">
        <v>6</v>
      </c>
      <c r="P188">
        <v>5</v>
      </c>
      <c r="Q188">
        <v>4</v>
      </c>
      <c r="R188">
        <v>3</v>
      </c>
      <c r="V188">
        <v>5</v>
      </c>
      <c r="W188">
        <v>4</v>
      </c>
      <c r="X188">
        <v>4</v>
      </c>
      <c r="Y188">
        <v>4</v>
      </c>
      <c r="Z188">
        <v>6</v>
      </c>
      <c r="AA188">
        <v>6</v>
      </c>
      <c r="AB188">
        <v>6</v>
      </c>
      <c r="AC188">
        <v>5</v>
      </c>
      <c r="AD188">
        <v>5</v>
      </c>
      <c r="AE188" s="35">
        <v>5</v>
      </c>
      <c r="AF188">
        <v>2</v>
      </c>
      <c r="AG188">
        <v>4</v>
      </c>
      <c r="AH188">
        <v>5</v>
      </c>
      <c r="AI188">
        <v>6</v>
      </c>
      <c r="AJ188">
        <v>5</v>
      </c>
      <c r="AK188">
        <v>6</v>
      </c>
      <c r="AL188">
        <v>6</v>
      </c>
      <c r="AM188">
        <v>6</v>
      </c>
      <c r="AN188">
        <v>6</v>
      </c>
      <c r="AO188">
        <v>6</v>
      </c>
      <c r="AP188">
        <v>5</v>
      </c>
      <c r="AQ188">
        <v>5</v>
      </c>
      <c r="AR188">
        <v>5</v>
      </c>
      <c r="AS188">
        <v>5</v>
      </c>
      <c r="AT188">
        <v>2</v>
      </c>
      <c r="AU188">
        <v>5</v>
      </c>
      <c r="AV188">
        <v>6</v>
      </c>
      <c r="AW188">
        <v>5</v>
      </c>
      <c r="AX188" t="s">
        <v>1257</v>
      </c>
      <c r="AY188" t="s">
        <v>367</v>
      </c>
      <c r="AZ188" t="s">
        <v>1258</v>
      </c>
      <c r="BA188">
        <v>4</v>
      </c>
      <c r="BD188">
        <v>1</v>
      </c>
      <c r="BE188">
        <v>5</v>
      </c>
      <c r="BF188">
        <v>1</v>
      </c>
      <c r="BG188" t="s">
        <v>181</v>
      </c>
      <c r="BH188" t="s">
        <v>65</v>
      </c>
      <c r="BI188" s="1">
        <v>1.9328703703703702E-2</v>
      </c>
      <c r="BJ188" t="s">
        <v>92</v>
      </c>
      <c r="BK188" s="5" t="s">
        <v>1041</v>
      </c>
      <c r="CM188" t="s">
        <v>92</v>
      </c>
    </row>
    <row r="189" spans="1:91">
      <c r="A189" t="s">
        <v>1268</v>
      </c>
      <c r="B189" t="s">
        <v>1269</v>
      </c>
      <c r="C189" t="s">
        <v>281</v>
      </c>
      <c r="D189" t="s">
        <v>54</v>
      </c>
      <c r="E189" t="s">
        <v>144</v>
      </c>
      <c r="F189" t="s">
        <v>116</v>
      </c>
      <c r="G189" t="s">
        <v>72</v>
      </c>
      <c r="H189" t="s">
        <v>254</v>
      </c>
      <c r="J189" t="s">
        <v>59</v>
      </c>
      <c r="K189" t="s">
        <v>60</v>
      </c>
      <c r="L189">
        <v>1</v>
      </c>
      <c r="M189">
        <v>2</v>
      </c>
      <c r="N189">
        <v>2</v>
      </c>
      <c r="O189">
        <v>3</v>
      </c>
      <c r="P189">
        <v>2</v>
      </c>
      <c r="Q189">
        <v>3</v>
      </c>
      <c r="R189">
        <v>3</v>
      </c>
      <c r="V189">
        <v>3</v>
      </c>
      <c r="W189">
        <v>4</v>
      </c>
      <c r="X189">
        <v>3</v>
      </c>
      <c r="Y189">
        <v>2</v>
      </c>
      <c r="Z189">
        <v>5</v>
      </c>
      <c r="AA189">
        <v>5</v>
      </c>
      <c r="AB189">
        <v>4</v>
      </c>
      <c r="AC189">
        <v>5</v>
      </c>
      <c r="AD189">
        <v>0</v>
      </c>
      <c r="AE189" s="35">
        <v>5</v>
      </c>
      <c r="AF189">
        <v>0</v>
      </c>
      <c r="AG189">
        <v>6</v>
      </c>
      <c r="AH189">
        <v>5</v>
      </c>
      <c r="AI189">
        <v>5</v>
      </c>
      <c r="AJ189">
        <v>5</v>
      </c>
      <c r="AK189">
        <v>5</v>
      </c>
      <c r="AL189">
        <v>5</v>
      </c>
      <c r="AM189">
        <v>4</v>
      </c>
      <c r="AN189">
        <v>4</v>
      </c>
      <c r="AO189">
        <v>4</v>
      </c>
      <c r="AP189">
        <v>4</v>
      </c>
      <c r="AQ189">
        <v>3</v>
      </c>
      <c r="AR189">
        <v>4</v>
      </c>
      <c r="AS189">
        <v>2</v>
      </c>
      <c r="AT189">
        <v>4</v>
      </c>
      <c r="AU189">
        <v>2</v>
      </c>
      <c r="AV189">
        <v>6</v>
      </c>
      <c r="AW189">
        <v>5</v>
      </c>
      <c r="AX189" t="s">
        <v>1181</v>
      </c>
      <c r="AY189" t="s">
        <v>166</v>
      </c>
      <c r="AZ189" t="s">
        <v>1270</v>
      </c>
      <c r="BA189">
        <v>1</v>
      </c>
      <c r="BD189">
        <v>1</v>
      </c>
      <c r="BE189">
        <v>1</v>
      </c>
      <c r="BF189">
        <v>1</v>
      </c>
      <c r="BG189" t="s">
        <v>315</v>
      </c>
      <c r="BH189" t="s">
        <v>316</v>
      </c>
      <c r="BI189" s="1">
        <v>8.9467592592592585E-3</v>
      </c>
      <c r="BJ189" t="s">
        <v>1271</v>
      </c>
      <c r="BK189" s="5" t="s">
        <v>1042</v>
      </c>
      <c r="BS189" s="5" t="s">
        <v>1295</v>
      </c>
      <c r="CM189" t="s">
        <v>1272</v>
      </c>
    </row>
    <row r="190" spans="1:91">
      <c r="A190" t="s">
        <v>1284</v>
      </c>
      <c r="B190" t="s">
        <v>1285</v>
      </c>
      <c r="C190" t="s">
        <v>281</v>
      </c>
      <c r="D190" t="s">
        <v>54</v>
      </c>
      <c r="E190" t="s">
        <v>55</v>
      </c>
      <c r="F190" t="s">
        <v>56</v>
      </c>
      <c r="G190" t="s">
        <v>72</v>
      </c>
      <c r="H190" t="s">
        <v>254</v>
      </c>
      <c r="J190" t="s">
        <v>74</v>
      </c>
      <c r="K190" t="s">
        <v>60</v>
      </c>
      <c r="L190">
        <v>2</v>
      </c>
      <c r="M190">
        <v>2</v>
      </c>
      <c r="N190">
        <v>2</v>
      </c>
      <c r="O190">
        <v>3</v>
      </c>
      <c r="P190">
        <v>2</v>
      </c>
      <c r="Q190">
        <v>3</v>
      </c>
      <c r="R190">
        <v>3</v>
      </c>
      <c r="V190">
        <v>2</v>
      </c>
      <c r="W190">
        <v>5</v>
      </c>
      <c r="X190">
        <v>4</v>
      </c>
      <c r="Y190">
        <v>3</v>
      </c>
      <c r="Z190">
        <v>2</v>
      </c>
      <c r="AA190">
        <v>5</v>
      </c>
      <c r="AB190">
        <v>3</v>
      </c>
      <c r="AC190">
        <v>5</v>
      </c>
      <c r="AD190">
        <v>4</v>
      </c>
      <c r="AE190" s="35">
        <v>2</v>
      </c>
      <c r="AF190">
        <v>1</v>
      </c>
      <c r="AG190">
        <v>5</v>
      </c>
      <c r="AH190">
        <v>3</v>
      </c>
      <c r="AI190">
        <v>3</v>
      </c>
      <c r="AJ190">
        <v>2</v>
      </c>
      <c r="AK190">
        <v>5</v>
      </c>
      <c r="AL190">
        <v>3</v>
      </c>
      <c r="AM190">
        <v>2</v>
      </c>
      <c r="AN190">
        <v>2</v>
      </c>
      <c r="AO190">
        <v>2</v>
      </c>
      <c r="AP190">
        <v>3</v>
      </c>
      <c r="AQ190">
        <v>1</v>
      </c>
      <c r="AR190">
        <v>2</v>
      </c>
      <c r="AS190">
        <v>1</v>
      </c>
      <c r="AT190">
        <v>6</v>
      </c>
      <c r="AU190">
        <v>0</v>
      </c>
      <c r="AV190">
        <v>6</v>
      </c>
      <c r="AW190">
        <v>4</v>
      </c>
      <c r="AX190" t="s">
        <v>1212</v>
      </c>
      <c r="AY190" t="s">
        <v>270</v>
      </c>
      <c r="AZ190" t="s">
        <v>1275</v>
      </c>
      <c r="BA190">
        <v>2</v>
      </c>
      <c r="BD190">
        <v>1</v>
      </c>
      <c r="BE190">
        <v>5</v>
      </c>
      <c r="BF190">
        <v>1</v>
      </c>
      <c r="BG190" t="s">
        <v>307</v>
      </c>
      <c r="BH190" t="s">
        <v>308</v>
      </c>
      <c r="BI190" s="1">
        <v>7.789351851851852E-3</v>
      </c>
      <c r="BJ190" t="s">
        <v>1286</v>
      </c>
      <c r="BK190" s="5" t="s">
        <v>1042</v>
      </c>
      <c r="BS190" s="5" t="s">
        <v>1295</v>
      </c>
    </row>
    <row r="191" spans="1:91">
      <c r="A191" t="s">
        <v>1170</v>
      </c>
      <c r="B191" t="s">
        <v>1171</v>
      </c>
      <c r="C191" t="s">
        <v>562</v>
      </c>
      <c r="D191" t="s">
        <v>54</v>
      </c>
      <c r="E191" t="s">
        <v>71</v>
      </c>
      <c r="F191" t="s">
        <v>222</v>
      </c>
      <c r="G191" t="s">
        <v>96</v>
      </c>
      <c r="H191" t="s">
        <v>1172</v>
      </c>
      <c r="J191" t="s">
        <v>59</v>
      </c>
      <c r="K191" t="s">
        <v>60</v>
      </c>
      <c r="L191">
        <v>0</v>
      </c>
      <c r="M191">
        <v>1</v>
      </c>
      <c r="N191">
        <v>0</v>
      </c>
      <c r="O191">
        <v>3</v>
      </c>
      <c r="P191">
        <v>0</v>
      </c>
      <c r="Q191">
        <v>5</v>
      </c>
      <c r="R191">
        <v>4</v>
      </c>
      <c r="BK191" s="5" t="s">
        <v>1299</v>
      </c>
    </row>
    <row r="192" spans="1:91">
      <c r="A192" t="s">
        <v>1179</v>
      </c>
      <c r="B192" t="s">
        <v>1180</v>
      </c>
      <c r="C192" t="s">
        <v>562</v>
      </c>
      <c r="D192" t="s">
        <v>54</v>
      </c>
      <c r="E192" t="s">
        <v>144</v>
      </c>
      <c r="F192" t="s">
        <v>116</v>
      </c>
      <c r="G192" t="s">
        <v>96</v>
      </c>
      <c r="H192" t="s">
        <v>383</v>
      </c>
      <c r="J192" t="s">
        <v>59</v>
      </c>
      <c r="K192" t="s">
        <v>60</v>
      </c>
      <c r="L192">
        <v>3</v>
      </c>
      <c r="M192">
        <v>4</v>
      </c>
      <c r="N192">
        <v>3</v>
      </c>
      <c r="O192">
        <v>2</v>
      </c>
      <c r="P192">
        <v>4</v>
      </c>
      <c r="Q192">
        <v>5</v>
      </c>
      <c r="R192">
        <v>4</v>
      </c>
      <c r="V192">
        <v>2</v>
      </c>
      <c r="W192">
        <v>5</v>
      </c>
      <c r="X192">
        <v>2</v>
      </c>
      <c r="Y192">
        <v>2</v>
      </c>
      <c r="Z192">
        <v>2</v>
      </c>
      <c r="AA192">
        <v>4</v>
      </c>
      <c r="AB192">
        <v>1</v>
      </c>
      <c r="AC192">
        <v>5</v>
      </c>
      <c r="AD192">
        <v>3</v>
      </c>
      <c r="AE192" s="35">
        <v>4</v>
      </c>
      <c r="AF192">
        <v>4</v>
      </c>
      <c r="AG192">
        <v>2</v>
      </c>
      <c r="AH192">
        <v>2</v>
      </c>
      <c r="AI192">
        <v>4</v>
      </c>
      <c r="AJ192">
        <v>2</v>
      </c>
      <c r="AK192">
        <v>5</v>
      </c>
      <c r="AL192">
        <v>5</v>
      </c>
      <c r="AM192">
        <v>4</v>
      </c>
      <c r="AN192">
        <v>4</v>
      </c>
      <c r="AO192">
        <v>3</v>
      </c>
      <c r="AP192">
        <v>2</v>
      </c>
      <c r="AQ192">
        <v>4</v>
      </c>
      <c r="AR192">
        <v>4</v>
      </c>
      <c r="AS192">
        <v>2</v>
      </c>
      <c r="AT192">
        <v>4</v>
      </c>
      <c r="AU192">
        <v>5</v>
      </c>
      <c r="AV192">
        <v>6</v>
      </c>
      <c r="AW192">
        <v>4</v>
      </c>
      <c r="AX192" t="s">
        <v>1181</v>
      </c>
      <c r="AY192" t="s">
        <v>139</v>
      </c>
      <c r="AZ192" t="s">
        <v>1182</v>
      </c>
      <c r="BA192">
        <v>1</v>
      </c>
      <c r="BD192">
        <v>1</v>
      </c>
      <c r="BE192">
        <v>3</v>
      </c>
      <c r="BF192">
        <v>1</v>
      </c>
      <c r="BG192" t="s">
        <v>315</v>
      </c>
      <c r="BH192" t="s">
        <v>316</v>
      </c>
      <c r="BI192" s="1">
        <v>9.6527777777777775E-3</v>
      </c>
      <c r="BJ192" t="s">
        <v>1183</v>
      </c>
      <c r="BK192" s="5" t="s">
        <v>1042</v>
      </c>
      <c r="BS192" s="5" t="s">
        <v>1296</v>
      </c>
      <c r="BT192" s="5" t="s">
        <v>1297</v>
      </c>
    </row>
    <row r="193" spans="1:91">
      <c r="A193" t="s">
        <v>1196</v>
      </c>
      <c r="B193" t="s">
        <v>1197</v>
      </c>
      <c r="C193" t="s">
        <v>562</v>
      </c>
      <c r="D193" t="s">
        <v>54</v>
      </c>
      <c r="E193" t="s">
        <v>71</v>
      </c>
      <c r="F193" t="s">
        <v>116</v>
      </c>
      <c r="G193" t="s">
        <v>96</v>
      </c>
      <c r="H193" t="s">
        <v>58</v>
      </c>
      <c r="J193" t="s">
        <v>59</v>
      </c>
      <c r="K193" t="s">
        <v>60</v>
      </c>
      <c r="L193">
        <v>1</v>
      </c>
      <c r="M193">
        <v>3</v>
      </c>
      <c r="N193">
        <v>3</v>
      </c>
      <c r="O193">
        <v>1</v>
      </c>
      <c r="P193">
        <v>3</v>
      </c>
      <c r="Q193">
        <v>3</v>
      </c>
      <c r="R193">
        <v>3</v>
      </c>
      <c r="V193">
        <v>5</v>
      </c>
      <c r="W193">
        <v>6</v>
      </c>
      <c r="X193">
        <v>3</v>
      </c>
      <c r="Y193">
        <v>1</v>
      </c>
      <c r="Z193">
        <v>4</v>
      </c>
      <c r="AA193">
        <v>5</v>
      </c>
      <c r="AB193">
        <v>4</v>
      </c>
      <c r="AC193">
        <v>4</v>
      </c>
      <c r="AD193">
        <v>0</v>
      </c>
      <c r="AE193" s="35">
        <v>5</v>
      </c>
      <c r="AF193">
        <v>3</v>
      </c>
      <c r="AG193">
        <v>3</v>
      </c>
      <c r="AH193">
        <v>3</v>
      </c>
      <c r="AI193">
        <v>3</v>
      </c>
      <c r="AJ193">
        <v>5</v>
      </c>
      <c r="AK193">
        <v>6</v>
      </c>
      <c r="AL193">
        <v>5</v>
      </c>
      <c r="AM193">
        <v>5</v>
      </c>
      <c r="AN193">
        <v>5</v>
      </c>
      <c r="AO193">
        <v>5</v>
      </c>
      <c r="AP193">
        <v>3</v>
      </c>
      <c r="AQ193">
        <v>3</v>
      </c>
      <c r="AR193">
        <v>5</v>
      </c>
      <c r="AS193">
        <v>1</v>
      </c>
      <c r="AT193">
        <v>5</v>
      </c>
      <c r="AU193">
        <v>3</v>
      </c>
      <c r="AV193">
        <v>6</v>
      </c>
      <c r="AW193">
        <v>5</v>
      </c>
      <c r="AX193" t="s">
        <v>1181</v>
      </c>
      <c r="AY193" t="s">
        <v>473</v>
      </c>
      <c r="AZ193" t="s">
        <v>1198</v>
      </c>
      <c r="BA193">
        <v>0</v>
      </c>
      <c r="BD193">
        <v>1</v>
      </c>
      <c r="BE193">
        <v>1</v>
      </c>
      <c r="BF193">
        <v>1</v>
      </c>
      <c r="BG193" t="s">
        <v>1199</v>
      </c>
      <c r="BH193" t="s">
        <v>316</v>
      </c>
      <c r="BI193" s="1">
        <v>7.9282407407407409E-3</v>
      </c>
      <c r="BJ193" t="s">
        <v>1200</v>
      </c>
      <c r="BK193" s="5" t="s">
        <v>1042</v>
      </c>
      <c r="BS193" s="5" t="s">
        <v>1295</v>
      </c>
    </row>
    <row r="194" spans="1:91">
      <c r="A194" t="s">
        <v>1208</v>
      </c>
      <c r="B194" t="s">
        <v>1209</v>
      </c>
      <c r="C194" t="s">
        <v>562</v>
      </c>
      <c r="D194" t="s">
        <v>54</v>
      </c>
      <c r="E194" t="s">
        <v>55</v>
      </c>
      <c r="F194" t="s">
        <v>56</v>
      </c>
      <c r="G194" t="s">
        <v>72</v>
      </c>
      <c r="H194" t="s">
        <v>254</v>
      </c>
      <c r="J194" t="s">
        <v>59</v>
      </c>
      <c r="K194" t="s">
        <v>60</v>
      </c>
      <c r="L194">
        <v>3</v>
      </c>
      <c r="M194">
        <v>1</v>
      </c>
      <c r="N194">
        <v>4</v>
      </c>
      <c r="O194">
        <v>2</v>
      </c>
      <c r="P194">
        <v>5</v>
      </c>
      <c r="Q194">
        <v>4</v>
      </c>
      <c r="R194">
        <v>3</v>
      </c>
      <c r="BK194" s="5" t="s">
        <v>1299</v>
      </c>
    </row>
    <row r="195" spans="1:91">
      <c r="A195" t="s">
        <v>1217</v>
      </c>
      <c r="B195" t="s">
        <v>1218</v>
      </c>
      <c r="C195" t="s">
        <v>562</v>
      </c>
      <c r="D195" t="s">
        <v>70</v>
      </c>
      <c r="E195" t="s">
        <v>55</v>
      </c>
      <c r="F195" t="s">
        <v>56</v>
      </c>
      <c r="G195" t="s">
        <v>72</v>
      </c>
      <c r="H195" t="s">
        <v>780</v>
      </c>
      <c r="J195" t="s">
        <v>74</v>
      </c>
      <c r="K195" t="s">
        <v>60</v>
      </c>
      <c r="L195">
        <v>1</v>
      </c>
      <c r="M195">
        <v>2</v>
      </c>
      <c r="N195">
        <v>1</v>
      </c>
      <c r="O195">
        <v>2</v>
      </c>
      <c r="P195">
        <v>2</v>
      </c>
      <c r="Q195">
        <v>3</v>
      </c>
      <c r="R195">
        <v>2</v>
      </c>
      <c r="V195">
        <v>2</v>
      </c>
      <c r="W195">
        <v>4</v>
      </c>
      <c r="X195">
        <v>4</v>
      </c>
      <c r="Y195">
        <v>0</v>
      </c>
      <c r="Z195">
        <v>3</v>
      </c>
      <c r="AA195">
        <v>4</v>
      </c>
      <c r="AB195">
        <v>4</v>
      </c>
      <c r="AC195">
        <v>6</v>
      </c>
      <c r="AD195">
        <v>3</v>
      </c>
      <c r="AE195" s="35">
        <v>3</v>
      </c>
      <c r="AF195">
        <v>2</v>
      </c>
      <c r="AG195">
        <v>4</v>
      </c>
      <c r="AH195">
        <v>4</v>
      </c>
      <c r="AI195">
        <v>4</v>
      </c>
      <c r="AJ195">
        <v>4</v>
      </c>
      <c r="AK195">
        <v>4</v>
      </c>
      <c r="AL195">
        <v>2</v>
      </c>
      <c r="AM195">
        <v>1</v>
      </c>
      <c r="AN195">
        <v>3</v>
      </c>
      <c r="AO195">
        <v>3</v>
      </c>
      <c r="AP195">
        <v>6</v>
      </c>
      <c r="AQ195">
        <v>0</v>
      </c>
      <c r="AR195">
        <v>3</v>
      </c>
      <c r="AS195">
        <v>0</v>
      </c>
      <c r="AT195">
        <v>5</v>
      </c>
      <c r="AU195">
        <v>0</v>
      </c>
      <c r="AV195">
        <v>6</v>
      </c>
      <c r="AW195">
        <v>3</v>
      </c>
      <c r="AX195" t="s">
        <v>1219</v>
      </c>
      <c r="AY195" t="s">
        <v>166</v>
      </c>
      <c r="AZ195" t="s">
        <v>1220</v>
      </c>
      <c r="BA195">
        <v>1</v>
      </c>
      <c r="BD195">
        <v>2</v>
      </c>
      <c r="BE195">
        <v>5</v>
      </c>
      <c r="BF195">
        <v>2</v>
      </c>
      <c r="BG195" t="s">
        <v>1221</v>
      </c>
      <c r="BH195" t="s">
        <v>1222</v>
      </c>
      <c r="BI195" s="1">
        <v>5.4166666666666669E-3</v>
      </c>
      <c r="BJ195" t="s">
        <v>1223</v>
      </c>
      <c r="BK195" s="5" t="s">
        <v>1042</v>
      </c>
      <c r="BS195" s="5" t="s">
        <v>1293</v>
      </c>
      <c r="BT195" s="5" t="s">
        <v>1298</v>
      </c>
      <c r="CM195" t="s">
        <v>1224</v>
      </c>
    </row>
    <row r="196" spans="1:91">
      <c r="A196" t="s">
        <v>1234</v>
      </c>
      <c r="B196" t="s">
        <v>1235</v>
      </c>
      <c r="C196" t="s">
        <v>562</v>
      </c>
      <c r="D196" t="s">
        <v>54</v>
      </c>
      <c r="E196" t="s">
        <v>71</v>
      </c>
      <c r="F196" t="s">
        <v>116</v>
      </c>
      <c r="G196" t="s">
        <v>96</v>
      </c>
      <c r="H196" t="s">
        <v>666</v>
      </c>
      <c r="J196" t="s">
        <v>59</v>
      </c>
      <c r="K196" t="s">
        <v>98</v>
      </c>
      <c r="L196">
        <v>2</v>
      </c>
      <c r="M196">
        <v>5</v>
      </c>
      <c r="N196">
        <v>5</v>
      </c>
      <c r="O196">
        <v>3</v>
      </c>
      <c r="P196">
        <v>5</v>
      </c>
      <c r="Q196">
        <v>5</v>
      </c>
      <c r="R196">
        <v>4</v>
      </c>
      <c r="BK196" s="5" t="s">
        <v>1299</v>
      </c>
    </row>
    <row r="197" spans="1:91">
      <c r="A197" t="s">
        <v>1243</v>
      </c>
      <c r="B197" t="s">
        <v>1244</v>
      </c>
      <c r="C197" t="s">
        <v>562</v>
      </c>
      <c r="D197" t="s">
        <v>54</v>
      </c>
      <c r="E197" t="s">
        <v>71</v>
      </c>
      <c r="F197" t="s">
        <v>116</v>
      </c>
      <c r="G197" t="s">
        <v>57</v>
      </c>
      <c r="H197" t="s">
        <v>254</v>
      </c>
      <c r="J197" t="s">
        <v>74</v>
      </c>
      <c r="K197" t="s">
        <v>60</v>
      </c>
      <c r="L197">
        <v>3</v>
      </c>
      <c r="M197">
        <v>1</v>
      </c>
      <c r="N197">
        <v>3</v>
      </c>
      <c r="O197">
        <v>1</v>
      </c>
      <c r="P197">
        <v>1</v>
      </c>
      <c r="Q197">
        <v>3</v>
      </c>
      <c r="R197">
        <v>4</v>
      </c>
      <c r="BK197" s="5" t="s">
        <v>1299</v>
      </c>
    </row>
    <row r="198" spans="1:91">
      <c r="A198" t="s">
        <v>1252</v>
      </c>
      <c r="B198" t="s">
        <v>1253</v>
      </c>
      <c r="C198" t="s">
        <v>562</v>
      </c>
      <c r="D198" t="s">
        <v>54</v>
      </c>
      <c r="E198" t="s">
        <v>71</v>
      </c>
      <c r="F198" t="s">
        <v>116</v>
      </c>
      <c r="G198" t="s">
        <v>347</v>
      </c>
      <c r="H198" t="s">
        <v>204</v>
      </c>
      <c r="J198" t="s">
        <v>59</v>
      </c>
      <c r="K198" t="s">
        <v>60</v>
      </c>
      <c r="L198">
        <v>1</v>
      </c>
      <c r="M198">
        <v>3</v>
      </c>
      <c r="N198">
        <v>0</v>
      </c>
      <c r="O198">
        <v>4</v>
      </c>
      <c r="P198">
        <v>1</v>
      </c>
      <c r="Q198">
        <v>3</v>
      </c>
      <c r="R198">
        <v>4</v>
      </c>
      <c r="BK198" s="5" t="s">
        <v>1299</v>
      </c>
    </row>
    <row r="199" spans="1:91">
      <c r="A199" t="s">
        <v>1262</v>
      </c>
      <c r="B199" t="s">
        <v>607</v>
      </c>
      <c r="C199" t="s">
        <v>562</v>
      </c>
      <c r="D199" t="s">
        <v>54</v>
      </c>
      <c r="E199" t="s">
        <v>71</v>
      </c>
      <c r="F199" t="s">
        <v>116</v>
      </c>
      <c r="G199" t="s">
        <v>72</v>
      </c>
      <c r="H199" t="s">
        <v>608</v>
      </c>
      <c r="J199" t="s">
        <v>74</v>
      </c>
      <c r="K199" t="s">
        <v>60</v>
      </c>
      <c r="L199">
        <v>2</v>
      </c>
      <c r="M199">
        <v>4</v>
      </c>
      <c r="N199">
        <v>2</v>
      </c>
      <c r="O199">
        <v>2</v>
      </c>
      <c r="P199">
        <v>5</v>
      </c>
      <c r="Q199">
        <v>4</v>
      </c>
      <c r="R199">
        <v>5</v>
      </c>
      <c r="V199">
        <v>6</v>
      </c>
      <c r="W199">
        <v>6</v>
      </c>
      <c r="X199">
        <v>2</v>
      </c>
      <c r="Y199">
        <v>2</v>
      </c>
      <c r="Z199">
        <v>6</v>
      </c>
      <c r="AA199">
        <v>6</v>
      </c>
      <c r="AB199">
        <v>6</v>
      </c>
      <c r="AC199">
        <v>6</v>
      </c>
      <c r="AD199">
        <v>6</v>
      </c>
      <c r="AE199" s="35">
        <v>6</v>
      </c>
      <c r="AF199">
        <v>1</v>
      </c>
      <c r="AG199">
        <v>5</v>
      </c>
      <c r="AH199">
        <v>6</v>
      </c>
      <c r="AI199">
        <v>6</v>
      </c>
      <c r="AJ199">
        <v>6</v>
      </c>
      <c r="AK199">
        <v>6</v>
      </c>
      <c r="AL199">
        <v>6</v>
      </c>
      <c r="AM199">
        <v>6</v>
      </c>
      <c r="AN199">
        <v>6</v>
      </c>
      <c r="AO199">
        <v>6</v>
      </c>
      <c r="AP199">
        <v>6</v>
      </c>
      <c r="AQ199">
        <v>6</v>
      </c>
      <c r="AR199">
        <v>6</v>
      </c>
      <c r="AS199">
        <v>6</v>
      </c>
      <c r="AT199">
        <v>2</v>
      </c>
      <c r="AU199">
        <v>4</v>
      </c>
      <c r="AV199">
        <v>6</v>
      </c>
      <c r="AW199">
        <v>6</v>
      </c>
      <c r="AX199" t="s">
        <v>1181</v>
      </c>
      <c r="AY199" t="s">
        <v>1263</v>
      </c>
      <c r="AZ199" t="s">
        <v>1264</v>
      </c>
      <c r="BA199">
        <v>0</v>
      </c>
      <c r="BD199">
        <v>1</v>
      </c>
      <c r="BE199">
        <v>2</v>
      </c>
      <c r="BF199">
        <v>1</v>
      </c>
      <c r="BG199" t="s">
        <v>1265</v>
      </c>
      <c r="BH199" t="s">
        <v>316</v>
      </c>
      <c r="BI199" s="1">
        <v>8.7962962962962968E-3</v>
      </c>
      <c r="BJ199" t="s">
        <v>1266</v>
      </c>
      <c r="BK199" s="5" t="s">
        <v>736</v>
      </c>
      <c r="BL199" s="5" t="s">
        <v>1300</v>
      </c>
      <c r="CM199" t="s">
        <v>1267</v>
      </c>
    </row>
    <row r="200" spans="1:91">
      <c r="A200" t="s">
        <v>1278</v>
      </c>
      <c r="B200" t="s">
        <v>1279</v>
      </c>
      <c r="C200" t="s">
        <v>562</v>
      </c>
      <c r="D200" t="s">
        <v>54</v>
      </c>
      <c r="E200" t="s">
        <v>55</v>
      </c>
      <c r="F200" t="s">
        <v>132</v>
      </c>
      <c r="G200" t="s">
        <v>72</v>
      </c>
      <c r="H200" t="s">
        <v>1280</v>
      </c>
      <c r="J200" t="s">
        <v>59</v>
      </c>
      <c r="K200" t="s">
        <v>60</v>
      </c>
      <c r="L200">
        <v>1</v>
      </c>
      <c r="M200">
        <v>3</v>
      </c>
      <c r="N200">
        <v>3</v>
      </c>
      <c r="O200">
        <v>3</v>
      </c>
      <c r="P200">
        <v>5</v>
      </c>
      <c r="Q200">
        <v>5</v>
      </c>
      <c r="R200">
        <v>5</v>
      </c>
      <c r="V200">
        <v>0</v>
      </c>
      <c r="W200">
        <v>0</v>
      </c>
      <c r="X200">
        <v>6</v>
      </c>
      <c r="Y200">
        <v>0</v>
      </c>
      <c r="Z200">
        <v>0</v>
      </c>
      <c r="AA200">
        <v>0</v>
      </c>
      <c r="AB200">
        <v>0</v>
      </c>
      <c r="AC200">
        <v>0</v>
      </c>
      <c r="AD200">
        <v>0</v>
      </c>
      <c r="AE200" s="35">
        <v>0</v>
      </c>
      <c r="AF200">
        <v>6</v>
      </c>
      <c r="AG200">
        <v>0</v>
      </c>
      <c r="AH200">
        <v>0</v>
      </c>
      <c r="AI200">
        <v>0</v>
      </c>
      <c r="AJ200">
        <v>0</v>
      </c>
      <c r="AK200">
        <v>4</v>
      </c>
      <c r="AL200">
        <v>0</v>
      </c>
      <c r="AM200">
        <v>0</v>
      </c>
      <c r="AN200">
        <v>0</v>
      </c>
      <c r="AO200">
        <v>0</v>
      </c>
      <c r="AP200">
        <v>3</v>
      </c>
      <c r="AQ200">
        <v>0</v>
      </c>
      <c r="AR200">
        <v>0</v>
      </c>
      <c r="AS200">
        <v>0</v>
      </c>
      <c r="AT200">
        <v>6</v>
      </c>
      <c r="AU200">
        <v>0</v>
      </c>
      <c r="AV200">
        <v>6</v>
      </c>
      <c r="AW200">
        <v>0</v>
      </c>
      <c r="AX200" t="s">
        <v>1167</v>
      </c>
      <c r="AY200" t="s">
        <v>335</v>
      </c>
      <c r="AZ200" t="s">
        <v>1281</v>
      </c>
      <c r="BA200">
        <v>0</v>
      </c>
      <c r="BD200">
        <v>4</v>
      </c>
      <c r="BE200">
        <v>5</v>
      </c>
      <c r="BF200">
        <v>3</v>
      </c>
      <c r="BG200" t="s">
        <v>1204</v>
      </c>
      <c r="BH200" t="s">
        <v>1168</v>
      </c>
      <c r="BI200" s="1">
        <v>7.2453703703703708E-3</v>
      </c>
      <c r="BJ200" t="s">
        <v>1282</v>
      </c>
      <c r="BK200" s="5" t="s">
        <v>1042</v>
      </c>
      <c r="BS200" s="5" t="s">
        <v>1296</v>
      </c>
      <c r="BT200" s="5" t="s">
        <v>1301</v>
      </c>
      <c r="CM200" t="s">
        <v>1283</v>
      </c>
    </row>
    <row r="201" spans="1:91">
      <c r="A201" t="s">
        <v>1288</v>
      </c>
      <c r="B201" t="s">
        <v>1289</v>
      </c>
      <c r="C201" t="s">
        <v>562</v>
      </c>
      <c r="D201" t="s">
        <v>54</v>
      </c>
      <c r="E201" t="s">
        <v>55</v>
      </c>
      <c r="F201" t="s">
        <v>132</v>
      </c>
      <c r="G201" t="s">
        <v>96</v>
      </c>
      <c r="H201" t="s">
        <v>658</v>
      </c>
      <c r="J201" t="s">
        <v>74</v>
      </c>
      <c r="K201" t="s">
        <v>444</v>
      </c>
      <c r="L201">
        <v>2</v>
      </c>
      <c r="M201">
        <v>3</v>
      </c>
      <c r="N201">
        <v>4</v>
      </c>
      <c r="O201">
        <v>2</v>
      </c>
      <c r="P201">
        <v>5</v>
      </c>
      <c r="Q201">
        <v>2</v>
      </c>
      <c r="R201">
        <v>4</v>
      </c>
      <c r="BK201" s="5" t="s">
        <v>1299</v>
      </c>
    </row>
    <row r="202" spans="1:91">
      <c r="A202" t="s">
        <v>1177</v>
      </c>
      <c r="B202" t="s">
        <v>1178</v>
      </c>
      <c r="C202" t="s">
        <v>802</v>
      </c>
      <c r="D202" t="s">
        <v>54</v>
      </c>
      <c r="E202" t="s">
        <v>144</v>
      </c>
      <c r="F202" t="s">
        <v>116</v>
      </c>
      <c r="G202" t="s">
        <v>124</v>
      </c>
      <c r="H202" t="s">
        <v>58</v>
      </c>
      <c r="J202" t="s">
        <v>59</v>
      </c>
      <c r="K202" t="s">
        <v>60</v>
      </c>
      <c r="L202">
        <v>3</v>
      </c>
      <c r="M202">
        <v>5</v>
      </c>
      <c r="N202">
        <v>5</v>
      </c>
      <c r="O202">
        <v>4</v>
      </c>
      <c r="P202">
        <v>5</v>
      </c>
      <c r="Q202">
        <v>5</v>
      </c>
      <c r="R202">
        <v>4</v>
      </c>
      <c r="BK202" s="5" t="s">
        <v>1299</v>
      </c>
    </row>
    <row r="203" spans="1:91">
      <c r="A203" t="s">
        <v>1187</v>
      </c>
      <c r="B203" t="s">
        <v>1188</v>
      </c>
      <c r="C203" t="s">
        <v>802</v>
      </c>
      <c r="D203" t="s">
        <v>54</v>
      </c>
      <c r="E203" t="s">
        <v>71</v>
      </c>
      <c r="F203" t="s">
        <v>116</v>
      </c>
      <c r="G203" t="s">
        <v>72</v>
      </c>
      <c r="H203" t="s">
        <v>1189</v>
      </c>
      <c r="J203" t="s">
        <v>59</v>
      </c>
      <c r="K203" t="s">
        <v>98</v>
      </c>
      <c r="L203">
        <v>1</v>
      </c>
      <c r="M203">
        <v>2</v>
      </c>
      <c r="N203">
        <v>1</v>
      </c>
      <c r="O203">
        <v>2</v>
      </c>
      <c r="P203">
        <v>5</v>
      </c>
      <c r="Q203">
        <v>5</v>
      </c>
      <c r="R203">
        <v>1</v>
      </c>
      <c r="V203">
        <v>1</v>
      </c>
      <c r="W203">
        <v>1</v>
      </c>
      <c r="X203">
        <v>3</v>
      </c>
      <c r="Y203">
        <v>4</v>
      </c>
      <c r="Z203">
        <v>1</v>
      </c>
      <c r="AA203">
        <v>4</v>
      </c>
      <c r="AB203">
        <v>1</v>
      </c>
      <c r="AC203">
        <v>4</v>
      </c>
      <c r="AD203">
        <v>1</v>
      </c>
      <c r="AE203" s="35">
        <v>1</v>
      </c>
      <c r="AF203">
        <v>5</v>
      </c>
      <c r="AG203">
        <v>1</v>
      </c>
      <c r="AH203">
        <v>0</v>
      </c>
      <c r="AI203">
        <v>1</v>
      </c>
      <c r="AJ203">
        <v>1</v>
      </c>
      <c r="AK203">
        <v>5</v>
      </c>
      <c r="AL203">
        <v>1</v>
      </c>
      <c r="AM203">
        <v>1</v>
      </c>
      <c r="AN203">
        <v>1</v>
      </c>
      <c r="AO203">
        <v>1</v>
      </c>
      <c r="AP203">
        <v>1</v>
      </c>
      <c r="AQ203">
        <v>1</v>
      </c>
      <c r="AR203">
        <v>5</v>
      </c>
      <c r="AS203">
        <v>1</v>
      </c>
      <c r="AT203">
        <v>5</v>
      </c>
      <c r="AU203">
        <v>1</v>
      </c>
      <c r="AV203">
        <v>6</v>
      </c>
      <c r="AW203">
        <v>1</v>
      </c>
      <c r="AX203" t="s">
        <v>1190</v>
      </c>
      <c r="AY203" t="s">
        <v>166</v>
      </c>
      <c r="AZ203" t="s">
        <v>1191</v>
      </c>
      <c r="BA203">
        <v>0</v>
      </c>
      <c r="BD203">
        <v>2</v>
      </c>
      <c r="BE203">
        <v>5</v>
      </c>
      <c r="BF203">
        <v>2</v>
      </c>
      <c r="BG203" t="s">
        <v>1192</v>
      </c>
      <c r="BH203" t="s">
        <v>1193</v>
      </c>
      <c r="BI203" s="1">
        <v>6.6666666666666671E-3</v>
      </c>
      <c r="BJ203" t="s">
        <v>1194</v>
      </c>
      <c r="BK203" s="5" t="s">
        <v>1042</v>
      </c>
      <c r="BS203" s="5" t="s">
        <v>1296</v>
      </c>
      <c r="CM203" t="s">
        <v>1195</v>
      </c>
    </row>
    <row r="204" spans="1:91">
      <c r="A204" t="s">
        <v>1206</v>
      </c>
      <c r="B204" t="s">
        <v>1207</v>
      </c>
      <c r="C204" t="s">
        <v>802</v>
      </c>
      <c r="D204" t="s">
        <v>54</v>
      </c>
      <c r="E204" t="s">
        <v>82</v>
      </c>
      <c r="F204" t="s">
        <v>116</v>
      </c>
      <c r="G204" t="s">
        <v>347</v>
      </c>
      <c r="H204" t="s">
        <v>133</v>
      </c>
      <c r="J204" t="s">
        <v>59</v>
      </c>
      <c r="K204" t="s">
        <v>60</v>
      </c>
      <c r="L204">
        <v>1</v>
      </c>
      <c r="M204">
        <v>3</v>
      </c>
      <c r="N204">
        <v>3</v>
      </c>
      <c r="O204">
        <v>2</v>
      </c>
      <c r="P204">
        <v>0</v>
      </c>
      <c r="Q204">
        <v>3</v>
      </c>
      <c r="R204">
        <v>1</v>
      </c>
      <c r="BK204" s="5" t="s">
        <v>1299</v>
      </c>
    </row>
    <row r="205" spans="1:91">
      <c r="A205" t="s">
        <v>1215</v>
      </c>
      <c r="B205" t="s">
        <v>1216</v>
      </c>
      <c r="C205" t="s">
        <v>802</v>
      </c>
      <c r="D205" t="s">
        <v>81</v>
      </c>
      <c r="E205" t="s">
        <v>55</v>
      </c>
      <c r="F205" t="s">
        <v>132</v>
      </c>
      <c r="G205" t="s">
        <v>96</v>
      </c>
      <c r="H205" t="s">
        <v>125</v>
      </c>
      <c r="J205" t="s">
        <v>74</v>
      </c>
      <c r="K205" t="s">
        <v>60</v>
      </c>
      <c r="L205">
        <v>2</v>
      </c>
      <c r="M205">
        <v>1</v>
      </c>
      <c r="N205">
        <v>4</v>
      </c>
      <c r="O205">
        <v>3</v>
      </c>
      <c r="P205">
        <v>4</v>
      </c>
      <c r="Q205">
        <v>4</v>
      </c>
      <c r="R205">
        <v>4</v>
      </c>
      <c r="BK205" s="5" t="s">
        <v>1299</v>
      </c>
    </row>
    <row r="206" spans="1:91">
      <c r="A206" t="s">
        <v>1230</v>
      </c>
      <c r="B206" t="s">
        <v>1231</v>
      </c>
      <c r="C206" t="s">
        <v>802</v>
      </c>
      <c r="D206" t="s">
        <v>54</v>
      </c>
      <c r="E206" t="s">
        <v>144</v>
      </c>
      <c r="F206" t="s">
        <v>116</v>
      </c>
      <c r="G206" t="s">
        <v>72</v>
      </c>
      <c r="H206" t="s">
        <v>260</v>
      </c>
      <c r="J206" t="s">
        <v>493</v>
      </c>
      <c r="K206" t="s">
        <v>444</v>
      </c>
      <c r="L206">
        <v>4</v>
      </c>
      <c r="M206">
        <v>2</v>
      </c>
      <c r="N206">
        <v>3</v>
      </c>
      <c r="O206">
        <v>2</v>
      </c>
      <c r="P206">
        <v>4</v>
      </c>
      <c r="Q206">
        <v>5</v>
      </c>
      <c r="R206">
        <v>4</v>
      </c>
      <c r="V206">
        <v>4</v>
      </c>
      <c r="W206">
        <v>4</v>
      </c>
      <c r="X206">
        <v>3</v>
      </c>
      <c r="Y206">
        <v>5</v>
      </c>
      <c r="Z206">
        <v>3</v>
      </c>
      <c r="AA206">
        <v>6</v>
      </c>
      <c r="AB206">
        <v>4</v>
      </c>
      <c r="AC206">
        <v>6</v>
      </c>
      <c r="AD206">
        <v>2</v>
      </c>
      <c r="AE206" s="35">
        <v>5</v>
      </c>
      <c r="AF206">
        <v>3</v>
      </c>
      <c r="AG206">
        <v>3</v>
      </c>
      <c r="AH206">
        <v>5</v>
      </c>
      <c r="AI206">
        <v>6</v>
      </c>
      <c r="AJ206">
        <v>4</v>
      </c>
      <c r="AK206">
        <v>6</v>
      </c>
      <c r="AL206">
        <v>4</v>
      </c>
      <c r="AM206">
        <v>5</v>
      </c>
      <c r="AN206">
        <v>5</v>
      </c>
      <c r="AO206">
        <v>5</v>
      </c>
      <c r="AP206">
        <v>5</v>
      </c>
      <c r="AQ206">
        <v>4</v>
      </c>
      <c r="AR206">
        <v>5</v>
      </c>
      <c r="AS206">
        <v>4</v>
      </c>
      <c r="AT206">
        <v>3</v>
      </c>
      <c r="AU206">
        <v>1</v>
      </c>
      <c r="AV206">
        <v>6</v>
      </c>
      <c r="AW206">
        <v>4</v>
      </c>
      <c r="AX206" t="s">
        <v>1167</v>
      </c>
      <c r="AY206" t="s">
        <v>552</v>
      </c>
      <c r="AZ206" t="s">
        <v>1232</v>
      </c>
      <c r="BA206">
        <v>2</v>
      </c>
      <c r="BD206">
        <v>1</v>
      </c>
      <c r="BE206">
        <v>2</v>
      </c>
      <c r="BF206">
        <v>1</v>
      </c>
      <c r="BG206" t="s">
        <v>369</v>
      </c>
      <c r="BH206" t="s">
        <v>370</v>
      </c>
      <c r="BI206" s="1">
        <v>1.0520833333333333E-2</v>
      </c>
      <c r="BJ206" t="s">
        <v>1233</v>
      </c>
      <c r="BK206" s="5" t="s">
        <v>736</v>
      </c>
      <c r="BS206" s="5" t="s">
        <v>1302</v>
      </c>
    </row>
    <row r="207" spans="1:91">
      <c r="A207" t="s">
        <v>1238</v>
      </c>
      <c r="B207" t="s">
        <v>1239</v>
      </c>
      <c r="C207" t="s">
        <v>802</v>
      </c>
      <c r="D207" t="s">
        <v>70</v>
      </c>
      <c r="E207" t="s">
        <v>366</v>
      </c>
      <c r="F207" t="s">
        <v>83</v>
      </c>
      <c r="G207" t="s">
        <v>72</v>
      </c>
      <c r="H207" t="s">
        <v>58</v>
      </c>
      <c r="J207" t="s">
        <v>59</v>
      </c>
      <c r="K207" t="s">
        <v>60</v>
      </c>
      <c r="L207">
        <v>2</v>
      </c>
      <c r="M207">
        <v>1</v>
      </c>
      <c r="N207">
        <v>5</v>
      </c>
      <c r="O207">
        <v>1</v>
      </c>
      <c r="P207">
        <v>5</v>
      </c>
      <c r="Q207">
        <v>4</v>
      </c>
      <c r="R207">
        <v>4</v>
      </c>
      <c r="V207">
        <v>2</v>
      </c>
      <c r="W207">
        <v>5</v>
      </c>
      <c r="X207">
        <v>1</v>
      </c>
      <c r="Y207">
        <v>5</v>
      </c>
      <c r="Z207">
        <v>2</v>
      </c>
      <c r="AA207">
        <v>4</v>
      </c>
      <c r="AB207">
        <v>5</v>
      </c>
      <c r="AC207">
        <v>5</v>
      </c>
      <c r="AD207">
        <v>3</v>
      </c>
      <c r="AE207" s="35">
        <v>4</v>
      </c>
      <c r="AF207">
        <v>4</v>
      </c>
      <c r="AG207">
        <v>2</v>
      </c>
      <c r="AH207">
        <v>1</v>
      </c>
      <c r="AI207">
        <v>2</v>
      </c>
      <c r="AJ207">
        <v>2</v>
      </c>
      <c r="AK207">
        <v>6</v>
      </c>
      <c r="AL207">
        <v>5</v>
      </c>
      <c r="AM207">
        <v>4</v>
      </c>
      <c r="AN207">
        <v>4</v>
      </c>
      <c r="AO207">
        <v>4</v>
      </c>
      <c r="AP207">
        <v>4</v>
      </c>
      <c r="AQ207">
        <v>5</v>
      </c>
      <c r="AR207">
        <v>4</v>
      </c>
      <c r="AS207">
        <v>1</v>
      </c>
      <c r="AT207">
        <v>2</v>
      </c>
      <c r="AU207">
        <v>2</v>
      </c>
      <c r="AV207">
        <v>6</v>
      </c>
      <c r="AW207">
        <v>4</v>
      </c>
      <c r="AX207" t="s">
        <v>1181</v>
      </c>
      <c r="AY207" t="s">
        <v>580</v>
      </c>
      <c r="AZ207" t="s">
        <v>1240</v>
      </c>
      <c r="BA207">
        <v>3</v>
      </c>
      <c r="BD207">
        <v>1</v>
      </c>
      <c r="BE207">
        <v>5</v>
      </c>
      <c r="BF207">
        <v>1</v>
      </c>
      <c r="BG207" t="s">
        <v>315</v>
      </c>
      <c r="BH207" t="s">
        <v>316</v>
      </c>
      <c r="BI207" s="1">
        <v>1.5324074074074073E-2</v>
      </c>
      <c r="BJ207" t="s">
        <v>1241</v>
      </c>
      <c r="BK207" s="5" t="s">
        <v>1051</v>
      </c>
      <c r="BL207" s="5" t="s">
        <v>1144</v>
      </c>
      <c r="BS207" s="5" t="s">
        <v>1296</v>
      </c>
      <c r="BT207" s="5" t="s">
        <v>1303</v>
      </c>
      <c r="CM207" t="s">
        <v>1242</v>
      </c>
    </row>
    <row r="208" spans="1:91">
      <c r="A208" t="s">
        <v>1248</v>
      </c>
      <c r="B208" t="s">
        <v>1249</v>
      </c>
      <c r="C208" t="s">
        <v>802</v>
      </c>
      <c r="D208" t="s">
        <v>54</v>
      </c>
      <c r="E208" t="s">
        <v>144</v>
      </c>
      <c r="F208" t="s">
        <v>83</v>
      </c>
      <c r="G208" t="s">
        <v>96</v>
      </c>
      <c r="H208" t="s">
        <v>844</v>
      </c>
      <c r="J208" t="s">
        <v>74</v>
      </c>
      <c r="K208" t="s">
        <v>296</v>
      </c>
      <c r="L208">
        <v>2</v>
      </c>
      <c r="M208">
        <v>5</v>
      </c>
      <c r="N208">
        <v>2</v>
      </c>
      <c r="O208">
        <v>2</v>
      </c>
      <c r="P208">
        <v>3</v>
      </c>
      <c r="Q208">
        <v>4</v>
      </c>
      <c r="R208">
        <v>3</v>
      </c>
      <c r="V208">
        <v>5</v>
      </c>
      <c r="W208">
        <v>5</v>
      </c>
      <c r="X208">
        <v>3</v>
      </c>
      <c r="Y208">
        <v>4</v>
      </c>
      <c r="Z208">
        <v>6</v>
      </c>
      <c r="AA208">
        <v>6</v>
      </c>
      <c r="AB208">
        <v>4</v>
      </c>
      <c r="AC208">
        <v>5</v>
      </c>
      <c r="AD208">
        <v>5</v>
      </c>
      <c r="AE208" s="35">
        <v>3</v>
      </c>
      <c r="AF208">
        <v>2</v>
      </c>
      <c r="AG208">
        <v>4</v>
      </c>
      <c r="AH208">
        <v>2</v>
      </c>
      <c r="AI208">
        <v>5</v>
      </c>
      <c r="AJ208">
        <v>3</v>
      </c>
      <c r="AK208">
        <v>5</v>
      </c>
      <c r="AL208">
        <v>5</v>
      </c>
      <c r="AM208">
        <v>3</v>
      </c>
      <c r="AN208">
        <v>3</v>
      </c>
      <c r="AO208">
        <v>4</v>
      </c>
      <c r="AP208">
        <v>5</v>
      </c>
      <c r="AQ208">
        <v>5</v>
      </c>
      <c r="AR208">
        <v>3</v>
      </c>
      <c r="AS208">
        <v>3</v>
      </c>
      <c r="AT208">
        <v>3</v>
      </c>
      <c r="AU208">
        <v>2</v>
      </c>
      <c r="AV208">
        <v>6</v>
      </c>
      <c r="AW208">
        <v>6</v>
      </c>
      <c r="AX208" t="s">
        <v>1167</v>
      </c>
      <c r="AY208" t="s">
        <v>672</v>
      </c>
      <c r="AZ208" t="s">
        <v>1250</v>
      </c>
      <c r="BA208">
        <v>3</v>
      </c>
      <c r="BD208">
        <v>1</v>
      </c>
      <c r="BE208">
        <v>3</v>
      </c>
      <c r="BF208">
        <v>1</v>
      </c>
      <c r="BG208" t="s">
        <v>285</v>
      </c>
      <c r="BH208" t="s">
        <v>286</v>
      </c>
      <c r="BI208" s="1">
        <v>6.3888888888888884E-3</v>
      </c>
      <c r="BJ208" t="s">
        <v>1251</v>
      </c>
      <c r="BK208" s="5" t="s">
        <v>736</v>
      </c>
      <c r="BL208" s="5" t="s">
        <v>1304</v>
      </c>
      <c r="CM208" t="s">
        <v>868</v>
      </c>
    </row>
    <row r="209" spans="1:90">
      <c r="A209" t="s">
        <v>1259</v>
      </c>
      <c r="B209" t="s">
        <v>1260</v>
      </c>
      <c r="C209" t="s">
        <v>802</v>
      </c>
      <c r="D209" t="s">
        <v>54</v>
      </c>
      <c r="E209" t="s">
        <v>144</v>
      </c>
      <c r="F209" t="s">
        <v>83</v>
      </c>
      <c r="G209" t="s">
        <v>72</v>
      </c>
      <c r="H209" t="s">
        <v>1261</v>
      </c>
      <c r="J209" t="s">
        <v>74</v>
      </c>
      <c r="K209" t="s">
        <v>98</v>
      </c>
      <c r="L209">
        <v>4</v>
      </c>
      <c r="M209">
        <v>4</v>
      </c>
      <c r="N209">
        <v>4</v>
      </c>
      <c r="O209">
        <v>2</v>
      </c>
      <c r="P209">
        <v>4</v>
      </c>
      <c r="Q209">
        <v>5</v>
      </c>
      <c r="R209">
        <v>5</v>
      </c>
      <c r="BK209" s="5" t="s">
        <v>1299</v>
      </c>
    </row>
    <row r="210" spans="1:90">
      <c r="A210" t="s">
        <v>1273</v>
      </c>
      <c r="B210" t="s">
        <v>1274</v>
      </c>
      <c r="C210" t="s">
        <v>802</v>
      </c>
      <c r="D210" t="s">
        <v>70</v>
      </c>
      <c r="E210" t="s">
        <v>144</v>
      </c>
      <c r="F210" t="s">
        <v>132</v>
      </c>
      <c r="G210" t="s">
        <v>72</v>
      </c>
      <c r="H210" t="s">
        <v>109</v>
      </c>
      <c r="J210" t="s">
        <v>74</v>
      </c>
      <c r="K210" t="s">
        <v>98</v>
      </c>
      <c r="L210">
        <v>3</v>
      </c>
      <c r="M210">
        <v>3</v>
      </c>
      <c r="N210">
        <v>3</v>
      </c>
      <c r="O210">
        <v>4</v>
      </c>
      <c r="P210">
        <v>4</v>
      </c>
      <c r="Q210">
        <v>4</v>
      </c>
      <c r="R210">
        <v>3</v>
      </c>
      <c r="V210">
        <v>3</v>
      </c>
      <c r="W210">
        <v>4</v>
      </c>
      <c r="X210">
        <v>4</v>
      </c>
      <c r="Y210">
        <v>0</v>
      </c>
      <c r="Z210">
        <v>4</v>
      </c>
      <c r="AA210">
        <v>3</v>
      </c>
      <c r="AB210">
        <v>5</v>
      </c>
      <c r="AC210">
        <v>5</v>
      </c>
      <c r="AD210">
        <v>2</v>
      </c>
      <c r="AE210" s="35">
        <v>5</v>
      </c>
      <c r="AF210">
        <v>3</v>
      </c>
      <c r="AG210">
        <v>3</v>
      </c>
      <c r="AH210">
        <v>5</v>
      </c>
      <c r="AI210">
        <v>5</v>
      </c>
      <c r="AJ210">
        <v>4</v>
      </c>
      <c r="AK210">
        <v>5</v>
      </c>
      <c r="AL210">
        <v>2</v>
      </c>
      <c r="AM210">
        <v>4</v>
      </c>
      <c r="AN210">
        <v>5</v>
      </c>
      <c r="AO210">
        <v>5</v>
      </c>
      <c r="AP210">
        <v>4</v>
      </c>
      <c r="AQ210">
        <v>2</v>
      </c>
      <c r="AR210">
        <v>4</v>
      </c>
      <c r="AS210">
        <v>5</v>
      </c>
      <c r="AT210">
        <v>6</v>
      </c>
      <c r="AU210">
        <v>1</v>
      </c>
      <c r="AV210">
        <v>6</v>
      </c>
      <c r="AW210">
        <v>4</v>
      </c>
      <c r="AX210" t="s">
        <v>1212</v>
      </c>
      <c r="AY210" t="s">
        <v>270</v>
      </c>
      <c r="AZ210" t="s">
        <v>1275</v>
      </c>
      <c r="BA210">
        <v>1</v>
      </c>
      <c r="BD210">
        <v>1</v>
      </c>
      <c r="BE210">
        <v>5</v>
      </c>
      <c r="BF210">
        <v>1</v>
      </c>
      <c r="BG210" t="s">
        <v>1276</v>
      </c>
      <c r="BH210" t="s">
        <v>308</v>
      </c>
      <c r="BI210" s="1">
        <v>6.0069444444444441E-3</v>
      </c>
      <c r="BJ210" t="s">
        <v>1277</v>
      </c>
      <c r="BK210" s="5" t="s">
        <v>736</v>
      </c>
    </row>
    <row r="211" spans="1:90">
      <c r="A211" t="s">
        <v>1169</v>
      </c>
      <c r="B211" t="s">
        <v>802</v>
      </c>
    </row>
    <row r="212" spans="1:90">
      <c r="A212" t="s">
        <v>1287</v>
      </c>
      <c r="B212" t="s">
        <v>802</v>
      </c>
      <c r="H212" t="s">
        <v>1347</v>
      </c>
      <c r="S212">
        <f>COUNTIF(S3:S179,"=0")</f>
        <v>79</v>
      </c>
      <c r="T212">
        <f>COUNTIF(T3:T179,"=2")</f>
        <v>61</v>
      </c>
      <c r="U212">
        <f>COUNTIF(U3:U179,"=4")</f>
        <v>44</v>
      </c>
      <c r="X212" t="s">
        <v>109</v>
      </c>
      <c r="Y212">
        <v>61</v>
      </c>
      <c r="BK212"/>
      <c r="BL212"/>
      <c r="BS212"/>
      <c r="BT212"/>
    </row>
    <row r="213" spans="1:90">
      <c r="C213" t="s">
        <v>54</v>
      </c>
      <c r="D213">
        <f>COUNTIF($D$3:$D$179,"=18-29")</f>
        <v>83</v>
      </c>
      <c r="F213" t="s">
        <v>3</v>
      </c>
      <c r="H213" t="s">
        <v>1348</v>
      </c>
      <c r="S213">
        <f>COUNTIF(S3:S179,"=1")</f>
        <v>96</v>
      </c>
      <c r="T213">
        <f>COUNTIF(T3:T179,"=3")</f>
        <v>35</v>
      </c>
      <c r="X213" t="s">
        <v>73</v>
      </c>
      <c r="Y213">
        <v>35</v>
      </c>
      <c r="BK213"/>
      <c r="BL213"/>
      <c r="BS213"/>
      <c r="BT213"/>
    </row>
    <row r="214" spans="1:90">
      <c r="C214" t="s">
        <v>70</v>
      </c>
      <c r="D214">
        <f>COUNTIF($D$3:$D$179,"=30-49")</f>
        <v>76</v>
      </c>
      <c r="X214" t="s">
        <v>58</v>
      </c>
      <c r="Y214">
        <f>COUNTIF(U3:U179,"=5")</f>
        <v>24</v>
      </c>
      <c r="BK214"/>
      <c r="BL214"/>
      <c r="BS214"/>
      <c r="BT214"/>
    </row>
    <row r="215" spans="1:90">
      <c r="C215" t="s">
        <v>81</v>
      </c>
      <c r="D215">
        <f>COUNTIF($D$3:$D$179,"=50-69")</f>
        <v>18</v>
      </c>
      <c r="X215" t="s">
        <v>254</v>
      </c>
      <c r="Y215">
        <f>COUNTIF(U3:U179,"=6")</f>
        <v>11</v>
      </c>
      <c r="BK215"/>
      <c r="BL215"/>
      <c r="BS215"/>
      <c r="BT215"/>
    </row>
    <row r="216" spans="1:90">
      <c r="A216" t="s">
        <v>1346</v>
      </c>
      <c r="B216">
        <f>COUNTIF($D$3:$D$179,"=*")</f>
        <v>177</v>
      </c>
      <c r="D216">
        <f>D213/COUNTIF($D$3:$D$179,"=*")</f>
        <v>0.46892655367231639</v>
      </c>
      <c r="G216">
        <f>COUNTIF(G$3:G$179,"=never")</f>
        <v>2</v>
      </c>
      <c r="H216">
        <f>G216/$B$216</f>
        <v>1.1299435028248588E-2</v>
      </c>
      <c r="I216" t="s">
        <v>74</v>
      </c>
      <c r="J216">
        <f>COUNTIF(J3:J179, "=female")</f>
        <v>87</v>
      </c>
      <c r="K216">
        <f>J216/$B$216</f>
        <v>0.49152542372881358</v>
      </c>
      <c r="X216" t="s">
        <v>1344</v>
      </c>
      <c r="Y216">
        <v>44</v>
      </c>
      <c r="BK216"/>
      <c r="BL216"/>
      <c r="BS216"/>
      <c r="BT216"/>
      <c r="BV216" s="11" t="s">
        <v>1309</v>
      </c>
      <c r="BW216" s="11" t="s">
        <v>1310</v>
      </c>
      <c r="BX216" s="11" t="s">
        <v>1312</v>
      </c>
      <c r="BY216" s="11" t="s">
        <v>1315</v>
      </c>
      <c r="BZ216" s="11" t="s">
        <v>1313</v>
      </c>
      <c r="CA216" s="11" t="s">
        <v>1314</v>
      </c>
      <c r="CB216" s="11" t="s">
        <v>1317</v>
      </c>
      <c r="CC216" s="11" t="s">
        <v>1154</v>
      </c>
      <c r="CD216" s="11" t="s">
        <v>1318</v>
      </c>
      <c r="CE216" s="11" t="s">
        <v>1323</v>
      </c>
      <c r="CF216" s="11" t="s">
        <v>1319</v>
      </c>
      <c r="CG216" s="11" t="s">
        <v>1316</v>
      </c>
      <c r="CH216" s="11" t="s">
        <v>1124</v>
      </c>
      <c r="CI216" s="11" t="s">
        <v>1320</v>
      </c>
      <c r="CJ216" s="11" t="s">
        <v>1321</v>
      </c>
      <c r="CK216" s="11" t="s">
        <v>1324</v>
      </c>
      <c r="CL216" s="11" t="s">
        <v>1325</v>
      </c>
    </row>
    <row r="217" spans="1:90">
      <c r="D217">
        <f t="shared" ref="D217:D218" si="76">D214/COUNTIF($D$3:$D$179,"=*")</f>
        <v>0.42937853107344631</v>
      </c>
      <c r="G217">
        <f>COUNTIF(G$3:G$179,"=occasionnaly")</f>
        <v>7</v>
      </c>
      <c r="H217">
        <f t="shared" ref="H217:H220" si="77">G217/$B$216</f>
        <v>3.954802259887006E-2</v>
      </c>
      <c r="I217" t="s">
        <v>59</v>
      </c>
      <c r="J217">
        <f>COUNTIF(J3:J179,"=male")</f>
        <v>88</v>
      </c>
      <c r="K217">
        <f t="shared" ref="K217:K218" si="78">J217/$B$216</f>
        <v>0.49717514124293788</v>
      </c>
      <c r="BJ217" s="10" t="s">
        <v>1308</v>
      </c>
      <c r="BK217"/>
      <c r="BL217"/>
      <c r="BS217"/>
      <c r="BT217" t="s">
        <v>1322</v>
      </c>
      <c r="BV217" s="11">
        <f>COUNTIFS($BU3:$BU179,FALSE,BV3:BV179,TRUE)</f>
        <v>21</v>
      </c>
      <c r="BW217" s="11">
        <f t="shared" ref="BW217:CL217" si="79">COUNTIFS($BU3:$BU179,FALSE,BW3:BW179,TRUE)</f>
        <v>21</v>
      </c>
      <c r="BX217" s="11">
        <f t="shared" si="79"/>
        <v>12</v>
      </c>
      <c r="BY217" s="11">
        <f t="shared" si="79"/>
        <v>1</v>
      </c>
      <c r="BZ217" s="11">
        <f t="shared" si="79"/>
        <v>4</v>
      </c>
      <c r="CA217" s="11">
        <f t="shared" si="79"/>
        <v>3</v>
      </c>
      <c r="CB217" s="11">
        <f t="shared" si="79"/>
        <v>5</v>
      </c>
      <c r="CC217" s="11">
        <f t="shared" si="79"/>
        <v>1</v>
      </c>
      <c r="CD217" s="11">
        <f t="shared" si="79"/>
        <v>1</v>
      </c>
      <c r="CE217" s="11">
        <f t="shared" si="79"/>
        <v>1</v>
      </c>
      <c r="CF217" s="11">
        <f t="shared" si="79"/>
        <v>3</v>
      </c>
      <c r="CG217" s="11">
        <f t="shared" si="79"/>
        <v>13</v>
      </c>
      <c r="CH217" s="11">
        <f t="shared" si="79"/>
        <v>0</v>
      </c>
      <c r="CI217" s="11">
        <f t="shared" si="79"/>
        <v>2</v>
      </c>
      <c r="CJ217" s="11">
        <f t="shared" si="79"/>
        <v>2</v>
      </c>
      <c r="CK217" s="11">
        <f t="shared" si="79"/>
        <v>11</v>
      </c>
      <c r="CL217" s="11">
        <f t="shared" si="79"/>
        <v>5</v>
      </c>
    </row>
    <row r="218" spans="1:90">
      <c r="D218">
        <f t="shared" si="76"/>
        <v>0.10169491525423729</v>
      </c>
      <c r="G218">
        <f>COUNTIF(G$3:G$179,"=once_w")</f>
        <v>17</v>
      </c>
      <c r="H218">
        <f t="shared" si="77"/>
        <v>9.6045197740112997E-2</v>
      </c>
      <c r="I218" t="s">
        <v>493</v>
      </c>
      <c r="J218">
        <f>COUNTIF(J3:J179,"=other")</f>
        <v>2</v>
      </c>
      <c r="K218">
        <f t="shared" si="78"/>
        <v>1.1299435028248588E-2</v>
      </c>
      <c r="BJ218" s="12" t="s">
        <v>1137</v>
      </c>
      <c r="BK218" s="12">
        <f>COUNTIF(BK3:BK179, "=positive")</f>
        <v>43</v>
      </c>
      <c r="BL218" s="38">
        <f>BK218/$BK$224</f>
        <v>0.24431818181818182</v>
      </c>
      <c r="BM218" s="40">
        <f>BK218/$BK$222</f>
        <v>0.39814814814814814</v>
      </c>
      <c r="BN218" s="40"/>
      <c r="BO218" s="40"/>
      <c r="BP218" s="40"/>
      <c r="BQ218" s="40"/>
      <c r="BR218" s="42"/>
      <c r="BS218"/>
      <c r="BT218"/>
      <c r="BV218" s="11">
        <f>BV217/$BK$222</f>
        <v>0.19444444444444445</v>
      </c>
      <c r="BW218" s="11">
        <f t="shared" ref="BW218:CL218" si="80">BW217/$BK$222</f>
        <v>0.19444444444444445</v>
      </c>
      <c r="BX218" s="11">
        <f t="shared" si="80"/>
        <v>0.1111111111111111</v>
      </c>
      <c r="BY218" s="11">
        <f t="shared" si="80"/>
        <v>9.2592592592592587E-3</v>
      </c>
      <c r="BZ218" s="11">
        <f t="shared" si="80"/>
        <v>3.7037037037037035E-2</v>
      </c>
      <c r="CA218" s="11">
        <f t="shared" si="80"/>
        <v>2.7777777777777776E-2</v>
      </c>
      <c r="CB218" s="11">
        <f t="shared" si="80"/>
        <v>4.6296296296296294E-2</v>
      </c>
      <c r="CC218" s="11">
        <f t="shared" si="80"/>
        <v>9.2592592592592587E-3</v>
      </c>
      <c r="CD218" s="11">
        <f t="shared" si="80"/>
        <v>9.2592592592592587E-3</v>
      </c>
      <c r="CE218" s="11">
        <f t="shared" si="80"/>
        <v>9.2592592592592587E-3</v>
      </c>
      <c r="CF218" s="11">
        <f t="shared" si="80"/>
        <v>2.7777777777777776E-2</v>
      </c>
      <c r="CG218" s="11">
        <f t="shared" si="80"/>
        <v>0.12037037037037036</v>
      </c>
      <c r="CH218" s="11">
        <f t="shared" si="80"/>
        <v>0</v>
      </c>
      <c r="CI218" s="11">
        <f t="shared" si="80"/>
        <v>1.8518518518518517E-2</v>
      </c>
      <c r="CJ218" s="11">
        <f t="shared" si="80"/>
        <v>1.8518518518518517E-2</v>
      </c>
      <c r="CK218" s="11">
        <f t="shared" si="80"/>
        <v>0.10185185185185185</v>
      </c>
      <c r="CL218" s="11">
        <f t="shared" si="80"/>
        <v>4.6296296296296294E-2</v>
      </c>
    </row>
    <row r="219" spans="1:90">
      <c r="G219">
        <f>COUNTIF(G$3:G$179,"=several_t_w")</f>
        <v>66</v>
      </c>
      <c r="H219">
        <f t="shared" si="77"/>
        <v>0.3728813559322034</v>
      </c>
      <c r="BJ219" s="12" t="s">
        <v>1138</v>
      </c>
      <c r="BK219" s="12">
        <f>COUNTIF(BK3:BK179,"=negative")</f>
        <v>45</v>
      </c>
      <c r="BL219" s="38">
        <f t="shared" ref="BL219:BL224" si="81">BK219/$BK$224</f>
        <v>0.25568181818181818</v>
      </c>
      <c r="BM219" s="40">
        <f t="shared" ref="BM219:BM222" si="82">BK219/$BK$222</f>
        <v>0.41666666666666669</v>
      </c>
      <c r="BN219" s="40"/>
      <c r="BO219" s="40"/>
      <c r="BP219" s="40"/>
      <c r="BQ219" s="40"/>
      <c r="BR219" s="42"/>
      <c r="BS219"/>
      <c r="BT219"/>
    </row>
    <row r="220" spans="1:90">
      <c r="G220">
        <f>COUNTIF(G$3:G$179,"=once_day")</f>
        <v>85</v>
      </c>
      <c r="H220">
        <f t="shared" si="77"/>
        <v>0.48022598870056499</v>
      </c>
      <c r="BJ220" s="12" t="s">
        <v>1140</v>
      </c>
      <c r="BK220" s="12">
        <f>COUNTIF(BK3:BK178,"=neutral")</f>
        <v>5</v>
      </c>
      <c r="BL220" s="38">
        <f t="shared" si="81"/>
        <v>2.8409090909090908E-2</v>
      </c>
      <c r="BM220" s="40">
        <f t="shared" si="82"/>
        <v>4.6296296296296294E-2</v>
      </c>
      <c r="BN220" s="40"/>
      <c r="BO220" s="40"/>
      <c r="BP220" s="40"/>
      <c r="BQ220" s="40"/>
      <c r="BR220" s="42"/>
      <c r="BS220"/>
      <c r="BT220"/>
    </row>
    <row r="221" spans="1:90" s="16" customFormat="1" ht="20" customHeight="1">
      <c r="A221" s="16" t="s">
        <v>1010</v>
      </c>
      <c r="C221" s="16" t="s">
        <v>1328</v>
      </c>
      <c r="V221" s="16">
        <f t="shared" ref="V221:AS221" si="83">AVERAGE(V3:V50)</f>
        <v>3.5625</v>
      </c>
      <c r="W221" s="16">
        <f t="shared" si="83"/>
        <v>4.5625</v>
      </c>
      <c r="X221" s="16">
        <f t="shared" si="83"/>
        <v>3.7708333333333335</v>
      </c>
      <c r="Y221" s="16">
        <f t="shared" si="83"/>
        <v>4.791666666666667</v>
      </c>
      <c r="Z221" s="16">
        <f t="shared" si="83"/>
        <v>4.541666666666667</v>
      </c>
      <c r="AA221" s="16">
        <f t="shared" si="83"/>
        <v>5.416666666666667</v>
      </c>
      <c r="AB221" s="16">
        <f t="shared" si="83"/>
        <v>3.5</v>
      </c>
      <c r="AC221" s="16">
        <f t="shared" si="83"/>
        <v>2.1875</v>
      </c>
      <c r="AD221" s="28">
        <f t="shared" si="83"/>
        <v>3.8125</v>
      </c>
      <c r="AE221" s="29">
        <f t="shared" si="83"/>
        <v>3.9166666666666665</v>
      </c>
      <c r="AF221" s="16">
        <f t="shared" si="83"/>
        <v>4</v>
      </c>
      <c r="AG221" s="16">
        <f t="shared" si="83"/>
        <v>3.7291666666666665</v>
      </c>
      <c r="AH221" s="16">
        <f t="shared" si="83"/>
        <v>3.5833333333333335</v>
      </c>
      <c r="AI221" s="16">
        <f t="shared" si="83"/>
        <v>5.3125</v>
      </c>
      <c r="AJ221" s="16">
        <f t="shared" si="83"/>
        <v>4.104166666666667</v>
      </c>
      <c r="AK221" s="16">
        <f t="shared" si="83"/>
        <v>4.416666666666667</v>
      </c>
      <c r="AL221" s="28">
        <f t="shared" si="83"/>
        <v>3.625</v>
      </c>
      <c r="AM221" s="16">
        <f t="shared" si="83"/>
        <v>3.3541666666666665</v>
      </c>
      <c r="AN221" s="16">
        <f t="shared" si="83"/>
        <v>3.4375</v>
      </c>
      <c r="AO221" s="16">
        <f t="shared" si="83"/>
        <v>3.6875</v>
      </c>
      <c r="AP221" s="16">
        <f t="shared" si="83"/>
        <v>3.2708333333333335</v>
      </c>
      <c r="AQ221" s="28">
        <f t="shared" si="83"/>
        <v>3.3958333333333335</v>
      </c>
      <c r="AR221" s="16">
        <f t="shared" si="83"/>
        <v>6</v>
      </c>
      <c r="AS221" s="16">
        <f t="shared" si="83"/>
        <v>4.75</v>
      </c>
      <c r="BJ221" s="17" t="s">
        <v>1141</v>
      </c>
      <c r="BK221" s="17">
        <f>COUNTIF(BK3:BK179,"=balanced")</f>
        <v>15</v>
      </c>
      <c r="BL221" s="39">
        <f t="shared" si="81"/>
        <v>8.5227272727272721E-2</v>
      </c>
      <c r="BM221" s="40">
        <f t="shared" si="82"/>
        <v>0.1388888888888889</v>
      </c>
      <c r="BN221" s="40"/>
      <c r="BO221" s="40"/>
      <c r="BP221" s="40"/>
      <c r="BQ221" s="40"/>
      <c r="BR221" s="42"/>
      <c r="BU221" s="18"/>
      <c r="BV221" s="18"/>
      <c r="BW221" s="18"/>
      <c r="BX221" s="18"/>
      <c r="BY221" s="18"/>
      <c r="BZ221" s="18"/>
      <c r="CA221" s="18"/>
      <c r="CB221" s="18"/>
      <c r="CC221" s="18"/>
      <c r="CD221" s="18"/>
      <c r="CE221" s="18"/>
      <c r="CF221" s="18"/>
      <c r="CG221" s="18"/>
      <c r="CH221" s="18"/>
      <c r="CI221" s="18"/>
      <c r="CJ221" s="18"/>
      <c r="CK221" s="18"/>
      <c r="CL221" s="18"/>
    </row>
    <row r="222" spans="1:90" s="16" customFormat="1" ht="20" customHeight="1">
      <c r="C222" s="16" t="s">
        <v>1326</v>
      </c>
      <c r="V222" s="16">
        <f t="shared" ref="V222:AS222" si="84">AVERAGE(V52:V99)</f>
        <v>3.8333333333333335</v>
      </c>
      <c r="W222" s="16">
        <f t="shared" si="84"/>
        <v>4.75</v>
      </c>
      <c r="X222" s="16">
        <f t="shared" si="84"/>
        <v>3.875</v>
      </c>
      <c r="Y222" s="16">
        <f t="shared" si="84"/>
        <v>4.5625</v>
      </c>
      <c r="Z222" s="16">
        <f t="shared" si="84"/>
        <v>4.083333333333333</v>
      </c>
      <c r="AA222" s="16">
        <f t="shared" si="84"/>
        <v>4.9375</v>
      </c>
      <c r="AB222" s="16">
        <f t="shared" si="84"/>
        <v>3.5625</v>
      </c>
      <c r="AC222" s="16">
        <f t="shared" si="84"/>
        <v>2.1458333333333335</v>
      </c>
      <c r="AD222" s="28">
        <f t="shared" si="84"/>
        <v>3.8541666666666665</v>
      </c>
      <c r="AE222" s="29">
        <f t="shared" si="84"/>
        <v>3.875</v>
      </c>
      <c r="AF222" s="16">
        <f t="shared" si="84"/>
        <v>3.75</v>
      </c>
      <c r="AG222" s="16">
        <f t="shared" si="84"/>
        <v>3.9791666666666665</v>
      </c>
      <c r="AH222" s="16">
        <f t="shared" si="84"/>
        <v>3.4583333333333335</v>
      </c>
      <c r="AI222" s="16">
        <f t="shared" si="84"/>
        <v>5.3125</v>
      </c>
      <c r="AJ222" s="16">
        <f t="shared" si="84"/>
        <v>4.354166666666667</v>
      </c>
      <c r="AK222" s="16">
        <f t="shared" si="84"/>
        <v>4.208333333333333</v>
      </c>
      <c r="AL222" s="28">
        <f t="shared" si="84"/>
        <v>3.2708333333333335</v>
      </c>
      <c r="AM222" s="16">
        <f t="shared" si="84"/>
        <v>3.8333333333333335</v>
      </c>
      <c r="AN222" s="16">
        <f t="shared" si="84"/>
        <v>3.7916666666666665</v>
      </c>
      <c r="AO222" s="16">
        <f t="shared" si="84"/>
        <v>4.0625</v>
      </c>
      <c r="AP222" s="16">
        <f t="shared" si="84"/>
        <v>3.8125</v>
      </c>
      <c r="AQ222" s="28">
        <f t="shared" si="84"/>
        <v>3.8958333333333335</v>
      </c>
      <c r="AR222" s="16">
        <f t="shared" si="84"/>
        <v>6</v>
      </c>
      <c r="AS222" s="16">
        <f t="shared" si="84"/>
        <v>2.125</v>
      </c>
      <c r="BJ222" s="17" t="s">
        <v>1142</v>
      </c>
      <c r="BK222" s="17">
        <f>SUM(BK218:BK221)</f>
        <v>108</v>
      </c>
      <c r="BL222" s="39">
        <f t="shared" si="81"/>
        <v>0.61363636363636365</v>
      </c>
      <c r="BM222" s="40">
        <f t="shared" si="82"/>
        <v>1</v>
      </c>
      <c r="BN222" s="40"/>
      <c r="BO222" s="40"/>
      <c r="BP222" s="40"/>
      <c r="BQ222" s="40"/>
      <c r="BR222" s="42"/>
      <c r="BU222" s="18"/>
      <c r="BV222" s="18"/>
      <c r="BW222" s="18"/>
      <c r="BX222" s="18"/>
      <c r="BY222" s="18"/>
      <c r="BZ222" s="18"/>
      <c r="CA222" s="18"/>
      <c r="CB222" s="18"/>
      <c r="CC222" s="18"/>
      <c r="CD222" s="18"/>
      <c r="CE222" s="18"/>
      <c r="CF222" s="18"/>
      <c r="CG222" s="18"/>
      <c r="CH222" s="18"/>
      <c r="CI222" s="18"/>
      <c r="CJ222" s="18"/>
      <c r="CK222" s="18"/>
      <c r="CL222" s="18"/>
    </row>
    <row r="223" spans="1:90" s="16" customFormat="1" ht="20" customHeight="1">
      <c r="C223" s="16" t="s">
        <v>1329</v>
      </c>
      <c r="V223" s="16">
        <f t="shared" ref="V223:AS223" si="85">AVERAGE(V101:V145)</f>
        <v>4.0444444444444443</v>
      </c>
      <c r="W223" s="16">
        <f t="shared" si="85"/>
        <v>4.8888888888888893</v>
      </c>
      <c r="X223" s="16">
        <f t="shared" si="85"/>
        <v>3.8222222222222224</v>
      </c>
      <c r="Y223" s="16">
        <f t="shared" si="85"/>
        <v>4.8888888888888893</v>
      </c>
      <c r="Z223" s="16">
        <f t="shared" si="85"/>
        <v>4.333333333333333</v>
      </c>
      <c r="AA223" s="16">
        <f t="shared" si="85"/>
        <v>5.2444444444444445</v>
      </c>
      <c r="AB223" s="16">
        <f t="shared" si="85"/>
        <v>3.7333333333333334</v>
      </c>
      <c r="AC223" s="16">
        <f t="shared" si="85"/>
        <v>1.9111111111111112</v>
      </c>
      <c r="AD223" s="28">
        <f t="shared" si="85"/>
        <v>4.0888888888888886</v>
      </c>
      <c r="AE223" s="29">
        <f t="shared" si="85"/>
        <v>4.333333333333333</v>
      </c>
      <c r="AF223" s="16">
        <f t="shared" si="85"/>
        <v>4.5333333333333332</v>
      </c>
      <c r="AG223" s="16">
        <f t="shared" si="85"/>
        <v>4.3555555555555552</v>
      </c>
      <c r="AH223" s="16">
        <f t="shared" si="85"/>
        <v>3.9777777777777779</v>
      </c>
      <c r="AI223" s="16">
        <f t="shared" si="85"/>
        <v>5.4666666666666668</v>
      </c>
      <c r="AJ223" s="16">
        <f t="shared" si="85"/>
        <v>4.7111111111111112</v>
      </c>
      <c r="AK223" s="16">
        <f t="shared" si="85"/>
        <v>4.666666666666667</v>
      </c>
      <c r="AL223" s="28">
        <f t="shared" si="85"/>
        <v>4</v>
      </c>
      <c r="AM223" s="16">
        <f t="shared" si="85"/>
        <v>3.5333333333333332</v>
      </c>
      <c r="AN223" s="16">
        <f t="shared" si="85"/>
        <v>3.6</v>
      </c>
      <c r="AO223" s="16">
        <f t="shared" si="85"/>
        <v>4.0222222222222221</v>
      </c>
      <c r="AP223" s="16">
        <f t="shared" si="85"/>
        <v>3.5777777777777779</v>
      </c>
      <c r="AQ223" s="28">
        <f t="shared" si="85"/>
        <v>3.4888888888888889</v>
      </c>
      <c r="AR223" s="16">
        <f t="shared" si="85"/>
        <v>6</v>
      </c>
      <c r="AS223" s="16">
        <f t="shared" si="85"/>
        <v>4.5999999999999996</v>
      </c>
      <c r="BJ223" s="17" t="s">
        <v>1139</v>
      </c>
      <c r="BK223" s="17">
        <f>COUNTIF(BK3:BK179, "=no comment")</f>
        <v>68</v>
      </c>
      <c r="BL223" s="39">
        <f t="shared" si="81"/>
        <v>0.38636363636363635</v>
      </c>
      <c r="BM223" s="40"/>
      <c r="BN223" s="40"/>
      <c r="BO223" s="40"/>
      <c r="BP223" s="40"/>
      <c r="BQ223" s="40"/>
      <c r="BR223" s="42"/>
      <c r="BU223" s="18"/>
      <c r="BV223" s="18"/>
      <c r="BW223" s="18"/>
      <c r="BX223" s="18"/>
      <c r="BY223" s="18"/>
      <c r="BZ223" s="18"/>
      <c r="CA223" s="18"/>
      <c r="CB223" s="18"/>
      <c r="CC223" s="18"/>
      <c r="CD223" s="18"/>
      <c r="CE223" s="18"/>
      <c r="CF223" s="18"/>
      <c r="CG223" s="18"/>
      <c r="CH223" s="18"/>
      <c r="CI223" s="18"/>
      <c r="CJ223" s="18"/>
      <c r="CK223" s="18"/>
      <c r="CL223" s="18"/>
    </row>
    <row r="224" spans="1:90" s="16" customFormat="1" ht="20" customHeight="1">
      <c r="C224" s="16" t="s">
        <v>1327</v>
      </c>
      <c r="V224" s="16">
        <f t="shared" ref="V224:AS224" si="86">AVERAGE(V146:V179)</f>
        <v>3.9705882352941178</v>
      </c>
      <c r="W224" s="16">
        <f t="shared" si="86"/>
        <v>4.7352941176470589</v>
      </c>
      <c r="X224" s="16">
        <f t="shared" si="86"/>
        <v>3.4411764705882355</v>
      </c>
      <c r="Y224" s="16">
        <f t="shared" si="86"/>
        <v>4.4411764705882355</v>
      </c>
      <c r="Z224" s="16">
        <f t="shared" si="86"/>
        <v>3.7941176470588234</v>
      </c>
      <c r="AA224" s="16">
        <f t="shared" si="86"/>
        <v>4.4117647058823533</v>
      </c>
      <c r="AB224" s="16">
        <f t="shared" si="86"/>
        <v>2.7352941176470589</v>
      </c>
      <c r="AC224" s="16">
        <f t="shared" si="86"/>
        <v>2.9411764705882355</v>
      </c>
      <c r="AD224" s="28">
        <f t="shared" si="86"/>
        <v>3.0588235294117645</v>
      </c>
      <c r="AE224" s="29">
        <f t="shared" si="86"/>
        <v>3.8529411764705883</v>
      </c>
      <c r="AF224" s="16">
        <f t="shared" si="86"/>
        <v>4.117647058823529</v>
      </c>
      <c r="AG224" s="16">
        <f t="shared" si="86"/>
        <v>3.8235294117647061</v>
      </c>
      <c r="AH224" s="16">
        <f t="shared" si="86"/>
        <v>3.1764705882352939</v>
      </c>
      <c r="AI224" s="16">
        <f t="shared" si="86"/>
        <v>5.1470588235294121</v>
      </c>
      <c r="AJ224" s="16">
        <f t="shared" si="86"/>
        <v>3.8529411764705883</v>
      </c>
      <c r="AK224" s="16">
        <f t="shared" si="86"/>
        <v>4.382352941176471</v>
      </c>
      <c r="AL224" s="28">
        <f t="shared" si="86"/>
        <v>2.7058823529411766</v>
      </c>
      <c r="AM224" s="16">
        <f t="shared" si="86"/>
        <v>3.2352941176470589</v>
      </c>
      <c r="AN224" s="16">
        <f t="shared" si="86"/>
        <v>3.2352941176470589</v>
      </c>
      <c r="AO224" s="16">
        <f t="shared" si="86"/>
        <v>3.5294117647058822</v>
      </c>
      <c r="AP224" s="16">
        <f t="shared" si="86"/>
        <v>3.1176470588235294</v>
      </c>
      <c r="AQ224" s="28">
        <f t="shared" si="86"/>
        <v>3.2058823529411766</v>
      </c>
      <c r="AR224" s="16">
        <f t="shared" si="86"/>
        <v>5.9117647058823533</v>
      </c>
      <c r="AS224" s="16">
        <f t="shared" si="86"/>
        <v>1.0294117647058822</v>
      </c>
      <c r="BD224" s="16">
        <v>1</v>
      </c>
      <c r="BJ224" s="17" t="s">
        <v>1143</v>
      </c>
      <c r="BK224" s="17">
        <f>SUM(BK222:BK223)</f>
        <v>176</v>
      </c>
      <c r="BL224" s="39">
        <f t="shared" si="81"/>
        <v>1</v>
      </c>
      <c r="BM224" s="40"/>
      <c r="BN224" s="40"/>
      <c r="BO224" s="40"/>
      <c r="BP224" s="40"/>
      <c r="BQ224" s="40"/>
      <c r="BR224" s="42"/>
      <c r="BU224" s="18"/>
      <c r="BV224" s="18"/>
      <c r="BW224" s="18"/>
      <c r="BX224" s="18"/>
      <c r="BY224" s="18"/>
      <c r="BZ224" s="18"/>
      <c r="CA224" s="18"/>
      <c r="CB224" s="18"/>
      <c r="CC224" s="18"/>
      <c r="CD224" s="18"/>
      <c r="CE224" s="18"/>
      <c r="CF224" s="18"/>
      <c r="CG224" s="18"/>
      <c r="CH224" s="18"/>
      <c r="CI224" s="18"/>
      <c r="CJ224" s="18"/>
      <c r="CK224" s="18"/>
      <c r="CL224" s="18"/>
    </row>
    <row r="225" spans="2:90" s="16" customFormat="1" ht="20" customHeight="1">
      <c r="AD225" s="29"/>
      <c r="AE225" s="29"/>
      <c r="AL225" s="29"/>
      <c r="AQ225" s="29"/>
      <c r="BJ225" s="17"/>
      <c r="BK225" s="17"/>
      <c r="BL225" s="39"/>
      <c r="BM225" s="42"/>
      <c r="BN225" s="42"/>
      <c r="BO225" s="42"/>
      <c r="BP225" s="42"/>
      <c r="BQ225" s="42"/>
      <c r="BR225" s="42"/>
      <c r="BU225" s="18"/>
      <c r="BV225" s="18"/>
      <c r="BW225" s="18"/>
      <c r="BX225" s="18"/>
      <c r="BY225" s="18"/>
      <c r="BZ225" s="18"/>
      <c r="CA225" s="18"/>
      <c r="CB225" s="18"/>
      <c r="CC225" s="18"/>
      <c r="CD225" s="18"/>
      <c r="CE225" s="18"/>
      <c r="CF225" s="18"/>
      <c r="CG225" s="18"/>
      <c r="CH225" s="18"/>
      <c r="CI225" s="18"/>
      <c r="CJ225" s="18"/>
      <c r="CK225" s="18"/>
      <c r="CL225" s="18"/>
    </row>
    <row r="226" spans="2:90" s="16" customFormat="1" ht="20" customHeight="1">
      <c r="B226" s="16" t="s">
        <v>1349</v>
      </c>
      <c r="C226" s="16" t="s">
        <v>1328</v>
      </c>
      <c r="V226" s="16">
        <f>AVERAGEIF($S$3:$S$50,"=1",V3:V50)</f>
        <v>3.2916666666666665</v>
      </c>
      <c r="W226" s="16">
        <f t="shared" ref="W226:AS226" si="87">AVERAGEIF($S$3:$S$50,"=1",W3:W50)</f>
        <v>4.583333333333333</v>
      </c>
      <c r="X226" s="16">
        <f t="shared" si="87"/>
        <v>3.4166666666666665</v>
      </c>
      <c r="Y226" s="16">
        <f t="shared" si="87"/>
        <v>4.958333333333333</v>
      </c>
      <c r="Z226" s="16">
        <f t="shared" si="87"/>
        <v>4.416666666666667</v>
      </c>
      <c r="AA226" s="16">
        <f t="shared" si="87"/>
        <v>5.416666666666667</v>
      </c>
      <c r="AB226" s="16">
        <f t="shared" si="87"/>
        <v>3.375</v>
      </c>
      <c r="AC226" s="16">
        <f t="shared" si="87"/>
        <v>2.2916666666666665</v>
      </c>
      <c r="AD226" s="16">
        <f t="shared" si="87"/>
        <v>3.7083333333333335</v>
      </c>
      <c r="AE226" s="16">
        <f t="shared" si="87"/>
        <v>3.5416666666666665</v>
      </c>
      <c r="AF226" s="16">
        <f t="shared" si="87"/>
        <v>3.75</v>
      </c>
      <c r="AG226" s="16">
        <f t="shared" si="87"/>
        <v>3.625</v>
      </c>
      <c r="AH226" s="16">
        <f t="shared" si="87"/>
        <v>3.5</v>
      </c>
      <c r="AI226" s="16">
        <f t="shared" si="87"/>
        <v>5.416666666666667</v>
      </c>
      <c r="AJ226" s="16">
        <f t="shared" si="87"/>
        <v>3.8333333333333335</v>
      </c>
      <c r="AK226" s="16">
        <f t="shared" si="87"/>
        <v>4.625</v>
      </c>
      <c r="AL226" s="16">
        <f t="shared" si="87"/>
        <v>3.5</v>
      </c>
      <c r="AM226" s="16">
        <f t="shared" si="87"/>
        <v>3.0833333333333335</v>
      </c>
      <c r="AN226" s="16">
        <f t="shared" si="87"/>
        <v>3.2083333333333335</v>
      </c>
      <c r="AO226" s="16">
        <f t="shared" si="87"/>
        <v>3.4583333333333335</v>
      </c>
      <c r="AP226" s="16">
        <f t="shared" si="87"/>
        <v>2.9583333333333335</v>
      </c>
      <c r="AQ226" s="16">
        <f t="shared" si="87"/>
        <v>3.1666666666666665</v>
      </c>
      <c r="AR226" s="16">
        <f t="shared" si="87"/>
        <v>6</v>
      </c>
      <c r="AS226" s="16">
        <f t="shared" si="87"/>
        <v>4.875</v>
      </c>
      <c r="BJ226" s="17"/>
      <c r="BK226" s="17"/>
      <c r="BL226" s="39"/>
      <c r="BM226" s="42"/>
      <c r="BN226" s="42"/>
      <c r="BO226" s="42"/>
      <c r="BP226" s="42"/>
      <c r="BQ226" s="42"/>
      <c r="BR226" s="42"/>
      <c r="BU226" s="18"/>
      <c r="BV226" s="18"/>
      <c r="BW226" s="18"/>
      <c r="BX226" s="18"/>
      <c r="BY226" s="18"/>
      <c r="BZ226" s="18"/>
      <c r="CA226" s="18"/>
      <c r="CB226" s="18"/>
      <c r="CC226" s="18"/>
      <c r="CD226" s="18"/>
      <c r="CE226" s="18"/>
      <c r="CF226" s="18"/>
      <c r="CG226" s="18"/>
      <c r="CH226" s="18"/>
      <c r="CI226" s="18"/>
      <c r="CJ226" s="18"/>
      <c r="CK226" s="18"/>
      <c r="CL226" s="18"/>
    </row>
    <row r="227" spans="2:90" s="16" customFormat="1" ht="20" customHeight="1">
      <c r="C227" s="16" t="s">
        <v>1326</v>
      </c>
      <c r="V227" s="16">
        <f>AVERAGEIF($S$51:$S$99,"=1",V51:V99)</f>
        <v>3.3913043478260869</v>
      </c>
      <c r="W227" s="16">
        <f t="shared" ref="W227:AS227" si="88">AVERAGEIF($S$51:$S$99,"=1",W51:W99)</f>
        <v>4.4782608695652177</v>
      </c>
      <c r="X227" s="16">
        <f t="shared" si="88"/>
        <v>3.3913043478260869</v>
      </c>
      <c r="Y227" s="16">
        <f t="shared" si="88"/>
        <v>4.3043478260869561</v>
      </c>
      <c r="Z227" s="16">
        <f t="shared" si="88"/>
        <v>3.652173913043478</v>
      </c>
      <c r="AA227" s="16">
        <f t="shared" si="88"/>
        <v>4.6521739130434785</v>
      </c>
      <c r="AB227" s="16">
        <f t="shared" si="88"/>
        <v>3.347826086956522</v>
      </c>
      <c r="AC227" s="16">
        <f t="shared" si="88"/>
        <v>2.5652173913043477</v>
      </c>
      <c r="AD227" s="16">
        <f t="shared" si="88"/>
        <v>3.4347826086956523</v>
      </c>
      <c r="AE227" s="16">
        <f t="shared" si="88"/>
        <v>3.7826086956521738</v>
      </c>
      <c r="AF227" s="16">
        <f t="shared" si="88"/>
        <v>3.4347826086956523</v>
      </c>
      <c r="AG227" s="16">
        <f t="shared" si="88"/>
        <v>3.652173913043478</v>
      </c>
      <c r="AH227" s="16">
        <f t="shared" si="88"/>
        <v>3.1739130434782608</v>
      </c>
      <c r="AI227" s="16">
        <f t="shared" si="88"/>
        <v>5.1739130434782608</v>
      </c>
      <c r="AJ227" s="16">
        <f t="shared" si="88"/>
        <v>4.0869565217391308</v>
      </c>
      <c r="AK227" s="16">
        <f t="shared" si="88"/>
        <v>4.1304347826086953</v>
      </c>
      <c r="AL227" s="16">
        <f t="shared" si="88"/>
        <v>3.347826086956522</v>
      </c>
      <c r="AM227" s="16">
        <f t="shared" si="88"/>
        <v>3.4782608695652173</v>
      </c>
      <c r="AN227" s="16">
        <f t="shared" si="88"/>
        <v>3.3043478260869565</v>
      </c>
      <c r="AO227" s="16">
        <f t="shared" si="88"/>
        <v>3.7391304347826089</v>
      </c>
      <c r="AP227" s="16">
        <f t="shared" si="88"/>
        <v>3.2608695652173911</v>
      </c>
      <c r="AQ227" s="16">
        <f t="shared" si="88"/>
        <v>3.4347826086956523</v>
      </c>
      <c r="AR227" s="16">
        <f t="shared" si="88"/>
        <v>6</v>
      </c>
      <c r="AS227" s="16">
        <f t="shared" si="88"/>
        <v>2.1304347826086958</v>
      </c>
      <c r="BJ227" s="17"/>
      <c r="BK227" s="17"/>
      <c r="BL227" s="39"/>
      <c r="BM227" s="42"/>
      <c r="BN227" s="42"/>
      <c r="BO227" s="42"/>
      <c r="BP227" s="42"/>
      <c r="BQ227" s="42"/>
      <c r="BR227" s="42"/>
      <c r="BU227" s="18"/>
      <c r="BV227" s="18"/>
      <c r="BW227" s="18"/>
      <c r="BX227" s="18"/>
      <c r="BY227" s="18"/>
      <c r="BZ227" s="18"/>
      <c r="CA227" s="18"/>
      <c r="CB227" s="18"/>
      <c r="CC227" s="18"/>
      <c r="CD227" s="18"/>
      <c r="CE227" s="18"/>
      <c r="CF227" s="18"/>
      <c r="CG227" s="18"/>
      <c r="CH227" s="18"/>
      <c r="CI227" s="18"/>
      <c r="CJ227" s="18"/>
      <c r="CK227" s="18"/>
      <c r="CL227" s="18"/>
    </row>
    <row r="228" spans="2:90" s="16" customFormat="1" ht="20" customHeight="1">
      <c r="C228" s="16" t="s">
        <v>1329</v>
      </c>
      <c r="V228" s="16">
        <f>AVERAGEIF($S$100:$S$145,"=1",V100:V145)</f>
        <v>3.8214285714285716</v>
      </c>
      <c r="W228" s="16">
        <f t="shared" ref="W228:AS228" si="89">AVERAGEIF($S$100:$S$145,"=1",W100:W145)</f>
        <v>4.75</v>
      </c>
      <c r="X228" s="16">
        <f t="shared" si="89"/>
        <v>3.8571428571428572</v>
      </c>
      <c r="Y228" s="16">
        <f t="shared" si="89"/>
        <v>5</v>
      </c>
      <c r="Z228" s="16">
        <f t="shared" si="89"/>
        <v>4.3214285714285712</v>
      </c>
      <c r="AA228" s="16">
        <f t="shared" si="89"/>
        <v>5.4285714285714288</v>
      </c>
      <c r="AB228" s="16">
        <f t="shared" si="89"/>
        <v>3.8571428571428572</v>
      </c>
      <c r="AC228" s="16">
        <f t="shared" si="89"/>
        <v>2.1785714285714284</v>
      </c>
      <c r="AD228" s="16">
        <f t="shared" si="89"/>
        <v>3.8214285714285716</v>
      </c>
      <c r="AE228" s="16">
        <f t="shared" si="89"/>
        <v>4.4642857142857144</v>
      </c>
      <c r="AF228" s="16">
        <f t="shared" si="89"/>
        <v>4.4642857142857144</v>
      </c>
      <c r="AG228" s="16">
        <f t="shared" si="89"/>
        <v>4.3214285714285712</v>
      </c>
      <c r="AH228" s="16">
        <f t="shared" si="89"/>
        <v>3.7142857142857144</v>
      </c>
      <c r="AI228" s="16">
        <f t="shared" si="89"/>
        <v>5.3928571428571432</v>
      </c>
      <c r="AJ228" s="16">
        <f t="shared" si="89"/>
        <v>4.75</v>
      </c>
      <c r="AK228" s="16">
        <f t="shared" si="89"/>
        <v>4.8214285714285712</v>
      </c>
      <c r="AL228" s="16">
        <f t="shared" si="89"/>
        <v>4.1785714285714288</v>
      </c>
      <c r="AM228" s="16">
        <f t="shared" si="89"/>
        <v>3.2142857142857144</v>
      </c>
      <c r="AN228" s="16">
        <f t="shared" si="89"/>
        <v>3.25</v>
      </c>
      <c r="AO228" s="16">
        <f t="shared" si="89"/>
        <v>3.8571428571428572</v>
      </c>
      <c r="AP228" s="16">
        <f t="shared" si="89"/>
        <v>3.0714285714285716</v>
      </c>
      <c r="AQ228" s="16">
        <f t="shared" si="89"/>
        <v>3.1785714285714284</v>
      </c>
      <c r="AR228" s="16">
        <f t="shared" si="89"/>
        <v>6</v>
      </c>
      <c r="AS228" s="16">
        <f t="shared" si="89"/>
        <v>4.9285714285714288</v>
      </c>
      <c r="BJ228" s="17"/>
      <c r="BK228" s="17"/>
      <c r="BL228" s="39"/>
      <c r="BM228" s="42"/>
      <c r="BN228" s="42"/>
      <c r="BO228" s="42"/>
      <c r="BP228" s="42"/>
      <c r="BQ228" s="42"/>
      <c r="BR228" s="42"/>
      <c r="BU228" s="18"/>
      <c r="BV228" s="18"/>
      <c r="BW228" s="18"/>
      <c r="BX228" s="18"/>
      <c r="BY228" s="18"/>
      <c r="BZ228" s="18"/>
      <c r="CA228" s="18"/>
      <c r="CB228" s="18"/>
      <c r="CC228" s="18"/>
      <c r="CD228" s="18"/>
      <c r="CE228" s="18"/>
      <c r="CF228" s="18"/>
      <c r="CG228" s="18"/>
      <c r="CH228" s="18"/>
      <c r="CI228" s="18"/>
      <c r="CJ228" s="18"/>
      <c r="CK228" s="18"/>
      <c r="CL228" s="18"/>
    </row>
    <row r="229" spans="2:90" s="16" customFormat="1" ht="20" customHeight="1">
      <c r="C229" s="16" t="s">
        <v>1327</v>
      </c>
      <c r="V229" s="16">
        <f>AVERAGEIF($S$146:$S$179,"=1",V146:V179)</f>
        <v>4</v>
      </c>
      <c r="W229" s="16">
        <f t="shared" ref="W229:AS229" si="90">AVERAGEIF($S$146:$S$179,"=1",W146:W179)</f>
        <v>4.8571428571428568</v>
      </c>
      <c r="X229" s="16">
        <f t="shared" si="90"/>
        <v>3.5238095238095237</v>
      </c>
      <c r="Y229" s="16">
        <f t="shared" si="90"/>
        <v>4.333333333333333</v>
      </c>
      <c r="Z229" s="16">
        <f t="shared" si="90"/>
        <v>3.5714285714285716</v>
      </c>
      <c r="AA229" s="16">
        <f t="shared" si="90"/>
        <v>4.666666666666667</v>
      </c>
      <c r="AB229" s="16">
        <f t="shared" si="90"/>
        <v>2.8571428571428572</v>
      </c>
      <c r="AC229" s="16">
        <f t="shared" si="90"/>
        <v>2.8571428571428572</v>
      </c>
      <c r="AD229" s="16">
        <f t="shared" si="90"/>
        <v>3.1428571428571428</v>
      </c>
      <c r="AE229" s="16">
        <f t="shared" si="90"/>
        <v>3.7142857142857144</v>
      </c>
      <c r="AF229" s="16">
        <f t="shared" si="90"/>
        <v>4.0476190476190474</v>
      </c>
      <c r="AG229" s="16">
        <f t="shared" si="90"/>
        <v>4.1428571428571432</v>
      </c>
      <c r="AH229" s="16">
        <f t="shared" si="90"/>
        <v>3.4285714285714284</v>
      </c>
      <c r="AI229" s="16">
        <f t="shared" si="90"/>
        <v>5.2857142857142856</v>
      </c>
      <c r="AJ229" s="16">
        <f t="shared" si="90"/>
        <v>3.7142857142857144</v>
      </c>
      <c r="AK229" s="16">
        <f t="shared" si="90"/>
        <v>4.5238095238095237</v>
      </c>
      <c r="AL229" s="16">
        <f t="shared" si="90"/>
        <v>2.6666666666666665</v>
      </c>
      <c r="AM229" s="16">
        <f t="shared" si="90"/>
        <v>3.1904761904761907</v>
      </c>
      <c r="AN229" s="16">
        <f t="shared" si="90"/>
        <v>3.1904761904761907</v>
      </c>
      <c r="AO229" s="16">
        <f t="shared" si="90"/>
        <v>3.4761904761904763</v>
      </c>
      <c r="AP229" s="16">
        <f t="shared" si="90"/>
        <v>3.0952380952380953</v>
      </c>
      <c r="AQ229" s="16">
        <f t="shared" si="90"/>
        <v>3.1428571428571428</v>
      </c>
      <c r="AR229" s="16">
        <f t="shared" si="90"/>
        <v>6</v>
      </c>
      <c r="AS229" s="16">
        <f t="shared" si="90"/>
        <v>0.80952380952380953</v>
      </c>
      <c r="BM229" s="11"/>
      <c r="BN229" s="11"/>
      <c r="BO229" s="11"/>
      <c r="BP229" s="11"/>
      <c r="BQ229" s="11"/>
      <c r="BR229" s="11"/>
      <c r="BU229" s="18"/>
      <c r="BV229" s="18"/>
      <c r="BW229" s="18"/>
      <c r="BX229" s="18"/>
      <c r="BY229" s="18"/>
      <c r="BZ229" s="18"/>
      <c r="CA229" s="18"/>
      <c r="CB229" s="18"/>
      <c r="CC229" s="18"/>
      <c r="CD229" s="18"/>
      <c r="CE229" s="18"/>
      <c r="CF229" s="18"/>
      <c r="CG229" s="18"/>
      <c r="CH229" s="18"/>
      <c r="CI229" s="18"/>
      <c r="CJ229" s="18"/>
      <c r="CK229" s="18"/>
      <c r="CL229" s="18"/>
    </row>
    <row r="230" spans="2:90" s="16" customFormat="1" ht="20" customHeight="1">
      <c r="C230"/>
      <c r="AE230" s="29"/>
      <c r="BM230" s="11"/>
      <c r="BN230" s="11"/>
      <c r="BO230" s="11"/>
      <c r="BP230" s="11"/>
      <c r="BQ230" s="11"/>
      <c r="BR230" s="11"/>
      <c r="BU230" s="18"/>
      <c r="BV230" s="18"/>
      <c r="BW230" s="18"/>
      <c r="BX230" s="18"/>
      <c r="BY230" s="18"/>
      <c r="BZ230" s="18"/>
      <c r="CA230" s="18"/>
      <c r="CB230" s="18"/>
      <c r="CC230" s="18"/>
      <c r="CD230" s="18"/>
      <c r="CE230" s="18"/>
      <c r="CF230" s="18"/>
      <c r="CG230" s="18"/>
      <c r="CH230" s="18"/>
      <c r="CI230" s="18"/>
      <c r="CJ230" s="18"/>
      <c r="CK230" s="18"/>
      <c r="CL230" s="18"/>
    </row>
    <row r="231" spans="2:90" s="16" customFormat="1" ht="20" customHeight="1">
      <c r="B231" s="16" t="s">
        <v>1344</v>
      </c>
      <c r="C231" s="16" t="s">
        <v>1328</v>
      </c>
      <c r="V231" s="16">
        <f>AVERAGEIF($S$3:$S$50,"=0",V3:V50)</f>
        <v>4</v>
      </c>
      <c r="W231" s="16">
        <f>AVERAGEIF($S$3:$S$50,"=0",W3:W50)</f>
        <v>4.6956521739130439</v>
      </c>
      <c r="X231" s="16">
        <f t="shared" ref="X231:AS231" si="91">AVERAGEIF($S$3:$S$50,"=0",X3:X50)</f>
        <v>4.3043478260869561</v>
      </c>
      <c r="Y231" s="16">
        <f t="shared" si="91"/>
        <v>4.8260869565217392</v>
      </c>
      <c r="Z231" s="16">
        <f t="shared" si="91"/>
        <v>4.8695652173913047</v>
      </c>
      <c r="AA231" s="16">
        <f t="shared" si="91"/>
        <v>5.4782608695652177</v>
      </c>
      <c r="AB231" s="16">
        <f t="shared" si="91"/>
        <v>3.7826086956521738</v>
      </c>
      <c r="AC231" s="16">
        <f t="shared" si="91"/>
        <v>1.9130434782608696</v>
      </c>
      <c r="AD231" s="16">
        <f t="shared" si="91"/>
        <v>4.0869565217391308</v>
      </c>
      <c r="AE231" s="16">
        <f t="shared" si="91"/>
        <v>4.3913043478260869</v>
      </c>
      <c r="AF231" s="16">
        <f t="shared" si="91"/>
        <v>4.4347826086956523</v>
      </c>
      <c r="AG231" s="16">
        <f t="shared" si="91"/>
        <v>4</v>
      </c>
      <c r="AH231" s="16">
        <f t="shared" si="91"/>
        <v>3.8260869565217392</v>
      </c>
      <c r="AI231" s="16">
        <f t="shared" si="91"/>
        <v>5.2173913043478262</v>
      </c>
      <c r="AJ231" s="16">
        <f t="shared" si="91"/>
        <v>4.5217391304347823</v>
      </c>
      <c r="AK231" s="16">
        <f t="shared" si="91"/>
        <v>4.3913043478260869</v>
      </c>
      <c r="AL231" s="16">
        <f t="shared" si="91"/>
        <v>3.9130434782608696</v>
      </c>
      <c r="AM231" s="16">
        <f t="shared" si="91"/>
        <v>3.6956521739130435</v>
      </c>
      <c r="AN231" s="16">
        <f t="shared" si="91"/>
        <v>3.7826086956521738</v>
      </c>
      <c r="AO231" s="16">
        <f t="shared" si="91"/>
        <v>4.0434782608695654</v>
      </c>
      <c r="AP231" s="16">
        <f t="shared" si="91"/>
        <v>3.6956521739130435</v>
      </c>
      <c r="AQ231" s="16">
        <f t="shared" si="91"/>
        <v>3.7391304347826089</v>
      </c>
      <c r="AR231" s="16">
        <f t="shared" si="91"/>
        <v>6</v>
      </c>
      <c r="AS231" s="16">
        <f t="shared" si="91"/>
        <v>4.6521739130434785</v>
      </c>
      <c r="BM231" s="11"/>
      <c r="BN231" s="11"/>
      <c r="BO231" s="11"/>
      <c r="BP231" s="11"/>
      <c r="BQ231" s="11"/>
      <c r="BR231" s="11"/>
      <c r="BU231" s="18"/>
      <c r="BV231" s="18"/>
      <c r="BW231" s="18"/>
      <c r="BX231" s="18"/>
      <c r="BY231" s="18"/>
      <c r="BZ231" s="18"/>
      <c r="CA231" s="18"/>
      <c r="CB231" s="18"/>
      <c r="CC231" s="18"/>
      <c r="CD231" s="18"/>
      <c r="CE231" s="18"/>
      <c r="CF231" s="18"/>
      <c r="CG231" s="18"/>
      <c r="CH231" s="18"/>
      <c r="CI231" s="18"/>
      <c r="CJ231" s="18"/>
      <c r="CK231" s="18"/>
      <c r="CL231" s="18"/>
    </row>
    <row r="232" spans="2:90" s="16" customFormat="1" ht="20" customHeight="1">
      <c r="C232" s="16" t="s">
        <v>1326</v>
      </c>
      <c r="V232" s="16">
        <f>AVERAGEIF($S$51:$S$99,"=0",V51:V99)</f>
        <v>4.2692307692307692</v>
      </c>
      <c r="W232" s="16">
        <f t="shared" ref="W232:AS232" si="92">AVERAGEIF($S$51:$S$99,"=0",W51:W99)</f>
        <v>5</v>
      </c>
      <c r="X232" s="16">
        <f t="shared" si="92"/>
        <v>4.3461538461538458</v>
      </c>
      <c r="Y232" s="16">
        <f t="shared" si="92"/>
        <v>4.8461538461538458</v>
      </c>
      <c r="Z232" s="16">
        <f t="shared" si="92"/>
        <v>4.5</v>
      </c>
      <c r="AA232" s="16">
        <f t="shared" si="92"/>
        <v>5.1923076923076925</v>
      </c>
      <c r="AB232" s="16">
        <f t="shared" si="92"/>
        <v>3.8076923076923075</v>
      </c>
      <c r="AC232" s="16">
        <f t="shared" si="92"/>
        <v>1.7692307692307692</v>
      </c>
      <c r="AD232" s="16">
        <f t="shared" si="92"/>
        <v>4.2307692307692308</v>
      </c>
      <c r="AE232" s="16">
        <f t="shared" si="92"/>
        <v>4</v>
      </c>
      <c r="AF232" s="16">
        <f t="shared" si="92"/>
        <v>4.0769230769230766</v>
      </c>
      <c r="AG232" s="16">
        <f t="shared" si="92"/>
        <v>4.3076923076923075</v>
      </c>
      <c r="AH232" s="16">
        <f t="shared" si="92"/>
        <v>3.7307692307692308</v>
      </c>
      <c r="AI232" s="16">
        <f t="shared" si="92"/>
        <v>5.4615384615384617</v>
      </c>
      <c r="AJ232" s="16">
        <f t="shared" si="92"/>
        <v>4.615384615384615</v>
      </c>
      <c r="AK232" s="16">
        <f t="shared" si="92"/>
        <v>4.3076923076923075</v>
      </c>
      <c r="AL232" s="16">
        <f t="shared" si="92"/>
        <v>3.2307692307692308</v>
      </c>
      <c r="AM232" s="16">
        <f t="shared" si="92"/>
        <v>4.1923076923076925</v>
      </c>
      <c r="AN232" s="16">
        <f t="shared" si="92"/>
        <v>4.2692307692307692</v>
      </c>
      <c r="AO232" s="16">
        <f t="shared" si="92"/>
        <v>4.384615384615385</v>
      </c>
      <c r="AP232" s="16">
        <f t="shared" si="92"/>
        <v>4.3461538461538458</v>
      </c>
      <c r="AQ232" s="16">
        <f t="shared" si="92"/>
        <v>4.3461538461538458</v>
      </c>
      <c r="AR232" s="16">
        <f t="shared" si="92"/>
        <v>6</v>
      </c>
      <c r="AS232" s="16">
        <f t="shared" si="92"/>
        <v>2.1538461538461537</v>
      </c>
      <c r="BM232" s="11"/>
      <c r="BN232" s="11"/>
      <c r="BO232" s="11"/>
      <c r="BP232" s="11"/>
      <c r="BQ232" s="11"/>
      <c r="BR232" s="11"/>
      <c r="BU232" s="18"/>
      <c r="BV232" s="18"/>
      <c r="BW232" s="18"/>
      <c r="BX232" s="18"/>
      <c r="BY232" s="18"/>
      <c r="BZ232" s="18"/>
      <c r="CA232" s="18"/>
      <c r="CB232" s="18"/>
      <c r="CC232" s="18"/>
      <c r="CD232" s="18"/>
      <c r="CE232" s="18"/>
      <c r="CF232" s="18"/>
      <c r="CG232" s="18"/>
      <c r="CH232" s="18"/>
      <c r="CI232" s="18"/>
      <c r="CJ232" s="18"/>
      <c r="CK232" s="18"/>
      <c r="CL232" s="18"/>
    </row>
    <row r="233" spans="2:90" s="16" customFormat="1" ht="20" customHeight="1">
      <c r="C233" s="16" t="s">
        <v>1329</v>
      </c>
      <c r="V233" s="16">
        <f>AVERAGEIF($S$100:$S$145,"=0",V100:V145)</f>
        <v>4.4705882352941178</v>
      </c>
      <c r="W233" s="16">
        <f t="shared" ref="W233:AS233" si="93">AVERAGEIF($S$100:$S$145,"=0",W100:W145)</f>
        <v>5.117647058823529</v>
      </c>
      <c r="X233" s="16">
        <f t="shared" si="93"/>
        <v>3.8235294117647061</v>
      </c>
      <c r="Y233" s="16">
        <f t="shared" si="93"/>
        <v>4.7647058823529411</v>
      </c>
      <c r="Z233" s="16">
        <f t="shared" si="93"/>
        <v>4.3529411764705879</v>
      </c>
      <c r="AA233" s="16">
        <f t="shared" si="93"/>
        <v>5</v>
      </c>
      <c r="AB233" s="16">
        <f t="shared" si="93"/>
        <v>3.6470588235294117</v>
      </c>
      <c r="AC233" s="16">
        <f t="shared" si="93"/>
        <v>1.5294117647058822</v>
      </c>
      <c r="AD233" s="16">
        <f t="shared" si="93"/>
        <v>4.4705882352941178</v>
      </c>
      <c r="AE233" s="16">
        <f t="shared" si="93"/>
        <v>4.2352941176470589</v>
      </c>
      <c r="AF233" s="16">
        <f t="shared" si="93"/>
        <v>4.5882352941176467</v>
      </c>
      <c r="AG233" s="16">
        <f t="shared" si="93"/>
        <v>4.4705882352941178</v>
      </c>
      <c r="AH233" s="16">
        <f t="shared" si="93"/>
        <v>4.2941176470588234</v>
      </c>
      <c r="AI233" s="16">
        <f t="shared" si="93"/>
        <v>5.5882352941176467</v>
      </c>
      <c r="AJ233" s="16">
        <f t="shared" si="93"/>
        <v>4.7647058823529411</v>
      </c>
      <c r="AK233" s="16">
        <f t="shared" si="93"/>
        <v>4.4117647058823533</v>
      </c>
      <c r="AL233" s="16">
        <f t="shared" si="93"/>
        <v>3.7058823529411766</v>
      </c>
      <c r="AM233" s="16">
        <f t="shared" si="93"/>
        <v>4</v>
      </c>
      <c r="AN233" s="16">
        <f t="shared" si="93"/>
        <v>4.117647058823529</v>
      </c>
      <c r="AO233" s="16">
        <f t="shared" si="93"/>
        <v>4.2352941176470589</v>
      </c>
      <c r="AP233" s="16">
        <f t="shared" si="93"/>
        <v>4.2941176470588234</v>
      </c>
      <c r="AQ233" s="16">
        <f t="shared" si="93"/>
        <v>3.8823529411764706</v>
      </c>
      <c r="AR233" s="16">
        <f t="shared" si="93"/>
        <v>6</v>
      </c>
      <c r="AS233" s="16">
        <f t="shared" si="93"/>
        <v>4.117647058823529</v>
      </c>
      <c r="BM233" s="11"/>
      <c r="BN233" s="11"/>
      <c r="BO233" s="11"/>
      <c r="BP233" s="11"/>
      <c r="BQ233" s="11"/>
      <c r="BR233" s="11"/>
      <c r="BU233" s="18"/>
      <c r="BV233" s="18"/>
      <c r="BW233" s="18"/>
      <c r="BX233" s="18"/>
      <c r="BY233" s="18"/>
      <c r="BZ233" s="18"/>
      <c r="CA233" s="18"/>
      <c r="CB233" s="18"/>
      <c r="CC233" s="18"/>
      <c r="CD233" s="18"/>
      <c r="CE233" s="18"/>
      <c r="CF233" s="18"/>
      <c r="CG233" s="18"/>
      <c r="CH233" s="18"/>
      <c r="CI233" s="18"/>
      <c r="CJ233" s="18"/>
      <c r="CK233" s="18"/>
      <c r="CL233" s="18"/>
    </row>
    <row r="234" spans="2:90" s="16" customFormat="1" ht="20" customHeight="1">
      <c r="C234" s="16" t="s">
        <v>1327</v>
      </c>
      <c r="V234" s="16">
        <f>AVERAGEIF($S$146:$S$179,"=0",V146:V179)</f>
        <v>3.9230769230769229</v>
      </c>
      <c r="W234" s="16">
        <f t="shared" ref="W234:AS234" si="94">AVERAGEIF($S$146:$S$179,"=0",W146:W179)</f>
        <v>4.5384615384615383</v>
      </c>
      <c r="X234" s="16">
        <f t="shared" si="94"/>
        <v>3.3076923076923075</v>
      </c>
      <c r="Y234" s="16">
        <f t="shared" si="94"/>
        <v>4.615384615384615</v>
      </c>
      <c r="Z234" s="16">
        <f t="shared" si="94"/>
        <v>4.1538461538461542</v>
      </c>
      <c r="AA234" s="16">
        <f t="shared" si="94"/>
        <v>4</v>
      </c>
      <c r="AB234" s="16">
        <f t="shared" si="94"/>
        <v>2.5384615384615383</v>
      </c>
      <c r="AC234" s="16">
        <f t="shared" si="94"/>
        <v>3.0769230769230771</v>
      </c>
      <c r="AD234" s="16">
        <f t="shared" si="94"/>
        <v>2.9230769230769229</v>
      </c>
      <c r="AE234" s="16">
        <f t="shared" si="94"/>
        <v>4.0769230769230766</v>
      </c>
      <c r="AF234" s="16">
        <f t="shared" si="94"/>
        <v>4.2307692307692308</v>
      </c>
      <c r="AG234" s="16">
        <f t="shared" si="94"/>
        <v>3.3076923076923075</v>
      </c>
      <c r="AH234" s="16">
        <f t="shared" si="94"/>
        <v>2.7692307692307692</v>
      </c>
      <c r="AI234" s="16">
        <f t="shared" si="94"/>
        <v>4.9230769230769234</v>
      </c>
      <c r="AJ234" s="16">
        <f t="shared" si="94"/>
        <v>4.0769230769230766</v>
      </c>
      <c r="AK234" s="16">
        <f t="shared" si="94"/>
        <v>4.1538461538461542</v>
      </c>
      <c r="AL234" s="16">
        <f t="shared" si="94"/>
        <v>2.7692307692307692</v>
      </c>
      <c r="AM234" s="16">
        <f t="shared" si="94"/>
        <v>3.3076923076923075</v>
      </c>
      <c r="AN234" s="16">
        <f t="shared" si="94"/>
        <v>3.3076923076923075</v>
      </c>
      <c r="AO234" s="16">
        <f t="shared" si="94"/>
        <v>3.6153846153846154</v>
      </c>
      <c r="AP234" s="16">
        <f t="shared" si="94"/>
        <v>3.1538461538461537</v>
      </c>
      <c r="AQ234" s="16">
        <f t="shared" si="94"/>
        <v>3.3076923076923075</v>
      </c>
      <c r="AR234" s="16">
        <f t="shared" si="94"/>
        <v>5.7692307692307692</v>
      </c>
      <c r="AS234" s="16">
        <f t="shared" si="94"/>
        <v>1.3846153846153846</v>
      </c>
      <c r="BM234" s="11"/>
      <c r="BN234" s="11"/>
      <c r="BO234" s="11"/>
      <c r="BP234" s="11"/>
      <c r="BQ234" s="11"/>
      <c r="BR234" s="11"/>
      <c r="BU234" s="18"/>
      <c r="BV234" s="18"/>
      <c r="BW234" s="18"/>
      <c r="BX234" s="18"/>
      <c r="BY234" s="18"/>
      <c r="BZ234" s="18"/>
      <c r="CA234" s="18"/>
      <c r="CB234" s="18"/>
      <c r="CC234" s="18"/>
      <c r="CD234" s="18"/>
      <c r="CE234" s="18"/>
      <c r="CF234" s="18"/>
      <c r="CG234" s="18"/>
      <c r="CH234" s="18"/>
      <c r="CI234" s="18"/>
      <c r="CJ234" s="18"/>
      <c r="CK234" s="18"/>
      <c r="CL234" s="18"/>
    </row>
    <row r="235" spans="2:90" s="16" customFormat="1" ht="20" customHeight="1">
      <c r="C235"/>
      <c r="AE235" s="29"/>
      <c r="BM235" s="11"/>
      <c r="BN235" s="11"/>
      <c r="BO235" s="11"/>
      <c r="BP235" s="11"/>
      <c r="BQ235" s="11"/>
      <c r="BR235" s="11"/>
      <c r="BU235" s="18"/>
      <c r="BV235" s="18"/>
      <c r="BW235" s="18"/>
      <c r="BX235" s="18"/>
      <c r="BY235" s="18"/>
      <c r="BZ235" s="18"/>
      <c r="CA235" s="18"/>
      <c r="CB235" s="18"/>
      <c r="CC235" s="18"/>
      <c r="CD235" s="18"/>
      <c r="CE235" s="18"/>
      <c r="CF235" s="18"/>
      <c r="CG235" s="18"/>
      <c r="CH235" s="18"/>
      <c r="CI235" s="18"/>
      <c r="CJ235" s="18"/>
      <c r="CK235" s="18"/>
      <c r="CL235" s="18"/>
    </row>
    <row r="236" spans="2:90" s="16" customFormat="1" ht="20" customHeight="1">
      <c r="B236" s="16" t="s">
        <v>1350</v>
      </c>
      <c r="C236" s="29"/>
      <c r="V236" s="16">
        <f>AVERAGEIF($S$3:$S$179,"=1",V3:V179)</f>
        <v>3.625</v>
      </c>
      <c r="W236" s="16">
        <f t="shared" ref="W236:AQ236" si="95">AVERAGEIF($S$3:$S$179,"=1",W3:W179)</f>
        <v>4.666666666666667</v>
      </c>
      <c r="X236" s="16">
        <f t="shared" si="95"/>
        <v>3.5625</v>
      </c>
      <c r="Y236" s="16">
        <f t="shared" si="95"/>
        <v>4.677083333333333</v>
      </c>
      <c r="Z236" s="16">
        <f t="shared" si="95"/>
        <v>4.020833333333333</v>
      </c>
      <c r="AA236" s="16">
        <f t="shared" si="95"/>
        <v>5.072916666666667</v>
      </c>
      <c r="AB236" s="16">
        <f t="shared" si="95"/>
        <v>3.3958333333333335</v>
      </c>
      <c r="AC236" s="16">
        <f t="shared" si="95"/>
        <v>2.4479166666666665</v>
      </c>
      <c r="AD236" s="16">
        <f t="shared" si="95"/>
        <v>3.5520833333333335</v>
      </c>
      <c r="AE236" s="16">
        <f t="shared" si="95"/>
        <v>3.90625</v>
      </c>
      <c r="AF236" s="16">
        <f t="shared" si="95"/>
        <v>3.9479166666666665</v>
      </c>
      <c r="AG236" s="16">
        <f t="shared" si="95"/>
        <v>3.9479166666666665</v>
      </c>
      <c r="AH236" s="16">
        <f t="shared" si="95"/>
        <v>3.46875</v>
      </c>
      <c r="AI236" s="16">
        <f t="shared" si="95"/>
        <v>5.322916666666667</v>
      </c>
      <c r="AJ236" s="16">
        <f t="shared" si="95"/>
        <v>4.135416666666667</v>
      </c>
      <c r="AK236" s="16">
        <f t="shared" si="95"/>
        <v>4.541666666666667</v>
      </c>
      <c r="AL236" s="16">
        <f t="shared" si="95"/>
        <v>3.4791666666666665</v>
      </c>
      <c r="AM236" s="16">
        <f t="shared" si="95"/>
        <v>3.2395833333333335</v>
      </c>
      <c r="AN236" s="16">
        <f t="shared" si="95"/>
        <v>3.2395833333333335</v>
      </c>
      <c r="AO236" s="16">
        <f t="shared" si="95"/>
        <v>3.6458333333333335</v>
      </c>
      <c r="AP236" s="16">
        <f t="shared" si="95"/>
        <v>3.09375</v>
      </c>
      <c r="AQ236" s="16">
        <f t="shared" si="95"/>
        <v>3.2291666666666665</v>
      </c>
      <c r="AR236" s="16">
        <f t="shared" ref="AR236:AS236" si="96">AVERAGEIF($S$3:$S$179,"=1",AR3:AR179)</f>
        <v>6</v>
      </c>
      <c r="AS236" s="16">
        <f t="shared" si="96"/>
        <v>3.34375</v>
      </c>
      <c r="BM236" s="11"/>
      <c r="BN236" s="11"/>
      <c r="BO236" s="11"/>
      <c r="BP236" s="11"/>
      <c r="BQ236" s="11"/>
      <c r="BR236" s="11"/>
      <c r="BU236" s="18"/>
      <c r="BV236" s="18"/>
      <c r="BW236" s="18"/>
      <c r="BX236" s="18"/>
      <c r="BY236" s="18"/>
      <c r="BZ236" s="18"/>
      <c r="CA236" s="18"/>
      <c r="CB236" s="18"/>
      <c r="CC236" s="18"/>
      <c r="CD236" s="18"/>
      <c r="CE236" s="18"/>
      <c r="CF236" s="18"/>
      <c r="CG236" s="18"/>
      <c r="CH236" s="18"/>
      <c r="CI236" s="18"/>
      <c r="CJ236" s="18"/>
      <c r="CK236" s="18"/>
      <c r="CL236" s="18"/>
    </row>
    <row r="237" spans="2:90" s="16" customFormat="1" ht="20" customHeight="1">
      <c r="B237" s="16" t="s">
        <v>1344</v>
      </c>
      <c r="C237" s="29"/>
      <c r="V237" s="16">
        <f>AVERAGEIF($S$3:$S$179,"=0",V3:V179)</f>
        <v>4.1772151898734178</v>
      </c>
      <c r="W237" s="16">
        <f t="shared" ref="W237:AQ237" si="97">AVERAGEIF($S$3:$S$179,"=0",W3:W179)</f>
        <v>4.8607594936708862</v>
      </c>
      <c r="X237" s="16">
        <f t="shared" si="97"/>
        <v>4.0506329113924053</v>
      </c>
      <c r="Y237" s="16">
        <f t="shared" si="97"/>
        <v>4.7848101265822782</v>
      </c>
      <c r="Z237" s="16">
        <f t="shared" si="97"/>
        <v>4.518987341772152</v>
      </c>
      <c r="AA237" s="16">
        <f t="shared" si="97"/>
        <v>5.037974683544304</v>
      </c>
      <c r="AB237" s="16">
        <f t="shared" si="97"/>
        <v>3.5569620253164556</v>
      </c>
      <c r="AC237" s="16">
        <f t="shared" si="97"/>
        <v>1.9746835443037976</v>
      </c>
      <c r="AD237" s="16">
        <f t="shared" si="97"/>
        <v>4.0253164556962027</v>
      </c>
      <c r="AE237" s="16">
        <f t="shared" si="97"/>
        <v>4.1772151898734178</v>
      </c>
      <c r="AF237" s="16">
        <f t="shared" si="97"/>
        <v>4.3164556962025316</v>
      </c>
      <c r="AG237" s="16">
        <f t="shared" si="97"/>
        <v>4.0886075949367084</v>
      </c>
      <c r="AH237" s="16">
        <f t="shared" si="97"/>
        <v>3.721518987341772</v>
      </c>
      <c r="AI237" s="16">
        <f t="shared" si="97"/>
        <v>5.3291139240506329</v>
      </c>
      <c r="AJ237" s="16">
        <f t="shared" si="97"/>
        <v>4.5316455696202533</v>
      </c>
      <c r="AK237" s="16">
        <f t="shared" si="97"/>
        <v>4.3291139240506329</v>
      </c>
      <c r="AL237" s="16">
        <f t="shared" si="97"/>
        <v>3.4556962025316458</v>
      </c>
      <c r="AM237" s="16">
        <f t="shared" si="97"/>
        <v>3.8607594936708862</v>
      </c>
      <c r="AN237" s="16">
        <f t="shared" si="97"/>
        <v>3.9367088607594938</v>
      </c>
      <c r="AO237" s="16">
        <f t="shared" si="97"/>
        <v>4.1265822784810124</v>
      </c>
      <c r="AP237" s="16">
        <f t="shared" si="97"/>
        <v>3.9493670886075951</v>
      </c>
      <c r="AQ237" s="16">
        <f t="shared" si="97"/>
        <v>3.8987341772151898</v>
      </c>
      <c r="AR237" s="16">
        <f t="shared" ref="AR237:AS237" si="98">AVERAGEIF($S$3:$S$179,"=0",AR3:AR179)</f>
        <v>5.962025316455696</v>
      </c>
      <c r="AS237" s="16">
        <f t="shared" si="98"/>
        <v>3.1772151898734178</v>
      </c>
      <c r="BM237" s="11"/>
      <c r="BN237" s="11"/>
      <c r="BO237" s="11"/>
      <c r="BP237" s="11"/>
      <c r="BQ237" s="11"/>
      <c r="BR237" s="11"/>
      <c r="BU237" s="18"/>
      <c r="BV237" s="18"/>
      <c r="BW237" s="18"/>
      <c r="BX237" s="18"/>
      <c r="BY237" s="18"/>
      <c r="BZ237" s="18"/>
      <c r="CA237" s="18"/>
      <c r="CB237" s="18"/>
      <c r="CC237" s="18"/>
      <c r="CD237" s="18"/>
      <c r="CE237" s="18"/>
      <c r="CF237" s="18"/>
      <c r="CG237" s="18"/>
      <c r="CH237" s="18"/>
      <c r="CI237" s="18"/>
      <c r="CJ237" s="18"/>
      <c r="CK237" s="18"/>
      <c r="CL237" s="18"/>
    </row>
    <row r="238" spans="2:90" s="16" customFormat="1" ht="20" customHeight="1">
      <c r="C238" s="29"/>
      <c r="BM238" s="11"/>
      <c r="BN238" s="11"/>
      <c r="BO238" s="11"/>
      <c r="BP238" s="11"/>
      <c r="BQ238" s="11"/>
      <c r="BR238" s="11"/>
      <c r="BU238" s="18"/>
      <c r="BV238" s="18"/>
      <c r="BW238" s="18"/>
      <c r="BX238" s="18"/>
      <c r="BY238" s="18"/>
      <c r="BZ238" s="18"/>
      <c r="CA238" s="18"/>
      <c r="CB238" s="18"/>
      <c r="CC238" s="18"/>
      <c r="CD238" s="18"/>
      <c r="CE238" s="18"/>
      <c r="CF238" s="18"/>
      <c r="CG238" s="18"/>
      <c r="CH238" s="18"/>
      <c r="CI238" s="18"/>
      <c r="CJ238" s="18"/>
      <c r="CK238" s="18"/>
      <c r="CL238" s="18"/>
    </row>
    <row r="239" spans="2:90" s="16" customFormat="1" ht="20" customHeight="1">
      <c r="C239" s="29"/>
      <c r="BM239" s="11"/>
      <c r="BN239" s="11"/>
      <c r="BO239" s="11"/>
      <c r="BP239" s="11"/>
      <c r="BQ239" s="11"/>
      <c r="BR239" s="11"/>
      <c r="BU239" s="18"/>
      <c r="BV239" s="18"/>
      <c r="BW239" s="18"/>
      <c r="BX239" s="18"/>
      <c r="BY239" s="18"/>
      <c r="BZ239" s="18"/>
      <c r="CA239" s="18"/>
      <c r="CB239" s="18"/>
      <c r="CC239" s="18"/>
      <c r="CD239" s="18"/>
      <c r="CE239" s="18"/>
      <c r="CF239" s="18"/>
      <c r="CG239" s="18"/>
      <c r="CH239" s="18"/>
      <c r="CI239" s="18"/>
      <c r="CJ239" s="18"/>
      <c r="CK239" s="18"/>
      <c r="CL239" s="18"/>
    </row>
    <row r="240" spans="2:90" s="16" customFormat="1" ht="20" customHeight="1">
      <c r="C240" s="29"/>
      <c r="BM240" s="11"/>
      <c r="BN240" s="11"/>
      <c r="BO240" s="11"/>
      <c r="BP240" s="11"/>
      <c r="BQ240" s="11"/>
      <c r="BR240" s="11"/>
      <c r="BU240" s="18"/>
      <c r="BV240" s="18"/>
      <c r="BW240" s="18"/>
      <c r="BX240" s="18"/>
      <c r="BY240" s="18"/>
      <c r="BZ240" s="18"/>
      <c r="CA240" s="18"/>
      <c r="CB240" s="18"/>
      <c r="CC240" s="18"/>
      <c r="CD240" s="18"/>
      <c r="CE240" s="18"/>
      <c r="CF240" s="18"/>
      <c r="CG240" s="18"/>
      <c r="CH240" s="18"/>
      <c r="CI240" s="18"/>
      <c r="CJ240" s="18"/>
      <c r="CK240" s="18"/>
      <c r="CL240" s="18"/>
    </row>
    <row r="241" spans="1:90" s="16" customFormat="1" ht="20" customHeight="1">
      <c r="AE241" s="29"/>
      <c r="BM241" s="11"/>
      <c r="BN241" s="11"/>
      <c r="BO241" s="11"/>
      <c r="BP241" s="11"/>
      <c r="BQ241" s="11"/>
      <c r="BR241" s="11"/>
      <c r="BU241" s="18"/>
      <c r="BV241" s="18"/>
      <c r="BW241" s="18"/>
      <c r="BX241" s="18"/>
      <c r="BY241" s="18"/>
      <c r="BZ241" s="18"/>
      <c r="CA241" s="18"/>
      <c r="CB241" s="18"/>
      <c r="CC241" s="18"/>
      <c r="CD241" s="18"/>
      <c r="CE241" s="18"/>
      <c r="CF241" s="18"/>
      <c r="CG241" s="18"/>
      <c r="CH241" s="18"/>
      <c r="CI241" s="18"/>
      <c r="CJ241" s="18"/>
      <c r="CK241" s="18"/>
      <c r="CL241" s="18"/>
    </row>
    <row r="242" spans="1:90" s="16" customFormat="1" ht="20" customHeight="1">
      <c r="A242" s="16" t="s">
        <v>1011</v>
      </c>
      <c r="B242" s="16" t="s">
        <v>1007</v>
      </c>
      <c r="V242" s="16">
        <f t="shared" ref="V242:AR242" si="99">TTEST(V3:V50,V146:V179,2,2)</f>
        <v>0.34577165588420877</v>
      </c>
      <c r="W242" s="16">
        <f t="shared" si="99"/>
        <v>0.59886010928894051</v>
      </c>
      <c r="X242" s="16">
        <f t="shared" si="99"/>
        <v>0.43806164283639337</v>
      </c>
      <c r="Y242" s="16">
        <f t="shared" si="99"/>
        <v>0.30340974562502554</v>
      </c>
      <c r="Z242" s="16">
        <f t="shared" si="99"/>
        <v>2.6233981561395826E-2</v>
      </c>
      <c r="AA242" s="16">
        <f t="shared" si="99"/>
        <v>2.0160149596075633E-4</v>
      </c>
      <c r="AB242" s="16">
        <f t="shared" si="99"/>
        <v>5.6499096414333511E-2</v>
      </c>
      <c r="AC242" s="16">
        <f t="shared" si="99"/>
        <v>8.6976800055675596E-2</v>
      </c>
      <c r="AD242" s="16">
        <f t="shared" si="99"/>
        <v>8.6976800055675596E-2</v>
      </c>
      <c r="AE242" s="29">
        <f>TTEST(AE3:AE50,AE146:AE179,2,2)</f>
        <v>0.87362145234611699</v>
      </c>
      <c r="AF242" s="16">
        <f t="shared" si="99"/>
        <v>0.76618881118532978</v>
      </c>
      <c r="AG242" s="16">
        <f t="shared" si="99"/>
        <v>0.83023695659275987</v>
      </c>
      <c r="AH242" s="16">
        <f t="shared" si="99"/>
        <v>0.32843443502399494</v>
      </c>
      <c r="AI242" s="16">
        <f t="shared" si="99"/>
        <v>0.49463144975896989</v>
      </c>
      <c r="AJ242" s="16">
        <f t="shared" si="99"/>
        <v>0.55689567854079458</v>
      </c>
      <c r="AK242" s="16">
        <f t="shared" si="99"/>
        <v>0.92064215327410137</v>
      </c>
      <c r="AL242" s="16">
        <f t="shared" si="99"/>
        <v>3.198526417505506E-2</v>
      </c>
      <c r="AM242" s="16">
        <f>TTEST(AM3:AM50,AM146:AM179,2,2)</f>
        <v>0.77238970843483046</v>
      </c>
      <c r="AN242" s="16">
        <f>TTEST(AN3:AN50,AN146:AN179,2,2)</f>
        <v>0.62848837122137513</v>
      </c>
      <c r="AO242" s="16">
        <f>TTEST(AO3:AO50,AO146:AO179,2,2)</f>
        <v>0.70143175983771577</v>
      </c>
      <c r="AP242" s="16">
        <f t="shared" si="99"/>
        <v>0.71730616282092141</v>
      </c>
      <c r="AQ242" s="16">
        <f t="shared" si="99"/>
        <v>0.65803373354047501</v>
      </c>
      <c r="AR242" s="16">
        <f t="shared" si="99"/>
        <v>0.23707906288624092</v>
      </c>
      <c r="AS242" s="16">
        <f>TTEST(AS3:AS50,AS146:AS179,2,2)</f>
        <v>1.1304925852831836E-18</v>
      </c>
      <c r="BJ242" s="19" t="s">
        <v>1290</v>
      </c>
      <c r="BM242" s="11"/>
      <c r="BN242" s="11"/>
      <c r="BO242" s="11"/>
      <c r="BP242" s="11"/>
      <c r="BQ242" s="11"/>
      <c r="BR242" s="11"/>
      <c r="BU242" s="18"/>
      <c r="BV242" s="18"/>
      <c r="BW242" s="18"/>
      <c r="BX242" s="18"/>
      <c r="BY242" s="18"/>
      <c r="BZ242" s="18"/>
      <c r="CA242" s="18"/>
      <c r="CB242" s="18"/>
      <c r="CC242" s="18"/>
      <c r="CD242" s="18"/>
      <c r="CE242" s="18"/>
      <c r="CF242" s="18"/>
      <c r="CG242" s="18"/>
      <c r="CH242" s="18"/>
      <c r="CI242" s="18"/>
      <c r="CJ242" s="18"/>
      <c r="CK242" s="18"/>
      <c r="CL242" s="18"/>
    </row>
    <row r="243" spans="1:90" s="16" customFormat="1" ht="20" customHeight="1">
      <c r="B243" s="16" t="s">
        <v>1008</v>
      </c>
      <c r="V243" s="16">
        <f t="shared" ref="V243:AR243" si="100">TTEST(V51:V99,V146:V179,2,2)</f>
        <v>0.77860071069039494</v>
      </c>
      <c r="W243" s="16">
        <f t="shared" si="100"/>
        <v>0.94911795251330977</v>
      </c>
      <c r="X243" s="16">
        <f t="shared" si="100"/>
        <v>0.22896985823187627</v>
      </c>
      <c r="Y243" s="16">
        <f t="shared" si="100"/>
        <v>0.66567393053878587</v>
      </c>
      <c r="Z243" s="16">
        <f t="shared" si="100"/>
        <v>0.39857875797988229</v>
      </c>
      <c r="AA243" s="16">
        <f t="shared" si="100"/>
        <v>7.3198360388207734E-2</v>
      </c>
      <c r="AB243" s="16">
        <f t="shared" si="100"/>
        <v>2.9350165800522045E-2</v>
      </c>
      <c r="AC243" s="16">
        <f t="shared" si="100"/>
        <v>6.0486059282439407E-2</v>
      </c>
      <c r="AD243" s="16">
        <f t="shared" si="100"/>
        <v>6.0486059282439407E-2</v>
      </c>
      <c r="AE243" s="29">
        <f>TTEST(AE51:AE99,AE146:AE179,2,2)</f>
        <v>0.90598601200213125</v>
      </c>
      <c r="AF243" s="16">
        <f t="shared" si="100"/>
        <v>0.37390481214921678</v>
      </c>
      <c r="AG243" s="16">
        <f t="shared" si="100"/>
        <v>0.67120400079865172</v>
      </c>
      <c r="AH243" s="16">
        <f t="shared" si="100"/>
        <v>0.46696278918204293</v>
      </c>
      <c r="AI243" s="16">
        <f t="shared" si="100"/>
        <v>0.43489602436758745</v>
      </c>
      <c r="AJ243" s="16">
        <f t="shared" si="100"/>
        <v>0.17856879858780819</v>
      </c>
      <c r="AK243" s="16">
        <f t="shared" si="100"/>
        <v>0.65102930485374788</v>
      </c>
      <c r="AL243" s="16">
        <f t="shared" si="100"/>
        <v>0.15483675714413708</v>
      </c>
      <c r="AM243" s="16">
        <f>TTEST(AM51:AM99,AM146:AM179,2,2)</f>
        <v>0.14486758496080357</v>
      </c>
      <c r="AN243" s="16">
        <f>TTEST(AN51:AN99,AN146:AN179,2,2)</f>
        <v>0.15887962976461237</v>
      </c>
      <c r="AO243" s="16">
        <f>TTEST(AO51:AO99,AO146:AO179,2,2)</f>
        <v>0.16133467264196785</v>
      </c>
      <c r="AP243" s="16">
        <f t="shared" si="100"/>
        <v>7.5995677391301988E-2</v>
      </c>
      <c r="AQ243" s="16">
        <f t="shared" si="100"/>
        <v>7.3613581279138765E-2</v>
      </c>
      <c r="AR243" s="16">
        <f t="shared" si="100"/>
        <v>0.23218356305504959</v>
      </c>
      <c r="AS243" s="16">
        <f>TTEST(AS51:AS99,AS146:AS179,2,2)</f>
        <v>1.9692497269078973E-3</v>
      </c>
      <c r="BJ243" s="17" t="s">
        <v>1305</v>
      </c>
      <c r="BK243" s="17">
        <f>COUNTIF(BK181:BK210,"=not finished")</f>
        <v>13</v>
      </c>
      <c r="BL243" s="17">
        <f>BK243/$BK$248</f>
        <v>0.43333333333333335</v>
      </c>
      <c r="BM243" s="41"/>
      <c r="BN243" s="41"/>
      <c r="BO243" s="41"/>
      <c r="BP243" s="41"/>
      <c r="BQ243" s="41"/>
      <c r="BR243" s="43"/>
      <c r="BU243" s="18"/>
      <c r="BV243" s="18"/>
      <c r="BW243" s="18"/>
      <c r="BX243" s="18"/>
      <c r="BY243" s="18"/>
      <c r="BZ243" s="18"/>
      <c r="CA243" s="18"/>
      <c r="CB243" s="18"/>
      <c r="CC243" s="18"/>
      <c r="CD243" s="18"/>
      <c r="CE243" s="18"/>
      <c r="CF243" s="18"/>
      <c r="CG243" s="18"/>
      <c r="CH243" s="18"/>
      <c r="CI243" s="18"/>
      <c r="CJ243" s="18"/>
      <c r="CK243" s="18"/>
      <c r="CL243" s="18"/>
    </row>
    <row r="244" spans="1:90" s="16" customFormat="1" ht="20" customHeight="1">
      <c r="B244" s="16" t="s">
        <v>1009</v>
      </c>
      <c r="V244" s="16">
        <f t="shared" ref="V244:AR244" si="101">TTEST(V100:V145,V146:V179,2,2)</f>
        <v>0.76456840973606011</v>
      </c>
      <c r="W244" s="16">
        <f t="shared" si="101"/>
        <v>0.53201791159368184</v>
      </c>
      <c r="X244" s="16">
        <f t="shared" si="101"/>
        <v>0.2514202175459137</v>
      </c>
      <c r="Y244" s="16">
        <f t="shared" si="101"/>
        <v>0.14673213772497376</v>
      </c>
      <c r="Z244" s="16">
        <f t="shared" si="101"/>
        <v>9.6377252983237072E-2</v>
      </c>
      <c r="AA244" s="16">
        <f t="shared" si="101"/>
        <v>2.5522198656605698E-3</v>
      </c>
      <c r="AB244" s="16">
        <f t="shared" si="101"/>
        <v>5.6476013583024376E-3</v>
      </c>
      <c r="AC244" s="16">
        <f t="shared" si="101"/>
        <v>1.3720268225128934E-2</v>
      </c>
      <c r="AD244" s="16">
        <f t="shared" si="101"/>
        <v>1.3720268225128934E-2</v>
      </c>
      <c r="AE244" s="29">
        <f>TTEST(AE100:AE145,AE146:AE179,2,2)</f>
        <v>0.16881471100686887</v>
      </c>
      <c r="AF244" s="16">
        <f t="shared" si="101"/>
        <v>0.23120121863380547</v>
      </c>
      <c r="AG244" s="16">
        <f t="shared" si="101"/>
        <v>0.19629943576695583</v>
      </c>
      <c r="AH244" s="16">
        <f t="shared" si="101"/>
        <v>3.9659057994267007E-2</v>
      </c>
      <c r="AI244" s="16">
        <f t="shared" si="101"/>
        <v>0.1279150557622778</v>
      </c>
      <c r="AJ244" s="16">
        <f t="shared" si="101"/>
        <v>1.7484129546680341E-2</v>
      </c>
      <c r="AK244" s="16">
        <f t="shared" si="101"/>
        <v>0.30735183402670457</v>
      </c>
      <c r="AL244" s="16">
        <f t="shared" si="101"/>
        <v>1.2131152640309523E-3</v>
      </c>
      <c r="AM244" s="16">
        <f>TTEST(AM100:AM145,AM146:AM179,2,2)</f>
        <v>0.4973616998422713</v>
      </c>
      <c r="AN244" s="16">
        <f>TTEST(AN100:AN145,AN146:AN179,2,2)</f>
        <v>0.40348402727420807</v>
      </c>
      <c r="AO244" s="16">
        <f>TTEST(AO100:AO145,AO146:AO179,2,2)</f>
        <v>0.21970129830993751</v>
      </c>
      <c r="AP244" s="16">
        <f t="shared" si="101"/>
        <v>0.29675822389893275</v>
      </c>
      <c r="AQ244" s="16">
        <f t="shared" si="101"/>
        <v>0.51703025790458423</v>
      </c>
      <c r="AR244" s="16">
        <f t="shared" si="101"/>
        <v>0.2472475879714954</v>
      </c>
      <c r="AS244" s="16">
        <f>TTEST(AS100:AS145,AS146:AS179,2,2)</f>
        <v>2.5771072900983235E-18</v>
      </c>
      <c r="BJ244" s="17" t="s">
        <v>1306</v>
      </c>
      <c r="BK244" s="17">
        <f>COUNTIF(BK181:BK210,"*")-BK243</f>
        <v>17</v>
      </c>
      <c r="BL244" s="17">
        <f t="shared" ref="BL244:BL248" si="102">BK244/$BK$248</f>
        <v>0.56666666666666665</v>
      </c>
      <c r="BM244" s="41"/>
      <c r="BN244" s="41"/>
      <c r="BO244" s="41"/>
      <c r="BP244" s="41"/>
      <c r="BQ244" s="41"/>
      <c r="BR244" s="43"/>
      <c r="BU244" s="18"/>
      <c r="BV244" s="18"/>
      <c r="BW244" s="18"/>
      <c r="BX244" s="18"/>
      <c r="BY244" s="18"/>
      <c r="BZ244" s="18"/>
      <c r="CA244" s="18"/>
      <c r="CB244" s="18"/>
      <c r="CC244" s="18"/>
      <c r="CD244" s="18"/>
      <c r="CE244" s="18"/>
      <c r="CF244" s="18"/>
      <c r="CG244" s="18"/>
      <c r="CH244" s="18"/>
      <c r="CI244" s="18"/>
      <c r="CJ244" s="18"/>
      <c r="CK244" s="18"/>
      <c r="CL244" s="18"/>
    </row>
    <row r="245" spans="1:90" ht="17" thickBot="1">
      <c r="AI245" s="26"/>
      <c r="BJ245" s="12" t="s">
        <v>1137</v>
      </c>
      <c r="BK245" s="12">
        <f>COUNTIF(BK181:BK210,"=positive")</f>
        <v>4</v>
      </c>
      <c r="BL245" s="12">
        <f t="shared" si="102"/>
        <v>0.13333333333333333</v>
      </c>
      <c r="BM245" s="41"/>
      <c r="BN245" s="41"/>
      <c r="BO245" s="41"/>
      <c r="BP245" s="41"/>
      <c r="BQ245" s="41"/>
      <c r="BR245" s="43"/>
      <c r="BS245"/>
      <c r="BT245"/>
    </row>
    <row r="246" spans="1:90" ht="17" thickTop="1">
      <c r="BJ246" s="12" t="s">
        <v>1138</v>
      </c>
      <c r="BK246" s="12">
        <f>COUNTIF(BK181:BK210,"=negative")</f>
        <v>9</v>
      </c>
      <c r="BL246" s="12">
        <f t="shared" si="102"/>
        <v>0.3</v>
      </c>
      <c r="BM246" s="41"/>
      <c r="BN246" s="41"/>
      <c r="BO246" s="41"/>
      <c r="BP246" s="41"/>
      <c r="BQ246" s="41"/>
      <c r="BR246" s="43"/>
      <c r="BS246"/>
      <c r="BT246"/>
    </row>
    <row r="247" spans="1:90">
      <c r="C247" t="s">
        <v>366</v>
      </c>
      <c r="D247">
        <f>COUNTIF($E$3:$E$179,"=no_education")</f>
        <v>1</v>
      </c>
      <c r="E247">
        <f>D247/$B$216</f>
        <v>5.6497175141242938E-3</v>
      </c>
      <c r="BJ247" s="12" t="s">
        <v>1141</v>
      </c>
      <c r="BK247" s="12">
        <f>COUNTIF(BK181:BK210, "=balanced")</f>
        <v>2</v>
      </c>
      <c r="BL247" s="12">
        <f t="shared" si="102"/>
        <v>6.6666666666666666E-2</v>
      </c>
      <c r="BM247" s="41"/>
      <c r="BN247" s="41"/>
      <c r="BO247" s="41"/>
      <c r="BP247" s="41"/>
      <c r="BQ247" s="41"/>
      <c r="BR247" s="43"/>
      <c r="BS247"/>
      <c r="BT247"/>
    </row>
    <row r="248" spans="1:90">
      <c r="C248" t="s">
        <v>82</v>
      </c>
      <c r="D248">
        <f>COUNTIF($E$3:$E$179,"=secondary")</f>
        <v>28</v>
      </c>
      <c r="E248">
        <f t="shared" ref="E248:E252" si="103">D248/$B$216</f>
        <v>0.15819209039548024</v>
      </c>
      <c r="BJ248" s="12" t="s">
        <v>1307</v>
      </c>
      <c r="BK248" s="12">
        <f>BK243+BK244</f>
        <v>30</v>
      </c>
      <c r="BL248" s="12">
        <f t="shared" si="102"/>
        <v>1</v>
      </c>
      <c r="BM248" s="41"/>
      <c r="BN248" s="41"/>
      <c r="BO248" s="41"/>
      <c r="BP248" s="41"/>
      <c r="BQ248" s="41"/>
      <c r="BR248" s="43"/>
      <c r="BS248"/>
      <c r="BT248"/>
    </row>
    <row r="249" spans="1:90">
      <c r="C249" t="s">
        <v>144</v>
      </c>
      <c r="D249">
        <f>COUNTIF($E$3:$E$179,"=college")</f>
        <v>51</v>
      </c>
      <c r="E249">
        <f t="shared" si="103"/>
        <v>0.28813559322033899</v>
      </c>
      <c r="V249" s="3" t="s">
        <v>1012</v>
      </c>
      <c r="BK249"/>
      <c r="BL249"/>
      <c r="BS249"/>
      <c r="BT249"/>
    </row>
    <row r="250" spans="1:90">
      <c r="C250" t="s">
        <v>1334</v>
      </c>
      <c r="D250">
        <f>COUNTIF($E$3:$E$179,"=udergrad")</f>
        <v>54</v>
      </c>
      <c r="E250">
        <f t="shared" si="103"/>
        <v>0.30508474576271188</v>
      </c>
      <c r="V250" s="4" t="s">
        <v>1013</v>
      </c>
      <c r="BK250"/>
      <c r="BL250"/>
      <c r="BS250"/>
      <c r="BT250"/>
    </row>
    <row r="251" spans="1:90">
      <c r="C251" t="s">
        <v>55</v>
      </c>
      <c r="D251">
        <f>COUNTIF($E$3:$E$179,"=graduate")</f>
        <v>36</v>
      </c>
      <c r="E251">
        <f t="shared" si="103"/>
        <v>0.20338983050847459</v>
      </c>
      <c r="V251" s="3" t="s">
        <v>1014</v>
      </c>
      <c r="BK251"/>
      <c r="BL251"/>
      <c r="BS251"/>
      <c r="BT251"/>
    </row>
    <row r="252" spans="1:90">
      <c r="C252" t="s">
        <v>95</v>
      </c>
      <c r="D252">
        <f>COUNTIF($E$3:$E$179,"=PhD")</f>
        <v>7</v>
      </c>
      <c r="E252">
        <f t="shared" si="103"/>
        <v>3.954802259887006E-2</v>
      </c>
      <c r="V252" s="3" t="s">
        <v>1015</v>
      </c>
      <c r="BK252"/>
      <c r="BL252"/>
      <c r="BS252"/>
      <c r="BT252"/>
    </row>
    <row r="253" spans="1:90">
      <c r="V253" s="3" t="s">
        <v>1016</v>
      </c>
      <c r="BK253"/>
      <c r="BL253"/>
      <c r="BS253"/>
      <c r="BT253"/>
    </row>
    <row r="254" spans="1:90">
      <c r="C254" t="s">
        <v>1335</v>
      </c>
      <c r="D254" t="e">
        <f>count</f>
        <v>#NAME?</v>
      </c>
      <c r="V254" s="3" t="s">
        <v>1017</v>
      </c>
      <c r="BK254"/>
      <c r="BL254"/>
      <c r="BS254"/>
      <c r="BT254"/>
    </row>
    <row r="255" spans="1:90">
      <c r="V255" s="3" t="s">
        <v>1018</v>
      </c>
      <c r="BK255"/>
      <c r="BL255"/>
      <c r="BS255"/>
      <c r="BT255"/>
    </row>
    <row r="256" spans="1:90">
      <c r="V256" s="3" t="s">
        <v>1019</v>
      </c>
      <c r="BK256"/>
      <c r="BL256"/>
      <c r="BS256"/>
      <c r="BT256"/>
    </row>
    <row r="257" spans="22:72">
      <c r="V257" s="3" t="s">
        <v>1020</v>
      </c>
      <c r="BK257"/>
      <c r="BL257"/>
      <c r="BS257"/>
      <c r="BT257"/>
    </row>
    <row r="258" spans="22:72">
      <c r="V258" s="3" t="s">
        <v>1021</v>
      </c>
      <c r="BK258"/>
      <c r="BL258"/>
      <c r="BS258"/>
      <c r="BT258"/>
    </row>
    <row r="259" spans="22:72">
      <c r="V259" s="3" t="s">
        <v>1022</v>
      </c>
      <c r="BK259"/>
      <c r="BL259"/>
      <c r="BS259"/>
      <c r="BT259"/>
    </row>
    <row r="260" spans="22:72">
      <c r="V260" s="3" t="s">
        <v>1023</v>
      </c>
      <c r="BK260"/>
      <c r="BL260"/>
      <c r="BS260"/>
      <c r="BT260"/>
    </row>
    <row r="261" spans="22:72">
      <c r="V261" s="3" t="s">
        <v>1024</v>
      </c>
      <c r="BK261"/>
      <c r="BL261"/>
      <c r="BS261"/>
      <c r="BT261"/>
    </row>
    <row r="262" spans="22:72">
      <c r="V262" s="4" t="s">
        <v>1025</v>
      </c>
      <c r="BK262"/>
      <c r="BL262"/>
      <c r="BS262"/>
      <c r="BT262"/>
    </row>
    <row r="263" spans="22:72">
      <c r="V263" s="3" t="s">
        <v>1026</v>
      </c>
      <c r="BK263"/>
      <c r="BL263"/>
      <c r="BS263"/>
      <c r="BT263"/>
    </row>
    <row r="264" spans="22:72">
      <c r="V264" s="4" t="s">
        <v>1027</v>
      </c>
      <c r="BK264"/>
      <c r="BL264"/>
      <c r="BS264"/>
      <c r="BT264"/>
    </row>
    <row r="265" spans="22:72">
      <c r="V265" s="3" t="s">
        <v>1028</v>
      </c>
      <c r="BK265"/>
      <c r="BL265"/>
      <c r="BS265"/>
      <c r="BT265"/>
    </row>
    <row r="266" spans="22:72">
      <c r="V266" s="3" t="s">
        <v>1029</v>
      </c>
      <c r="BK266"/>
      <c r="BL266"/>
      <c r="BS266"/>
      <c r="BT266"/>
    </row>
    <row r="267" spans="22:72">
      <c r="V267" s="3" t="s">
        <v>1030</v>
      </c>
      <c r="BK267"/>
      <c r="BL267"/>
      <c r="BS267"/>
      <c r="BT267"/>
    </row>
    <row r="268" spans="22:72">
      <c r="V268" s="3" t="s">
        <v>1031</v>
      </c>
      <c r="BK268"/>
      <c r="BL268"/>
      <c r="BS268"/>
      <c r="BT268"/>
    </row>
    <row r="269" spans="22:72">
      <c r="V269" s="3" t="s">
        <v>1032</v>
      </c>
      <c r="BK269"/>
      <c r="BL269"/>
      <c r="BS269"/>
      <c r="BT269"/>
    </row>
    <row r="270" spans="22:72">
      <c r="V270" s="3" t="s">
        <v>1033</v>
      </c>
      <c r="BK270"/>
      <c r="BL270"/>
      <c r="BS270"/>
      <c r="BT270"/>
    </row>
    <row r="271" spans="22:72">
      <c r="V271" s="3" t="s">
        <v>1034</v>
      </c>
      <c r="BK271"/>
      <c r="BL271"/>
      <c r="BS271"/>
      <c r="BT271"/>
    </row>
    <row r="272" spans="22:72">
      <c r="V272" s="3" t="s">
        <v>1035</v>
      </c>
      <c r="BK272"/>
      <c r="BL272"/>
      <c r="BS272"/>
      <c r="BT272"/>
    </row>
    <row r="273" spans="22:72">
      <c r="V273" s="3" t="s">
        <v>1036</v>
      </c>
      <c r="BK273"/>
      <c r="BL273"/>
      <c r="BS273"/>
      <c r="BT273"/>
    </row>
    <row r="274" spans="22:72">
      <c r="V274" s="4" t="s">
        <v>1037</v>
      </c>
      <c r="BK274"/>
      <c r="BL274"/>
      <c r="BS274"/>
      <c r="BT274"/>
    </row>
    <row r="275" spans="22:72">
      <c r="V275" s="3" t="s">
        <v>1038</v>
      </c>
      <c r="BK275"/>
      <c r="BL275"/>
      <c r="BS275"/>
      <c r="BT275"/>
    </row>
    <row r="276" spans="22:72">
      <c r="BK276"/>
      <c r="BL276"/>
      <c r="BS276"/>
      <c r="BT276"/>
    </row>
  </sheetData>
  <conditionalFormatting sqref="BA211:BC1048576 BA2:BC180 BA181:BA210 BD181:BE210">
    <cfRule type="colorScale" priority="11">
      <colorScale>
        <cfvo type="min"/>
        <cfvo type="num" val="0.05"/>
        <color rgb="FFFF7128"/>
        <color rgb="FFFFEF9C"/>
      </colorScale>
    </cfRule>
    <cfRule type="colorScale" priority="12">
      <colorScale>
        <cfvo type="min"/>
        <cfvo type="num" val="0"/>
        <color rgb="FFFF7128"/>
        <color rgb="FFFFEF9C"/>
      </colorScale>
    </cfRule>
  </conditionalFormatting>
  <conditionalFormatting sqref="BU3:CL179">
    <cfRule type="cellIs" dxfId="3" priority="8" operator="equal">
      <formula>TRUE</formula>
    </cfRule>
    <cfRule type="colorScale" priority="9">
      <colorScale>
        <cfvo type="formula" val="TRUE"/>
        <cfvo type="formula" val="FALSE"/>
        <color rgb="FFFF7128"/>
        <color rgb="FFFFEF9C"/>
      </colorScale>
    </cfRule>
    <cfRule type="colorScale" priority="10">
      <colorScale>
        <cfvo type="min"/>
        <cfvo type="percentile" val="50"/>
        <cfvo type="max"/>
        <color rgb="FFF8696B"/>
        <color rgb="FFFFEB84"/>
        <color rgb="FF63BE7B"/>
      </colorScale>
    </cfRule>
  </conditionalFormatting>
  <conditionalFormatting sqref="V221:AS228">
    <cfRule type="colorScale" priority="13">
      <colorScale>
        <cfvo type="min"/>
        <cfvo type="percentile" val="50"/>
        <cfvo type="max"/>
        <color rgb="FFF8696B"/>
        <color rgb="FFFFEB84"/>
        <color rgb="FF63BE7B"/>
      </colorScale>
    </cfRule>
  </conditionalFormatting>
  <conditionalFormatting sqref="V242:AS244">
    <cfRule type="colorScale" priority="14">
      <colorScale>
        <cfvo type="min"/>
        <cfvo type="num" val="0.05"/>
        <color rgb="FFFF7128"/>
        <color rgb="FFFFEF9C"/>
      </colorScale>
    </cfRule>
  </conditionalFormatting>
  <conditionalFormatting sqref="BM3:BR179">
    <cfRule type="cellIs" dxfId="2" priority="5" operator="equal">
      <formula>TRUE</formula>
    </cfRule>
    <cfRule type="colorScale" priority="6">
      <colorScale>
        <cfvo type="formula" val="TRUE"/>
        <cfvo type="formula" val="FALSE"/>
        <color rgb="FFFF7128"/>
        <color rgb="FFFFEF9C"/>
      </colorScale>
    </cfRule>
    <cfRule type="colorScale" priority="7">
      <colorScale>
        <cfvo type="min"/>
        <cfvo type="percentile" val="50"/>
        <cfvo type="max"/>
        <color rgb="FFF8696B"/>
        <color rgb="FFFFEB84"/>
        <color rgb="FF63BE7B"/>
      </colorScale>
    </cfRule>
  </conditionalFormatting>
  <conditionalFormatting sqref="S1:S1048576 T4:U4 T6:U6 T8:U8 T11:U12 T15:U18 T21:U21 T24:U27 T29:U29 T31:U31 T33:U35 T41:U43 T48:U50 T52:U52 T55:U57 T60:U60 T66:U66 T71:U71 T75:U77 T80:U80 T84:U84 T86:U90 T92:U93 T95:U98 T100:U100 T102:U106 T108:U108 T110:U110 T112:U114 T116:U118 T121:U121 T123:U125 T127:U127 T132:U132 T134:U136 T138:U138 T140:U140 T143:U145 T147:U151 T153:U153 T156:U160 T163:U164 T167:U168 T170:U173 T178:U178 U67:U70 U72:U74 U85 T161 U179">
    <cfRule type="colorScale" priority="4">
      <colorScale>
        <cfvo type="min"/>
        <cfvo type="percentile" val="50"/>
        <cfvo type="max"/>
        <color rgb="FFF8696B"/>
        <color rgb="FFFFEB84"/>
        <color rgb="FF63BE7B"/>
      </colorScale>
    </cfRule>
  </conditionalFormatting>
  <conditionalFormatting sqref="V226:AS229">
    <cfRule type="colorScale" priority="3">
      <colorScale>
        <cfvo type="min"/>
        <cfvo type="percentile" val="50"/>
        <cfvo type="max"/>
        <color rgb="FFF8696B"/>
        <color rgb="FFFFEB84"/>
        <color rgb="FF63BE7B"/>
      </colorScale>
    </cfRule>
  </conditionalFormatting>
  <conditionalFormatting sqref="V231:AS234">
    <cfRule type="colorScale" priority="2">
      <colorScale>
        <cfvo type="min"/>
        <cfvo type="percentile" val="50"/>
        <cfvo type="max"/>
        <color rgb="FFF8696B"/>
        <color rgb="FFFFEB84"/>
        <color rgb="FF63BE7B"/>
      </colorScale>
    </cfRule>
  </conditionalFormatting>
  <conditionalFormatting sqref="V236:AS240">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AC7FD-AA6A-3C48-9A46-8284191160B7}">
  <dimension ref="A1:CR269"/>
  <sheetViews>
    <sheetView topLeftCell="A65" workbookViewId="0">
      <pane xSplit="19" topLeftCell="AR1" activePane="topRight" state="frozen"/>
      <selection pane="topRight" activeCell="H223" sqref="H223"/>
    </sheetView>
  </sheetViews>
  <sheetFormatPr baseColWidth="10" defaultRowHeight="16"/>
  <cols>
    <col min="3" max="3" width="14.1640625" customWidth="1"/>
    <col min="4" max="4" width="0" hidden="1" customWidth="1"/>
    <col min="5" max="7" width="10.83203125" hidden="1" customWidth="1"/>
    <col min="9" max="10" width="10.83203125" hidden="1" customWidth="1"/>
    <col min="11" max="18" width="0" hidden="1" customWidth="1"/>
    <col min="22" max="22" width="5.6640625" customWidth="1"/>
    <col min="23" max="28" width="5.5" customWidth="1"/>
    <col min="29" max="29" width="5.5" hidden="1" customWidth="1"/>
    <col min="30" max="30" width="5.5" customWidth="1"/>
    <col min="31" max="31" width="5.5" style="48" customWidth="1"/>
    <col min="32" max="32" width="5.5" style="35" customWidth="1"/>
    <col min="33" max="39" width="5.5" customWidth="1"/>
    <col min="40" max="40" width="5.5" style="48" customWidth="1"/>
    <col min="41" max="45" width="5.5" customWidth="1"/>
    <col min="46" max="46" width="5.5" hidden="1" customWidth="1"/>
    <col min="47" max="47" width="5.5" style="48" customWidth="1"/>
    <col min="48" max="48" width="5.5" customWidth="1"/>
    <col min="65" max="65" width="65.33203125" customWidth="1"/>
    <col min="66" max="66" width="31.83203125" style="5" hidden="1" customWidth="1"/>
    <col min="67" max="67" width="9" style="5" hidden="1" customWidth="1"/>
    <col min="68" max="73" width="9" style="11" hidden="1" customWidth="1"/>
    <col min="74" max="75" width="25" style="5" hidden="1" customWidth="1"/>
    <col min="76" max="76" width="10.83203125" style="11"/>
    <col min="77" max="93" width="9.5" style="11" customWidth="1"/>
  </cols>
  <sheetData>
    <row r="1" spans="1:96" ht="31" customHeight="1">
      <c r="A1" t="s">
        <v>293</v>
      </c>
      <c r="B1" t="s">
        <v>294</v>
      </c>
      <c r="C1" t="s">
        <v>281</v>
      </c>
      <c r="D1" t="s">
        <v>70</v>
      </c>
      <c r="E1" t="s">
        <v>55</v>
      </c>
      <c r="F1" t="s">
        <v>83</v>
      </c>
      <c r="G1" t="s">
        <v>124</v>
      </c>
      <c r="H1" t="s">
        <v>295</v>
      </c>
      <c r="I1" t="str">
        <f t="shared" ref="I1:I32" si="0">H1</f>
        <v>Do not wish to answer</v>
      </c>
      <c r="J1" t="s">
        <v>74</v>
      </c>
      <c r="K1" t="s">
        <v>296</v>
      </c>
      <c r="L1">
        <v>3</v>
      </c>
      <c r="M1">
        <v>4</v>
      </c>
      <c r="N1">
        <v>1</v>
      </c>
      <c r="O1">
        <v>1</v>
      </c>
      <c r="P1">
        <v>3</v>
      </c>
      <c r="Q1">
        <v>4</v>
      </c>
      <c r="R1">
        <v>0</v>
      </c>
      <c r="S1">
        <v>-1</v>
      </c>
      <c r="V1">
        <v>0</v>
      </c>
      <c r="W1">
        <v>1</v>
      </c>
      <c r="X1">
        <v>0</v>
      </c>
      <c r="Y1">
        <v>0</v>
      </c>
      <c r="Z1">
        <v>0</v>
      </c>
      <c r="AA1">
        <v>4</v>
      </c>
      <c r="AB1">
        <v>0</v>
      </c>
      <c r="AC1">
        <v>6</v>
      </c>
      <c r="AD1" s="46">
        <v>0</v>
      </c>
      <c r="AF1" s="35">
        <v>2</v>
      </c>
      <c r="AG1">
        <v>0</v>
      </c>
      <c r="AH1">
        <v>0</v>
      </c>
      <c r="AI1">
        <v>0</v>
      </c>
      <c r="AJ1">
        <v>5</v>
      </c>
      <c r="AK1">
        <v>1</v>
      </c>
      <c r="AL1">
        <v>0</v>
      </c>
      <c r="AM1" s="46">
        <v>0</v>
      </c>
      <c r="AO1">
        <v>2</v>
      </c>
      <c r="AP1">
        <v>1</v>
      </c>
      <c r="AQ1">
        <v>1</v>
      </c>
      <c r="AR1">
        <v>1</v>
      </c>
      <c r="AS1" s="46">
        <v>1</v>
      </c>
      <c r="AT1">
        <v>6</v>
      </c>
      <c r="AV1">
        <v>4</v>
      </c>
      <c r="AW1">
        <f t="shared" ref="AW1:AW32" si="1">AVERAGE(AF1,AG1,AH1,AI1,AJ1,AK1,AL1,AM1)</f>
        <v>1</v>
      </c>
      <c r="AX1">
        <f t="shared" ref="AX1:AX32" si="2">IF(AW1&gt;3,1,0)</f>
        <v>0</v>
      </c>
      <c r="AY1">
        <f t="shared" ref="AY1:AY32" si="3">AVERAGE(BA3,V1,W1,X1:AB1,AD1)</f>
        <v>0.625</v>
      </c>
      <c r="AZ1">
        <f t="shared" ref="AZ1:AZ32" si="4">IF(AY1&gt;3, 1, 0)</f>
        <v>0</v>
      </c>
      <c r="BA1" t="s">
        <v>297</v>
      </c>
      <c r="BB1" t="s">
        <v>298</v>
      </c>
      <c r="BC1" t="s">
        <v>299</v>
      </c>
      <c r="BD1">
        <v>1</v>
      </c>
      <c r="BF1">
        <f t="shared" ref="BF1:BF32" si="5">IF(BE1="",BD1,BE1)</f>
        <v>1</v>
      </c>
      <c r="BG1">
        <v>1</v>
      </c>
      <c r="BH1">
        <v>5</v>
      </c>
      <c r="BI1">
        <f t="shared" ref="BI1:BI32" si="6">IF(BH1=1,0,1)</f>
        <v>1</v>
      </c>
      <c r="BJ1" t="s">
        <v>300</v>
      </c>
      <c r="BK1" t="s">
        <v>301</v>
      </c>
      <c r="BL1">
        <v>4.8958333333333328E-3</v>
      </c>
      <c r="BM1" t="s">
        <v>302</v>
      </c>
      <c r="BN1" s="5" t="s">
        <v>1042</v>
      </c>
      <c r="BP1" s="11" t="b">
        <f t="shared" ref="BP1:BU10" ca="1" si="7">ISNUMBER(SEARCH(BP$2,$BO1))</f>
        <v>0</v>
      </c>
      <c r="BQ1" s="11" t="b">
        <f t="shared" ca="1" si="7"/>
        <v>0</v>
      </c>
      <c r="BR1" s="11" t="b">
        <f t="shared" ca="1" si="7"/>
        <v>0</v>
      </c>
      <c r="BS1" s="11" t="b">
        <f t="shared" ca="1" si="7"/>
        <v>0</v>
      </c>
      <c r="BT1" s="11" t="b">
        <f t="shared" ca="1" si="7"/>
        <v>0</v>
      </c>
      <c r="BU1" s="11" t="b">
        <f t="shared" ca="1" si="7"/>
        <v>0</v>
      </c>
      <c r="BV1" s="5" t="s">
        <v>1076</v>
      </c>
      <c r="BW1" s="5" t="s">
        <v>1077</v>
      </c>
      <c r="BX1" s="11" t="b">
        <f t="shared" ref="BX1:BX32" ca="1" si="8">ISNUMBER(SEARCH($BX$2,BV1))</f>
        <v>0</v>
      </c>
      <c r="BY1" s="11" t="b">
        <f>ISNUMBER(SEARCH("NLU",BV1))</f>
        <v>1</v>
      </c>
      <c r="BZ1" s="11" t="b">
        <f t="shared" ref="BZ1:CM10" ca="1" si="9">ISNUMBER(SEARCH(BZ$2,$BV1))</f>
        <v>1</v>
      </c>
      <c r="CA1" s="11" t="b">
        <f t="shared" ca="1" si="9"/>
        <v>0</v>
      </c>
      <c r="CB1" s="11" t="b">
        <f t="shared" ca="1" si="9"/>
        <v>0</v>
      </c>
      <c r="CC1" s="11" t="b">
        <f t="shared" ca="1" si="9"/>
        <v>1</v>
      </c>
      <c r="CD1" s="11" t="b">
        <f t="shared" ca="1" si="9"/>
        <v>0</v>
      </c>
      <c r="CE1" s="11" t="b">
        <f t="shared" ca="1" si="9"/>
        <v>0</v>
      </c>
      <c r="CF1" s="11" t="b">
        <f t="shared" ca="1" si="9"/>
        <v>0</v>
      </c>
      <c r="CG1" s="11" t="b">
        <f t="shared" ca="1" si="9"/>
        <v>0</v>
      </c>
      <c r="CH1" s="11" t="b">
        <f t="shared" ca="1" si="9"/>
        <v>0</v>
      </c>
      <c r="CI1" s="11" t="b">
        <f t="shared" ca="1" si="9"/>
        <v>0</v>
      </c>
      <c r="CJ1" s="11" t="b">
        <f t="shared" ca="1" si="9"/>
        <v>0</v>
      </c>
      <c r="CK1" s="11" t="b">
        <f t="shared" ca="1" si="9"/>
        <v>0</v>
      </c>
      <c r="CL1" s="11" t="b">
        <f t="shared" ca="1" si="9"/>
        <v>0</v>
      </c>
      <c r="CM1" s="11" t="b">
        <f t="shared" ca="1" si="9"/>
        <v>0</v>
      </c>
      <c r="CN1" s="11" t="b">
        <f ca="1">ISNUMBER(SEARCH($CN$2,BW1))</f>
        <v>0</v>
      </c>
      <c r="CO1" s="11" t="b">
        <f t="shared" ref="CO1:CO32" ca="1" si="10">ISNUMBER(SEARCH($CO$2,$BW1))</f>
        <v>0</v>
      </c>
    </row>
    <row r="2" spans="1:96" s="13" customFormat="1" ht="21">
      <c r="A2" t="s">
        <v>947</v>
      </c>
      <c r="B2" t="s">
        <v>948</v>
      </c>
      <c r="C2" t="s">
        <v>802</v>
      </c>
      <c r="D2" t="s">
        <v>54</v>
      </c>
      <c r="E2" t="s">
        <v>82</v>
      </c>
      <c r="F2" t="s">
        <v>56</v>
      </c>
      <c r="G2" t="s">
        <v>72</v>
      </c>
      <c r="H2" t="s">
        <v>949</v>
      </c>
      <c r="I2" t="str">
        <f t="shared" si="0"/>
        <v>America</v>
      </c>
      <c r="J2" t="s">
        <v>59</v>
      </c>
      <c r="K2" t="s">
        <v>60</v>
      </c>
      <c r="L2">
        <v>4</v>
      </c>
      <c r="M2">
        <v>2</v>
      </c>
      <c r="N2">
        <v>1</v>
      </c>
      <c r="O2">
        <v>5</v>
      </c>
      <c r="P2">
        <v>4</v>
      </c>
      <c r="Q2">
        <v>4</v>
      </c>
      <c r="R2">
        <v>4</v>
      </c>
      <c r="S2">
        <v>-1</v>
      </c>
      <c r="T2"/>
      <c r="U2"/>
      <c r="V2">
        <v>5</v>
      </c>
      <c r="W2">
        <v>6</v>
      </c>
      <c r="X2">
        <v>5</v>
      </c>
      <c r="Y2">
        <v>5</v>
      </c>
      <c r="Z2">
        <v>6</v>
      </c>
      <c r="AA2">
        <v>5</v>
      </c>
      <c r="AB2">
        <v>4</v>
      </c>
      <c r="AC2">
        <v>0</v>
      </c>
      <c r="AD2" s="46">
        <v>6</v>
      </c>
      <c r="AE2" s="48"/>
      <c r="AF2" s="35">
        <v>4</v>
      </c>
      <c r="AG2">
        <v>5</v>
      </c>
      <c r="AH2">
        <v>4</v>
      </c>
      <c r="AI2">
        <v>6</v>
      </c>
      <c r="AJ2">
        <v>5</v>
      </c>
      <c r="AK2">
        <v>4</v>
      </c>
      <c r="AL2">
        <v>6</v>
      </c>
      <c r="AM2" s="46">
        <v>5</v>
      </c>
      <c r="AN2" s="48">
        <f>AVERAGE(AF2:AM2)</f>
        <v>4.875</v>
      </c>
      <c r="AO2">
        <v>5</v>
      </c>
      <c r="AP2">
        <v>4</v>
      </c>
      <c r="AQ2">
        <v>5</v>
      </c>
      <c r="AR2">
        <v>5</v>
      </c>
      <c r="AS2" s="46">
        <v>5</v>
      </c>
      <c r="AT2">
        <v>6</v>
      </c>
      <c r="AU2" s="48">
        <f>AVERAGE(AO2:AS2)</f>
        <v>4.8</v>
      </c>
      <c r="AV2">
        <v>5</v>
      </c>
      <c r="AW2">
        <f t="shared" si="1"/>
        <v>4.875</v>
      </c>
      <c r="AX2">
        <f t="shared" si="2"/>
        <v>1</v>
      </c>
      <c r="AY2">
        <f t="shared" si="3"/>
        <v>5.25</v>
      </c>
      <c r="AZ2">
        <f t="shared" si="4"/>
        <v>1</v>
      </c>
      <c r="BA2" t="s">
        <v>61</v>
      </c>
      <c r="BB2" t="s">
        <v>166</v>
      </c>
      <c r="BC2" t="s">
        <v>239</v>
      </c>
      <c r="BD2">
        <v>1</v>
      </c>
      <c r="BE2"/>
      <c r="BF2">
        <f t="shared" si="5"/>
        <v>1</v>
      </c>
      <c r="BG2">
        <v>1</v>
      </c>
      <c r="BH2">
        <v>1</v>
      </c>
      <c r="BI2">
        <f t="shared" si="6"/>
        <v>0</v>
      </c>
      <c r="BJ2" t="s">
        <v>181</v>
      </c>
      <c r="BK2" t="s">
        <v>65</v>
      </c>
      <c r="BL2" s="1">
        <v>2.2569444444444447E-3</v>
      </c>
      <c r="BM2"/>
      <c r="BN2" s="5" t="s">
        <v>1041</v>
      </c>
      <c r="BO2" s="5"/>
      <c r="BP2" s="11" t="b">
        <f t="shared" ca="1" si="7"/>
        <v>0</v>
      </c>
      <c r="BQ2" s="11" t="b">
        <f t="shared" ca="1" si="7"/>
        <v>0</v>
      </c>
      <c r="BR2" s="11" t="b">
        <f t="shared" ca="1" si="7"/>
        <v>0</v>
      </c>
      <c r="BS2" s="11" t="b">
        <f t="shared" ca="1" si="7"/>
        <v>0</v>
      </c>
      <c r="BT2" s="11" t="b">
        <f t="shared" ca="1" si="7"/>
        <v>0</v>
      </c>
      <c r="BU2" s="11" t="b">
        <f t="shared" ca="1" si="7"/>
        <v>0</v>
      </c>
      <c r="BV2" s="5"/>
      <c r="BW2" s="5"/>
      <c r="BX2" s="11" t="b">
        <f t="shared" ca="1" si="8"/>
        <v>0</v>
      </c>
      <c r="BY2" s="11" t="b">
        <f>ISNUMBER(SEARCH("NLU",BV2))</f>
        <v>0</v>
      </c>
      <c r="BZ2" s="11" t="b">
        <f t="shared" ca="1" si="9"/>
        <v>0</v>
      </c>
      <c r="CA2" s="11" t="b">
        <f t="shared" ca="1" si="9"/>
        <v>0</v>
      </c>
      <c r="CB2" s="11" t="b">
        <f t="shared" ca="1" si="9"/>
        <v>0</v>
      </c>
      <c r="CC2" s="11" t="b">
        <f t="shared" ca="1" si="9"/>
        <v>0</v>
      </c>
      <c r="CD2" s="11" t="b">
        <f t="shared" ca="1" si="9"/>
        <v>0</v>
      </c>
      <c r="CE2" s="11" t="b">
        <f t="shared" ca="1" si="9"/>
        <v>0</v>
      </c>
      <c r="CF2" s="11" t="b">
        <f t="shared" ca="1" si="9"/>
        <v>0</v>
      </c>
      <c r="CG2" s="11" t="b">
        <f t="shared" ca="1" si="9"/>
        <v>0</v>
      </c>
      <c r="CH2" s="11" t="b">
        <f t="shared" ca="1" si="9"/>
        <v>0</v>
      </c>
      <c r="CI2" s="11" t="b">
        <f t="shared" ca="1" si="9"/>
        <v>0</v>
      </c>
      <c r="CJ2" s="11" t="b">
        <f t="shared" ca="1" si="9"/>
        <v>0</v>
      </c>
      <c r="CK2" s="11" t="b">
        <f t="shared" ca="1" si="9"/>
        <v>0</v>
      </c>
      <c r="CL2" s="11" t="b">
        <f t="shared" ca="1" si="9"/>
        <v>0</v>
      </c>
      <c r="CM2" s="11" t="b">
        <f t="shared" ca="1" si="9"/>
        <v>0</v>
      </c>
      <c r="CN2" s="11" t="b">
        <f ca="1">ISNUMBER(SEARCH($CN$2,BW2))</f>
        <v>0</v>
      </c>
      <c r="CO2" s="11" t="b">
        <f t="shared" ca="1" si="10"/>
        <v>0</v>
      </c>
      <c r="CP2"/>
      <c r="CQ2"/>
      <c r="CR2"/>
    </row>
    <row r="3" spans="1:96">
      <c r="A3" t="s">
        <v>279</v>
      </c>
      <c r="B3" t="s">
        <v>280</v>
      </c>
      <c r="C3" t="s">
        <v>281</v>
      </c>
      <c r="D3" t="s">
        <v>70</v>
      </c>
      <c r="E3" t="s">
        <v>144</v>
      </c>
      <c r="F3" t="s">
        <v>56</v>
      </c>
      <c r="G3" t="s">
        <v>72</v>
      </c>
      <c r="H3" t="s">
        <v>227</v>
      </c>
      <c r="I3" t="str">
        <f t="shared" si="0"/>
        <v>Denmark</v>
      </c>
      <c r="J3" t="s">
        <v>59</v>
      </c>
      <c r="K3" t="s">
        <v>60</v>
      </c>
      <c r="L3">
        <v>3</v>
      </c>
      <c r="M3">
        <v>2</v>
      </c>
      <c r="N3">
        <v>5</v>
      </c>
      <c r="O3">
        <v>2</v>
      </c>
      <c r="P3">
        <v>4</v>
      </c>
      <c r="Q3">
        <v>5</v>
      </c>
      <c r="R3">
        <v>2</v>
      </c>
      <c r="S3">
        <v>0</v>
      </c>
      <c r="U3">
        <v>4</v>
      </c>
      <c r="V3">
        <v>5</v>
      </c>
      <c r="W3">
        <v>5</v>
      </c>
      <c r="X3">
        <v>4</v>
      </c>
      <c r="Y3">
        <v>5</v>
      </c>
      <c r="Z3">
        <v>5</v>
      </c>
      <c r="AA3">
        <v>5</v>
      </c>
      <c r="AB3">
        <v>1</v>
      </c>
      <c r="AC3">
        <v>1</v>
      </c>
      <c r="AD3">
        <v>5</v>
      </c>
      <c r="AE3" s="48">
        <f>AVERAGE(AD3,AB3,AA3,Z3,Y3,X3,W3,V3)</f>
        <v>4.375</v>
      </c>
      <c r="AF3" s="35">
        <v>4</v>
      </c>
      <c r="AG3">
        <v>3</v>
      </c>
      <c r="AH3">
        <v>3</v>
      </c>
      <c r="AI3">
        <v>1</v>
      </c>
      <c r="AJ3">
        <v>4</v>
      </c>
      <c r="AK3">
        <v>4</v>
      </c>
      <c r="AL3">
        <v>3</v>
      </c>
      <c r="AM3">
        <v>4</v>
      </c>
      <c r="AN3" s="48">
        <f t="shared" ref="AN3:AN66" si="11">AVERAGE(AF3:AM3)</f>
        <v>3.25</v>
      </c>
      <c r="AO3">
        <v>3</v>
      </c>
      <c r="AP3">
        <v>3</v>
      </c>
      <c r="AQ3">
        <v>3</v>
      </c>
      <c r="AR3">
        <v>2</v>
      </c>
      <c r="AS3">
        <v>2</v>
      </c>
      <c r="AT3">
        <v>6</v>
      </c>
      <c r="AU3" s="48">
        <f t="shared" ref="AU3:AU66" si="12">AVERAGE(AO3:AS3)</f>
        <v>2.6</v>
      </c>
      <c r="AV3">
        <v>5</v>
      </c>
      <c r="AW3">
        <f t="shared" si="1"/>
        <v>3.25</v>
      </c>
      <c r="AX3">
        <f t="shared" si="2"/>
        <v>1</v>
      </c>
      <c r="AY3">
        <f t="shared" si="3"/>
        <v>4.375</v>
      </c>
      <c r="AZ3">
        <f t="shared" si="4"/>
        <v>1</v>
      </c>
      <c r="BA3" t="s">
        <v>282</v>
      </c>
      <c r="BB3" t="s">
        <v>283</v>
      </c>
      <c r="BC3" t="s">
        <v>284</v>
      </c>
      <c r="BD3">
        <v>1</v>
      </c>
      <c r="BF3">
        <f t="shared" si="5"/>
        <v>1</v>
      </c>
      <c r="BG3">
        <v>1</v>
      </c>
      <c r="BH3">
        <v>3</v>
      </c>
      <c r="BI3">
        <f t="shared" si="6"/>
        <v>1</v>
      </c>
      <c r="BJ3" t="s">
        <v>285</v>
      </c>
      <c r="BK3" t="s">
        <v>286</v>
      </c>
      <c r="BL3">
        <v>6.0069444444444441E-3</v>
      </c>
      <c r="BM3" t="s">
        <v>287</v>
      </c>
      <c r="BN3" s="5" t="s">
        <v>736</v>
      </c>
      <c r="BO3" s="5" t="s">
        <v>1144</v>
      </c>
      <c r="BP3" s="11" t="b">
        <f t="shared" ca="1" si="7"/>
        <v>1</v>
      </c>
      <c r="BQ3" s="11" t="b">
        <f t="shared" ca="1" si="7"/>
        <v>0</v>
      </c>
      <c r="BR3" s="11" t="b">
        <f t="shared" ca="1" si="7"/>
        <v>0</v>
      </c>
      <c r="BS3" s="11" t="b">
        <f t="shared" ca="1" si="7"/>
        <v>0</v>
      </c>
      <c r="BT3" s="11" t="b">
        <f t="shared" ca="1" si="7"/>
        <v>0</v>
      </c>
      <c r="BU3" s="11" t="b">
        <f t="shared" ca="1" si="7"/>
        <v>0</v>
      </c>
      <c r="BV3" s="5" t="s">
        <v>1040</v>
      </c>
      <c r="BX3" s="11" t="b">
        <f t="shared" ca="1" si="8"/>
        <v>0</v>
      </c>
      <c r="BY3" s="11" t="e">
        <f>#REF!=ISNUMBER(SEARCH("NLU",BV3))</f>
        <v>#REF!</v>
      </c>
      <c r="BZ3" s="11" t="b">
        <f t="shared" ca="1" si="9"/>
        <v>0</v>
      </c>
      <c r="CA3" s="11" t="b">
        <f t="shared" ca="1" si="9"/>
        <v>0</v>
      </c>
      <c r="CB3" s="11" t="b">
        <f t="shared" ca="1" si="9"/>
        <v>1</v>
      </c>
      <c r="CC3" s="11" t="b">
        <f t="shared" ca="1" si="9"/>
        <v>0</v>
      </c>
      <c r="CD3" s="11" t="b">
        <f t="shared" ca="1" si="9"/>
        <v>0</v>
      </c>
      <c r="CE3" s="11" t="b">
        <f t="shared" ca="1" si="9"/>
        <v>0</v>
      </c>
      <c r="CF3" s="11" t="b">
        <f t="shared" ca="1" si="9"/>
        <v>0</v>
      </c>
      <c r="CG3" s="11" t="b">
        <f t="shared" ca="1" si="9"/>
        <v>0</v>
      </c>
      <c r="CH3" s="11" t="b">
        <f t="shared" ca="1" si="9"/>
        <v>0</v>
      </c>
      <c r="CI3" s="11" t="b">
        <f t="shared" ca="1" si="9"/>
        <v>0</v>
      </c>
      <c r="CJ3" s="11" t="b">
        <f t="shared" ca="1" si="9"/>
        <v>0</v>
      </c>
      <c r="CK3" s="11" t="b">
        <f t="shared" ca="1" si="9"/>
        <v>0</v>
      </c>
      <c r="CL3" s="11" t="b">
        <f t="shared" ca="1" si="9"/>
        <v>0</v>
      </c>
      <c r="CM3" s="11" t="b">
        <f t="shared" ca="1" si="9"/>
        <v>0</v>
      </c>
      <c r="CN3" s="11" t="b">
        <f ca="1">ISNUMBER(SEARCH($CN$2,$BW3))</f>
        <v>0</v>
      </c>
      <c r="CO3" s="11" t="b">
        <f t="shared" ca="1" si="10"/>
        <v>0</v>
      </c>
      <c r="CP3" t="s">
        <v>92</v>
      </c>
    </row>
    <row r="4" spans="1:96">
      <c r="A4" t="s">
        <v>303</v>
      </c>
      <c r="B4" t="s">
        <v>304</v>
      </c>
      <c r="C4" t="s">
        <v>281</v>
      </c>
      <c r="D4" t="s">
        <v>70</v>
      </c>
      <c r="E4" t="s">
        <v>144</v>
      </c>
      <c r="F4" t="s">
        <v>83</v>
      </c>
      <c r="G4" t="s">
        <v>96</v>
      </c>
      <c r="H4" t="s">
        <v>305</v>
      </c>
      <c r="I4" t="str">
        <f t="shared" si="0"/>
        <v>I'm Irish. I live in Ireland.</v>
      </c>
      <c r="J4" t="s">
        <v>74</v>
      </c>
      <c r="K4" t="s">
        <v>60</v>
      </c>
      <c r="L4">
        <v>2</v>
      </c>
      <c r="M4">
        <v>2</v>
      </c>
      <c r="N4">
        <v>5</v>
      </c>
      <c r="O4">
        <v>3</v>
      </c>
      <c r="P4">
        <v>5</v>
      </c>
      <c r="Q4">
        <v>5</v>
      </c>
      <c r="R4">
        <v>4</v>
      </c>
      <c r="S4">
        <v>0</v>
      </c>
      <c r="U4">
        <v>4</v>
      </c>
      <c r="V4">
        <v>3</v>
      </c>
      <c r="W4">
        <v>4</v>
      </c>
      <c r="X4">
        <v>5</v>
      </c>
      <c r="Y4">
        <v>5</v>
      </c>
      <c r="Z4">
        <v>5</v>
      </c>
      <c r="AA4">
        <v>6</v>
      </c>
      <c r="AB4">
        <v>4</v>
      </c>
      <c r="AC4">
        <v>1</v>
      </c>
      <c r="AD4">
        <v>5</v>
      </c>
      <c r="AE4" s="48">
        <f t="shared" ref="AE4:AE67" si="13">AVERAGE(AD4,AB4,AA4,Z4,Y4,X4,W4,V4)</f>
        <v>4.625</v>
      </c>
      <c r="AF4" s="35">
        <v>2</v>
      </c>
      <c r="AG4">
        <v>3</v>
      </c>
      <c r="AH4">
        <v>4</v>
      </c>
      <c r="AI4">
        <v>2</v>
      </c>
      <c r="AJ4">
        <v>6</v>
      </c>
      <c r="AK4">
        <v>0</v>
      </c>
      <c r="AL4">
        <v>4</v>
      </c>
      <c r="AM4">
        <v>5</v>
      </c>
      <c r="AN4" s="48">
        <f t="shared" si="11"/>
        <v>3.25</v>
      </c>
      <c r="AO4">
        <v>1</v>
      </c>
      <c r="AP4">
        <v>0</v>
      </c>
      <c r="AQ4">
        <v>1</v>
      </c>
      <c r="AR4">
        <v>0</v>
      </c>
      <c r="AS4">
        <v>0</v>
      </c>
      <c r="AT4">
        <v>6</v>
      </c>
      <c r="AU4" s="48">
        <f t="shared" si="12"/>
        <v>0.4</v>
      </c>
      <c r="AV4">
        <v>6</v>
      </c>
      <c r="AW4">
        <f t="shared" si="1"/>
        <v>3.25</v>
      </c>
      <c r="AX4">
        <f t="shared" si="2"/>
        <v>1</v>
      </c>
      <c r="AY4">
        <f t="shared" si="3"/>
        <v>4.625</v>
      </c>
      <c r="AZ4">
        <f t="shared" si="4"/>
        <v>1</v>
      </c>
      <c r="BA4" t="s">
        <v>297</v>
      </c>
      <c r="BB4" t="s">
        <v>245</v>
      </c>
      <c r="BC4" t="s">
        <v>306</v>
      </c>
      <c r="BD4">
        <v>0</v>
      </c>
      <c r="BE4" t="s">
        <v>1100</v>
      </c>
      <c r="BF4" t="str">
        <f t="shared" si="5"/>
        <v>no dialog file</v>
      </c>
      <c r="BG4">
        <v>1</v>
      </c>
      <c r="BH4">
        <v>2</v>
      </c>
      <c r="BI4">
        <f t="shared" si="6"/>
        <v>1</v>
      </c>
      <c r="BJ4" t="s">
        <v>307</v>
      </c>
      <c r="BK4" t="s">
        <v>308</v>
      </c>
      <c r="BL4">
        <v>1.4363425925925925E-2</v>
      </c>
      <c r="BM4" t="s">
        <v>309</v>
      </c>
      <c r="BN4" s="5" t="s">
        <v>1051</v>
      </c>
      <c r="BO4" s="5" t="s">
        <v>1150</v>
      </c>
      <c r="BP4" s="11" t="b">
        <f t="shared" ca="1" si="7"/>
        <v>0</v>
      </c>
      <c r="BQ4" s="11" t="b">
        <f t="shared" ca="1" si="7"/>
        <v>0</v>
      </c>
      <c r="BR4" s="11" t="b">
        <f t="shared" ca="1" si="7"/>
        <v>0</v>
      </c>
      <c r="BS4" s="11" t="b">
        <f t="shared" ca="1" si="7"/>
        <v>1</v>
      </c>
      <c r="BT4" s="11" t="b">
        <f t="shared" ca="1" si="7"/>
        <v>0</v>
      </c>
      <c r="BU4" s="11" t="b">
        <f t="shared" ca="1" si="7"/>
        <v>0</v>
      </c>
      <c r="BV4" s="5" t="s">
        <v>1043</v>
      </c>
      <c r="BX4" s="11" t="b">
        <f t="shared" ca="1" si="8"/>
        <v>0</v>
      </c>
      <c r="BY4" s="11" t="b">
        <f t="shared" ref="BY4:BY35" si="14">ISNUMBER(SEARCH("NLU",BV4))</f>
        <v>0</v>
      </c>
      <c r="BZ4" s="11" t="b">
        <f t="shared" ca="1" si="9"/>
        <v>0</v>
      </c>
      <c r="CA4" s="11" t="b">
        <f t="shared" ca="1" si="9"/>
        <v>0</v>
      </c>
      <c r="CB4" s="11" t="b">
        <f t="shared" ca="1" si="9"/>
        <v>0</v>
      </c>
      <c r="CC4" s="11" t="b">
        <f t="shared" ca="1" si="9"/>
        <v>0</v>
      </c>
      <c r="CD4" s="11" t="b">
        <f t="shared" ca="1" si="9"/>
        <v>0</v>
      </c>
      <c r="CE4" s="11" t="b">
        <f t="shared" ca="1" si="9"/>
        <v>0</v>
      </c>
      <c r="CF4" s="11" t="b">
        <f t="shared" ca="1" si="9"/>
        <v>0</v>
      </c>
      <c r="CG4" s="11" t="b">
        <f t="shared" ca="1" si="9"/>
        <v>0</v>
      </c>
      <c r="CH4" s="11" t="b">
        <f t="shared" ca="1" si="9"/>
        <v>0</v>
      </c>
      <c r="CI4" s="11" t="b">
        <f t="shared" ca="1" si="9"/>
        <v>0</v>
      </c>
      <c r="CJ4" s="11" t="b">
        <f t="shared" ca="1" si="9"/>
        <v>0</v>
      </c>
      <c r="CK4" s="11" t="b">
        <f t="shared" ca="1" si="9"/>
        <v>0</v>
      </c>
      <c r="CL4" s="11" t="b">
        <f t="shared" ca="1" si="9"/>
        <v>0</v>
      </c>
      <c r="CM4" s="11" t="b">
        <f t="shared" ca="1" si="9"/>
        <v>0</v>
      </c>
      <c r="CN4" s="11" t="b">
        <f t="shared" ref="CN4:CN35" ca="1" si="15">ISNUMBER(SEARCH($CN$2,BW4))</f>
        <v>0</v>
      </c>
      <c r="CO4" s="11" t="b">
        <f t="shared" ca="1" si="10"/>
        <v>0</v>
      </c>
      <c r="CP4" t="s">
        <v>310</v>
      </c>
    </row>
    <row r="5" spans="1:96">
      <c r="A5" t="s">
        <v>311</v>
      </c>
      <c r="B5" t="s">
        <v>312</v>
      </c>
      <c r="C5" t="s">
        <v>281</v>
      </c>
      <c r="D5" t="s">
        <v>54</v>
      </c>
      <c r="E5" t="s">
        <v>82</v>
      </c>
      <c r="F5" t="s">
        <v>116</v>
      </c>
      <c r="G5" t="s">
        <v>96</v>
      </c>
      <c r="H5" t="s">
        <v>58</v>
      </c>
      <c r="I5" t="str">
        <f t="shared" si="0"/>
        <v>Portugal</v>
      </c>
      <c r="J5" t="s">
        <v>74</v>
      </c>
      <c r="K5" t="s">
        <v>60</v>
      </c>
      <c r="L5">
        <v>3</v>
      </c>
      <c r="M5">
        <v>3</v>
      </c>
      <c r="N5">
        <v>3</v>
      </c>
      <c r="O5">
        <v>3</v>
      </c>
      <c r="P5">
        <v>2</v>
      </c>
      <c r="Q5">
        <v>5</v>
      </c>
      <c r="R5">
        <v>3</v>
      </c>
      <c r="S5">
        <v>0</v>
      </c>
      <c r="U5">
        <v>5</v>
      </c>
      <c r="V5">
        <v>2</v>
      </c>
      <c r="W5">
        <v>2</v>
      </c>
      <c r="X5">
        <v>2</v>
      </c>
      <c r="Y5">
        <v>3</v>
      </c>
      <c r="Z5">
        <v>4</v>
      </c>
      <c r="AA5">
        <v>5</v>
      </c>
      <c r="AB5">
        <v>3</v>
      </c>
      <c r="AC5">
        <v>3</v>
      </c>
      <c r="AD5">
        <v>3</v>
      </c>
      <c r="AE5" s="48">
        <f t="shared" si="13"/>
        <v>3</v>
      </c>
      <c r="AF5" s="35">
        <v>2</v>
      </c>
      <c r="AG5">
        <v>2</v>
      </c>
      <c r="AH5">
        <v>2</v>
      </c>
      <c r="AI5">
        <v>2</v>
      </c>
      <c r="AJ5">
        <v>6</v>
      </c>
      <c r="AK5">
        <v>3</v>
      </c>
      <c r="AL5">
        <v>4</v>
      </c>
      <c r="AM5">
        <v>3</v>
      </c>
      <c r="AN5" s="48">
        <f t="shared" si="11"/>
        <v>3</v>
      </c>
      <c r="AO5">
        <v>3</v>
      </c>
      <c r="AP5">
        <v>3</v>
      </c>
      <c r="AQ5">
        <v>3</v>
      </c>
      <c r="AR5">
        <v>3</v>
      </c>
      <c r="AS5">
        <v>3</v>
      </c>
      <c r="AT5">
        <v>6</v>
      </c>
      <c r="AU5" s="48">
        <f t="shared" si="12"/>
        <v>3</v>
      </c>
      <c r="AV5">
        <v>4</v>
      </c>
      <c r="AW5">
        <f t="shared" si="1"/>
        <v>3</v>
      </c>
      <c r="AX5">
        <f t="shared" si="2"/>
        <v>0</v>
      </c>
      <c r="AY5">
        <f t="shared" si="3"/>
        <v>3</v>
      </c>
      <c r="AZ5">
        <f t="shared" si="4"/>
        <v>0</v>
      </c>
      <c r="BA5" t="s">
        <v>297</v>
      </c>
      <c r="BB5" t="s">
        <v>313</v>
      </c>
      <c r="BC5" t="s">
        <v>314</v>
      </c>
      <c r="BD5">
        <v>3</v>
      </c>
      <c r="BF5">
        <f t="shared" si="5"/>
        <v>3</v>
      </c>
      <c r="BG5">
        <v>1</v>
      </c>
      <c r="BH5">
        <v>5</v>
      </c>
      <c r="BI5">
        <f t="shared" si="6"/>
        <v>1</v>
      </c>
      <c r="BJ5" t="s">
        <v>315</v>
      </c>
      <c r="BK5" t="s">
        <v>316</v>
      </c>
      <c r="BL5">
        <v>7.0717592592592594E-3</v>
      </c>
      <c r="BM5" t="s">
        <v>317</v>
      </c>
      <c r="BN5" s="5" t="s">
        <v>1044</v>
      </c>
      <c r="BP5" s="11" t="b">
        <f t="shared" ca="1" si="7"/>
        <v>0</v>
      </c>
      <c r="BQ5" s="11" t="b">
        <f t="shared" ca="1" si="7"/>
        <v>0</v>
      </c>
      <c r="BR5" s="11" t="b">
        <f t="shared" ca="1" si="7"/>
        <v>0</v>
      </c>
      <c r="BS5" s="11" t="b">
        <f t="shared" ca="1" si="7"/>
        <v>0</v>
      </c>
      <c r="BT5" s="11" t="b">
        <f t="shared" ca="1" si="7"/>
        <v>0</v>
      </c>
      <c r="BU5" s="11" t="b">
        <f t="shared" ca="1" si="7"/>
        <v>0</v>
      </c>
      <c r="BV5" s="5" t="s">
        <v>1045</v>
      </c>
      <c r="BW5" s="5" t="s">
        <v>1046</v>
      </c>
      <c r="BX5" s="11" t="b">
        <f t="shared" ca="1" si="8"/>
        <v>0</v>
      </c>
      <c r="BY5" s="11" t="b">
        <f t="shared" si="14"/>
        <v>0</v>
      </c>
      <c r="BZ5" s="11" t="b">
        <f t="shared" ca="1" si="9"/>
        <v>0</v>
      </c>
      <c r="CA5" s="11" t="b">
        <f t="shared" ca="1" si="9"/>
        <v>1</v>
      </c>
      <c r="CB5" s="11" t="b">
        <f t="shared" ca="1" si="9"/>
        <v>0</v>
      </c>
      <c r="CC5" s="11" t="b">
        <f t="shared" ca="1" si="9"/>
        <v>0</v>
      </c>
      <c r="CD5" s="11" t="b">
        <f t="shared" ca="1" si="9"/>
        <v>0</v>
      </c>
      <c r="CE5" s="11" t="b">
        <f t="shared" ca="1" si="9"/>
        <v>0</v>
      </c>
      <c r="CF5" s="11" t="b">
        <f t="shared" ca="1" si="9"/>
        <v>0</v>
      </c>
      <c r="CG5" s="11" t="b">
        <f t="shared" ca="1" si="9"/>
        <v>0</v>
      </c>
      <c r="CH5" s="11" t="b">
        <f t="shared" ca="1" si="9"/>
        <v>0</v>
      </c>
      <c r="CI5" s="11" t="b">
        <f t="shared" ca="1" si="9"/>
        <v>0</v>
      </c>
      <c r="CJ5" s="11" t="b">
        <f t="shared" ca="1" si="9"/>
        <v>1</v>
      </c>
      <c r="CK5" s="11" t="b">
        <f t="shared" ca="1" si="9"/>
        <v>0</v>
      </c>
      <c r="CL5" s="11" t="b">
        <f t="shared" ca="1" si="9"/>
        <v>0</v>
      </c>
      <c r="CM5" s="11" t="b">
        <f t="shared" ca="1" si="9"/>
        <v>0</v>
      </c>
      <c r="CN5" s="11" t="b">
        <f t="shared" ca="1" si="15"/>
        <v>0</v>
      </c>
      <c r="CO5" s="11" t="b">
        <f t="shared" ca="1" si="10"/>
        <v>0</v>
      </c>
    </row>
    <row r="6" spans="1:96">
      <c r="A6" t="s">
        <v>323</v>
      </c>
      <c r="B6" t="s">
        <v>324</v>
      </c>
      <c r="C6" t="s">
        <v>281</v>
      </c>
      <c r="D6" t="s">
        <v>70</v>
      </c>
      <c r="E6" t="s">
        <v>144</v>
      </c>
      <c r="F6" t="s">
        <v>56</v>
      </c>
      <c r="G6" t="s">
        <v>72</v>
      </c>
      <c r="H6" t="s">
        <v>325</v>
      </c>
      <c r="I6" t="str">
        <f t="shared" si="0"/>
        <v>Germany</v>
      </c>
      <c r="J6" t="s">
        <v>59</v>
      </c>
      <c r="K6" t="s">
        <v>60</v>
      </c>
      <c r="L6">
        <v>1</v>
      </c>
      <c r="M6">
        <v>2</v>
      </c>
      <c r="N6">
        <v>2</v>
      </c>
      <c r="O6">
        <v>3</v>
      </c>
      <c r="P6">
        <v>4</v>
      </c>
      <c r="Q6">
        <v>4</v>
      </c>
      <c r="R6">
        <v>4</v>
      </c>
      <c r="S6">
        <v>0</v>
      </c>
      <c r="U6">
        <v>4</v>
      </c>
      <c r="V6">
        <v>4</v>
      </c>
      <c r="W6">
        <v>4</v>
      </c>
      <c r="X6">
        <v>3</v>
      </c>
      <c r="Y6">
        <v>5</v>
      </c>
      <c r="Z6">
        <v>4</v>
      </c>
      <c r="AA6">
        <v>6</v>
      </c>
      <c r="AB6">
        <v>3</v>
      </c>
      <c r="AC6">
        <v>3</v>
      </c>
      <c r="AD6">
        <v>3</v>
      </c>
      <c r="AE6" s="48">
        <f t="shared" si="13"/>
        <v>4</v>
      </c>
      <c r="AF6" s="35">
        <v>5</v>
      </c>
      <c r="AG6">
        <v>5</v>
      </c>
      <c r="AH6">
        <v>3</v>
      </c>
      <c r="AI6">
        <v>3</v>
      </c>
      <c r="AJ6">
        <v>5</v>
      </c>
      <c r="AK6">
        <v>5</v>
      </c>
      <c r="AL6">
        <v>3</v>
      </c>
      <c r="AM6">
        <v>3</v>
      </c>
      <c r="AN6" s="48">
        <f t="shared" si="11"/>
        <v>4</v>
      </c>
      <c r="AO6">
        <v>4</v>
      </c>
      <c r="AP6">
        <v>4</v>
      </c>
      <c r="AQ6">
        <v>4</v>
      </c>
      <c r="AR6">
        <v>4</v>
      </c>
      <c r="AS6">
        <v>4</v>
      </c>
      <c r="AT6">
        <v>6</v>
      </c>
      <c r="AU6" s="48">
        <f t="shared" si="12"/>
        <v>4</v>
      </c>
      <c r="AV6">
        <v>4</v>
      </c>
      <c r="AW6">
        <f t="shared" si="1"/>
        <v>4</v>
      </c>
      <c r="AX6">
        <f t="shared" si="2"/>
        <v>1</v>
      </c>
      <c r="AY6">
        <f t="shared" si="3"/>
        <v>4</v>
      </c>
      <c r="AZ6">
        <f t="shared" si="4"/>
        <v>1</v>
      </c>
      <c r="BA6" t="s">
        <v>282</v>
      </c>
      <c r="BB6" t="s">
        <v>326</v>
      </c>
      <c r="BC6" t="s">
        <v>327</v>
      </c>
      <c r="BD6">
        <v>1</v>
      </c>
      <c r="BF6">
        <f t="shared" si="5"/>
        <v>1</v>
      </c>
      <c r="BG6">
        <v>1</v>
      </c>
      <c r="BH6">
        <v>3</v>
      </c>
      <c r="BI6">
        <f t="shared" si="6"/>
        <v>1</v>
      </c>
      <c r="BJ6" t="s">
        <v>285</v>
      </c>
      <c r="BK6" t="s">
        <v>286</v>
      </c>
      <c r="BL6" s="1">
        <v>6.4699074074074069E-3</v>
      </c>
      <c r="BM6" t="s">
        <v>328</v>
      </c>
      <c r="BN6" s="5" t="s">
        <v>1051</v>
      </c>
      <c r="BO6" s="5" t="s">
        <v>1145</v>
      </c>
      <c r="BP6" s="11" t="b">
        <f t="shared" ca="1" si="7"/>
        <v>0</v>
      </c>
      <c r="BQ6" s="11" t="b">
        <f t="shared" ca="1" si="7"/>
        <v>0</v>
      </c>
      <c r="BR6" s="11" t="b">
        <f t="shared" ca="1" si="7"/>
        <v>0</v>
      </c>
      <c r="BS6" s="11" t="b">
        <f t="shared" ca="1" si="7"/>
        <v>0</v>
      </c>
      <c r="BT6" s="11" t="b">
        <f t="shared" ca="1" si="7"/>
        <v>0</v>
      </c>
      <c r="BU6" s="11" t="b">
        <f t="shared" ca="1" si="7"/>
        <v>0</v>
      </c>
      <c r="BV6" s="5" t="s">
        <v>1049</v>
      </c>
      <c r="BX6" s="11" t="b">
        <f t="shared" ca="1" si="8"/>
        <v>0</v>
      </c>
      <c r="BY6" s="11" t="b">
        <f t="shared" si="14"/>
        <v>1</v>
      </c>
      <c r="BZ6" s="11" t="b">
        <f t="shared" ca="1" si="9"/>
        <v>0</v>
      </c>
      <c r="CA6" s="11" t="b">
        <f t="shared" ca="1" si="9"/>
        <v>0</v>
      </c>
      <c r="CB6" s="11" t="b">
        <f t="shared" ca="1" si="9"/>
        <v>0</v>
      </c>
      <c r="CC6" s="11" t="b">
        <f t="shared" ca="1" si="9"/>
        <v>0</v>
      </c>
      <c r="CD6" s="11" t="b">
        <f t="shared" ca="1" si="9"/>
        <v>0</v>
      </c>
      <c r="CE6" s="11" t="b">
        <f t="shared" ca="1" si="9"/>
        <v>0</v>
      </c>
      <c r="CF6" s="11" t="b">
        <f t="shared" ca="1" si="9"/>
        <v>0</v>
      </c>
      <c r="CG6" s="11" t="b">
        <f t="shared" ca="1" si="9"/>
        <v>0</v>
      </c>
      <c r="CH6" s="11" t="b">
        <f t="shared" ca="1" si="9"/>
        <v>0</v>
      </c>
      <c r="CI6" s="11" t="b">
        <f t="shared" ca="1" si="9"/>
        <v>0</v>
      </c>
      <c r="CJ6" s="11" t="b">
        <f t="shared" ca="1" si="9"/>
        <v>0</v>
      </c>
      <c r="CK6" s="11" t="b">
        <f t="shared" ca="1" si="9"/>
        <v>0</v>
      </c>
      <c r="CL6" s="11" t="b">
        <f t="shared" ca="1" si="9"/>
        <v>0</v>
      </c>
      <c r="CM6" s="11" t="b">
        <f t="shared" ca="1" si="9"/>
        <v>0</v>
      </c>
      <c r="CN6" s="11" t="b">
        <f t="shared" ca="1" si="15"/>
        <v>0</v>
      </c>
      <c r="CO6" s="11" t="b">
        <f t="shared" ca="1" si="10"/>
        <v>0</v>
      </c>
    </row>
    <row r="7" spans="1:96">
      <c r="A7" t="s">
        <v>329</v>
      </c>
      <c r="B7" t="s">
        <v>330</v>
      </c>
      <c r="C7" t="s">
        <v>281</v>
      </c>
      <c r="D7" t="s">
        <v>54</v>
      </c>
      <c r="E7" t="s">
        <v>82</v>
      </c>
      <c r="F7" t="s">
        <v>116</v>
      </c>
      <c r="G7" t="s">
        <v>72</v>
      </c>
      <c r="H7" t="s">
        <v>58</v>
      </c>
      <c r="I7" t="str">
        <f t="shared" si="0"/>
        <v>Portugal</v>
      </c>
      <c r="J7" t="s">
        <v>74</v>
      </c>
      <c r="K7" t="s">
        <v>60</v>
      </c>
      <c r="L7">
        <v>2</v>
      </c>
      <c r="M7">
        <v>2</v>
      </c>
      <c r="N7">
        <v>5</v>
      </c>
      <c r="O7">
        <v>1</v>
      </c>
      <c r="P7">
        <v>6</v>
      </c>
      <c r="Q7">
        <v>5</v>
      </c>
      <c r="R7">
        <v>5</v>
      </c>
      <c r="S7">
        <v>0</v>
      </c>
      <c r="U7">
        <v>5</v>
      </c>
      <c r="V7">
        <v>2</v>
      </c>
      <c r="W7">
        <v>5</v>
      </c>
      <c r="X7">
        <v>2</v>
      </c>
      <c r="Y7">
        <v>4</v>
      </c>
      <c r="Z7">
        <v>5</v>
      </c>
      <c r="AA7">
        <v>5</v>
      </c>
      <c r="AB7">
        <v>1</v>
      </c>
      <c r="AC7">
        <v>4</v>
      </c>
      <c r="AD7">
        <v>2</v>
      </c>
      <c r="AE7" s="48">
        <f t="shared" si="13"/>
        <v>3.25</v>
      </c>
      <c r="AF7" s="35">
        <v>4</v>
      </c>
      <c r="AG7">
        <v>5</v>
      </c>
      <c r="AH7">
        <v>2</v>
      </c>
      <c r="AI7">
        <v>3</v>
      </c>
      <c r="AJ7">
        <v>2</v>
      </c>
      <c r="AK7">
        <v>3</v>
      </c>
      <c r="AL7">
        <v>4</v>
      </c>
      <c r="AM7">
        <v>5</v>
      </c>
      <c r="AN7" s="48">
        <f t="shared" si="11"/>
        <v>3.5</v>
      </c>
      <c r="AO7">
        <v>1</v>
      </c>
      <c r="AP7">
        <v>2</v>
      </c>
      <c r="AQ7">
        <v>1</v>
      </c>
      <c r="AR7">
        <v>1</v>
      </c>
      <c r="AS7">
        <v>1</v>
      </c>
      <c r="AT7">
        <v>6</v>
      </c>
      <c r="AU7" s="48">
        <f t="shared" si="12"/>
        <v>1.2</v>
      </c>
      <c r="AV7">
        <v>6</v>
      </c>
      <c r="AW7">
        <f t="shared" si="1"/>
        <v>3.5</v>
      </c>
      <c r="AX7">
        <f t="shared" si="2"/>
        <v>1</v>
      </c>
      <c r="AY7">
        <f t="shared" si="3"/>
        <v>3.25</v>
      </c>
      <c r="AZ7">
        <f t="shared" si="4"/>
        <v>1</v>
      </c>
      <c r="BA7" t="s">
        <v>86</v>
      </c>
      <c r="BB7" t="s">
        <v>331</v>
      </c>
      <c r="BC7" t="s">
        <v>332</v>
      </c>
      <c r="BD7">
        <v>0</v>
      </c>
      <c r="BE7">
        <v>1</v>
      </c>
      <c r="BF7">
        <f t="shared" si="5"/>
        <v>1</v>
      </c>
      <c r="BG7">
        <v>1</v>
      </c>
      <c r="BH7">
        <v>1</v>
      </c>
      <c r="BI7">
        <f t="shared" si="6"/>
        <v>0</v>
      </c>
      <c r="BJ7" t="s">
        <v>106</v>
      </c>
      <c r="BK7" t="s">
        <v>90</v>
      </c>
      <c r="BL7" s="1">
        <v>4.0046296296296297E-3</v>
      </c>
      <c r="BN7" s="5" t="s">
        <v>1041</v>
      </c>
      <c r="BP7" s="11" t="b">
        <f t="shared" ca="1" si="7"/>
        <v>0</v>
      </c>
      <c r="BQ7" s="11" t="b">
        <f t="shared" ca="1" si="7"/>
        <v>0</v>
      </c>
      <c r="BR7" s="11" t="b">
        <f t="shared" ca="1" si="7"/>
        <v>0</v>
      </c>
      <c r="BS7" s="11" t="b">
        <f t="shared" ca="1" si="7"/>
        <v>0</v>
      </c>
      <c r="BT7" s="11" t="b">
        <f t="shared" ca="1" si="7"/>
        <v>0</v>
      </c>
      <c r="BU7" s="11" t="b">
        <f t="shared" ca="1" si="7"/>
        <v>0</v>
      </c>
      <c r="BX7" s="11" t="b">
        <f t="shared" ca="1" si="8"/>
        <v>0</v>
      </c>
      <c r="BY7" s="11" t="b">
        <f t="shared" si="14"/>
        <v>0</v>
      </c>
      <c r="BZ7" s="11" t="b">
        <f t="shared" ca="1" si="9"/>
        <v>0</v>
      </c>
      <c r="CA7" s="11" t="b">
        <f t="shared" ca="1" si="9"/>
        <v>0</v>
      </c>
      <c r="CB7" s="11" t="b">
        <f t="shared" ca="1" si="9"/>
        <v>0</v>
      </c>
      <c r="CC7" s="11" t="b">
        <f t="shared" ca="1" si="9"/>
        <v>0</v>
      </c>
      <c r="CD7" s="11" t="b">
        <f t="shared" ca="1" si="9"/>
        <v>0</v>
      </c>
      <c r="CE7" s="11" t="b">
        <f t="shared" ca="1" si="9"/>
        <v>0</v>
      </c>
      <c r="CF7" s="11" t="b">
        <f t="shared" ca="1" si="9"/>
        <v>0</v>
      </c>
      <c r="CG7" s="11" t="b">
        <f t="shared" ca="1" si="9"/>
        <v>0</v>
      </c>
      <c r="CH7" s="11" t="b">
        <f t="shared" ca="1" si="9"/>
        <v>0</v>
      </c>
      <c r="CI7" s="11" t="b">
        <f t="shared" ca="1" si="9"/>
        <v>0</v>
      </c>
      <c r="CJ7" s="11" t="b">
        <f t="shared" ca="1" si="9"/>
        <v>0</v>
      </c>
      <c r="CK7" s="11" t="b">
        <f t="shared" ca="1" si="9"/>
        <v>0</v>
      </c>
      <c r="CL7" s="11" t="b">
        <f t="shared" ca="1" si="9"/>
        <v>0</v>
      </c>
      <c r="CM7" s="11" t="b">
        <f t="shared" ca="1" si="9"/>
        <v>0</v>
      </c>
      <c r="CN7" s="11" t="b">
        <f t="shared" ca="1" si="15"/>
        <v>0</v>
      </c>
      <c r="CO7" s="11" t="b">
        <f t="shared" ca="1" si="10"/>
        <v>0</v>
      </c>
    </row>
    <row r="8" spans="1:96">
      <c r="A8" t="s">
        <v>345</v>
      </c>
      <c r="B8" t="s">
        <v>346</v>
      </c>
      <c r="C8" t="s">
        <v>281</v>
      </c>
      <c r="D8" t="s">
        <v>54</v>
      </c>
      <c r="E8" t="s">
        <v>144</v>
      </c>
      <c r="F8" t="s">
        <v>116</v>
      </c>
      <c r="G8" t="s">
        <v>347</v>
      </c>
      <c r="H8" t="s">
        <v>58</v>
      </c>
      <c r="I8" t="str">
        <f t="shared" si="0"/>
        <v>Portugal</v>
      </c>
      <c r="J8" t="s">
        <v>59</v>
      </c>
      <c r="K8" t="s">
        <v>60</v>
      </c>
      <c r="L8">
        <v>1</v>
      </c>
      <c r="M8">
        <v>6</v>
      </c>
      <c r="N8">
        <v>4</v>
      </c>
      <c r="O8">
        <v>1</v>
      </c>
      <c r="P8">
        <v>4</v>
      </c>
      <c r="Q8">
        <v>5</v>
      </c>
      <c r="R8">
        <v>4</v>
      </c>
      <c r="S8">
        <v>0</v>
      </c>
      <c r="U8">
        <v>5</v>
      </c>
      <c r="V8">
        <v>6</v>
      </c>
      <c r="W8">
        <v>6</v>
      </c>
      <c r="X8">
        <v>6</v>
      </c>
      <c r="Y8">
        <v>6</v>
      </c>
      <c r="Z8">
        <v>6</v>
      </c>
      <c r="AA8">
        <v>6</v>
      </c>
      <c r="AB8">
        <v>5</v>
      </c>
      <c r="AC8">
        <v>0</v>
      </c>
      <c r="AD8">
        <v>6</v>
      </c>
      <c r="AE8" s="48">
        <f t="shared" si="13"/>
        <v>5.875</v>
      </c>
      <c r="AF8" s="35">
        <v>6</v>
      </c>
      <c r="AG8">
        <v>6</v>
      </c>
      <c r="AH8">
        <v>6</v>
      </c>
      <c r="AI8">
        <v>6</v>
      </c>
      <c r="AJ8">
        <v>6</v>
      </c>
      <c r="AK8">
        <v>6</v>
      </c>
      <c r="AL8">
        <v>6</v>
      </c>
      <c r="AM8">
        <v>6</v>
      </c>
      <c r="AN8" s="48">
        <f t="shared" si="11"/>
        <v>6</v>
      </c>
      <c r="AO8">
        <v>4</v>
      </c>
      <c r="AP8">
        <v>4</v>
      </c>
      <c r="AQ8">
        <v>4</v>
      </c>
      <c r="AR8">
        <v>4</v>
      </c>
      <c r="AS8">
        <v>4</v>
      </c>
      <c r="AT8">
        <v>6</v>
      </c>
      <c r="AU8" s="48">
        <f t="shared" si="12"/>
        <v>4</v>
      </c>
      <c r="AV8">
        <v>0</v>
      </c>
      <c r="AW8">
        <f t="shared" si="1"/>
        <v>6</v>
      </c>
      <c r="AX8">
        <f t="shared" si="2"/>
        <v>1</v>
      </c>
      <c r="AY8">
        <f t="shared" si="3"/>
        <v>5.875</v>
      </c>
      <c r="AZ8">
        <f t="shared" si="4"/>
        <v>1</v>
      </c>
      <c r="BA8" t="s">
        <v>282</v>
      </c>
      <c r="BB8" t="s">
        <v>335</v>
      </c>
      <c r="BC8" t="s">
        <v>348</v>
      </c>
      <c r="BD8">
        <v>1</v>
      </c>
      <c r="BF8">
        <f t="shared" si="5"/>
        <v>1</v>
      </c>
      <c r="BG8">
        <v>1</v>
      </c>
      <c r="BH8">
        <v>1</v>
      </c>
      <c r="BI8">
        <f t="shared" si="6"/>
        <v>0</v>
      </c>
      <c r="BJ8" t="s">
        <v>292</v>
      </c>
      <c r="BK8" t="s">
        <v>286</v>
      </c>
      <c r="BL8" s="1">
        <v>5.3587962962962964E-3</v>
      </c>
      <c r="BM8" t="s">
        <v>349</v>
      </c>
      <c r="BN8" s="5" t="s">
        <v>736</v>
      </c>
      <c r="BO8" s="5" t="s">
        <v>1147</v>
      </c>
      <c r="BP8" s="11" t="b">
        <f t="shared" ca="1" si="7"/>
        <v>0</v>
      </c>
      <c r="BQ8" s="11" t="b">
        <f t="shared" ca="1" si="7"/>
        <v>0</v>
      </c>
      <c r="BR8" s="11" t="b">
        <f t="shared" ca="1" si="7"/>
        <v>0</v>
      </c>
      <c r="BS8" s="11" t="b">
        <f t="shared" ca="1" si="7"/>
        <v>0</v>
      </c>
      <c r="BT8" s="11" t="b">
        <f t="shared" ca="1" si="7"/>
        <v>1</v>
      </c>
      <c r="BU8" s="11" t="b">
        <f t="shared" ca="1" si="7"/>
        <v>0</v>
      </c>
      <c r="BX8" s="11" t="b">
        <f t="shared" ca="1" si="8"/>
        <v>0</v>
      </c>
      <c r="BY8" s="11" t="b">
        <f t="shared" si="14"/>
        <v>0</v>
      </c>
      <c r="BZ8" s="11" t="b">
        <f t="shared" ca="1" si="9"/>
        <v>0</v>
      </c>
      <c r="CA8" s="11" t="b">
        <f t="shared" ca="1" si="9"/>
        <v>0</v>
      </c>
      <c r="CB8" s="11" t="b">
        <f t="shared" ca="1" si="9"/>
        <v>0</v>
      </c>
      <c r="CC8" s="11" t="b">
        <f t="shared" ca="1" si="9"/>
        <v>0</v>
      </c>
      <c r="CD8" s="11" t="b">
        <f t="shared" ca="1" si="9"/>
        <v>0</v>
      </c>
      <c r="CE8" s="11" t="b">
        <f t="shared" ca="1" si="9"/>
        <v>0</v>
      </c>
      <c r="CF8" s="11" t="b">
        <f t="shared" ca="1" si="9"/>
        <v>0</v>
      </c>
      <c r="CG8" s="11" t="b">
        <f t="shared" ca="1" si="9"/>
        <v>0</v>
      </c>
      <c r="CH8" s="11" t="b">
        <f t="shared" ca="1" si="9"/>
        <v>0</v>
      </c>
      <c r="CI8" s="11" t="b">
        <f t="shared" ca="1" si="9"/>
        <v>0</v>
      </c>
      <c r="CJ8" s="11" t="b">
        <f t="shared" ca="1" si="9"/>
        <v>0</v>
      </c>
      <c r="CK8" s="11" t="b">
        <f t="shared" ca="1" si="9"/>
        <v>0</v>
      </c>
      <c r="CL8" s="11" t="b">
        <f t="shared" ca="1" si="9"/>
        <v>0</v>
      </c>
      <c r="CM8" s="11" t="b">
        <f t="shared" ca="1" si="9"/>
        <v>0</v>
      </c>
      <c r="CN8" s="11" t="b">
        <f t="shared" ca="1" si="15"/>
        <v>0</v>
      </c>
      <c r="CO8" s="11" t="b">
        <f t="shared" ca="1" si="10"/>
        <v>0</v>
      </c>
    </row>
    <row r="9" spans="1:96">
      <c r="A9" t="s">
        <v>350</v>
      </c>
      <c r="B9" t="s">
        <v>351</v>
      </c>
      <c r="C9" t="s">
        <v>281</v>
      </c>
      <c r="D9" t="s">
        <v>54</v>
      </c>
      <c r="E9" t="s">
        <v>82</v>
      </c>
      <c r="F9" t="s">
        <v>83</v>
      </c>
      <c r="G9" t="s">
        <v>124</v>
      </c>
      <c r="H9" t="s">
        <v>254</v>
      </c>
      <c r="I9" t="str">
        <f t="shared" si="0"/>
        <v>Poland</v>
      </c>
      <c r="J9" t="s">
        <v>59</v>
      </c>
      <c r="K9" t="s">
        <v>60</v>
      </c>
      <c r="L9">
        <v>0</v>
      </c>
      <c r="M9">
        <v>3</v>
      </c>
      <c r="N9">
        <v>1</v>
      </c>
      <c r="O9">
        <v>2</v>
      </c>
      <c r="P9">
        <v>1</v>
      </c>
      <c r="Q9">
        <v>3</v>
      </c>
      <c r="R9">
        <v>0</v>
      </c>
      <c r="S9">
        <v>0</v>
      </c>
      <c r="U9">
        <v>6</v>
      </c>
      <c r="V9">
        <v>2</v>
      </c>
      <c r="W9">
        <v>4</v>
      </c>
      <c r="X9">
        <v>4</v>
      </c>
      <c r="Y9">
        <v>4</v>
      </c>
      <c r="Z9">
        <v>4</v>
      </c>
      <c r="AA9">
        <v>4</v>
      </c>
      <c r="AB9">
        <v>3</v>
      </c>
      <c r="AC9">
        <v>3</v>
      </c>
      <c r="AD9">
        <v>3</v>
      </c>
      <c r="AE9" s="48">
        <f t="shared" si="13"/>
        <v>3.5</v>
      </c>
      <c r="AF9" s="35">
        <v>2</v>
      </c>
      <c r="AG9">
        <v>2</v>
      </c>
      <c r="AH9">
        <v>2</v>
      </c>
      <c r="AI9">
        <v>2</v>
      </c>
      <c r="AJ9">
        <v>2</v>
      </c>
      <c r="AK9">
        <v>2</v>
      </c>
      <c r="AL9">
        <v>3</v>
      </c>
      <c r="AM9">
        <v>2</v>
      </c>
      <c r="AN9" s="48">
        <f t="shared" si="11"/>
        <v>2.125</v>
      </c>
      <c r="AO9">
        <v>3</v>
      </c>
      <c r="AP9">
        <v>2</v>
      </c>
      <c r="AQ9">
        <v>3</v>
      </c>
      <c r="AR9">
        <v>3</v>
      </c>
      <c r="AS9">
        <v>1</v>
      </c>
      <c r="AT9">
        <v>6</v>
      </c>
      <c r="AU9" s="48">
        <f t="shared" si="12"/>
        <v>2.4</v>
      </c>
      <c r="AV9">
        <v>2</v>
      </c>
      <c r="AW9">
        <f t="shared" si="1"/>
        <v>2.125</v>
      </c>
      <c r="AX9">
        <f t="shared" si="2"/>
        <v>0</v>
      </c>
      <c r="AY9">
        <f t="shared" si="3"/>
        <v>3.5</v>
      </c>
      <c r="AZ9">
        <f t="shared" si="4"/>
        <v>1</v>
      </c>
      <c r="BA9" t="s">
        <v>86</v>
      </c>
      <c r="BB9" t="s">
        <v>352</v>
      </c>
      <c r="BC9" t="s">
        <v>353</v>
      </c>
      <c r="BD9">
        <v>1</v>
      </c>
      <c r="BF9">
        <f t="shared" si="5"/>
        <v>1</v>
      </c>
      <c r="BG9">
        <v>1</v>
      </c>
      <c r="BH9">
        <v>1</v>
      </c>
      <c r="BI9">
        <f t="shared" si="6"/>
        <v>0</v>
      </c>
      <c r="BJ9" t="s">
        <v>156</v>
      </c>
      <c r="BK9" t="s">
        <v>157</v>
      </c>
      <c r="BL9" s="1">
        <v>7.2106481481481475E-3</v>
      </c>
      <c r="BN9" s="5" t="s">
        <v>1041</v>
      </c>
      <c r="BP9" s="11" t="b">
        <f t="shared" ca="1" si="7"/>
        <v>0</v>
      </c>
      <c r="BQ9" s="11" t="b">
        <f t="shared" ca="1" si="7"/>
        <v>0</v>
      </c>
      <c r="BR9" s="11" t="b">
        <f t="shared" ca="1" si="7"/>
        <v>0</v>
      </c>
      <c r="BS9" s="11" t="b">
        <f t="shared" ca="1" si="7"/>
        <v>0</v>
      </c>
      <c r="BT9" s="11" t="b">
        <f t="shared" ca="1" si="7"/>
        <v>0</v>
      </c>
      <c r="BU9" s="11" t="b">
        <f t="shared" ca="1" si="7"/>
        <v>0</v>
      </c>
      <c r="BX9" s="11" t="b">
        <f t="shared" ca="1" si="8"/>
        <v>0</v>
      </c>
      <c r="BY9" s="11" t="b">
        <f t="shared" si="14"/>
        <v>0</v>
      </c>
      <c r="BZ9" s="11" t="b">
        <f t="shared" ca="1" si="9"/>
        <v>0</v>
      </c>
      <c r="CA9" s="11" t="b">
        <f t="shared" ca="1" si="9"/>
        <v>0</v>
      </c>
      <c r="CB9" s="11" t="b">
        <f t="shared" ca="1" si="9"/>
        <v>0</v>
      </c>
      <c r="CC9" s="11" t="b">
        <f t="shared" ca="1" si="9"/>
        <v>0</v>
      </c>
      <c r="CD9" s="11" t="b">
        <f t="shared" ca="1" si="9"/>
        <v>0</v>
      </c>
      <c r="CE9" s="11" t="b">
        <f t="shared" ca="1" si="9"/>
        <v>0</v>
      </c>
      <c r="CF9" s="11" t="b">
        <f t="shared" ca="1" si="9"/>
        <v>0</v>
      </c>
      <c r="CG9" s="11" t="b">
        <f t="shared" ca="1" si="9"/>
        <v>0</v>
      </c>
      <c r="CH9" s="11" t="b">
        <f t="shared" ca="1" si="9"/>
        <v>0</v>
      </c>
      <c r="CI9" s="11" t="b">
        <f t="shared" ca="1" si="9"/>
        <v>0</v>
      </c>
      <c r="CJ9" s="11" t="b">
        <f t="shared" ca="1" si="9"/>
        <v>0</v>
      </c>
      <c r="CK9" s="11" t="b">
        <f t="shared" ca="1" si="9"/>
        <v>0</v>
      </c>
      <c r="CL9" s="11" t="b">
        <f t="shared" ca="1" si="9"/>
        <v>0</v>
      </c>
      <c r="CM9" s="11" t="b">
        <f t="shared" ca="1" si="9"/>
        <v>0</v>
      </c>
      <c r="CN9" s="11" t="b">
        <f t="shared" ca="1" si="15"/>
        <v>0</v>
      </c>
      <c r="CO9" s="11" t="b">
        <f t="shared" ca="1" si="10"/>
        <v>0</v>
      </c>
    </row>
    <row r="10" spans="1:96">
      <c r="A10" t="s">
        <v>381</v>
      </c>
      <c r="B10" t="s">
        <v>382</v>
      </c>
      <c r="C10" t="s">
        <v>281</v>
      </c>
      <c r="D10" t="s">
        <v>54</v>
      </c>
      <c r="E10" t="s">
        <v>55</v>
      </c>
      <c r="F10" t="s">
        <v>56</v>
      </c>
      <c r="G10" t="s">
        <v>96</v>
      </c>
      <c r="H10" t="s">
        <v>383</v>
      </c>
      <c r="I10" t="str">
        <f t="shared" si="0"/>
        <v>Belgium</v>
      </c>
      <c r="J10" t="s">
        <v>74</v>
      </c>
      <c r="K10" t="s">
        <v>60</v>
      </c>
      <c r="L10">
        <v>4</v>
      </c>
      <c r="M10">
        <v>2</v>
      </c>
      <c r="N10">
        <v>3</v>
      </c>
      <c r="O10">
        <v>3</v>
      </c>
      <c r="P10">
        <v>4</v>
      </c>
      <c r="Q10">
        <v>5</v>
      </c>
      <c r="R10">
        <v>3</v>
      </c>
      <c r="S10">
        <v>0</v>
      </c>
      <c r="U10">
        <v>4</v>
      </c>
      <c r="V10">
        <v>1</v>
      </c>
      <c r="W10">
        <v>5</v>
      </c>
      <c r="X10">
        <v>0</v>
      </c>
      <c r="Y10">
        <v>2</v>
      </c>
      <c r="Z10">
        <v>0</v>
      </c>
      <c r="AA10">
        <v>5</v>
      </c>
      <c r="AB10">
        <v>3</v>
      </c>
      <c r="AC10">
        <v>6</v>
      </c>
      <c r="AD10">
        <v>0</v>
      </c>
      <c r="AE10" s="48">
        <f t="shared" si="13"/>
        <v>2</v>
      </c>
      <c r="AF10" s="35">
        <v>4</v>
      </c>
      <c r="AG10">
        <v>3</v>
      </c>
      <c r="AH10">
        <v>0</v>
      </c>
      <c r="AI10">
        <v>0</v>
      </c>
      <c r="AJ10">
        <v>5</v>
      </c>
      <c r="AK10">
        <v>4</v>
      </c>
      <c r="AL10">
        <v>4</v>
      </c>
      <c r="AM10">
        <v>4</v>
      </c>
      <c r="AN10" s="48">
        <f t="shared" si="11"/>
        <v>3</v>
      </c>
      <c r="AO10">
        <v>3</v>
      </c>
      <c r="AP10">
        <v>3</v>
      </c>
      <c r="AQ10">
        <v>4</v>
      </c>
      <c r="AR10">
        <v>1</v>
      </c>
      <c r="AS10">
        <v>2</v>
      </c>
      <c r="AT10">
        <v>6</v>
      </c>
      <c r="AU10" s="48">
        <f t="shared" si="12"/>
        <v>2.6</v>
      </c>
      <c r="AV10">
        <v>6</v>
      </c>
      <c r="AW10">
        <f t="shared" si="1"/>
        <v>3</v>
      </c>
      <c r="AX10">
        <f t="shared" si="2"/>
        <v>0</v>
      </c>
      <c r="AY10">
        <f t="shared" si="3"/>
        <v>2</v>
      </c>
      <c r="AZ10">
        <f t="shared" si="4"/>
        <v>0</v>
      </c>
      <c r="BA10" t="s">
        <v>341</v>
      </c>
      <c r="BB10" t="s">
        <v>384</v>
      </c>
      <c r="BC10" t="s">
        <v>385</v>
      </c>
      <c r="BD10">
        <v>2</v>
      </c>
      <c r="BF10">
        <f t="shared" si="5"/>
        <v>2</v>
      </c>
      <c r="BG10">
        <v>5</v>
      </c>
      <c r="BH10">
        <v>5</v>
      </c>
      <c r="BI10">
        <f t="shared" si="6"/>
        <v>1</v>
      </c>
      <c r="BJ10" t="s">
        <v>386</v>
      </c>
      <c r="BK10" t="s">
        <v>387</v>
      </c>
      <c r="BL10" s="1">
        <v>4.7685185185185183E-3</v>
      </c>
      <c r="BM10" t="s">
        <v>388</v>
      </c>
      <c r="BN10" s="5" t="s">
        <v>1042</v>
      </c>
      <c r="BP10" s="11" t="b">
        <f t="shared" ca="1" si="7"/>
        <v>0</v>
      </c>
      <c r="BQ10" s="11" t="b">
        <f t="shared" ca="1" si="7"/>
        <v>0</v>
      </c>
      <c r="BR10" s="11" t="b">
        <f t="shared" ca="1" si="7"/>
        <v>0</v>
      </c>
      <c r="BS10" s="11" t="b">
        <f t="shared" ca="1" si="7"/>
        <v>0</v>
      </c>
      <c r="BT10" s="11" t="b">
        <f t="shared" ca="1" si="7"/>
        <v>0</v>
      </c>
      <c r="BU10" s="11" t="b">
        <f t="shared" ca="1" si="7"/>
        <v>0</v>
      </c>
      <c r="BV10" s="5" t="s">
        <v>1054</v>
      </c>
      <c r="BX10" s="11" t="b">
        <f t="shared" ca="1" si="8"/>
        <v>0</v>
      </c>
      <c r="BY10" s="11" t="b">
        <f t="shared" si="14"/>
        <v>1</v>
      </c>
      <c r="BZ10" s="11" t="b">
        <f t="shared" ca="1" si="9"/>
        <v>0</v>
      </c>
      <c r="CA10" s="11" t="b">
        <f t="shared" ca="1" si="9"/>
        <v>0</v>
      </c>
      <c r="CB10" s="11" t="b">
        <f t="shared" ca="1" si="9"/>
        <v>0</v>
      </c>
      <c r="CC10" s="11" t="b">
        <f t="shared" ca="1" si="9"/>
        <v>0</v>
      </c>
      <c r="CD10" s="11" t="b">
        <f t="shared" ca="1" si="9"/>
        <v>0</v>
      </c>
      <c r="CE10" s="11" t="b">
        <f t="shared" ca="1" si="9"/>
        <v>0</v>
      </c>
      <c r="CF10" s="11" t="b">
        <f t="shared" ca="1" si="9"/>
        <v>0</v>
      </c>
      <c r="CG10" s="11" t="b">
        <f t="shared" ca="1" si="9"/>
        <v>0</v>
      </c>
      <c r="CH10" s="11" t="b">
        <f t="shared" ca="1" si="9"/>
        <v>0</v>
      </c>
      <c r="CI10" s="11" t="b">
        <f t="shared" ca="1" si="9"/>
        <v>0</v>
      </c>
      <c r="CJ10" s="11" t="b">
        <f t="shared" ca="1" si="9"/>
        <v>0</v>
      </c>
      <c r="CK10" s="11" t="b">
        <f t="shared" ca="1" si="9"/>
        <v>0</v>
      </c>
      <c r="CL10" s="11" t="b">
        <f t="shared" ca="1" si="9"/>
        <v>0</v>
      </c>
      <c r="CM10" s="11" t="b">
        <f t="shared" ca="1" si="9"/>
        <v>0</v>
      </c>
      <c r="CN10" s="11" t="b">
        <f t="shared" ca="1" si="15"/>
        <v>0</v>
      </c>
      <c r="CO10" s="11" t="b">
        <f t="shared" ca="1" si="10"/>
        <v>0</v>
      </c>
    </row>
    <row r="11" spans="1:96">
      <c r="A11" t="s">
        <v>389</v>
      </c>
      <c r="B11" t="s">
        <v>390</v>
      </c>
      <c r="C11" t="s">
        <v>281</v>
      </c>
      <c r="D11" t="s">
        <v>70</v>
      </c>
      <c r="E11" t="s">
        <v>55</v>
      </c>
      <c r="F11" t="s">
        <v>56</v>
      </c>
      <c r="G11" t="s">
        <v>72</v>
      </c>
      <c r="H11" t="s">
        <v>391</v>
      </c>
      <c r="I11" t="str">
        <f t="shared" si="0"/>
        <v>Canada</v>
      </c>
      <c r="J11" t="s">
        <v>59</v>
      </c>
      <c r="K11" t="s">
        <v>60</v>
      </c>
      <c r="L11">
        <v>4</v>
      </c>
      <c r="M11">
        <v>1</v>
      </c>
      <c r="N11">
        <v>3</v>
      </c>
      <c r="O11">
        <v>2</v>
      </c>
      <c r="P11">
        <v>3</v>
      </c>
      <c r="Q11">
        <v>2</v>
      </c>
      <c r="R11">
        <v>4</v>
      </c>
      <c r="S11">
        <v>0</v>
      </c>
      <c r="U11">
        <v>4</v>
      </c>
      <c r="V11">
        <v>5</v>
      </c>
      <c r="W11">
        <v>4</v>
      </c>
      <c r="X11">
        <v>4</v>
      </c>
      <c r="Y11">
        <v>6</v>
      </c>
      <c r="Z11">
        <v>5</v>
      </c>
      <c r="AA11">
        <v>6</v>
      </c>
      <c r="AB11">
        <v>5</v>
      </c>
      <c r="AC11">
        <v>2</v>
      </c>
      <c r="AD11">
        <v>4</v>
      </c>
      <c r="AE11" s="48">
        <f t="shared" si="13"/>
        <v>4.875</v>
      </c>
      <c r="AF11" s="35">
        <v>5</v>
      </c>
      <c r="AG11">
        <v>5</v>
      </c>
      <c r="AH11">
        <v>6</v>
      </c>
      <c r="AI11">
        <v>5</v>
      </c>
      <c r="AJ11">
        <v>6</v>
      </c>
      <c r="AK11">
        <v>6</v>
      </c>
      <c r="AL11">
        <v>6</v>
      </c>
      <c r="AM11">
        <v>0</v>
      </c>
      <c r="AN11" s="48">
        <f t="shared" si="11"/>
        <v>4.875</v>
      </c>
      <c r="AO11">
        <v>6</v>
      </c>
      <c r="AP11">
        <v>6</v>
      </c>
      <c r="AQ11">
        <v>6</v>
      </c>
      <c r="AR11">
        <v>6</v>
      </c>
      <c r="AS11">
        <v>6</v>
      </c>
      <c r="AT11">
        <v>6</v>
      </c>
      <c r="AU11" s="48">
        <f t="shared" si="12"/>
        <v>6</v>
      </c>
      <c r="AV11">
        <v>6</v>
      </c>
      <c r="AW11">
        <f t="shared" si="1"/>
        <v>4.875</v>
      </c>
      <c r="AX11">
        <f t="shared" si="2"/>
        <v>1</v>
      </c>
      <c r="AY11">
        <f t="shared" si="3"/>
        <v>4.875</v>
      </c>
      <c r="AZ11">
        <f t="shared" si="4"/>
        <v>1</v>
      </c>
      <c r="BA11" t="s">
        <v>86</v>
      </c>
      <c r="BB11" t="s">
        <v>392</v>
      </c>
      <c r="BC11" t="s">
        <v>393</v>
      </c>
      <c r="BD11">
        <v>3</v>
      </c>
      <c r="BF11">
        <f t="shared" si="5"/>
        <v>3</v>
      </c>
      <c r="BG11">
        <v>1</v>
      </c>
      <c r="BH11">
        <v>5</v>
      </c>
      <c r="BI11">
        <f t="shared" si="6"/>
        <v>1</v>
      </c>
      <c r="BJ11" t="s">
        <v>106</v>
      </c>
      <c r="BK11" t="s">
        <v>90</v>
      </c>
      <c r="BL11" s="1">
        <v>8.0787037037037043E-3</v>
      </c>
      <c r="BM11" t="s">
        <v>394</v>
      </c>
      <c r="BN11" s="5" t="s">
        <v>736</v>
      </c>
      <c r="BO11" s="5" t="s">
        <v>1148</v>
      </c>
      <c r="BP11" s="11" t="b">
        <f t="shared" ref="BP11:BU20" ca="1" si="16">ISNUMBER(SEARCH(BP$2,$BO11))</f>
        <v>0</v>
      </c>
      <c r="BQ11" s="11" t="b">
        <f t="shared" ca="1" si="16"/>
        <v>0</v>
      </c>
      <c r="BR11" s="11" t="b">
        <f t="shared" ca="1" si="16"/>
        <v>0</v>
      </c>
      <c r="BS11" s="11" t="b">
        <f t="shared" ca="1" si="16"/>
        <v>0</v>
      </c>
      <c r="BT11" s="11" t="b">
        <f t="shared" ca="1" si="16"/>
        <v>1</v>
      </c>
      <c r="BU11" s="11" t="b">
        <f t="shared" ca="1" si="16"/>
        <v>0</v>
      </c>
      <c r="BX11" s="11" t="b">
        <f t="shared" ca="1" si="8"/>
        <v>0</v>
      </c>
      <c r="BY11" s="11" t="b">
        <f t="shared" si="14"/>
        <v>0</v>
      </c>
      <c r="BZ11" s="11" t="b">
        <f t="shared" ref="BZ11:CM20" ca="1" si="17">ISNUMBER(SEARCH(BZ$2,$BV11))</f>
        <v>0</v>
      </c>
      <c r="CA11" s="11" t="b">
        <f t="shared" ca="1" si="17"/>
        <v>0</v>
      </c>
      <c r="CB11" s="11" t="b">
        <f t="shared" ca="1" si="17"/>
        <v>0</v>
      </c>
      <c r="CC11" s="11" t="b">
        <f t="shared" ca="1" si="17"/>
        <v>0</v>
      </c>
      <c r="CD11" s="11" t="b">
        <f t="shared" ca="1" si="17"/>
        <v>0</v>
      </c>
      <c r="CE11" s="11" t="b">
        <f t="shared" ca="1" si="17"/>
        <v>0</v>
      </c>
      <c r="CF11" s="11" t="b">
        <f t="shared" ca="1" si="17"/>
        <v>0</v>
      </c>
      <c r="CG11" s="11" t="b">
        <f t="shared" ca="1" si="17"/>
        <v>0</v>
      </c>
      <c r="CH11" s="11" t="b">
        <f t="shared" ca="1" si="17"/>
        <v>0</v>
      </c>
      <c r="CI11" s="11" t="b">
        <f t="shared" ca="1" si="17"/>
        <v>0</v>
      </c>
      <c r="CJ11" s="11" t="b">
        <f t="shared" ca="1" si="17"/>
        <v>0</v>
      </c>
      <c r="CK11" s="11" t="b">
        <f t="shared" ca="1" si="17"/>
        <v>0</v>
      </c>
      <c r="CL11" s="11" t="b">
        <f t="shared" ca="1" si="17"/>
        <v>0</v>
      </c>
      <c r="CM11" s="11" t="b">
        <f t="shared" ca="1" si="17"/>
        <v>0</v>
      </c>
      <c r="CN11" s="11" t="b">
        <f t="shared" ca="1" si="15"/>
        <v>0</v>
      </c>
      <c r="CO11" s="11" t="b">
        <f t="shared" ca="1" si="10"/>
        <v>0</v>
      </c>
    </row>
    <row r="12" spans="1:96">
      <c r="A12" t="s">
        <v>402</v>
      </c>
      <c r="B12" t="s">
        <v>403</v>
      </c>
      <c r="C12" t="s">
        <v>281</v>
      </c>
      <c r="D12" t="s">
        <v>54</v>
      </c>
      <c r="E12" t="s">
        <v>144</v>
      </c>
      <c r="F12" t="s">
        <v>222</v>
      </c>
      <c r="G12" t="s">
        <v>72</v>
      </c>
      <c r="H12" t="s">
        <v>254</v>
      </c>
      <c r="I12" t="str">
        <f t="shared" si="0"/>
        <v>Poland</v>
      </c>
      <c r="J12" t="s">
        <v>59</v>
      </c>
      <c r="K12" t="s">
        <v>103</v>
      </c>
      <c r="L12">
        <v>1</v>
      </c>
      <c r="M12">
        <v>2</v>
      </c>
      <c r="N12">
        <v>1</v>
      </c>
      <c r="O12">
        <v>4</v>
      </c>
      <c r="P12">
        <v>3</v>
      </c>
      <c r="Q12">
        <v>4</v>
      </c>
      <c r="R12">
        <v>2</v>
      </c>
      <c r="S12">
        <v>0</v>
      </c>
      <c r="U12">
        <v>6</v>
      </c>
      <c r="V12">
        <v>4</v>
      </c>
      <c r="W12">
        <v>3</v>
      </c>
      <c r="X12">
        <v>5</v>
      </c>
      <c r="Y12">
        <v>3</v>
      </c>
      <c r="Z12">
        <v>5</v>
      </c>
      <c r="AA12">
        <v>5</v>
      </c>
      <c r="AB12">
        <v>4</v>
      </c>
      <c r="AC12">
        <v>3</v>
      </c>
      <c r="AD12">
        <v>3</v>
      </c>
      <c r="AE12" s="48">
        <f t="shared" si="13"/>
        <v>4</v>
      </c>
      <c r="AF12" s="35">
        <v>4</v>
      </c>
      <c r="AG12">
        <v>3</v>
      </c>
      <c r="AH12">
        <v>2</v>
      </c>
      <c r="AI12">
        <v>5</v>
      </c>
      <c r="AJ12">
        <v>5</v>
      </c>
      <c r="AK12">
        <v>5</v>
      </c>
      <c r="AL12">
        <v>3</v>
      </c>
      <c r="AM12">
        <v>4</v>
      </c>
      <c r="AN12" s="48">
        <f t="shared" si="11"/>
        <v>3.875</v>
      </c>
      <c r="AO12">
        <v>4</v>
      </c>
      <c r="AP12">
        <v>4</v>
      </c>
      <c r="AQ12">
        <v>3</v>
      </c>
      <c r="AR12">
        <v>4</v>
      </c>
      <c r="AS12">
        <v>3</v>
      </c>
      <c r="AT12">
        <v>6</v>
      </c>
      <c r="AU12" s="48">
        <f t="shared" si="12"/>
        <v>3.6</v>
      </c>
      <c r="AV12">
        <v>2</v>
      </c>
      <c r="AW12">
        <f t="shared" si="1"/>
        <v>3.875</v>
      </c>
      <c r="AX12">
        <f t="shared" si="2"/>
        <v>1</v>
      </c>
      <c r="AY12">
        <f t="shared" si="3"/>
        <v>4</v>
      </c>
      <c r="AZ12">
        <f t="shared" si="4"/>
        <v>1</v>
      </c>
      <c r="BA12" t="s">
        <v>145</v>
      </c>
      <c r="BB12" t="s">
        <v>192</v>
      </c>
      <c r="BC12" t="s">
        <v>404</v>
      </c>
      <c r="BD12">
        <v>1</v>
      </c>
      <c r="BF12">
        <f t="shared" si="5"/>
        <v>1</v>
      </c>
      <c r="BG12">
        <v>1</v>
      </c>
      <c r="BH12">
        <v>1</v>
      </c>
      <c r="BI12">
        <f t="shared" si="6"/>
        <v>0</v>
      </c>
      <c r="BJ12" t="s">
        <v>405</v>
      </c>
      <c r="BK12" t="s">
        <v>149</v>
      </c>
      <c r="BL12" s="1">
        <v>2.9976851851851848E-3</v>
      </c>
      <c r="BN12" s="5" t="s">
        <v>1041</v>
      </c>
      <c r="BP12" s="11" t="b">
        <f t="shared" ca="1" si="16"/>
        <v>0</v>
      </c>
      <c r="BQ12" s="11" t="b">
        <f t="shared" ca="1" si="16"/>
        <v>0</v>
      </c>
      <c r="BR12" s="11" t="b">
        <f t="shared" ca="1" si="16"/>
        <v>0</v>
      </c>
      <c r="BS12" s="11" t="b">
        <f t="shared" ca="1" si="16"/>
        <v>0</v>
      </c>
      <c r="BT12" s="11" t="b">
        <f t="shared" ca="1" si="16"/>
        <v>0</v>
      </c>
      <c r="BU12" s="11" t="b">
        <f t="shared" ca="1" si="16"/>
        <v>0</v>
      </c>
      <c r="BX12" s="11" t="b">
        <f t="shared" ca="1" si="8"/>
        <v>0</v>
      </c>
      <c r="BY12" s="11" t="b">
        <f t="shared" si="14"/>
        <v>0</v>
      </c>
      <c r="BZ12" s="11" t="b">
        <f t="shared" ca="1" si="17"/>
        <v>0</v>
      </c>
      <c r="CA12" s="11" t="b">
        <f t="shared" ca="1" si="17"/>
        <v>0</v>
      </c>
      <c r="CB12" s="11" t="b">
        <f t="shared" ca="1" si="17"/>
        <v>0</v>
      </c>
      <c r="CC12" s="11" t="b">
        <f t="shared" ca="1" si="17"/>
        <v>0</v>
      </c>
      <c r="CD12" s="11" t="b">
        <f t="shared" ca="1" si="17"/>
        <v>0</v>
      </c>
      <c r="CE12" s="11" t="b">
        <f t="shared" ca="1" si="17"/>
        <v>0</v>
      </c>
      <c r="CF12" s="11" t="b">
        <f t="shared" ca="1" si="17"/>
        <v>0</v>
      </c>
      <c r="CG12" s="11" t="b">
        <f t="shared" ca="1" si="17"/>
        <v>0</v>
      </c>
      <c r="CH12" s="11" t="b">
        <f t="shared" ca="1" si="17"/>
        <v>0</v>
      </c>
      <c r="CI12" s="11" t="b">
        <f t="shared" ca="1" si="17"/>
        <v>0</v>
      </c>
      <c r="CJ12" s="11" t="b">
        <f t="shared" ca="1" si="17"/>
        <v>0</v>
      </c>
      <c r="CK12" s="11" t="b">
        <f t="shared" ca="1" si="17"/>
        <v>0</v>
      </c>
      <c r="CL12" s="11" t="b">
        <f t="shared" ca="1" si="17"/>
        <v>0</v>
      </c>
      <c r="CM12" s="11" t="b">
        <f t="shared" ca="1" si="17"/>
        <v>0</v>
      </c>
      <c r="CN12" s="11" t="b">
        <f t="shared" ca="1" si="15"/>
        <v>0</v>
      </c>
      <c r="CO12" s="11" t="b">
        <f t="shared" ca="1" si="10"/>
        <v>0</v>
      </c>
    </row>
    <row r="13" spans="1:96">
      <c r="A13" t="s">
        <v>406</v>
      </c>
      <c r="B13" t="s">
        <v>407</v>
      </c>
      <c r="C13" t="s">
        <v>281</v>
      </c>
      <c r="D13" t="s">
        <v>54</v>
      </c>
      <c r="E13" t="s">
        <v>144</v>
      </c>
      <c r="F13" t="s">
        <v>83</v>
      </c>
      <c r="G13" t="s">
        <v>124</v>
      </c>
      <c r="H13" t="s">
        <v>58</v>
      </c>
      <c r="I13" t="str">
        <f t="shared" si="0"/>
        <v>Portugal</v>
      </c>
      <c r="J13" t="s">
        <v>59</v>
      </c>
      <c r="K13" t="s">
        <v>60</v>
      </c>
      <c r="L13">
        <v>2</v>
      </c>
      <c r="M13">
        <v>2</v>
      </c>
      <c r="N13">
        <v>2</v>
      </c>
      <c r="O13">
        <v>4</v>
      </c>
      <c r="P13">
        <v>3</v>
      </c>
      <c r="Q13">
        <v>4</v>
      </c>
      <c r="R13">
        <v>2</v>
      </c>
      <c r="S13">
        <v>0</v>
      </c>
      <c r="U13">
        <v>5</v>
      </c>
      <c r="V13">
        <v>5</v>
      </c>
      <c r="W13">
        <v>6</v>
      </c>
      <c r="X13">
        <v>6</v>
      </c>
      <c r="Y13">
        <v>6</v>
      </c>
      <c r="Z13">
        <v>6</v>
      </c>
      <c r="AA13">
        <v>6</v>
      </c>
      <c r="AB13">
        <v>5</v>
      </c>
      <c r="AC13">
        <v>1</v>
      </c>
      <c r="AD13">
        <v>5</v>
      </c>
      <c r="AE13" s="48">
        <f t="shared" si="13"/>
        <v>5.625</v>
      </c>
      <c r="AF13" s="35">
        <v>5</v>
      </c>
      <c r="AG13">
        <v>6</v>
      </c>
      <c r="AH13">
        <v>6</v>
      </c>
      <c r="AI13">
        <v>6</v>
      </c>
      <c r="AJ13">
        <v>6</v>
      </c>
      <c r="AK13">
        <v>6</v>
      </c>
      <c r="AL13">
        <v>6</v>
      </c>
      <c r="AM13">
        <v>5</v>
      </c>
      <c r="AN13" s="48">
        <f t="shared" si="11"/>
        <v>5.75</v>
      </c>
      <c r="AO13">
        <v>4</v>
      </c>
      <c r="AP13">
        <v>4</v>
      </c>
      <c r="AQ13">
        <v>6</v>
      </c>
      <c r="AR13">
        <v>5</v>
      </c>
      <c r="AS13">
        <v>4</v>
      </c>
      <c r="AT13">
        <v>6</v>
      </c>
      <c r="AU13" s="48">
        <f t="shared" si="12"/>
        <v>4.5999999999999996</v>
      </c>
      <c r="AV13">
        <v>6</v>
      </c>
      <c r="AW13">
        <f t="shared" si="1"/>
        <v>5.75</v>
      </c>
      <c r="AX13">
        <f t="shared" si="2"/>
        <v>1</v>
      </c>
      <c r="AY13">
        <f t="shared" si="3"/>
        <v>5.625</v>
      </c>
      <c r="AZ13">
        <f t="shared" si="4"/>
        <v>1</v>
      </c>
      <c r="BA13" t="s">
        <v>282</v>
      </c>
      <c r="BB13" t="s">
        <v>408</v>
      </c>
      <c r="BC13" t="s">
        <v>409</v>
      </c>
      <c r="BD13">
        <v>3</v>
      </c>
      <c r="BF13">
        <f t="shared" si="5"/>
        <v>3</v>
      </c>
      <c r="BG13">
        <v>1</v>
      </c>
      <c r="BH13">
        <v>4</v>
      </c>
      <c r="BI13">
        <f t="shared" si="6"/>
        <v>1</v>
      </c>
      <c r="BJ13" t="s">
        <v>292</v>
      </c>
      <c r="BK13" t="s">
        <v>286</v>
      </c>
      <c r="BL13" s="1">
        <v>6.9907407407407409E-3</v>
      </c>
      <c r="BN13" s="5" t="s">
        <v>1041</v>
      </c>
      <c r="BP13" s="11" t="b">
        <f t="shared" ca="1" si="16"/>
        <v>0</v>
      </c>
      <c r="BQ13" s="11" t="b">
        <f t="shared" ca="1" si="16"/>
        <v>0</v>
      </c>
      <c r="BR13" s="11" t="b">
        <f t="shared" ca="1" si="16"/>
        <v>0</v>
      </c>
      <c r="BS13" s="11" t="b">
        <f t="shared" ca="1" si="16"/>
        <v>0</v>
      </c>
      <c r="BT13" s="11" t="b">
        <f t="shared" ca="1" si="16"/>
        <v>0</v>
      </c>
      <c r="BU13" s="11" t="b">
        <f t="shared" ca="1" si="16"/>
        <v>0</v>
      </c>
      <c r="BX13" s="11" t="b">
        <f t="shared" ca="1" si="8"/>
        <v>0</v>
      </c>
      <c r="BY13" s="11" t="b">
        <f t="shared" si="14"/>
        <v>0</v>
      </c>
      <c r="BZ13" s="11" t="b">
        <f t="shared" ca="1" si="17"/>
        <v>0</v>
      </c>
      <c r="CA13" s="11" t="b">
        <f t="shared" ca="1" si="17"/>
        <v>0</v>
      </c>
      <c r="CB13" s="11" t="b">
        <f t="shared" ca="1" si="17"/>
        <v>0</v>
      </c>
      <c r="CC13" s="11" t="b">
        <f t="shared" ca="1" si="17"/>
        <v>0</v>
      </c>
      <c r="CD13" s="11" t="b">
        <f t="shared" ca="1" si="17"/>
        <v>0</v>
      </c>
      <c r="CE13" s="11" t="b">
        <f t="shared" ca="1" si="17"/>
        <v>0</v>
      </c>
      <c r="CF13" s="11" t="b">
        <f t="shared" ca="1" si="17"/>
        <v>0</v>
      </c>
      <c r="CG13" s="11" t="b">
        <f t="shared" ca="1" si="17"/>
        <v>0</v>
      </c>
      <c r="CH13" s="11" t="b">
        <f t="shared" ca="1" si="17"/>
        <v>0</v>
      </c>
      <c r="CI13" s="11" t="b">
        <f t="shared" ca="1" si="17"/>
        <v>0</v>
      </c>
      <c r="CJ13" s="11" t="b">
        <f t="shared" ca="1" si="17"/>
        <v>0</v>
      </c>
      <c r="CK13" s="11" t="b">
        <f t="shared" ca="1" si="17"/>
        <v>0</v>
      </c>
      <c r="CL13" s="11" t="b">
        <f t="shared" ca="1" si="17"/>
        <v>0</v>
      </c>
      <c r="CM13" s="11" t="b">
        <f t="shared" ca="1" si="17"/>
        <v>0</v>
      </c>
      <c r="CN13" s="11" t="b">
        <f t="shared" ca="1" si="15"/>
        <v>0</v>
      </c>
      <c r="CO13" s="11" t="b">
        <f t="shared" ca="1" si="10"/>
        <v>0</v>
      </c>
    </row>
    <row r="14" spans="1:96">
      <c r="A14" t="s">
        <v>430</v>
      </c>
      <c r="B14" t="s">
        <v>431</v>
      </c>
      <c r="C14" t="s">
        <v>281</v>
      </c>
      <c r="D14" t="s">
        <v>70</v>
      </c>
      <c r="E14" t="s">
        <v>55</v>
      </c>
      <c r="F14" t="s">
        <v>56</v>
      </c>
      <c r="G14" t="s">
        <v>72</v>
      </c>
      <c r="H14" t="s">
        <v>432</v>
      </c>
      <c r="I14" t="str">
        <f t="shared" si="0"/>
        <v>Uruguay</v>
      </c>
      <c r="J14" t="s">
        <v>59</v>
      </c>
      <c r="K14" t="s">
        <v>60</v>
      </c>
      <c r="L14">
        <v>1</v>
      </c>
      <c r="M14">
        <v>2</v>
      </c>
      <c r="N14">
        <v>1</v>
      </c>
      <c r="O14">
        <v>2</v>
      </c>
      <c r="P14">
        <v>3</v>
      </c>
      <c r="Q14">
        <v>4</v>
      </c>
      <c r="R14">
        <v>1</v>
      </c>
      <c r="S14">
        <v>0</v>
      </c>
      <c r="U14">
        <v>4</v>
      </c>
      <c r="V14">
        <v>2</v>
      </c>
      <c r="W14">
        <v>0</v>
      </c>
      <c r="X14">
        <v>1</v>
      </c>
      <c r="Y14">
        <v>4</v>
      </c>
      <c r="Z14">
        <v>5</v>
      </c>
      <c r="AA14">
        <v>5</v>
      </c>
      <c r="AB14">
        <v>1</v>
      </c>
      <c r="AC14">
        <v>5</v>
      </c>
      <c r="AD14">
        <v>1</v>
      </c>
      <c r="AE14" s="48">
        <f t="shared" si="13"/>
        <v>2.375</v>
      </c>
      <c r="AF14" s="35">
        <v>3</v>
      </c>
      <c r="AG14">
        <v>1</v>
      </c>
      <c r="AH14">
        <v>1</v>
      </c>
      <c r="AI14">
        <v>1</v>
      </c>
      <c r="AJ14">
        <v>5</v>
      </c>
      <c r="AK14">
        <v>2</v>
      </c>
      <c r="AL14">
        <v>0</v>
      </c>
      <c r="AM14">
        <v>2</v>
      </c>
      <c r="AN14" s="48">
        <f t="shared" si="11"/>
        <v>1.875</v>
      </c>
      <c r="AO14">
        <v>1</v>
      </c>
      <c r="AP14">
        <v>1</v>
      </c>
      <c r="AQ14">
        <v>2</v>
      </c>
      <c r="AR14">
        <v>1</v>
      </c>
      <c r="AS14">
        <v>1</v>
      </c>
      <c r="AT14">
        <v>6</v>
      </c>
      <c r="AU14" s="48">
        <f t="shared" si="12"/>
        <v>1.2</v>
      </c>
      <c r="AV14">
        <v>5</v>
      </c>
      <c r="AW14">
        <f t="shared" si="1"/>
        <v>1.875</v>
      </c>
      <c r="AX14">
        <f t="shared" si="2"/>
        <v>0</v>
      </c>
      <c r="AY14">
        <f t="shared" si="3"/>
        <v>2.375</v>
      </c>
      <c r="AZ14">
        <f t="shared" si="4"/>
        <v>0</v>
      </c>
      <c r="BA14" t="s">
        <v>86</v>
      </c>
      <c r="BB14" t="s">
        <v>433</v>
      </c>
      <c r="BC14" t="s">
        <v>434</v>
      </c>
      <c r="BD14">
        <v>0</v>
      </c>
      <c r="BE14">
        <v>0</v>
      </c>
      <c r="BF14">
        <f t="shared" si="5"/>
        <v>0</v>
      </c>
      <c r="BG14">
        <v>1</v>
      </c>
      <c r="BH14">
        <v>1</v>
      </c>
      <c r="BI14">
        <f t="shared" si="6"/>
        <v>0</v>
      </c>
      <c r="BJ14" t="s">
        <v>174</v>
      </c>
      <c r="BK14" t="s">
        <v>157</v>
      </c>
      <c r="BL14" s="1">
        <v>4.2592592592592595E-3</v>
      </c>
      <c r="BM14" t="s">
        <v>435</v>
      </c>
      <c r="BN14" s="5" t="s">
        <v>1042</v>
      </c>
      <c r="BP14" s="11" t="b">
        <f t="shared" ca="1" si="16"/>
        <v>0</v>
      </c>
      <c r="BQ14" s="11" t="b">
        <f t="shared" ca="1" si="16"/>
        <v>0</v>
      </c>
      <c r="BR14" s="11" t="b">
        <f t="shared" ca="1" si="16"/>
        <v>0</v>
      </c>
      <c r="BS14" s="11" t="b">
        <f t="shared" ca="1" si="16"/>
        <v>0</v>
      </c>
      <c r="BT14" s="11" t="b">
        <f t="shared" ca="1" si="16"/>
        <v>0</v>
      </c>
      <c r="BU14" s="11" t="b">
        <f t="shared" ca="1" si="16"/>
        <v>0</v>
      </c>
      <c r="BV14" s="5" t="s">
        <v>1050</v>
      </c>
      <c r="BW14" s="5" t="s">
        <v>1058</v>
      </c>
      <c r="BX14" s="11" t="b">
        <f t="shared" ca="1" si="8"/>
        <v>0</v>
      </c>
      <c r="BY14" s="11" t="b">
        <f t="shared" si="14"/>
        <v>1</v>
      </c>
      <c r="BZ14" s="11" t="b">
        <f t="shared" ca="1" si="17"/>
        <v>0</v>
      </c>
      <c r="CA14" s="11" t="b">
        <f t="shared" ca="1" si="17"/>
        <v>0</v>
      </c>
      <c r="CB14" s="11" t="b">
        <f t="shared" ca="1" si="17"/>
        <v>0</v>
      </c>
      <c r="CC14" s="11" t="b">
        <f t="shared" ca="1" si="17"/>
        <v>1</v>
      </c>
      <c r="CD14" s="11" t="b">
        <f t="shared" ca="1" si="17"/>
        <v>0</v>
      </c>
      <c r="CE14" s="11" t="b">
        <f t="shared" ca="1" si="17"/>
        <v>0</v>
      </c>
      <c r="CF14" s="11" t="b">
        <f t="shared" ca="1" si="17"/>
        <v>0</v>
      </c>
      <c r="CG14" s="11" t="b">
        <f t="shared" ca="1" si="17"/>
        <v>0</v>
      </c>
      <c r="CH14" s="11" t="b">
        <f t="shared" ca="1" si="17"/>
        <v>0</v>
      </c>
      <c r="CI14" s="11" t="b">
        <f t="shared" ca="1" si="17"/>
        <v>0</v>
      </c>
      <c r="CJ14" s="11" t="b">
        <f t="shared" ca="1" si="17"/>
        <v>0</v>
      </c>
      <c r="CK14" s="11" t="b">
        <f t="shared" ca="1" si="17"/>
        <v>0</v>
      </c>
      <c r="CL14" s="11" t="b">
        <f t="shared" ca="1" si="17"/>
        <v>0</v>
      </c>
      <c r="CM14" s="11" t="b">
        <f t="shared" ca="1" si="17"/>
        <v>0</v>
      </c>
      <c r="CN14" s="11" t="b">
        <f t="shared" ca="1" si="15"/>
        <v>0</v>
      </c>
      <c r="CO14" s="11" t="b">
        <f t="shared" ca="1" si="10"/>
        <v>0</v>
      </c>
    </row>
    <row r="15" spans="1:96">
      <c r="A15" t="s">
        <v>441</v>
      </c>
      <c r="B15" t="s">
        <v>442</v>
      </c>
      <c r="C15" t="s">
        <v>281</v>
      </c>
      <c r="D15" t="s">
        <v>54</v>
      </c>
      <c r="E15" t="s">
        <v>71</v>
      </c>
      <c r="F15" t="s">
        <v>116</v>
      </c>
      <c r="G15" t="s">
        <v>96</v>
      </c>
      <c r="H15" t="s">
        <v>443</v>
      </c>
      <c r="I15" t="str">
        <f t="shared" si="0"/>
        <v xml:space="preserve">Portugal </v>
      </c>
      <c r="J15" t="s">
        <v>74</v>
      </c>
      <c r="K15" t="s">
        <v>444</v>
      </c>
      <c r="L15">
        <v>3</v>
      </c>
      <c r="M15">
        <v>2</v>
      </c>
      <c r="N15">
        <v>2</v>
      </c>
      <c r="O15">
        <v>1</v>
      </c>
      <c r="P15">
        <v>6</v>
      </c>
      <c r="Q15">
        <v>5</v>
      </c>
      <c r="R15">
        <v>6</v>
      </c>
      <c r="S15">
        <v>0</v>
      </c>
      <c r="U15">
        <v>5</v>
      </c>
      <c r="V15">
        <v>4</v>
      </c>
      <c r="W15">
        <v>6</v>
      </c>
      <c r="X15">
        <v>6</v>
      </c>
      <c r="Y15">
        <v>6</v>
      </c>
      <c r="Z15">
        <v>5</v>
      </c>
      <c r="AA15">
        <v>6</v>
      </c>
      <c r="AB15">
        <v>5</v>
      </c>
      <c r="AC15">
        <v>1</v>
      </c>
      <c r="AD15">
        <v>5</v>
      </c>
      <c r="AE15" s="48">
        <f t="shared" si="13"/>
        <v>5.375</v>
      </c>
      <c r="AF15" s="35">
        <v>5</v>
      </c>
      <c r="AG15">
        <v>6</v>
      </c>
      <c r="AH15">
        <v>5</v>
      </c>
      <c r="AI15">
        <v>5</v>
      </c>
      <c r="AJ15">
        <v>6</v>
      </c>
      <c r="AK15">
        <v>6</v>
      </c>
      <c r="AL15">
        <v>3</v>
      </c>
      <c r="AM15">
        <v>1</v>
      </c>
      <c r="AN15" s="48">
        <f t="shared" si="11"/>
        <v>4.625</v>
      </c>
      <c r="AO15">
        <v>4</v>
      </c>
      <c r="AP15">
        <v>4</v>
      </c>
      <c r="AQ15">
        <v>3</v>
      </c>
      <c r="AR15">
        <v>4</v>
      </c>
      <c r="AS15">
        <v>6</v>
      </c>
      <c r="AT15">
        <v>6</v>
      </c>
      <c r="AU15" s="48">
        <f t="shared" si="12"/>
        <v>4.2</v>
      </c>
      <c r="AV15">
        <v>6</v>
      </c>
      <c r="AW15">
        <f t="shared" si="1"/>
        <v>4.625</v>
      </c>
      <c r="AX15">
        <f t="shared" si="2"/>
        <v>1</v>
      </c>
      <c r="AY15">
        <f t="shared" si="3"/>
        <v>5.375</v>
      </c>
      <c r="AZ15">
        <f t="shared" si="4"/>
        <v>1</v>
      </c>
      <c r="BA15" t="s">
        <v>375</v>
      </c>
      <c r="BB15" t="s">
        <v>445</v>
      </c>
      <c r="BC15" t="s">
        <v>446</v>
      </c>
      <c r="BD15">
        <v>2</v>
      </c>
      <c r="BF15">
        <f t="shared" si="5"/>
        <v>2</v>
      </c>
      <c r="BG15">
        <v>1</v>
      </c>
      <c r="BH15">
        <v>4</v>
      </c>
      <c r="BI15">
        <f t="shared" si="6"/>
        <v>1</v>
      </c>
      <c r="BJ15" t="s">
        <v>378</v>
      </c>
      <c r="BK15" t="s">
        <v>379</v>
      </c>
      <c r="BL15" s="1">
        <v>1.042824074074074E-2</v>
      </c>
      <c r="BM15" t="s">
        <v>447</v>
      </c>
      <c r="BN15" s="5" t="s">
        <v>1051</v>
      </c>
      <c r="BP15" s="11" t="b">
        <f t="shared" ca="1" si="16"/>
        <v>0</v>
      </c>
      <c r="BQ15" s="11" t="b">
        <f t="shared" ca="1" si="16"/>
        <v>0</v>
      </c>
      <c r="BR15" s="11" t="b">
        <f t="shared" ca="1" si="16"/>
        <v>0</v>
      </c>
      <c r="BS15" s="11" t="b">
        <f t="shared" ca="1" si="16"/>
        <v>0</v>
      </c>
      <c r="BT15" s="11" t="b">
        <f t="shared" ca="1" si="16"/>
        <v>0</v>
      </c>
      <c r="BU15" s="11" t="b">
        <f t="shared" ca="1" si="16"/>
        <v>0</v>
      </c>
      <c r="BV15" s="5" t="s">
        <v>1054</v>
      </c>
      <c r="BW15" s="5" t="s">
        <v>1060</v>
      </c>
      <c r="BX15" s="11" t="b">
        <f t="shared" ca="1" si="8"/>
        <v>0</v>
      </c>
      <c r="BY15" s="11" t="b">
        <f t="shared" si="14"/>
        <v>1</v>
      </c>
      <c r="BZ15" s="11" t="b">
        <f t="shared" ca="1" si="17"/>
        <v>0</v>
      </c>
      <c r="CA15" s="11" t="b">
        <f t="shared" ca="1" si="17"/>
        <v>0</v>
      </c>
      <c r="CB15" s="11" t="b">
        <f t="shared" ca="1" si="17"/>
        <v>0</v>
      </c>
      <c r="CC15" s="11" t="b">
        <f t="shared" ca="1" si="17"/>
        <v>0</v>
      </c>
      <c r="CD15" s="11" t="b">
        <f t="shared" ca="1" si="17"/>
        <v>0</v>
      </c>
      <c r="CE15" s="11" t="b">
        <f t="shared" ca="1" si="17"/>
        <v>0</v>
      </c>
      <c r="CF15" s="11" t="b">
        <f t="shared" ca="1" si="17"/>
        <v>0</v>
      </c>
      <c r="CG15" s="11" t="b">
        <f t="shared" ca="1" si="17"/>
        <v>0</v>
      </c>
      <c r="CH15" s="11" t="b">
        <f t="shared" ca="1" si="17"/>
        <v>0</v>
      </c>
      <c r="CI15" s="11" t="b">
        <f t="shared" ca="1" si="17"/>
        <v>0</v>
      </c>
      <c r="CJ15" s="11" t="b">
        <f t="shared" ca="1" si="17"/>
        <v>0</v>
      </c>
      <c r="CK15" s="11" t="b">
        <f t="shared" ca="1" si="17"/>
        <v>0</v>
      </c>
      <c r="CL15" s="11" t="b">
        <f t="shared" ca="1" si="17"/>
        <v>0</v>
      </c>
      <c r="CM15" s="11" t="b">
        <f t="shared" ca="1" si="17"/>
        <v>0</v>
      </c>
      <c r="CN15" s="11" t="b">
        <f t="shared" ca="1" si="15"/>
        <v>0</v>
      </c>
      <c r="CO15" s="11" t="b">
        <f t="shared" ca="1" si="10"/>
        <v>0</v>
      </c>
    </row>
    <row r="16" spans="1:96">
      <c r="A16" t="s">
        <v>454</v>
      </c>
      <c r="B16" t="s">
        <v>455</v>
      </c>
      <c r="C16" t="s">
        <v>281</v>
      </c>
      <c r="D16" t="s">
        <v>70</v>
      </c>
      <c r="E16" t="s">
        <v>71</v>
      </c>
      <c r="F16" t="s">
        <v>56</v>
      </c>
      <c r="G16" t="s">
        <v>96</v>
      </c>
      <c r="H16" t="s">
        <v>254</v>
      </c>
      <c r="I16" t="str">
        <f t="shared" si="0"/>
        <v>Poland</v>
      </c>
      <c r="J16" t="s">
        <v>59</v>
      </c>
      <c r="K16" t="s">
        <v>60</v>
      </c>
      <c r="L16">
        <v>5</v>
      </c>
      <c r="M16">
        <v>0</v>
      </c>
      <c r="N16">
        <v>5</v>
      </c>
      <c r="O16">
        <v>0</v>
      </c>
      <c r="P16">
        <v>6</v>
      </c>
      <c r="Q16">
        <v>3</v>
      </c>
      <c r="R16">
        <v>6</v>
      </c>
      <c r="S16">
        <v>0</v>
      </c>
      <c r="U16">
        <v>6</v>
      </c>
      <c r="V16">
        <v>5</v>
      </c>
      <c r="W16">
        <v>6</v>
      </c>
      <c r="X16">
        <v>6</v>
      </c>
      <c r="Y16">
        <v>6</v>
      </c>
      <c r="Z16">
        <v>6</v>
      </c>
      <c r="AA16">
        <v>6</v>
      </c>
      <c r="AB16">
        <v>6</v>
      </c>
      <c r="AC16">
        <v>0</v>
      </c>
      <c r="AD16">
        <v>6</v>
      </c>
      <c r="AE16" s="48">
        <f t="shared" si="13"/>
        <v>5.875</v>
      </c>
      <c r="AF16" s="35">
        <v>5</v>
      </c>
      <c r="AG16">
        <v>6</v>
      </c>
      <c r="AH16">
        <v>6</v>
      </c>
      <c r="AI16">
        <v>6</v>
      </c>
      <c r="AJ16">
        <v>6</v>
      </c>
      <c r="AK16">
        <v>6</v>
      </c>
      <c r="AL16">
        <v>6</v>
      </c>
      <c r="AM16">
        <v>5</v>
      </c>
      <c r="AN16" s="48">
        <f t="shared" si="11"/>
        <v>5.75</v>
      </c>
      <c r="AO16">
        <v>5</v>
      </c>
      <c r="AP16">
        <v>6</v>
      </c>
      <c r="AQ16">
        <v>6</v>
      </c>
      <c r="AR16">
        <v>6</v>
      </c>
      <c r="AS16">
        <v>6</v>
      </c>
      <c r="AT16">
        <v>6</v>
      </c>
      <c r="AU16" s="48">
        <f t="shared" si="12"/>
        <v>5.8</v>
      </c>
      <c r="AV16">
        <v>6</v>
      </c>
      <c r="AW16">
        <f t="shared" si="1"/>
        <v>5.75</v>
      </c>
      <c r="AX16">
        <f t="shared" si="2"/>
        <v>1</v>
      </c>
      <c r="AY16">
        <f t="shared" si="3"/>
        <v>5.875</v>
      </c>
      <c r="AZ16">
        <f t="shared" si="4"/>
        <v>1</v>
      </c>
      <c r="BA16" t="s">
        <v>86</v>
      </c>
      <c r="BB16" t="s">
        <v>456</v>
      </c>
      <c r="BC16" t="s">
        <v>457</v>
      </c>
      <c r="BD16">
        <v>3</v>
      </c>
      <c r="BF16">
        <f t="shared" si="5"/>
        <v>3</v>
      </c>
      <c r="BG16">
        <v>4</v>
      </c>
      <c r="BH16">
        <v>4</v>
      </c>
      <c r="BI16">
        <f t="shared" si="6"/>
        <v>1</v>
      </c>
      <c r="BJ16" t="s">
        <v>458</v>
      </c>
      <c r="BK16" t="s">
        <v>459</v>
      </c>
      <c r="BL16" s="1">
        <v>8.2754629629629619E-3</v>
      </c>
      <c r="BN16" s="5" t="s">
        <v>1041</v>
      </c>
      <c r="BP16" s="11" t="b">
        <f t="shared" ca="1" si="16"/>
        <v>0</v>
      </c>
      <c r="BQ16" s="11" t="b">
        <f t="shared" ca="1" si="16"/>
        <v>0</v>
      </c>
      <c r="BR16" s="11" t="b">
        <f t="shared" ca="1" si="16"/>
        <v>0</v>
      </c>
      <c r="BS16" s="11" t="b">
        <f t="shared" ca="1" si="16"/>
        <v>0</v>
      </c>
      <c r="BT16" s="11" t="b">
        <f t="shared" ca="1" si="16"/>
        <v>0</v>
      </c>
      <c r="BU16" s="11" t="b">
        <f t="shared" ca="1" si="16"/>
        <v>0</v>
      </c>
      <c r="BX16" s="11" t="b">
        <f t="shared" ca="1" si="8"/>
        <v>0</v>
      </c>
      <c r="BY16" s="11" t="b">
        <f t="shared" si="14"/>
        <v>0</v>
      </c>
      <c r="BZ16" s="11" t="b">
        <f t="shared" ca="1" si="17"/>
        <v>0</v>
      </c>
      <c r="CA16" s="11" t="b">
        <f t="shared" ca="1" si="17"/>
        <v>0</v>
      </c>
      <c r="CB16" s="11" t="b">
        <f t="shared" ca="1" si="17"/>
        <v>0</v>
      </c>
      <c r="CC16" s="11" t="b">
        <f t="shared" ca="1" si="17"/>
        <v>0</v>
      </c>
      <c r="CD16" s="11" t="b">
        <f t="shared" ca="1" si="17"/>
        <v>0</v>
      </c>
      <c r="CE16" s="11" t="b">
        <f t="shared" ca="1" si="17"/>
        <v>0</v>
      </c>
      <c r="CF16" s="11" t="b">
        <f t="shared" ca="1" si="17"/>
        <v>0</v>
      </c>
      <c r="CG16" s="11" t="b">
        <f t="shared" ca="1" si="17"/>
        <v>0</v>
      </c>
      <c r="CH16" s="11" t="b">
        <f t="shared" ca="1" si="17"/>
        <v>0</v>
      </c>
      <c r="CI16" s="11" t="b">
        <f t="shared" ca="1" si="17"/>
        <v>0</v>
      </c>
      <c r="CJ16" s="11" t="b">
        <f t="shared" ca="1" si="17"/>
        <v>0</v>
      </c>
      <c r="CK16" s="11" t="b">
        <f t="shared" ca="1" si="17"/>
        <v>0</v>
      </c>
      <c r="CL16" s="11" t="b">
        <f t="shared" ca="1" si="17"/>
        <v>0</v>
      </c>
      <c r="CM16" s="11" t="b">
        <f t="shared" ca="1" si="17"/>
        <v>0</v>
      </c>
      <c r="CN16" s="11" t="b">
        <f t="shared" ca="1" si="15"/>
        <v>0</v>
      </c>
      <c r="CO16" s="11" t="b">
        <f t="shared" ca="1" si="10"/>
        <v>0</v>
      </c>
    </row>
    <row r="17" spans="1:94">
      <c r="A17" t="s">
        <v>478</v>
      </c>
      <c r="B17" t="s">
        <v>479</v>
      </c>
      <c r="C17" t="s">
        <v>281</v>
      </c>
      <c r="D17" t="s">
        <v>70</v>
      </c>
      <c r="E17" t="s">
        <v>71</v>
      </c>
      <c r="F17" t="s">
        <v>56</v>
      </c>
      <c r="G17" t="s">
        <v>96</v>
      </c>
      <c r="H17" t="s">
        <v>480</v>
      </c>
      <c r="I17" t="str">
        <f t="shared" si="0"/>
        <v>M√©xico</v>
      </c>
      <c r="J17" t="s">
        <v>59</v>
      </c>
      <c r="K17" t="s">
        <v>60</v>
      </c>
      <c r="L17">
        <v>3</v>
      </c>
      <c r="M17">
        <v>3</v>
      </c>
      <c r="N17">
        <v>3</v>
      </c>
      <c r="O17">
        <v>4</v>
      </c>
      <c r="P17">
        <v>4</v>
      </c>
      <c r="Q17">
        <v>3</v>
      </c>
      <c r="R17">
        <v>3</v>
      </c>
      <c r="S17">
        <v>0</v>
      </c>
      <c r="U17">
        <v>4</v>
      </c>
      <c r="V17">
        <v>4</v>
      </c>
      <c r="W17">
        <v>5</v>
      </c>
      <c r="X17">
        <v>6</v>
      </c>
      <c r="Y17">
        <v>6</v>
      </c>
      <c r="Z17">
        <v>6</v>
      </c>
      <c r="AA17">
        <v>6</v>
      </c>
      <c r="AB17">
        <v>6</v>
      </c>
      <c r="AC17">
        <v>2</v>
      </c>
      <c r="AD17">
        <v>4</v>
      </c>
      <c r="AE17" s="48">
        <f t="shared" si="13"/>
        <v>5.375</v>
      </c>
      <c r="AF17" s="35">
        <v>5</v>
      </c>
      <c r="AG17">
        <v>6</v>
      </c>
      <c r="AH17">
        <v>5</v>
      </c>
      <c r="AI17">
        <v>4</v>
      </c>
      <c r="AJ17">
        <v>6</v>
      </c>
      <c r="AK17">
        <v>4</v>
      </c>
      <c r="AL17">
        <v>5</v>
      </c>
      <c r="AM17">
        <v>6</v>
      </c>
      <c r="AN17" s="48">
        <f t="shared" si="11"/>
        <v>5.125</v>
      </c>
      <c r="AO17">
        <v>5</v>
      </c>
      <c r="AP17">
        <v>5</v>
      </c>
      <c r="AQ17">
        <v>5</v>
      </c>
      <c r="AR17">
        <v>5</v>
      </c>
      <c r="AS17">
        <v>5</v>
      </c>
      <c r="AT17">
        <v>6</v>
      </c>
      <c r="AU17" s="48">
        <f t="shared" si="12"/>
        <v>5</v>
      </c>
      <c r="AV17">
        <v>6</v>
      </c>
      <c r="AW17">
        <f t="shared" si="1"/>
        <v>5.125</v>
      </c>
      <c r="AX17">
        <f t="shared" si="2"/>
        <v>1</v>
      </c>
      <c r="AY17">
        <f t="shared" si="3"/>
        <v>5.375</v>
      </c>
      <c r="AZ17">
        <f t="shared" si="4"/>
        <v>1</v>
      </c>
      <c r="BA17" t="s">
        <v>86</v>
      </c>
      <c r="BB17" t="s">
        <v>481</v>
      </c>
      <c r="BC17" t="s">
        <v>482</v>
      </c>
      <c r="BD17">
        <v>1</v>
      </c>
      <c r="BF17">
        <f t="shared" si="5"/>
        <v>1</v>
      </c>
      <c r="BG17">
        <v>1</v>
      </c>
      <c r="BH17">
        <v>2</v>
      </c>
      <c r="BI17">
        <f t="shared" si="6"/>
        <v>1</v>
      </c>
      <c r="BJ17" t="s">
        <v>106</v>
      </c>
      <c r="BK17" t="s">
        <v>90</v>
      </c>
      <c r="BL17" s="1">
        <v>7.905092592592592E-3</v>
      </c>
      <c r="BM17" t="s">
        <v>483</v>
      </c>
      <c r="BN17" s="5" t="s">
        <v>1044</v>
      </c>
      <c r="BP17" s="11" t="b">
        <f t="shared" ca="1" si="16"/>
        <v>0</v>
      </c>
      <c r="BQ17" s="11" t="b">
        <f t="shared" ca="1" si="16"/>
        <v>0</v>
      </c>
      <c r="BR17" s="11" t="b">
        <f t="shared" ca="1" si="16"/>
        <v>0</v>
      </c>
      <c r="BS17" s="11" t="b">
        <f t="shared" ca="1" si="16"/>
        <v>0</v>
      </c>
      <c r="BT17" s="11" t="b">
        <f t="shared" ca="1" si="16"/>
        <v>0</v>
      </c>
      <c r="BU17" s="11" t="b">
        <f t="shared" ca="1" si="16"/>
        <v>0</v>
      </c>
      <c r="BX17" s="11" t="b">
        <f t="shared" ca="1" si="8"/>
        <v>0</v>
      </c>
      <c r="BY17" s="11" t="b">
        <f t="shared" si="14"/>
        <v>0</v>
      </c>
      <c r="BZ17" s="11" t="b">
        <f t="shared" ca="1" si="17"/>
        <v>0</v>
      </c>
      <c r="CA17" s="11" t="b">
        <f t="shared" ca="1" si="17"/>
        <v>0</v>
      </c>
      <c r="CB17" s="11" t="b">
        <f t="shared" ca="1" si="17"/>
        <v>0</v>
      </c>
      <c r="CC17" s="11" t="b">
        <f t="shared" ca="1" si="17"/>
        <v>0</v>
      </c>
      <c r="CD17" s="11" t="b">
        <f t="shared" ca="1" si="17"/>
        <v>0</v>
      </c>
      <c r="CE17" s="11" t="b">
        <f t="shared" ca="1" si="17"/>
        <v>0</v>
      </c>
      <c r="CF17" s="11" t="b">
        <f t="shared" ca="1" si="17"/>
        <v>0</v>
      </c>
      <c r="CG17" s="11" t="b">
        <f t="shared" ca="1" si="17"/>
        <v>0</v>
      </c>
      <c r="CH17" s="11" t="b">
        <f t="shared" ca="1" si="17"/>
        <v>0</v>
      </c>
      <c r="CI17" s="11" t="b">
        <f t="shared" ca="1" si="17"/>
        <v>0</v>
      </c>
      <c r="CJ17" s="11" t="b">
        <f t="shared" ca="1" si="17"/>
        <v>0</v>
      </c>
      <c r="CK17" s="11" t="b">
        <f t="shared" ca="1" si="17"/>
        <v>0</v>
      </c>
      <c r="CL17" s="11" t="b">
        <f t="shared" ca="1" si="17"/>
        <v>0</v>
      </c>
      <c r="CM17" s="11" t="b">
        <f t="shared" ca="1" si="17"/>
        <v>0</v>
      </c>
      <c r="CN17" s="11" t="b">
        <f t="shared" ca="1" si="15"/>
        <v>0</v>
      </c>
      <c r="CO17" s="11" t="b">
        <f t="shared" ca="1" si="10"/>
        <v>0</v>
      </c>
      <c r="CP17" t="s">
        <v>484</v>
      </c>
    </row>
    <row r="18" spans="1:94">
      <c r="A18" t="s">
        <v>485</v>
      </c>
      <c r="B18" t="s">
        <v>486</v>
      </c>
      <c r="C18" t="s">
        <v>281</v>
      </c>
      <c r="D18" t="s">
        <v>70</v>
      </c>
      <c r="E18" t="s">
        <v>144</v>
      </c>
      <c r="F18" t="s">
        <v>56</v>
      </c>
      <c r="G18" t="s">
        <v>96</v>
      </c>
      <c r="H18" t="s">
        <v>58</v>
      </c>
      <c r="I18" t="str">
        <f t="shared" si="0"/>
        <v>Portugal</v>
      </c>
      <c r="J18" t="s">
        <v>59</v>
      </c>
      <c r="K18" t="s">
        <v>60</v>
      </c>
      <c r="L18">
        <v>4</v>
      </c>
      <c r="M18">
        <v>5</v>
      </c>
      <c r="N18">
        <v>4</v>
      </c>
      <c r="O18">
        <v>3</v>
      </c>
      <c r="P18">
        <v>4</v>
      </c>
      <c r="Q18">
        <v>4</v>
      </c>
      <c r="R18">
        <v>5</v>
      </c>
      <c r="S18">
        <v>0</v>
      </c>
      <c r="U18">
        <v>5</v>
      </c>
      <c r="V18">
        <v>5</v>
      </c>
      <c r="W18">
        <v>6</v>
      </c>
      <c r="X18">
        <v>4</v>
      </c>
      <c r="Y18">
        <v>5</v>
      </c>
      <c r="Z18">
        <v>6</v>
      </c>
      <c r="AA18">
        <v>6</v>
      </c>
      <c r="AB18">
        <v>5</v>
      </c>
      <c r="AC18">
        <v>0</v>
      </c>
      <c r="AD18">
        <v>6</v>
      </c>
      <c r="AE18" s="48">
        <f t="shared" si="13"/>
        <v>5.375</v>
      </c>
      <c r="AF18" s="35">
        <v>6</v>
      </c>
      <c r="AG18">
        <v>6</v>
      </c>
      <c r="AH18">
        <v>5</v>
      </c>
      <c r="AI18">
        <v>4</v>
      </c>
      <c r="AJ18">
        <v>6</v>
      </c>
      <c r="AK18">
        <v>6</v>
      </c>
      <c r="AL18">
        <v>5</v>
      </c>
      <c r="AM18">
        <v>4</v>
      </c>
      <c r="AN18" s="48">
        <f t="shared" si="11"/>
        <v>5.25</v>
      </c>
      <c r="AO18">
        <v>5</v>
      </c>
      <c r="AP18">
        <v>5</v>
      </c>
      <c r="AQ18">
        <v>5</v>
      </c>
      <c r="AR18">
        <v>5</v>
      </c>
      <c r="AS18">
        <v>5</v>
      </c>
      <c r="AT18">
        <v>6</v>
      </c>
      <c r="AU18" s="48">
        <f t="shared" si="12"/>
        <v>5</v>
      </c>
      <c r="AV18">
        <v>6</v>
      </c>
      <c r="AW18">
        <f t="shared" si="1"/>
        <v>5.25</v>
      </c>
      <c r="AX18">
        <f t="shared" si="2"/>
        <v>1</v>
      </c>
      <c r="AY18">
        <f t="shared" si="3"/>
        <v>5.375</v>
      </c>
      <c r="AZ18">
        <f t="shared" si="4"/>
        <v>1</v>
      </c>
      <c r="BA18" t="s">
        <v>61</v>
      </c>
      <c r="BB18" t="s">
        <v>473</v>
      </c>
      <c r="BC18" t="s">
        <v>487</v>
      </c>
      <c r="BD18">
        <v>1</v>
      </c>
      <c r="BF18">
        <f t="shared" si="5"/>
        <v>1</v>
      </c>
      <c r="BG18">
        <v>1</v>
      </c>
      <c r="BH18">
        <v>1</v>
      </c>
      <c r="BI18">
        <f t="shared" si="6"/>
        <v>0</v>
      </c>
      <c r="BJ18" t="s">
        <v>64</v>
      </c>
      <c r="BK18" t="s">
        <v>65</v>
      </c>
      <c r="BL18" s="1">
        <v>2.4421296296296296E-3</v>
      </c>
      <c r="BM18" t="s">
        <v>488</v>
      </c>
      <c r="BN18" s="5" t="s">
        <v>1041</v>
      </c>
      <c r="BP18" s="11" t="b">
        <f t="shared" ca="1" si="16"/>
        <v>0</v>
      </c>
      <c r="BQ18" s="11" t="b">
        <f t="shared" ca="1" si="16"/>
        <v>0</v>
      </c>
      <c r="BR18" s="11" t="b">
        <f t="shared" ca="1" si="16"/>
        <v>0</v>
      </c>
      <c r="BS18" s="11" t="b">
        <f t="shared" ca="1" si="16"/>
        <v>0</v>
      </c>
      <c r="BT18" s="11" t="b">
        <f t="shared" ca="1" si="16"/>
        <v>0</v>
      </c>
      <c r="BU18" s="11" t="b">
        <f t="shared" ca="1" si="16"/>
        <v>0</v>
      </c>
      <c r="BX18" s="11" t="b">
        <f t="shared" ca="1" si="8"/>
        <v>0</v>
      </c>
      <c r="BY18" s="11" t="b">
        <f t="shared" si="14"/>
        <v>0</v>
      </c>
      <c r="BZ18" s="11" t="b">
        <f t="shared" ca="1" si="17"/>
        <v>0</v>
      </c>
      <c r="CA18" s="11" t="b">
        <f t="shared" ca="1" si="17"/>
        <v>0</v>
      </c>
      <c r="CB18" s="11" t="b">
        <f t="shared" ca="1" si="17"/>
        <v>0</v>
      </c>
      <c r="CC18" s="11" t="b">
        <f t="shared" ca="1" si="17"/>
        <v>0</v>
      </c>
      <c r="CD18" s="11" t="b">
        <f t="shared" ca="1" si="17"/>
        <v>0</v>
      </c>
      <c r="CE18" s="11" t="b">
        <f t="shared" ca="1" si="17"/>
        <v>0</v>
      </c>
      <c r="CF18" s="11" t="b">
        <f t="shared" ca="1" si="17"/>
        <v>0</v>
      </c>
      <c r="CG18" s="11" t="b">
        <f t="shared" ca="1" si="17"/>
        <v>0</v>
      </c>
      <c r="CH18" s="11" t="b">
        <f t="shared" ca="1" si="17"/>
        <v>0</v>
      </c>
      <c r="CI18" s="11" t="b">
        <f t="shared" ca="1" si="17"/>
        <v>0</v>
      </c>
      <c r="CJ18" s="11" t="b">
        <f t="shared" ca="1" si="17"/>
        <v>0</v>
      </c>
      <c r="CK18" s="11" t="b">
        <f t="shared" ca="1" si="17"/>
        <v>0</v>
      </c>
      <c r="CL18" s="11" t="b">
        <f t="shared" ca="1" si="17"/>
        <v>0</v>
      </c>
      <c r="CM18" s="11" t="b">
        <f t="shared" ca="1" si="17"/>
        <v>0</v>
      </c>
      <c r="CN18" s="11" t="b">
        <f t="shared" ca="1" si="15"/>
        <v>0</v>
      </c>
      <c r="CO18" s="11" t="b">
        <f t="shared" ca="1" si="10"/>
        <v>0</v>
      </c>
      <c r="CP18" t="s">
        <v>489</v>
      </c>
    </row>
    <row r="19" spans="1:94">
      <c r="A19" t="s">
        <v>490</v>
      </c>
      <c r="B19" t="s">
        <v>491</v>
      </c>
      <c r="C19" t="s">
        <v>281</v>
      </c>
      <c r="D19" t="s">
        <v>54</v>
      </c>
      <c r="E19" t="s">
        <v>144</v>
      </c>
      <c r="F19" t="s">
        <v>83</v>
      </c>
      <c r="G19" t="s">
        <v>96</v>
      </c>
      <c r="H19" t="s">
        <v>492</v>
      </c>
      <c r="I19" t="str">
        <f t="shared" si="0"/>
        <v>Estonia</v>
      </c>
      <c r="J19" t="s">
        <v>493</v>
      </c>
      <c r="K19" t="s">
        <v>60</v>
      </c>
      <c r="L19">
        <v>3</v>
      </c>
      <c r="M19">
        <v>4</v>
      </c>
      <c r="N19">
        <v>4</v>
      </c>
      <c r="O19">
        <v>2</v>
      </c>
      <c r="P19">
        <v>4</v>
      </c>
      <c r="Q19">
        <v>5</v>
      </c>
      <c r="R19">
        <v>3</v>
      </c>
      <c r="S19">
        <v>0</v>
      </c>
      <c r="U19">
        <v>4</v>
      </c>
      <c r="V19">
        <v>6</v>
      </c>
      <c r="W19">
        <v>6</v>
      </c>
      <c r="X19">
        <v>6</v>
      </c>
      <c r="Y19">
        <v>6</v>
      </c>
      <c r="Z19">
        <v>4</v>
      </c>
      <c r="AA19">
        <v>6</v>
      </c>
      <c r="AB19">
        <v>4</v>
      </c>
      <c r="AC19">
        <v>1</v>
      </c>
      <c r="AD19">
        <v>5</v>
      </c>
      <c r="AE19" s="48">
        <f t="shared" si="13"/>
        <v>5.375</v>
      </c>
      <c r="AF19" s="35">
        <v>6</v>
      </c>
      <c r="AG19">
        <v>4</v>
      </c>
      <c r="AH19">
        <v>6</v>
      </c>
      <c r="AI19">
        <v>6</v>
      </c>
      <c r="AJ19">
        <v>5</v>
      </c>
      <c r="AK19">
        <v>6</v>
      </c>
      <c r="AL19">
        <v>4</v>
      </c>
      <c r="AM19">
        <v>5</v>
      </c>
      <c r="AN19" s="48">
        <f t="shared" si="11"/>
        <v>5.25</v>
      </c>
      <c r="AO19">
        <v>4</v>
      </c>
      <c r="AP19">
        <v>6</v>
      </c>
      <c r="AQ19">
        <v>6</v>
      </c>
      <c r="AR19">
        <v>5</v>
      </c>
      <c r="AS19">
        <v>6</v>
      </c>
      <c r="AT19">
        <v>6</v>
      </c>
      <c r="AU19" s="48">
        <f t="shared" si="12"/>
        <v>5.4</v>
      </c>
      <c r="AV19">
        <v>6</v>
      </c>
      <c r="AW19">
        <f t="shared" si="1"/>
        <v>5.25</v>
      </c>
      <c r="AX19">
        <f t="shared" si="2"/>
        <v>1</v>
      </c>
      <c r="AY19">
        <f t="shared" si="3"/>
        <v>5.375</v>
      </c>
      <c r="AZ19">
        <f t="shared" si="4"/>
        <v>1</v>
      </c>
      <c r="BA19" t="s">
        <v>86</v>
      </c>
      <c r="BB19" t="s">
        <v>267</v>
      </c>
      <c r="BC19" t="s">
        <v>494</v>
      </c>
      <c r="BD19">
        <v>3</v>
      </c>
      <c r="BF19">
        <f t="shared" si="5"/>
        <v>3</v>
      </c>
      <c r="BG19">
        <v>1</v>
      </c>
      <c r="BH19">
        <v>3</v>
      </c>
      <c r="BI19">
        <f t="shared" si="6"/>
        <v>1</v>
      </c>
      <c r="BJ19" t="s">
        <v>168</v>
      </c>
      <c r="BK19" t="s">
        <v>90</v>
      </c>
      <c r="BL19" s="1">
        <v>2.8819444444444444E-3</v>
      </c>
      <c r="BM19" t="s">
        <v>495</v>
      </c>
      <c r="BN19" s="5" t="s">
        <v>1044</v>
      </c>
      <c r="BP19" s="11" t="b">
        <f t="shared" ca="1" si="16"/>
        <v>0</v>
      </c>
      <c r="BQ19" s="11" t="b">
        <f t="shared" ca="1" si="16"/>
        <v>0</v>
      </c>
      <c r="BR19" s="11" t="b">
        <f t="shared" ca="1" si="16"/>
        <v>0</v>
      </c>
      <c r="BS19" s="11" t="b">
        <f t="shared" ca="1" si="16"/>
        <v>0</v>
      </c>
      <c r="BT19" s="11" t="b">
        <f t="shared" ca="1" si="16"/>
        <v>0</v>
      </c>
      <c r="BU19" s="11" t="b">
        <f t="shared" ca="1" si="16"/>
        <v>0</v>
      </c>
      <c r="BV19" s="5" t="s">
        <v>1063</v>
      </c>
      <c r="BX19" s="11" t="b">
        <f t="shared" ca="1" si="8"/>
        <v>0</v>
      </c>
      <c r="BY19" s="11" t="b">
        <f t="shared" si="14"/>
        <v>0</v>
      </c>
      <c r="BZ19" s="11" t="b">
        <f t="shared" ca="1" si="17"/>
        <v>0</v>
      </c>
      <c r="CA19" s="11" t="b">
        <f t="shared" ca="1" si="17"/>
        <v>0</v>
      </c>
      <c r="CB19" s="11" t="b">
        <f t="shared" ca="1" si="17"/>
        <v>0</v>
      </c>
      <c r="CC19" s="11" t="b">
        <f t="shared" ca="1" si="17"/>
        <v>0</v>
      </c>
      <c r="CD19" s="11" t="b">
        <f t="shared" ca="1" si="17"/>
        <v>0</v>
      </c>
      <c r="CE19" s="11" t="b">
        <f t="shared" ca="1" si="17"/>
        <v>0</v>
      </c>
      <c r="CF19" s="11" t="b">
        <f t="shared" ca="1" si="17"/>
        <v>0</v>
      </c>
      <c r="CG19" s="11" t="b">
        <f t="shared" ca="1" si="17"/>
        <v>0</v>
      </c>
      <c r="CH19" s="11" t="b">
        <f t="shared" ca="1" si="17"/>
        <v>0</v>
      </c>
      <c r="CI19" s="11" t="b">
        <f t="shared" ca="1" si="17"/>
        <v>0</v>
      </c>
      <c r="CJ19" s="11" t="b">
        <f t="shared" ca="1" si="17"/>
        <v>0</v>
      </c>
      <c r="CK19" s="11" t="b">
        <f t="shared" ca="1" si="17"/>
        <v>0</v>
      </c>
      <c r="CL19" s="11" t="b">
        <f t="shared" ca="1" si="17"/>
        <v>1</v>
      </c>
      <c r="CM19" s="11" t="b">
        <f t="shared" ca="1" si="17"/>
        <v>0</v>
      </c>
      <c r="CN19" s="11" t="b">
        <f t="shared" ca="1" si="15"/>
        <v>0</v>
      </c>
      <c r="CO19" s="11" t="b">
        <f t="shared" ca="1" si="10"/>
        <v>0</v>
      </c>
    </row>
    <row r="20" spans="1:94">
      <c r="A20" t="s">
        <v>496</v>
      </c>
      <c r="B20" t="s">
        <v>497</v>
      </c>
      <c r="C20" t="s">
        <v>281</v>
      </c>
      <c r="D20" t="s">
        <v>54</v>
      </c>
      <c r="E20" t="s">
        <v>82</v>
      </c>
      <c r="F20" t="s">
        <v>56</v>
      </c>
      <c r="G20" t="s">
        <v>72</v>
      </c>
      <c r="H20" t="s">
        <v>133</v>
      </c>
      <c r="I20" t="str">
        <f t="shared" si="0"/>
        <v>Hungary</v>
      </c>
      <c r="J20" t="s">
        <v>59</v>
      </c>
      <c r="K20" t="s">
        <v>60</v>
      </c>
      <c r="L20">
        <v>4</v>
      </c>
      <c r="M20">
        <v>5</v>
      </c>
      <c r="N20">
        <v>5</v>
      </c>
      <c r="O20">
        <v>3</v>
      </c>
      <c r="P20">
        <v>3</v>
      </c>
      <c r="Q20">
        <v>4</v>
      </c>
      <c r="R20">
        <v>5</v>
      </c>
      <c r="S20">
        <v>0</v>
      </c>
      <c r="U20">
        <v>4</v>
      </c>
      <c r="V20">
        <v>6</v>
      </c>
      <c r="W20">
        <v>6</v>
      </c>
      <c r="X20">
        <v>6</v>
      </c>
      <c r="Y20">
        <v>6</v>
      </c>
      <c r="Z20">
        <v>6</v>
      </c>
      <c r="AA20">
        <v>6</v>
      </c>
      <c r="AB20">
        <v>6</v>
      </c>
      <c r="AC20">
        <v>0</v>
      </c>
      <c r="AD20">
        <v>6</v>
      </c>
      <c r="AE20" s="48">
        <f t="shared" si="13"/>
        <v>6</v>
      </c>
      <c r="AF20" s="35">
        <v>5</v>
      </c>
      <c r="AG20">
        <v>6</v>
      </c>
      <c r="AH20">
        <v>6</v>
      </c>
      <c r="AI20">
        <v>6</v>
      </c>
      <c r="AJ20">
        <v>6</v>
      </c>
      <c r="AK20">
        <v>6</v>
      </c>
      <c r="AL20">
        <v>6</v>
      </c>
      <c r="AM20">
        <v>6</v>
      </c>
      <c r="AN20" s="48">
        <f t="shared" si="11"/>
        <v>5.875</v>
      </c>
      <c r="AO20">
        <v>6</v>
      </c>
      <c r="AP20">
        <v>6</v>
      </c>
      <c r="AQ20">
        <v>6</v>
      </c>
      <c r="AR20">
        <v>6</v>
      </c>
      <c r="AS20">
        <v>6</v>
      </c>
      <c r="AT20">
        <v>6</v>
      </c>
      <c r="AU20" s="48">
        <f t="shared" si="12"/>
        <v>6</v>
      </c>
      <c r="AV20">
        <v>6</v>
      </c>
      <c r="AW20">
        <f t="shared" si="1"/>
        <v>5.875</v>
      </c>
      <c r="AX20">
        <f t="shared" si="2"/>
        <v>1</v>
      </c>
      <c r="AY20">
        <f t="shared" si="3"/>
        <v>6</v>
      </c>
      <c r="AZ20">
        <f t="shared" si="4"/>
        <v>1</v>
      </c>
      <c r="BA20" t="s">
        <v>61</v>
      </c>
      <c r="BB20" t="s">
        <v>110</v>
      </c>
      <c r="BC20" t="s">
        <v>111</v>
      </c>
      <c r="BD20">
        <v>2</v>
      </c>
      <c r="BF20">
        <f t="shared" si="5"/>
        <v>2</v>
      </c>
      <c r="BG20">
        <v>2</v>
      </c>
      <c r="BH20">
        <v>4</v>
      </c>
      <c r="BI20">
        <f t="shared" si="6"/>
        <v>1</v>
      </c>
      <c r="BJ20" t="s">
        <v>498</v>
      </c>
      <c r="BK20" t="s">
        <v>236</v>
      </c>
      <c r="BN20" s="5" t="s">
        <v>1041</v>
      </c>
      <c r="BP20" s="11" t="b">
        <f t="shared" ca="1" si="16"/>
        <v>0</v>
      </c>
      <c r="BQ20" s="11" t="b">
        <f t="shared" ca="1" si="16"/>
        <v>0</v>
      </c>
      <c r="BR20" s="11" t="b">
        <f t="shared" ca="1" si="16"/>
        <v>0</v>
      </c>
      <c r="BS20" s="11" t="b">
        <f t="shared" ca="1" si="16"/>
        <v>0</v>
      </c>
      <c r="BT20" s="11" t="b">
        <f t="shared" ca="1" si="16"/>
        <v>0</v>
      </c>
      <c r="BU20" s="11" t="b">
        <f t="shared" ca="1" si="16"/>
        <v>0</v>
      </c>
      <c r="BX20" s="11" t="b">
        <f t="shared" ca="1" si="8"/>
        <v>0</v>
      </c>
      <c r="BY20" s="11" t="b">
        <f t="shared" si="14"/>
        <v>0</v>
      </c>
      <c r="BZ20" s="11" t="b">
        <f t="shared" ca="1" si="17"/>
        <v>0</v>
      </c>
      <c r="CA20" s="11" t="b">
        <f t="shared" ca="1" si="17"/>
        <v>0</v>
      </c>
      <c r="CB20" s="11" t="b">
        <f t="shared" ca="1" si="17"/>
        <v>0</v>
      </c>
      <c r="CC20" s="11" t="b">
        <f t="shared" ca="1" si="17"/>
        <v>0</v>
      </c>
      <c r="CD20" s="11" t="b">
        <f t="shared" ca="1" si="17"/>
        <v>0</v>
      </c>
      <c r="CE20" s="11" t="b">
        <f t="shared" ca="1" si="17"/>
        <v>0</v>
      </c>
      <c r="CF20" s="11" t="b">
        <f t="shared" ca="1" si="17"/>
        <v>0</v>
      </c>
      <c r="CG20" s="11" t="b">
        <f t="shared" ca="1" si="17"/>
        <v>0</v>
      </c>
      <c r="CH20" s="11" t="b">
        <f t="shared" ca="1" si="17"/>
        <v>0</v>
      </c>
      <c r="CI20" s="11" t="b">
        <f t="shared" ca="1" si="17"/>
        <v>0</v>
      </c>
      <c r="CJ20" s="11" t="b">
        <f t="shared" ca="1" si="17"/>
        <v>0</v>
      </c>
      <c r="CK20" s="11" t="b">
        <f t="shared" ca="1" si="17"/>
        <v>0</v>
      </c>
      <c r="CL20" s="11" t="b">
        <f t="shared" ca="1" si="17"/>
        <v>0</v>
      </c>
      <c r="CM20" s="11" t="b">
        <f t="shared" ca="1" si="17"/>
        <v>0</v>
      </c>
      <c r="CN20" s="11" t="b">
        <f t="shared" ca="1" si="15"/>
        <v>0</v>
      </c>
      <c r="CO20" s="11" t="b">
        <f t="shared" ca="1" si="10"/>
        <v>0</v>
      </c>
    </row>
    <row r="21" spans="1:94">
      <c r="A21" t="s">
        <v>499</v>
      </c>
      <c r="B21" t="s">
        <v>500</v>
      </c>
      <c r="C21" t="s">
        <v>281</v>
      </c>
      <c r="D21" t="s">
        <v>54</v>
      </c>
      <c r="E21" t="s">
        <v>55</v>
      </c>
      <c r="F21" t="s">
        <v>56</v>
      </c>
      <c r="G21" t="s">
        <v>96</v>
      </c>
      <c r="H21" t="s">
        <v>58</v>
      </c>
      <c r="I21" t="str">
        <f t="shared" si="0"/>
        <v>Portugal</v>
      </c>
      <c r="J21" t="s">
        <v>74</v>
      </c>
      <c r="K21" t="s">
        <v>60</v>
      </c>
      <c r="L21">
        <v>0</v>
      </c>
      <c r="M21">
        <v>4</v>
      </c>
      <c r="N21">
        <v>4</v>
      </c>
      <c r="O21">
        <v>3</v>
      </c>
      <c r="P21">
        <v>0</v>
      </c>
      <c r="Q21">
        <v>5</v>
      </c>
      <c r="R21">
        <v>3</v>
      </c>
      <c r="S21">
        <v>0</v>
      </c>
      <c r="U21">
        <v>5</v>
      </c>
      <c r="V21">
        <v>5</v>
      </c>
      <c r="W21">
        <v>6</v>
      </c>
      <c r="X21">
        <v>6</v>
      </c>
      <c r="Y21">
        <v>6</v>
      </c>
      <c r="Z21">
        <v>5</v>
      </c>
      <c r="AA21">
        <v>6</v>
      </c>
      <c r="AB21">
        <v>5</v>
      </c>
      <c r="AC21">
        <v>0</v>
      </c>
      <c r="AD21">
        <v>6</v>
      </c>
      <c r="AE21" s="48">
        <f t="shared" si="13"/>
        <v>5.625</v>
      </c>
      <c r="AF21" s="35">
        <v>4</v>
      </c>
      <c r="AG21">
        <v>6</v>
      </c>
      <c r="AH21">
        <v>5</v>
      </c>
      <c r="AI21">
        <v>4</v>
      </c>
      <c r="AJ21">
        <v>5</v>
      </c>
      <c r="AK21">
        <v>4</v>
      </c>
      <c r="AL21">
        <v>5</v>
      </c>
      <c r="AM21">
        <v>4</v>
      </c>
      <c r="AN21" s="48">
        <f t="shared" si="11"/>
        <v>4.625</v>
      </c>
      <c r="AO21">
        <v>3</v>
      </c>
      <c r="AP21">
        <v>3</v>
      </c>
      <c r="AQ21">
        <v>4</v>
      </c>
      <c r="AR21">
        <v>3</v>
      </c>
      <c r="AS21">
        <v>3</v>
      </c>
      <c r="AT21">
        <v>6</v>
      </c>
      <c r="AU21" s="48">
        <f t="shared" si="12"/>
        <v>3.2</v>
      </c>
      <c r="AV21">
        <v>6</v>
      </c>
      <c r="AW21">
        <f t="shared" si="1"/>
        <v>4.625</v>
      </c>
      <c r="AX21">
        <f t="shared" si="2"/>
        <v>1</v>
      </c>
      <c r="AY21">
        <f t="shared" si="3"/>
        <v>5.625</v>
      </c>
      <c r="AZ21">
        <f t="shared" si="4"/>
        <v>1</v>
      </c>
      <c r="BA21" t="s">
        <v>501</v>
      </c>
      <c r="BB21" t="s">
        <v>502</v>
      </c>
      <c r="BC21" t="s">
        <v>503</v>
      </c>
      <c r="BD21">
        <v>1</v>
      </c>
      <c r="BF21">
        <f t="shared" si="5"/>
        <v>1</v>
      </c>
      <c r="BG21">
        <v>3</v>
      </c>
      <c r="BH21">
        <v>1</v>
      </c>
      <c r="BI21">
        <f t="shared" si="6"/>
        <v>0</v>
      </c>
      <c r="BJ21" t="s">
        <v>504</v>
      </c>
      <c r="BK21" t="s">
        <v>505</v>
      </c>
      <c r="BL21" s="1">
        <v>5.7291666666666671E-3</v>
      </c>
      <c r="BM21" t="s">
        <v>506</v>
      </c>
      <c r="BN21" s="5" t="s">
        <v>736</v>
      </c>
      <c r="BO21" s="5" t="s">
        <v>1152</v>
      </c>
      <c r="BP21" s="11" t="b">
        <f t="shared" ref="BP21:BU30" ca="1" si="18">ISNUMBER(SEARCH(BP$2,$BO21))</f>
        <v>0</v>
      </c>
      <c r="BQ21" s="11" t="b">
        <f t="shared" ca="1" si="18"/>
        <v>0</v>
      </c>
      <c r="BR21" s="11" t="b">
        <f t="shared" ca="1" si="18"/>
        <v>0</v>
      </c>
      <c r="BS21" s="11" t="b">
        <f t="shared" ca="1" si="18"/>
        <v>0</v>
      </c>
      <c r="BT21" s="11" t="b">
        <f t="shared" ca="1" si="18"/>
        <v>0</v>
      </c>
      <c r="BU21" s="11" t="b">
        <f t="shared" ca="1" si="18"/>
        <v>0</v>
      </c>
      <c r="BX21" s="11" t="b">
        <f t="shared" ca="1" si="8"/>
        <v>0</v>
      </c>
      <c r="BY21" s="11" t="b">
        <f t="shared" si="14"/>
        <v>0</v>
      </c>
      <c r="BZ21" s="11" t="b">
        <f t="shared" ref="BZ21:CM30" ca="1" si="19">ISNUMBER(SEARCH(BZ$2,$BV21))</f>
        <v>0</v>
      </c>
      <c r="CA21" s="11" t="b">
        <f t="shared" ca="1" si="19"/>
        <v>0</v>
      </c>
      <c r="CB21" s="11" t="b">
        <f t="shared" ca="1" si="19"/>
        <v>0</v>
      </c>
      <c r="CC21" s="11" t="b">
        <f t="shared" ca="1" si="19"/>
        <v>0</v>
      </c>
      <c r="CD21" s="11" t="b">
        <f t="shared" ca="1" si="19"/>
        <v>0</v>
      </c>
      <c r="CE21" s="11" t="b">
        <f t="shared" ca="1" si="19"/>
        <v>0</v>
      </c>
      <c r="CF21" s="11" t="b">
        <f t="shared" ca="1" si="19"/>
        <v>0</v>
      </c>
      <c r="CG21" s="11" t="b">
        <f t="shared" ca="1" si="19"/>
        <v>0</v>
      </c>
      <c r="CH21" s="11" t="b">
        <f t="shared" ca="1" si="19"/>
        <v>0</v>
      </c>
      <c r="CI21" s="11" t="b">
        <f t="shared" ca="1" si="19"/>
        <v>0</v>
      </c>
      <c r="CJ21" s="11" t="b">
        <f t="shared" ca="1" si="19"/>
        <v>0</v>
      </c>
      <c r="CK21" s="11" t="b">
        <f t="shared" ca="1" si="19"/>
        <v>0</v>
      </c>
      <c r="CL21" s="11" t="b">
        <f t="shared" ca="1" si="19"/>
        <v>0</v>
      </c>
      <c r="CM21" s="11" t="b">
        <f t="shared" ca="1" si="19"/>
        <v>0</v>
      </c>
      <c r="CN21" s="11" t="b">
        <f t="shared" ca="1" si="15"/>
        <v>0</v>
      </c>
      <c r="CO21" s="11" t="b">
        <f t="shared" ca="1" si="10"/>
        <v>0</v>
      </c>
      <c r="CP21" t="s">
        <v>507</v>
      </c>
    </row>
    <row r="22" spans="1:94">
      <c r="A22" t="s">
        <v>525</v>
      </c>
      <c r="B22" t="s">
        <v>526</v>
      </c>
      <c r="C22" t="s">
        <v>281</v>
      </c>
      <c r="D22" t="s">
        <v>54</v>
      </c>
      <c r="E22" t="s">
        <v>71</v>
      </c>
      <c r="F22" t="s">
        <v>116</v>
      </c>
      <c r="G22" t="s">
        <v>72</v>
      </c>
      <c r="H22" t="s">
        <v>58</v>
      </c>
      <c r="I22" t="str">
        <f t="shared" si="0"/>
        <v>Portugal</v>
      </c>
      <c r="J22" t="s">
        <v>59</v>
      </c>
      <c r="K22" t="s">
        <v>60</v>
      </c>
      <c r="L22">
        <v>3</v>
      </c>
      <c r="M22">
        <v>3</v>
      </c>
      <c r="N22">
        <v>5</v>
      </c>
      <c r="O22">
        <v>4</v>
      </c>
      <c r="P22">
        <v>5</v>
      </c>
      <c r="Q22">
        <v>5</v>
      </c>
      <c r="R22">
        <v>4</v>
      </c>
      <c r="S22">
        <v>0</v>
      </c>
      <c r="U22">
        <v>5</v>
      </c>
      <c r="V22">
        <v>5</v>
      </c>
      <c r="W22">
        <v>6</v>
      </c>
      <c r="X22">
        <v>6</v>
      </c>
      <c r="Y22">
        <v>6</v>
      </c>
      <c r="Z22">
        <v>6</v>
      </c>
      <c r="AA22">
        <v>6</v>
      </c>
      <c r="AB22">
        <v>5</v>
      </c>
      <c r="AC22">
        <v>0</v>
      </c>
      <c r="AD22">
        <v>6</v>
      </c>
      <c r="AE22" s="48">
        <f t="shared" si="13"/>
        <v>5.75</v>
      </c>
      <c r="AF22" s="35">
        <v>5</v>
      </c>
      <c r="AG22">
        <v>5</v>
      </c>
      <c r="AH22">
        <v>4</v>
      </c>
      <c r="AI22">
        <v>6</v>
      </c>
      <c r="AJ22">
        <v>6</v>
      </c>
      <c r="AK22">
        <v>5</v>
      </c>
      <c r="AL22">
        <v>5</v>
      </c>
      <c r="AM22">
        <v>4</v>
      </c>
      <c r="AN22" s="48">
        <f t="shared" si="11"/>
        <v>5</v>
      </c>
      <c r="AO22">
        <v>5</v>
      </c>
      <c r="AP22">
        <v>5</v>
      </c>
      <c r="AQ22">
        <v>6</v>
      </c>
      <c r="AR22">
        <v>5</v>
      </c>
      <c r="AS22">
        <v>5</v>
      </c>
      <c r="AT22">
        <v>6</v>
      </c>
      <c r="AU22" s="48">
        <f t="shared" si="12"/>
        <v>5.2</v>
      </c>
      <c r="AV22">
        <v>2</v>
      </c>
      <c r="AW22">
        <f t="shared" si="1"/>
        <v>5</v>
      </c>
      <c r="AX22">
        <f t="shared" si="2"/>
        <v>1</v>
      </c>
      <c r="AY22">
        <f t="shared" si="3"/>
        <v>5.75</v>
      </c>
      <c r="AZ22">
        <f t="shared" si="4"/>
        <v>1</v>
      </c>
      <c r="BA22" t="s">
        <v>282</v>
      </c>
      <c r="BB22" t="s">
        <v>267</v>
      </c>
      <c r="BC22" t="s">
        <v>527</v>
      </c>
      <c r="BD22">
        <v>1</v>
      </c>
      <c r="BF22">
        <f t="shared" si="5"/>
        <v>1</v>
      </c>
      <c r="BG22">
        <v>1</v>
      </c>
      <c r="BH22">
        <v>5</v>
      </c>
      <c r="BI22">
        <f t="shared" si="6"/>
        <v>1</v>
      </c>
      <c r="BJ22" t="s">
        <v>292</v>
      </c>
      <c r="BK22" t="s">
        <v>286</v>
      </c>
      <c r="BL22" s="1">
        <v>8.2407407407407412E-3</v>
      </c>
      <c r="BM22" t="s">
        <v>528</v>
      </c>
      <c r="BN22" s="5" t="s">
        <v>1042</v>
      </c>
      <c r="BP22" s="11" t="b">
        <f t="shared" ca="1" si="18"/>
        <v>0</v>
      </c>
      <c r="BQ22" s="11" t="b">
        <f t="shared" ca="1" si="18"/>
        <v>0</v>
      </c>
      <c r="BR22" s="11" t="b">
        <f t="shared" ca="1" si="18"/>
        <v>0</v>
      </c>
      <c r="BS22" s="11" t="b">
        <f t="shared" ca="1" si="18"/>
        <v>0</v>
      </c>
      <c r="BT22" s="11" t="b">
        <f t="shared" ca="1" si="18"/>
        <v>0</v>
      </c>
      <c r="BU22" s="11" t="b">
        <f t="shared" ca="1" si="18"/>
        <v>0</v>
      </c>
      <c r="BV22" s="5" t="s">
        <v>1064</v>
      </c>
      <c r="BW22" s="5" t="s">
        <v>1062</v>
      </c>
      <c r="BX22" s="11" t="b">
        <f t="shared" ca="1" si="8"/>
        <v>0</v>
      </c>
      <c r="BY22" s="11" t="b">
        <f t="shared" si="14"/>
        <v>1</v>
      </c>
      <c r="BZ22" s="11" t="b">
        <f t="shared" ca="1" si="19"/>
        <v>1</v>
      </c>
      <c r="CA22" s="11" t="b">
        <f t="shared" ca="1" si="19"/>
        <v>0</v>
      </c>
      <c r="CB22" s="11" t="b">
        <f t="shared" ca="1" si="19"/>
        <v>0</v>
      </c>
      <c r="CC22" s="11" t="b">
        <f t="shared" ca="1" si="19"/>
        <v>0</v>
      </c>
      <c r="CD22" s="11" t="b">
        <f t="shared" ca="1" si="19"/>
        <v>0</v>
      </c>
      <c r="CE22" s="11" t="b">
        <f t="shared" ca="1" si="19"/>
        <v>0</v>
      </c>
      <c r="CF22" s="11" t="b">
        <f t="shared" ca="1" si="19"/>
        <v>0</v>
      </c>
      <c r="CG22" s="11" t="b">
        <f t="shared" ca="1" si="19"/>
        <v>0</v>
      </c>
      <c r="CH22" s="11" t="b">
        <f t="shared" ca="1" si="19"/>
        <v>0</v>
      </c>
      <c r="CI22" s="11" t="b">
        <f t="shared" ca="1" si="19"/>
        <v>0</v>
      </c>
      <c r="CJ22" s="11" t="b">
        <f t="shared" ca="1" si="19"/>
        <v>0</v>
      </c>
      <c r="CK22" s="11" t="b">
        <f t="shared" ca="1" si="19"/>
        <v>0</v>
      </c>
      <c r="CL22" s="11" t="b">
        <f t="shared" ca="1" si="19"/>
        <v>0</v>
      </c>
      <c r="CM22" s="11" t="b">
        <f t="shared" ca="1" si="19"/>
        <v>0</v>
      </c>
      <c r="CN22" s="11" t="b">
        <f t="shared" ca="1" si="15"/>
        <v>0</v>
      </c>
      <c r="CO22" s="11" t="b">
        <f t="shared" ca="1" si="10"/>
        <v>1</v>
      </c>
    </row>
    <row r="23" spans="1:94">
      <c r="A23" t="s">
        <v>529</v>
      </c>
      <c r="B23" t="s">
        <v>530</v>
      </c>
      <c r="C23" t="s">
        <v>281</v>
      </c>
      <c r="D23" t="s">
        <v>54</v>
      </c>
      <c r="E23" t="s">
        <v>71</v>
      </c>
      <c r="F23" t="s">
        <v>116</v>
      </c>
      <c r="G23" t="s">
        <v>72</v>
      </c>
      <c r="H23" t="s">
        <v>58</v>
      </c>
      <c r="I23" t="str">
        <f t="shared" si="0"/>
        <v>Portugal</v>
      </c>
      <c r="J23" t="s">
        <v>59</v>
      </c>
      <c r="K23" t="s">
        <v>60</v>
      </c>
      <c r="L23">
        <v>0</v>
      </c>
      <c r="M23">
        <v>4</v>
      </c>
      <c r="N23">
        <v>3</v>
      </c>
      <c r="O23">
        <v>3</v>
      </c>
      <c r="P23">
        <v>0</v>
      </c>
      <c r="Q23">
        <v>4</v>
      </c>
      <c r="R23">
        <v>5</v>
      </c>
      <c r="S23">
        <v>0</v>
      </c>
      <c r="U23">
        <v>5</v>
      </c>
      <c r="V23">
        <v>0</v>
      </c>
      <c r="W23">
        <v>2</v>
      </c>
      <c r="X23">
        <v>1</v>
      </c>
      <c r="Y23">
        <v>2</v>
      </c>
      <c r="Z23">
        <v>3</v>
      </c>
      <c r="AA23">
        <v>2</v>
      </c>
      <c r="AB23">
        <v>1</v>
      </c>
      <c r="AC23">
        <v>5</v>
      </c>
      <c r="AD23">
        <v>1</v>
      </c>
      <c r="AE23" s="48">
        <f t="shared" si="13"/>
        <v>1.5</v>
      </c>
      <c r="AF23" s="35">
        <v>2</v>
      </c>
      <c r="AG23">
        <v>4</v>
      </c>
      <c r="AH23">
        <v>3</v>
      </c>
      <c r="AI23">
        <v>1</v>
      </c>
      <c r="AJ23">
        <v>4</v>
      </c>
      <c r="AK23">
        <v>3</v>
      </c>
      <c r="AL23">
        <v>5</v>
      </c>
      <c r="AM23">
        <v>4</v>
      </c>
      <c r="AN23" s="48">
        <f t="shared" si="11"/>
        <v>3.25</v>
      </c>
      <c r="AO23">
        <v>1</v>
      </c>
      <c r="AP23">
        <v>2</v>
      </c>
      <c r="AQ23">
        <v>2</v>
      </c>
      <c r="AR23">
        <v>2</v>
      </c>
      <c r="AS23">
        <v>2</v>
      </c>
      <c r="AT23">
        <v>6</v>
      </c>
      <c r="AU23" s="48">
        <f t="shared" si="12"/>
        <v>1.8</v>
      </c>
      <c r="AV23">
        <v>2</v>
      </c>
      <c r="AW23">
        <f t="shared" si="1"/>
        <v>3.25</v>
      </c>
      <c r="AX23">
        <f t="shared" si="2"/>
        <v>1</v>
      </c>
      <c r="AY23">
        <f t="shared" si="3"/>
        <v>1.5</v>
      </c>
      <c r="AZ23">
        <f t="shared" si="4"/>
        <v>0</v>
      </c>
      <c r="BA23" t="s">
        <v>297</v>
      </c>
      <c r="BB23" t="s">
        <v>216</v>
      </c>
      <c r="BC23" t="s">
        <v>531</v>
      </c>
      <c r="BD23">
        <v>0</v>
      </c>
      <c r="BE23" t="s">
        <v>1100</v>
      </c>
      <c r="BF23" t="str">
        <f t="shared" si="5"/>
        <v>no dialog file</v>
      </c>
      <c r="BG23">
        <v>3</v>
      </c>
      <c r="BH23">
        <v>5</v>
      </c>
      <c r="BI23">
        <f t="shared" si="6"/>
        <v>1</v>
      </c>
      <c r="BJ23" t="s">
        <v>532</v>
      </c>
      <c r="BK23" t="s">
        <v>399</v>
      </c>
      <c r="BL23" s="1">
        <v>5.8449074074074072E-3</v>
      </c>
      <c r="BM23" t="s">
        <v>533</v>
      </c>
      <c r="BN23" s="5" t="s">
        <v>1042</v>
      </c>
      <c r="BP23" s="11" t="b">
        <f t="shared" ca="1" si="18"/>
        <v>0</v>
      </c>
      <c r="BQ23" s="11" t="b">
        <f t="shared" ca="1" si="18"/>
        <v>0</v>
      </c>
      <c r="BR23" s="11" t="b">
        <f t="shared" ca="1" si="18"/>
        <v>0</v>
      </c>
      <c r="BS23" s="11" t="b">
        <f t="shared" ca="1" si="18"/>
        <v>0</v>
      </c>
      <c r="BT23" s="11" t="b">
        <f t="shared" ca="1" si="18"/>
        <v>0</v>
      </c>
      <c r="BU23" s="11" t="b">
        <f t="shared" ca="1" si="18"/>
        <v>0</v>
      </c>
      <c r="BX23" s="11" t="b">
        <f t="shared" ca="1" si="8"/>
        <v>0</v>
      </c>
      <c r="BY23" s="11" t="b">
        <f t="shared" si="14"/>
        <v>0</v>
      </c>
      <c r="BZ23" s="11" t="b">
        <f t="shared" ca="1" si="19"/>
        <v>0</v>
      </c>
      <c r="CA23" s="11" t="b">
        <f t="shared" ca="1" si="19"/>
        <v>0</v>
      </c>
      <c r="CB23" s="11" t="b">
        <f t="shared" ca="1" si="19"/>
        <v>0</v>
      </c>
      <c r="CC23" s="11" t="b">
        <f t="shared" ca="1" si="19"/>
        <v>0</v>
      </c>
      <c r="CD23" s="11" t="b">
        <f t="shared" ca="1" si="19"/>
        <v>0</v>
      </c>
      <c r="CE23" s="11" t="b">
        <f t="shared" ca="1" si="19"/>
        <v>0</v>
      </c>
      <c r="CF23" s="11" t="b">
        <f t="shared" ca="1" si="19"/>
        <v>0</v>
      </c>
      <c r="CG23" s="11" t="b">
        <f t="shared" ca="1" si="19"/>
        <v>0</v>
      </c>
      <c r="CH23" s="11" t="b">
        <f t="shared" ca="1" si="19"/>
        <v>0</v>
      </c>
      <c r="CI23" s="11" t="b">
        <f t="shared" ca="1" si="19"/>
        <v>0</v>
      </c>
      <c r="CJ23" s="11" t="b">
        <f t="shared" ca="1" si="19"/>
        <v>0</v>
      </c>
      <c r="CK23" s="11" t="b">
        <f t="shared" ca="1" si="19"/>
        <v>0</v>
      </c>
      <c r="CL23" s="11" t="b">
        <f t="shared" ca="1" si="19"/>
        <v>0</v>
      </c>
      <c r="CM23" s="11" t="b">
        <f t="shared" ca="1" si="19"/>
        <v>0</v>
      </c>
      <c r="CN23" s="11" t="b">
        <f t="shared" ca="1" si="15"/>
        <v>0</v>
      </c>
      <c r="CO23" s="11" t="b">
        <f t="shared" ca="1" si="10"/>
        <v>0</v>
      </c>
    </row>
    <row r="24" spans="1:94">
      <c r="A24" t="s">
        <v>534</v>
      </c>
      <c r="B24" t="s">
        <v>535</v>
      </c>
      <c r="C24" t="s">
        <v>281</v>
      </c>
      <c r="D24" t="s">
        <v>54</v>
      </c>
      <c r="E24" t="s">
        <v>82</v>
      </c>
      <c r="F24" t="s">
        <v>56</v>
      </c>
      <c r="G24" t="s">
        <v>96</v>
      </c>
      <c r="H24" t="s">
        <v>58</v>
      </c>
      <c r="I24" t="str">
        <f t="shared" si="0"/>
        <v>Portugal</v>
      </c>
      <c r="J24" t="s">
        <v>59</v>
      </c>
      <c r="K24" t="s">
        <v>60</v>
      </c>
      <c r="L24">
        <v>3</v>
      </c>
      <c r="M24">
        <v>2</v>
      </c>
      <c r="N24">
        <v>5</v>
      </c>
      <c r="O24">
        <v>2</v>
      </c>
      <c r="P24">
        <v>3</v>
      </c>
      <c r="Q24">
        <v>5</v>
      </c>
      <c r="R24">
        <v>5</v>
      </c>
      <c r="S24">
        <v>0</v>
      </c>
      <c r="U24">
        <v>5</v>
      </c>
      <c r="V24">
        <v>6</v>
      </c>
      <c r="W24">
        <v>6</v>
      </c>
      <c r="X24">
        <v>6</v>
      </c>
      <c r="Y24">
        <v>6</v>
      </c>
      <c r="Z24">
        <v>6</v>
      </c>
      <c r="AA24">
        <v>6</v>
      </c>
      <c r="AB24">
        <v>3</v>
      </c>
      <c r="AC24">
        <v>0</v>
      </c>
      <c r="AD24">
        <v>6</v>
      </c>
      <c r="AE24" s="48">
        <f t="shared" si="13"/>
        <v>5.625</v>
      </c>
      <c r="AF24" s="35">
        <v>6</v>
      </c>
      <c r="AG24">
        <v>6</v>
      </c>
      <c r="AH24">
        <v>6</v>
      </c>
      <c r="AI24">
        <v>5</v>
      </c>
      <c r="AJ24">
        <v>6</v>
      </c>
      <c r="AK24">
        <v>6</v>
      </c>
      <c r="AL24">
        <v>6</v>
      </c>
      <c r="AM24">
        <v>3</v>
      </c>
      <c r="AN24" s="48">
        <f t="shared" si="11"/>
        <v>5.5</v>
      </c>
      <c r="AO24">
        <v>6</v>
      </c>
      <c r="AP24">
        <v>6</v>
      </c>
      <c r="AQ24">
        <v>6</v>
      </c>
      <c r="AR24">
        <v>6</v>
      </c>
      <c r="AS24">
        <v>6</v>
      </c>
      <c r="AT24">
        <v>6</v>
      </c>
      <c r="AU24" s="48">
        <f t="shared" si="12"/>
        <v>6</v>
      </c>
      <c r="AV24">
        <v>3</v>
      </c>
      <c r="AW24">
        <f t="shared" si="1"/>
        <v>5.5</v>
      </c>
      <c r="AX24">
        <f t="shared" si="2"/>
        <v>1</v>
      </c>
      <c r="AY24">
        <f t="shared" si="3"/>
        <v>5.625</v>
      </c>
      <c r="AZ24">
        <f t="shared" si="4"/>
        <v>1</v>
      </c>
      <c r="BA24" t="s">
        <v>61</v>
      </c>
      <c r="BB24" t="s">
        <v>536</v>
      </c>
      <c r="BC24" t="s">
        <v>537</v>
      </c>
      <c r="BD24">
        <v>1</v>
      </c>
      <c r="BF24">
        <f t="shared" si="5"/>
        <v>1</v>
      </c>
      <c r="BG24">
        <v>1</v>
      </c>
      <c r="BH24">
        <v>3</v>
      </c>
      <c r="BI24">
        <f t="shared" si="6"/>
        <v>1</v>
      </c>
      <c r="BJ24" t="s">
        <v>538</v>
      </c>
      <c r="BK24" t="s">
        <v>65</v>
      </c>
      <c r="BL24" s="1">
        <v>4.5254629629629629E-3</v>
      </c>
      <c r="BM24" t="s">
        <v>539</v>
      </c>
      <c r="BN24" s="5" t="s">
        <v>736</v>
      </c>
      <c r="BO24" s="5" t="s">
        <v>1148</v>
      </c>
      <c r="BP24" s="11" t="b">
        <f t="shared" ca="1" si="18"/>
        <v>0</v>
      </c>
      <c r="BQ24" s="11" t="b">
        <f t="shared" ca="1" si="18"/>
        <v>0</v>
      </c>
      <c r="BR24" s="11" t="b">
        <f t="shared" ca="1" si="18"/>
        <v>0</v>
      </c>
      <c r="BS24" s="11" t="b">
        <f t="shared" ca="1" si="18"/>
        <v>0</v>
      </c>
      <c r="BT24" s="11" t="b">
        <f t="shared" ca="1" si="18"/>
        <v>1</v>
      </c>
      <c r="BU24" s="11" t="b">
        <f t="shared" ca="1" si="18"/>
        <v>0</v>
      </c>
      <c r="BX24" s="11" t="b">
        <f t="shared" ca="1" si="8"/>
        <v>0</v>
      </c>
      <c r="BY24" s="11" t="b">
        <f t="shared" si="14"/>
        <v>0</v>
      </c>
      <c r="BZ24" s="11" t="b">
        <f t="shared" ca="1" si="19"/>
        <v>0</v>
      </c>
      <c r="CA24" s="11" t="b">
        <f t="shared" ca="1" si="19"/>
        <v>0</v>
      </c>
      <c r="CB24" s="11" t="b">
        <f t="shared" ca="1" si="19"/>
        <v>0</v>
      </c>
      <c r="CC24" s="11" t="b">
        <f t="shared" ca="1" si="19"/>
        <v>0</v>
      </c>
      <c r="CD24" s="11" t="b">
        <f t="shared" ca="1" si="19"/>
        <v>0</v>
      </c>
      <c r="CE24" s="11" t="b">
        <f t="shared" ca="1" si="19"/>
        <v>0</v>
      </c>
      <c r="CF24" s="11" t="b">
        <f t="shared" ca="1" si="19"/>
        <v>0</v>
      </c>
      <c r="CG24" s="11" t="b">
        <f t="shared" ca="1" si="19"/>
        <v>0</v>
      </c>
      <c r="CH24" s="11" t="b">
        <f t="shared" ca="1" si="19"/>
        <v>0</v>
      </c>
      <c r="CI24" s="11" t="b">
        <f t="shared" ca="1" si="19"/>
        <v>0</v>
      </c>
      <c r="CJ24" s="11" t="b">
        <f t="shared" ca="1" si="19"/>
        <v>0</v>
      </c>
      <c r="CK24" s="11" t="b">
        <f t="shared" ca="1" si="19"/>
        <v>0</v>
      </c>
      <c r="CL24" s="11" t="b">
        <f t="shared" ca="1" si="19"/>
        <v>0</v>
      </c>
      <c r="CM24" s="11" t="b">
        <f t="shared" ca="1" si="19"/>
        <v>0</v>
      </c>
      <c r="CN24" s="11" t="b">
        <f t="shared" ca="1" si="15"/>
        <v>0</v>
      </c>
      <c r="CO24" s="11" t="b">
        <f t="shared" ca="1" si="10"/>
        <v>0</v>
      </c>
      <c r="CP24" t="s">
        <v>540</v>
      </c>
    </row>
    <row r="25" spans="1:94">
      <c r="A25" t="s">
        <v>541</v>
      </c>
      <c r="B25" t="s">
        <v>542</v>
      </c>
      <c r="C25" t="s">
        <v>281</v>
      </c>
      <c r="D25" t="s">
        <v>70</v>
      </c>
      <c r="E25" t="s">
        <v>55</v>
      </c>
      <c r="F25" t="s">
        <v>543</v>
      </c>
      <c r="G25" t="s">
        <v>96</v>
      </c>
      <c r="H25" t="s">
        <v>544</v>
      </c>
      <c r="I25" t="str">
        <f t="shared" si="0"/>
        <v xml:space="preserve">The Netherlands </v>
      </c>
      <c r="J25" t="s">
        <v>74</v>
      </c>
      <c r="K25" t="s">
        <v>60</v>
      </c>
      <c r="L25">
        <v>4</v>
      </c>
      <c r="M25">
        <v>3</v>
      </c>
      <c r="N25">
        <v>4</v>
      </c>
      <c r="O25">
        <v>2</v>
      </c>
      <c r="P25">
        <v>3</v>
      </c>
      <c r="Q25">
        <v>4</v>
      </c>
      <c r="R25">
        <v>3</v>
      </c>
      <c r="S25">
        <v>0</v>
      </c>
      <c r="U25">
        <v>4</v>
      </c>
      <c r="V25">
        <v>5</v>
      </c>
      <c r="W25">
        <v>5</v>
      </c>
      <c r="X25">
        <v>4</v>
      </c>
      <c r="Y25">
        <v>3</v>
      </c>
      <c r="Z25">
        <v>5</v>
      </c>
      <c r="AA25">
        <v>6</v>
      </c>
      <c r="AB25">
        <v>3</v>
      </c>
      <c r="AC25">
        <v>3</v>
      </c>
      <c r="AD25">
        <v>3</v>
      </c>
      <c r="AE25" s="48">
        <f t="shared" si="13"/>
        <v>4.25</v>
      </c>
      <c r="AF25" s="35">
        <v>6</v>
      </c>
      <c r="AG25">
        <v>3</v>
      </c>
      <c r="AH25">
        <v>4</v>
      </c>
      <c r="AI25">
        <v>5</v>
      </c>
      <c r="AJ25">
        <v>6</v>
      </c>
      <c r="AK25">
        <v>6</v>
      </c>
      <c r="AL25">
        <v>5</v>
      </c>
      <c r="AM25">
        <v>5</v>
      </c>
      <c r="AN25" s="48">
        <f t="shared" si="11"/>
        <v>5</v>
      </c>
      <c r="AO25">
        <v>4</v>
      </c>
      <c r="AP25">
        <v>3</v>
      </c>
      <c r="AQ25">
        <v>4</v>
      </c>
      <c r="AR25">
        <v>4</v>
      </c>
      <c r="AS25">
        <v>5</v>
      </c>
      <c r="AT25">
        <v>6</v>
      </c>
      <c r="AU25" s="48">
        <f t="shared" si="12"/>
        <v>4</v>
      </c>
      <c r="AV25">
        <v>6</v>
      </c>
      <c r="AW25">
        <f t="shared" si="1"/>
        <v>5</v>
      </c>
      <c r="AX25">
        <f t="shared" si="2"/>
        <v>1</v>
      </c>
      <c r="AY25">
        <f t="shared" si="3"/>
        <v>4.25</v>
      </c>
      <c r="AZ25">
        <f t="shared" si="4"/>
        <v>1</v>
      </c>
      <c r="BA25" t="s">
        <v>297</v>
      </c>
      <c r="BB25" t="s">
        <v>104</v>
      </c>
      <c r="BC25" t="s">
        <v>427</v>
      </c>
      <c r="BD25">
        <v>2</v>
      </c>
      <c r="BF25">
        <f t="shared" si="5"/>
        <v>2</v>
      </c>
      <c r="BG25">
        <v>1</v>
      </c>
      <c r="BH25">
        <v>3</v>
      </c>
      <c r="BI25">
        <f t="shared" si="6"/>
        <v>1</v>
      </c>
      <c r="BJ25" t="s">
        <v>545</v>
      </c>
      <c r="BK25" t="s">
        <v>301</v>
      </c>
      <c r="BL25" s="1">
        <v>5.8101851851851856E-3</v>
      </c>
      <c r="BM25" t="s">
        <v>546</v>
      </c>
      <c r="BN25" s="5" t="s">
        <v>736</v>
      </c>
      <c r="BP25" s="11" t="b">
        <f t="shared" ca="1" si="18"/>
        <v>0</v>
      </c>
      <c r="BQ25" s="11" t="b">
        <f t="shared" ca="1" si="18"/>
        <v>0</v>
      </c>
      <c r="BR25" s="11" t="b">
        <f t="shared" ca="1" si="18"/>
        <v>0</v>
      </c>
      <c r="BS25" s="11" t="b">
        <f t="shared" ca="1" si="18"/>
        <v>0</v>
      </c>
      <c r="BT25" s="11" t="b">
        <f t="shared" ca="1" si="18"/>
        <v>0</v>
      </c>
      <c r="BU25" s="11" t="b">
        <f t="shared" ca="1" si="18"/>
        <v>0</v>
      </c>
      <c r="BX25" s="11" t="b">
        <f t="shared" ca="1" si="8"/>
        <v>0</v>
      </c>
      <c r="BY25" s="11" t="b">
        <f t="shared" si="14"/>
        <v>0</v>
      </c>
      <c r="BZ25" s="11" t="b">
        <f t="shared" ca="1" si="19"/>
        <v>0</v>
      </c>
      <c r="CA25" s="11" t="b">
        <f t="shared" ca="1" si="19"/>
        <v>0</v>
      </c>
      <c r="CB25" s="11" t="b">
        <f t="shared" ca="1" si="19"/>
        <v>0</v>
      </c>
      <c r="CC25" s="11" t="b">
        <f t="shared" ca="1" si="19"/>
        <v>0</v>
      </c>
      <c r="CD25" s="11" t="b">
        <f t="shared" ca="1" si="19"/>
        <v>0</v>
      </c>
      <c r="CE25" s="11" t="b">
        <f t="shared" ca="1" si="19"/>
        <v>0</v>
      </c>
      <c r="CF25" s="11" t="b">
        <f t="shared" ca="1" si="19"/>
        <v>0</v>
      </c>
      <c r="CG25" s="11" t="b">
        <f t="shared" ca="1" si="19"/>
        <v>0</v>
      </c>
      <c r="CH25" s="11" t="b">
        <f t="shared" ca="1" si="19"/>
        <v>0</v>
      </c>
      <c r="CI25" s="11" t="b">
        <f t="shared" ca="1" si="19"/>
        <v>0</v>
      </c>
      <c r="CJ25" s="11" t="b">
        <f t="shared" ca="1" si="19"/>
        <v>0</v>
      </c>
      <c r="CK25" s="11" t="b">
        <f t="shared" ca="1" si="19"/>
        <v>0</v>
      </c>
      <c r="CL25" s="11" t="b">
        <f t="shared" ca="1" si="19"/>
        <v>0</v>
      </c>
      <c r="CM25" s="11" t="b">
        <f t="shared" ca="1" si="19"/>
        <v>0</v>
      </c>
      <c r="CN25" s="11" t="b">
        <f t="shared" ca="1" si="15"/>
        <v>0</v>
      </c>
      <c r="CO25" s="11" t="b">
        <f t="shared" ca="1" si="10"/>
        <v>0</v>
      </c>
    </row>
    <row r="26" spans="1:94">
      <c r="A26" t="s">
        <v>560</v>
      </c>
      <c r="B26" t="s">
        <v>561</v>
      </c>
      <c r="C26" t="s">
        <v>562</v>
      </c>
      <c r="D26" t="s">
        <v>54</v>
      </c>
      <c r="E26" t="s">
        <v>144</v>
      </c>
      <c r="F26" t="s">
        <v>116</v>
      </c>
      <c r="G26" t="s">
        <v>72</v>
      </c>
      <c r="H26" t="s">
        <v>204</v>
      </c>
      <c r="I26" t="str">
        <f t="shared" si="0"/>
        <v>Spain</v>
      </c>
      <c r="J26" t="s">
        <v>74</v>
      </c>
      <c r="K26" t="s">
        <v>60</v>
      </c>
      <c r="L26">
        <v>3</v>
      </c>
      <c r="M26">
        <v>1</v>
      </c>
      <c r="N26">
        <v>2</v>
      </c>
      <c r="O26">
        <v>1</v>
      </c>
      <c r="P26">
        <v>3</v>
      </c>
      <c r="Q26">
        <v>4</v>
      </c>
      <c r="R26">
        <v>3</v>
      </c>
      <c r="S26">
        <v>0</v>
      </c>
      <c r="U26">
        <v>4</v>
      </c>
      <c r="V26">
        <v>5</v>
      </c>
      <c r="W26">
        <v>5</v>
      </c>
      <c r="X26">
        <v>5</v>
      </c>
      <c r="Y26">
        <v>6</v>
      </c>
      <c r="Z26">
        <v>5</v>
      </c>
      <c r="AA26">
        <v>5</v>
      </c>
      <c r="AB26">
        <v>5</v>
      </c>
      <c r="AC26">
        <v>2</v>
      </c>
      <c r="AD26">
        <v>4</v>
      </c>
      <c r="AE26" s="48">
        <f t="shared" si="13"/>
        <v>5</v>
      </c>
      <c r="AF26" s="35">
        <v>5</v>
      </c>
      <c r="AG26">
        <v>5</v>
      </c>
      <c r="AH26">
        <v>5</v>
      </c>
      <c r="AI26">
        <v>4</v>
      </c>
      <c r="AJ26">
        <v>6</v>
      </c>
      <c r="AK26">
        <v>5</v>
      </c>
      <c r="AL26">
        <v>5</v>
      </c>
      <c r="AM26">
        <v>4</v>
      </c>
      <c r="AN26" s="48">
        <f t="shared" si="11"/>
        <v>4.875</v>
      </c>
      <c r="AO26">
        <v>5</v>
      </c>
      <c r="AP26">
        <v>5</v>
      </c>
      <c r="AQ26">
        <v>5</v>
      </c>
      <c r="AR26">
        <v>5</v>
      </c>
      <c r="AS26">
        <v>5</v>
      </c>
      <c r="AT26">
        <v>6</v>
      </c>
      <c r="AU26" s="48">
        <f t="shared" si="12"/>
        <v>5</v>
      </c>
      <c r="AV26">
        <v>3</v>
      </c>
      <c r="AW26">
        <f t="shared" si="1"/>
        <v>4.875</v>
      </c>
      <c r="AX26">
        <f t="shared" si="2"/>
        <v>1</v>
      </c>
      <c r="AY26">
        <f t="shared" si="3"/>
        <v>5</v>
      </c>
      <c r="AZ26">
        <f t="shared" si="4"/>
        <v>1</v>
      </c>
      <c r="BA26" t="s">
        <v>61</v>
      </c>
      <c r="BB26" t="s">
        <v>552</v>
      </c>
      <c r="BC26" t="s">
        <v>563</v>
      </c>
      <c r="BD26">
        <v>2</v>
      </c>
      <c r="BF26">
        <f t="shared" si="5"/>
        <v>2</v>
      </c>
      <c r="BG26">
        <v>2</v>
      </c>
      <c r="BH26">
        <v>4</v>
      </c>
      <c r="BI26">
        <f t="shared" si="6"/>
        <v>1</v>
      </c>
      <c r="BJ26" t="s">
        <v>564</v>
      </c>
      <c r="BK26" t="s">
        <v>236</v>
      </c>
      <c r="BL26" s="1">
        <v>4.6759259259259263E-3</v>
      </c>
      <c r="BM26" t="s">
        <v>565</v>
      </c>
      <c r="BN26" s="5" t="s">
        <v>736</v>
      </c>
      <c r="BO26" s="5" t="s">
        <v>1144</v>
      </c>
      <c r="BP26" s="11" t="b">
        <f t="shared" ca="1" si="18"/>
        <v>1</v>
      </c>
      <c r="BQ26" s="11" t="b">
        <f t="shared" ca="1" si="18"/>
        <v>0</v>
      </c>
      <c r="BR26" s="11" t="b">
        <f t="shared" ca="1" si="18"/>
        <v>0</v>
      </c>
      <c r="BS26" s="11" t="b">
        <f t="shared" ca="1" si="18"/>
        <v>0</v>
      </c>
      <c r="BT26" s="11" t="b">
        <f t="shared" ca="1" si="18"/>
        <v>0</v>
      </c>
      <c r="BU26" s="11" t="b">
        <f t="shared" ca="1" si="18"/>
        <v>0</v>
      </c>
      <c r="BX26" s="11" t="b">
        <f t="shared" ca="1" si="8"/>
        <v>0</v>
      </c>
      <c r="BY26" s="11" t="b">
        <f t="shared" si="14"/>
        <v>0</v>
      </c>
      <c r="BZ26" s="11" t="b">
        <f t="shared" ca="1" si="19"/>
        <v>0</v>
      </c>
      <c r="CA26" s="11" t="b">
        <f t="shared" ca="1" si="19"/>
        <v>0</v>
      </c>
      <c r="CB26" s="11" t="b">
        <f t="shared" ca="1" si="19"/>
        <v>0</v>
      </c>
      <c r="CC26" s="11" t="b">
        <f t="shared" ca="1" si="19"/>
        <v>0</v>
      </c>
      <c r="CD26" s="11" t="b">
        <f t="shared" ca="1" si="19"/>
        <v>0</v>
      </c>
      <c r="CE26" s="11" t="b">
        <f t="shared" ca="1" si="19"/>
        <v>0</v>
      </c>
      <c r="CF26" s="11" t="b">
        <f t="shared" ca="1" si="19"/>
        <v>0</v>
      </c>
      <c r="CG26" s="11" t="b">
        <f t="shared" ca="1" si="19"/>
        <v>0</v>
      </c>
      <c r="CH26" s="11" t="b">
        <f t="shared" ca="1" si="19"/>
        <v>0</v>
      </c>
      <c r="CI26" s="11" t="b">
        <f t="shared" ca="1" si="19"/>
        <v>0</v>
      </c>
      <c r="CJ26" s="11" t="b">
        <f t="shared" ca="1" si="19"/>
        <v>0</v>
      </c>
      <c r="CK26" s="11" t="b">
        <f t="shared" ca="1" si="19"/>
        <v>0</v>
      </c>
      <c r="CL26" s="11" t="b">
        <f t="shared" ca="1" si="19"/>
        <v>0</v>
      </c>
      <c r="CM26" s="11" t="b">
        <f t="shared" ca="1" si="19"/>
        <v>0</v>
      </c>
      <c r="CN26" s="11" t="b">
        <f t="shared" ca="1" si="15"/>
        <v>0</v>
      </c>
      <c r="CO26" s="11" t="b">
        <f t="shared" ca="1" si="10"/>
        <v>0</v>
      </c>
    </row>
    <row r="27" spans="1:94">
      <c r="A27" t="s">
        <v>569</v>
      </c>
      <c r="B27" t="s">
        <v>570</v>
      </c>
      <c r="C27" t="s">
        <v>562</v>
      </c>
      <c r="D27" t="s">
        <v>54</v>
      </c>
      <c r="E27" t="s">
        <v>71</v>
      </c>
      <c r="F27" t="s">
        <v>116</v>
      </c>
      <c r="G27" t="s">
        <v>96</v>
      </c>
      <c r="H27" t="s">
        <v>58</v>
      </c>
      <c r="I27" t="str">
        <f t="shared" si="0"/>
        <v>Portugal</v>
      </c>
      <c r="J27" t="s">
        <v>74</v>
      </c>
      <c r="K27" t="s">
        <v>60</v>
      </c>
      <c r="L27">
        <v>5</v>
      </c>
      <c r="M27">
        <v>4</v>
      </c>
      <c r="N27">
        <v>5</v>
      </c>
      <c r="O27">
        <v>3</v>
      </c>
      <c r="P27">
        <v>5</v>
      </c>
      <c r="Q27">
        <v>5</v>
      </c>
      <c r="R27">
        <v>5</v>
      </c>
      <c r="S27">
        <v>0</v>
      </c>
      <c r="U27">
        <v>5</v>
      </c>
      <c r="V27">
        <v>5</v>
      </c>
      <c r="W27">
        <v>6</v>
      </c>
      <c r="X27">
        <v>5</v>
      </c>
      <c r="Y27">
        <v>6</v>
      </c>
      <c r="Z27">
        <v>5</v>
      </c>
      <c r="AA27">
        <v>5</v>
      </c>
      <c r="AB27">
        <v>4</v>
      </c>
      <c r="AC27">
        <v>0</v>
      </c>
      <c r="AD27">
        <v>6</v>
      </c>
      <c r="AE27" s="48">
        <f t="shared" si="13"/>
        <v>5.25</v>
      </c>
      <c r="AF27" s="35">
        <v>6</v>
      </c>
      <c r="AG27">
        <v>4</v>
      </c>
      <c r="AH27">
        <v>5</v>
      </c>
      <c r="AI27">
        <v>5</v>
      </c>
      <c r="AJ27">
        <v>6</v>
      </c>
      <c r="AK27">
        <v>5</v>
      </c>
      <c r="AL27">
        <v>6</v>
      </c>
      <c r="AM27">
        <v>4</v>
      </c>
      <c r="AN27" s="48">
        <f t="shared" si="11"/>
        <v>5.125</v>
      </c>
      <c r="AO27">
        <v>5</v>
      </c>
      <c r="AP27">
        <v>6</v>
      </c>
      <c r="AQ27">
        <v>5</v>
      </c>
      <c r="AR27">
        <v>5</v>
      </c>
      <c r="AS27">
        <v>5</v>
      </c>
      <c r="AT27">
        <v>6</v>
      </c>
      <c r="AU27" s="48">
        <f t="shared" si="12"/>
        <v>5.2</v>
      </c>
      <c r="AV27">
        <v>3</v>
      </c>
      <c r="AW27">
        <f t="shared" si="1"/>
        <v>5.125</v>
      </c>
      <c r="AX27">
        <f t="shared" si="2"/>
        <v>1</v>
      </c>
      <c r="AY27">
        <f t="shared" si="3"/>
        <v>5.25</v>
      </c>
      <c r="AZ27">
        <f t="shared" si="4"/>
        <v>1</v>
      </c>
      <c r="BA27" t="s">
        <v>282</v>
      </c>
      <c r="BB27" t="s">
        <v>198</v>
      </c>
      <c r="BC27" t="s">
        <v>571</v>
      </c>
      <c r="BD27">
        <v>2</v>
      </c>
      <c r="BF27">
        <f t="shared" si="5"/>
        <v>2</v>
      </c>
      <c r="BG27">
        <v>1</v>
      </c>
      <c r="BH27">
        <v>2</v>
      </c>
      <c r="BI27">
        <f t="shared" si="6"/>
        <v>1</v>
      </c>
      <c r="BJ27" t="s">
        <v>369</v>
      </c>
      <c r="BK27" t="s">
        <v>370</v>
      </c>
      <c r="BL27" s="1">
        <v>4.0856481481481481E-3</v>
      </c>
      <c r="BN27" s="5" t="s">
        <v>1041</v>
      </c>
      <c r="BP27" s="11" t="b">
        <f t="shared" ca="1" si="18"/>
        <v>0</v>
      </c>
      <c r="BQ27" s="11" t="b">
        <f t="shared" ca="1" si="18"/>
        <v>0</v>
      </c>
      <c r="BR27" s="11" t="b">
        <f t="shared" ca="1" si="18"/>
        <v>0</v>
      </c>
      <c r="BS27" s="11" t="b">
        <f t="shared" ca="1" si="18"/>
        <v>0</v>
      </c>
      <c r="BT27" s="11" t="b">
        <f t="shared" ca="1" si="18"/>
        <v>0</v>
      </c>
      <c r="BU27" s="11" t="b">
        <f t="shared" ca="1" si="18"/>
        <v>0</v>
      </c>
      <c r="BX27" s="11" t="b">
        <f t="shared" ca="1" si="8"/>
        <v>0</v>
      </c>
      <c r="BY27" s="11" t="b">
        <f t="shared" si="14"/>
        <v>0</v>
      </c>
      <c r="BZ27" s="11" t="b">
        <f t="shared" ca="1" si="19"/>
        <v>0</v>
      </c>
      <c r="CA27" s="11" t="b">
        <f t="shared" ca="1" si="19"/>
        <v>0</v>
      </c>
      <c r="CB27" s="11" t="b">
        <f t="shared" ca="1" si="19"/>
        <v>0</v>
      </c>
      <c r="CC27" s="11" t="b">
        <f t="shared" ca="1" si="19"/>
        <v>0</v>
      </c>
      <c r="CD27" s="11" t="b">
        <f t="shared" ca="1" si="19"/>
        <v>0</v>
      </c>
      <c r="CE27" s="11" t="b">
        <f t="shared" ca="1" si="19"/>
        <v>0</v>
      </c>
      <c r="CF27" s="11" t="b">
        <f t="shared" ca="1" si="19"/>
        <v>0</v>
      </c>
      <c r="CG27" s="11" t="b">
        <f t="shared" ca="1" si="19"/>
        <v>0</v>
      </c>
      <c r="CH27" s="11" t="b">
        <f t="shared" ca="1" si="19"/>
        <v>0</v>
      </c>
      <c r="CI27" s="11" t="b">
        <f t="shared" ca="1" si="19"/>
        <v>0</v>
      </c>
      <c r="CJ27" s="11" t="b">
        <f t="shared" ca="1" si="19"/>
        <v>0</v>
      </c>
      <c r="CK27" s="11" t="b">
        <f t="shared" ca="1" si="19"/>
        <v>0</v>
      </c>
      <c r="CL27" s="11" t="b">
        <f t="shared" ca="1" si="19"/>
        <v>0</v>
      </c>
      <c r="CM27" s="11" t="b">
        <f t="shared" ca="1" si="19"/>
        <v>0</v>
      </c>
      <c r="CN27" s="11" t="b">
        <f t="shared" ca="1" si="15"/>
        <v>0</v>
      </c>
      <c r="CO27" s="11" t="b">
        <f t="shared" ca="1" si="10"/>
        <v>0</v>
      </c>
    </row>
    <row r="28" spans="1:94">
      <c r="A28" t="s">
        <v>572</v>
      </c>
      <c r="B28" t="s">
        <v>573</v>
      </c>
      <c r="C28" t="s">
        <v>562</v>
      </c>
      <c r="D28" t="s">
        <v>70</v>
      </c>
      <c r="E28" t="s">
        <v>55</v>
      </c>
      <c r="F28" t="s">
        <v>56</v>
      </c>
      <c r="G28" t="s">
        <v>72</v>
      </c>
      <c r="H28" t="s">
        <v>58</v>
      </c>
      <c r="I28" t="str">
        <f t="shared" si="0"/>
        <v>Portugal</v>
      </c>
      <c r="J28" t="s">
        <v>59</v>
      </c>
      <c r="K28" t="s">
        <v>60</v>
      </c>
      <c r="L28">
        <v>2</v>
      </c>
      <c r="M28">
        <v>2</v>
      </c>
      <c r="N28">
        <v>3</v>
      </c>
      <c r="O28">
        <v>3</v>
      </c>
      <c r="P28">
        <v>4</v>
      </c>
      <c r="Q28">
        <v>5</v>
      </c>
      <c r="R28">
        <v>5</v>
      </c>
      <c r="S28">
        <v>0</v>
      </c>
      <c r="U28">
        <v>5</v>
      </c>
      <c r="V28">
        <v>3</v>
      </c>
      <c r="W28">
        <v>5</v>
      </c>
      <c r="X28">
        <v>0</v>
      </c>
      <c r="Y28">
        <v>3</v>
      </c>
      <c r="Z28">
        <v>0</v>
      </c>
      <c r="AA28">
        <v>3</v>
      </c>
      <c r="AB28">
        <v>0</v>
      </c>
      <c r="AC28">
        <v>0</v>
      </c>
      <c r="AD28">
        <v>6</v>
      </c>
      <c r="AE28" s="48">
        <f t="shared" si="13"/>
        <v>2.5</v>
      </c>
      <c r="AF28" s="35">
        <v>4</v>
      </c>
      <c r="AG28">
        <v>3</v>
      </c>
      <c r="AH28">
        <v>5</v>
      </c>
      <c r="AI28">
        <v>3</v>
      </c>
      <c r="AJ28">
        <v>6</v>
      </c>
      <c r="AK28">
        <v>4</v>
      </c>
      <c r="AL28">
        <v>3</v>
      </c>
      <c r="AM28">
        <v>3</v>
      </c>
      <c r="AN28" s="48">
        <f t="shared" si="11"/>
        <v>3.875</v>
      </c>
      <c r="AO28">
        <v>4</v>
      </c>
      <c r="AP28">
        <v>4</v>
      </c>
      <c r="AQ28">
        <v>4</v>
      </c>
      <c r="AR28">
        <v>4</v>
      </c>
      <c r="AS28">
        <v>3</v>
      </c>
      <c r="AT28">
        <v>6</v>
      </c>
      <c r="AU28" s="48">
        <f t="shared" si="12"/>
        <v>3.8</v>
      </c>
      <c r="AV28">
        <v>0</v>
      </c>
      <c r="AW28">
        <f t="shared" si="1"/>
        <v>3.875</v>
      </c>
      <c r="AX28">
        <f t="shared" si="2"/>
        <v>1</v>
      </c>
      <c r="AY28">
        <f t="shared" si="3"/>
        <v>2.5</v>
      </c>
      <c r="AZ28">
        <f t="shared" si="4"/>
        <v>0</v>
      </c>
      <c r="BA28" t="s">
        <v>297</v>
      </c>
      <c r="BB28" t="s">
        <v>139</v>
      </c>
      <c r="BC28" t="s">
        <v>412</v>
      </c>
      <c r="BD28">
        <v>1</v>
      </c>
      <c r="BF28">
        <f t="shared" si="5"/>
        <v>1</v>
      </c>
      <c r="BG28">
        <v>1</v>
      </c>
      <c r="BH28">
        <v>1</v>
      </c>
      <c r="BI28">
        <f t="shared" si="6"/>
        <v>0</v>
      </c>
      <c r="BJ28" t="s">
        <v>574</v>
      </c>
      <c r="BK28" t="s">
        <v>301</v>
      </c>
      <c r="BL28" s="1">
        <v>2.1874999999999998E-3</v>
      </c>
      <c r="BM28" t="s">
        <v>575</v>
      </c>
      <c r="BN28" s="5" t="s">
        <v>736</v>
      </c>
      <c r="BO28" s="5" t="s">
        <v>1154</v>
      </c>
      <c r="BP28" s="11" t="b">
        <f t="shared" ca="1" si="18"/>
        <v>0</v>
      </c>
      <c r="BQ28" s="11" t="b">
        <f t="shared" ca="1" si="18"/>
        <v>0</v>
      </c>
      <c r="BR28" s="11" t="b">
        <f t="shared" ca="1" si="18"/>
        <v>0</v>
      </c>
      <c r="BS28" s="11" t="b">
        <f t="shared" ca="1" si="18"/>
        <v>0</v>
      </c>
      <c r="BT28" s="11" t="b">
        <f t="shared" ca="1" si="18"/>
        <v>0</v>
      </c>
      <c r="BU28" s="11" t="b">
        <f t="shared" ca="1" si="18"/>
        <v>0</v>
      </c>
      <c r="BV28" s="5" t="s">
        <v>1066</v>
      </c>
      <c r="BX28" s="11" t="b">
        <f t="shared" ca="1" si="8"/>
        <v>1</v>
      </c>
      <c r="BY28" s="11" t="b">
        <f t="shared" si="14"/>
        <v>0</v>
      </c>
      <c r="BZ28" s="11" t="b">
        <f t="shared" ca="1" si="19"/>
        <v>0</v>
      </c>
      <c r="CA28" s="11" t="b">
        <f t="shared" ca="1" si="19"/>
        <v>0</v>
      </c>
      <c r="CB28" s="11" t="b">
        <f t="shared" ca="1" si="19"/>
        <v>0</v>
      </c>
      <c r="CC28" s="11" t="b">
        <f t="shared" ca="1" si="19"/>
        <v>0</v>
      </c>
      <c r="CD28" s="11" t="b">
        <f t="shared" ca="1" si="19"/>
        <v>0</v>
      </c>
      <c r="CE28" s="11" t="b">
        <f t="shared" ca="1" si="19"/>
        <v>0</v>
      </c>
      <c r="CF28" s="11" t="b">
        <f t="shared" ca="1" si="19"/>
        <v>1</v>
      </c>
      <c r="CG28" s="11" t="b">
        <f t="shared" ca="1" si="19"/>
        <v>0</v>
      </c>
      <c r="CH28" s="11" t="b">
        <f t="shared" ca="1" si="19"/>
        <v>0</v>
      </c>
      <c r="CI28" s="11" t="b">
        <f t="shared" ca="1" si="19"/>
        <v>0</v>
      </c>
      <c r="CJ28" s="11" t="b">
        <f t="shared" ca="1" si="19"/>
        <v>0</v>
      </c>
      <c r="CK28" s="11" t="b">
        <f t="shared" ca="1" si="19"/>
        <v>0</v>
      </c>
      <c r="CL28" s="11" t="b">
        <f t="shared" ca="1" si="19"/>
        <v>0</v>
      </c>
      <c r="CM28" s="11" t="b">
        <f t="shared" ca="1" si="19"/>
        <v>0</v>
      </c>
      <c r="CN28" s="11" t="b">
        <f t="shared" ca="1" si="15"/>
        <v>0</v>
      </c>
      <c r="CO28" s="11" t="b">
        <f t="shared" ca="1" si="10"/>
        <v>0</v>
      </c>
      <c r="CP28" t="s">
        <v>151</v>
      </c>
    </row>
    <row r="29" spans="1:94">
      <c r="A29" t="s">
        <v>588</v>
      </c>
      <c r="B29" t="s">
        <v>589</v>
      </c>
      <c r="C29" t="s">
        <v>562</v>
      </c>
      <c r="D29" t="s">
        <v>54</v>
      </c>
      <c r="E29" t="s">
        <v>71</v>
      </c>
      <c r="F29" t="s">
        <v>222</v>
      </c>
      <c r="G29" t="s">
        <v>72</v>
      </c>
      <c r="H29" t="s">
        <v>254</v>
      </c>
      <c r="I29" t="str">
        <f t="shared" si="0"/>
        <v>Poland</v>
      </c>
      <c r="J29" t="s">
        <v>59</v>
      </c>
      <c r="K29" t="s">
        <v>60</v>
      </c>
      <c r="L29">
        <v>1</v>
      </c>
      <c r="M29">
        <v>4</v>
      </c>
      <c r="N29">
        <v>2</v>
      </c>
      <c r="O29">
        <v>3</v>
      </c>
      <c r="P29">
        <v>6</v>
      </c>
      <c r="Q29">
        <v>4</v>
      </c>
      <c r="R29">
        <v>4</v>
      </c>
      <c r="S29">
        <v>0</v>
      </c>
      <c r="U29">
        <v>6</v>
      </c>
      <c r="V29">
        <v>5</v>
      </c>
      <c r="W29">
        <v>4</v>
      </c>
      <c r="X29">
        <v>4</v>
      </c>
      <c r="Y29">
        <v>5</v>
      </c>
      <c r="Z29">
        <v>5</v>
      </c>
      <c r="AA29">
        <v>5</v>
      </c>
      <c r="AB29">
        <v>4</v>
      </c>
      <c r="AC29">
        <v>1</v>
      </c>
      <c r="AD29">
        <v>5</v>
      </c>
      <c r="AE29" s="48">
        <f t="shared" si="13"/>
        <v>4.625</v>
      </c>
      <c r="AF29" s="35">
        <v>4</v>
      </c>
      <c r="AG29">
        <v>3</v>
      </c>
      <c r="AH29">
        <v>5</v>
      </c>
      <c r="AI29">
        <v>4</v>
      </c>
      <c r="AJ29">
        <v>6</v>
      </c>
      <c r="AK29">
        <v>4</v>
      </c>
      <c r="AL29">
        <v>4</v>
      </c>
      <c r="AM29">
        <v>5</v>
      </c>
      <c r="AN29" s="48">
        <f t="shared" si="11"/>
        <v>4.375</v>
      </c>
      <c r="AO29">
        <v>5</v>
      </c>
      <c r="AP29">
        <v>5</v>
      </c>
      <c r="AQ29">
        <v>5</v>
      </c>
      <c r="AR29">
        <v>5</v>
      </c>
      <c r="AS29">
        <v>5</v>
      </c>
      <c r="AT29">
        <v>6</v>
      </c>
      <c r="AU29" s="48">
        <f t="shared" si="12"/>
        <v>5</v>
      </c>
      <c r="AV29">
        <v>2</v>
      </c>
      <c r="AW29">
        <f t="shared" si="1"/>
        <v>4.375</v>
      </c>
      <c r="AX29">
        <f t="shared" si="2"/>
        <v>1</v>
      </c>
      <c r="AY29">
        <f t="shared" si="3"/>
        <v>4.625</v>
      </c>
      <c r="AZ29">
        <f t="shared" si="4"/>
        <v>1</v>
      </c>
      <c r="BA29" t="s">
        <v>86</v>
      </c>
      <c r="BB29" t="s">
        <v>590</v>
      </c>
      <c r="BC29" t="s">
        <v>591</v>
      </c>
      <c r="BD29">
        <v>1</v>
      </c>
      <c r="BF29">
        <f t="shared" si="5"/>
        <v>1</v>
      </c>
      <c r="BG29">
        <v>1</v>
      </c>
      <c r="BH29">
        <v>5</v>
      </c>
      <c r="BI29">
        <f t="shared" si="6"/>
        <v>1</v>
      </c>
      <c r="BJ29" t="s">
        <v>168</v>
      </c>
      <c r="BK29" t="s">
        <v>90</v>
      </c>
      <c r="BL29" s="1">
        <v>8.9583333333333338E-3</v>
      </c>
      <c r="BM29" t="s">
        <v>592</v>
      </c>
      <c r="BN29" s="5" t="s">
        <v>1042</v>
      </c>
      <c r="BP29" s="11" t="b">
        <f t="shared" ca="1" si="18"/>
        <v>0</v>
      </c>
      <c r="BQ29" s="11" t="b">
        <f t="shared" ca="1" si="18"/>
        <v>0</v>
      </c>
      <c r="BR29" s="11" t="b">
        <f t="shared" ca="1" si="18"/>
        <v>0</v>
      </c>
      <c r="BS29" s="11" t="b">
        <f t="shared" ca="1" si="18"/>
        <v>0</v>
      </c>
      <c r="BT29" s="11" t="b">
        <f t="shared" ca="1" si="18"/>
        <v>0</v>
      </c>
      <c r="BU29" s="11" t="b">
        <f t="shared" ca="1" si="18"/>
        <v>0</v>
      </c>
      <c r="BV29" s="5" t="s">
        <v>1068</v>
      </c>
      <c r="BW29" s="5" t="s">
        <v>1069</v>
      </c>
      <c r="BX29" s="11" t="b">
        <f t="shared" ca="1" si="8"/>
        <v>0</v>
      </c>
      <c r="BY29" s="11" t="b">
        <f t="shared" si="14"/>
        <v>0</v>
      </c>
      <c r="BZ29" s="11" t="b">
        <f t="shared" ca="1" si="19"/>
        <v>0</v>
      </c>
      <c r="CA29" s="11" t="b">
        <f t="shared" ca="1" si="19"/>
        <v>0</v>
      </c>
      <c r="CB29" s="11" t="b">
        <f t="shared" ca="1" si="19"/>
        <v>0</v>
      </c>
      <c r="CC29" s="11" t="b">
        <f t="shared" ca="1" si="19"/>
        <v>0</v>
      </c>
      <c r="CD29" s="11" t="b">
        <f t="shared" ca="1" si="19"/>
        <v>1</v>
      </c>
      <c r="CE29" s="11" t="b">
        <f t="shared" ca="1" si="19"/>
        <v>0</v>
      </c>
      <c r="CF29" s="11" t="b">
        <f t="shared" ca="1" si="19"/>
        <v>0</v>
      </c>
      <c r="CG29" s="11" t="b">
        <f t="shared" ca="1" si="19"/>
        <v>0</v>
      </c>
      <c r="CH29" s="11" t="b">
        <f t="shared" ca="1" si="19"/>
        <v>0</v>
      </c>
      <c r="CI29" s="11" t="b">
        <f t="shared" ca="1" si="19"/>
        <v>0</v>
      </c>
      <c r="CJ29" s="11" t="b">
        <f t="shared" ca="1" si="19"/>
        <v>0</v>
      </c>
      <c r="CK29" s="11" t="b">
        <f t="shared" ca="1" si="19"/>
        <v>0</v>
      </c>
      <c r="CL29" s="11" t="b">
        <f t="shared" ca="1" si="19"/>
        <v>0</v>
      </c>
      <c r="CM29" s="11" t="b">
        <f t="shared" ca="1" si="19"/>
        <v>0</v>
      </c>
      <c r="CN29" s="11" t="b">
        <f t="shared" ca="1" si="15"/>
        <v>0</v>
      </c>
      <c r="CO29" s="11" t="b">
        <f t="shared" ca="1" si="10"/>
        <v>0</v>
      </c>
    </row>
    <row r="30" spans="1:94">
      <c r="A30" t="s">
        <v>593</v>
      </c>
      <c r="B30" t="s">
        <v>594</v>
      </c>
      <c r="C30" t="s">
        <v>562</v>
      </c>
      <c r="D30" t="s">
        <v>54</v>
      </c>
      <c r="E30" t="s">
        <v>82</v>
      </c>
      <c r="F30" t="s">
        <v>116</v>
      </c>
      <c r="G30" t="s">
        <v>72</v>
      </c>
      <c r="H30" t="s">
        <v>58</v>
      </c>
      <c r="I30" t="str">
        <f t="shared" si="0"/>
        <v>Portugal</v>
      </c>
      <c r="J30" t="s">
        <v>59</v>
      </c>
      <c r="K30" t="s">
        <v>60</v>
      </c>
      <c r="L30">
        <v>1</v>
      </c>
      <c r="M30">
        <v>5</v>
      </c>
      <c r="N30">
        <v>3</v>
      </c>
      <c r="O30">
        <v>4</v>
      </c>
      <c r="P30">
        <v>6</v>
      </c>
      <c r="Q30">
        <v>6</v>
      </c>
      <c r="R30">
        <v>5</v>
      </c>
      <c r="S30">
        <v>0</v>
      </c>
      <c r="U30">
        <v>5</v>
      </c>
      <c r="V30">
        <v>2</v>
      </c>
      <c r="W30">
        <v>1</v>
      </c>
      <c r="X30">
        <v>2</v>
      </c>
      <c r="Y30">
        <v>2</v>
      </c>
      <c r="Z30">
        <v>2</v>
      </c>
      <c r="AA30">
        <v>5</v>
      </c>
      <c r="AB30">
        <v>4</v>
      </c>
      <c r="AC30">
        <v>2</v>
      </c>
      <c r="AD30">
        <v>4</v>
      </c>
      <c r="AE30" s="48">
        <f t="shared" si="13"/>
        <v>2.75</v>
      </c>
      <c r="AF30" s="35">
        <v>4</v>
      </c>
      <c r="AG30">
        <v>1</v>
      </c>
      <c r="AH30">
        <v>1</v>
      </c>
      <c r="AI30">
        <v>1</v>
      </c>
      <c r="AJ30">
        <v>5</v>
      </c>
      <c r="AK30">
        <v>4</v>
      </c>
      <c r="AL30">
        <v>4</v>
      </c>
      <c r="AM30">
        <v>4</v>
      </c>
      <c r="AN30" s="48">
        <f t="shared" si="11"/>
        <v>3</v>
      </c>
      <c r="AO30">
        <v>3</v>
      </c>
      <c r="AP30">
        <v>2</v>
      </c>
      <c r="AQ30">
        <v>3</v>
      </c>
      <c r="AR30">
        <v>5</v>
      </c>
      <c r="AS30">
        <v>3</v>
      </c>
      <c r="AT30">
        <v>6</v>
      </c>
      <c r="AU30" s="48">
        <f t="shared" si="12"/>
        <v>3.2</v>
      </c>
      <c r="AV30">
        <v>2</v>
      </c>
      <c r="AW30">
        <f t="shared" si="1"/>
        <v>3</v>
      </c>
      <c r="AX30">
        <f t="shared" si="2"/>
        <v>0</v>
      </c>
      <c r="AY30">
        <f t="shared" si="3"/>
        <v>2.75</v>
      </c>
      <c r="AZ30">
        <f t="shared" si="4"/>
        <v>0</v>
      </c>
      <c r="BA30" t="s">
        <v>282</v>
      </c>
      <c r="BB30" t="s">
        <v>595</v>
      </c>
      <c r="BC30" t="s">
        <v>596</v>
      </c>
      <c r="BD30">
        <v>2</v>
      </c>
      <c r="BF30">
        <f t="shared" si="5"/>
        <v>2</v>
      </c>
      <c r="BG30">
        <v>1</v>
      </c>
      <c r="BH30">
        <v>4</v>
      </c>
      <c r="BI30">
        <f t="shared" si="6"/>
        <v>1</v>
      </c>
      <c r="BJ30" t="s">
        <v>292</v>
      </c>
      <c r="BK30" t="s">
        <v>286</v>
      </c>
      <c r="BL30" s="1">
        <v>3.1828703703703702E-3</v>
      </c>
      <c r="BN30" s="5" t="s">
        <v>1041</v>
      </c>
      <c r="BP30" s="11" t="b">
        <f t="shared" ca="1" si="18"/>
        <v>0</v>
      </c>
      <c r="BQ30" s="11" t="b">
        <f t="shared" ca="1" si="18"/>
        <v>0</v>
      </c>
      <c r="BR30" s="11" t="b">
        <f t="shared" ca="1" si="18"/>
        <v>0</v>
      </c>
      <c r="BS30" s="11" t="b">
        <f t="shared" ca="1" si="18"/>
        <v>0</v>
      </c>
      <c r="BT30" s="11" t="b">
        <f t="shared" ca="1" si="18"/>
        <v>0</v>
      </c>
      <c r="BU30" s="11" t="b">
        <f t="shared" ca="1" si="18"/>
        <v>0</v>
      </c>
      <c r="BX30" s="11" t="b">
        <f t="shared" ca="1" si="8"/>
        <v>0</v>
      </c>
      <c r="BY30" s="11" t="b">
        <f t="shared" si="14"/>
        <v>0</v>
      </c>
      <c r="BZ30" s="11" t="b">
        <f t="shared" ca="1" si="19"/>
        <v>0</v>
      </c>
      <c r="CA30" s="11" t="b">
        <f t="shared" ca="1" si="19"/>
        <v>0</v>
      </c>
      <c r="CB30" s="11" t="b">
        <f t="shared" ca="1" si="19"/>
        <v>0</v>
      </c>
      <c r="CC30" s="11" t="b">
        <f t="shared" ca="1" si="19"/>
        <v>0</v>
      </c>
      <c r="CD30" s="11" t="b">
        <f t="shared" ca="1" si="19"/>
        <v>0</v>
      </c>
      <c r="CE30" s="11" t="b">
        <f t="shared" ca="1" si="19"/>
        <v>0</v>
      </c>
      <c r="CF30" s="11" t="b">
        <f t="shared" ca="1" si="19"/>
        <v>0</v>
      </c>
      <c r="CG30" s="11" t="b">
        <f t="shared" ca="1" si="19"/>
        <v>0</v>
      </c>
      <c r="CH30" s="11" t="b">
        <f t="shared" ca="1" si="19"/>
        <v>0</v>
      </c>
      <c r="CI30" s="11" t="b">
        <f t="shared" ca="1" si="19"/>
        <v>0</v>
      </c>
      <c r="CJ30" s="11" t="b">
        <f t="shared" ca="1" si="19"/>
        <v>0</v>
      </c>
      <c r="CK30" s="11" t="b">
        <f t="shared" ca="1" si="19"/>
        <v>0</v>
      </c>
      <c r="CL30" s="11" t="b">
        <f t="shared" ca="1" si="19"/>
        <v>0</v>
      </c>
      <c r="CM30" s="11" t="b">
        <f t="shared" ca="1" si="19"/>
        <v>0</v>
      </c>
      <c r="CN30" s="11" t="b">
        <f t="shared" ca="1" si="15"/>
        <v>0</v>
      </c>
      <c r="CO30" s="11" t="b">
        <f t="shared" ca="1" si="10"/>
        <v>0</v>
      </c>
    </row>
    <row r="31" spans="1:94">
      <c r="A31" t="s">
        <v>603</v>
      </c>
      <c r="B31" t="s">
        <v>604</v>
      </c>
      <c r="C31" t="s">
        <v>562</v>
      </c>
      <c r="D31" t="s">
        <v>70</v>
      </c>
      <c r="E31" t="s">
        <v>55</v>
      </c>
      <c r="F31" t="s">
        <v>56</v>
      </c>
      <c r="G31" t="s">
        <v>72</v>
      </c>
      <c r="H31" t="s">
        <v>254</v>
      </c>
      <c r="I31" t="str">
        <f t="shared" si="0"/>
        <v>Poland</v>
      </c>
      <c r="J31" t="s">
        <v>59</v>
      </c>
      <c r="K31" t="s">
        <v>444</v>
      </c>
      <c r="L31">
        <v>3</v>
      </c>
      <c r="M31">
        <v>2</v>
      </c>
      <c r="N31">
        <v>3</v>
      </c>
      <c r="O31">
        <v>4</v>
      </c>
      <c r="P31">
        <v>4</v>
      </c>
      <c r="Q31">
        <v>5</v>
      </c>
      <c r="R31">
        <v>3</v>
      </c>
      <c r="S31">
        <v>0</v>
      </c>
      <c r="U31">
        <v>6</v>
      </c>
      <c r="V31">
        <v>5</v>
      </c>
      <c r="W31">
        <v>4</v>
      </c>
      <c r="X31">
        <v>5</v>
      </c>
      <c r="Y31">
        <v>4</v>
      </c>
      <c r="Z31">
        <v>5</v>
      </c>
      <c r="AA31">
        <v>6</v>
      </c>
      <c r="AB31">
        <v>4</v>
      </c>
      <c r="AC31">
        <v>1</v>
      </c>
      <c r="AD31">
        <v>5</v>
      </c>
      <c r="AE31" s="48">
        <f t="shared" si="13"/>
        <v>4.75</v>
      </c>
      <c r="AF31" s="35">
        <v>5</v>
      </c>
      <c r="AG31">
        <v>5</v>
      </c>
      <c r="AH31">
        <v>6</v>
      </c>
      <c r="AI31">
        <v>6</v>
      </c>
      <c r="AJ31">
        <v>6</v>
      </c>
      <c r="AK31">
        <v>6</v>
      </c>
      <c r="AL31">
        <v>4</v>
      </c>
      <c r="AM31">
        <v>3</v>
      </c>
      <c r="AN31" s="48">
        <f t="shared" si="11"/>
        <v>5.125</v>
      </c>
      <c r="AO31">
        <v>6</v>
      </c>
      <c r="AP31">
        <v>6</v>
      </c>
      <c r="AQ31">
        <v>6</v>
      </c>
      <c r="AR31">
        <v>6</v>
      </c>
      <c r="AS31">
        <v>6</v>
      </c>
      <c r="AT31">
        <v>6</v>
      </c>
      <c r="AU31" s="48">
        <f t="shared" si="12"/>
        <v>6</v>
      </c>
      <c r="AV31">
        <v>2</v>
      </c>
      <c r="AW31">
        <f t="shared" si="1"/>
        <v>5.125</v>
      </c>
      <c r="AX31">
        <f t="shared" si="2"/>
        <v>1</v>
      </c>
      <c r="AY31">
        <f t="shared" si="3"/>
        <v>4.75</v>
      </c>
      <c r="AZ31">
        <f t="shared" si="4"/>
        <v>1</v>
      </c>
      <c r="BA31" t="s">
        <v>282</v>
      </c>
      <c r="BB31" t="s">
        <v>367</v>
      </c>
      <c r="BC31" t="s">
        <v>368</v>
      </c>
      <c r="BD31">
        <v>0</v>
      </c>
      <c r="BE31">
        <v>2</v>
      </c>
      <c r="BF31">
        <f t="shared" si="5"/>
        <v>2</v>
      </c>
      <c r="BG31">
        <v>1</v>
      </c>
      <c r="BH31">
        <v>2</v>
      </c>
      <c r="BI31">
        <f t="shared" si="6"/>
        <v>1</v>
      </c>
      <c r="BJ31" t="s">
        <v>292</v>
      </c>
      <c r="BK31" t="s">
        <v>286</v>
      </c>
      <c r="BL31" s="1">
        <v>9.3055555555555548E-3</v>
      </c>
      <c r="BM31" t="s">
        <v>605</v>
      </c>
      <c r="BN31" s="5" t="s">
        <v>1051</v>
      </c>
      <c r="BP31" s="11" t="b">
        <f t="shared" ref="BP31:BU40" ca="1" si="20">ISNUMBER(SEARCH(BP$2,$BO31))</f>
        <v>0</v>
      </c>
      <c r="BQ31" s="11" t="b">
        <f t="shared" ca="1" si="20"/>
        <v>0</v>
      </c>
      <c r="BR31" s="11" t="b">
        <f t="shared" ca="1" si="20"/>
        <v>0</v>
      </c>
      <c r="BS31" s="11" t="b">
        <f t="shared" ca="1" si="20"/>
        <v>0</v>
      </c>
      <c r="BT31" s="11" t="b">
        <f t="shared" ca="1" si="20"/>
        <v>0</v>
      </c>
      <c r="BU31" s="11" t="b">
        <f t="shared" ca="1" si="20"/>
        <v>0</v>
      </c>
      <c r="BV31" s="5" t="s">
        <v>1071</v>
      </c>
      <c r="BX31" s="11" t="b">
        <f t="shared" ca="1" si="8"/>
        <v>0</v>
      </c>
      <c r="BY31" s="11" t="b">
        <f t="shared" si="14"/>
        <v>0</v>
      </c>
      <c r="BZ31" s="11" t="b">
        <f t="shared" ref="BZ31:CM40" ca="1" si="21">ISNUMBER(SEARCH(BZ$2,$BV31))</f>
        <v>0</v>
      </c>
      <c r="CA31" s="11" t="b">
        <f t="shared" ca="1" si="21"/>
        <v>0</v>
      </c>
      <c r="CB31" s="11" t="b">
        <f t="shared" ca="1" si="21"/>
        <v>0</v>
      </c>
      <c r="CC31" s="11" t="b">
        <f t="shared" ca="1" si="21"/>
        <v>0</v>
      </c>
      <c r="CD31" s="11" t="b">
        <f t="shared" ca="1" si="21"/>
        <v>0</v>
      </c>
      <c r="CE31" s="11" t="b">
        <f t="shared" ca="1" si="21"/>
        <v>0</v>
      </c>
      <c r="CF31" s="11" t="b">
        <f t="shared" ca="1" si="21"/>
        <v>1</v>
      </c>
      <c r="CG31" s="11" t="b">
        <f t="shared" ca="1" si="21"/>
        <v>0</v>
      </c>
      <c r="CH31" s="11" t="b">
        <f t="shared" ca="1" si="21"/>
        <v>0</v>
      </c>
      <c r="CI31" s="11" t="b">
        <f t="shared" ca="1" si="21"/>
        <v>0</v>
      </c>
      <c r="CJ31" s="11" t="b">
        <f t="shared" ca="1" si="21"/>
        <v>0</v>
      </c>
      <c r="CK31" s="11" t="b">
        <f t="shared" ca="1" si="21"/>
        <v>0</v>
      </c>
      <c r="CL31" s="11" t="b">
        <f t="shared" ca="1" si="21"/>
        <v>0</v>
      </c>
      <c r="CM31" s="11" t="b">
        <f t="shared" ca="1" si="21"/>
        <v>0</v>
      </c>
      <c r="CN31" s="11" t="b">
        <f t="shared" ca="1" si="15"/>
        <v>0</v>
      </c>
      <c r="CO31" s="11" t="b">
        <f t="shared" ca="1" si="10"/>
        <v>0</v>
      </c>
      <c r="CP31" t="s">
        <v>92</v>
      </c>
    </row>
    <row r="32" spans="1:94">
      <c r="A32" t="s">
        <v>606</v>
      </c>
      <c r="B32" t="s">
        <v>607</v>
      </c>
      <c r="C32" t="s">
        <v>562</v>
      </c>
      <c r="D32" t="s">
        <v>54</v>
      </c>
      <c r="E32" t="s">
        <v>71</v>
      </c>
      <c r="F32" t="s">
        <v>116</v>
      </c>
      <c r="G32" t="s">
        <v>72</v>
      </c>
      <c r="H32" t="s">
        <v>608</v>
      </c>
      <c r="I32" t="str">
        <f t="shared" si="0"/>
        <v>greece</v>
      </c>
      <c r="J32" t="s">
        <v>74</v>
      </c>
      <c r="K32" t="s">
        <v>60</v>
      </c>
      <c r="L32">
        <v>3</v>
      </c>
      <c r="M32">
        <v>4</v>
      </c>
      <c r="N32">
        <v>3</v>
      </c>
      <c r="O32">
        <v>3</v>
      </c>
      <c r="P32">
        <v>5</v>
      </c>
      <c r="Q32">
        <v>4</v>
      </c>
      <c r="R32">
        <v>5</v>
      </c>
      <c r="S32">
        <v>0</v>
      </c>
      <c r="U32">
        <v>4</v>
      </c>
      <c r="V32">
        <v>6</v>
      </c>
      <c r="W32">
        <v>6</v>
      </c>
      <c r="X32">
        <v>6</v>
      </c>
      <c r="Y32">
        <v>6</v>
      </c>
      <c r="Z32">
        <v>6</v>
      </c>
      <c r="AA32">
        <v>6</v>
      </c>
      <c r="AB32">
        <v>5</v>
      </c>
      <c r="AC32">
        <v>1</v>
      </c>
      <c r="AD32">
        <v>5</v>
      </c>
      <c r="AE32" s="48">
        <f t="shared" si="13"/>
        <v>5.75</v>
      </c>
      <c r="AF32" s="35">
        <v>6</v>
      </c>
      <c r="AG32">
        <v>6</v>
      </c>
      <c r="AH32">
        <v>6</v>
      </c>
      <c r="AI32">
        <v>6</v>
      </c>
      <c r="AJ32">
        <v>6</v>
      </c>
      <c r="AK32">
        <v>6</v>
      </c>
      <c r="AL32">
        <v>6</v>
      </c>
      <c r="AM32">
        <v>6</v>
      </c>
      <c r="AN32" s="48">
        <f t="shared" si="11"/>
        <v>6</v>
      </c>
      <c r="AO32">
        <v>6</v>
      </c>
      <c r="AP32">
        <v>6</v>
      </c>
      <c r="AQ32">
        <v>6</v>
      </c>
      <c r="AR32">
        <v>6</v>
      </c>
      <c r="AS32">
        <v>6</v>
      </c>
      <c r="AT32">
        <v>6</v>
      </c>
      <c r="AU32" s="48">
        <f t="shared" si="12"/>
        <v>6</v>
      </c>
      <c r="AV32">
        <v>4</v>
      </c>
      <c r="AW32">
        <f t="shared" si="1"/>
        <v>6</v>
      </c>
      <c r="AX32">
        <f t="shared" si="2"/>
        <v>1</v>
      </c>
      <c r="AY32">
        <f t="shared" si="3"/>
        <v>5.75</v>
      </c>
      <c r="AZ32">
        <f t="shared" si="4"/>
        <v>1</v>
      </c>
      <c r="BA32" t="s">
        <v>282</v>
      </c>
      <c r="BB32" t="s">
        <v>609</v>
      </c>
      <c r="BC32" t="s">
        <v>610</v>
      </c>
      <c r="BD32">
        <v>0</v>
      </c>
      <c r="BE32">
        <v>2</v>
      </c>
      <c r="BF32">
        <f t="shared" si="5"/>
        <v>2</v>
      </c>
      <c r="BG32">
        <v>1</v>
      </c>
      <c r="BH32">
        <v>2</v>
      </c>
      <c r="BI32">
        <f t="shared" si="6"/>
        <v>1</v>
      </c>
      <c r="BJ32" t="s">
        <v>292</v>
      </c>
      <c r="BK32" t="s">
        <v>286</v>
      </c>
      <c r="BL32" t="s">
        <v>611</v>
      </c>
      <c r="BM32" t="s">
        <v>612</v>
      </c>
      <c r="BN32" s="5" t="s">
        <v>736</v>
      </c>
      <c r="BO32" s="5" t="s">
        <v>1151</v>
      </c>
      <c r="BP32" s="11" t="b">
        <f t="shared" ca="1" si="20"/>
        <v>0</v>
      </c>
      <c r="BQ32" s="11" t="b">
        <f t="shared" ca="1" si="20"/>
        <v>1</v>
      </c>
      <c r="BR32" s="11" t="b">
        <f t="shared" ca="1" si="20"/>
        <v>0</v>
      </c>
      <c r="BS32" s="11" t="b">
        <f t="shared" ca="1" si="20"/>
        <v>0</v>
      </c>
      <c r="BT32" s="11" t="b">
        <f t="shared" ca="1" si="20"/>
        <v>0</v>
      </c>
      <c r="BU32" s="11" t="b">
        <f t="shared" ca="1" si="20"/>
        <v>0</v>
      </c>
      <c r="BX32" s="11" t="b">
        <f t="shared" ca="1" si="8"/>
        <v>0</v>
      </c>
      <c r="BY32" s="11" t="b">
        <f t="shared" si="14"/>
        <v>0</v>
      </c>
      <c r="BZ32" s="11" t="b">
        <f t="shared" ca="1" si="21"/>
        <v>0</v>
      </c>
      <c r="CA32" s="11" t="b">
        <f t="shared" ca="1" si="21"/>
        <v>0</v>
      </c>
      <c r="CB32" s="11" t="b">
        <f t="shared" ca="1" si="21"/>
        <v>0</v>
      </c>
      <c r="CC32" s="11" t="b">
        <f t="shared" ca="1" si="21"/>
        <v>0</v>
      </c>
      <c r="CD32" s="11" t="b">
        <f t="shared" ca="1" si="21"/>
        <v>0</v>
      </c>
      <c r="CE32" s="11" t="b">
        <f t="shared" ca="1" si="21"/>
        <v>0</v>
      </c>
      <c r="CF32" s="11" t="b">
        <f t="shared" ca="1" si="21"/>
        <v>0</v>
      </c>
      <c r="CG32" s="11" t="b">
        <f t="shared" ca="1" si="21"/>
        <v>0</v>
      </c>
      <c r="CH32" s="11" t="b">
        <f t="shared" ca="1" si="21"/>
        <v>0</v>
      </c>
      <c r="CI32" s="11" t="b">
        <f t="shared" ca="1" si="21"/>
        <v>0</v>
      </c>
      <c r="CJ32" s="11" t="b">
        <f t="shared" ca="1" si="21"/>
        <v>0</v>
      </c>
      <c r="CK32" s="11" t="b">
        <f t="shared" ca="1" si="21"/>
        <v>0</v>
      </c>
      <c r="CL32" s="11" t="b">
        <f t="shared" ca="1" si="21"/>
        <v>0</v>
      </c>
      <c r="CM32" s="11" t="b">
        <f t="shared" ca="1" si="21"/>
        <v>0</v>
      </c>
      <c r="CN32" s="11" t="b">
        <f t="shared" ca="1" si="15"/>
        <v>0</v>
      </c>
      <c r="CO32" s="11" t="b">
        <f t="shared" ca="1" si="10"/>
        <v>0</v>
      </c>
    </row>
    <row r="33" spans="1:94">
      <c r="A33" t="s">
        <v>613</v>
      </c>
      <c r="B33" t="s">
        <v>614</v>
      </c>
      <c r="C33" t="s">
        <v>562</v>
      </c>
      <c r="D33" t="s">
        <v>54</v>
      </c>
      <c r="E33" t="s">
        <v>144</v>
      </c>
      <c r="F33" t="s">
        <v>116</v>
      </c>
      <c r="G33" t="s">
        <v>57</v>
      </c>
      <c r="H33" t="s">
        <v>254</v>
      </c>
      <c r="I33" t="str">
        <f t="shared" ref="I33:I64" si="22">H33</f>
        <v>Poland</v>
      </c>
      <c r="J33" t="s">
        <v>59</v>
      </c>
      <c r="K33" t="s">
        <v>60</v>
      </c>
      <c r="L33">
        <v>3</v>
      </c>
      <c r="M33">
        <v>1</v>
      </c>
      <c r="N33">
        <v>3</v>
      </c>
      <c r="O33">
        <v>2</v>
      </c>
      <c r="P33">
        <v>1</v>
      </c>
      <c r="Q33">
        <v>3</v>
      </c>
      <c r="R33">
        <v>1</v>
      </c>
      <c r="S33">
        <v>0</v>
      </c>
      <c r="U33">
        <v>6</v>
      </c>
      <c r="V33">
        <v>6</v>
      </c>
      <c r="W33">
        <v>6</v>
      </c>
      <c r="X33">
        <v>4</v>
      </c>
      <c r="Y33">
        <v>4</v>
      </c>
      <c r="Z33">
        <v>6</v>
      </c>
      <c r="AA33">
        <v>6</v>
      </c>
      <c r="AB33">
        <v>5</v>
      </c>
      <c r="AC33">
        <v>2</v>
      </c>
      <c r="AD33">
        <v>4</v>
      </c>
      <c r="AE33" s="48">
        <f t="shared" si="13"/>
        <v>5.125</v>
      </c>
      <c r="AF33" s="35">
        <v>5</v>
      </c>
      <c r="AG33">
        <v>3</v>
      </c>
      <c r="AH33">
        <v>4</v>
      </c>
      <c r="AI33">
        <v>4</v>
      </c>
      <c r="AJ33">
        <v>4</v>
      </c>
      <c r="AK33">
        <v>4</v>
      </c>
      <c r="AL33">
        <v>4</v>
      </c>
      <c r="AM33">
        <v>4</v>
      </c>
      <c r="AN33" s="48">
        <f t="shared" si="11"/>
        <v>4</v>
      </c>
      <c r="AO33">
        <v>4</v>
      </c>
      <c r="AP33">
        <v>2</v>
      </c>
      <c r="AQ33">
        <v>3</v>
      </c>
      <c r="AR33">
        <v>4</v>
      </c>
      <c r="AS33">
        <v>4</v>
      </c>
      <c r="AT33">
        <v>6</v>
      </c>
      <c r="AU33" s="48">
        <f t="shared" si="12"/>
        <v>3.4</v>
      </c>
      <c r="AV33">
        <v>2</v>
      </c>
      <c r="AW33">
        <f t="shared" ref="AW33:AW64" si="23">AVERAGE(AF33,AG33,AH33,AI33,AJ33,AK33,AL33,AM33)</f>
        <v>4</v>
      </c>
      <c r="AX33">
        <f t="shared" ref="AX33:AX64" si="24">IF(AW33&gt;3,1,0)</f>
        <v>1</v>
      </c>
      <c r="AY33">
        <f t="shared" ref="AY33:AY64" si="25">AVERAGE(BA35,V33,W33,X33:AB33,AD33)</f>
        <v>5.125</v>
      </c>
      <c r="AZ33">
        <f t="shared" ref="AZ33:AZ64" si="26">IF(AY33&gt;3, 1, 0)</f>
        <v>1</v>
      </c>
      <c r="BA33" t="s">
        <v>145</v>
      </c>
      <c r="BB33" t="s">
        <v>615</v>
      </c>
      <c r="BC33" t="s">
        <v>616</v>
      </c>
      <c r="BD33">
        <v>1</v>
      </c>
      <c r="BF33">
        <f t="shared" ref="BF33:BF64" si="27">IF(BE33="",BD33,BE33)</f>
        <v>1</v>
      </c>
      <c r="BG33">
        <v>1</v>
      </c>
      <c r="BH33">
        <v>1</v>
      </c>
      <c r="BI33">
        <f t="shared" ref="BI33:BI64" si="28">IF(BH33=1,0,1)</f>
        <v>0</v>
      </c>
      <c r="BJ33" t="s">
        <v>453</v>
      </c>
      <c r="BK33" t="s">
        <v>149</v>
      </c>
      <c r="BL33" s="1">
        <v>1.9444444444444442E-3</v>
      </c>
      <c r="BN33" s="5" t="s">
        <v>1041</v>
      </c>
      <c r="BP33" s="11" t="b">
        <f t="shared" ca="1" si="20"/>
        <v>0</v>
      </c>
      <c r="BQ33" s="11" t="b">
        <f t="shared" ca="1" si="20"/>
        <v>0</v>
      </c>
      <c r="BR33" s="11" t="b">
        <f t="shared" ca="1" si="20"/>
        <v>0</v>
      </c>
      <c r="BS33" s="11" t="b">
        <f t="shared" ca="1" si="20"/>
        <v>0</v>
      </c>
      <c r="BT33" s="11" t="b">
        <f t="shared" ca="1" si="20"/>
        <v>0</v>
      </c>
      <c r="BU33" s="11" t="b">
        <f t="shared" ca="1" si="20"/>
        <v>0</v>
      </c>
      <c r="BX33" s="11" t="b">
        <f t="shared" ref="BX33:BX64" ca="1" si="29">ISNUMBER(SEARCH($BX$2,BV33))</f>
        <v>0</v>
      </c>
      <c r="BY33" s="11" t="b">
        <f t="shared" si="14"/>
        <v>0</v>
      </c>
      <c r="BZ33" s="11" t="b">
        <f t="shared" ca="1" si="21"/>
        <v>0</v>
      </c>
      <c r="CA33" s="11" t="b">
        <f t="shared" ca="1" si="21"/>
        <v>0</v>
      </c>
      <c r="CB33" s="11" t="b">
        <f t="shared" ca="1" si="21"/>
        <v>0</v>
      </c>
      <c r="CC33" s="11" t="b">
        <f t="shared" ca="1" si="21"/>
        <v>0</v>
      </c>
      <c r="CD33" s="11" t="b">
        <f t="shared" ca="1" si="21"/>
        <v>0</v>
      </c>
      <c r="CE33" s="11" t="b">
        <f t="shared" ca="1" si="21"/>
        <v>0</v>
      </c>
      <c r="CF33" s="11" t="b">
        <f t="shared" ca="1" si="21"/>
        <v>0</v>
      </c>
      <c r="CG33" s="11" t="b">
        <f t="shared" ca="1" si="21"/>
        <v>0</v>
      </c>
      <c r="CH33" s="11" t="b">
        <f t="shared" ca="1" si="21"/>
        <v>0</v>
      </c>
      <c r="CI33" s="11" t="b">
        <f t="shared" ca="1" si="21"/>
        <v>0</v>
      </c>
      <c r="CJ33" s="11" t="b">
        <f t="shared" ca="1" si="21"/>
        <v>0</v>
      </c>
      <c r="CK33" s="11" t="b">
        <f t="shared" ca="1" si="21"/>
        <v>0</v>
      </c>
      <c r="CL33" s="11" t="b">
        <f t="shared" ca="1" si="21"/>
        <v>0</v>
      </c>
      <c r="CM33" s="11" t="b">
        <f t="shared" ca="1" si="21"/>
        <v>0</v>
      </c>
      <c r="CN33" s="11" t="b">
        <f t="shared" ca="1" si="15"/>
        <v>0</v>
      </c>
      <c r="CO33" s="11" t="b">
        <f t="shared" ref="CO33:CO64" ca="1" si="30">ISNUMBER(SEARCH($CO$2,$BW33))</f>
        <v>0</v>
      </c>
    </row>
    <row r="34" spans="1:94">
      <c r="A34" t="s">
        <v>617</v>
      </c>
      <c r="B34" t="s">
        <v>618</v>
      </c>
      <c r="C34" t="s">
        <v>562</v>
      </c>
      <c r="D34" t="s">
        <v>54</v>
      </c>
      <c r="E34" t="s">
        <v>82</v>
      </c>
      <c r="F34" t="s">
        <v>116</v>
      </c>
      <c r="G34" t="s">
        <v>57</v>
      </c>
      <c r="H34" t="s">
        <v>58</v>
      </c>
      <c r="I34" t="str">
        <f t="shared" si="22"/>
        <v>Portugal</v>
      </c>
      <c r="J34" t="s">
        <v>59</v>
      </c>
      <c r="K34" t="s">
        <v>60</v>
      </c>
      <c r="L34">
        <v>0</v>
      </c>
      <c r="M34">
        <v>3</v>
      </c>
      <c r="N34">
        <v>0</v>
      </c>
      <c r="O34">
        <v>2</v>
      </c>
      <c r="P34">
        <v>0</v>
      </c>
      <c r="Q34">
        <v>3</v>
      </c>
      <c r="R34">
        <v>2</v>
      </c>
      <c r="S34">
        <v>0</v>
      </c>
      <c r="U34">
        <v>5</v>
      </c>
      <c r="V34">
        <v>2</v>
      </c>
      <c r="W34">
        <v>5</v>
      </c>
      <c r="X34">
        <v>6</v>
      </c>
      <c r="Y34">
        <v>6</v>
      </c>
      <c r="Z34">
        <v>5</v>
      </c>
      <c r="AA34">
        <v>6</v>
      </c>
      <c r="AB34">
        <v>2</v>
      </c>
      <c r="AC34">
        <v>4</v>
      </c>
      <c r="AD34">
        <v>2</v>
      </c>
      <c r="AE34" s="48">
        <f t="shared" si="13"/>
        <v>4.25</v>
      </c>
      <c r="AF34" s="35">
        <v>0</v>
      </c>
      <c r="AG34">
        <v>5</v>
      </c>
      <c r="AH34">
        <v>2</v>
      </c>
      <c r="AI34">
        <v>1</v>
      </c>
      <c r="AJ34">
        <v>6</v>
      </c>
      <c r="AK34">
        <v>1</v>
      </c>
      <c r="AL34">
        <v>5</v>
      </c>
      <c r="AM34">
        <v>4</v>
      </c>
      <c r="AN34" s="48">
        <f t="shared" si="11"/>
        <v>3</v>
      </c>
      <c r="AO34">
        <v>0</v>
      </c>
      <c r="AP34">
        <v>0</v>
      </c>
      <c r="AQ34">
        <v>0</v>
      </c>
      <c r="AR34">
        <v>0</v>
      </c>
      <c r="AS34">
        <v>1</v>
      </c>
      <c r="AT34">
        <v>6</v>
      </c>
      <c r="AU34" s="48">
        <f t="shared" si="12"/>
        <v>0.2</v>
      </c>
      <c r="AV34">
        <v>0</v>
      </c>
      <c r="AW34">
        <f t="shared" si="23"/>
        <v>3</v>
      </c>
      <c r="AX34">
        <f t="shared" si="24"/>
        <v>0</v>
      </c>
      <c r="AY34">
        <f t="shared" si="25"/>
        <v>4.25</v>
      </c>
      <c r="AZ34">
        <f t="shared" si="26"/>
        <v>1</v>
      </c>
      <c r="BA34" t="s">
        <v>297</v>
      </c>
      <c r="BB34" t="s">
        <v>619</v>
      </c>
      <c r="BC34" t="s">
        <v>620</v>
      </c>
      <c r="BD34">
        <v>0</v>
      </c>
      <c r="BE34">
        <v>0</v>
      </c>
      <c r="BF34">
        <f t="shared" si="27"/>
        <v>0</v>
      </c>
      <c r="BG34">
        <v>2</v>
      </c>
      <c r="BH34">
        <v>5</v>
      </c>
      <c r="BI34">
        <f t="shared" si="28"/>
        <v>1</v>
      </c>
      <c r="BJ34" t="s">
        <v>621</v>
      </c>
      <c r="BK34" t="s">
        <v>622</v>
      </c>
      <c r="BL34" s="1">
        <v>5.3356481481481484E-3</v>
      </c>
      <c r="BM34" t="s">
        <v>623</v>
      </c>
      <c r="BN34" s="5" t="s">
        <v>736</v>
      </c>
      <c r="BO34" s="5" t="s">
        <v>1154</v>
      </c>
      <c r="BP34" s="11" t="b">
        <f t="shared" ca="1" si="20"/>
        <v>0</v>
      </c>
      <c r="BQ34" s="11" t="b">
        <f t="shared" ca="1" si="20"/>
        <v>0</v>
      </c>
      <c r="BR34" s="11" t="b">
        <f t="shared" ca="1" si="20"/>
        <v>0</v>
      </c>
      <c r="BS34" s="11" t="b">
        <f t="shared" ca="1" si="20"/>
        <v>0</v>
      </c>
      <c r="BT34" s="11" t="b">
        <f t="shared" ca="1" si="20"/>
        <v>0</v>
      </c>
      <c r="BU34" s="11" t="b">
        <f t="shared" ca="1" si="20"/>
        <v>0</v>
      </c>
      <c r="BV34" s="5" t="s">
        <v>1066</v>
      </c>
      <c r="BX34" s="11" t="b">
        <f t="shared" ca="1" si="29"/>
        <v>1</v>
      </c>
      <c r="BY34" s="11" t="b">
        <f t="shared" si="14"/>
        <v>0</v>
      </c>
      <c r="BZ34" s="11" t="b">
        <f t="shared" ca="1" si="21"/>
        <v>0</v>
      </c>
      <c r="CA34" s="11" t="b">
        <f t="shared" ca="1" si="21"/>
        <v>0</v>
      </c>
      <c r="CB34" s="11" t="b">
        <f t="shared" ca="1" si="21"/>
        <v>0</v>
      </c>
      <c r="CC34" s="11" t="b">
        <f t="shared" ca="1" si="21"/>
        <v>0</v>
      </c>
      <c r="CD34" s="11" t="b">
        <f t="shared" ca="1" si="21"/>
        <v>0</v>
      </c>
      <c r="CE34" s="11" t="b">
        <f t="shared" ca="1" si="21"/>
        <v>0</v>
      </c>
      <c r="CF34" s="11" t="b">
        <f t="shared" ca="1" si="21"/>
        <v>1</v>
      </c>
      <c r="CG34" s="11" t="b">
        <f t="shared" ca="1" si="21"/>
        <v>0</v>
      </c>
      <c r="CH34" s="11" t="b">
        <f t="shared" ca="1" si="21"/>
        <v>0</v>
      </c>
      <c r="CI34" s="11" t="b">
        <f t="shared" ca="1" si="21"/>
        <v>0</v>
      </c>
      <c r="CJ34" s="11" t="b">
        <f t="shared" ca="1" si="21"/>
        <v>0</v>
      </c>
      <c r="CK34" s="11" t="b">
        <f t="shared" ca="1" si="21"/>
        <v>0</v>
      </c>
      <c r="CL34" s="11" t="b">
        <f t="shared" ca="1" si="21"/>
        <v>0</v>
      </c>
      <c r="CM34" s="11" t="b">
        <f t="shared" ca="1" si="21"/>
        <v>0</v>
      </c>
      <c r="CN34" s="11" t="b">
        <f t="shared" ca="1" si="15"/>
        <v>0</v>
      </c>
      <c r="CO34" s="11" t="b">
        <f t="shared" ca="1" si="30"/>
        <v>0</v>
      </c>
      <c r="CP34" t="s">
        <v>624</v>
      </c>
    </row>
    <row r="35" spans="1:94">
      <c r="A35" t="s">
        <v>625</v>
      </c>
      <c r="B35" t="s">
        <v>626</v>
      </c>
      <c r="C35" t="s">
        <v>562</v>
      </c>
      <c r="D35" t="s">
        <v>70</v>
      </c>
      <c r="E35" t="s">
        <v>71</v>
      </c>
      <c r="F35" t="s">
        <v>56</v>
      </c>
      <c r="G35" t="s">
        <v>96</v>
      </c>
      <c r="H35" t="s">
        <v>58</v>
      </c>
      <c r="I35" t="str">
        <f t="shared" si="22"/>
        <v>Portugal</v>
      </c>
      <c r="J35" t="s">
        <v>59</v>
      </c>
      <c r="K35" t="s">
        <v>60</v>
      </c>
      <c r="L35">
        <v>1</v>
      </c>
      <c r="M35">
        <v>5</v>
      </c>
      <c r="N35">
        <v>4</v>
      </c>
      <c r="O35">
        <v>3</v>
      </c>
      <c r="P35">
        <v>5</v>
      </c>
      <c r="Q35">
        <v>5</v>
      </c>
      <c r="R35">
        <v>2</v>
      </c>
      <c r="S35">
        <v>0</v>
      </c>
      <c r="U35">
        <v>5</v>
      </c>
      <c r="V35">
        <v>4</v>
      </c>
      <c r="W35">
        <v>5</v>
      </c>
      <c r="X35">
        <v>4</v>
      </c>
      <c r="Y35">
        <v>6</v>
      </c>
      <c r="Z35">
        <v>1</v>
      </c>
      <c r="AA35">
        <v>3</v>
      </c>
      <c r="AB35">
        <v>1</v>
      </c>
      <c r="AC35">
        <v>6</v>
      </c>
      <c r="AD35">
        <v>0</v>
      </c>
      <c r="AE35" s="48">
        <f t="shared" si="13"/>
        <v>3</v>
      </c>
      <c r="AF35" s="35">
        <v>5</v>
      </c>
      <c r="AG35">
        <v>6</v>
      </c>
      <c r="AH35">
        <v>4</v>
      </c>
      <c r="AI35">
        <v>4</v>
      </c>
      <c r="AJ35">
        <v>5</v>
      </c>
      <c r="AK35">
        <v>6</v>
      </c>
      <c r="AL35">
        <v>0</v>
      </c>
      <c r="AM35">
        <v>0</v>
      </c>
      <c r="AN35" s="48">
        <f t="shared" si="11"/>
        <v>3.75</v>
      </c>
      <c r="AO35">
        <v>6</v>
      </c>
      <c r="AP35">
        <v>6</v>
      </c>
      <c r="AQ35">
        <v>6</v>
      </c>
      <c r="AR35">
        <v>6</v>
      </c>
      <c r="AS35">
        <v>6</v>
      </c>
      <c r="AT35">
        <v>6</v>
      </c>
      <c r="AU35" s="48">
        <f t="shared" si="12"/>
        <v>6</v>
      </c>
      <c r="AV35">
        <v>0</v>
      </c>
      <c r="AW35">
        <f t="shared" si="23"/>
        <v>3.75</v>
      </c>
      <c r="AX35">
        <f t="shared" si="24"/>
        <v>1</v>
      </c>
      <c r="AY35">
        <f t="shared" si="25"/>
        <v>3</v>
      </c>
      <c r="AZ35">
        <f t="shared" si="26"/>
        <v>0</v>
      </c>
      <c r="BA35" t="s">
        <v>61</v>
      </c>
      <c r="BB35" t="s">
        <v>627</v>
      </c>
      <c r="BC35" t="s">
        <v>628</v>
      </c>
      <c r="BD35">
        <v>2</v>
      </c>
      <c r="BF35">
        <f t="shared" si="27"/>
        <v>2</v>
      </c>
      <c r="BG35">
        <v>2</v>
      </c>
      <c r="BH35">
        <v>5</v>
      </c>
      <c r="BI35">
        <f t="shared" si="28"/>
        <v>1</v>
      </c>
      <c r="BJ35" t="s">
        <v>629</v>
      </c>
      <c r="BK35" t="s">
        <v>630</v>
      </c>
      <c r="BL35" s="1">
        <v>1.1087962962962964E-2</v>
      </c>
      <c r="BM35" t="s">
        <v>631</v>
      </c>
      <c r="BN35" s="5" t="s">
        <v>1042</v>
      </c>
      <c r="BP35" s="11" t="b">
        <f t="shared" ca="1" si="20"/>
        <v>0</v>
      </c>
      <c r="BQ35" s="11" t="b">
        <f t="shared" ca="1" si="20"/>
        <v>0</v>
      </c>
      <c r="BR35" s="11" t="b">
        <f t="shared" ca="1" si="20"/>
        <v>0</v>
      </c>
      <c r="BS35" s="11" t="b">
        <f t="shared" ca="1" si="20"/>
        <v>0</v>
      </c>
      <c r="BT35" s="11" t="b">
        <f t="shared" ca="1" si="20"/>
        <v>0</v>
      </c>
      <c r="BU35" s="11" t="b">
        <f t="shared" ca="1" si="20"/>
        <v>0</v>
      </c>
      <c r="BV35" s="5" t="s">
        <v>1047</v>
      </c>
      <c r="BW35" s="5" t="s">
        <v>1072</v>
      </c>
      <c r="BX35" s="11" t="b">
        <f t="shared" ca="1" si="29"/>
        <v>0</v>
      </c>
      <c r="BY35" s="11" t="b">
        <f t="shared" si="14"/>
        <v>0</v>
      </c>
      <c r="BZ35" s="11" t="b">
        <f t="shared" ca="1" si="21"/>
        <v>1</v>
      </c>
      <c r="CA35" s="11" t="b">
        <f t="shared" ca="1" si="21"/>
        <v>0</v>
      </c>
      <c r="CB35" s="11" t="b">
        <f t="shared" ca="1" si="21"/>
        <v>0</v>
      </c>
      <c r="CC35" s="11" t="b">
        <f t="shared" ca="1" si="21"/>
        <v>0</v>
      </c>
      <c r="CD35" s="11" t="b">
        <f t="shared" ca="1" si="21"/>
        <v>0</v>
      </c>
      <c r="CE35" s="11" t="b">
        <f t="shared" ca="1" si="21"/>
        <v>0</v>
      </c>
      <c r="CF35" s="11" t="b">
        <f t="shared" ca="1" si="21"/>
        <v>0</v>
      </c>
      <c r="CG35" s="11" t="b">
        <f t="shared" ca="1" si="21"/>
        <v>0</v>
      </c>
      <c r="CH35" s="11" t="b">
        <f t="shared" ca="1" si="21"/>
        <v>0</v>
      </c>
      <c r="CI35" s="11" t="b">
        <f t="shared" ca="1" si="21"/>
        <v>0</v>
      </c>
      <c r="CJ35" s="11" t="b">
        <f t="shared" ca="1" si="21"/>
        <v>0</v>
      </c>
      <c r="CK35" s="11" t="b">
        <f t="shared" ca="1" si="21"/>
        <v>0</v>
      </c>
      <c r="CL35" s="11" t="b">
        <f t="shared" ca="1" si="21"/>
        <v>0</v>
      </c>
      <c r="CM35" s="11" t="b">
        <f t="shared" ca="1" si="21"/>
        <v>0</v>
      </c>
      <c r="CN35" s="11" t="b">
        <f t="shared" ca="1" si="15"/>
        <v>0</v>
      </c>
      <c r="CO35" s="11" t="b">
        <f t="shared" ca="1" si="30"/>
        <v>0</v>
      </c>
    </row>
    <row r="36" spans="1:94">
      <c r="A36" t="s">
        <v>638</v>
      </c>
      <c r="B36" t="s">
        <v>639</v>
      </c>
      <c r="C36" t="s">
        <v>562</v>
      </c>
      <c r="D36" t="s">
        <v>54</v>
      </c>
      <c r="E36" t="s">
        <v>71</v>
      </c>
      <c r="F36" t="s">
        <v>56</v>
      </c>
      <c r="G36" t="s">
        <v>96</v>
      </c>
      <c r="H36" t="s">
        <v>640</v>
      </c>
      <c r="I36" t="str">
        <f t="shared" si="22"/>
        <v>Latvia</v>
      </c>
      <c r="J36" t="s">
        <v>74</v>
      </c>
      <c r="K36" t="s">
        <v>60</v>
      </c>
      <c r="L36">
        <v>1</v>
      </c>
      <c r="M36">
        <v>2</v>
      </c>
      <c r="N36">
        <v>4</v>
      </c>
      <c r="O36">
        <v>2</v>
      </c>
      <c r="P36">
        <v>4</v>
      </c>
      <c r="Q36">
        <v>4</v>
      </c>
      <c r="R36">
        <v>3</v>
      </c>
      <c r="S36">
        <v>0</v>
      </c>
      <c r="U36">
        <v>4</v>
      </c>
      <c r="V36">
        <v>0</v>
      </c>
      <c r="W36">
        <v>1</v>
      </c>
      <c r="X36">
        <v>2</v>
      </c>
      <c r="Y36">
        <v>4</v>
      </c>
      <c r="Z36">
        <v>4</v>
      </c>
      <c r="AA36">
        <v>5</v>
      </c>
      <c r="AB36">
        <v>2</v>
      </c>
      <c r="AC36">
        <v>5</v>
      </c>
      <c r="AD36">
        <v>1</v>
      </c>
      <c r="AE36" s="48">
        <f t="shared" si="13"/>
        <v>2.375</v>
      </c>
      <c r="AF36" s="35">
        <v>0</v>
      </c>
      <c r="AG36">
        <v>0</v>
      </c>
      <c r="AH36">
        <v>0</v>
      </c>
      <c r="AI36">
        <v>0</v>
      </c>
      <c r="AJ36">
        <v>4</v>
      </c>
      <c r="AK36">
        <v>0</v>
      </c>
      <c r="AL36">
        <v>2</v>
      </c>
      <c r="AM36">
        <v>0</v>
      </c>
      <c r="AN36" s="48">
        <f t="shared" si="11"/>
        <v>0.75</v>
      </c>
      <c r="AO36">
        <v>0</v>
      </c>
      <c r="AP36">
        <v>0</v>
      </c>
      <c r="AQ36">
        <v>0</v>
      </c>
      <c r="AR36">
        <v>0</v>
      </c>
      <c r="AS36">
        <v>0</v>
      </c>
      <c r="AT36">
        <v>6</v>
      </c>
      <c r="AU36" s="48">
        <f t="shared" si="12"/>
        <v>0</v>
      </c>
      <c r="AV36">
        <v>1</v>
      </c>
      <c r="AW36">
        <f t="shared" si="23"/>
        <v>0.75</v>
      </c>
      <c r="AX36">
        <f t="shared" si="24"/>
        <v>0</v>
      </c>
      <c r="AY36">
        <f t="shared" si="25"/>
        <v>2.375</v>
      </c>
      <c r="AZ36">
        <f t="shared" si="26"/>
        <v>0</v>
      </c>
      <c r="BA36" t="s">
        <v>341</v>
      </c>
      <c r="BB36" t="s">
        <v>110</v>
      </c>
      <c r="BC36" t="s">
        <v>641</v>
      </c>
      <c r="BD36">
        <v>0</v>
      </c>
      <c r="BE36">
        <v>1</v>
      </c>
      <c r="BF36">
        <f t="shared" si="27"/>
        <v>1</v>
      </c>
      <c r="BG36">
        <v>1</v>
      </c>
      <c r="BH36">
        <v>5</v>
      </c>
      <c r="BI36">
        <f t="shared" si="28"/>
        <v>1</v>
      </c>
      <c r="BJ36" t="s">
        <v>307</v>
      </c>
      <c r="BK36" t="s">
        <v>308</v>
      </c>
      <c r="BL36" s="1">
        <v>5.4629629629629637E-3</v>
      </c>
      <c r="BM36" t="s">
        <v>642</v>
      </c>
      <c r="BN36" s="5" t="s">
        <v>1042</v>
      </c>
      <c r="BP36" s="11" t="b">
        <f t="shared" ca="1" si="20"/>
        <v>0</v>
      </c>
      <c r="BQ36" s="11" t="b">
        <f t="shared" ca="1" si="20"/>
        <v>0</v>
      </c>
      <c r="BR36" s="11" t="b">
        <f t="shared" ca="1" si="20"/>
        <v>0</v>
      </c>
      <c r="BS36" s="11" t="b">
        <f t="shared" ca="1" si="20"/>
        <v>0</v>
      </c>
      <c r="BT36" s="11" t="b">
        <f t="shared" ca="1" si="20"/>
        <v>0</v>
      </c>
      <c r="BU36" s="11" t="b">
        <f t="shared" ca="1" si="20"/>
        <v>0</v>
      </c>
      <c r="BV36" s="5" t="s">
        <v>1047</v>
      </c>
      <c r="BW36" s="5" t="s">
        <v>1073</v>
      </c>
      <c r="BX36" s="11" t="b">
        <f t="shared" ca="1" si="29"/>
        <v>0</v>
      </c>
      <c r="BY36" s="11" t="b">
        <f t="shared" ref="BY36:BY67" si="31">ISNUMBER(SEARCH("NLU",BV36))</f>
        <v>0</v>
      </c>
      <c r="BZ36" s="11" t="b">
        <f t="shared" ca="1" si="21"/>
        <v>1</v>
      </c>
      <c r="CA36" s="11" t="b">
        <f t="shared" ca="1" si="21"/>
        <v>0</v>
      </c>
      <c r="CB36" s="11" t="b">
        <f t="shared" ca="1" si="21"/>
        <v>0</v>
      </c>
      <c r="CC36" s="11" t="b">
        <f t="shared" ca="1" si="21"/>
        <v>0</v>
      </c>
      <c r="CD36" s="11" t="b">
        <f t="shared" ca="1" si="21"/>
        <v>0</v>
      </c>
      <c r="CE36" s="11" t="b">
        <f t="shared" ca="1" si="21"/>
        <v>0</v>
      </c>
      <c r="CF36" s="11" t="b">
        <f t="shared" ca="1" si="21"/>
        <v>0</v>
      </c>
      <c r="CG36" s="11" t="b">
        <f t="shared" ca="1" si="21"/>
        <v>0</v>
      </c>
      <c r="CH36" s="11" t="b">
        <f t="shared" ca="1" si="21"/>
        <v>0</v>
      </c>
      <c r="CI36" s="11" t="b">
        <f t="shared" ca="1" si="21"/>
        <v>0</v>
      </c>
      <c r="CJ36" s="11" t="b">
        <f t="shared" ca="1" si="21"/>
        <v>0</v>
      </c>
      <c r="CK36" s="11" t="b">
        <f t="shared" ca="1" si="21"/>
        <v>0</v>
      </c>
      <c r="CL36" s="11" t="b">
        <f t="shared" ca="1" si="21"/>
        <v>0</v>
      </c>
      <c r="CM36" s="11" t="b">
        <f t="shared" ca="1" si="21"/>
        <v>0</v>
      </c>
      <c r="CN36" s="11" t="b">
        <f t="shared" ref="CN36:CN67" ca="1" si="32">ISNUMBER(SEARCH($CN$2,BW36))</f>
        <v>1</v>
      </c>
      <c r="CO36" s="11" t="b">
        <f t="shared" ca="1" si="30"/>
        <v>0</v>
      </c>
    </row>
    <row r="37" spans="1:94">
      <c r="A37" t="s">
        <v>643</v>
      </c>
      <c r="B37" t="s">
        <v>644</v>
      </c>
      <c r="C37" t="s">
        <v>562</v>
      </c>
      <c r="D37" t="s">
        <v>54</v>
      </c>
      <c r="E37" t="s">
        <v>55</v>
      </c>
      <c r="F37" t="s">
        <v>56</v>
      </c>
      <c r="G37" t="s">
        <v>96</v>
      </c>
      <c r="H37" t="s">
        <v>383</v>
      </c>
      <c r="I37" t="str">
        <f t="shared" si="22"/>
        <v>Belgium</v>
      </c>
      <c r="J37" t="s">
        <v>74</v>
      </c>
      <c r="K37" t="s">
        <v>60</v>
      </c>
      <c r="L37">
        <v>5</v>
      </c>
      <c r="M37">
        <v>1</v>
      </c>
      <c r="N37">
        <v>5</v>
      </c>
      <c r="O37">
        <v>1</v>
      </c>
      <c r="P37">
        <v>4</v>
      </c>
      <c r="Q37">
        <v>4</v>
      </c>
      <c r="R37">
        <v>5</v>
      </c>
      <c r="S37">
        <v>0</v>
      </c>
      <c r="U37">
        <v>4</v>
      </c>
      <c r="V37">
        <v>5</v>
      </c>
      <c r="W37">
        <v>5</v>
      </c>
      <c r="X37">
        <v>5</v>
      </c>
      <c r="Y37">
        <v>6</v>
      </c>
      <c r="Z37">
        <v>5</v>
      </c>
      <c r="AA37">
        <v>6</v>
      </c>
      <c r="AB37">
        <v>5</v>
      </c>
      <c r="AC37">
        <v>1</v>
      </c>
      <c r="AD37">
        <v>5</v>
      </c>
      <c r="AE37" s="48">
        <f t="shared" si="13"/>
        <v>5.25</v>
      </c>
      <c r="AF37" s="35">
        <v>4</v>
      </c>
      <c r="AG37">
        <v>5</v>
      </c>
      <c r="AH37">
        <v>5</v>
      </c>
      <c r="AI37">
        <v>3</v>
      </c>
      <c r="AJ37">
        <v>5</v>
      </c>
      <c r="AK37">
        <v>5</v>
      </c>
      <c r="AL37">
        <v>4</v>
      </c>
      <c r="AM37">
        <v>3</v>
      </c>
      <c r="AN37" s="48">
        <f t="shared" si="11"/>
        <v>4.25</v>
      </c>
      <c r="AO37">
        <v>4</v>
      </c>
      <c r="AP37">
        <v>4</v>
      </c>
      <c r="AQ37">
        <v>4</v>
      </c>
      <c r="AR37">
        <v>4</v>
      </c>
      <c r="AS37">
        <v>4</v>
      </c>
      <c r="AT37">
        <v>6</v>
      </c>
      <c r="AU37" s="48">
        <f t="shared" si="12"/>
        <v>4</v>
      </c>
      <c r="AV37">
        <v>1</v>
      </c>
      <c r="AW37">
        <f t="shared" si="23"/>
        <v>4.25</v>
      </c>
      <c r="AX37">
        <f t="shared" si="24"/>
        <v>1</v>
      </c>
      <c r="AY37">
        <f t="shared" si="25"/>
        <v>5.25</v>
      </c>
      <c r="AZ37">
        <f t="shared" si="26"/>
        <v>1</v>
      </c>
      <c r="BA37" t="s">
        <v>282</v>
      </c>
      <c r="BB37" t="s">
        <v>645</v>
      </c>
      <c r="BC37" t="s">
        <v>646</v>
      </c>
      <c r="BD37">
        <v>2</v>
      </c>
      <c r="BF37">
        <f t="shared" si="27"/>
        <v>2</v>
      </c>
      <c r="BG37">
        <v>2</v>
      </c>
      <c r="BH37">
        <v>3</v>
      </c>
      <c r="BI37">
        <f t="shared" si="28"/>
        <v>1</v>
      </c>
      <c r="BJ37" t="s">
        <v>647</v>
      </c>
      <c r="BK37" t="s">
        <v>601</v>
      </c>
      <c r="BL37" s="1">
        <v>5.0462962962962961E-3</v>
      </c>
      <c r="BM37" t="s">
        <v>648</v>
      </c>
      <c r="BN37" s="5" t="s">
        <v>1041</v>
      </c>
      <c r="BP37" s="11" t="b">
        <f t="shared" ca="1" si="20"/>
        <v>0</v>
      </c>
      <c r="BQ37" s="11" t="b">
        <f t="shared" ca="1" si="20"/>
        <v>0</v>
      </c>
      <c r="BR37" s="11" t="b">
        <f t="shared" ca="1" si="20"/>
        <v>0</v>
      </c>
      <c r="BS37" s="11" t="b">
        <f t="shared" ca="1" si="20"/>
        <v>0</v>
      </c>
      <c r="BT37" s="11" t="b">
        <f t="shared" ca="1" si="20"/>
        <v>0</v>
      </c>
      <c r="BU37" s="11" t="b">
        <f t="shared" ca="1" si="20"/>
        <v>0</v>
      </c>
      <c r="BX37" s="11" t="b">
        <f t="shared" ca="1" si="29"/>
        <v>0</v>
      </c>
      <c r="BY37" s="11" t="b">
        <f t="shared" si="31"/>
        <v>0</v>
      </c>
      <c r="BZ37" s="11" t="b">
        <f t="shared" ca="1" si="21"/>
        <v>0</v>
      </c>
      <c r="CA37" s="11" t="b">
        <f t="shared" ca="1" si="21"/>
        <v>0</v>
      </c>
      <c r="CB37" s="11" t="b">
        <f t="shared" ca="1" si="21"/>
        <v>0</v>
      </c>
      <c r="CC37" s="11" t="b">
        <f t="shared" ca="1" si="21"/>
        <v>0</v>
      </c>
      <c r="CD37" s="11" t="b">
        <f t="shared" ca="1" si="21"/>
        <v>0</v>
      </c>
      <c r="CE37" s="11" t="b">
        <f t="shared" ca="1" si="21"/>
        <v>0</v>
      </c>
      <c r="CF37" s="11" t="b">
        <f t="shared" ca="1" si="21"/>
        <v>0</v>
      </c>
      <c r="CG37" s="11" t="b">
        <f t="shared" ca="1" si="21"/>
        <v>0</v>
      </c>
      <c r="CH37" s="11" t="b">
        <f t="shared" ca="1" si="21"/>
        <v>0</v>
      </c>
      <c r="CI37" s="11" t="b">
        <f t="shared" ca="1" si="21"/>
        <v>0</v>
      </c>
      <c r="CJ37" s="11" t="b">
        <f t="shared" ca="1" si="21"/>
        <v>0</v>
      </c>
      <c r="CK37" s="11" t="b">
        <f t="shared" ca="1" si="21"/>
        <v>0</v>
      </c>
      <c r="CL37" s="11" t="b">
        <f t="shared" ca="1" si="21"/>
        <v>0</v>
      </c>
      <c r="CM37" s="11" t="b">
        <f t="shared" ca="1" si="21"/>
        <v>0</v>
      </c>
      <c r="CN37" s="11" t="b">
        <f t="shared" ca="1" si="32"/>
        <v>0</v>
      </c>
      <c r="CO37" s="11" t="b">
        <f t="shared" ca="1" si="30"/>
        <v>0</v>
      </c>
    </row>
    <row r="38" spans="1:94">
      <c r="A38" t="s">
        <v>649</v>
      </c>
      <c r="B38" t="s">
        <v>650</v>
      </c>
      <c r="C38" t="s">
        <v>562</v>
      </c>
      <c r="D38" t="s">
        <v>81</v>
      </c>
      <c r="E38" t="s">
        <v>95</v>
      </c>
      <c r="F38" t="s">
        <v>56</v>
      </c>
      <c r="G38" t="s">
        <v>72</v>
      </c>
      <c r="H38" t="s">
        <v>651</v>
      </c>
      <c r="I38" t="str">
        <f t="shared" si="22"/>
        <v>Patras, Greece.</v>
      </c>
      <c r="J38" t="s">
        <v>59</v>
      </c>
      <c r="K38" t="s">
        <v>60</v>
      </c>
      <c r="L38">
        <v>3</v>
      </c>
      <c r="M38">
        <v>2</v>
      </c>
      <c r="N38">
        <v>3</v>
      </c>
      <c r="O38">
        <v>2</v>
      </c>
      <c r="P38">
        <v>5</v>
      </c>
      <c r="Q38">
        <v>4</v>
      </c>
      <c r="R38">
        <v>5</v>
      </c>
      <c r="S38">
        <v>0</v>
      </c>
      <c r="U38">
        <v>4</v>
      </c>
      <c r="V38">
        <v>6</v>
      </c>
      <c r="W38">
        <v>6</v>
      </c>
      <c r="X38">
        <v>6</v>
      </c>
      <c r="Y38">
        <v>6</v>
      </c>
      <c r="Z38">
        <v>6</v>
      </c>
      <c r="AA38">
        <v>6</v>
      </c>
      <c r="AB38">
        <v>4</v>
      </c>
      <c r="AC38">
        <v>0</v>
      </c>
      <c r="AD38">
        <v>6</v>
      </c>
      <c r="AE38" s="48">
        <f t="shared" si="13"/>
        <v>5.75</v>
      </c>
      <c r="AF38" s="35">
        <v>6</v>
      </c>
      <c r="AG38">
        <v>4</v>
      </c>
      <c r="AH38">
        <v>6</v>
      </c>
      <c r="AI38">
        <v>6</v>
      </c>
      <c r="AJ38">
        <v>6</v>
      </c>
      <c r="AK38">
        <v>6</v>
      </c>
      <c r="AL38">
        <v>5</v>
      </c>
      <c r="AM38">
        <v>4</v>
      </c>
      <c r="AN38" s="48">
        <f t="shared" si="11"/>
        <v>5.375</v>
      </c>
      <c r="AO38">
        <v>6</v>
      </c>
      <c r="AP38">
        <v>6</v>
      </c>
      <c r="AQ38">
        <v>6</v>
      </c>
      <c r="AR38">
        <v>6</v>
      </c>
      <c r="AS38">
        <v>6</v>
      </c>
      <c r="AT38">
        <v>6</v>
      </c>
      <c r="AU38" s="48">
        <f t="shared" si="12"/>
        <v>6</v>
      </c>
      <c r="AV38">
        <v>3</v>
      </c>
      <c r="AW38">
        <f t="shared" si="23"/>
        <v>5.375</v>
      </c>
      <c r="AX38">
        <f t="shared" si="24"/>
        <v>1</v>
      </c>
      <c r="AY38">
        <f t="shared" si="25"/>
        <v>5.75</v>
      </c>
      <c r="AZ38">
        <f t="shared" si="26"/>
        <v>1</v>
      </c>
      <c r="BA38" t="s">
        <v>61</v>
      </c>
      <c r="BB38" t="s">
        <v>652</v>
      </c>
      <c r="BC38" t="s">
        <v>653</v>
      </c>
      <c r="BD38">
        <v>2</v>
      </c>
      <c r="BF38">
        <f t="shared" si="27"/>
        <v>2</v>
      </c>
      <c r="BG38">
        <v>1</v>
      </c>
      <c r="BH38">
        <v>2</v>
      </c>
      <c r="BI38">
        <f t="shared" si="28"/>
        <v>1</v>
      </c>
      <c r="BJ38" t="s">
        <v>181</v>
      </c>
      <c r="BK38" t="s">
        <v>65</v>
      </c>
      <c r="BL38" s="1">
        <v>8.6921296296296312E-3</v>
      </c>
      <c r="BM38" t="s">
        <v>654</v>
      </c>
      <c r="BN38" s="5" t="s">
        <v>736</v>
      </c>
      <c r="BO38" s="5" t="s">
        <v>1151</v>
      </c>
      <c r="BP38" s="11" t="b">
        <f t="shared" ca="1" si="20"/>
        <v>0</v>
      </c>
      <c r="BQ38" s="11" t="b">
        <f t="shared" ca="1" si="20"/>
        <v>1</v>
      </c>
      <c r="BR38" s="11" t="b">
        <f t="shared" ca="1" si="20"/>
        <v>0</v>
      </c>
      <c r="BS38" s="11" t="b">
        <f t="shared" ca="1" si="20"/>
        <v>0</v>
      </c>
      <c r="BT38" s="11" t="b">
        <f t="shared" ca="1" si="20"/>
        <v>0</v>
      </c>
      <c r="BU38" s="11" t="b">
        <f t="shared" ca="1" si="20"/>
        <v>0</v>
      </c>
      <c r="BX38" s="11" t="b">
        <f t="shared" ca="1" si="29"/>
        <v>0</v>
      </c>
      <c r="BY38" s="11" t="b">
        <f t="shared" si="31"/>
        <v>0</v>
      </c>
      <c r="BZ38" s="11" t="b">
        <f t="shared" ca="1" si="21"/>
        <v>0</v>
      </c>
      <c r="CA38" s="11" t="b">
        <f t="shared" ca="1" si="21"/>
        <v>0</v>
      </c>
      <c r="CB38" s="11" t="b">
        <f t="shared" ca="1" si="21"/>
        <v>0</v>
      </c>
      <c r="CC38" s="11" t="b">
        <f t="shared" ca="1" si="21"/>
        <v>0</v>
      </c>
      <c r="CD38" s="11" t="b">
        <f t="shared" ca="1" si="21"/>
        <v>0</v>
      </c>
      <c r="CE38" s="11" t="b">
        <f t="shared" ca="1" si="21"/>
        <v>0</v>
      </c>
      <c r="CF38" s="11" t="b">
        <f t="shared" ca="1" si="21"/>
        <v>0</v>
      </c>
      <c r="CG38" s="11" t="b">
        <f t="shared" ca="1" si="21"/>
        <v>0</v>
      </c>
      <c r="CH38" s="11" t="b">
        <f t="shared" ca="1" si="21"/>
        <v>0</v>
      </c>
      <c r="CI38" s="11" t="b">
        <f t="shared" ca="1" si="21"/>
        <v>0</v>
      </c>
      <c r="CJ38" s="11" t="b">
        <f t="shared" ca="1" si="21"/>
        <v>0</v>
      </c>
      <c r="CK38" s="11" t="b">
        <f t="shared" ca="1" si="21"/>
        <v>0</v>
      </c>
      <c r="CL38" s="11" t="b">
        <f t="shared" ca="1" si="21"/>
        <v>0</v>
      </c>
      <c r="CM38" s="11" t="b">
        <f t="shared" ca="1" si="21"/>
        <v>0</v>
      </c>
      <c r="CN38" s="11" t="b">
        <f t="shared" ca="1" si="32"/>
        <v>0</v>
      </c>
      <c r="CO38" s="11" t="b">
        <f t="shared" ca="1" si="30"/>
        <v>0</v>
      </c>
      <c r="CP38" t="s">
        <v>655</v>
      </c>
    </row>
    <row r="39" spans="1:94">
      <c r="A39" t="s">
        <v>656</v>
      </c>
      <c r="B39" t="s">
        <v>657</v>
      </c>
      <c r="C39" t="s">
        <v>562</v>
      </c>
      <c r="D39" t="s">
        <v>54</v>
      </c>
      <c r="E39" t="s">
        <v>71</v>
      </c>
      <c r="F39" t="s">
        <v>83</v>
      </c>
      <c r="G39" t="s">
        <v>96</v>
      </c>
      <c r="H39" t="s">
        <v>658</v>
      </c>
      <c r="I39" t="str">
        <f t="shared" si="22"/>
        <v>Bulgaria</v>
      </c>
      <c r="J39" t="s">
        <v>74</v>
      </c>
      <c r="K39" t="s">
        <v>444</v>
      </c>
      <c r="L39">
        <v>3</v>
      </c>
      <c r="M39">
        <v>3</v>
      </c>
      <c r="N39">
        <v>4</v>
      </c>
      <c r="O39">
        <v>3</v>
      </c>
      <c r="P39">
        <v>4</v>
      </c>
      <c r="Q39">
        <v>4</v>
      </c>
      <c r="R39">
        <v>1</v>
      </c>
      <c r="S39">
        <v>0</v>
      </c>
      <c r="U39">
        <v>4</v>
      </c>
      <c r="V39">
        <v>2</v>
      </c>
      <c r="W39">
        <v>5</v>
      </c>
      <c r="X39">
        <v>3</v>
      </c>
      <c r="Y39">
        <v>1</v>
      </c>
      <c r="Z39">
        <v>4</v>
      </c>
      <c r="AA39">
        <v>5</v>
      </c>
      <c r="AB39">
        <v>3</v>
      </c>
      <c r="AC39">
        <v>2</v>
      </c>
      <c r="AD39">
        <v>4</v>
      </c>
      <c r="AE39" s="48">
        <f t="shared" si="13"/>
        <v>3.375</v>
      </c>
      <c r="AF39" s="35">
        <v>2</v>
      </c>
      <c r="AG39">
        <v>5</v>
      </c>
      <c r="AH39">
        <v>4</v>
      </c>
      <c r="AI39">
        <v>4</v>
      </c>
      <c r="AJ39">
        <v>6</v>
      </c>
      <c r="AK39">
        <v>5</v>
      </c>
      <c r="AL39">
        <v>4</v>
      </c>
      <c r="AM39">
        <v>1</v>
      </c>
      <c r="AN39" s="48">
        <f t="shared" si="11"/>
        <v>3.875</v>
      </c>
      <c r="AO39">
        <v>5</v>
      </c>
      <c r="AP39">
        <v>6</v>
      </c>
      <c r="AQ39">
        <v>6</v>
      </c>
      <c r="AR39">
        <v>6</v>
      </c>
      <c r="AS39">
        <v>6</v>
      </c>
      <c r="AT39">
        <v>6</v>
      </c>
      <c r="AU39" s="48">
        <f t="shared" si="12"/>
        <v>5.8</v>
      </c>
      <c r="AV39">
        <v>4</v>
      </c>
      <c r="AW39">
        <f t="shared" si="23"/>
        <v>3.875</v>
      </c>
      <c r="AX39">
        <f t="shared" si="24"/>
        <v>1</v>
      </c>
      <c r="AY39">
        <f t="shared" si="25"/>
        <v>3.375</v>
      </c>
      <c r="AZ39">
        <f t="shared" si="26"/>
        <v>1</v>
      </c>
      <c r="BA39" t="s">
        <v>86</v>
      </c>
      <c r="BB39" t="s">
        <v>659</v>
      </c>
      <c r="BC39" t="s">
        <v>660</v>
      </c>
      <c r="BD39">
        <v>2</v>
      </c>
      <c r="BF39">
        <f t="shared" si="27"/>
        <v>2</v>
      </c>
      <c r="BG39">
        <v>1</v>
      </c>
      <c r="BH39">
        <v>3</v>
      </c>
      <c r="BI39">
        <f t="shared" si="28"/>
        <v>1</v>
      </c>
      <c r="BJ39" t="s">
        <v>661</v>
      </c>
      <c r="BK39" t="s">
        <v>157</v>
      </c>
      <c r="BL39" s="1">
        <v>4.2476851851851851E-3</v>
      </c>
      <c r="BM39" t="s">
        <v>662</v>
      </c>
      <c r="BN39" s="5" t="s">
        <v>1042</v>
      </c>
      <c r="BP39" s="11" t="b">
        <f t="shared" ca="1" si="20"/>
        <v>0</v>
      </c>
      <c r="BQ39" s="11" t="b">
        <f t="shared" ca="1" si="20"/>
        <v>0</v>
      </c>
      <c r="BR39" s="11" t="b">
        <f t="shared" ca="1" si="20"/>
        <v>0</v>
      </c>
      <c r="BS39" s="11" t="b">
        <f t="shared" ca="1" si="20"/>
        <v>0</v>
      </c>
      <c r="BT39" s="11" t="b">
        <f t="shared" ca="1" si="20"/>
        <v>0</v>
      </c>
      <c r="BU39" s="11" t="b">
        <f t="shared" ca="1" si="20"/>
        <v>0</v>
      </c>
      <c r="BV39" s="5" t="s">
        <v>1074</v>
      </c>
      <c r="BW39" s="5" t="s">
        <v>1075</v>
      </c>
      <c r="BX39" s="11" t="b">
        <f t="shared" ca="1" si="29"/>
        <v>0</v>
      </c>
      <c r="BY39" s="11" t="b">
        <f t="shared" si="31"/>
        <v>1</v>
      </c>
      <c r="BZ39" s="11" t="b">
        <f t="shared" ca="1" si="21"/>
        <v>1</v>
      </c>
      <c r="CA39" s="11" t="b">
        <f t="shared" ca="1" si="21"/>
        <v>0</v>
      </c>
      <c r="CB39" s="11" t="b">
        <f t="shared" ca="1" si="21"/>
        <v>0</v>
      </c>
      <c r="CC39" s="11" t="b">
        <f t="shared" ca="1" si="21"/>
        <v>0</v>
      </c>
      <c r="CD39" s="11" t="b">
        <f t="shared" ca="1" si="21"/>
        <v>0</v>
      </c>
      <c r="CE39" s="11" t="b">
        <f t="shared" ca="1" si="21"/>
        <v>0</v>
      </c>
      <c r="CF39" s="11" t="b">
        <f t="shared" ca="1" si="21"/>
        <v>0</v>
      </c>
      <c r="CG39" s="11" t="b">
        <f t="shared" ca="1" si="21"/>
        <v>0</v>
      </c>
      <c r="CH39" s="11" t="b">
        <f t="shared" ca="1" si="21"/>
        <v>0</v>
      </c>
      <c r="CI39" s="11" t="b">
        <f t="shared" ca="1" si="21"/>
        <v>0</v>
      </c>
      <c r="CJ39" s="11" t="b">
        <f t="shared" ca="1" si="21"/>
        <v>0</v>
      </c>
      <c r="CK39" s="11" t="b">
        <f t="shared" ca="1" si="21"/>
        <v>0</v>
      </c>
      <c r="CL39" s="11" t="b">
        <f t="shared" ca="1" si="21"/>
        <v>0</v>
      </c>
      <c r="CM39" s="11" t="b">
        <f t="shared" ca="1" si="21"/>
        <v>0</v>
      </c>
      <c r="CN39" s="11" t="b">
        <f t="shared" ca="1" si="32"/>
        <v>0</v>
      </c>
      <c r="CO39" s="11" t="b">
        <f t="shared" ca="1" si="30"/>
        <v>0</v>
      </c>
      <c r="CP39" t="s">
        <v>663</v>
      </c>
    </row>
    <row r="40" spans="1:94">
      <c r="A40" t="s">
        <v>670</v>
      </c>
      <c r="B40" t="s">
        <v>671</v>
      </c>
      <c r="C40" t="s">
        <v>562</v>
      </c>
      <c r="D40" t="s">
        <v>54</v>
      </c>
      <c r="E40" t="s">
        <v>55</v>
      </c>
      <c r="F40" t="s">
        <v>56</v>
      </c>
      <c r="G40" t="s">
        <v>96</v>
      </c>
      <c r="H40" t="s">
        <v>58</v>
      </c>
      <c r="I40" t="str">
        <f t="shared" si="22"/>
        <v>Portugal</v>
      </c>
      <c r="J40" t="s">
        <v>59</v>
      </c>
      <c r="K40" t="s">
        <v>60</v>
      </c>
      <c r="L40">
        <v>0</v>
      </c>
      <c r="M40">
        <v>2</v>
      </c>
      <c r="N40">
        <v>2</v>
      </c>
      <c r="O40">
        <v>3</v>
      </c>
      <c r="P40">
        <v>4</v>
      </c>
      <c r="Q40">
        <v>5</v>
      </c>
      <c r="R40">
        <v>4</v>
      </c>
      <c r="S40">
        <v>0</v>
      </c>
      <c r="U40">
        <v>5</v>
      </c>
      <c r="V40">
        <v>3</v>
      </c>
      <c r="W40">
        <v>6</v>
      </c>
      <c r="X40">
        <v>4</v>
      </c>
      <c r="Y40">
        <v>5</v>
      </c>
      <c r="Z40">
        <v>5</v>
      </c>
      <c r="AA40">
        <v>5</v>
      </c>
      <c r="AB40">
        <v>3</v>
      </c>
      <c r="AC40">
        <v>1</v>
      </c>
      <c r="AD40">
        <v>5</v>
      </c>
      <c r="AE40" s="48">
        <f t="shared" si="13"/>
        <v>4.5</v>
      </c>
      <c r="AF40" s="35">
        <v>5</v>
      </c>
      <c r="AG40">
        <v>6</v>
      </c>
      <c r="AH40">
        <v>5</v>
      </c>
      <c r="AI40">
        <v>3</v>
      </c>
      <c r="AJ40">
        <v>6</v>
      </c>
      <c r="AK40">
        <v>6</v>
      </c>
      <c r="AL40">
        <v>5</v>
      </c>
      <c r="AM40">
        <v>5</v>
      </c>
      <c r="AN40" s="48">
        <f t="shared" si="11"/>
        <v>5.125</v>
      </c>
      <c r="AO40">
        <v>4</v>
      </c>
      <c r="AP40">
        <v>5</v>
      </c>
      <c r="AQ40">
        <v>4</v>
      </c>
      <c r="AR40">
        <v>5</v>
      </c>
      <c r="AS40">
        <v>4</v>
      </c>
      <c r="AT40">
        <v>6</v>
      </c>
      <c r="AU40" s="48">
        <f t="shared" si="12"/>
        <v>4.4000000000000004</v>
      </c>
      <c r="AV40">
        <v>1</v>
      </c>
      <c r="AW40">
        <f t="shared" si="23"/>
        <v>5.125</v>
      </c>
      <c r="AX40">
        <f t="shared" si="24"/>
        <v>1</v>
      </c>
      <c r="AY40">
        <f t="shared" si="25"/>
        <v>4.5</v>
      </c>
      <c r="AZ40">
        <f t="shared" si="26"/>
        <v>1</v>
      </c>
      <c r="BA40" t="s">
        <v>61</v>
      </c>
      <c r="BB40" t="s">
        <v>672</v>
      </c>
      <c r="BC40" t="s">
        <v>673</v>
      </c>
      <c r="BD40">
        <v>1</v>
      </c>
      <c r="BF40">
        <f t="shared" si="27"/>
        <v>1</v>
      </c>
      <c r="BG40">
        <v>2</v>
      </c>
      <c r="BH40">
        <v>4</v>
      </c>
      <c r="BI40">
        <f t="shared" si="28"/>
        <v>1</v>
      </c>
      <c r="BJ40" t="s">
        <v>674</v>
      </c>
      <c r="BK40" t="s">
        <v>630</v>
      </c>
      <c r="BL40" s="1">
        <v>4.31712962962963E-3</v>
      </c>
      <c r="BN40" s="5" t="s">
        <v>1041</v>
      </c>
      <c r="BP40" s="11" t="b">
        <f t="shared" ca="1" si="20"/>
        <v>0</v>
      </c>
      <c r="BQ40" s="11" t="b">
        <f t="shared" ca="1" si="20"/>
        <v>0</v>
      </c>
      <c r="BR40" s="11" t="b">
        <f t="shared" ca="1" si="20"/>
        <v>0</v>
      </c>
      <c r="BS40" s="11" t="b">
        <f t="shared" ca="1" si="20"/>
        <v>0</v>
      </c>
      <c r="BT40" s="11" t="b">
        <f t="shared" ca="1" si="20"/>
        <v>0</v>
      </c>
      <c r="BU40" s="11" t="b">
        <f t="shared" ca="1" si="20"/>
        <v>0</v>
      </c>
      <c r="BX40" s="11" t="b">
        <f t="shared" ca="1" si="29"/>
        <v>0</v>
      </c>
      <c r="BY40" s="11" t="b">
        <f t="shared" si="31"/>
        <v>0</v>
      </c>
      <c r="BZ40" s="11" t="b">
        <f t="shared" ca="1" si="21"/>
        <v>0</v>
      </c>
      <c r="CA40" s="11" t="b">
        <f t="shared" ca="1" si="21"/>
        <v>0</v>
      </c>
      <c r="CB40" s="11" t="b">
        <f t="shared" ca="1" si="21"/>
        <v>0</v>
      </c>
      <c r="CC40" s="11" t="b">
        <f t="shared" ca="1" si="21"/>
        <v>0</v>
      </c>
      <c r="CD40" s="11" t="b">
        <f t="shared" ca="1" si="21"/>
        <v>0</v>
      </c>
      <c r="CE40" s="11" t="b">
        <f t="shared" ca="1" si="21"/>
        <v>0</v>
      </c>
      <c r="CF40" s="11" t="b">
        <f t="shared" ca="1" si="21"/>
        <v>0</v>
      </c>
      <c r="CG40" s="11" t="b">
        <f t="shared" ca="1" si="21"/>
        <v>0</v>
      </c>
      <c r="CH40" s="11" t="b">
        <f t="shared" ca="1" si="21"/>
        <v>0</v>
      </c>
      <c r="CI40" s="11" t="b">
        <f t="shared" ca="1" si="21"/>
        <v>0</v>
      </c>
      <c r="CJ40" s="11" t="b">
        <f t="shared" ca="1" si="21"/>
        <v>0</v>
      </c>
      <c r="CK40" s="11" t="b">
        <f t="shared" ca="1" si="21"/>
        <v>0</v>
      </c>
      <c r="CL40" s="11" t="b">
        <f t="shared" ca="1" si="21"/>
        <v>0</v>
      </c>
      <c r="CM40" s="11" t="b">
        <f t="shared" ca="1" si="21"/>
        <v>0</v>
      </c>
      <c r="CN40" s="11" t="b">
        <f t="shared" ca="1" si="32"/>
        <v>0</v>
      </c>
      <c r="CO40" s="11" t="b">
        <f t="shared" ca="1" si="30"/>
        <v>0</v>
      </c>
    </row>
    <row r="41" spans="1:94">
      <c r="A41" t="s">
        <v>675</v>
      </c>
      <c r="B41" t="s">
        <v>676</v>
      </c>
      <c r="C41" t="s">
        <v>562</v>
      </c>
      <c r="D41" t="s">
        <v>70</v>
      </c>
      <c r="E41" t="s">
        <v>55</v>
      </c>
      <c r="F41" t="s">
        <v>56</v>
      </c>
      <c r="G41" t="s">
        <v>57</v>
      </c>
      <c r="H41" t="s">
        <v>133</v>
      </c>
      <c r="I41" t="str">
        <f t="shared" si="22"/>
        <v>Hungary</v>
      </c>
      <c r="J41" t="s">
        <v>59</v>
      </c>
      <c r="K41" t="s">
        <v>60</v>
      </c>
      <c r="L41">
        <v>0</v>
      </c>
      <c r="M41">
        <v>3</v>
      </c>
      <c r="N41">
        <v>3</v>
      </c>
      <c r="O41">
        <v>2</v>
      </c>
      <c r="P41">
        <v>3</v>
      </c>
      <c r="Q41">
        <v>4</v>
      </c>
      <c r="R41">
        <v>4</v>
      </c>
      <c r="S41">
        <v>0</v>
      </c>
      <c r="U41">
        <v>4</v>
      </c>
      <c r="V41">
        <v>6</v>
      </c>
      <c r="W41">
        <v>6</v>
      </c>
      <c r="X41">
        <v>6</v>
      </c>
      <c r="Y41">
        <v>6</v>
      </c>
      <c r="Z41">
        <v>6</v>
      </c>
      <c r="AA41">
        <v>6</v>
      </c>
      <c r="AB41">
        <v>6</v>
      </c>
      <c r="AC41">
        <v>0</v>
      </c>
      <c r="AD41">
        <v>6</v>
      </c>
      <c r="AE41" s="48">
        <f t="shared" si="13"/>
        <v>6</v>
      </c>
      <c r="AF41" s="35">
        <v>5</v>
      </c>
      <c r="AG41">
        <v>6</v>
      </c>
      <c r="AH41">
        <v>4</v>
      </c>
      <c r="AI41">
        <v>5</v>
      </c>
      <c r="AJ41">
        <v>6</v>
      </c>
      <c r="AK41">
        <v>5</v>
      </c>
      <c r="AL41">
        <v>6</v>
      </c>
      <c r="AM41">
        <v>4</v>
      </c>
      <c r="AN41" s="48">
        <f t="shared" si="11"/>
        <v>5.125</v>
      </c>
      <c r="AO41">
        <v>4</v>
      </c>
      <c r="AP41">
        <v>4</v>
      </c>
      <c r="AQ41">
        <v>4</v>
      </c>
      <c r="AR41">
        <v>4</v>
      </c>
      <c r="AS41">
        <v>4</v>
      </c>
      <c r="AT41">
        <v>6</v>
      </c>
      <c r="AU41" s="48">
        <f t="shared" si="12"/>
        <v>4</v>
      </c>
      <c r="AV41">
        <v>3</v>
      </c>
      <c r="AW41">
        <f t="shared" si="23"/>
        <v>5.125</v>
      </c>
      <c r="AX41">
        <f t="shared" si="24"/>
        <v>1</v>
      </c>
      <c r="AY41">
        <f t="shared" si="25"/>
        <v>6</v>
      </c>
      <c r="AZ41">
        <f t="shared" si="26"/>
        <v>1</v>
      </c>
      <c r="BA41" t="s">
        <v>61</v>
      </c>
      <c r="BB41" t="s">
        <v>326</v>
      </c>
      <c r="BC41" t="s">
        <v>677</v>
      </c>
      <c r="BD41">
        <v>3</v>
      </c>
      <c r="BF41">
        <f t="shared" si="27"/>
        <v>3</v>
      </c>
      <c r="BG41">
        <v>1</v>
      </c>
      <c r="BH41">
        <v>4</v>
      </c>
      <c r="BI41">
        <f t="shared" si="28"/>
        <v>1</v>
      </c>
      <c r="BJ41" t="s">
        <v>64</v>
      </c>
      <c r="BK41" t="s">
        <v>65</v>
      </c>
      <c r="BL41" t="s">
        <v>678</v>
      </c>
      <c r="BN41" s="5" t="s">
        <v>736</v>
      </c>
      <c r="BO41" s="5" t="s">
        <v>1156</v>
      </c>
      <c r="BP41" s="11" t="b">
        <f t="shared" ref="BP41:BU50" ca="1" si="33">ISNUMBER(SEARCH(BP$2,$BO41))</f>
        <v>0</v>
      </c>
      <c r="BQ41" s="11" t="b">
        <f t="shared" ca="1" si="33"/>
        <v>0</v>
      </c>
      <c r="BR41" s="11" t="b">
        <f t="shared" ca="1" si="33"/>
        <v>0</v>
      </c>
      <c r="BS41" s="11" t="b">
        <f t="shared" ca="1" si="33"/>
        <v>0</v>
      </c>
      <c r="BT41" s="11" t="b">
        <f t="shared" ca="1" si="33"/>
        <v>0</v>
      </c>
      <c r="BU41" s="11" t="b">
        <f t="shared" ca="1" si="33"/>
        <v>0</v>
      </c>
      <c r="BX41" s="11" t="b">
        <f t="shared" ca="1" si="29"/>
        <v>0</v>
      </c>
      <c r="BY41" s="11" t="b">
        <f t="shared" si="31"/>
        <v>0</v>
      </c>
      <c r="BZ41" s="11" t="b">
        <f t="shared" ref="BZ41:CM50" ca="1" si="34">ISNUMBER(SEARCH(BZ$2,$BV41))</f>
        <v>0</v>
      </c>
      <c r="CA41" s="11" t="b">
        <f t="shared" ca="1" si="34"/>
        <v>0</v>
      </c>
      <c r="CB41" s="11" t="b">
        <f t="shared" ca="1" si="34"/>
        <v>0</v>
      </c>
      <c r="CC41" s="11" t="b">
        <f t="shared" ca="1" si="34"/>
        <v>0</v>
      </c>
      <c r="CD41" s="11" t="b">
        <f t="shared" ca="1" si="34"/>
        <v>0</v>
      </c>
      <c r="CE41" s="11" t="b">
        <f t="shared" ca="1" si="34"/>
        <v>0</v>
      </c>
      <c r="CF41" s="11" t="b">
        <f t="shared" ca="1" si="34"/>
        <v>0</v>
      </c>
      <c r="CG41" s="11" t="b">
        <f t="shared" ca="1" si="34"/>
        <v>0</v>
      </c>
      <c r="CH41" s="11" t="b">
        <f t="shared" ca="1" si="34"/>
        <v>0</v>
      </c>
      <c r="CI41" s="11" t="b">
        <f t="shared" ca="1" si="34"/>
        <v>0</v>
      </c>
      <c r="CJ41" s="11" t="b">
        <f t="shared" ca="1" si="34"/>
        <v>0</v>
      </c>
      <c r="CK41" s="11" t="b">
        <f t="shared" ca="1" si="34"/>
        <v>0</v>
      </c>
      <c r="CL41" s="11" t="b">
        <f t="shared" ca="1" si="34"/>
        <v>0</v>
      </c>
      <c r="CM41" s="11" t="b">
        <f t="shared" ca="1" si="34"/>
        <v>0</v>
      </c>
      <c r="CN41" s="11" t="b">
        <f t="shared" ca="1" si="32"/>
        <v>0</v>
      </c>
      <c r="CO41" s="11" t="b">
        <f t="shared" ca="1" si="30"/>
        <v>0</v>
      </c>
    </row>
    <row r="42" spans="1:94">
      <c r="A42" t="s">
        <v>679</v>
      </c>
      <c r="B42" t="s">
        <v>680</v>
      </c>
      <c r="C42" t="s">
        <v>562</v>
      </c>
      <c r="D42" t="s">
        <v>54</v>
      </c>
      <c r="E42" t="s">
        <v>55</v>
      </c>
      <c r="F42" t="s">
        <v>56</v>
      </c>
      <c r="G42" t="s">
        <v>96</v>
      </c>
      <c r="H42" t="s">
        <v>254</v>
      </c>
      <c r="I42" t="str">
        <f t="shared" si="22"/>
        <v>Poland</v>
      </c>
      <c r="J42" t="s">
        <v>59</v>
      </c>
      <c r="K42" t="s">
        <v>60</v>
      </c>
      <c r="L42">
        <v>2</v>
      </c>
      <c r="M42">
        <v>3</v>
      </c>
      <c r="N42">
        <v>1</v>
      </c>
      <c r="O42">
        <v>3</v>
      </c>
      <c r="P42">
        <v>1</v>
      </c>
      <c r="Q42">
        <v>2</v>
      </c>
      <c r="R42">
        <v>2</v>
      </c>
      <c r="S42">
        <v>0</v>
      </c>
      <c r="U42">
        <v>6</v>
      </c>
      <c r="V42">
        <v>6</v>
      </c>
      <c r="W42">
        <v>6</v>
      </c>
      <c r="X42">
        <v>6</v>
      </c>
      <c r="Y42">
        <v>5</v>
      </c>
      <c r="Z42">
        <v>6</v>
      </c>
      <c r="AA42">
        <v>6</v>
      </c>
      <c r="AB42">
        <v>6</v>
      </c>
      <c r="AC42">
        <v>0</v>
      </c>
      <c r="AD42">
        <v>6</v>
      </c>
      <c r="AE42" s="48">
        <f t="shared" si="13"/>
        <v>5.875</v>
      </c>
      <c r="AF42" s="35">
        <v>4</v>
      </c>
      <c r="AG42">
        <v>4</v>
      </c>
      <c r="AH42">
        <v>5</v>
      </c>
      <c r="AI42">
        <v>5</v>
      </c>
      <c r="AJ42">
        <v>6</v>
      </c>
      <c r="AK42">
        <v>5</v>
      </c>
      <c r="AL42">
        <v>5</v>
      </c>
      <c r="AM42">
        <v>3</v>
      </c>
      <c r="AN42" s="48">
        <f t="shared" si="11"/>
        <v>4.625</v>
      </c>
      <c r="AO42">
        <v>5</v>
      </c>
      <c r="AP42">
        <v>5</v>
      </c>
      <c r="AQ42">
        <v>6</v>
      </c>
      <c r="AR42">
        <v>4</v>
      </c>
      <c r="AS42">
        <v>5</v>
      </c>
      <c r="AT42">
        <v>6</v>
      </c>
      <c r="AU42" s="48">
        <f t="shared" si="12"/>
        <v>5</v>
      </c>
      <c r="AV42">
        <v>2</v>
      </c>
      <c r="AW42">
        <f t="shared" si="23"/>
        <v>4.625</v>
      </c>
      <c r="AX42">
        <f t="shared" si="24"/>
        <v>1</v>
      </c>
      <c r="AY42">
        <f t="shared" si="25"/>
        <v>5.875</v>
      </c>
      <c r="AZ42">
        <f t="shared" si="26"/>
        <v>1</v>
      </c>
      <c r="BA42" t="s">
        <v>282</v>
      </c>
      <c r="BB42" t="s">
        <v>255</v>
      </c>
      <c r="BC42" t="s">
        <v>681</v>
      </c>
      <c r="BD42">
        <v>2</v>
      </c>
      <c r="BF42">
        <f t="shared" si="27"/>
        <v>2</v>
      </c>
      <c r="BG42">
        <v>1</v>
      </c>
      <c r="BH42">
        <v>3</v>
      </c>
      <c r="BI42">
        <f t="shared" si="28"/>
        <v>1</v>
      </c>
      <c r="BJ42" t="s">
        <v>292</v>
      </c>
      <c r="BK42" t="s">
        <v>286</v>
      </c>
      <c r="BL42" s="1">
        <v>4.8726851851851856E-3</v>
      </c>
      <c r="BN42" s="5" t="s">
        <v>1041</v>
      </c>
      <c r="BP42" s="11" t="b">
        <f t="shared" ca="1" si="33"/>
        <v>0</v>
      </c>
      <c r="BQ42" s="11" t="b">
        <f t="shared" ca="1" si="33"/>
        <v>0</v>
      </c>
      <c r="BR42" s="11" t="b">
        <f t="shared" ca="1" si="33"/>
        <v>0</v>
      </c>
      <c r="BS42" s="11" t="b">
        <f t="shared" ca="1" si="33"/>
        <v>0</v>
      </c>
      <c r="BT42" s="11" t="b">
        <f t="shared" ca="1" si="33"/>
        <v>0</v>
      </c>
      <c r="BU42" s="11" t="b">
        <f t="shared" ca="1" si="33"/>
        <v>0</v>
      </c>
      <c r="BX42" s="11" t="b">
        <f t="shared" ca="1" si="29"/>
        <v>0</v>
      </c>
      <c r="BY42" s="11" t="b">
        <f t="shared" si="31"/>
        <v>0</v>
      </c>
      <c r="BZ42" s="11" t="b">
        <f t="shared" ca="1" si="34"/>
        <v>0</v>
      </c>
      <c r="CA42" s="11" t="b">
        <f t="shared" ca="1" si="34"/>
        <v>0</v>
      </c>
      <c r="CB42" s="11" t="b">
        <f t="shared" ca="1" si="34"/>
        <v>0</v>
      </c>
      <c r="CC42" s="11" t="b">
        <f t="shared" ca="1" si="34"/>
        <v>0</v>
      </c>
      <c r="CD42" s="11" t="b">
        <f t="shared" ca="1" si="34"/>
        <v>0</v>
      </c>
      <c r="CE42" s="11" t="b">
        <f t="shared" ca="1" si="34"/>
        <v>0</v>
      </c>
      <c r="CF42" s="11" t="b">
        <f t="shared" ca="1" si="34"/>
        <v>0</v>
      </c>
      <c r="CG42" s="11" t="b">
        <f t="shared" ca="1" si="34"/>
        <v>0</v>
      </c>
      <c r="CH42" s="11" t="b">
        <f t="shared" ca="1" si="34"/>
        <v>0</v>
      </c>
      <c r="CI42" s="11" t="b">
        <f t="shared" ca="1" si="34"/>
        <v>0</v>
      </c>
      <c r="CJ42" s="11" t="b">
        <f t="shared" ca="1" si="34"/>
        <v>0</v>
      </c>
      <c r="CK42" s="11" t="b">
        <f t="shared" ca="1" si="34"/>
        <v>0</v>
      </c>
      <c r="CL42" s="11" t="b">
        <f t="shared" ca="1" si="34"/>
        <v>0</v>
      </c>
      <c r="CM42" s="11" t="b">
        <f t="shared" ca="1" si="34"/>
        <v>0</v>
      </c>
      <c r="CN42" s="11" t="b">
        <f t="shared" ca="1" si="32"/>
        <v>0</v>
      </c>
      <c r="CO42" s="11" t="b">
        <f t="shared" ca="1" si="30"/>
        <v>0</v>
      </c>
    </row>
    <row r="43" spans="1:94">
      <c r="A43" t="s">
        <v>698</v>
      </c>
      <c r="B43" t="s">
        <v>699</v>
      </c>
      <c r="C43" t="s">
        <v>562</v>
      </c>
      <c r="D43" t="s">
        <v>54</v>
      </c>
      <c r="E43" t="s">
        <v>82</v>
      </c>
      <c r="F43" t="s">
        <v>116</v>
      </c>
      <c r="G43" t="s">
        <v>72</v>
      </c>
      <c r="H43" t="s">
        <v>254</v>
      </c>
      <c r="I43" t="str">
        <f t="shared" si="22"/>
        <v>Poland</v>
      </c>
      <c r="J43" t="s">
        <v>74</v>
      </c>
      <c r="K43" t="s">
        <v>60</v>
      </c>
      <c r="L43">
        <v>1</v>
      </c>
      <c r="M43">
        <v>0</v>
      </c>
      <c r="N43">
        <v>2</v>
      </c>
      <c r="O43">
        <v>2</v>
      </c>
      <c r="P43">
        <v>3</v>
      </c>
      <c r="Q43">
        <v>4</v>
      </c>
      <c r="R43">
        <v>2</v>
      </c>
      <c r="S43">
        <v>0</v>
      </c>
      <c r="U43">
        <v>6</v>
      </c>
      <c r="V43">
        <v>5</v>
      </c>
      <c r="W43">
        <v>5</v>
      </c>
      <c r="X43">
        <v>5</v>
      </c>
      <c r="Y43">
        <v>5</v>
      </c>
      <c r="Z43">
        <v>5</v>
      </c>
      <c r="AA43">
        <v>5</v>
      </c>
      <c r="AB43">
        <v>5</v>
      </c>
      <c r="AC43">
        <v>2</v>
      </c>
      <c r="AD43">
        <v>4</v>
      </c>
      <c r="AE43" s="48">
        <f t="shared" si="13"/>
        <v>4.875</v>
      </c>
      <c r="AF43" s="35">
        <v>4</v>
      </c>
      <c r="AG43">
        <v>4</v>
      </c>
      <c r="AH43">
        <v>5</v>
      </c>
      <c r="AI43">
        <v>3</v>
      </c>
      <c r="AJ43">
        <v>3</v>
      </c>
      <c r="AK43">
        <v>4</v>
      </c>
      <c r="AL43">
        <v>4</v>
      </c>
      <c r="AM43">
        <v>4</v>
      </c>
      <c r="AN43" s="48">
        <f t="shared" si="11"/>
        <v>3.875</v>
      </c>
      <c r="AO43">
        <v>4</v>
      </c>
      <c r="AP43">
        <v>4</v>
      </c>
      <c r="AQ43">
        <v>4</v>
      </c>
      <c r="AR43">
        <v>2</v>
      </c>
      <c r="AS43">
        <v>4</v>
      </c>
      <c r="AT43">
        <v>6</v>
      </c>
      <c r="AU43" s="48">
        <f t="shared" si="12"/>
        <v>3.6</v>
      </c>
      <c r="AV43">
        <v>3</v>
      </c>
      <c r="AW43">
        <f t="shared" si="23"/>
        <v>3.875</v>
      </c>
      <c r="AX43">
        <f t="shared" si="24"/>
        <v>1</v>
      </c>
      <c r="AY43">
        <f t="shared" si="25"/>
        <v>4.875</v>
      </c>
      <c r="AZ43">
        <f t="shared" si="26"/>
        <v>1</v>
      </c>
      <c r="BA43" t="s">
        <v>86</v>
      </c>
      <c r="BB43" t="s">
        <v>87</v>
      </c>
      <c r="BC43" t="s">
        <v>88</v>
      </c>
      <c r="BD43">
        <v>1</v>
      </c>
      <c r="BF43">
        <f t="shared" si="27"/>
        <v>1</v>
      </c>
      <c r="BG43">
        <v>1</v>
      </c>
      <c r="BH43">
        <v>3</v>
      </c>
      <c r="BI43">
        <f t="shared" si="28"/>
        <v>1</v>
      </c>
      <c r="BJ43" t="s">
        <v>106</v>
      </c>
      <c r="BK43" t="s">
        <v>90</v>
      </c>
      <c r="BL43" s="1">
        <v>4.2476851851851851E-3</v>
      </c>
      <c r="BN43" s="5" t="s">
        <v>1041</v>
      </c>
      <c r="BP43" s="11" t="b">
        <f t="shared" ca="1" si="33"/>
        <v>0</v>
      </c>
      <c r="BQ43" s="11" t="b">
        <f t="shared" ca="1" si="33"/>
        <v>0</v>
      </c>
      <c r="BR43" s="11" t="b">
        <f t="shared" ca="1" si="33"/>
        <v>0</v>
      </c>
      <c r="BS43" s="11" t="b">
        <f t="shared" ca="1" si="33"/>
        <v>0</v>
      </c>
      <c r="BT43" s="11" t="b">
        <f t="shared" ca="1" si="33"/>
        <v>0</v>
      </c>
      <c r="BU43" s="11" t="b">
        <f t="shared" ca="1" si="33"/>
        <v>0</v>
      </c>
      <c r="BX43" s="11" t="b">
        <f t="shared" ca="1" si="29"/>
        <v>0</v>
      </c>
      <c r="BY43" s="11" t="b">
        <f t="shared" si="31"/>
        <v>0</v>
      </c>
      <c r="BZ43" s="11" t="b">
        <f t="shared" ca="1" si="34"/>
        <v>0</v>
      </c>
      <c r="CA43" s="11" t="b">
        <f t="shared" ca="1" si="34"/>
        <v>0</v>
      </c>
      <c r="CB43" s="11" t="b">
        <f t="shared" ca="1" si="34"/>
        <v>0</v>
      </c>
      <c r="CC43" s="11" t="b">
        <f t="shared" ca="1" si="34"/>
        <v>0</v>
      </c>
      <c r="CD43" s="11" t="b">
        <f t="shared" ca="1" si="34"/>
        <v>0</v>
      </c>
      <c r="CE43" s="11" t="b">
        <f t="shared" ca="1" si="34"/>
        <v>0</v>
      </c>
      <c r="CF43" s="11" t="b">
        <f t="shared" ca="1" si="34"/>
        <v>0</v>
      </c>
      <c r="CG43" s="11" t="b">
        <f t="shared" ca="1" si="34"/>
        <v>0</v>
      </c>
      <c r="CH43" s="11" t="b">
        <f t="shared" ca="1" si="34"/>
        <v>0</v>
      </c>
      <c r="CI43" s="11" t="b">
        <f t="shared" ca="1" si="34"/>
        <v>0</v>
      </c>
      <c r="CJ43" s="11" t="b">
        <f t="shared" ca="1" si="34"/>
        <v>0</v>
      </c>
      <c r="CK43" s="11" t="b">
        <f t="shared" ca="1" si="34"/>
        <v>0</v>
      </c>
      <c r="CL43" s="11" t="b">
        <f t="shared" ca="1" si="34"/>
        <v>0</v>
      </c>
      <c r="CM43" s="11" t="b">
        <f t="shared" ca="1" si="34"/>
        <v>0</v>
      </c>
      <c r="CN43" s="11" t="b">
        <f t="shared" ca="1" si="32"/>
        <v>0</v>
      </c>
      <c r="CO43" s="11" t="b">
        <f t="shared" ca="1" si="30"/>
        <v>0</v>
      </c>
    </row>
    <row r="44" spans="1:94">
      <c r="A44" t="s">
        <v>700</v>
      </c>
      <c r="B44" t="s">
        <v>701</v>
      </c>
      <c r="C44" t="s">
        <v>562</v>
      </c>
      <c r="D44" t="s">
        <v>54</v>
      </c>
      <c r="E44" t="s">
        <v>71</v>
      </c>
      <c r="F44" t="s">
        <v>132</v>
      </c>
      <c r="G44" t="s">
        <v>72</v>
      </c>
      <c r="H44" t="s">
        <v>702</v>
      </c>
      <c r="I44" t="str">
        <f t="shared" si="22"/>
        <v>Finland</v>
      </c>
      <c r="J44" t="s">
        <v>59</v>
      </c>
      <c r="K44" t="s">
        <v>60</v>
      </c>
      <c r="L44">
        <v>2</v>
      </c>
      <c r="M44">
        <v>2</v>
      </c>
      <c r="N44">
        <v>1</v>
      </c>
      <c r="O44">
        <v>3</v>
      </c>
      <c r="P44">
        <v>2</v>
      </c>
      <c r="Q44">
        <v>2</v>
      </c>
      <c r="R44">
        <v>3</v>
      </c>
      <c r="S44">
        <v>0</v>
      </c>
      <c r="U44">
        <v>4</v>
      </c>
      <c r="V44">
        <v>6</v>
      </c>
      <c r="W44">
        <v>6</v>
      </c>
      <c r="X44">
        <v>5</v>
      </c>
      <c r="Y44">
        <v>6</v>
      </c>
      <c r="Z44">
        <v>5</v>
      </c>
      <c r="AA44">
        <v>5</v>
      </c>
      <c r="AB44">
        <v>4</v>
      </c>
      <c r="AC44">
        <v>3</v>
      </c>
      <c r="AD44">
        <v>3</v>
      </c>
      <c r="AE44" s="48">
        <f t="shared" si="13"/>
        <v>5</v>
      </c>
      <c r="AF44" s="35">
        <v>4</v>
      </c>
      <c r="AG44">
        <v>5</v>
      </c>
      <c r="AH44">
        <v>5</v>
      </c>
      <c r="AI44">
        <v>5</v>
      </c>
      <c r="AJ44">
        <v>5</v>
      </c>
      <c r="AK44">
        <v>5</v>
      </c>
      <c r="AL44">
        <v>6</v>
      </c>
      <c r="AM44">
        <v>5</v>
      </c>
      <c r="AN44" s="48">
        <f t="shared" si="11"/>
        <v>5</v>
      </c>
      <c r="AO44">
        <v>3</v>
      </c>
      <c r="AP44">
        <v>3</v>
      </c>
      <c r="AQ44">
        <v>4</v>
      </c>
      <c r="AR44">
        <v>3</v>
      </c>
      <c r="AS44">
        <v>4</v>
      </c>
      <c r="AT44">
        <v>6</v>
      </c>
      <c r="AU44" s="48">
        <f t="shared" si="12"/>
        <v>3.4</v>
      </c>
      <c r="AV44">
        <v>4</v>
      </c>
      <c r="AW44">
        <f t="shared" si="23"/>
        <v>5</v>
      </c>
      <c r="AX44">
        <f t="shared" si="24"/>
        <v>1</v>
      </c>
      <c r="AY44">
        <f t="shared" si="25"/>
        <v>5</v>
      </c>
      <c r="AZ44">
        <f t="shared" si="26"/>
        <v>1</v>
      </c>
      <c r="BA44" t="s">
        <v>375</v>
      </c>
      <c r="BB44" t="s">
        <v>634</v>
      </c>
      <c r="BC44" t="s">
        <v>703</v>
      </c>
      <c r="BD44">
        <v>0</v>
      </c>
      <c r="BE44">
        <v>0</v>
      </c>
      <c r="BF44">
        <f t="shared" si="27"/>
        <v>0</v>
      </c>
      <c r="BG44">
        <v>1</v>
      </c>
      <c r="BH44">
        <v>1</v>
      </c>
      <c r="BI44">
        <f t="shared" si="28"/>
        <v>0</v>
      </c>
      <c r="BJ44" t="s">
        <v>704</v>
      </c>
      <c r="BK44" t="s">
        <v>379</v>
      </c>
      <c r="BL44" s="1">
        <v>8.3449074074074085E-3</v>
      </c>
      <c r="BM44" t="s">
        <v>705</v>
      </c>
      <c r="BN44" s="5" t="s">
        <v>1051</v>
      </c>
      <c r="BP44" s="11" t="b">
        <f t="shared" ca="1" si="33"/>
        <v>0</v>
      </c>
      <c r="BQ44" s="11" t="b">
        <f t="shared" ca="1" si="33"/>
        <v>0</v>
      </c>
      <c r="BR44" s="11" t="b">
        <f t="shared" ca="1" si="33"/>
        <v>0</v>
      </c>
      <c r="BS44" s="11" t="b">
        <f t="shared" ca="1" si="33"/>
        <v>0</v>
      </c>
      <c r="BT44" s="11" t="b">
        <f t="shared" ca="1" si="33"/>
        <v>0</v>
      </c>
      <c r="BU44" s="11" t="b">
        <f t="shared" ca="1" si="33"/>
        <v>0</v>
      </c>
      <c r="BV44" s="5" t="s">
        <v>1080</v>
      </c>
      <c r="BX44" s="11" t="b">
        <f t="shared" ca="1" si="29"/>
        <v>1</v>
      </c>
      <c r="BY44" s="11" t="b">
        <f t="shared" si="31"/>
        <v>1</v>
      </c>
      <c r="BZ44" s="11" t="b">
        <f t="shared" ca="1" si="34"/>
        <v>0</v>
      </c>
      <c r="CA44" s="11" t="b">
        <f t="shared" ca="1" si="34"/>
        <v>0</v>
      </c>
      <c r="CB44" s="11" t="b">
        <f t="shared" ca="1" si="34"/>
        <v>0</v>
      </c>
      <c r="CC44" s="11" t="b">
        <f t="shared" ca="1" si="34"/>
        <v>0</v>
      </c>
      <c r="CD44" s="11" t="b">
        <f t="shared" ca="1" si="34"/>
        <v>0</v>
      </c>
      <c r="CE44" s="11" t="b">
        <f t="shared" ca="1" si="34"/>
        <v>0</v>
      </c>
      <c r="CF44" s="11" t="b">
        <f t="shared" ca="1" si="34"/>
        <v>0</v>
      </c>
      <c r="CG44" s="11" t="b">
        <f t="shared" ca="1" si="34"/>
        <v>1</v>
      </c>
      <c r="CH44" s="11" t="b">
        <f t="shared" ca="1" si="34"/>
        <v>0</v>
      </c>
      <c r="CI44" s="11" t="b">
        <f t="shared" ca="1" si="34"/>
        <v>0</v>
      </c>
      <c r="CJ44" s="11" t="b">
        <f t="shared" ca="1" si="34"/>
        <v>0</v>
      </c>
      <c r="CK44" s="11" t="b">
        <f t="shared" ca="1" si="34"/>
        <v>0</v>
      </c>
      <c r="CL44" s="11" t="b">
        <f t="shared" ca="1" si="34"/>
        <v>0</v>
      </c>
      <c r="CM44" s="11" t="b">
        <f t="shared" ca="1" si="34"/>
        <v>0</v>
      </c>
      <c r="CN44" s="11" t="b">
        <f t="shared" ca="1" si="32"/>
        <v>0</v>
      </c>
      <c r="CO44" s="11" t="b">
        <f t="shared" ca="1" si="30"/>
        <v>0</v>
      </c>
    </row>
    <row r="45" spans="1:94">
      <c r="A45" t="s">
        <v>712</v>
      </c>
      <c r="B45" t="s">
        <v>713</v>
      </c>
      <c r="C45" t="s">
        <v>562</v>
      </c>
      <c r="D45" t="s">
        <v>54</v>
      </c>
      <c r="E45" t="s">
        <v>55</v>
      </c>
      <c r="F45" t="s">
        <v>83</v>
      </c>
      <c r="G45" t="s">
        <v>96</v>
      </c>
      <c r="H45" t="s">
        <v>58</v>
      </c>
      <c r="I45" t="str">
        <f t="shared" si="22"/>
        <v>Portugal</v>
      </c>
      <c r="J45" t="s">
        <v>74</v>
      </c>
      <c r="K45" t="s">
        <v>103</v>
      </c>
      <c r="L45">
        <v>3</v>
      </c>
      <c r="M45">
        <v>2</v>
      </c>
      <c r="N45">
        <v>3</v>
      </c>
      <c r="O45">
        <v>2</v>
      </c>
      <c r="P45">
        <v>2</v>
      </c>
      <c r="Q45">
        <v>5</v>
      </c>
      <c r="R45">
        <v>3</v>
      </c>
      <c r="S45">
        <v>0</v>
      </c>
      <c r="U45">
        <v>5</v>
      </c>
      <c r="V45">
        <v>4</v>
      </c>
      <c r="W45">
        <v>5</v>
      </c>
      <c r="X45">
        <v>4</v>
      </c>
      <c r="Y45">
        <v>4</v>
      </c>
      <c r="Z45">
        <v>2</v>
      </c>
      <c r="AA45">
        <v>4</v>
      </c>
      <c r="AB45">
        <v>3</v>
      </c>
      <c r="AC45">
        <v>2</v>
      </c>
      <c r="AD45">
        <v>4</v>
      </c>
      <c r="AE45" s="48">
        <f t="shared" si="13"/>
        <v>3.75</v>
      </c>
      <c r="AF45" s="35">
        <v>4</v>
      </c>
      <c r="AG45">
        <v>1</v>
      </c>
      <c r="AH45">
        <v>4</v>
      </c>
      <c r="AI45">
        <v>2</v>
      </c>
      <c r="AJ45">
        <v>5</v>
      </c>
      <c r="AK45">
        <v>4</v>
      </c>
      <c r="AL45">
        <v>5</v>
      </c>
      <c r="AM45">
        <v>1</v>
      </c>
      <c r="AN45" s="48">
        <f t="shared" si="11"/>
        <v>3.25</v>
      </c>
      <c r="AO45">
        <v>4</v>
      </c>
      <c r="AP45">
        <v>4</v>
      </c>
      <c r="AQ45">
        <v>4</v>
      </c>
      <c r="AR45">
        <v>4</v>
      </c>
      <c r="AS45">
        <v>4</v>
      </c>
      <c r="AT45">
        <v>6</v>
      </c>
      <c r="AU45" s="48">
        <f t="shared" si="12"/>
        <v>4</v>
      </c>
      <c r="AV45">
        <v>0</v>
      </c>
      <c r="AW45">
        <f t="shared" si="23"/>
        <v>3.25</v>
      </c>
      <c r="AX45">
        <f t="shared" si="24"/>
        <v>1</v>
      </c>
      <c r="AY45">
        <f t="shared" si="25"/>
        <v>3.75</v>
      </c>
      <c r="AZ45">
        <f t="shared" si="26"/>
        <v>1</v>
      </c>
      <c r="BA45" t="s">
        <v>61</v>
      </c>
      <c r="BB45" t="s">
        <v>277</v>
      </c>
      <c r="BC45" t="s">
        <v>714</v>
      </c>
      <c r="BD45">
        <v>3</v>
      </c>
      <c r="BF45">
        <f t="shared" si="27"/>
        <v>3</v>
      </c>
      <c r="BG45">
        <v>1</v>
      </c>
      <c r="BH45">
        <v>4</v>
      </c>
      <c r="BI45">
        <f t="shared" si="28"/>
        <v>1</v>
      </c>
      <c r="BJ45" t="s">
        <v>715</v>
      </c>
      <c r="BK45" t="s">
        <v>65</v>
      </c>
      <c r="BL45" s="1">
        <v>3.9699074074074072E-3</v>
      </c>
      <c r="BN45" s="5" t="s">
        <v>1041</v>
      </c>
      <c r="BP45" s="11" t="b">
        <f t="shared" ca="1" si="33"/>
        <v>0</v>
      </c>
      <c r="BQ45" s="11" t="b">
        <f t="shared" ca="1" si="33"/>
        <v>0</v>
      </c>
      <c r="BR45" s="11" t="b">
        <f t="shared" ca="1" si="33"/>
        <v>0</v>
      </c>
      <c r="BS45" s="11" t="b">
        <f t="shared" ca="1" si="33"/>
        <v>0</v>
      </c>
      <c r="BT45" s="11" t="b">
        <f t="shared" ca="1" si="33"/>
        <v>0</v>
      </c>
      <c r="BU45" s="11" t="b">
        <f t="shared" ca="1" si="33"/>
        <v>0</v>
      </c>
      <c r="BX45" s="11" t="b">
        <f t="shared" ca="1" si="29"/>
        <v>0</v>
      </c>
      <c r="BY45" s="11" t="b">
        <f t="shared" si="31"/>
        <v>0</v>
      </c>
      <c r="BZ45" s="11" t="b">
        <f t="shared" ca="1" si="34"/>
        <v>0</v>
      </c>
      <c r="CA45" s="11" t="b">
        <f t="shared" ca="1" si="34"/>
        <v>0</v>
      </c>
      <c r="CB45" s="11" t="b">
        <f t="shared" ca="1" si="34"/>
        <v>0</v>
      </c>
      <c r="CC45" s="11" t="b">
        <f t="shared" ca="1" si="34"/>
        <v>0</v>
      </c>
      <c r="CD45" s="11" t="b">
        <f t="shared" ca="1" si="34"/>
        <v>0</v>
      </c>
      <c r="CE45" s="11" t="b">
        <f t="shared" ca="1" si="34"/>
        <v>0</v>
      </c>
      <c r="CF45" s="11" t="b">
        <f t="shared" ca="1" si="34"/>
        <v>0</v>
      </c>
      <c r="CG45" s="11" t="b">
        <f t="shared" ca="1" si="34"/>
        <v>0</v>
      </c>
      <c r="CH45" s="11" t="b">
        <f t="shared" ca="1" si="34"/>
        <v>0</v>
      </c>
      <c r="CI45" s="11" t="b">
        <f t="shared" ca="1" si="34"/>
        <v>0</v>
      </c>
      <c r="CJ45" s="11" t="b">
        <f t="shared" ca="1" si="34"/>
        <v>0</v>
      </c>
      <c r="CK45" s="11" t="b">
        <f t="shared" ca="1" si="34"/>
        <v>0</v>
      </c>
      <c r="CL45" s="11" t="b">
        <f t="shared" ca="1" si="34"/>
        <v>0</v>
      </c>
      <c r="CM45" s="11" t="b">
        <f t="shared" ca="1" si="34"/>
        <v>0</v>
      </c>
      <c r="CN45" s="11" t="b">
        <f t="shared" ca="1" si="32"/>
        <v>0</v>
      </c>
      <c r="CO45" s="11" t="b">
        <f t="shared" ca="1" si="30"/>
        <v>0</v>
      </c>
    </row>
    <row r="46" spans="1:94">
      <c r="A46" t="s">
        <v>716</v>
      </c>
      <c r="B46" t="s">
        <v>717</v>
      </c>
      <c r="C46" t="s">
        <v>562</v>
      </c>
      <c r="D46" t="s">
        <v>70</v>
      </c>
      <c r="E46" t="s">
        <v>144</v>
      </c>
      <c r="F46" t="s">
        <v>56</v>
      </c>
      <c r="G46" t="s">
        <v>72</v>
      </c>
      <c r="H46" t="s">
        <v>718</v>
      </c>
      <c r="I46" t="str">
        <f t="shared" si="22"/>
        <v>Portuguese</v>
      </c>
      <c r="J46" t="s">
        <v>59</v>
      </c>
      <c r="K46" t="s">
        <v>296</v>
      </c>
      <c r="L46">
        <v>1</v>
      </c>
      <c r="M46">
        <v>3</v>
      </c>
      <c r="N46">
        <v>2</v>
      </c>
      <c r="O46">
        <v>3</v>
      </c>
      <c r="P46">
        <v>2</v>
      </c>
      <c r="Q46">
        <v>5</v>
      </c>
      <c r="R46">
        <v>3</v>
      </c>
      <c r="S46">
        <v>0</v>
      </c>
      <c r="U46">
        <v>5</v>
      </c>
      <c r="V46">
        <v>2</v>
      </c>
      <c r="W46">
        <v>3</v>
      </c>
      <c r="X46">
        <v>4</v>
      </c>
      <c r="Y46">
        <v>4</v>
      </c>
      <c r="Z46">
        <v>3</v>
      </c>
      <c r="AA46">
        <v>4</v>
      </c>
      <c r="AB46">
        <v>2</v>
      </c>
      <c r="AC46">
        <v>2</v>
      </c>
      <c r="AD46">
        <v>4</v>
      </c>
      <c r="AE46" s="48">
        <f t="shared" si="13"/>
        <v>3.25</v>
      </c>
      <c r="AF46" s="35">
        <v>2</v>
      </c>
      <c r="AG46">
        <v>3</v>
      </c>
      <c r="AH46">
        <v>1</v>
      </c>
      <c r="AI46">
        <v>3</v>
      </c>
      <c r="AJ46">
        <v>4</v>
      </c>
      <c r="AK46">
        <v>3</v>
      </c>
      <c r="AL46">
        <v>1</v>
      </c>
      <c r="AM46">
        <v>1</v>
      </c>
      <c r="AN46" s="48">
        <f t="shared" si="11"/>
        <v>2.25</v>
      </c>
      <c r="AO46">
        <v>1</v>
      </c>
      <c r="AP46">
        <v>3</v>
      </c>
      <c r="AQ46">
        <v>3</v>
      </c>
      <c r="AR46">
        <v>4</v>
      </c>
      <c r="AS46">
        <v>4</v>
      </c>
      <c r="AT46">
        <v>6</v>
      </c>
      <c r="AU46" s="48">
        <f t="shared" si="12"/>
        <v>3</v>
      </c>
      <c r="AV46">
        <v>1</v>
      </c>
      <c r="AW46">
        <f t="shared" si="23"/>
        <v>2.25</v>
      </c>
      <c r="AX46">
        <f t="shared" si="24"/>
        <v>0</v>
      </c>
      <c r="AY46">
        <f t="shared" si="25"/>
        <v>3.25</v>
      </c>
      <c r="AZ46">
        <f t="shared" si="26"/>
        <v>1</v>
      </c>
      <c r="BA46" t="s">
        <v>145</v>
      </c>
      <c r="BB46" t="s">
        <v>719</v>
      </c>
      <c r="BC46" t="s">
        <v>720</v>
      </c>
      <c r="BD46">
        <v>0</v>
      </c>
      <c r="BE46">
        <v>1</v>
      </c>
      <c r="BF46">
        <f t="shared" si="27"/>
        <v>1</v>
      </c>
      <c r="BG46">
        <v>1</v>
      </c>
      <c r="BH46">
        <v>2</v>
      </c>
      <c r="BI46">
        <f t="shared" si="28"/>
        <v>1</v>
      </c>
      <c r="BJ46" t="s">
        <v>453</v>
      </c>
      <c r="BK46" t="s">
        <v>149</v>
      </c>
      <c r="BL46" s="1">
        <v>3.3333333333333335E-3</v>
      </c>
      <c r="BM46" t="s">
        <v>721</v>
      </c>
      <c r="BN46" s="5" t="s">
        <v>1041</v>
      </c>
      <c r="BP46" s="11" t="b">
        <f t="shared" ca="1" si="33"/>
        <v>0</v>
      </c>
      <c r="BQ46" s="11" t="b">
        <f t="shared" ca="1" si="33"/>
        <v>0</v>
      </c>
      <c r="BR46" s="11" t="b">
        <f t="shared" ca="1" si="33"/>
        <v>0</v>
      </c>
      <c r="BS46" s="11" t="b">
        <f t="shared" ca="1" si="33"/>
        <v>0</v>
      </c>
      <c r="BT46" s="11" t="b">
        <f t="shared" ca="1" si="33"/>
        <v>0</v>
      </c>
      <c r="BU46" s="11" t="b">
        <f t="shared" ca="1" si="33"/>
        <v>0</v>
      </c>
      <c r="BX46" s="11" t="b">
        <f t="shared" ca="1" si="29"/>
        <v>0</v>
      </c>
      <c r="BY46" s="11" t="b">
        <f t="shared" si="31"/>
        <v>0</v>
      </c>
      <c r="BZ46" s="11" t="b">
        <f t="shared" ca="1" si="34"/>
        <v>0</v>
      </c>
      <c r="CA46" s="11" t="b">
        <f t="shared" ca="1" si="34"/>
        <v>0</v>
      </c>
      <c r="CB46" s="11" t="b">
        <f t="shared" ca="1" si="34"/>
        <v>0</v>
      </c>
      <c r="CC46" s="11" t="b">
        <f t="shared" ca="1" si="34"/>
        <v>0</v>
      </c>
      <c r="CD46" s="11" t="b">
        <f t="shared" ca="1" si="34"/>
        <v>0</v>
      </c>
      <c r="CE46" s="11" t="b">
        <f t="shared" ca="1" si="34"/>
        <v>0</v>
      </c>
      <c r="CF46" s="11" t="b">
        <f t="shared" ca="1" si="34"/>
        <v>0</v>
      </c>
      <c r="CG46" s="11" t="b">
        <f t="shared" ca="1" si="34"/>
        <v>0</v>
      </c>
      <c r="CH46" s="11" t="b">
        <f t="shared" ca="1" si="34"/>
        <v>0</v>
      </c>
      <c r="CI46" s="11" t="b">
        <f t="shared" ca="1" si="34"/>
        <v>0</v>
      </c>
      <c r="CJ46" s="11" t="b">
        <f t="shared" ca="1" si="34"/>
        <v>0</v>
      </c>
      <c r="CK46" s="11" t="b">
        <f t="shared" ca="1" si="34"/>
        <v>0</v>
      </c>
      <c r="CL46" s="11" t="b">
        <f t="shared" ca="1" si="34"/>
        <v>0</v>
      </c>
      <c r="CM46" s="11" t="b">
        <f t="shared" ca="1" si="34"/>
        <v>0</v>
      </c>
      <c r="CN46" s="11" t="b">
        <f t="shared" ca="1" si="32"/>
        <v>0</v>
      </c>
      <c r="CO46" s="11" t="b">
        <f t="shared" ca="1" si="30"/>
        <v>0</v>
      </c>
      <c r="CP46" t="s">
        <v>722</v>
      </c>
    </row>
    <row r="47" spans="1:94">
      <c r="A47" t="s">
        <v>723</v>
      </c>
      <c r="B47" t="s">
        <v>724</v>
      </c>
      <c r="C47" t="s">
        <v>562</v>
      </c>
      <c r="D47" t="s">
        <v>70</v>
      </c>
      <c r="E47" t="s">
        <v>95</v>
      </c>
      <c r="F47" t="s">
        <v>56</v>
      </c>
      <c r="G47" t="s">
        <v>347</v>
      </c>
      <c r="H47" t="s">
        <v>725</v>
      </c>
      <c r="I47" t="str">
        <f t="shared" si="22"/>
        <v>france</v>
      </c>
      <c r="J47" t="s">
        <v>59</v>
      </c>
      <c r="K47" t="s">
        <v>60</v>
      </c>
      <c r="L47">
        <v>3</v>
      </c>
      <c r="M47">
        <v>1</v>
      </c>
      <c r="N47">
        <v>3</v>
      </c>
      <c r="O47">
        <v>1</v>
      </c>
      <c r="P47">
        <v>4</v>
      </c>
      <c r="Q47">
        <v>4</v>
      </c>
      <c r="R47">
        <v>1</v>
      </c>
      <c r="S47">
        <v>0</v>
      </c>
      <c r="U47">
        <v>4</v>
      </c>
      <c r="V47">
        <v>5</v>
      </c>
      <c r="W47">
        <v>5</v>
      </c>
      <c r="X47">
        <v>4</v>
      </c>
      <c r="Y47">
        <v>5</v>
      </c>
      <c r="Z47">
        <v>5</v>
      </c>
      <c r="AA47">
        <v>6</v>
      </c>
      <c r="AB47">
        <v>4</v>
      </c>
      <c r="AC47">
        <v>2</v>
      </c>
      <c r="AD47">
        <v>4</v>
      </c>
      <c r="AE47" s="48">
        <f t="shared" si="13"/>
        <v>4.75</v>
      </c>
      <c r="AF47" s="35">
        <v>5</v>
      </c>
      <c r="AG47">
        <v>5</v>
      </c>
      <c r="AH47">
        <v>5</v>
      </c>
      <c r="AI47">
        <v>3</v>
      </c>
      <c r="AJ47">
        <v>6</v>
      </c>
      <c r="AK47">
        <v>5</v>
      </c>
      <c r="AL47">
        <v>4</v>
      </c>
      <c r="AM47">
        <v>4</v>
      </c>
      <c r="AN47" s="48">
        <f t="shared" si="11"/>
        <v>4.625</v>
      </c>
      <c r="AO47">
        <v>2</v>
      </c>
      <c r="AP47">
        <v>3</v>
      </c>
      <c r="AQ47">
        <v>4</v>
      </c>
      <c r="AR47">
        <v>2</v>
      </c>
      <c r="AS47">
        <v>2</v>
      </c>
      <c r="AT47">
        <v>6</v>
      </c>
      <c r="AU47" s="48">
        <f t="shared" si="12"/>
        <v>2.6</v>
      </c>
      <c r="AV47">
        <v>2</v>
      </c>
      <c r="AW47">
        <f t="shared" si="23"/>
        <v>4.625</v>
      </c>
      <c r="AX47">
        <f t="shared" si="24"/>
        <v>1</v>
      </c>
      <c r="AY47">
        <f t="shared" si="25"/>
        <v>4.75</v>
      </c>
      <c r="AZ47">
        <f t="shared" si="26"/>
        <v>1</v>
      </c>
      <c r="BA47" t="s">
        <v>297</v>
      </c>
      <c r="BB47" t="s">
        <v>358</v>
      </c>
      <c r="BC47" t="s">
        <v>427</v>
      </c>
      <c r="BD47">
        <v>0</v>
      </c>
      <c r="BE47">
        <v>1</v>
      </c>
      <c r="BF47">
        <f t="shared" si="27"/>
        <v>1</v>
      </c>
      <c r="BG47">
        <v>1</v>
      </c>
      <c r="BH47">
        <v>2</v>
      </c>
      <c r="BI47">
        <f t="shared" si="28"/>
        <v>1</v>
      </c>
      <c r="BJ47" t="s">
        <v>300</v>
      </c>
      <c r="BK47" t="s">
        <v>301</v>
      </c>
      <c r="BL47" s="1">
        <v>3.5185185185185185E-3</v>
      </c>
      <c r="BM47" t="s">
        <v>726</v>
      </c>
      <c r="BN47" s="5" t="s">
        <v>1042</v>
      </c>
      <c r="BP47" s="11" t="b">
        <f t="shared" ca="1" si="33"/>
        <v>0</v>
      </c>
      <c r="BQ47" s="11" t="b">
        <f t="shared" ca="1" si="33"/>
        <v>0</v>
      </c>
      <c r="BR47" s="11" t="b">
        <f t="shared" ca="1" si="33"/>
        <v>0</v>
      </c>
      <c r="BS47" s="11" t="b">
        <f t="shared" ca="1" si="33"/>
        <v>0</v>
      </c>
      <c r="BT47" s="11" t="b">
        <f t="shared" ca="1" si="33"/>
        <v>0</v>
      </c>
      <c r="BU47" s="11" t="b">
        <f t="shared" ca="1" si="33"/>
        <v>0</v>
      </c>
      <c r="BV47" s="5" t="s">
        <v>1045</v>
      </c>
      <c r="BW47" s="5" t="s">
        <v>1073</v>
      </c>
      <c r="BX47" s="11" t="b">
        <f t="shared" ca="1" si="29"/>
        <v>0</v>
      </c>
      <c r="BY47" s="11" t="b">
        <f t="shared" si="31"/>
        <v>0</v>
      </c>
      <c r="BZ47" s="11" t="b">
        <f t="shared" ca="1" si="34"/>
        <v>0</v>
      </c>
      <c r="CA47" s="11" t="b">
        <f t="shared" ca="1" si="34"/>
        <v>1</v>
      </c>
      <c r="CB47" s="11" t="b">
        <f t="shared" ca="1" si="34"/>
        <v>0</v>
      </c>
      <c r="CC47" s="11" t="b">
        <f t="shared" ca="1" si="34"/>
        <v>0</v>
      </c>
      <c r="CD47" s="11" t="b">
        <f t="shared" ca="1" si="34"/>
        <v>0</v>
      </c>
      <c r="CE47" s="11" t="b">
        <f t="shared" ca="1" si="34"/>
        <v>0</v>
      </c>
      <c r="CF47" s="11" t="b">
        <f t="shared" ca="1" si="34"/>
        <v>0</v>
      </c>
      <c r="CG47" s="11" t="b">
        <f t="shared" ca="1" si="34"/>
        <v>0</v>
      </c>
      <c r="CH47" s="11" t="b">
        <f t="shared" ca="1" si="34"/>
        <v>0</v>
      </c>
      <c r="CI47" s="11" t="b">
        <f t="shared" ca="1" si="34"/>
        <v>0</v>
      </c>
      <c r="CJ47" s="11" t="b">
        <f t="shared" ca="1" si="34"/>
        <v>1</v>
      </c>
      <c r="CK47" s="11" t="b">
        <f t="shared" ca="1" si="34"/>
        <v>0</v>
      </c>
      <c r="CL47" s="11" t="b">
        <f t="shared" ca="1" si="34"/>
        <v>0</v>
      </c>
      <c r="CM47" s="11" t="b">
        <f t="shared" ca="1" si="34"/>
        <v>0</v>
      </c>
      <c r="CN47" s="11" t="b">
        <f t="shared" ca="1" si="32"/>
        <v>1</v>
      </c>
      <c r="CO47" s="11" t="b">
        <f t="shared" ca="1" si="30"/>
        <v>0</v>
      </c>
      <c r="CP47" t="s">
        <v>727</v>
      </c>
    </row>
    <row r="48" spans="1:94">
      <c r="A48" t="s">
        <v>731</v>
      </c>
      <c r="B48" t="s">
        <v>732</v>
      </c>
      <c r="C48" t="s">
        <v>562</v>
      </c>
      <c r="D48" t="s">
        <v>70</v>
      </c>
      <c r="E48" t="s">
        <v>144</v>
      </c>
      <c r="F48" t="s">
        <v>56</v>
      </c>
      <c r="G48" t="s">
        <v>96</v>
      </c>
      <c r="H48" t="s">
        <v>658</v>
      </c>
      <c r="I48" t="str">
        <f t="shared" si="22"/>
        <v>Bulgaria</v>
      </c>
      <c r="J48" t="s">
        <v>74</v>
      </c>
      <c r="K48" t="s">
        <v>85</v>
      </c>
      <c r="L48">
        <v>4</v>
      </c>
      <c r="M48">
        <v>1</v>
      </c>
      <c r="N48">
        <v>3</v>
      </c>
      <c r="O48">
        <v>1</v>
      </c>
      <c r="P48">
        <v>5</v>
      </c>
      <c r="Q48">
        <v>0</v>
      </c>
      <c r="R48">
        <v>5</v>
      </c>
      <c r="S48">
        <v>0</v>
      </c>
      <c r="U48">
        <v>4</v>
      </c>
      <c r="V48">
        <v>5</v>
      </c>
      <c r="W48">
        <v>6</v>
      </c>
      <c r="X48">
        <v>5</v>
      </c>
      <c r="Y48">
        <v>5</v>
      </c>
      <c r="Z48">
        <v>6</v>
      </c>
      <c r="AA48">
        <v>5</v>
      </c>
      <c r="AB48">
        <v>4</v>
      </c>
      <c r="AC48">
        <v>4</v>
      </c>
      <c r="AD48">
        <v>2</v>
      </c>
      <c r="AE48" s="48">
        <f t="shared" si="13"/>
        <v>4.75</v>
      </c>
      <c r="AF48" s="35">
        <v>5</v>
      </c>
      <c r="AG48">
        <v>5</v>
      </c>
      <c r="AH48">
        <v>5</v>
      </c>
      <c r="AI48">
        <v>5</v>
      </c>
      <c r="AJ48">
        <v>6</v>
      </c>
      <c r="AK48">
        <v>5</v>
      </c>
      <c r="AL48">
        <v>4</v>
      </c>
      <c r="AM48">
        <v>5</v>
      </c>
      <c r="AN48" s="48">
        <f t="shared" si="11"/>
        <v>5</v>
      </c>
      <c r="AO48">
        <v>6</v>
      </c>
      <c r="AP48">
        <v>5</v>
      </c>
      <c r="AQ48">
        <v>5</v>
      </c>
      <c r="AR48">
        <v>6</v>
      </c>
      <c r="AS48">
        <v>5</v>
      </c>
      <c r="AT48">
        <v>6</v>
      </c>
      <c r="AU48" s="48">
        <f t="shared" si="12"/>
        <v>5.4</v>
      </c>
      <c r="AV48">
        <v>5</v>
      </c>
      <c r="AW48">
        <f t="shared" si="23"/>
        <v>5</v>
      </c>
      <c r="AX48">
        <f t="shared" si="24"/>
        <v>1</v>
      </c>
      <c r="AY48">
        <f t="shared" si="25"/>
        <v>4.75</v>
      </c>
      <c r="AZ48">
        <f t="shared" si="26"/>
        <v>1</v>
      </c>
      <c r="BA48" t="s">
        <v>61</v>
      </c>
      <c r="BB48" t="s">
        <v>733</v>
      </c>
      <c r="BC48" t="s">
        <v>734</v>
      </c>
      <c r="BD48">
        <v>0</v>
      </c>
      <c r="BE48">
        <v>1</v>
      </c>
      <c r="BF48">
        <f t="shared" si="27"/>
        <v>1</v>
      </c>
      <c r="BG48">
        <v>1</v>
      </c>
      <c r="BH48">
        <v>2</v>
      </c>
      <c r="BI48">
        <f t="shared" si="28"/>
        <v>1</v>
      </c>
      <c r="BJ48" t="s">
        <v>64</v>
      </c>
      <c r="BK48" t="s">
        <v>65</v>
      </c>
      <c r="BL48" s="1">
        <v>3.4375E-3</v>
      </c>
      <c r="BM48" t="s">
        <v>735</v>
      </c>
      <c r="BN48" s="5" t="s">
        <v>1044</v>
      </c>
      <c r="BP48" s="11" t="b">
        <f t="shared" ca="1" si="33"/>
        <v>0</v>
      </c>
      <c r="BQ48" s="11" t="b">
        <f t="shared" ca="1" si="33"/>
        <v>0</v>
      </c>
      <c r="BR48" s="11" t="b">
        <f t="shared" ca="1" si="33"/>
        <v>0</v>
      </c>
      <c r="BS48" s="11" t="b">
        <f t="shared" ca="1" si="33"/>
        <v>0</v>
      </c>
      <c r="BT48" s="11" t="b">
        <f t="shared" ca="1" si="33"/>
        <v>0</v>
      </c>
      <c r="BU48" s="11" t="b">
        <f t="shared" ca="1" si="33"/>
        <v>0</v>
      </c>
      <c r="BX48" s="11" t="b">
        <f t="shared" ca="1" si="29"/>
        <v>0</v>
      </c>
      <c r="BY48" s="11" t="b">
        <f t="shared" si="31"/>
        <v>0</v>
      </c>
      <c r="BZ48" s="11" t="b">
        <f t="shared" ca="1" si="34"/>
        <v>0</v>
      </c>
      <c r="CA48" s="11" t="b">
        <f t="shared" ca="1" si="34"/>
        <v>0</v>
      </c>
      <c r="CB48" s="11" t="b">
        <f t="shared" ca="1" si="34"/>
        <v>0</v>
      </c>
      <c r="CC48" s="11" t="b">
        <f t="shared" ca="1" si="34"/>
        <v>0</v>
      </c>
      <c r="CD48" s="11" t="b">
        <f t="shared" ca="1" si="34"/>
        <v>0</v>
      </c>
      <c r="CE48" s="11" t="b">
        <f t="shared" ca="1" si="34"/>
        <v>0</v>
      </c>
      <c r="CF48" s="11" t="b">
        <f t="shared" ca="1" si="34"/>
        <v>0</v>
      </c>
      <c r="CG48" s="11" t="b">
        <f t="shared" ca="1" si="34"/>
        <v>0</v>
      </c>
      <c r="CH48" s="11" t="b">
        <f t="shared" ca="1" si="34"/>
        <v>0</v>
      </c>
      <c r="CI48" s="11" t="b">
        <f t="shared" ca="1" si="34"/>
        <v>0</v>
      </c>
      <c r="CJ48" s="11" t="b">
        <f t="shared" ca="1" si="34"/>
        <v>0</v>
      </c>
      <c r="CK48" s="11" t="b">
        <f t="shared" ca="1" si="34"/>
        <v>0</v>
      </c>
      <c r="CL48" s="11" t="b">
        <f t="shared" ca="1" si="34"/>
        <v>0</v>
      </c>
      <c r="CM48" s="11" t="b">
        <f t="shared" ca="1" si="34"/>
        <v>0</v>
      </c>
      <c r="CN48" s="11" t="b">
        <f t="shared" ca="1" si="32"/>
        <v>0</v>
      </c>
      <c r="CO48" s="11" t="b">
        <f t="shared" ca="1" si="30"/>
        <v>0</v>
      </c>
      <c r="CP48" t="s">
        <v>736</v>
      </c>
    </row>
    <row r="49" spans="1:94">
      <c r="A49" t="s">
        <v>759</v>
      </c>
      <c r="B49" t="s">
        <v>760</v>
      </c>
      <c r="C49" t="s">
        <v>562</v>
      </c>
      <c r="D49" t="s">
        <v>70</v>
      </c>
      <c r="E49" t="s">
        <v>55</v>
      </c>
      <c r="F49" t="s">
        <v>56</v>
      </c>
      <c r="G49" t="s">
        <v>72</v>
      </c>
      <c r="H49" t="s">
        <v>443</v>
      </c>
      <c r="I49" t="str">
        <f t="shared" si="22"/>
        <v xml:space="preserve">Portugal </v>
      </c>
      <c r="J49" t="s">
        <v>74</v>
      </c>
      <c r="K49" t="s">
        <v>60</v>
      </c>
      <c r="L49">
        <v>3</v>
      </c>
      <c r="M49">
        <v>4</v>
      </c>
      <c r="N49">
        <v>5</v>
      </c>
      <c r="O49">
        <v>1</v>
      </c>
      <c r="P49">
        <v>3</v>
      </c>
      <c r="Q49">
        <v>4</v>
      </c>
      <c r="R49">
        <v>1</v>
      </c>
      <c r="S49">
        <v>0</v>
      </c>
      <c r="U49">
        <v>5</v>
      </c>
      <c r="V49">
        <v>2</v>
      </c>
      <c r="W49">
        <v>6</v>
      </c>
      <c r="X49">
        <v>3</v>
      </c>
      <c r="Y49">
        <v>6</v>
      </c>
      <c r="Z49">
        <v>3</v>
      </c>
      <c r="AA49">
        <v>5</v>
      </c>
      <c r="AB49">
        <v>4</v>
      </c>
      <c r="AC49">
        <v>2</v>
      </c>
      <c r="AD49">
        <v>4</v>
      </c>
      <c r="AE49" s="48">
        <f t="shared" si="13"/>
        <v>4.125</v>
      </c>
      <c r="AF49" s="35">
        <v>2</v>
      </c>
      <c r="AG49">
        <v>5</v>
      </c>
      <c r="AH49">
        <v>5</v>
      </c>
      <c r="AI49">
        <v>4</v>
      </c>
      <c r="AJ49">
        <v>6</v>
      </c>
      <c r="AK49">
        <v>6</v>
      </c>
      <c r="AL49">
        <v>5</v>
      </c>
      <c r="AM49">
        <v>0</v>
      </c>
      <c r="AN49" s="48">
        <f t="shared" si="11"/>
        <v>4.125</v>
      </c>
      <c r="AO49">
        <v>6</v>
      </c>
      <c r="AP49">
        <v>6</v>
      </c>
      <c r="AQ49">
        <v>6</v>
      </c>
      <c r="AR49">
        <v>6</v>
      </c>
      <c r="AS49">
        <v>6</v>
      </c>
      <c r="AT49">
        <v>6</v>
      </c>
      <c r="AU49" s="48">
        <f t="shared" si="12"/>
        <v>6</v>
      </c>
      <c r="AV49">
        <v>0</v>
      </c>
      <c r="AW49">
        <f t="shared" si="23"/>
        <v>4.125</v>
      </c>
      <c r="AX49">
        <f t="shared" si="24"/>
        <v>1</v>
      </c>
      <c r="AY49">
        <f t="shared" si="25"/>
        <v>4.125</v>
      </c>
      <c r="AZ49">
        <f t="shared" si="26"/>
        <v>1</v>
      </c>
      <c r="BA49" t="s">
        <v>282</v>
      </c>
      <c r="BB49" t="s">
        <v>746</v>
      </c>
      <c r="BC49" t="s">
        <v>284</v>
      </c>
      <c r="BD49">
        <v>2</v>
      </c>
      <c r="BF49">
        <f t="shared" si="27"/>
        <v>2</v>
      </c>
      <c r="BG49">
        <v>1</v>
      </c>
      <c r="BH49">
        <v>3</v>
      </c>
      <c r="BI49">
        <f t="shared" si="28"/>
        <v>1</v>
      </c>
      <c r="BJ49" t="s">
        <v>761</v>
      </c>
      <c r="BK49" t="s">
        <v>370</v>
      </c>
      <c r="BL49" s="1">
        <v>4.2939814814814811E-3</v>
      </c>
      <c r="BN49" s="5" t="s">
        <v>1041</v>
      </c>
      <c r="BP49" s="11" t="b">
        <f t="shared" ca="1" si="33"/>
        <v>0</v>
      </c>
      <c r="BQ49" s="11" t="b">
        <f t="shared" ca="1" si="33"/>
        <v>0</v>
      </c>
      <c r="BR49" s="11" t="b">
        <f t="shared" ca="1" si="33"/>
        <v>0</v>
      </c>
      <c r="BS49" s="11" t="b">
        <f t="shared" ca="1" si="33"/>
        <v>0</v>
      </c>
      <c r="BT49" s="11" t="b">
        <f t="shared" ca="1" si="33"/>
        <v>0</v>
      </c>
      <c r="BU49" s="11" t="b">
        <f t="shared" ca="1" si="33"/>
        <v>0</v>
      </c>
      <c r="BX49" s="11" t="b">
        <f t="shared" ca="1" si="29"/>
        <v>0</v>
      </c>
      <c r="BY49" s="11" t="b">
        <f t="shared" si="31"/>
        <v>0</v>
      </c>
      <c r="BZ49" s="11" t="b">
        <f t="shared" ca="1" si="34"/>
        <v>0</v>
      </c>
      <c r="CA49" s="11" t="b">
        <f t="shared" ca="1" si="34"/>
        <v>0</v>
      </c>
      <c r="CB49" s="11" t="b">
        <f t="shared" ca="1" si="34"/>
        <v>0</v>
      </c>
      <c r="CC49" s="11" t="b">
        <f t="shared" ca="1" si="34"/>
        <v>0</v>
      </c>
      <c r="CD49" s="11" t="b">
        <f t="shared" ca="1" si="34"/>
        <v>0</v>
      </c>
      <c r="CE49" s="11" t="b">
        <f t="shared" ca="1" si="34"/>
        <v>0</v>
      </c>
      <c r="CF49" s="11" t="b">
        <f t="shared" ca="1" si="34"/>
        <v>0</v>
      </c>
      <c r="CG49" s="11" t="b">
        <f t="shared" ca="1" si="34"/>
        <v>0</v>
      </c>
      <c r="CH49" s="11" t="b">
        <f t="shared" ca="1" si="34"/>
        <v>0</v>
      </c>
      <c r="CI49" s="11" t="b">
        <f t="shared" ca="1" si="34"/>
        <v>0</v>
      </c>
      <c r="CJ49" s="11" t="b">
        <f t="shared" ca="1" si="34"/>
        <v>0</v>
      </c>
      <c r="CK49" s="11" t="b">
        <f t="shared" ca="1" si="34"/>
        <v>0</v>
      </c>
      <c r="CL49" s="11" t="b">
        <f t="shared" ca="1" si="34"/>
        <v>0</v>
      </c>
      <c r="CM49" s="11" t="b">
        <f t="shared" ca="1" si="34"/>
        <v>0</v>
      </c>
      <c r="CN49" s="11" t="b">
        <f t="shared" ca="1" si="32"/>
        <v>0</v>
      </c>
      <c r="CO49" s="11" t="b">
        <f t="shared" ca="1" si="30"/>
        <v>0</v>
      </c>
    </row>
    <row r="50" spans="1:94">
      <c r="A50" t="s">
        <v>770</v>
      </c>
      <c r="B50" t="s">
        <v>771</v>
      </c>
      <c r="C50" t="s">
        <v>562</v>
      </c>
      <c r="D50" t="s">
        <v>70</v>
      </c>
      <c r="E50" t="s">
        <v>144</v>
      </c>
      <c r="F50" t="s">
        <v>56</v>
      </c>
      <c r="G50" t="s">
        <v>72</v>
      </c>
      <c r="H50" t="s">
        <v>772</v>
      </c>
      <c r="I50" t="str">
        <f t="shared" si="22"/>
        <v>Brazil</v>
      </c>
      <c r="J50" t="s">
        <v>74</v>
      </c>
      <c r="K50" t="s">
        <v>60</v>
      </c>
      <c r="L50">
        <v>5</v>
      </c>
      <c r="M50">
        <v>3</v>
      </c>
      <c r="N50">
        <v>4</v>
      </c>
      <c r="O50">
        <v>3</v>
      </c>
      <c r="P50">
        <v>5</v>
      </c>
      <c r="Q50">
        <v>5</v>
      </c>
      <c r="R50">
        <v>4</v>
      </c>
      <c r="S50">
        <v>0</v>
      </c>
      <c r="U50">
        <v>4</v>
      </c>
      <c r="V50">
        <v>6</v>
      </c>
      <c r="W50">
        <v>6</v>
      </c>
      <c r="X50">
        <v>6</v>
      </c>
      <c r="Y50">
        <v>6</v>
      </c>
      <c r="Z50">
        <v>6</v>
      </c>
      <c r="AA50">
        <v>6</v>
      </c>
      <c r="AB50">
        <v>5</v>
      </c>
      <c r="AC50">
        <v>0</v>
      </c>
      <c r="AD50">
        <v>6</v>
      </c>
      <c r="AE50" s="48">
        <f t="shared" si="13"/>
        <v>5.875</v>
      </c>
      <c r="AF50" s="35">
        <v>5</v>
      </c>
      <c r="AG50">
        <v>6</v>
      </c>
      <c r="AH50">
        <v>6</v>
      </c>
      <c r="AI50">
        <v>6</v>
      </c>
      <c r="AJ50">
        <v>6</v>
      </c>
      <c r="AK50">
        <v>6</v>
      </c>
      <c r="AL50">
        <v>6</v>
      </c>
      <c r="AM50">
        <v>5</v>
      </c>
      <c r="AN50" s="48">
        <f t="shared" si="11"/>
        <v>5.75</v>
      </c>
      <c r="AO50">
        <v>6</v>
      </c>
      <c r="AP50">
        <v>6</v>
      </c>
      <c r="AQ50">
        <v>6</v>
      </c>
      <c r="AR50">
        <v>6</v>
      </c>
      <c r="AS50">
        <v>6</v>
      </c>
      <c r="AT50">
        <v>6</v>
      </c>
      <c r="AU50" s="48">
        <f t="shared" si="12"/>
        <v>6</v>
      </c>
      <c r="AV50">
        <v>2</v>
      </c>
      <c r="AW50">
        <f t="shared" si="23"/>
        <v>5.75</v>
      </c>
      <c r="AX50">
        <f t="shared" si="24"/>
        <v>1</v>
      </c>
      <c r="AY50">
        <f t="shared" si="25"/>
        <v>5.875</v>
      </c>
      <c r="AZ50">
        <f t="shared" si="26"/>
        <v>1</v>
      </c>
      <c r="BA50" t="s">
        <v>61</v>
      </c>
      <c r="BB50" t="s">
        <v>552</v>
      </c>
      <c r="BC50" t="s">
        <v>563</v>
      </c>
      <c r="BD50">
        <v>0</v>
      </c>
      <c r="BE50">
        <v>3</v>
      </c>
      <c r="BF50">
        <f t="shared" si="27"/>
        <v>3</v>
      </c>
      <c r="BG50">
        <v>1</v>
      </c>
      <c r="BH50">
        <v>3</v>
      </c>
      <c r="BI50">
        <f t="shared" si="28"/>
        <v>1</v>
      </c>
      <c r="BJ50" t="s">
        <v>181</v>
      </c>
      <c r="BK50" t="s">
        <v>65</v>
      </c>
      <c r="BL50" s="1">
        <v>8.611111111111111E-3</v>
      </c>
      <c r="BM50" t="s">
        <v>773</v>
      </c>
      <c r="BN50" s="5" t="s">
        <v>1041</v>
      </c>
      <c r="BP50" s="11" t="b">
        <f t="shared" ca="1" si="33"/>
        <v>0</v>
      </c>
      <c r="BQ50" s="11" t="b">
        <f t="shared" ca="1" si="33"/>
        <v>0</v>
      </c>
      <c r="BR50" s="11" t="b">
        <f t="shared" ca="1" si="33"/>
        <v>0</v>
      </c>
      <c r="BS50" s="11" t="b">
        <f t="shared" ca="1" si="33"/>
        <v>0</v>
      </c>
      <c r="BT50" s="11" t="b">
        <f t="shared" ca="1" si="33"/>
        <v>0</v>
      </c>
      <c r="BU50" s="11" t="b">
        <f t="shared" ca="1" si="33"/>
        <v>0</v>
      </c>
      <c r="BX50" s="11" t="b">
        <f t="shared" ca="1" si="29"/>
        <v>0</v>
      </c>
      <c r="BY50" s="11" t="b">
        <f t="shared" si="31"/>
        <v>0</v>
      </c>
      <c r="BZ50" s="11" t="b">
        <f t="shared" ca="1" si="34"/>
        <v>0</v>
      </c>
      <c r="CA50" s="11" t="b">
        <f t="shared" ca="1" si="34"/>
        <v>0</v>
      </c>
      <c r="CB50" s="11" t="b">
        <f t="shared" ca="1" si="34"/>
        <v>0</v>
      </c>
      <c r="CC50" s="11" t="b">
        <f t="shared" ca="1" si="34"/>
        <v>0</v>
      </c>
      <c r="CD50" s="11" t="b">
        <f t="shared" ca="1" si="34"/>
        <v>0</v>
      </c>
      <c r="CE50" s="11" t="b">
        <f t="shared" ca="1" si="34"/>
        <v>0</v>
      </c>
      <c r="CF50" s="11" t="b">
        <f t="shared" ca="1" si="34"/>
        <v>0</v>
      </c>
      <c r="CG50" s="11" t="b">
        <f t="shared" ca="1" si="34"/>
        <v>0</v>
      </c>
      <c r="CH50" s="11" t="b">
        <f t="shared" ca="1" si="34"/>
        <v>0</v>
      </c>
      <c r="CI50" s="11" t="b">
        <f t="shared" ca="1" si="34"/>
        <v>0</v>
      </c>
      <c r="CJ50" s="11" t="b">
        <f t="shared" ca="1" si="34"/>
        <v>0</v>
      </c>
      <c r="CK50" s="11" t="b">
        <f t="shared" ca="1" si="34"/>
        <v>0</v>
      </c>
      <c r="CL50" s="11" t="b">
        <f t="shared" ca="1" si="34"/>
        <v>0</v>
      </c>
      <c r="CM50" s="11" t="b">
        <f t="shared" ca="1" si="34"/>
        <v>0</v>
      </c>
      <c r="CN50" s="11" t="b">
        <f t="shared" ca="1" si="32"/>
        <v>0</v>
      </c>
      <c r="CO50" s="11" t="b">
        <f t="shared" ca="1" si="30"/>
        <v>0</v>
      </c>
      <c r="CP50" t="s">
        <v>774</v>
      </c>
    </row>
    <row r="51" spans="1:94">
      <c r="A51" t="s">
        <v>796</v>
      </c>
      <c r="B51" t="s">
        <v>797</v>
      </c>
      <c r="C51" t="s">
        <v>562</v>
      </c>
      <c r="D51" t="s">
        <v>70</v>
      </c>
      <c r="E51" t="s">
        <v>95</v>
      </c>
      <c r="F51" t="s">
        <v>132</v>
      </c>
      <c r="G51" t="s">
        <v>96</v>
      </c>
      <c r="H51" t="s">
        <v>138</v>
      </c>
      <c r="I51" t="str">
        <f t="shared" si="22"/>
        <v>India</v>
      </c>
      <c r="J51" t="s">
        <v>74</v>
      </c>
      <c r="K51" t="s">
        <v>85</v>
      </c>
      <c r="L51">
        <v>2</v>
      </c>
      <c r="M51">
        <v>3</v>
      </c>
      <c r="N51">
        <v>3</v>
      </c>
      <c r="O51">
        <v>4</v>
      </c>
      <c r="P51">
        <v>5</v>
      </c>
      <c r="Q51">
        <v>3</v>
      </c>
      <c r="R51">
        <v>2</v>
      </c>
      <c r="S51">
        <v>0</v>
      </c>
      <c r="U51">
        <v>4</v>
      </c>
      <c r="V51">
        <v>5</v>
      </c>
      <c r="W51">
        <v>6</v>
      </c>
      <c r="X51">
        <v>4</v>
      </c>
      <c r="Y51">
        <v>4</v>
      </c>
      <c r="Z51">
        <v>6</v>
      </c>
      <c r="AA51">
        <v>6</v>
      </c>
      <c r="AB51">
        <v>5</v>
      </c>
      <c r="AC51">
        <v>1</v>
      </c>
      <c r="AD51">
        <v>5</v>
      </c>
      <c r="AE51" s="48">
        <f t="shared" si="13"/>
        <v>5.125</v>
      </c>
      <c r="AF51" s="35">
        <v>3</v>
      </c>
      <c r="AG51">
        <v>1</v>
      </c>
      <c r="AH51">
        <v>4</v>
      </c>
      <c r="AI51">
        <v>2</v>
      </c>
      <c r="AJ51">
        <v>6</v>
      </c>
      <c r="AK51">
        <v>5</v>
      </c>
      <c r="AL51">
        <v>5</v>
      </c>
      <c r="AM51">
        <v>2</v>
      </c>
      <c r="AN51" s="48">
        <f t="shared" si="11"/>
        <v>3.5</v>
      </c>
      <c r="AO51">
        <v>5</v>
      </c>
      <c r="AP51">
        <v>5</v>
      </c>
      <c r="AQ51">
        <v>5</v>
      </c>
      <c r="AR51">
        <v>5</v>
      </c>
      <c r="AS51">
        <v>5</v>
      </c>
      <c r="AT51">
        <v>6</v>
      </c>
      <c r="AU51" s="48">
        <f t="shared" si="12"/>
        <v>5</v>
      </c>
      <c r="AV51">
        <v>6</v>
      </c>
      <c r="AW51">
        <f t="shared" si="23"/>
        <v>3.5</v>
      </c>
      <c r="AX51">
        <f t="shared" si="24"/>
        <v>1</v>
      </c>
      <c r="AY51">
        <f t="shared" si="25"/>
        <v>5.125</v>
      </c>
      <c r="AZ51">
        <f t="shared" si="26"/>
        <v>1</v>
      </c>
      <c r="BA51" t="s">
        <v>61</v>
      </c>
      <c r="BB51" t="s">
        <v>634</v>
      </c>
      <c r="BC51" t="s">
        <v>798</v>
      </c>
      <c r="BD51">
        <v>0</v>
      </c>
      <c r="BE51">
        <v>2</v>
      </c>
      <c r="BF51">
        <f t="shared" si="27"/>
        <v>2</v>
      </c>
      <c r="BG51">
        <v>1</v>
      </c>
      <c r="BH51">
        <v>3</v>
      </c>
      <c r="BI51">
        <f t="shared" si="28"/>
        <v>1</v>
      </c>
      <c r="BJ51" t="s">
        <v>64</v>
      </c>
      <c r="BK51" t="s">
        <v>65</v>
      </c>
      <c r="BL51" s="1">
        <v>1.0844907407407407E-2</v>
      </c>
      <c r="BM51" t="s">
        <v>799</v>
      </c>
      <c r="BN51" s="5" t="s">
        <v>1042</v>
      </c>
      <c r="BP51" s="11" t="b">
        <f t="shared" ref="BP51:BU60" ca="1" si="35">ISNUMBER(SEARCH(BP$2,$BO51))</f>
        <v>0</v>
      </c>
      <c r="BQ51" s="11" t="b">
        <f t="shared" ca="1" si="35"/>
        <v>0</v>
      </c>
      <c r="BR51" s="11" t="b">
        <f t="shared" ca="1" si="35"/>
        <v>0</v>
      </c>
      <c r="BS51" s="11" t="b">
        <f t="shared" ca="1" si="35"/>
        <v>0</v>
      </c>
      <c r="BT51" s="11" t="b">
        <f t="shared" ca="1" si="35"/>
        <v>0</v>
      </c>
      <c r="BU51" s="11" t="b">
        <f t="shared" ca="1" si="35"/>
        <v>0</v>
      </c>
      <c r="BV51" s="5" t="s">
        <v>1089</v>
      </c>
      <c r="BW51" s="5" t="s">
        <v>1090</v>
      </c>
      <c r="BX51" s="11" t="b">
        <f t="shared" ca="1" si="29"/>
        <v>0</v>
      </c>
      <c r="BY51" s="11" t="b">
        <f t="shared" si="31"/>
        <v>1</v>
      </c>
      <c r="BZ51" s="11" t="b">
        <f t="shared" ref="BZ51:CM60" ca="1" si="36">ISNUMBER(SEARCH(BZ$2,$BV51))</f>
        <v>0</v>
      </c>
      <c r="CA51" s="11" t="b">
        <f t="shared" ca="1" si="36"/>
        <v>0</v>
      </c>
      <c r="CB51" s="11" t="b">
        <f t="shared" ca="1" si="36"/>
        <v>0</v>
      </c>
      <c r="CC51" s="11" t="b">
        <f t="shared" ca="1" si="36"/>
        <v>0</v>
      </c>
      <c r="CD51" s="11" t="b">
        <f t="shared" ca="1" si="36"/>
        <v>0</v>
      </c>
      <c r="CE51" s="11" t="b">
        <f t="shared" ca="1" si="36"/>
        <v>1</v>
      </c>
      <c r="CF51" s="11" t="b">
        <f t="shared" ca="1" si="36"/>
        <v>0</v>
      </c>
      <c r="CG51" s="11" t="b">
        <f t="shared" ca="1" si="36"/>
        <v>0</v>
      </c>
      <c r="CH51" s="11" t="b">
        <f t="shared" ca="1" si="36"/>
        <v>0</v>
      </c>
      <c r="CI51" s="11" t="b">
        <f t="shared" ca="1" si="36"/>
        <v>0</v>
      </c>
      <c r="CJ51" s="11" t="b">
        <f t="shared" ca="1" si="36"/>
        <v>0</v>
      </c>
      <c r="CK51" s="11" t="b">
        <f t="shared" ca="1" si="36"/>
        <v>0</v>
      </c>
      <c r="CL51" s="11" t="b">
        <f t="shared" ca="1" si="36"/>
        <v>0</v>
      </c>
      <c r="CM51" s="11" t="b">
        <f t="shared" ca="1" si="36"/>
        <v>0</v>
      </c>
      <c r="CN51" s="11" t="b">
        <f t="shared" ca="1" si="32"/>
        <v>0</v>
      </c>
      <c r="CO51" s="11" t="b">
        <f t="shared" ca="1" si="30"/>
        <v>0</v>
      </c>
    </row>
    <row r="52" spans="1:94">
      <c r="A52" t="s">
        <v>806</v>
      </c>
      <c r="B52" t="s">
        <v>807</v>
      </c>
      <c r="C52" t="s">
        <v>802</v>
      </c>
      <c r="D52" t="s">
        <v>54</v>
      </c>
      <c r="E52" t="s">
        <v>144</v>
      </c>
      <c r="F52" t="s">
        <v>116</v>
      </c>
      <c r="G52" t="s">
        <v>96</v>
      </c>
      <c r="H52" t="s">
        <v>58</v>
      </c>
      <c r="I52" t="str">
        <f t="shared" si="22"/>
        <v>Portugal</v>
      </c>
      <c r="J52" t="s">
        <v>59</v>
      </c>
      <c r="K52" t="s">
        <v>60</v>
      </c>
      <c r="L52">
        <v>4</v>
      </c>
      <c r="M52">
        <v>1</v>
      </c>
      <c r="N52">
        <v>4</v>
      </c>
      <c r="O52">
        <v>3</v>
      </c>
      <c r="P52">
        <v>1</v>
      </c>
      <c r="Q52">
        <v>5</v>
      </c>
      <c r="R52">
        <v>2</v>
      </c>
      <c r="S52">
        <v>0</v>
      </c>
      <c r="U52">
        <v>5</v>
      </c>
      <c r="V52">
        <v>5</v>
      </c>
      <c r="W52">
        <v>6</v>
      </c>
      <c r="X52">
        <v>3</v>
      </c>
      <c r="Y52">
        <v>3</v>
      </c>
      <c r="Z52">
        <v>4</v>
      </c>
      <c r="AA52">
        <v>5</v>
      </c>
      <c r="AB52">
        <v>3</v>
      </c>
      <c r="AC52">
        <v>3</v>
      </c>
      <c r="AD52">
        <v>3</v>
      </c>
      <c r="AE52" s="48">
        <f t="shared" si="13"/>
        <v>4</v>
      </c>
      <c r="AF52" s="35">
        <v>6</v>
      </c>
      <c r="AG52">
        <v>6</v>
      </c>
      <c r="AH52">
        <v>6</v>
      </c>
      <c r="AI52">
        <v>6</v>
      </c>
      <c r="AJ52">
        <v>6</v>
      </c>
      <c r="AK52">
        <v>6</v>
      </c>
      <c r="AL52">
        <v>4</v>
      </c>
      <c r="AM52">
        <v>2</v>
      </c>
      <c r="AN52" s="48">
        <f t="shared" si="11"/>
        <v>5.25</v>
      </c>
      <c r="AO52">
        <v>6</v>
      </c>
      <c r="AP52">
        <v>6</v>
      </c>
      <c r="AQ52">
        <v>6</v>
      </c>
      <c r="AR52">
        <v>6</v>
      </c>
      <c r="AS52">
        <v>6</v>
      </c>
      <c r="AT52">
        <v>6</v>
      </c>
      <c r="AU52" s="48">
        <f t="shared" si="12"/>
        <v>6</v>
      </c>
      <c r="AV52">
        <v>6</v>
      </c>
      <c r="AW52">
        <f t="shared" si="23"/>
        <v>5.25</v>
      </c>
      <c r="AX52">
        <f t="shared" si="24"/>
        <v>1</v>
      </c>
      <c r="AY52">
        <f t="shared" si="25"/>
        <v>4</v>
      </c>
      <c r="AZ52">
        <f t="shared" si="26"/>
        <v>1</v>
      </c>
      <c r="BA52" t="s">
        <v>297</v>
      </c>
      <c r="BB52" t="s">
        <v>808</v>
      </c>
      <c r="BC52" t="s">
        <v>809</v>
      </c>
      <c r="BD52">
        <v>1</v>
      </c>
      <c r="BF52">
        <f t="shared" si="27"/>
        <v>1</v>
      </c>
      <c r="BG52">
        <v>1</v>
      </c>
      <c r="BH52">
        <v>3</v>
      </c>
      <c r="BI52">
        <f t="shared" si="28"/>
        <v>1</v>
      </c>
      <c r="BJ52" t="s">
        <v>315</v>
      </c>
      <c r="BK52" t="s">
        <v>316</v>
      </c>
      <c r="BL52" s="1">
        <v>4.2939814814814811E-3</v>
      </c>
      <c r="BN52" s="5" t="s">
        <v>1041</v>
      </c>
      <c r="BP52" s="11" t="b">
        <f t="shared" ca="1" si="35"/>
        <v>0</v>
      </c>
      <c r="BQ52" s="11" t="b">
        <f t="shared" ca="1" si="35"/>
        <v>0</v>
      </c>
      <c r="BR52" s="11" t="b">
        <f t="shared" ca="1" si="35"/>
        <v>0</v>
      </c>
      <c r="BS52" s="11" t="b">
        <f t="shared" ca="1" si="35"/>
        <v>0</v>
      </c>
      <c r="BT52" s="11" t="b">
        <f t="shared" ca="1" si="35"/>
        <v>0</v>
      </c>
      <c r="BU52" s="11" t="b">
        <f t="shared" ca="1" si="35"/>
        <v>0</v>
      </c>
      <c r="BX52" s="11" t="b">
        <f t="shared" ca="1" si="29"/>
        <v>0</v>
      </c>
      <c r="BY52" s="11" t="b">
        <f t="shared" si="31"/>
        <v>0</v>
      </c>
      <c r="BZ52" s="11" t="b">
        <f t="shared" ca="1" si="36"/>
        <v>0</v>
      </c>
      <c r="CA52" s="11" t="b">
        <f t="shared" ca="1" si="36"/>
        <v>0</v>
      </c>
      <c r="CB52" s="11" t="b">
        <f t="shared" ca="1" si="36"/>
        <v>0</v>
      </c>
      <c r="CC52" s="11" t="b">
        <f t="shared" ca="1" si="36"/>
        <v>0</v>
      </c>
      <c r="CD52" s="11" t="b">
        <f t="shared" ca="1" si="36"/>
        <v>0</v>
      </c>
      <c r="CE52" s="11" t="b">
        <f t="shared" ca="1" si="36"/>
        <v>0</v>
      </c>
      <c r="CF52" s="11" t="b">
        <f t="shared" ca="1" si="36"/>
        <v>0</v>
      </c>
      <c r="CG52" s="11" t="b">
        <f t="shared" ca="1" si="36"/>
        <v>0</v>
      </c>
      <c r="CH52" s="11" t="b">
        <f t="shared" ca="1" si="36"/>
        <v>0</v>
      </c>
      <c r="CI52" s="11" t="b">
        <f t="shared" ca="1" si="36"/>
        <v>0</v>
      </c>
      <c r="CJ52" s="11" t="b">
        <f t="shared" ca="1" si="36"/>
        <v>0</v>
      </c>
      <c r="CK52" s="11" t="b">
        <f t="shared" ca="1" si="36"/>
        <v>0</v>
      </c>
      <c r="CL52" s="11" t="b">
        <f t="shared" ca="1" si="36"/>
        <v>0</v>
      </c>
      <c r="CM52" s="11" t="b">
        <f t="shared" ca="1" si="36"/>
        <v>0</v>
      </c>
      <c r="CN52" s="11" t="b">
        <f t="shared" ca="1" si="32"/>
        <v>0</v>
      </c>
      <c r="CO52" s="11" t="b">
        <f t="shared" ca="1" si="30"/>
        <v>0</v>
      </c>
    </row>
    <row r="53" spans="1:94">
      <c r="A53" t="s">
        <v>834</v>
      </c>
      <c r="B53" t="s">
        <v>835</v>
      </c>
      <c r="C53" t="s">
        <v>802</v>
      </c>
      <c r="D53" t="s">
        <v>54</v>
      </c>
      <c r="E53" t="s">
        <v>71</v>
      </c>
      <c r="F53" t="s">
        <v>116</v>
      </c>
      <c r="G53" t="s">
        <v>72</v>
      </c>
      <c r="H53" t="s">
        <v>185</v>
      </c>
      <c r="I53" t="str">
        <f t="shared" si="22"/>
        <v>Italy</v>
      </c>
      <c r="J53" t="s">
        <v>59</v>
      </c>
      <c r="K53" t="s">
        <v>60</v>
      </c>
      <c r="L53">
        <v>2</v>
      </c>
      <c r="M53">
        <v>3</v>
      </c>
      <c r="N53">
        <v>3</v>
      </c>
      <c r="O53">
        <v>4</v>
      </c>
      <c r="P53">
        <v>3</v>
      </c>
      <c r="Q53">
        <v>0</v>
      </c>
      <c r="R53">
        <v>2</v>
      </c>
      <c r="S53">
        <v>0</v>
      </c>
      <c r="U53">
        <v>4</v>
      </c>
      <c r="V53">
        <v>6</v>
      </c>
      <c r="W53">
        <v>6</v>
      </c>
      <c r="X53">
        <v>3</v>
      </c>
      <c r="Y53">
        <v>6</v>
      </c>
      <c r="Z53">
        <v>5</v>
      </c>
      <c r="AA53">
        <v>5</v>
      </c>
      <c r="AB53">
        <v>3</v>
      </c>
      <c r="AC53">
        <v>3</v>
      </c>
      <c r="AD53">
        <v>3</v>
      </c>
      <c r="AE53" s="48">
        <f t="shared" si="13"/>
        <v>4.625</v>
      </c>
      <c r="AF53" s="35">
        <v>3</v>
      </c>
      <c r="AG53">
        <v>5</v>
      </c>
      <c r="AH53">
        <v>4</v>
      </c>
      <c r="AI53">
        <v>5</v>
      </c>
      <c r="AJ53">
        <v>6</v>
      </c>
      <c r="AK53">
        <v>5</v>
      </c>
      <c r="AL53">
        <v>5</v>
      </c>
      <c r="AM53">
        <v>4</v>
      </c>
      <c r="AN53" s="48">
        <f t="shared" si="11"/>
        <v>4.625</v>
      </c>
      <c r="AO53">
        <v>3</v>
      </c>
      <c r="AP53">
        <v>3</v>
      </c>
      <c r="AQ53">
        <v>3</v>
      </c>
      <c r="AR53">
        <v>3</v>
      </c>
      <c r="AS53">
        <v>3</v>
      </c>
      <c r="AT53">
        <v>6</v>
      </c>
      <c r="AU53" s="48">
        <f t="shared" si="12"/>
        <v>3</v>
      </c>
      <c r="AV53">
        <v>3</v>
      </c>
      <c r="AW53">
        <f t="shared" si="23"/>
        <v>4.625</v>
      </c>
      <c r="AX53">
        <f t="shared" si="24"/>
        <v>1</v>
      </c>
      <c r="AY53">
        <f t="shared" si="25"/>
        <v>4.625</v>
      </c>
      <c r="AZ53">
        <f t="shared" si="26"/>
        <v>1</v>
      </c>
      <c r="BA53" t="s">
        <v>297</v>
      </c>
      <c r="BB53" t="s">
        <v>326</v>
      </c>
      <c r="BC53" t="s">
        <v>836</v>
      </c>
      <c r="BD53">
        <v>2</v>
      </c>
      <c r="BF53">
        <f t="shared" si="27"/>
        <v>2</v>
      </c>
      <c r="BG53">
        <v>1</v>
      </c>
      <c r="BH53">
        <v>2</v>
      </c>
      <c r="BI53">
        <f t="shared" si="28"/>
        <v>1</v>
      </c>
      <c r="BJ53" t="s">
        <v>545</v>
      </c>
      <c r="BK53" t="s">
        <v>301</v>
      </c>
      <c r="BL53" s="1">
        <v>4.0972222222222226E-3</v>
      </c>
      <c r="BN53" s="5" t="s">
        <v>1041</v>
      </c>
      <c r="BP53" s="11" t="b">
        <f t="shared" ca="1" si="35"/>
        <v>0</v>
      </c>
      <c r="BQ53" s="11" t="b">
        <f t="shared" ca="1" si="35"/>
        <v>0</v>
      </c>
      <c r="BR53" s="11" t="b">
        <f t="shared" ca="1" si="35"/>
        <v>0</v>
      </c>
      <c r="BS53" s="11" t="b">
        <f t="shared" ca="1" si="35"/>
        <v>0</v>
      </c>
      <c r="BT53" s="11" t="b">
        <f t="shared" ca="1" si="35"/>
        <v>0</v>
      </c>
      <c r="BU53" s="11" t="b">
        <f t="shared" ca="1" si="35"/>
        <v>0</v>
      </c>
      <c r="BX53" s="11" t="b">
        <f t="shared" ca="1" si="29"/>
        <v>0</v>
      </c>
      <c r="BY53" s="11" t="b">
        <f t="shared" si="31"/>
        <v>0</v>
      </c>
      <c r="BZ53" s="11" t="b">
        <f t="shared" ca="1" si="36"/>
        <v>0</v>
      </c>
      <c r="CA53" s="11" t="b">
        <f t="shared" ca="1" si="36"/>
        <v>0</v>
      </c>
      <c r="CB53" s="11" t="b">
        <f t="shared" ca="1" si="36"/>
        <v>0</v>
      </c>
      <c r="CC53" s="11" t="b">
        <f t="shared" ca="1" si="36"/>
        <v>0</v>
      </c>
      <c r="CD53" s="11" t="b">
        <f t="shared" ca="1" si="36"/>
        <v>0</v>
      </c>
      <c r="CE53" s="11" t="b">
        <f t="shared" ca="1" si="36"/>
        <v>0</v>
      </c>
      <c r="CF53" s="11" t="b">
        <f t="shared" ca="1" si="36"/>
        <v>0</v>
      </c>
      <c r="CG53" s="11" t="b">
        <f t="shared" ca="1" si="36"/>
        <v>0</v>
      </c>
      <c r="CH53" s="11" t="b">
        <f t="shared" ca="1" si="36"/>
        <v>0</v>
      </c>
      <c r="CI53" s="11" t="b">
        <f t="shared" ca="1" si="36"/>
        <v>0</v>
      </c>
      <c r="CJ53" s="11" t="b">
        <f t="shared" ca="1" si="36"/>
        <v>0</v>
      </c>
      <c r="CK53" s="11" t="b">
        <f t="shared" ca="1" si="36"/>
        <v>0</v>
      </c>
      <c r="CL53" s="11" t="b">
        <f t="shared" ca="1" si="36"/>
        <v>0</v>
      </c>
      <c r="CM53" s="11" t="b">
        <f t="shared" ca="1" si="36"/>
        <v>0</v>
      </c>
      <c r="CN53" s="11" t="b">
        <f t="shared" ca="1" si="32"/>
        <v>0</v>
      </c>
      <c r="CO53" s="11" t="b">
        <f t="shared" ca="1" si="30"/>
        <v>0</v>
      </c>
    </row>
    <row r="54" spans="1:94">
      <c r="A54" t="s">
        <v>842</v>
      </c>
      <c r="B54" t="s">
        <v>843</v>
      </c>
      <c r="C54" t="s">
        <v>802</v>
      </c>
      <c r="D54" t="s">
        <v>70</v>
      </c>
      <c r="E54" t="s">
        <v>55</v>
      </c>
      <c r="F54" t="s">
        <v>56</v>
      </c>
      <c r="G54" t="s">
        <v>72</v>
      </c>
      <c r="H54" t="s">
        <v>844</v>
      </c>
      <c r="I54" t="str">
        <f t="shared" si="22"/>
        <v>France</v>
      </c>
      <c r="J54" t="s">
        <v>74</v>
      </c>
      <c r="K54" t="s">
        <v>60</v>
      </c>
      <c r="L54">
        <v>1</v>
      </c>
      <c r="M54">
        <v>3</v>
      </c>
      <c r="N54">
        <v>4</v>
      </c>
      <c r="O54">
        <v>4</v>
      </c>
      <c r="P54">
        <v>4</v>
      </c>
      <c r="Q54">
        <v>4</v>
      </c>
      <c r="R54">
        <v>5</v>
      </c>
      <c r="S54">
        <v>0</v>
      </c>
      <c r="U54">
        <v>4</v>
      </c>
      <c r="V54">
        <v>4</v>
      </c>
      <c r="W54">
        <v>6</v>
      </c>
      <c r="X54">
        <v>4</v>
      </c>
      <c r="Y54">
        <v>6</v>
      </c>
      <c r="Z54">
        <v>5</v>
      </c>
      <c r="AA54">
        <v>6</v>
      </c>
      <c r="AB54">
        <v>3</v>
      </c>
      <c r="AC54">
        <v>0</v>
      </c>
      <c r="AD54">
        <v>6</v>
      </c>
      <c r="AE54" s="48">
        <f t="shared" si="13"/>
        <v>5</v>
      </c>
      <c r="AF54" s="35">
        <v>3</v>
      </c>
      <c r="AG54">
        <v>4</v>
      </c>
      <c r="AH54">
        <v>4</v>
      </c>
      <c r="AI54">
        <v>2</v>
      </c>
      <c r="AJ54">
        <v>5</v>
      </c>
      <c r="AK54">
        <v>3</v>
      </c>
      <c r="AL54">
        <v>5</v>
      </c>
      <c r="AM54">
        <v>6</v>
      </c>
      <c r="AN54" s="48">
        <f t="shared" si="11"/>
        <v>4</v>
      </c>
      <c r="AO54">
        <v>0</v>
      </c>
      <c r="AP54">
        <v>1</v>
      </c>
      <c r="AQ54">
        <v>1</v>
      </c>
      <c r="AR54">
        <v>1</v>
      </c>
      <c r="AS54">
        <v>1</v>
      </c>
      <c r="AT54">
        <v>6</v>
      </c>
      <c r="AU54" s="48">
        <f t="shared" si="12"/>
        <v>0.8</v>
      </c>
      <c r="AV54">
        <v>5</v>
      </c>
      <c r="AW54">
        <f t="shared" si="23"/>
        <v>4</v>
      </c>
      <c r="AX54">
        <f t="shared" si="24"/>
        <v>1</v>
      </c>
      <c r="AY54">
        <f t="shared" si="25"/>
        <v>5</v>
      </c>
      <c r="AZ54">
        <f t="shared" si="26"/>
        <v>1</v>
      </c>
      <c r="BA54" t="s">
        <v>297</v>
      </c>
      <c r="BB54" t="s">
        <v>326</v>
      </c>
      <c r="BC54" t="s">
        <v>836</v>
      </c>
      <c r="BD54">
        <v>1</v>
      </c>
      <c r="BF54">
        <f t="shared" si="27"/>
        <v>1</v>
      </c>
      <c r="BG54">
        <v>1</v>
      </c>
      <c r="BH54">
        <v>2</v>
      </c>
      <c r="BI54">
        <f t="shared" si="28"/>
        <v>1</v>
      </c>
      <c r="BJ54" t="s">
        <v>300</v>
      </c>
      <c r="BK54" t="s">
        <v>301</v>
      </c>
      <c r="BL54" s="1">
        <v>6.053240740740741E-3</v>
      </c>
      <c r="BN54" s="5" t="s">
        <v>1041</v>
      </c>
      <c r="BP54" s="11" t="b">
        <f t="shared" ca="1" si="35"/>
        <v>0</v>
      </c>
      <c r="BQ54" s="11" t="b">
        <f t="shared" ca="1" si="35"/>
        <v>0</v>
      </c>
      <c r="BR54" s="11" t="b">
        <f t="shared" ca="1" si="35"/>
        <v>0</v>
      </c>
      <c r="BS54" s="11" t="b">
        <f t="shared" ca="1" si="35"/>
        <v>0</v>
      </c>
      <c r="BT54" s="11" t="b">
        <f t="shared" ca="1" si="35"/>
        <v>0</v>
      </c>
      <c r="BU54" s="11" t="b">
        <f t="shared" ca="1" si="35"/>
        <v>0</v>
      </c>
      <c r="BX54" s="11" t="b">
        <f t="shared" ca="1" si="29"/>
        <v>0</v>
      </c>
      <c r="BY54" s="11" t="b">
        <f t="shared" si="31"/>
        <v>0</v>
      </c>
      <c r="BZ54" s="11" t="b">
        <f t="shared" ca="1" si="36"/>
        <v>0</v>
      </c>
      <c r="CA54" s="11" t="b">
        <f t="shared" ca="1" si="36"/>
        <v>0</v>
      </c>
      <c r="CB54" s="11" t="b">
        <f t="shared" ca="1" si="36"/>
        <v>0</v>
      </c>
      <c r="CC54" s="11" t="b">
        <f t="shared" ca="1" si="36"/>
        <v>0</v>
      </c>
      <c r="CD54" s="11" t="b">
        <f t="shared" ca="1" si="36"/>
        <v>0</v>
      </c>
      <c r="CE54" s="11" t="b">
        <f t="shared" ca="1" si="36"/>
        <v>0</v>
      </c>
      <c r="CF54" s="11" t="b">
        <f t="shared" ca="1" si="36"/>
        <v>0</v>
      </c>
      <c r="CG54" s="11" t="b">
        <f t="shared" ca="1" si="36"/>
        <v>0</v>
      </c>
      <c r="CH54" s="11" t="b">
        <f t="shared" ca="1" si="36"/>
        <v>0</v>
      </c>
      <c r="CI54" s="11" t="b">
        <f t="shared" ca="1" si="36"/>
        <v>0</v>
      </c>
      <c r="CJ54" s="11" t="b">
        <f t="shared" ca="1" si="36"/>
        <v>0</v>
      </c>
      <c r="CK54" s="11" t="b">
        <f t="shared" ca="1" si="36"/>
        <v>0</v>
      </c>
      <c r="CL54" s="11" t="b">
        <f t="shared" ca="1" si="36"/>
        <v>0</v>
      </c>
      <c r="CM54" s="11" t="b">
        <f t="shared" ca="1" si="36"/>
        <v>0</v>
      </c>
      <c r="CN54" s="11" t="b">
        <f t="shared" ca="1" si="32"/>
        <v>0</v>
      </c>
      <c r="CO54" s="11" t="b">
        <f t="shared" ca="1" si="30"/>
        <v>0</v>
      </c>
    </row>
    <row r="55" spans="1:94">
      <c r="A55" t="s">
        <v>849</v>
      </c>
      <c r="B55" t="s">
        <v>850</v>
      </c>
      <c r="C55" t="s">
        <v>802</v>
      </c>
      <c r="D55" t="s">
        <v>70</v>
      </c>
      <c r="E55" t="s">
        <v>82</v>
      </c>
      <c r="F55" t="s">
        <v>132</v>
      </c>
      <c r="G55" t="s">
        <v>96</v>
      </c>
      <c r="H55" t="s">
        <v>492</v>
      </c>
      <c r="I55" t="str">
        <f t="shared" si="22"/>
        <v>Estonia</v>
      </c>
      <c r="J55" t="s">
        <v>74</v>
      </c>
      <c r="K55" t="s">
        <v>60</v>
      </c>
      <c r="L55">
        <v>2</v>
      </c>
      <c r="M55">
        <v>2</v>
      </c>
      <c r="N55">
        <v>3</v>
      </c>
      <c r="O55">
        <v>2</v>
      </c>
      <c r="P55">
        <v>3</v>
      </c>
      <c r="Q55">
        <v>2</v>
      </c>
      <c r="R55">
        <v>5</v>
      </c>
      <c r="S55">
        <v>0</v>
      </c>
      <c r="U55">
        <v>4</v>
      </c>
      <c r="V55">
        <v>6</v>
      </c>
      <c r="W55">
        <v>6</v>
      </c>
      <c r="X55">
        <v>4</v>
      </c>
      <c r="Y55">
        <v>5</v>
      </c>
      <c r="Z55">
        <v>4</v>
      </c>
      <c r="AA55">
        <v>6</v>
      </c>
      <c r="AB55">
        <v>5</v>
      </c>
      <c r="AC55">
        <v>0</v>
      </c>
      <c r="AD55">
        <v>6</v>
      </c>
      <c r="AE55" s="48">
        <f t="shared" si="13"/>
        <v>5.25</v>
      </c>
      <c r="AF55" s="35">
        <v>5</v>
      </c>
      <c r="AG55">
        <v>6</v>
      </c>
      <c r="AH55">
        <v>6</v>
      </c>
      <c r="AI55">
        <v>6</v>
      </c>
      <c r="AJ55">
        <v>6</v>
      </c>
      <c r="AK55">
        <v>6</v>
      </c>
      <c r="AL55">
        <v>5</v>
      </c>
      <c r="AM55">
        <v>5</v>
      </c>
      <c r="AN55" s="48">
        <f t="shared" si="11"/>
        <v>5.625</v>
      </c>
      <c r="AO55">
        <v>5</v>
      </c>
      <c r="AP55">
        <v>5</v>
      </c>
      <c r="AQ55">
        <v>5</v>
      </c>
      <c r="AR55">
        <v>5</v>
      </c>
      <c r="AS55">
        <v>5</v>
      </c>
      <c r="AT55">
        <v>6</v>
      </c>
      <c r="AU55" s="48">
        <f t="shared" si="12"/>
        <v>5</v>
      </c>
      <c r="AV55">
        <v>6</v>
      </c>
      <c r="AW55">
        <f t="shared" si="23"/>
        <v>5.625</v>
      </c>
      <c r="AX55">
        <f t="shared" si="24"/>
        <v>1</v>
      </c>
      <c r="AY55">
        <f t="shared" si="25"/>
        <v>5.25</v>
      </c>
      <c r="AZ55">
        <f t="shared" si="26"/>
        <v>1</v>
      </c>
      <c r="BA55" t="s">
        <v>61</v>
      </c>
      <c r="BB55" t="s">
        <v>320</v>
      </c>
      <c r="BC55" t="s">
        <v>851</v>
      </c>
      <c r="BD55">
        <v>1</v>
      </c>
      <c r="BF55">
        <f t="shared" si="27"/>
        <v>1</v>
      </c>
      <c r="BG55">
        <v>2</v>
      </c>
      <c r="BH55">
        <v>4</v>
      </c>
      <c r="BI55">
        <f t="shared" si="28"/>
        <v>1</v>
      </c>
      <c r="BJ55" t="s">
        <v>564</v>
      </c>
      <c r="BK55" t="s">
        <v>236</v>
      </c>
      <c r="BL55" s="1">
        <v>4.1203703703703706E-3</v>
      </c>
      <c r="BN55" s="5" t="s">
        <v>1041</v>
      </c>
      <c r="BP55" s="11" t="b">
        <f t="shared" ca="1" si="35"/>
        <v>0</v>
      </c>
      <c r="BQ55" s="11" t="b">
        <f t="shared" ca="1" si="35"/>
        <v>0</v>
      </c>
      <c r="BR55" s="11" t="b">
        <f t="shared" ca="1" si="35"/>
        <v>0</v>
      </c>
      <c r="BS55" s="11" t="b">
        <f t="shared" ca="1" si="35"/>
        <v>0</v>
      </c>
      <c r="BT55" s="11" t="b">
        <f t="shared" ca="1" si="35"/>
        <v>0</v>
      </c>
      <c r="BU55" s="11" t="b">
        <f t="shared" ca="1" si="35"/>
        <v>0</v>
      </c>
      <c r="BX55" s="11" t="b">
        <f t="shared" ca="1" si="29"/>
        <v>0</v>
      </c>
      <c r="BY55" s="11" t="b">
        <f t="shared" si="31"/>
        <v>0</v>
      </c>
      <c r="BZ55" s="11" t="b">
        <f t="shared" ca="1" si="36"/>
        <v>0</v>
      </c>
      <c r="CA55" s="11" t="b">
        <f t="shared" ca="1" si="36"/>
        <v>0</v>
      </c>
      <c r="CB55" s="11" t="b">
        <f t="shared" ca="1" si="36"/>
        <v>0</v>
      </c>
      <c r="CC55" s="11" t="b">
        <f t="shared" ca="1" si="36"/>
        <v>0</v>
      </c>
      <c r="CD55" s="11" t="b">
        <f t="shared" ca="1" si="36"/>
        <v>0</v>
      </c>
      <c r="CE55" s="11" t="b">
        <f t="shared" ca="1" si="36"/>
        <v>0</v>
      </c>
      <c r="CF55" s="11" t="b">
        <f t="shared" ca="1" si="36"/>
        <v>0</v>
      </c>
      <c r="CG55" s="11" t="b">
        <f t="shared" ca="1" si="36"/>
        <v>0</v>
      </c>
      <c r="CH55" s="11" t="b">
        <f t="shared" ca="1" si="36"/>
        <v>0</v>
      </c>
      <c r="CI55" s="11" t="b">
        <f t="shared" ca="1" si="36"/>
        <v>0</v>
      </c>
      <c r="CJ55" s="11" t="b">
        <f t="shared" ca="1" si="36"/>
        <v>0</v>
      </c>
      <c r="CK55" s="11" t="b">
        <f t="shared" ca="1" si="36"/>
        <v>0</v>
      </c>
      <c r="CL55" s="11" t="b">
        <f t="shared" ca="1" si="36"/>
        <v>0</v>
      </c>
      <c r="CM55" s="11" t="b">
        <f t="shared" ca="1" si="36"/>
        <v>0</v>
      </c>
      <c r="CN55" s="11" t="b">
        <f t="shared" ca="1" si="32"/>
        <v>0</v>
      </c>
      <c r="CO55" s="11" t="b">
        <f t="shared" ca="1" si="30"/>
        <v>0</v>
      </c>
    </row>
    <row r="56" spans="1:94">
      <c r="A56" t="s">
        <v>863</v>
      </c>
      <c r="B56" t="s">
        <v>864</v>
      </c>
      <c r="C56" t="s">
        <v>802</v>
      </c>
      <c r="D56" t="s">
        <v>70</v>
      </c>
      <c r="E56" t="s">
        <v>71</v>
      </c>
      <c r="F56" t="s">
        <v>56</v>
      </c>
      <c r="G56" t="s">
        <v>96</v>
      </c>
      <c r="H56" t="s">
        <v>640</v>
      </c>
      <c r="I56" t="str">
        <f t="shared" si="22"/>
        <v>Latvia</v>
      </c>
      <c r="J56" t="s">
        <v>74</v>
      </c>
      <c r="K56" t="s">
        <v>444</v>
      </c>
      <c r="L56">
        <v>5</v>
      </c>
      <c r="M56">
        <v>2</v>
      </c>
      <c r="N56">
        <v>5</v>
      </c>
      <c r="O56">
        <v>1</v>
      </c>
      <c r="P56">
        <v>6</v>
      </c>
      <c r="Q56">
        <v>2</v>
      </c>
      <c r="R56">
        <v>5</v>
      </c>
      <c r="S56">
        <v>0</v>
      </c>
      <c r="U56">
        <v>4</v>
      </c>
      <c r="V56">
        <v>0</v>
      </c>
      <c r="W56">
        <v>3</v>
      </c>
      <c r="X56">
        <v>2</v>
      </c>
      <c r="Y56">
        <v>6</v>
      </c>
      <c r="Z56">
        <v>2</v>
      </c>
      <c r="AA56">
        <v>3</v>
      </c>
      <c r="AB56">
        <v>3</v>
      </c>
      <c r="AC56">
        <v>0</v>
      </c>
      <c r="AD56">
        <v>6</v>
      </c>
      <c r="AE56" s="48">
        <f t="shared" si="13"/>
        <v>3.125</v>
      </c>
      <c r="AF56" s="35">
        <v>0</v>
      </c>
      <c r="AG56">
        <v>3</v>
      </c>
      <c r="AH56">
        <v>3</v>
      </c>
      <c r="AI56">
        <v>3</v>
      </c>
      <c r="AJ56">
        <v>5</v>
      </c>
      <c r="AK56">
        <v>2</v>
      </c>
      <c r="AL56">
        <v>3</v>
      </c>
      <c r="AM56">
        <v>1</v>
      </c>
      <c r="AN56" s="48">
        <f t="shared" si="11"/>
        <v>2.5</v>
      </c>
      <c r="AO56">
        <v>2</v>
      </c>
      <c r="AP56">
        <v>3</v>
      </c>
      <c r="AQ56">
        <v>3</v>
      </c>
      <c r="AR56">
        <v>3</v>
      </c>
      <c r="AS56">
        <v>3</v>
      </c>
      <c r="AT56">
        <v>6</v>
      </c>
      <c r="AU56" s="48">
        <f t="shared" si="12"/>
        <v>2.8</v>
      </c>
      <c r="AV56">
        <v>2</v>
      </c>
      <c r="AW56">
        <f t="shared" si="23"/>
        <v>2.5</v>
      </c>
      <c r="AX56">
        <f t="shared" si="24"/>
        <v>0</v>
      </c>
      <c r="AY56">
        <f t="shared" si="25"/>
        <v>3.125</v>
      </c>
      <c r="AZ56">
        <f t="shared" si="26"/>
        <v>1</v>
      </c>
      <c r="BA56" t="s">
        <v>145</v>
      </c>
      <c r="BB56" t="s">
        <v>865</v>
      </c>
      <c r="BC56" t="s">
        <v>866</v>
      </c>
      <c r="BD56">
        <v>1</v>
      </c>
      <c r="BF56">
        <f t="shared" si="27"/>
        <v>1</v>
      </c>
      <c r="BG56">
        <v>1</v>
      </c>
      <c r="BH56">
        <v>2</v>
      </c>
      <c r="BI56">
        <f t="shared" si="28"/>
        <v>1</v>
      </c>
      <c r="BJ56" t="s">
        <v>369</v>
      </c>
      <c r="BK56" t="s">
        <v>370</v>
      </c>
      <c r="BL56" s="1">
        <v>3.5185185185185185E-3</v>
      </c>
      <c r="BM56" t="s">
        <v>867</v>
      </c>
      <c r="BN56" s="5" t="s">
        <v>736</v>
      </c>
      <c r="BO56" s="5" t="s">
        <v>1151</v>
      </c>
      <c r="BP56" s="11" t="b">
        <f t="shared" ca="1" si="35"/>
        <v>0</v>
      </c>
      <c r="BQ56" s="11" t="b">
        <f t="shared" ca="1" si="35"/>
        <v>1</v>
      </c>
      <c r="BR56" s="11" t="b">
        <f t="shared" ca="1" si="35"/>
        <v>0</v>
      </c>
      <c r="BS56" s="11" t="b">
        <f t="shared" ca="1" si="35"/>
        <v>0</v>
      </c>
      <c r="BT56" s="11" t="b">
        <f t="shared" ca="1" si="35"/>
        <v>0</v>
      </c>
      <c r="BU56" s="11" t="b">
        <f t="shared" ca="1" si="35"/>
        <v>0</v>
      </c>
      <c r="BX56" s="11" t="b">
        <f t="shared" ca="1" si="29"/>
        <v>0</v>
      </c>
      <c r="BY56" s="11" t="b">
        <f t="shared" si="31"/>
        <v>0</v>
      </c>
      <c r="BZ56" s="11" t="b">
        <f t="shared" ca="1" si="36"/>
        <v>0</v>
      </c>
      <c r="CA56" s="11" t="b">
        <f t="shared" ca="1" si="36"/>
        <v>0</v>
      </c>
      <c r="CB56" s="11" t="b">
        <f t="shared" ca="1" si="36"/>
        <v>0</v>
      </c>
      <c r="CC56" s="11" t="b">
        <f t="shared" ca="1" si="36"/>
        <v>0</v>
      </c>
      <c r="CD56" s="11" t="b">
        <f t="shared" ca="1" si="36"/>
        <v>0</v>
      </c>
      <c r="CE56" s="11" t="b">
        <f t="shared" ca="1" si="36"/>
        <v>0</v>
      </c>
      <c r="CF56" s="11" t="b">
        <f t="shared" ca="1" si="36"/>
        <v>0</v>
      </c>
      <c r="CG56" s="11" t="b">
        <f t="shared" ca="1" si="36"/>
        <v>0</v>
      </c>
      <c r="CH56" s="11" t="b">
        <f t="shared" ca="1" si="36"/>
        <v>0</v>
      </c>
      <c r="CI56" s="11" t="b">
        <f t="shared" ca="1" si="36"/>
        <v>0</v>
      </c>
      <c r="CJ56" s="11" t="b">
        <f t="shared" ca="1" si="36"/>
        <v>0</v>
      </c>
      <c r="CK56" s="11" t="b">
        <f t="shared" ca="1" si="36"/>
        <v>0</v>
      </c>
      <c r="CL56" s="11" t="b">
        <f t="shared" ca="1" si="36"/>
        <v>0</v>
      </c>
      <c r="CM56" s="11" t="b">
        <f t="shared" ca="1" si="36"/>
        <v>0</v>
      </c>
      <c r="CN56" s="11" t="b">
        <f t="shared" ca="1" si="32"/>
        <v>0</v>
      </c>
      <c r="CO56" s="11" t="b">
        <f t="shared" ca="1" si="30"/>
        <v>0</v>
      </c>
      <c r="CP56" t="s">
        <v>868</v>
      </c>
    </row>
    <row r="57" spans="1:94">
      <c r="A57" t="s">
        <v>881</v>
      </c>
      <c r="B57" t="s">
        <v>882</v>
      </c>
      <c r="C57" t="s">
        <v>802</v>
      </c>
      <c r="D57" t="s">
        <v>70</v>
      </c>
      <c r="E57" t="s">
        <v>55</v>
      </c>
      <c r="F57" t="s">
        <v>56</v>
      </c>
      <c r="G57" t="s">
        <v>96</v>
      </c>
      <c r="H57" t="s">
        <v>883</v>
      </c>
      <c r="I57" t="str">
        <f t="shared" si="22"/>
        <v>Pakistan</v>
      </c>
      <c r="J57" t="s">
        <v>74</v>
      </c>
      <c r="K57" t="s">
        <v>85</v>
      </c>
      <c r="L57">
        <v>3</v>
      </c>
      <c r="M57">
        <v>2</v>
      </c>
      <c r="N57">
        <v>3</v>
      </c>
      <c r="O57">
        <v>2</v>
      </c>
      <c r="P57">
        <v>4</v>
      </c>
      <c r="Q57">
        <v>4</v>
      </c>
      <c r="R57">
        <v>3</v>
      </c>
      <c r="S57">
        <v>0</v>
      </c>
      <c r="U57">
        <v>4</v>
      </c>
      <c r="V57">
        <v>4</v>
      </c>
      <c r="W57">
        <v>5</v>
      </c>
      <c r="X57">
        <v>3</v>
      </c>
      <c r="Y57">
        <v>4</v>
      </c>
      <c r="Z57">
        <v>5</v>
      </c>
      <c r="AA57">
        <v>5</v>
      </c>
      <c r="AB57">
        <v>3</v>
      </c>
      <c r="AC57">
        <v>1</v>
      </c>
      <c r="AD57">
        <v>5</v>
      </c>
      <c r="AE57" s="48">
        <f t="shared" si="13"/>
        <v>4.25</v>
      </c>
      <c r="AF57" s="35">
        <v>6</v>
      </c>
      <c r="AG57">
        <v>3</v>
      </c>
      <c r="AH57">
        <v>5</v>
      </c>
      <c r="AI57">
        <v>3</v>
      </c>
      <c r="AJ57">
        <v>6</v>
      </c>
      <c r="AK57">
        <v>5</v>
      </c>
      <c r="AL57">
        <v>5</v>
      </c>
      <c r="AM57">
        <v>1</v>
      </c>
      <c r="AN57" s="48">
        <f t="shared" si="11"/>
        <v>4.25</v>
      </c>
      <c r="AO57">
        <v>6</v>
      </c>
      <c r="AP57">
        <v>6</v>
      </c>
      <c r="AQ57">
        <v>6</v>
      </c>
      <c r="AR57">
        <v>6</v>
      </c>
      <c r="AS57">
        <v>6</v>
      </c>
      <c r="AT57">
        <v>6</v>
      </c>
      <c r="AU57" s="48">
        <f t="shared" si="12"/>
        <v>6</v>
      </c>
      <c r="AV57">
        <v>4</v>
      </c>
      <c r="AW57">
        <f t="shared" si="23"/>
        <v>4.25</v>
      </c>
      <c r="AX57">
        <f t="shared" si="24"/>
        <v>1</v>
      </c>
      <c r="AY57">
        <f t="shared" si="25"/>
        <v>4.25</v>
      </c>
      <c r="AZ57">
        <f t="shared" si="26"/>
        <v>1</v>
      </c>
      <c r="BA57" t="s">
        <v>145</v>
      </c>
      <c r="BB57" t="s">
        <v>245</v>
      </c>
      <c r="BC57" t="s">
        <v>884</v>
      </c>
      <c r="BD57">
        <v>1</v>
      </c>
      <c r="BF57">
        <f t="shared" si="27"/>
        <v>1</v>
      </c>
      <c r="BG57">
        <v>1</v>
      </c>
      <c r="BH57">
        <v>2</v>
      </c>
      <c r="BI57">
        <f t="shared" si="28"/>
        <v>1</v>
      </c>
      <c r="BJ57" t="s">
        <v>257</v>
      </c>
      <c r="BK57" t="s">
        <v>149</v>
      </c>
      <c r="BL57" s="1">
        <v>3.7731481481481483E-3</v>
      </c>
      <c r="BM57" t="s">
        <v>885</v>
      </c>
      <c r="BN57" s="5" t="s">
        <v>1042</v>
      </c>
      <c r="BP57" s="11" t="b">
        <f t="shared" ca="1" si="35"/>
        <v>0</v>
      </c>
      <c r="BQ57" s="11" t="b">
        <f t="shared" ca="1" si="35"/>
        <v>0</v>
      </c>
      <c r="BR57" s="11" t="b">
        <f t="shared" ca="1" si="35"/>
        <v>0</v>
      </c>
      <c r="BS57" s="11" t="b">
        <f t="shared" ca="1" si="35"/>
        <v>0</v>
      </c>
      <c r="BT57" s="11" t="b">
        <f t="shared" ca="1" si="35"/>
        <v>0</v>
      </c>
      <c r="BU57" s="11" t="b">
        <f t="shared" ca="1" si="35"/>
        <v>0</v>
      </c>
      <c r="BV57" s="5" t="s">
        <v>1045</v>
      </c>
      <c r="BW57" s="5" t="s">
        <v>1073</v>
      </c>
      <c r="BX57" s="11" t="b">
        <f t="shared" ca="1" si="29"/>
        <v>0</v>
      </c>
      <c r="BY57" s="11" t="b">
        <f t="shared" si="31"/>
        <v>0</v>
      </c>
      <c r="BZ57" s="11" t="b">
        <f t="shared" ca="1" si="36"/>
        <v>0</v>
      </c>
      <c r="CA57" s="11" t="b">
        <f t="shared" ca="1" si="36"/>
        <v>1</v>
      </c>
      <c r="CB57" s="11" t="b">
        <f t="shared" ca="1" si="36"/>
        <v>0</v>
      </c>
      <c r="CC57" s="11" t="b">
        <f t="shared" ca="1" si="36"/>
        <v>0</v>
      </c>
      <c r="CD57" s="11" t="b">
        <f t="shared" ca="1" si="36"/>
        <v>0</v>
      </c>
      <c r="CE57" s="11" t="b">
        <f t="shared" ca="1" si="36"/>
        <v>0</v>
      </c>
      <c r="CF57" s="11" t="b">
        <f t="shared" ca="1" si="36"/>
        <v>0</v>
      </c>
      <c r="CG57" s="11" t="b">
        <f t="shared" ca="1" si="36"/>
        <v>0</v>
      </c>
      <c r="CH57" s="11" t="b">
        <f t="shared" ca="1" si="36"/>
        <v>0</v>
      </c>
      <c r="CI57" s="11" t="b">
        <f t="shared" ca="1" si="36"/>
        <v>0</v>
      </c>
      <c r="CJ57" s="11" t="b">
        <f t="shared" ca="1" si="36"/>
        <v>1</v>
      </c>
      <c r="CK57" s="11" t="b">
        <f t="shared" ca="1" si="36"/>
        <v>0</v>
      </c>
      <c r="CL57" s="11" t="b">
        <f t="shared" ca="1" si="36"/>
        <v>0</v>
      </c>
      <c r="CM57" s="11" t="b">
        <f t="shared" ca="1" si="36"/>
        <v>0</v>
      </c>
      <c r="CN57" s="11" t="b">
        <f t="shared" ca="1" si="32"/>
        <v>1</v>
      </c>
      <c r="CO57" s="11" t="b">
        <f t="shared" ca="1" si="30"/>
        <v>0</v>
      </c>
    </row>
    <row r="58" spans="1:94">
      <c r="A58" t="s">
        <v>886</v>
      </c>
      <c r="B58" t="s">
        <v>887</v>
      </c>
      <c r="C58" t="s">
        <v>802</v>
      </c>
      <c r="D58" t="s">
        <v>54</v>
      </c>
      <c r="E58" t="s">
        <v>82</v>
      </c>
      <c r="F58" t="s">
        <v>116</v>
      </c>
      <c r="G58" t="s">
        <v>96</v>
      </c>
      <c r="H58" t="s">
        <v>185</v>
      </c>
      <c r="I58" t="str">
        <f t="shared" si="22"/>
        <v>Italy</v>
      </c>
      <c r="J58" t="s">
        <v>74</v>
      </c>
      <c r="K58" t="s">
        <v>60</v>
      </c>
      <c r="L58">
        <v>2</v>
      </c>
      <c r="M58">
        <v>5</v>
      </c>
      <c r="N58">
        <v>3</v>
      </c>
      <c r="O58">
        <v>4</v>
      </c>
      <c r="P58">
        <v>5</v>
      </c>
      <c r="Q58">
        <v>5</v>
      </c>
      <c r="R58">
        <v>5</v>
      </c>
      <c r="S58">
        <v>0</v>
      </c>
      <c r="U58">
        <v>4</v>
      </c>
      <c r="V58">
        <v>5</v>
      </c>
      <c r="W58">
        <v>5</v>
      </c>
      <c r="X58">
        <v>5</v>
      </c>
      <c r="Y58">
        <v>5</v>
      </c>
      <c r="Z58">
        <v>4</v>
      </c>
      <c r="AA58">
        <v>4</v>
      </c>
      <c r="AB58">
        <v>5</v>
      </c>
      <c r="AC58">
        <v>1</v>
      </c>
      <c r="AD58">
        <v>5</v>
      </c>
      <c r="AE58" s="48">
        <f t="shared" si="13"/>
        <v>4.75</v>
      </c>
      <c r="AF58" s="35">
        <v>5</v>
      </c>
      <c r="AG58">
        <v>5</v>
      </c>
      <c r="AH58">
        <v>5</v>
      </c>
      <c r="AI58">
        <v>5</v>
      </c>
      <c r="AJ58">
        <v>6</v>
      </c>
      <c r="AK58">
        <v>6</v>
      </c>
      <c r="AL58">
        <v>5</v>
      </c>
      <c r="AM58">
        <v>1</v>
      </c>
      <c r="AN58" s="48">
        <f t="shared" si="11"/>
        <v>4.75</v>
      </c>
      <c r="AO58">
        <v>6</v>
      </c>
      <c r="AP58">
        <v>5</v>
      </c>
      <c r="AQ58">
        <v>5</v>
      </c>
      <c r="AR58">
        <v>5</v>
      </c>
      <c r="AS58">
        <v>5</v>
      </c>
      <c r="AT58">
        <v>6</v>
      </c>
      <c r="AU58" s="48">
        <f t="shared" si="12"/>
        <v>5.2</v>
      </c>
      <c r="AV58">
        <v>4</v>
      </c>
      <c r="AW58">
        <f t="shared" si="23"/>
        <v>4.75</v>
      </c>
      <c r="AX58">
        <f t="shared" si="24"/>
        <v>1</v>
      </c>
      <c r="AY58">
        <f t="shared" si="25"/>
        <v>4.75</v>
      </c>
      <c r="AZ58">
        <f t="shared" si="26"/>
        <v>1</v>
      </c>
      <c r="BA58" t="s">
        <v>341</v>
      </c>
      <c r="BB58" t="s">
        <v>888</v>
      </c>
      <c r="BC58" t="s">
        <v>889</v>
      </c>
      <c r="BD58">
        <v>0</v>
      </c>
      <c r="BE58">
        <v>1</v>
      </c>
      <c r="BF58">
        <f t="shared" si="27"/>
        <v>1</v>
      </c>
      <c r="BG58">
        <v>1</v>
      </c>
      <c r="BH58">
        <v>2</v>
      </c>
      <c r="BI58">
        <f t="shared" si="28"/>
        <v>1</v>
      </c>
      <c r="BJ58" t="s">
        <v>307</v>
      </c>
      <c r="BK58" t="s">
        <v>308</v>
      </c>
      <c r="BL58" s="1">
        <v>5.5092592592592589E-3</v>
      </c>
      <c r="BN58" s="5" t="s">
        <v>1041</v>
      </c>
      <c r="BP58" s="11" t="b">
        <f t="shared" ca="1" si="35"/>
        <v>0</v>
      </c>
      <c r="BQ58" s="11" t="b">
        <f t="shared" ca="1" si="35"/>
        <v>0</v>
      </c>
      <c r="BR58" s="11" t="b">
        <f t="shared" ca="1" si="35"/>
        <v>0</v>
      </c>
      <c r="BS58" s="11" t="b">
        <f t="shared" ca="1" si="35"/>
        <v>0</v>
      </c>
      <c r="BT58" s="11" t="b">
        <f t="shared" ca="1" si="35"/>
        <v>0</v>
      </c>
      <c r="BU58" s="11" t="b">
        <f t="shared" ca="1" si="35"/>
        <v>0</v>
      </c>
      <c r="BX58" s="11" t="b">
        <f t="shared" ca="1" si="29"/>
        <v>0</v>
      </c>
      <c r="BY58" s="11" t="b">
        <f t="shared" si="31"/>
        <v>0</v>
      </c>
      <c r="BZ58" s="11" t="b">
        <f t="shared" ca="1" si="36"/>
        <v>0</v>
      </c>
      <c r="CA58" s="11" t="b">
        <f t="shared" ca="1" si="36"/>
        <v>0</v>
      </c>
      <c r="CB58" s="11" t="b">
        <f t="shared" ca="1" si="36"/>
        <v>0</v>
      </c>
      <c r="CC58" s="11" t="b">
        <f t="shared" ca="1" si="36"/>
        <v>0</v>
      </c>
      <c r="CD58" s="11" t="b">
        <f t="shared" ca="1" si="36"/>
        <v>0</v>
      </c>
      <c r="CE58" s="11" t="b">
        <f t="shared" ca="1" si="36"/>
        <v>0</v>
      </c>
      <c r="CF58" s="11" t="b">
        <f t="shared" ca="1" si="36"/>
        <v>0</v>
      </c>
      <c r="CG58" s="11" t="b">
        <f t="shared" ca="1" si="36"/>
        <v>0</v>
      </c>
      <c r="CH58" s="11" t="b">
        <f t="shared" ca="1" si="36"/>
        <v>0</v>
      </c>
      <c r="CI58" s="11" t="b">
        <f t="shared" ca="1" si="36"/>
        <v>0</v>
      </c>
      <c r="CJ58" s="11" t="b">
        <f t="shared" ca="1" si="36"/>
        <v>0</v>
      </c>
      <c r="CK58" s="11" t="b">
        <f t="shared" ca="1" si="36"/>
        <v>0</v>
      </c>
      <c r="CL58" s="11" t="b">
        <f t="shared" ca="1" si="36"/>
        <v>0</v>
      </c>
      <c r="CM58" s="11" t="b">
        <f t="shared" ca="1" si="36"/>
        <v>0</v>
      </c>
      <c r="CN58" s="11" t="b">
        <f t="shared" ca="1" si="32"/>
        <v>0</v>
      </c>
      <c r="CO58" s="11" t="b">
        <f t="shared" ca="1" si="30"/>
        <v>0</v>
      </c>
    </row>
    <row r="59" spans="1:94">
      <c r="A59" t="s">
        <v>894</v>
      </c>
      <c r="B59" t="s">
        <v>895</v>
      </c>
      <c r="C59" t="s">
        <v>802</v>
      </c>
      <c r="D59" t="s">
        <v>54</v>
      </c>
      <c r="E59" t="s">
        <v>144</v>
      </c>
      <c r="F59" t="s">
        <v>83</v>
      </c>
      <c r="G59" t="s">
        <v>96</v>
      </c>
      <c r="H59" t="s">
        <v>185</v>
      </c>
      <c r="I59" t="str">
        <f t="shared" si="22"/>
        <v>Italy</v>
      </c>
      <c r="J59" t="s">
        <v>74</v>
      </c>
      <c r="K59" t="s">
        <v>60</v>
      </c>
      <c r="L59">
        <v>0</v>
      </c>
      <c r="M59">
        <v>2</v>
      </c>
      <c r="N59">
        <v>2</v>
      </c>
      <c r="O59">
        <v>3</v>
      </c>
      <c r="P59">
        <v>5</v>
      </c>
      <c r="Q59">
        <v>5</v>
      </c>
      <c r="R59">
        <v>5</v>
      </c>
      <c r="S59">
        <v>0</v>
      </c>
      <c r="U59">
        <v>4</v>
      </c>
      <c r="V59">
        <v>6</v>
      </c>
      <c r="W59">
        <v>6</v>
      </c>
      <c r="X59">
        <v>5</v>
      </c>
      <c r="Y59">
        <v>6</v>
      </c>
      <c r="Z59">
        <v>5</v>
      </c>
      <c r="AA59">
        <v>6</v>
      </c>
      <c r="AB59">
        <v>4</v>
      </c>
      <c r="AC59">
        <v>0</v>
      </c>
      <c r="AD59">
        <v>6</v>
      </c>
      <c r="AE59" s="48">
        <f t="shared" si="13"/>
        <v>5.5</v>
      </c>
      <c r="AF59" s="35">
        <v>4</v>
      </c>
      <c r="AG59">
        <v>6</v>
      </c>
      <c r="AH59">
        <v>6</v>
      </c>
      <c r="AI59">
        <v>6</v>
      </c>
      <c r="AJ59">
        <v>6</v>
      </c>
      <c r="AK59">
        <v>6</v>
      </c>
      <c r="AL59">
        <v>6</v>
      </c>
      <c r="AM59">
        <v>5</v>
      </c>
      <c r="AN59" s="48">
        <f t="shared" si="11"/>
        <v>5.625</v>
      </c>
      <c r="AO59">
        <v>5</v>
      </c>
      <c r="AP59">
        <v>5</v>
      </c>
      <c r="AQ59">
        <v>5</v>
      </c>
      <c r="AR59">
        <v>5</v>
      </c>
      <c r="AS59">
        <v>4</v>
      </c>
      <c r="AT59">
        <v>6</v>
      </c>
      <c r="AU59" s="48">
        <f t="shared" si="12"/>
        <v>4.8</v>
      </c>
      <c r="AV59">
        <v>0</v>
      </c>
      <c r="AW59">
        <f t="shared" si="23"/>
        <v>5.625</v>
      </c>
      <c r="AX59">
        <f t="shared" si="24"/>
        <v>1</v>
      </c>
      <c r="AY59">
        <f t="shared" si="25"/>
        <v>5.5</v>
      </c>
      <c r="AZ59">
        <f t="shared" si="26"/>
        <v>1</v>
      </c>
      <c r="BA59" t="s">
        <v>86</v>
      </c>
      <c r="BB59" t="s">
        <v>896</v>
      </c>
      <c r="BC59" t="s">
        <v>897</v>
      </c>
      <c r="BD59">
        <v>1</v>
      </c>
      <c r="BF59">
        <f t="shared" si="27"/>
        <v>1</v>
      </c>
      <c r="BG59">
        <v>1</v>
      </c>
      <c r="BH59">
        <v>3</v>
      </c>
      <c r="BI59">
        <f t="shared" si="28"/>
        <v>1</v>
      </c>
      <c r="BJ59" t="s">
        <v>898</v>
      </c>
      <c r="BK59" t="s">
        <v>90</v>
      </c>
      <c r="BL59" s="1">
        <v>7.2453703703703708E-3</v>
      </c>
      <c r="BM59" t="s">
        <v>899</v>
      </c>
      <c r="BN59" s="5" t="s">
        <v>736</v>
      </c>
      <c r="BO59" s="5" t="s">
        <v>1161</v>
      </c>
      <c r="BP59" s="11" t="b">
        <f t="shared" ca="1" si="35"/>
        <v>0</v>
      </c>
      <c r="BQ59" s="11" t="b">
        <f t="shared" ca="1" si="35"/>
        <v>0</v>
      </c>
      <c r="BR59" s="11" t="b">
        <f t="shared" ca="1" si="35"/>
        <v>0</v>
      </c>
      <c r="BS59" s="11" t="b">
        <f t="shared" ca="1" si="35"/>
        <v>0</v>
      </c>
      <c r="BT59" s="11" t="b">
        <f t="shared" ca="1" si="35"/>
        <v>0</v>
      </c>
      <c r="BU59" s="11" t="b">
        <f t="shared" ca="1" si="35"/>
        <v>0</v>
      </c>
      <c r="BV59" s="5" t="s">
        <v>1096</v>
      </c>
      <c r="BX59" s="11" t="b">
        <f t="shared" ca="1" si="29"/>
        <v>0</v>
      </c>
      <c r="BY59" s="11" t="b">
        <f t="shared" si="31"/>
        <v>0</v>
      </c>
      <c r="BZ59" s="11" t="b">
        <f t="shared" ca="1" si="36"/>
        <v>0</v>
      </c>
      <c r="CA59" s="11" t="b">
        <f t="shared" ca="1" si="36"/>
        <v>0</v>
      </c>
      <c r="CB59" s="11" t="b">
        <f t="shared" ca="1" si="36"/>
        <v>0</v>
      </c>
      <c r="CC59" s="11" t="b">
        <f t="shared" ca="1" si="36"/>
        <v>0</v>
      </c>
      <c r="CD59" s="11" t="b">
        <f t="shared" ca="1" si="36"/>
        <v>0</v>
      </c>
      <c r="CE59" s="11" t="b">
        <f t="shared" ca="1" si="36"/>
        <v>0</v>
      </c>
      <c r="CF59" s="11" t="b">
        <f t="shared" ca="1" si="36"/>
        <v>0</v>
      </c>
      <c r="CG59" s="11" t="b">
        <f t="shared" ca="1" si="36"/>
        <v>0</v>
      </c>
      <c r="CH59" s="11" t="b">
        <f t="shared" ca="1" si="36"/>
        <v>0</v>
      </c>
      <c r="CI59" s="11" t="b">
        <f t="shared" ca="1" si="36"/>
        <v>0</v>
      </c>
      <c r="CJ59" s="11" t="b">
        <f t="shared" ca="1" si="36"/>
        <v>0</v>
      </c>
      <c r="CK59" s="11" t="b">
        <f t="shared" ca="1" si="36"/>
        <v>0</v>
      </c>
      <c r="CL59" s="11" t="b">
        <f t="shared" ca="1" si="36"/>
        <v>1</v>
      </c>
      <c r="CM59" s="11" t="b">
        <f t="shared" ca="1" si="36"/>
        <v>0</v>
      </c>
      <c r="CN59" s="11" t="b">
        <f t="shared" ca="1" si="32"/>
        <v>0</v>
      </c>
      <c r="CO59" s="11" t="b">
        <f t="shared" ca="1" si="30"/>
        <v>0</v>
      </c>
      <c r="CP59" t="s">
        <v>900</v>
      </c>
    </row>
    <row r="60" spans="1:94">
      <c r="A60" t="s">
        <v>915</v>
      </c>
      <c r="B60" t="s">
        <v>916</v>
      </c>
      <c r="C60" t="s">
        <v>802</v>
      </c>
      <c r="D60" t="s">
        <v>54</v>
      </c>
      <c r="E60" t="s">
        <v>55</v>
      </c>
      <c r="F60" t="s">
        <v>56</v>
      </c>
      <c r="G60" t="s">
        <v>124</v>
      </c>
      <c r="H60" t="s">
        <v>58</v>
      </c>
      <c r="I60" t="str">
        <f t="shared" si="22"/>
        <v>Portugal</v>
      </c>
      <c r="J60" t="s">
        <v>59</v>
      </c>
      <c r="K60" t="s">
        <v>60</v>
      </c>
      <c r="L60">
        <v>0</v>
      </c>
      <c r="M60">
        <v>5</v>
      </c>
      <c r="N60">
        <v>3</v>
      </c>
      <c r="O60">
        <v>5</v>
      </c>
      <c r="P60">
        <v>0</v>
      </c>
      <c r="Q60">
        <v>3</v>
      </c>
      <c r="R60">
        <v>3</v>
      </c>
      <c r="S60">
        <v>0</v>
      </c>
      <c r="U60">
        <v>5</v>
      </c>
      <c r="V60">
        <v>6</v>
      </c>
      <c r="W60">
        <v>6</v>
      </c>
      <c r="X60">
        <v>6</v>
      </c>
      <c r="Y60">
        <v>6</v>
      </c>
      <c r="Z60">
        <v>6</v>
      </c>
      <c r="AA60">
        <v>6</v>
      </c>
      <c r="AB60">
        <v>6</v>
      </c>
      <c r="AC60">
        <v>0</v>
      </c>
      <c r="AD60">
        <v>6</v>
      </c>
      <c r="AE60" s="48">
        <f t="shared" si="13"/>
        <v>6</v>
      </c>
      <c r="AF60" s="35">
        <v>6</v>
      </c>
      <c r="AG60">
        <v>6</v>
      </c>
      <c r="AH60">
        <v>6</v>
      </c>
      <c r="AI60">
        <v>6</v>
      </c>
      <c r="AJ60">
        <v>6</v>
      </c>
      <c r="AK60">
        <v>6</v>
      </c>
      <c r="AL60">
        <v>6</v>
      </c>
      <c r="AM60">
        <v>6</v>
      </c>
      <c r="AN60" s="48">
        <f t="shared" si="11"/>
        <v>6</v>
      </c>
      <c r="AO60">
        <v>6</v>
      </c>
      <c r="AP60">
        <v>6</v>
      </c>
      <c r="AQ60">
        <v>6</v>
      </c>
      <c r="AR60">
        <v>6</v>
      </c>
      <c r="AS60">
        <v>6</v>
      </c>
      <c r="AT60">
        <v>6</v>
      </c>
      <c r="AU60" s="48">
        <f t="shared" si="12"/>
        <v>6</v>
      </c>
      <c r="AV60">
        <v>6</v>
      </c>
      <c r="AW60">
        <f t="shared" si="23"/>
        <v>6</v>
      </c>
      <c r="AX60">
        <f t="shared" si="24"/>
        <v>1</v>
      </c>
      <c r="AY60">
        <f t="shared" si="25"/>
        <v>6</v>
      </c>
      <c r="AZ60">
        <f t="shared" si="26"/>
        <v>1</v>
      </c>
      <c r="BA60" t="s">
        <v>341</v>
      </c>
      <c r="BB60" t="s">
        <v>917</v>
      </c>
      <c r="BC60" t="s">
        <v>918</v>
      </c>
      <c r="BD60">
        <v>1</v>
      </c>
      <c r="BF60">
        <f t="shared" si="27"/>
        <v>1</v>
      </c>
      <c r="BG60">
        <v>1</v>
      </c>
      <c r="BH60">
        <v>1</v>
      </c>
      <c r="BI60">
        <f t="shared" si="28"/>
        <v>0</v>
      </c>
      <c r="BJ60" t="s">
        <v>919</v>
      </c>
      <c r="BK60" t="s">
        <v>920</v>
      </c>
      <c r="BL60" s="1">
        <v>2.7777777777777779E-3</v>
      </c>
      <c r="BM60" t="s">
        <v>921</v>
      </c>
      <c r="BN60" s="5" t="s">
        <v>736</v>
      </c>
      <c r="BO60" s="5" t="s">
        <v>1152</v>
      </c>
      <c r="BP60" s="11" t="b">
        <f t="shared" ca="1" si="35"/>
        <v>0</v>
      </c>
      <c r="BQ60" s="11" t="b">
        <f t="shared" ca="1" si="35"/>
        <v>0</v>
      </c>
      <c r="BR60" s="11" t="b">
        <f t="shared" ca="1" si="35"/>
        <v>0</v>
      </c>
      <c r="BS60" s="11" t="b">
        <f t="shared" ca="1" si="35"/>
        <v>0</v>
      </c>
      <c r="BT60" s="11" t="b">
        <f t="shared" ca="1" si="35"/>
        <v>0</v>
      </c>
      <c r="BU60" s="11" t="b">
        <f t="shared" ca="1" si="35"/>
        <v>0</v>
      </c>
      <c r="BX60" s="11" t="b">
        <f t="shared" ca="1" si="29"/>
        <v>0</v>
      </c>
      <c r="BY60" s="11" t="b">
        <f t="shared" si="31"/>
        <v>0</v>
      </c>
      <c r="BZ60" s="11" t="b">
        <f t="shared" ca="1" si="36"/>
        <v>0</v>
      </c>
      <c r="CA60" s="11" t="b">
        <f t="shared" ca="1" si="36"/>
        <v>0</v>
      </c>
      <c r="CB60" s="11" t="b">
        <f t="shared" ca="1" si="36"/>
        <v>0</v>
      </c>
      <c r="CC60" s="11" t="b">
        <f t="shared" ca="1" si="36"/>
        <v>0</v>
      </c>
      <c r="CD60" s="11" t="b">
        <f t="shared" ca="1" si="36"/>
        <v>0</v>
      </c>
      <c r="CE60" s="11" t="b">
        <f t="shared" ca="1" si="36"/>
        <v>0</v>
      </c>
      <c r="CF60" s="11" t="b">
        <f t="shared" ca="1" si="36"/>
        <v>0</v>
      </c>
      <c r="CG60" s="11" t="b">
        <f t="shared" ca="1" si="36"/>
        <v>0</v>
      </c>
      <c r="CH60" s="11" t="b">
        <f t="shared" ca="1" si="36"/>
        <v>0</v>
      </c>
      <c r="CI60" s="11" t="b">
        <f t="shared" ca="1" si="36"/>
        <v>0</v>
      </c>
      <c r="CJ60" s="11" t="b">
        <f t="shared" ca="1" si="36"/>
        <v>0</v>
      </c>
      <c r="CK60" s="11" t="b">
        <f t="shared" ca="1" si="36"/>
        <v>0</v>
      </c>
      <c r="CL60" s="11" t="b">
        <f t="shared" ca="1" si="36"/>
        <v>0</v>
      </c>
      <c r="CM60" s="11" t="b">
        <f t="shared" ca="1" si="36"/>
        <v>0</v>
      </c>
      <c r="CN60" s="11" t="b">
        <f t="shared" ca="1" si="32"/>
        <v>0</v>
      </c>
      <c r="CO60" s="11" t="b">
        <f t="shared" ca="1" si="30"/>
        <v>0</v>
      </c>
      <c r="CP60" t="s">
        <v>922</v>
      </c>
    </row>
    <row r="61" spans="1:94">
      <c r="A61" t="s">
        <v>927</v>
      </c>
      <c r="B61" t="s">
        <v>928</v>
      </c>
      <c r="C61" t="s">
        <v>802</v>
      </c>
      <c r="D61" t="s">
        <v>70</v>
      </c>
      <c r="E61" t="s">
        <v>71</v>
      </c>
      <c r="F61" t="s">
        <v>56</v>
      </c>
      <c r="G61" t="s">
        <v>124</v>
      </c>
      <c r="H61" t="s">
        <v>640</v>
      </c>
      <c r="I61" t="str">
        <f t="shared" si="22"/>
        <v>Latvia</v>
      </c>
      <c r="J61" t="s">
        <v>74</v>
      </c>
      <c r="K61" t="s">
        <v>85</v>
      </c>
      <c r="L61">
        <v>3</v>
      </c>
      <c r="M61">
        <v>3</v>
      </c>
      <c r="N61">
        <v>2</v>
      </c>
      <c r="O61">
        <v>3</v>
      </c>
      <c r="P61">
        <v>2</v>
      </c>
      <c r="Q61">
        <v>4</v>
      </c>
      <c r="R61">
        <v>2</v>
      </c>
      <c r="S61">
        <v>0</v>
      </c>
      <c r="U61">
        <v>4</v>
      </c>
      <c r="V61">
        <v>2</v>
      </c>
      <c r="W61">
        <v>2</v>
      </c>
      <c r="X61">
        <v>3</v>
      </c>
      <c r="Y61">
        <v>3</v>
      </c>
      <c r="Z61">
        <v>3</v>
      </c>
      <c r="AA61">
        <v>4</v>
      </c>
      <c r="AB61">
        <v>2</v>
      </c>
      <c r="AC61">
        <v>1</v>
      </c>
      <c r="AD61">
        <v>5</v>
      </c>
      <c r="AE61" s="48">
        <f t="shared" si="13"/>
        <v>3</v>
      </c>
      <c r="AF61" s="35">
        <v>2</v>
      </c>
      <c r="AG61">
        <v>3</v>
      </c>
      <c r="AH61">
        <v>1</v>
      </c>
      <c r="AI61">
        <v>1</v>
      </c>
      <c r="AJ61">
        <v>4</v>
      </c>
      <c r="AK61">
        <v>1</v>
      </c>
      <c r="AL61">
        <v>1</v>
      </c>
      <c r="AM61">
        <v>2</v>
      </c>
      <c r="AN61" s="48">
        <f t="shared" si="11"/>
        <v>1.875</v>
      </c>
      <c r="AO61">
        <v>1</v>
      </c>
      <c r="AP61">
        <v>2</v>
      </c>
      <c r="AQ61">
        <v>3</v>
      </c>
      <c r="AR61">
        <v>1</v>
      </c>
      <c r="AS61">
        <v>1</v>
      </c>
      <c r="AT61">
        <v>6</v>
      </c>
      <c r="AU61" s="48">
        <f t="shared" si="12"/>
        <v>1.6</v>
      </c>
      <c r="AV61">
        <v>4</v>
      </c>
      <c r="AW61">
        <f t="shared" si="23"/>
        <v>1.875</v>
      </c>
      <c r="AX61">
        <f t="shared" si="24"/>
        <v>0</v>
      </c>
      <c r="AY61">
        <f t="shared" si="25"/>
        <v>3</v>
      </c>
      <c r="AZ61">
        <f t="shared" si="26"/>
        <v>0</v>
      </c>
      <c r="BA61" t="s">
        <v>297</v>
      </c>
      <c r="BB61" t="s">
        <v>186</v>
      </c>
      <c r="BC61" t="s">
        <v>929</v>
      </c>
      <c r="BD61">
        <v>1</v>
      </c>
      <c r="BF61">
        <f t="shared" si="27"/>
        <v>1</v>
      </c>
      <c r="BG61">
        <v>2</v>
      </c>
      <c r="BH61">
        <v>5</v>
      </c>
      <c r="BI61">
        <f t="shared" si="28"/>
        <v>1</v>
      </c>
      <c r="BJ61" t="s">
        <v>930</v>
      </c>
      <c r="BK61" t="s">
        <v>931</v>
      </c>
      <c r="BL61" s="1">
        <v>1.577546296296296E-2</v>
      </c>
      <c r="BM61" t="s">
        <v>932</v>
      </c>
      <c r="BN61" s="5" t="s">
        <v>1042</v>
      </c>
      <c r="BP61" s="11" t="b">
        <f t="shared" ref="BP61:BU70" ca="1" si="37">ISNUMBER(SEARCH(BP$2,$BO61))</f>
        <v>0</v>
      </c>
      <c r="BQ61" s="11" t="b">
        <f t="shared" ca="1" si="37"/>
        <v>0</v>
      </c>
      <c r="BR61" s="11" t="b">
        <f t="shared" ca="1" si="37"/>
        <v>0</v>
      </c>
      <c r="BS61" s="11" t="b">
        <f t="shared" ca="1" si="37"/>
        <v>0</v>
      </c>
      <c r="BT61" s="11" t="b">
        <f t="shared" ca="1" si="37"/>
        <v>0</v>
      </c>
      <c r="BU61" s="11" t="b">
        <f t="shared" ca="1" si="37"/>
        <v>0</v>
      </c>
      <c r="BV61" s="5" t="s">
        <v>1065</v>
      </c>
      <c r="BX61" s="11" t="b">
        <f t="shared" ca="1" si="29"/>
        <v>0</v>
      </c>
      <c r="BY61" s="11" t="b">
        <f t="shared" si="31"/>
        <v>0</v>
      </c>
      <c r="BZ61" s="11" t="b">
        <f t="shared" ref="BZ61:CM70" ca="1" si="38">ISNUMBER(SEARCH(BZ$2,$BV61))</f>
        <v>0</v>
      </c>
      <c r="CA61" s="11" t="b">
        <f t="shared" ca="1" si="38"/>
        <v>0</v>
      </c>
      <c r="CB61" s="11" t="b">
        <f t="shared" ca="1" si="38"/>
        <v>0</v>
      </c>
      <c r="CC61" s="11" t="b">
        <f t="shared" ca="1" si="38"/>
        <v>0</v>
      </c>
      <c r="CD61" s="11" t="b">
        <f t="shared" ca="1" si="38"/>
        <v>0</v>
      </c>
      <c r="CE61" s="11" t="b">
        <f t="shared" ca="1" si="38"/>
        <v>0</v>
      </c>
      <c r="CF61" s="11" t="b">
        <f t="shared" ca="1" si="38"/>
        <v>0</v>
      </c>
      <c r="CG61" s="11" t="b">
        <f t="shared" ca="1" si="38"/>
        <v>0</v>
      </c>
      <c r="CH61" s="11" t="b">
        <f t="shared" ca="1" si="38"/>
        <v>0</v>
      </c>
      <c r="CI61" s="11" t="b">
        <f t="shared" ca="1" si="38"/>
        <v>0</v>
      </c>
      <c r="CJ61" s="11" t="b">
        <f t="shared" ca="1" si="38"/>
        <v>0</v>
      </c>
      <c r="CK61" s="11" t="b">
        <f t="shared" ca="1" si="38"/>
        <v>0</v>
      </c>
      <c r="CL61" s="11" t="b">
        <f t="shared" ca="1" si="38"/>
        <v>0</v>
      </c>
      <c r="CM61" s="11" t="b">
        <f t="shared" ca="1" si="38"/>
        <v>1</v>
      </c>
      <c r="CN61" s="11" t="b">
        <f t="shared" ca="1" si="32"/>
        <v>0</v>
      </c>
      <c r="CO61" s="11" t="b">
        <f t="shared" ca="1" si="30"/>
        <v>0</v>
      </c>
      <c r="CP61" t="s">
        <v>933</v>
      </c>
    </row>
    <row r="62" spans="1:94">
      <c r="A62" t="s">
        <v>934</v>
      </c>
      <c r="B62" t="s">
        <v>935</v>
      </c>
      <c r="C62" t="s">
        <v>802</v>
      </c>
      <c r="D62" t="s">
        <v>54</v>
      </c>
      <c r="E62" t="s">
        <v>82</v>
      </c>
      <c r="F62" t="s">
        <v>83</v>
      </c>
      <c r="G62" t="s">
        <v>96</v>
      </c>
      <c r="H62" t="s">
        <v>58</v>
      </c>
      <c r="I62" t="str">
        <f t="shared" si="22"/>
        <v>Portugal</v>
      </c>
      <c r="J62" t="s">
        <v>74</v>
      </c>
      <c r="K62" t="s">
        <v>60</v>
      </c>
      <c r="L62">
        <v>3</v>
      </c>
      <c r="M62">
        <v>3</v>
      </c>
      <c r="N62">
        <v>3</v>
      </c>
      <c r="O62">
        <v>2</v>
      </c>
      <c r="P62">
        <v>4</v>
      </c>
      <c r="Q62">
        <v>5</v>
      </c>
      <c r="R62">
        <v>4</v>
      </c>
      <c r="S62">
        <v>0</v>
      </c>
      <c r="U62">
        <v>5</v>
      </c>
      <c r="V62">
        <v>5</v>
      </c>
      <c r="W62">
        <v>5</v>
      </c>
      <c r="X62">
        <v>4</v>
      </c>
      <c r="Y62">
        <v>5</v>
      </c>
      <c r="Z62">
        <v>5</v>
      </c>
      <c r="AA62">
        <v>5</v>
      </c>
      <c r="AB62">
        <v>4</v>
      </c>
      <c r="AC62">
        <v>4</v>
      </c>
      <c r="AD62">
        <v>2</v>
      </c>
      <c r="AE62" s="48">
        <f t="shared" si="13"/>
        <v>4.375</v>
      </c>
      <c r="AF62" s="35">
        <v>6</v>
      </c>
      <c r="AG62">
        <v>4</v>
      </c>
      <c r="AH62">
        <v>4</v>
      </c>
      <c r="AI62">
        <v>4</v>
      </c>
      <c r="AJ62">
        <v>6</v>
      </c>
      <c r="AK62">
        <v>6</v>
      </c>
      <c r="AL62">
        <v>5</v>
      </c>
      <c r="AM62">
        <v>5</v>
      </c>
      <c r="AN62" s="48">
        <f t="shared" si="11"/>
        <v>5</v>
      </c>
      <c r="AO62">
        <v>4</v>
      </c>
      <c r="AP62">
        <v>5</v>
      </c>
      <c r="AQ62">
        <v>4</v>
      </c>
      <c r="AR62">
        <v>4</v>
      </c>
      <c r="AS62">
        <v>4</v>
      </c>
      <c r="AT62">
        <v>6</v>
      </c>
      <c r="AU62" s="48">
        <f t="shared" si="12"/>
        <v>4.2</v>
      </c>
      <c r="AV62">
        <v>5</v>
      </c>
      <c r="AW62">
        <f t="shared" si="23"/>
        <v>5</v>
      </c>
      <c r="AX62">
        <f t="shared" si="24"/>
        <v>1</v>
      </c>
      <c r="AY62">
        <f t="shared" si="25"/>
        <v>4.375</v>
      </c>
      <c r="AZ62">
        <f t="shared" si="26"/>
        <v>1</v>
      </c>
      <c r="BA62" t="s">
        <v>61</v>
      </c>
      <c r="BB62" t="s">
        <v>110</v>
      </c>
      <c r="BC62" t="s">
        <v>111</v>
      </c>
      <c r="BD62">
        <v>1</v>
      </c>
      <c r="BF62">
        <f t="shared" si="27"/>
        <v>1</v>
      </c>
      <c r="BG62">
        <v>1</v>
      </c>
      <c r="BH62">
        <v>3</v>
      </c>
      <c r="BI62">
        <f t="shared" si="28"/>
        <v>1</v>
      </c>
      <c r="BJ62" t="s">
        <v>64</v>
      </c>
      <c r="BK62" t="s">
        <v>65</v>
      </c>
      <c r="BL62" s="1">
        <v>2.2106481481481478E-3</v>
      </c>
      <c r="BM62" t="s">
        <v>936</v>
      </c>
      <c r="BN62" s="5" t="s">
        <v>736</v>
      </c>
      <c r="BO62" s="5" t="s">
        <v>1159</v>
      </c>
      <c r="BP62" s="11" t="b">
        <f t="shared" ca="1" si="37"/>
        <v>0</v>
      </c>
      <c r="BQ62" s="11" t="b">
        <f t="shared" ca="1" si="37"/>
        <v>0</v>
      </c>
      <c r="BR62" s="11" t="b">
        <f t="shared" ca="1" si="37"/>
        <v>1</v>
      </c>
      <c r="BS62" s="11" t="b">
        <f t="shared" ca="1" si="37"/>
        <v>0</v>
      </c>
      <c r="BT62" s="11" t="b">
        <f t="shared" ca="1" si="37"/>
        <v>0</v>
      </c>
      <c r="BU62" s="11" t="b">
        <f t="shared" ca="1" si="37"/>
        <v>0</v>
      </c>
      <c r="BX62" s="11" t="b">
        <f t="shared" ca="1" si="29"/>
        <v>0</v>
      </c>
      <c r="BY62" s="11" t="b">
        <f t="shared" si="31"/>
        <v>0</v>
      </c>
      <c r="BZ62" s="11" t="b">
        <f t="shared" ca="1" si="38"/>
        <v>0</v>
      </c>
      <c r="CA62" s="11" t="b">
        <f t="shared" ca="1" si="38"/>
        <v>0</v>
      </c>
      <c r="CB62" s="11" t="b">
        <f t="shared" ca="1" si="38"/>
        <v>0</v>
      </c>
      <c r="CC62" s="11" t="b">
        <f t="shared" ca="1" si="38"/>
        <v>0</v>
      </c>
      <c r="CD62" s="11" t="b">
        <f t="shared" ca="1" si="38"/>
        <v>0</v>
      </c>
      <c r="CE62" s="11" t="b">
        <f t="shared" ca="1" si="38"/>
        <v>0</v>
      </c>
      <c r="CF62" s="11" t="b">
        <f t="shared" ca="1" si="38"/>
        <v>0</v>
      </c>
      <c r="CG62" s="11" t="b">
        <f t="shared" ca="1" si="38"/>
        <v>0</v>
      </c>
      <c r="CH62" s="11" t="b">
        <f t="shared" ca="1" si="38"/>
        <v>0</v>
      </c>
      <c r="CI62" s="11" t="b">
        <f t="shared" ca="1" si="38"/>
        <v>0</v>
      </c>
      <c r="CJ62" s="11" t="b">
        <f t="shared" ca="1" si="38"/>
        <v>0</v>
      </c>
      <c r="CK62" s="11" t="b">
        <f t="shared" ca="1" si="38"/>
        <v>0</v>
      </c>
      <c r="CL62" s="11" t="b">
        <f t="shared" ca="1" si="38"/>
        <v>0</v>
      </c>
      <c r="CM62" s="11" t="b">
        <f t="shared" ca="1" si="38"/>
        <v>0</v>
      </c>
      <c r="CN62" s="11" t="b">
        <f t="shared" ca="1" si="32"/>
        <v>0</v>
      </c>
      <c r="CO62" s="11" t="b">
        <f t="shared" ca="1" si="30"/>
        <v>0</v>
      </c>
    </row>
    <row r="63" spans="1:94">
      <c r="A63" t="s">
        <v>937</v>
      </c>
      <c r="B63" t="s">
        <v>938</v>
      </c>
      <c r="C63" t="s">
        <v>802</v>
      </c>
      <c r="D63" t="s">
        <v>54</v>
      </c>
      <c r="E63" t="s">
        <v>55</v>
      </c>
      <c r="F63" t="s">
        <v>56</v>
      </c>
      <c r="G63" t="s">
        <v>72</v>
      </c>
      <c r="H63" t="s">
        <v>58</v>
      </c>
      <c r="I63" t="str">
        <f t="shared" si="22"/>
        <v>Portugal</v>
      </c>
      <c r="J63" t="s">
        <v>59</v>
      </c>
      <c r="K63" t="s">
        <v>60</v>
      </c>
      <c r="L63">
        <v>2</v>
      </c>
      <c r="M63">
        <v>5</v>
      </c>
      <c r="N63">
        <v>4</v>
      </c>
      <c r="O63">
        <v>3</v>
      </c>
      <c r="P63">
        <v>6</v>
      </c>
      <c r="Q63">
        <v>5</v>
      </c>
      <c r="R63">
        <v>5</v>
      </c>
      <c r="S63">
        <v>0</v>
      </c>
      <c r="U63">
        <v>5</v>
      </c>
      <c r="V63">
        <v>4</v>
      </c>
      <c r="W63">
        <v>5</v>
      </c>
      <c r="X63">
        <v>1</v>
      </c>
      <c r="Y63">
        <v>1</v>
      </c>
      <c r="Z63">
        <v>2</v>
      </c>
      <c r="AA63">
        <v>2</v>
      </c>
      <c r="AB63">
        <v>3</v>
      </c>
      <c r="AC63">
        <v>3</v>
      </c>
      <c r="AD63">
        <v>3</v>
      </c>
      <c r="AE63" s="48">
        <f t="shared" si="13"/>
        <v>2.625</v>
      </c>
      <c r="AF63" s="35">
        <v>3</v>
      </c>
      <c r="AG63">
        <v>3</v>
      </c>
      <c r="AH63">
        <v>5</v>
      </c>
      <c r="AI63">
        <v>3</v>
      </c>
      <c r="AJ63">
        <v>5</v>
      </c>
      <c r="AK63">
        <v>4</v>
      </c>
      <c r="AL63">
        <v>4</v>
      </c>
      <c r="AM63">
        <v>4</v>
      </c>
      <c r="AN63" s="48">
        <f t="shared" si="11"/>
        <v>3.875</v>
      </c>
      <c r="AO63">
        <v>4</v>
      </c>
      <c r="AP63">
        <v>4</v>
      </c>
      <c r="AQ63">
        <v>4</v>
      </c>
      <c r="AR63">
        <v>5</v>
      </c>
      <c r="AS63">
        <v>3</v>
      </c>
      <c r="AT63">
        <v>6</v>
      </c>
      <c r="AU63" s="48">
        <f t="shared" si="12"/>
        <v>4</v>
      </c>
      <c r="AV63">
        <v>3</v>
      </c>
      <c r="AW63">
        <f t="shared" si="23"/>
        <v>3.875</v>
      </c>
      <c r="AX63">
        <f t="shared" si="24"/>
        <v>1</v>
      </c>
      <c r="AY63">
        <f t="shared" si="25"/>
        <v>2.625</v>
      </c>
      <c r="AZ63">
        <f t="shared" si="26"/>
        <v>0</v>
      </c>
      <c r="BA63" t="s">
        <v>86</v>
      </c>
      <c r="BB63" t="s">
        <v>939</v>
      </c>
      <c r="BC63" t="s">
        <v>940</v>
      </c>
      <c r="BD63">
        <v>0</v>
      </c>
      <c r="BE63">
        <v>2</v>
      </c>
      <c r="BF63">
        <f t="shared" si="27"/>
        <v>2</v>
      </c>
      <c r="BG63">
        <v>1</v>
      </c>
      <c r="BH63">
        <v>2</v>
      </c>
      <c r="BI63">
        <f t="shared" si="28"/>
        <v>1</v>
      </c>
      <c r="BJ63" t="s">
        <v>168</v>
      </c>
      <c r="BK63" t="s">
        <v>90</v>
      </c>
      <c r="BL63" s="1">
        <v>4.1666666666666666E-3</v>
      </c>
      <c r="BN63" s="5" t="s">
        <v>1041</v>
      </c>
      <c r="BP63" s="11" t="b">
        <f t="shared" ca="1" si="37"/>
        <v>0</v>
      </c>
      <c r="BQ63" s="11" t="b">
        <f t="shared" ca="1" si="37"/>
        <v>0</v>
      </c>
      <c r="BR63" s="11" t="b">
        <f t="shared" ca="1" si="37"/>
        <v>0</v>
      </c>
      <c r="BS63" s="11" t="b">
        <f t="shared" ca="1" si="37"/>
        <v>0</v>
      </c>
      <c r="BT63" s="11" t="b">
        <f t="shared" ca="1" si="37"/>
        <v>0</v>
      </c>
      <c r="BU63" s="11" t="b">
        <f t="shared" ca="1" si="37"/>
        <v>0</v>
      </c>
      <c r="BX63" s="11" t="b">
        <f t="shared" ca="1" si="29"/>
        <v>0</v>
      </c>
      <c r="BY63" s="11" t="b">
        <f t="shared" si="31"/>
        <v>0</v>
      </c>
      <c r="BZ63" s="11" t="b">
        <f t="shared" ca="1" si="38"/>
        <v>0</v>
      </c>
      <c r="CA63" s="11" t="b">
        <f t="shared" ca="1" si="38"/>
        <v>0</v>
      </c>
      <c r="CB63" s="11" t="b">
        <f t="shared" ca="1" si="38"/>
        <v>0</v>
      </c>
      <c r="CC63" s="11" t="b">
        <f t="shared" ca="1" si="38"/>
        <v>0</v>
      </c>
      <c r="CD63" s="11" t="b">
        <f t="shared" ca="1" si="38"/>
        <v>0</v>
      </c>
      <c r="CE63" s="11" t="b">
        <f t="shared" ca="1" si="38"/>
        <v>0</v>
      </c>
      <c r="CF63" s="11" t="b">
        <f t="shared" ca="1" si="38"/>
        <v>0</v>
      </c>
      <c r="CG63" s="11" t="b">
        <f t="shared" ca="1" si="38"/>
        <v>0</v>
      </c>
      <c r="CH63" s="11" t="b">
        <f t="shared" ca="1" si="38"/>
        <v>0</v>
      </c>
      <c r="CI63" s="11" t="b">
        <f t="shared" ca="1" si="38"/>
        <v>0</v>
      </c>
      <c r="CJ63" s="11" t="b">
        <f t="shared" ca="1" si="38"/>
        <v>0</v>
      </c>
      <c r="CK63" s="11" t="b">
        <f t="shared" ca="1" si="38"/>
        <v>0</v>
      </c>
      <c r="CL63" s="11" t="b">
        <f t="shared" ca="1" si="38"/>
        <v>0</v>
      </c>
      <c r="CM63" s="11" t="b">
        <f t="shared" ca="1" si="38"/>
        <v>0</v>
      </c>
      <c r="CN63" s="11" t="b">
        <f t="shared" ca="1" si="32"/>
        <v>0</v>
      </c>
      <c r="CO63" s="11" t="b">
        <f t="shared" ca="1" si="30"/>
        <v>0</v>
      </c>
    </row>
    <row r="64" spans="1:94">
      <c r="A64" t="s">
        <v>941</v>
      </c>
      <c r="B64" t="s">
        <v>942</v>
      </c>
      <c r="C64" t="s">
        <v>802</v>
      </c>
      <c r="D64" t="s">
        <v>54</v>
      </c>
      <c r="E64" t="s">
        <v>82</v>
      </c>
      <c r="F64" t="s">
        <v>56</v>
      </c>
      <c r="G64" t="s">
        <v>72</v>
      </c>
      <c r="H64" t="s">
        <v>254</v>
      </c>
      <c r="I64" t="str">
        <f t="shared" si="22"/>
        <v>Poland</v>
      </c>
      <c r="J64" t="s">
        <v>59</v>
      </c>
      <c r="K64" t="s">
        <v>60</v>
      </c>
      <c r="L64">
        <v>0</v>
      </c>
      <c r="M64">
        <v>1</v>
      </c>
      <c r="N64">
        <v>2</v>
      </c>
      <c r="O64">
        <v>2</v>
      </c>
      <c r="P64">
        <v>0</v>
      </c>
      <c r="Q64">
        <v>4</v>
      </c>
      <c r="R64">
        <v>4</v>
      </c>
      <c r="S64">
        <v>0</v>
      </c>
      <c r="U64">
        <v>6</v>
      </c>
      <c r="V64">
        <v>5</v>
      </c>
      <c r="W64">
        <v>5</v>
      </c>
      <c r="X64">
        <v>6</v>
      </c>
      <c r="Y64">
        <v>5</v>
      </c>
      <c r="Z64">
        <v>6</v>
      </c>
      <c r="AA64">
        <v>6</v>
      </c>
      <c r="AB64">
        <v>4</v>
      </c>
      <c r="AC64">
        <v>1</v>
      </c>
      <c r="AD64">
        <v>5</v>
      </c>
      <c r="AE64" s="48">
        <f t="shared" si="13"/>
        <v>5.25</v>
      </c>
      <c r="AF64" s="35">
        <v>4</v>
      </c>
      <c r="AG64">
        <v>4</v>
      </c>
      <c r="AH64">
        <v>1</v>
      </c>
      <c r="AI64">
        <v>4</v>
      </c>
      <c r="AJ64">
        <v>4</v>
      </c>
      <c r="AK64">
        <v>5</v>
      </c>
      <c r="AL64">
        <v>4</v>
      </c>
      <c r="AM64">
        <v>5</v>
      </c>
      <c r="AN64" s="48">
        <f t="shared" si="11"/>
        <v>3.875</v>
      </c>
      <c r="AO64">
        <v>2</v>
      </c>
      <c r="AP64">
        <v>1</v>
      </c>
      <c r="AQ64">
        <v>3</v>
      </c>
      <c r="AR64">
        <v>5</v>
      </c>
      <c r="AS64">
        <v>1</v>
      </c>
      <c r="AT64">
        <v>6</v>
      </c>
      <c r="AU64" s="48">
        <f t="shared" si="12"/>
        <v>2.4</v>
      </c>
      <c r="AV64">
        <v>2</v>
      </c>
      <c r="AW64">
        <f t="shared" si="23"/>
        <v>3.875</v>
      </c>
      <c r="AX64">
        <f t="shared" si="24"/>
        <v>1</v>
      </c>
      <c r="AY64">
        <f t="shared" si="25"/>
        <v>5.25</v>
      </c>
      <c r="AZ64">
        <f t="shared" si="26"/>
        <v>1</v>
      </c>
      <c r="BA64" t="s">
        <v>61</v>
      </c>
      <c r="BB64" t="s">
        <v>298</v>
      </c>
      <c r="BC64" t="s">
        <v>925</v>
      </c>
      <c r="BD64">
        <v>0</v>
      </c>
      <c r="BF64">
        <f t="shared" si="27"/>
        <v>0</v>
      </c>
      <c r="BG64">
        <v>1</v>
      </c>
      <c r="BH64">
        <v>2</v>
      </c>
      <c r="BI64">
        <f t="shared" si="28"/>
        <v>1</v>
      </c>
      <c r="BJ64" t="s">
        <v>64</v>
      </c>
      <c r="BK64" t="s">
        <v>65</v>
      </c>
      <c r="BL64" s="1">
        <v>5.6249999999999989E-3</v>
      </c>
      <c r="BN64" s="5" t="s">
        <v>1041</v>
      </c>
      <c r="BP64" s="11" t="b">
        <f t="shared" ca="1" si="37"/>
        <v>0</v>
      </c>
      <c r="BQ64" s="11" t="b">
        <f t="shared" ca="1" si="37"/>
        <v>0</v>
      </c>
      <c r="BR64" s="11" t="b">
        <f t="shared" ca="1" si="37"/>
        <v>0</v>
      </c>
      <c r="BS64" s="11" t="b">
        <f t="shared" ca="1" si="37"/>
        <v>0</v>
      </c>
      <c r="BT64" s="11" t="b">
        <f t="shared" ca="1" si="37"/>
        <v>0</v>
      </c>
      <c r="BU64" s="11" t="b">
        <f t="shared" ca="1" si="37"/>
        <v>0</v>
      </c>
      <c r="BX64" s="11" t="b">
        <f t="shared" ca="1" si="29"/>
        <v>0</v>
      </c>
      <c r="BY64" s="11" t="b">
        <f t="shared" si="31"/>
        <v>0</v>
      </c>
      <c r="BZ64" s="11" t="b">
        <f t="shared" ca="1" si="38"/>
        <v>0</v>
      </c>
      <c r="CA64" s="11" t="b">
        <f t="shared" ca="1" si="38"/>
        <v>0</v>
      </c>
      <c r="CB64" s="11" t="b">
        <f t="shared" ca="1" si="38"/>
        <v>0</v>
      </c>
      <c r="CC64" s="11" t="b">
        <f t="shared" ca="1" si="38"/>
        <v>0</v>
      </c>
      <c r="CD64" s="11" t="b">
        <f t="shared" ca="1" si="38"/>
        <v>0</v>
      </c>
      <c r="CE64" s="11" t="b">
        <f t="shared" ca="1" si="38"/>
        <v>0</v>
      </c>
      <c r="CF64" s="11" t="b">
        <f t="shared" ca="1" si="38"/>
        <v>0</v>
      </c>
      <c r="CG64" s="11" t="b">
        <f t="shared" ca="1" si="38"/>
        <v>0</v>
      </c>
      <c r="CH64" s="11" t="b">
        <f t="shared" ca="1" si="38"/>
        <v>0</v>
      </c>
      <c r="CI64" s="11" t="b">
        <f t="shared" ca="1" si="38"/>
        <v>0</v>
      </c>
      <c r="CJ64" s="11" t="b">
        <f t="shared" ca="1" si="38"/>
        <v>0</v>
      </c>
      <c r="CK64" s="11" t="b">
        <f t="shared" ca="1" si="38"/>
        <v>0</v>
      </c>
      <c r="CL64" s="11" t="b">
        <f t="shared" ca="1" si="38"/>
        <v>0</v>
      </c>
      <c r="CM64" s="11" t="b">
        <f t="shared" ca="1" si="38"/>
        <v>0</v>
      </c>
      <c r="CN64" s="11" t="b">
        <f t="shared" ca="1" si="32"/>
        <v>0</v>
      </c>
      <c r="CO64" s="11" t="b">
        <f t="shared" ca="1" si="30"/>
        <v>0</v>
      </c>
    </row>
    <row r="65" spans="1:94">
      <c r="A65" t="s">
        <v>966</v>
      </c>
      <c r="B65" t="s">
        <v>967</v>
      </c>
      <c r="C65" t="s">
        <v>802</v>
      </c>
      <c r="D65" t="s">
        <v>70</v>
      </c>
      <c r="E65" t="s">
        <v>55</v>
      </c>
      <c r="F65" t="s">
        <v>56</v>
      </c>
      <c r="G65" t="s">
        <v>72</v>
      </c>
      <c r="H65" t="s">
        <v>968</v>
      </c>
      <c r="I65" t="str">
        <f t="shared" ref="I65:I96" si="39">H65</f>
        <v>Czech Republic</v>
      </c>
      <c r="J65" t="s">
        <v>74</v>
      </c>
      <c r="K65" t="s">
        <v>60</v>
      </c>
      <c r="L65">
        <v>2</v>
      </c>
      <c r="M65">
        <v>4</v>
      </c>
      <c r="N65">
        <v>2</v>
      </c>
      <c r="O65">
        <v>3</v>
      </c>
      <c r="P65">
        <v>4</v>
      </c>
      <c r="Q65">
        <v>4</v>
      </c>
      <c r="R65">
        <v>4</v>
      </c>
      <c r="S65">
        <v>0</v>
      </c>
      <c r="U65">
        <v>4</v>
      </c>
      <c r="V65">
        <v>4</v>
      </c>
      <c r="W65">
        <v>5</v>
      </c>
      <c r="X65">
        <v>3</v>
      </c>
      <c r="Y65">
        <v>2</v>
      </c>
      <c r="Z65">
        <v>4</v>
      </c>
      <c r="AA65">
        <v>5</v>
      </c>
      <c r="AB65">
        <v>3</v>
      </c>
      <c r="AC65">
        <v>4</v>
      </c>
      <c r="AD65">
        <v>2</v>
      </c>
      <c r="AE65" s="48">
        <f t="shared" si="13"/>
        <v>3.5</v>
      </c>
      <c r="AF65" s="35">
        <v>2</v>
      </c>
      <c r="AG65">
        <v>3</v>
      </c>
      <c r="AH65">
        <v>3</v>
      </c>
      <c r="AI65">
        <v>2</v>
      </c>
      <c r="AJ65">
        <v>6</v>
      </c>
      <c r="AK65">
        <v>2</v>
      </c>
      <c r="AL65">
        <v>4</v>
      </c>
      <c r="AM65">
        <v>5</v>
      </c>
      <c r="AN65" s="48">
        <f t="shared" si="11"/>
        <v>3.375</v>
      </c>
      <c r="AO65">
        <v>2</v>
      </c>
      <c r="AP65">
        <v>2</v>
      </c>
      <c r="AQ65">
        <v>2</v>
      </c>
      <c r="AR65">
        <v>2</v>
      </c>
      <c r="AS65">
        <v>2</v>
      </c>
      <c r="AT65">
        <v>6</v>
      </c>
      <c r="AU65" s="48">
        <f t="shared" si="12"/>
        <v>2</v>
      </c>
      <c r="AV65">
        <v>2</v>
      </c>
      <c r="AW65">
        <f t="shared" ref="AW65:AW96" si="40">AVERAGE(AF65,AG65,AH65,AI65,AJ65,AK65,AL65,AM65)</f>
        <v>3.375</v>
      </c>
      <c r="AX65">
        <f t="shared" ref="AX65:AX96" si="41">IF(AW65&gt;3,1,0)</f>
        <v>1</v>
      </c>
      <c r="AY65">
        <f>AVERAGE(BA66,V65,W65,X65:AB65,AD65)</f>
        <v>3.5</v>
      </c>
      <c r="AZ65">
        <f t="shared" ref="AZ65:AZ96" si="42">IF(AY65&gt;3, 1, 0)</f>
        <v>1</v>
      </c>
      <c r="BA65" t="s">
        <v>297</v>
      </c>
      <c r="BB65" t="s">
        <v>62</v>
      </c>
      <c r="BC65" t="s">
        <v>969</v>
      </c>
      <c r="BD65">
        <v>2</v>
      </c>
      <c r="BF65">
        <f t="shared" ref="BF65:BF96" si="43">IF(BE65="",BD65,BE65)</f>
        <v>2</v>
      </c>
      <c r="BG65">
        <v>2</v>
      </c>
      <c r="BH65">
        <v>4</v>
      </c>
      <c r="BI65">
        <f t="shared" ref="BI65:BI68" si="44">IF(BH65=1,0,1)</f>
        <v>1</v>
      </c>
      <c r="BJ65" t="s">
        <v>970</v>
      </c>
      <c r="BK65" t="s">
        <v>622</v>
      </c>
      <c r="BL65" s="1">
        <v>7.3379629629629628E-3</v>
      </c>
      <c r="BM65" t="s">
        <v>971</v>
      </c>
      <c r="BN65" s="5" t="s">
        <v>1042</v>
      </c>
      <c r="BP65" s="11" t="b">
        <f t="shared" ca="1" si="37"/>
        <v>0</v>
      </c>
      <c r="BQ65" s="11" t="b">
        <f t="shared" ca="1" si="37"/>
        <v>0</v>
      </c>
      <c r="BR65" s="11" t="b">
        <f t="shared" ca="1" si="37"/>
        <v>0</v>
      </c>
      <c r="BS65" s="11" t="b">
        <f t="shared" ca="1" si="37"/>
        <v>0</v>
      </c>
      <c r="BT65" s="11" t="b">
        <f t="shared" ca="1" si="37"/>
        <v>0</v>
      </c>
      <c r="BU65" s="11" t="b">
        <f t="shared" ca="1" si="37"/>
        <v>0</v>
      </c>
      <c r="BV65" s="5" t="s">
        <v>1086</v>
      </c>
      <c r="BW65" s="5" t="s">
        <v>1073</v>
      </c>
      <c r="BX65" s="11" t="b">
        <f t="shared" ref="BX65:BX96" ca="1" si="45">ISNUMBER(SEARCH($BX$2,BV65))</f>
        <v>0</v>
      </c>
      <c r="BY65" s="11" t="b">
        <f t="shared" si="31"/>
        <v>1</v>
      </c>
      <c r="BZ65" s="11" t="b">
        <f t="shared" ca="1" si="38"/>
        <v>1</v>
      </c>
      <c r="CA65" s="11" t="b">
        <f t="shared" ca="1" si="38"/>
        <v>1</v>
      </c>
      <c r="CB65" s="11" t="b">
        <f t="shared" ca="1" si="38"/>
        <v>0</v>
      </c>
      <c r="CC65" s="11" t="b">
        <f t="shared" ca="1" si="38"/>
        <v>0</v>
      </c>
      <c r="CD65" s="11" t="b">
        <f t="shared" ca="1" si="38"/>
        <v>0</v>
      </c>
      <c r="CE65" s="11" t="b">
        <f t="shared" ca="1" si="38"/>
        <v>0</v>
      </c>
      <c r="CF65" s="11" t="b">
        <f t="shared" ca="1" si="38"/>
        <v>0</v>
      </c>
      <c r="CG65" s="11" t="b">
        <f t="shared" ca="1" si="38"/>
        <v>0</v>
      </c>
      <c r="CH65" s="11" t="b">
        <f t="shared" ca="1" si="38"/>
        <v>0</v>
      </c>
      <c r="CI65" s="11" t="b">
        <f t="shared" ca="1" si="38"/>
        <v>0</v>
      </c>
      <c r="CJ65" s="11" t="b">
        <f t="shared" ca="1" si="38"/>
        <v>1</v>
      </c>
      <c r="CK65" s="11" t="b">
        <f t="shared" ca="1" si="38"/>
        <v>0</v>
      </c>
      <c r="CL65" s="11" t="b">
        <f t="shared" ca="1" si="38"/>
        <v>0</v>
      </c>
      <c r="CM65" s="11" t="b">
        <f t="shared" ca="1" si="38"/>
        <v>0</v>
      </c>
      <c r="CN65" s="11" t="b">
        <f t="shared" ca="1" si="32"/>
        <v>1</v>
      </c>
      <c r="CO65" s="11" t="b">
        <f t="shared" ref="CO65:CO96" ca="1" si="46">ISNUMBER(SEARCH($CO$2,$BW65))</f>
        <v>0</v>
      </c>
    </row>
    <row r="66" spans="1:94">
      <c r="A66" t="s">
        <v>976</v>
      </c>
      <c r="B66" t="s">
        <v>977</v>
      </c>
      <c r="C66" t="s">
        <v>802</v>
      </c>
      <c r="D66" t="s">
        <v>70</v>
      </c>
      <c r="E66" t="s">
        <v>55</v>
      </c>
      <c r="F66" t="s">
        <v>56</v>
      </c>
      <c r="G66" t="s">
        <v>72</v>
      </c>
      <c r="H66" t="s">
        <v>844</v>
      </c>
      <c r="I66" t="str">
        <f t="shared" si="39"/>
        <v>France</v>
      </c>
      <c r="J66" t="s">
        <v>59</v>
      </c>
      <c r="K66" t="s">
        <v>60</v>
      </c>
      <c r="L66">
        <v>1</v>
      </c>
      <c r="M66">
        <v>2</v>
      </c>
      <c r="N66">
        <v>3</v>
      </c>
      <c r="O66">
        <v>1</v>
      </c>
      <c r="P66">
        <v>3</v>
      </c>
      <c r="Q66">
        <v>4</v>
      </c>
      <c r="R66">
        <v>5</v>
      </c>
      <c r="S66">
        <v>0</v>
      </c>
      <c r="U66">
        <v>4</v>
      </c>
      <c r="V66">
        <v>4</v>
      </c>
      <c r="W66">
        <v>4</v>
      </c>
      <c r="X66">
        <v>5</v>
      </c>
      <c r="Y66">
        <v>6</v>
      </c>
      <c r="Z66">
        <v>4</v>
      </c>
      <c r="AA66">
        <v>5</v>
      </c>
      <c r="AB66">
        <v>2</v>
      </c>
      <c r="AC66">
        <v>3</v>
      </c>
      <c r="AD66">
        <v>3</v>
      </c>
      <c r="AE66" s="48">
        <f t="shared" si="13"/>
        <v>4.125</v>
      </c>
      <c r="AF66" s="35">
        <v>5</v>
      </c>
      <c r="AG66">
        <v>6</v>
      </c>
      <c r="AH66">
        <v>6</v>
      </c>
      <c r="AI66">
        <v>6</v>
      </c>
      <c r="AJ66">
        <v>6</v>
      </c>
      <c r="AK66">
        <v>6</v>
      </c>
      <c r="AL66">
        <v>5</v>
      </c>
      <c r="AM66">
        <v>3</v>
      </c>
      <c r="AN66" s="48">
        <f t="shared" si="11"/>
        <v>5.375</v>
      </c>
      <c r="AO66">
        <v>6</v>
      </c>
      <c r="AP66">
        <v>5</v>
      </c>
      <c r="AQ66">
        <v>5</v>
      </c>
      <c r="AR66">
        <v>5</v>
      </c>
      <c r="AS66">
        <v>5</v>
      </c>
      <c r="AT66">
        <v>6</v>
      </c>
      <c r="AU66" s="48">
        <f t="shared" si="12"/>
        <v>5.2</v>
      </c>
      <c r="AV66">
        <v>6</v>
      </c>
      <c r="AW66">
        <f t="shared" si="40"/>
        <v>5.375</v>
      </c>
      <c r="AX66">
        <f t="shared" si="41"/>
        <v>1</v>
      </c>
      <c r="AY66">
        <f>AVERAGE(BA68,V66,W66,X66:AB66,AD66)</f>
        <v>4.125</v>
      </c>
      <c r="AZ66">
        <f t="shared" si="42"/>
        <v>1</v>
      </c>
      <c r="BA66" t="s">
        <v>297</v>
      </c>
      <c r="BB66" t="s">
        <v>556</v>
      </c>
      <c r="BC66" t="s">
        <v>978</v>
      </c>
      <c r="BD66">
        <v>1</v>
      </c>
      <c r="BF66">
        <f t="shared" si="43"/>
        <v>1</v>
      </c>
      <c r="BG66">
        <v>2</v>
      </c>
      <c r="BH66">
        <v>3</v>
      </c>
      <c r="BI66">
        <f t="shared" si="44"/>
        <v>1</v>
      </c>
      <c r="BJ66" t="s">
        <v>979</v>
      </c>
      <c r="BK66" t="s">
        <v>622</v>
      </c>
      <c r="BL66" s="1">
        <v>4.3981481481481484E-3</v>
      </c>
      <c r="BM66" t="s">
        <v>980</v>
      </c>
      <c r="BN66" s="5" t="s">
        <v>1051</v>
      </c>
      <c r="BP66" s="11" t="b">
        <f t="shared" ca="1" si="37"/>
        <v>0</v>
      </c>
      <c r="BQ66" s="11" t="b">
        <f t="shared" ca="1" si="37"/>
        <v>0</v>
      </c>
      <c r="BR66" s="11" t="b">
        <f t="shared" ca="1" si="37"/>
        <v>0</v>
      </c>
      <c r="BS66" s="11" t="b">
        <f t="shared" ca="1" si="37"/>
        <v>0</v>
      </c>
      <c r="BT66" s="11" t="b">
        <f t="shared" ca="1" si="37"/>
        <v>0</v>
      </c>
      <c r="BU66" s="11" t="b">
        <f t="shared" ca="1" si="37"/>
        <v>0</v>
      </c>
      <c r="BX66" s="11" t="b">
        <f t="shared" ca="1" si="45"/>
        <v>0</v>
      </c>
      <c r="BY66" s="11" t="b">
        <f t="shared" si="31"/>
        <v>0</v>
      </c>
      <c r="BZ66" s="11" t="b">
        <f t="shared" ca="1" si="38"/>
        <v>0</v>
      </c>
      <c r="CA66" s="11" t="b">
        <f t="shared" ca="1" si="38"/>
        <v>0</v>
      </c>
      <c r="CB66" s="11" t="b">
        <f t="shared" ca="1" si="38"/>
        <v>0</v>
      </c>
      <c r="CC66" s="11" t="b">
        <f t="shared" ca="1" si="38"/>
        <v>0</v>
      </c>
      <c r="CD66" s="11" t="b">
        <f t="shared" ca="1" si="38"/>
        <v>0</v>
      </c>
      <c r="CE66" s="11" t="b">
        <f t="shared" ca="1" si="38"/>
        <v>0</v>
      </c>
      <c r="CF66" s="11" t="b">
        <f t="shared" ca="1" si="38"/>
        <v>0</v>
      </c>
      <c r="CG66" s="11" t="b">
        <f t="shared" ca="1" si="38"/>
        <v>0</v>
      </c>
      <c r="CH66" s="11" t="b">
        <f t="shared" ca="1" si="38"/>
        <v>0</v>
      </c>
      <c r="CI66" s="11" t="b">
        <f t="shared" ca="1" si="38"/>
        <v>0</v>
      </c>
      <c r="CJ66" s="11" t="b">
        <f t="shared" ca="1" si="38"/>
        <v>0</v>
      </c>
      <c r="CK66" s="11" t="b">
        <f t="shared" ca="1" si="38"/>
        <v>0</v>
      </c>
      <c r="CL66" s="11" t="b">
        <f t="shared" ca="1" si="38"/>
        <v>0</v>
      </c>
      <c r="CM66" s="11" t="b">
        <f t="shared" ca="1" si="38"/>
        <v>0</v>
      </c>
      <c r="CN66" s="11" t="b">
        <f t="shared" ca="1" si="32"/>
        <v>0</v>
      </c>
      <c r="CO66" s="11" t="b">
        <f t="shared" ca="1" si="46"/>
        <v>0</v>
      </c>
    </row>
    <row r="67" spans="1:94">
      <c r="A67" t="s">
        <v>985</v>
      </c>
      <c r="B67" t="s">
        <v>986</v>
      </c>
      <c r="C67" t="s">
        <v>802</v>
      </c>
      <c r="D67" t="s">
        <v>54</v>
      </c>
      <c r="E67" t="s">
        <v>71</v>
      </c>
      <c r="F67" t="s">
        <v>116</v>
      </c>
      <c r="G67" t="s">
        <v>96</v>
      </c>
      <c r="H67" t="s">
        <v>260</v>
      </c>
      <c r="I67" t="str">
        <f t="shared" si="39"/>
        <v>Greece</v>
      </c>
      <c r="J67" t="s">
        <v>59</v>
      </c>
      <c r="K67" t="s">
        <v>60</v>
      </c>
      <c r="L67">
        <v>3</v>
      </c>
      <c r="M67">
        <v>2</v>
      </c>
      <c r="N67">
        <v>4</v>
      </c>
      <c r="O67">
        <v>1</v>
      </c>
      <c r="P67">
        <v>4</v>
      </c>
      <c r="Q67">
        <v>4</v>
      </c>
      <c r="R67">
        <v>4</v>
      </c>
      <c r="S67">
        <v>0</v>
      </c>
      <c r="U67">
        <v>4</v>
      </c>
      <c r="V67">
        <v>6</v>
      </c>
      <c r="W67">
        <v>6</v>
      </c>
      <c r="X67">
        <v>6</v>
      </c>
      <c r="Y67">
        <v>6</v>
      </c>
      <c r="Z67">
        <v>6</v>
      </c>
      <c r="AA67">
        <v>6</v>
      </c>
      <c r="AB67">
        <v>6</v>
      </c>
      <c r="AC67">
        <v>0</v>
      </c>
      <c r="AD67">
        <v>6</v>
      </c>
      <c r="AE67" s="48">
        <f t="shared" si="13"/>
        <v>6</v>
      </c>
      <c r="AF67" s="35">
        <v>6</v>
      </c>
      <c r="AG67">
        <v>6</v>
      </c>
      <c r="AH67">
        <v>6</v>
      </c>
      <c r="AI67">
        <v>6</v>
      </c>
      <c r="AJ67">
        <v>6</v>
      </c>
      <c r="AK67">
        <v>6</v>
      </c>
      <c r="AL67">
        <v>3</v>
      </c>
      <c r="AM67">
        <v>3</v>
      </c>
      <c r="AN67" s="48">
        <f t="shared" ref="AN67:AN130" si="47">AVERAGE(AF67:AM67)</f>
        <v>5.25</v>
      </c>
      <c r="AO67">
        <v>6</v>
      </c>
      <c r="AP67">
        <v>6</v>
      </c>
      <c r="AQ67">
        <v>6</v>
      </c>
      <c r="AR67">
        <v>6</v>
      </c>
      <c r="AS67">
        <v>6</v>
      </c>
      <c r="AT67">
        <v>6</v>
      </c>
      <c r="AU67" s="48">
        <f t="shared" ref="AU67:AU130" si="48">AVERAGE(AO67:AS67)</f>
        <v>6</v>
      </c>
      <c r="AV67">
        <v>6</v>
      </c>
      <c r="AW67">
        <f t="shared" si="40"/>
        <v>5.25</v>
      </c>
      <c r="AX67">
        <f t="shared" si="41"/>
        <v>1</v>
      </c>
      <c r="AY67">
        <f>AVERAGE(BA69,V67,W67,X67:AB67,AD67)</f>
        <v>6</v>
      </c>
      <c r="AZ67">
        <f t="shared" si="42"/>
        <v>1</v>
      </c>
      <c r="BA67" t="s">
        <v>61</v>
      </c>
      <c r="BB67" t="s">
        <v>392</v>
      </c>
      <c r="BC67" t="s">
        <v>987</v>
      </c>
      <c r="BD67">
        <v>0</v>
      </c>
      <c r="BE67">
        <v>1</v>
      </c>
      <c r="BF67">
        <f t="shared" si="43"/>
        <v>1</v>
      </c>
      <c r="BG67">
        <v>1</v>
      </c>
      <c r="BH67">
        <v>1</v>
      </c>
      <c r="BI67">
        <f t="shared" si="44"/>
        <v>0</v>
      </c>
      <c r="BJ67" t="s">
        <v>64</v>
      </c>
      <c r="BK67" t="s">
        <v>65</v>
      </c>
      <c r="BL67" s="1">
        <v>3.2175925925925926E-3</v>
      </c>
      <c r="BN67" s="5" t="s">
        <v>1041</v>
      </c>
      <c r="BP67" s="11" t="b">
        <f t="shared" ca="1" si="37"/>
        <v>0</v>
      </c>
      <c r="BQ67" s="11" t="b">
        <f t="shared" ca="1" si="37"/>
        <v>0</v>
      </c>
      <c r="BR67" s="11" t="b">
        <f t="shared" ca="1" si="37"/>
        <v>0</v>
      </c>
      <c r="BS67" s="11" t="b">
        <f t="shared" ca="1" si="37"/>
        <v>0</v>
      </c>
      <c r="BT67" s="11" t="b">
        <f t="shared" ca="1" si="37"/>
        <v>0</v>
      </c>
      <c r="BU67" s="11" t="b">
        <f t="shared" ca="1" si="37"/>
        <v>0</v>
      </c>
      <c r="BX67" s="11" t="b">
        <f t="shared" ca="1" si="45"/>
        <v>0</v>
      </c>
      <c r="BY67" s="11" t="b">
        <f t="shared" si="31"/>
        <v>0</v>
      </c>
      <c r="BZ67" s="11" t="b">
        <f t="shared" ca="1" si="38"/>
        <v>0</v>
      </c>
      <c r="CA67" s="11" t="b">
        <f t="shared" ca="1" si="38"/>
        <v>0</v>
      </c>
      <c r="CB67" s="11" t="b">
        <f t="shared" ca="1" si="38"/>
        <v>0</v>
      </c>
      <c r="CC67" s="11" t="b">
        <f t="shared" ca="1" si="38"/>
        <v>0</v>
      </c>
      <c r="CD67" s="11" t="b">
        <f t="shared" ca="1" si="38"/>
        <v>0</v>
      </c>
      <c r="CE67" s="11" t="b">
        <f t="shared" ca="1" si="38"/>
        <v>0</v>
      </c>
      <c r="CF67" s="11" t="b">
        <f t="shared" ca="1" si="38"/>
        <v>0</v>
      </c>
      <c r="CG67" s="11" t="b">
        <f t="shared" ca="1" si="38"/>
        <v>0</v>
      </c>
      <c r="CH67" s="11" t="b">
        <f t="shared" ca="1" si="38"/>
        <v>0</v>
      </c>
      <c r="CI67" s="11" t="b">
        <f t="shared" ca="1" si="38"/>
        <v>0</v>
      </c>
      <c r="CJ67" s="11" t="b">
        <f t="shared" ca="1" si="38"/>
        <v>0</v>
      </c>
      <c r="CK67" s="11" t="b">
        <f t="shared" ca="1" si="38"/>
        <v>0</v>
      </c>
      <c r="CL67" s="11" t="b">
        <f t="shared" ca="1" si="38"/>
        <v>0</v>
      </c>
      <c r="CM67" s="11" t="b">
        <f t="shared" ca="1" si="38"/>
        <v>0</v>
      </c>
      <c r="CN67" s="11" t="b">
        <f t="shared" ca="1" si="32"/>
        <v>0</v>
      </c>
      <c r="CO67" s="11" t="b">
        <f t="shared" ca="1" si="46"/>
        <v>0</v>
      </c>
      <c r="CP67" t="s">
        <v>988</v>
      </c>
    </row>
    <row r="68" spans="1:94">
      <c r="A68" t="s">
        <v>989</v>
      </c>
      <c r="B68" t="s">
        <v>990</v>
      </c>
      <c r="C68" t="s">
        <v>802</v>
      </c>
      <c r="D68" t="s">
        <v>54</v>
      </c>
      <c r="E68" t="s">
        <v>55</v>
      </c>
      <c r="F68" t="s">
        <v>132</v>
      </c>
      <c r="G68" t="s">
        <v>96</v>
      </c>
      <c r="H68" t="s">
        <v>844</v>
      </c>
      <c r="I68" t="str">
        <f t="shared" si="39"/>
        <v>France</v>
      </c>
      <c r="J68" t="s">
        <v>74</v>
      </c>
      <c r="K68" t="s">
        <v>60</v>
      </c>
      <c r="L68">
        <v>2</v>
      </c>
      <c r="M68">
        <v>0</v>
      </c>
      <c r="N68">
        <v>3</v>
      </c>
      <c r="O68">
        <v>4</v>
      </c>
      <c r="P68">
        <v>5</v>
      </c>
      <c r="Q68">
        <v>3</v>
      </c>
      <c r="R68">
        <v>4</v>
      </c>
      <c r="S68">
        <v>0</v>
      </c>
      <c r="U68">
        <v>4</v>
      </c>
      <c r="V68">
        <v>4</v>
      </c>
      <c r="W68">
        <v>6</v>
      </c>
      <c r="X68">
        <v>2</v>
      </c>
      <c r="Y68">
        <v>6</v>
      </c>
      <c r="Z68">
        <v>4</v>
      </c>
      <c r="AA68">
        <v>6</v>
      </c>
      <c r="AB68">
        <v>3</v>
      </c>
      <c r="AC68">
        <v>2</v>
      </c>
      <c r="AD68">
        <v>4</v>
      </c>
      <c r="AE68" s="48">
        <f t="shared" ref="AE68:AE131" si="49">AVERAGE(AD68,AB68,AA68,Z68,Y68,X68,W68,V68)</f>
        <v>4.375</v>
      </c>
      <c r="AF68" s="35">
        <v>6</v>
      </c>
      <c r="AG68">
        <v>5</v>
      </c>
      <c r="AH68">
        <v>5</v>
      </c>
      <c r="AI68">
        <v>5</v>
      </c>
      <c r="AJ68">
        <v>6</v>
      </c>
      <c r="AK68">
        <v>6</v>
      </c>
      <c r="AL68">
        <v>5</v>
      </c>
      <c r="AM68">
        <v>5</v>
      </c>
      <c r="AN68" s="48">
        <f t="shared" si="47"/>
        <v>5.375</v>
      </c>
      <c r="AO68">
        <v>4</v>
      </c>
      <c r="AP68">
        <v>5</v>
      </c>
      <c r="AQ68">
        <v>5</v>
      </c>
      <c r="AR68">
        <v>5</v>
      </c>
      <c r="AS68">
        <v>5</v>
      </c>
      <c r="AT68">
        <v>6</v>
      </c>
      <c r="AU68" s="48">
        <f t="shared" si="48"/>
        <v>4.8</v>
      </c>
      <c r="AV68">
        <v>6</v>
      </c>
      <c r="AW68">
        <f t="shared" si="40"/>
        <v>5.375</v>
      </c>
      <c r="AX68">
        <f t="shared" si="41"/>
        <v>1</v>
      </c>
      <c r="AY68">
        <f>AVERAGE(BA70,V68,W68,X68:AB68,AD68)</f>
        <v>4.375</v>
      </c>
      <c r="AZ68">
        <f t="shared" si="42"/>
        <v>1</v>
      </c>
      <c r="BA68" t="s">
        <v>297</v>
      </c>
      <c r="BB68" t="s">
        <v>228</v>
      </c>
      <c r="BC68" t="s">
        <v>397</v>
      </c>
      <c r="BD68">
        <v>1</v>
      </c>
      <c r="BF68">
        <f t="shared" si="43"/>
        <v>1</v>
      </c>
      <c r="BG68">
        <v>1</v>
      </c>
      <c r="BH68">
        <v>3</v>
      </c>
      <c r="BI68">
        <f t="shared" si="44"/>
        <v>1</v>
      </c>
      <c r="BJ68" t="s">
        <v>574</v>
      </c>
      <c r="BK68" t="s">
        <v>301</v>
      </c>
      <c r="BL68" s="1">
        <v>6.5277777777777782E-3</v>
      </c>
      <c r="BM68" t="s">
        <v>991</v>
      </c>
      <c r="BN68" s="5" t="s">
        <v>736</v>
      </c>
      <c r="BO68" s="5" t="s">
        <v>1124</v>
      </c>
      <c r="BP68" s="11" t="b">
        <f t="shared" ca="1" si="37"/>
        <v>0</v>
      </c>
      <c r="BQ68" s="11" t="b">
        <f t="shared" ca="1" si="37"/>
        <v>0</v>
      </c>
      <c r="BR68" s="11" t="b">
        <f t="shared" ca="1" si="37"/>
        <v>0</v>
      </c>
      <c r="BS68" s="11" t="b">
        <f t="shared" ca="1" si="37"/>
        <v>0</v>
      </c>
      <c r="BT68" s="11" t="b">
        <f t="shared" ca="1" si="37"/>
        <v>0</v>
      </c>
      <c r="BU68" s="11" t="b">
        <f t="shared" ca="1" si="37"/>
        <v>0</v>
      </c>
      <c r="BV68" s="5" t="s">
        <v>1097</v>
      </c>
      <c r="BX68" s="11" t="b">
        <f t="shared" ca="1" si="45"/>
        <v>1</v>
      </c>
      <c r="BY68" s="11" t="b">
        <f t="shared" ref="BY68:BY99" si="50">ISNUMBER(SEARCH("NLU",BV68))</f>
        <v>0</v>
      </c>
      <c r="BZ68" s="11" t="b">
        <f t="shared" ca="1" si="38"/>
        <v>0</v>
      </c>
      <c r="CA68" s="11" t="b">
        <f t="shared" ca="1" si="38"/>
        <v>0</v>
      </c>
      <c r="CB68" s="11" t="b">
        <f t="shared" ca="1" si="38"/>
        <v>0</v>
      </c>
      <c r="CC68" s="11" t="b">
        <f t="shared" ca="1" si="38"/>
        <v>0</v>
      </c>
      <c r="CD68" s="11" t="b">
        <f t="shared" ca="1" si="38"/>
        <v>0</v>
      </c>
      <c r="CE68" s="11" t="b">
        <f t="shared" ca="1" si="38"/>
        <v>0</v>
      </c>
      <c r="CF68" s="11" t="b">
        <f t="shared" ca="1" si="38"/>
        <v>0</v>
      </c>
      <c r="CG68" s="11" t="b">
        <f t="shared" ca="1" si="38"/>
        <v>0</v>
      </c>
      <c r="CH68" s="11" t="b">
        <f t="shared" ca="1" si="38"/>
        <v>0</v>
      </c>
      <c r="CI68" s="11" t="b">
        <f t="shared" ca="1" si="38"/>
        <v>0</v>
      </c>
      <c r="CJ68" s="11" t="b">
        <f t="shared" ca="1" si="38"/>
        <v>0</v>
      </c>
      <c r="CK68" s="11" t="b">
        <f t="shared" ca="1" si="38"/>
        <v>1</v>
      </c>
      <c r="CL68" s="11" t="b">
        <f t="shared" ca="1" si="38"/>
        <v>0</v>
      </c>
      <c r="CM68" s="11" t="b">
        <f t="shared" ca="1" si="38"/>
        <v>0</v>
      </c>
      <c r="CN68" s="11" t="b">
        <f t="shared" ref="CN68:CN99" ca="1" si="51">ISNUMBER(SEARCH($CN$2,BW68))</f>
        <v>0</v>
      </c>
      <c r="CO68" s="11" t="b">
        <f t="shared" ca="1" si="46"/>
        <v>0</v>
      </c>
    </row>
    <row r="69" spans="1:94">
      <c r="A69" t="s">
        <v>51</v>
      </c>
      <c r="B69" t="s">
        <v>52</v>
      </c>
      <c r="C69" t="s">
        <v>53</v>
      </c>
      <c r="D69" t="s">
        <v>54</v>
      </c>
      <c r="E69" t="s">
        <v>55</v>
      </c>
      <c r="F69" t="s">
        <v>56</v>
      </c>
      <c r="G69" t="s">
        <v>57</v>
      </c>
      <c r="H69" t="s">
        <v>58</v>
      </c>
      <c r="I69" t="str">
        <f t="shared" si="39"/>
        <v>Portugal</v>
      </c>
      <c r="J69" t="s">
        <v>59</v>
      </c>
      <c r="K69" t="s">
        <v>60</v>
      </c>
      <c r="L69">
        <v>0</v>
      </c>
      <c r="M69">
        <v>2</v>
      </c>
      <c r="N69">
        <v>3</v>
      </c>
      <c r="O69">
        <v>4</v>
      </c>
      <c r="P69">
        <v>0</v>
      </c>
      <c r="Q69">
        <v>0</v>
      </c>
      <c r="R69">
        <v>5</v>
      </c>
      <c r="S69">
        <v>0</v>
      </c>
      <c r="U69">
        <v>5</v>
      </c>
      <c r="V69">
        <v>2</v>
      </c>
      <c r="W69">
        <v>5</v>
      </c>
      <c r="X69">
        <v>3</v>
      </c>
      <c r="Y69">
        <v>6</v>
      </c>
      <c r="Z69">
        <v>3</v>
      </c>
      <c r="AA69">
        <v>3</v>
      </c>
      <c r="AB69">
        <v>1</v>
      </c>
      <c r="AC69">
        <v>5</v>
      </c>
      <c r="AD69">
        <v>1</v>
      </c>
      <c r="AE69" s="48">
        <f t="shared" si="49"/>
        <v>3</v>
      </c>
      <c r="AF69" s="35">
        <v>1</v>
      </c>
      <c r="AG69">
        <v>5</v>
      </c>
      <c r="AH69">
        <v>0</v>
      </c>
      <c r="AI69">
        <v>3</v>
      </c>
      <c r="AJ69">
        <v>6</v>
      </c>
      <c r="AK69">
        <v>2</v>
      </c>
      <c r="AL69">
        <v>5</v>
      </c>
      <c r="AM69">
        <v>0</v>
      </c>
      <c r="AN69" s="48">
        <f t="shared" si="47"/>
        <v>2.75</v>
      </c>
      <c r="AO69">
        <v>0</v>
      </c>
      <c r="AP69">
        <v>0</v>
      </c>
      <c r="AQ69">
        <v>0</v>
      </c>
      <c r="AR69">
        <v>0</v>
      </c>
      <c r="AS69">
        <v>0</v>
      </c>
      <c r="AT69">
        <v>6</v>
      </c>
      <c r="AU69" s="48">
        <f t="shared" si="48"/>
        <v>0</v>
      </c>
      <c r="AV69">
        <v>0</v>
      </c>
      <c r="AW69">
        <f t="shared" si="40"/>
        <v>2.75</v>
      </c>
      <c r="AX69">
        <f t="shared" si="41"/>
        <v>0</v>
      </c>
      <c r="AY69">
        <f t="shared" ref="AY69:AY80" si="52">AVERAGE(BK71,V69,W69,X69:AB69,AD69)</f>
        <v>3</v>
      </c>
      <c r="AZ69">
        <f t="shared" si="42"/>
        <v>0</v>
      </c>
      <c r="BA69" t="s">
        <v>61</v>
      </c>
      <c r="BB69" t="s">
        <v>62</v>
      </c>
      <c r="BC69" t="s">
        <v>63</v>
      </c>
      <c r="BD69">
        <v>1</v>
      </c>
      <c r="BF69">
        <f t="shared" si="43"/>
        <v>1</v>
      </c>
      <c r="BG69">
        <v>1</v>
      </c>
      <c r="BH69">
        <v>2</v>
      </c>
      <c r="BI69">
        <v>1</v>
      </c>
      <c r="BJ69" t="s">
        <v>64</v>
      </c>
      <c r="BK69" t="s">
        <v>65</v>
      </c>
      <c r="BL69" s="1">
        <v>3.1365740740740742E-3</v>
      </c>
      <c r="BM69" t="s">
        <v>66</v>
      </c>
      <c r="BN69" s="5" t="s">
        <v>1041</v>
      </c>
      <c r="BP69" s="11" t="b">
        <f t="shared" ca="1" si="37"/>
        <v>0</v>
      </c>
      <c r="BQ69" s="11" t="b">
        <f t="shared" ca="1" si="37"/>
        <v>0</v>
      </c>
      <c r="BR69" s="11" t="b">
        <f t="shared" ca="1" si="37"/>
        <v>0</v>
      </c>
      <c r="BS69" s="11" t="b">
        <f t="shared" ca="1" si="37"/>
        <v>0</v>
      </c>
      <c r="BT69" s="11" t="b">
        <f t="shared" ca="1" si="37"/>
        <v>0</v>
      </c>
      <c r="BU69" s="11" t="b">
        <f t="shared" ca="1" si="37"/>
        <v>0</v>
      </c>
      <c r="BX69" s="11" t="b">
        <f t="shared" ca="1" si="45"/>
        <v>0</v>
      </c>
      <c r="BY69" s="11" t="b">
        <f t="shared" si="50"/>
        <v>0</v>
      </c>
      <c r="BZ69" s="11" t="b">
        <f t="shared" ca="1" si="38"/>
        <v>0</v>
      </c>
      <c r="CA69" s="11" t="b">
        <f t="shared" ca="1" si="38"/>
        <v>0</v>
      </c>
      <c r="CB69" s="11" t="b">
        <f t="shared" ca="1" si="38"/>
        <v>0</v>
      </c>
      <c r="CC69" s="11" t="b">
        <f t="shared" ca="1" si="38"/>
        <v>0</v>
      </c>
      <c r="CD69" s="11" t="b">
        <f t="shared" ca="1" si="38"/>
        <v>0</v>
      </c>
      <c r="CE69" s="11" t="b">
        <f t="shared" ca="1" si="38"/>
        <v>0</v>
      </c>
      <c r="CF69" s="11" t="b">
        <f t="shared" ca="1" si="38"/>
        <v>0</v>
      </c>
      <c r="CG69" s="11" t="b">
        <f t="shared" ca="1" si="38"/>
        <v>0</v>
      </c>
      <c r="CH69" s="11" t="b">
        <f t="shared" ca="1" si="38"/>
        <v>0</v>
      </c>
      <c r="CI69" s="11" t="b">
        <f t="shared" ca="1" si="38"/>
        <v>0</v>
      </c>
      <c r="CJ69" s="11" t="b">
        <f t="shared" ca="1" si="38"/>
        <v>0</v>
      </c>
      <c r="CK69" s="11" t="b">
        <f t="shared" ca="1" si="38"/>
        <v>0</v>
      </c>
      <c r="CL69" s="11" t="b">
        <f t="shared" ca="1" si="38"/>
        <v>0</v>
      </c>
      <c r="CM69" s="11" t="b">
        <f t="shared" ca="1" si="38"/>
        <v>0</v>
      </c>
      <c r="CN69" s="11" t="b">
        <f t="shared" ca="1" si="51"/>
        <v>0</v>
      </c>
      <c r="CO69" s="11" t="b">
        <f t="shared" ca="1" si="46"/>
        <v>0</v>
      </c>
      <c r="CP69" t="s">
        <v>67</v>
      </c>
    </row>
    <row r="70" spans="1:94">
      <c r="A70" t="s">
        <v>114</v>
      </c>
      <c r="B70" t="s">
        <v>115</v>
      </c>
      <c r="C70" t="s">
        <v>53</v>
      </c>
      <c r="D70" t="s">
        <v>54</v>
      </c>
      <c r="E70" t="s">
        <v>71</v>
      </c>
      <c r="F70" t="s">
        <v>116</v>
      </c>
      <c r="G70" t="s">
        <v>72</v>
      </c>
      <c r="H70" t="s">
        <v>117</v>
      </c>
      <c r="I70" t="str">
        <f t="shared" si="39"/>
        <v>Israel</v>
      </c>
      <c r="J70" t="s">
        <v>59</v>
      </c>
      <c r="K70" t="s">
        <v>60</v>
      </c>
      <c r="L70">
        <v>1</v>
      </c>
      <c r="M70">
        <v>2</v>
      </c>
      <c r="N70">
        <v>0</v>
      </c>
      <c r="O70">
        <v>1</v>
      </c>
      <c r="P70">
        <v>5</v>
      </c>
      <c r="Q70">
        <v>2</v>
      </c>
      <c r="R70">
        <v>5</v>
      </c>
      <c r="S70">
        <v>0</v>
      </c>
      <c r="U70">
        <v>4</v>
      </c>
      <c r="V70">
        <v>2</v>
      </c>
      <c r="W70">
        <v>5</v>
      </c>
      <c r="X70">
        <v>3</v>
      </c>
      <c r="Y70">
        <v>6</v>
      </c>
      <c r="Z70">
        <v>5</v>
      </c>
      <c r="AA70">
        <v>6</v>
      </c>
      <c r="AB70">
        <v>1</v>
      </c>
      <c r="AC70">
        <v>5</v>
      </c>
      <c r="AD70">
        <v>1</v>
      </c>
      <c r="AE70" s="48">
        <f t="shared" si="49"/>
        <v>3.625</v>
      </c>
      <c r="AF70" s="35">
        <v>2</v>
      </c>
      <c r="AG70">
        <v>6</v>
      </c>
      <c r="AH70">
        <v>4</v>
      </c>
      <c r="AI70">
        <v>1</v>
      </c>
      <c r="AJ70">
        <v>6</v>
      </c>
      <c r="AK70">
        <v>2</v>
      </c>
      <c r="AL70">
        <v>4</v>
      </c>
      <c r="AM70">
        <v>4</v>
      </c>
      <c r="AN70" s="48">
        <f t="shared" si="47"/>
        <v>3.625</v>
      </c>
      <c r="AO70">
        <v>6</v>
      </c>
      <c r="AP70">
        <v>1</v>
      </c>
      <c r="AQ70">
        <v>4</v>
      </c>
      <c r="AR70">
        <v>2</v>
      </c>
      <c r="AS70">
        <v>2</v>
      </c>
      <c r="AT70">
        <v>6</v>
      </c>
      <c r="AU70" s="48">
        <f t="shared" si="48"/>
        <v>3</v>
      </c>
      <c r="AV70">
        <v>0</v>
      </c>
      <c r="AW70">
        <f t="shared" si="40"/>
        <v>3.625</v>
      </c>
      <c r="AX70">
        <f t="shared" si="41"/>
        <v>1</v>
      </c>
      <c r="AY70">
        <f t="shared" si="52"/>
        <v>3.625</v>
      </c>
      <c r="AZ70">
        <f t="shared" si="42"/>
        <v>1</v>
      </c>
      <c r="BA70" t="s">
        <v>86</v>
      </c>
      <c r="BB70" t="s">
        <v>118</v>
      </c>
      <c r="BC70" t="s">
        <v>119</v>
      </c>
      <c r="BD70">
        <v>0</v>
      </c>
      <c r="BE70" t="s">
        <v>1100</v>
      </c>
      <c r="BF70" t="str">
        <f t="shared" si="43"/>
        <v>no dialog file</v>
      </c>
      <c r="BG70">
        <v>1</v>
      </c>
      <c r="BH70">
        <v>3</v>
      </c>
      <c r="BI70">
        <v>1</v>
      </c>
      <c r="BJ70" t="s">
        <v>120</v>
      </c>
      <c r="BK70" t="s">
        <v>90</v>
      </c>
      <c r="BL70" s="1">
        <v>4.5254629629629629E-3</v>
      </c>
      <c r="BM70" t="s">
        <v>121</v>
      </c>
      <c r="BN70" s="5" t="s">
        <v>1042</v>
      </c>
      <c r="BP70" s="11" t="b">
        <f t="shared" ca="1" si="37"/>
        <v>0</v>
      </c>
      <c r="BQ70" s="11" t="b">
        <f t="shared" ca="1" si="37"/>
        <v>0</v>
      </c>
      <c r="BR70" s="11" t="b">
        <f t="shared" ca="1" si="37"/>
        <v>0</v>
      </c>
      <c r="BS70" s="11" t="b">
        <f t="shared" ca="1" si="37"/>
        <v>0</v>
      </c>
      <c r="BT70" s="11" t="b">
        <f t="shared" ca="1" si="37"/>
        <v>0</v>
      </c>
      <c r="BU70" s="11" t="b">
        <f t="shared" ca="1" si="37"/>
        <v>0</v>
      </c>
      <c r="BV70" s="5" t="s">
        <v>1087</v>
      </c>
      <c r="BX70" s="11" t="b">
        <f t="shared" ca="1" si="45"/>
        <v>0</v>
      </c>
      <c r="BY70" s="11" t="b">
        <f t="shared" si="50"/>
        <v>0</v>
      </c>
      <c r="BZ70" s="11" t="b">
        <f t="shared" ca="1" si="38"/>
        <v>0</v>
      </c>
      <c r="CA70" s="11" t="b">
        <f t="shared" ca="1" si="38"/>
        <v>0</v>
      </c>
      <c r="CB70" s="11" t="b">
        <f t="shared" ca="1" si="38"/>
        <v>0</v>
      </c>
      <c r="CC70" s="11" t="b">
        <f t="shared" ca="1" si="38"/>
        <v>0</v>
      </c>
      <c r="CD70" s="11" t="b">
        <f t="shared" ca="1" si="38"/>
        <v>0</v>
      </c>
      <c r="CE70" s="11" t="b">
        <f t="shared" ca="1" si="38"/>
        <v>1</v>
      </c>
      <c r="CF70" s="11" t="b">
        <f t="shared" ca="1" si="38"/>
        <v>0</v>
      </c>
      <c r="CG70" s="11" t="b">
        <f t="shared" ca="1" si="38"/>
        <v>0</v>
      </c>
      <c r="CH70" s="11" t="b">
        <f t="shared" ca="1" si="38"/>
        <v>0</v>
      </c>
      <c r="CI70" s="11" t="b">
        <f t="shared" ca="1" si="38"/>
        <v>0</v>
      </c>
      <c r="CJ70" s="11" t="b">
        <f t="shared" ca="1" si="38"/>
        <v>0</v>
      </c>
      <c r="CK70" s="11" t="b">
        <f t="shared" ca="1" si="38"/>
        <v>0</v>
      </c>
      <c r="CL70" s="11" t="b">
        <f t="shared" ca="1" si="38"/>
        <v>0</v>
      </c>
      <c r="CM70" s="11" t="b">
        <f t="shared" ca="1" si="38"/>
        <v>0</v>
      </c>
      <c r="CN70" s="11" t="b">
        <f t="shared" ca="1" si="51"/>
        <v>0</v>
      </c>
      <c r="CO70" s="11" t="b">
        <f t="shared" ca="1" si="46"/>
        <v>0</v>
      </c>
    </row>
    <row r="71" spans="1:94">
      <c r="A71" t="s">
        <v>130</v>
      </c>
      <c r="B71" t="s">
        <v>131</v>
      </c>
      <c r="C71" t="s">
        <v>53</v>
      </c>
      <c r="D71" t="s">
        <v>54</v>
      </c>
      <c r="E71" t="s">
        <v>82</v>
      </c>
      <c r="F71" t="s">
        <v>132</v>
      </c>
      <c r="G71" t="s">
        <v>72</v>
      </c>
      <c r="H71" t="s">
        <v>133</v>
      </c>
      <c r="I71" t="str">
        <f t="shared" si="39"/>
        <v>Hungary</v>
      </c>
      <c r="J71" t="s">
        <v>59</v>
      </c>
      <c r="K71" t="s">
        <v>60</v>
      </c>
      <c r="L71">
        <v>1</v>
      </c>
      <c r="M71">
        <v>3</v>
      </c>
      <c r="N71">
        <v>2</v>
      </c>
      <c r="O71">
        <v>4</v>
      </c>
      <c r="P71">
        <v>3</v>
      </c>
      <c r="Q71">
        <v>2</v>
      </c>
      <c r="R71">
        <v>5</v>
      </c>
      <c r="S71">
        <v>0</v>
      </c>
      <c r="U71">
        <v>4</v>
      </c>
      <c r="V71">
        <v>6</v>
      </c>
      <c r="W71">
        <v>3</v>
      </c>
      <c r="X71">
        <v>1</v>
      </c>
      <c r="Y71">
        <v>5</v>
      </c>
      <c r="Z71">
        <v>6</v>
      </c>
      <c r="AA71">
        <v>1</v>
      </c>
      <c r="AB71">
        <v>2</v>
      </c>
      <c r="AC71">
        <v>4</v>
      </c>
      <c r="AD71">
        <v>2</v>
      </c>
      <c r="AE71" s="48">
        <f t="shared" si="49"/>
        <v>3.25</v>
      </c>
      <c r="AF71" s="35">
        <v>6</v>
      </c>
      <c r="AG71">
        <v>1</v>
      </c>
      <c r="AH71">
        <v>0</v>
      </c>
      <c r="AI71">
        <v>2</v>
      </c>
      <c r="AJ71">
        <v>1</v>
      </c>
      <c r="AK71">
        <v>3</v>
      </c>
      <c r="AL71">
        <v>1</v>
      </c>
      <c r="AM71">
        <v>4</v>
      </c>
      <c r="AN71" s="48">
        <f t="shared" si="47"/>
        <v>2.25</v>
      </c>
      <c r="AO71">
        <v>5</v>
      </c>
      <c r="AP71">
        <v>3</v>
      </c>
      <c r="AQ71">
        <v>5</v>
      </c>
      <c r="AR71">
        <v>3</v>
      </c>
      <c r="AS71">
        <v>4</v>
      </c>
      <c r="AT71">
        <v>3</v>
      </c>
      <c r="AU71" s="48">
        <f t="shared" si="48"/>
        <v>4</v>
      </c>
      <c r="AV71">
        <v>4</v>
      </c>
      <c r="AW71">
        <f t="shared" si="40"/>
        <v>2.25</v>
      </c>
      <c r="AX71">
        <f t="shared" si="41"/>
        <v>0</v>
      </c>
      <c r="AY71">
        <f t="shared" si="52"/>
        <v>3.25</v>
      </c>
      <c r="AZ71">
        <f t="shared" si="42"/>
        <v>1</v>
      </c>
      <c r="BA71" t="s">
        <v>86</v>
      </c>
      <c r="BB71" t="s">
        <v>134</v>
      </c>
      <c r="BC71" t="s">
        <v>135</v>
      </c>
      <c r="BD71">
        <v>1</v>
      </c>
      <c r="BF71">
        <f t="shared" si="43"/>
        <v>1</v>
      </c>
      <c r="BG71">
        <v>1</v>
      </c>
      <c r="BH71">
        <v>1</v>
      </c>
      <c r="BI71">
        <v>1</v>
      </c>
      <c r="BJ71" t="s">
        <v>106</v>
      </c>
      <c r="BK71" t="s">
        <v>90</v>
      </c>
      <c r="BL71" s="1">
        <v>1.9560185185185184E-3</v>
      </c>
      <c r="BN71" s="5" t="s">
        <v>1041</v>
      </c>
      <c r="BP71" s="11" t="b">
        <f t="shared" ref="BP71:BU80" ca="1" si="53">ISNUMBER(SEARCH(BP$2,$BO71))</f>
        <v>0</v>
      </c>
      <c r="BQ71" s="11" t="b">
        <f t="shared" ca="1" si="53"/>
        <v>0</v>
      </c>
      <c r="BR71" s="11" t="b">
        <f t="shared" ca="1" si="53"/>
        <v>0</v>
      </c>
      <c r="BS71" s="11" t="b">
        <f t="shared" ca="1" si="53"/>
        <v>0</v>
      </c>
      <c r="BT71" s="11" t="b">
        <f t="shared" ca="1" si="53"/>
        <v>0</v>
      </c>
      <c r="BU71" s="11" t="b">
        <f t="shared" ca="1" si="53"/>
        <v>0</v>
      </c>
      <c r="BX71" s="11" t="b">
        <f t="shared" ca="1" si="45"/>
        <v>0</v>
      </c>
      <c r="BY71" s="11" t="b">
        <f t="shared" si="50"/>
        <v>0</v>
      </c>
      <c r="BZ71" s="11" t="b">
        <f t="shared" ref="BZ71:CM80" ca="1" si="54">ISNUMBER(SEARCH(BZ$2,$BV71))</f>
        <v>0</v>
      </c>
      <c r="CA71" s="11" t="b">
        <f t="shared" ca="1" si="54"/>
        <v>0</v>
      </c>
      <c r="CB71" s="11" t="b">
        <f t="shared" ca="1" si="54"/>
        <v>0</v>
      </c>
      <c r="CC71" s="11" t="b">
        <f t="shared" ca="1" si="54"/>
        <v>0</v>
      </c>
      <c r="CD71" s="11" t="b">
        <f t="shared" ca="1" si="54"/>
        <v>0</v>
      </c>
      <c r="CE71" s="11" t="b">
        <f t="shared" ca="1" si="54"/>
        <v>0</v>
      </c>
      <c r="CF71" s="11" t="b">
        <f t="shared" ca="1" si="54"/>
        <v>0</v>
      </c>
      <c r="CG71" s="11" t="b">
        <f t="shared" ca="1" si="54"/>
        <v>0</v>
      </c>
      <c r="CH71" s="11" t="b">
        <f t="shared" ca="1" si="54"/>
        <v>0</v>
      </c>
      <c r="CI71" s="11" t="b">
        <f t="shared" ca="1" si="54"/>
        <v>0</v>
      </c>
      <c r="CJ71" s="11" t="b">
        <f t="shared" ca="1" si="54"/>
        <v>0</v>
      </c>
      <c r="CK71" s="11" t="b">
        <f t="shared" ca="1" si="54"/>
        <v>0</v>
      </c>
      <c r="CL71" s="11" t="b">
        <f t="shared" ca="1" si="54"/>
        <v>0</v>
      </c>
      <c r="CM71" s="11" t="b">
        <f t="shared" ca="1" si="54"/>
        <v>0</v>
      </c>
      <c r="CN71" s="11" t="b">
        <f t="shared" ca="1" si="51"/>
        <v>0</v>
      </c>
      <c r="CO71" s="11" t="b">
        <f t="shared" ca="1" si="46"/>
        <v>0</v>
      </c>
    </row>
    <row r="72" spans="1:94">
      <c r="A72" t="s">
        <v>136</v>
      </c>
      <c r="B72" t="s">
        <v>137</v>
      </c>
      <c r="C72" t="s">
        <v>53</v>
      </c>
      <c r="D72" t="s">
        <v>54</v>
      </c>
      <c r="E72" t="s">
        <v>71</v>
      </c>
      <c r="F72" t="s">
        <v>116</v>
      </c>
      <c r="G72" t="s">
        <v>96</v>
      </c>
      <c r="H72" t="s">
        <v>138</v>
      </c>
      <c r="I72" t="str">
        <f t="shared" si="39"/>
        <v>India</v>
      </c>
      <c r="J72" t="s">
        <v>59</v>
      </c>
      <c r="K72" t="s">
        <v>60</v>
      </c>
      <c r="L72">
        <v>1</v>
      </c>
      <c r="M72">
        <v>0</v>
      </c>
      <c r="N72">
        <v>1</v>
      </c>
      <c r="O72">
        <v>2</v>
      </c>
      <c r="P72">
        <v>4</v>
      </c>
      <c r="Q72">
        <v>4</v>
      </c>
      <c r="R72">
        <v>3</v>
      </c>
      <c r="S72">
        <v>0</v>
      </c>
      <c r="U72">
        <v>4</v>
      </c>
      <c r="V72">
        <v>4</v>
      </c>
      <c r="W72">
        <v>5</v>
      </c>
      <c r="X72">
        <v>3</v>
      </c>
      <c r="Y72">
        <v>6</v>
      </c>
      <c r="Z72">
        <v>3</v>
      </c>
      <c r="AA72">
        <v>5</v>
      </c>
      <c r="AB72">
        <v>4</v>
      </c>
      <c r="AC72">
        <v>2</v>
      </c>
      <c r="AD72">
        <v>4</v>
      </c>
      <c r="AE72" s="48">
        <f t="shared" si="49"/>
        <v>4.25</v>
      </c>
      <c r="AF72" s="35">
        <v>4</v>
      </c>
      <c r="AG72">
        <v>5</v>
      </c>
      <c r="AH72">
        <v>4</v>
      </c>
      <c r="AI72">
        <v>3</v>
      </c>
      <c r="AJ72">
        <v>5</v>
      </c>
      <c r="AK72">
        <v>5</v>
      </c>
      <c r="AL72">
        <v>3</v>
      </c>
      <c r="AM72">
        <v>4</v>
      </c>
      <c r="AN72" s="48">
        <f t="shared" si="47"/>
        <v>4.125</v>
      </c>
      <c r="AO72">
        <v>1</v>
      </c>
      <c r="AP72">
        <v>2</v>
      </c>
      <c r="AQ72">
        <v>3</v>
      </c>
      <c r="AR72">
        <v>3</v>
      </c>
      <c r="AS72">
        <v>3</v>
      </c>
      <c r="AT72">
        <v>6</v>
      </c>
      <c r="AU72" s="48">
        <f t="shared" si="48"/>
        <v>2.4</v>
      </c>
      <c r="AV72">
        <v>0</v>
      </c>
      <c r="AW72">
        <f t="shared" si="40"/>
        <v>4.125</v>
      </c>
      <c r="AX72">
        <f t="shared" si="41"/>
        <v>1</v>
      </c>
      <c r="AY72">
        <f t="shared" si="52"/>
        <v>4.25</v>
      </c>
      <c r="AZ72">
        <f t="shared" si="42"/>
        <v>1</v>
      </c>
      <c r="BA72" t="s">
        <v>61</v>
      </c>
      <c r="BB72" t="s">
        <v>139</v>
      </c>
      <c r="BC72" t="s">
        <v>140</v>
      </c>
      <c r="BD72">
        <v>1</v>
      </c>
      <c r="BF72">
        <f t="shared" si="43"/>
        <v>1</v>
      </c>
      <c r="BG72">
        <v>1</v>
      </c>
      <c r="BH72">
        <v>2</v>
      </c>
      <c r="BI72">
        <v>1</v>
      </c>
      <c r="BJ72" t="s">
        <v>141</v>
      </c>
      <c r="BK72" t="s">
        <v>65</v>
      </c>
      <c r="BL72" s="1">
        <v>3.1365740740740742E-3</v>
      </c>
      <c r="BN72" s="5" t="s">
        <v>1041</v>
      </c>
      <c r="BP72" s="11" t="b">
        <f t="shared" ca="1" si="53"/>
        <v>0</v>
      </c>
      <c r="BQ72" s="11" t="b">
        <f t="shared" ca="1" si="53"/>
        <v>0</v>
      </c>
      <c r="BR72" s="11" t="b">
        <f t="shared" ca="1" si="53"/>
        <v>0</v>
      </c>
      <c r="BS72" s="11" t="b">
        <f t="shared" ca="1" si="53"/>
        <v>0</v>
      </c>
      <c r="BT72" s="11" t="b">
        <f t="shared" ca="1" si="53"/>
        <v>0</v>
      </c>
      <c r="BU72" s="11" t="b">
        <f t="shared" ca="1" si="53"/>
        <v>0</v>
      </c>
      <c r="BX72" s="11" t="b">
        <f t="shared" ca="1" si="45"/>
        <v>0</v>
      </c>
      <c r="BY72" s="11" t="b">
        <f t="shared" si="50"/>
        <v>0</v>
      </c>
      <c r="BZ72" s="11" t="b">
        <f t="shared" ca="1" si="54"/>
        <v>0</v>
      </c>
      <c r="CA72" s="11" t="b">
        <f t="shared" ca="1" si="54"/>
        <v>0</v>
      </c>
      <c r="CB72" s="11" t="b">
        <f t="shared" ca="1" si="54"/>
        <v>0</v>
      </c>
      <c r="CC72" s="11" t="b">
        <f t="shared" ca="1" si="54"/>
        <v>0</v>
      </c>
      <c r="CD72" s="11" t="b">
        <f t="shared" ca="1" si="54"/>
        <v>0</v>
      </c>
      <c r="CE72" s="11" t="b">
        <f t="shared" ca="1" si="54"/>
        <v>0</v>
      </c>
      <c r="CF72" s="11" t="b">
        <f t="shared" ca="1" si="54"/>
        <v>0</v>
      </c>
      <c r="CG72" s="11" t="b">
        <f t="shared" ca="1" si="54"/>
        <v>0</v>
      </c>
      <c r="CH72" s="11" t="b">
        <f t="shared" ca="1" si="54"/>
        <v>0</v>
      </c>
      <c r="CI72" s="11" t="b">
        <f t="shared" ca="1" si="54"/>
        <v>0</v>
      </c>
      <c r="CJ72" s="11" t="b">
        <f t="shared" ca="1" si="54"/>
        <v>0</v>
      </c>
      <c r="CK72" s="11" t="b">
        <f t="shared" ca="1" si="54"/>
        <v>0</v>
      </c>
      <c r="CL72" s="11" t="b">
        <f t="shared" ca="1" si="54"/>
        <v>0</v>
      </c>
      <c r="CM72" s="11" t="b">
        <f t="shared" ca="1" si="54"/>
        <v>0</v>
      </c>
      <c r="CN72" s="11" t="b">
        <f t="shared" ca="1" si="51"/>
        <v>0</v>
      </c>
      <c r="CO72" s="11" t="b">
        <f t="shared" ca="1" si="46"/>
        <v>0</v>
      </c>
    </row>
    <row r="73" spans="1:94">
      <c r="A73" t="s">
        <v>183</v>
      </c>
      <c r="B73" t="s">
        <v>184</v>
      </c>
      <c r="C73" t="s">
        <v>53</v>
      </c>
      <c r="D73" t="s">
        <v>70</v>
      </c>
      <c r="E73" t="s">
        <v>144</v>
      </c>
      <c r="F73" t="s">
        <v>56</v>
      </c>
      <c r="G73" t="s">
        <v>96</v>
      </c>
      <c r="H73" t="s">
        <v>185</v>
      </c>
      <c r="I73" t="str">
        <f t="shared" si="39"/>
        <v>Italy</v>
      </c>
      <c r="J73" t="s">
        <v>74</v>
      </c>
      <c r="K73" t="s">
        <v>60</v>
      </c>
      <c r="L73">
        <v>2</v>
      </c>
      <c r="M73">
        <v>3</v>
      </c>
      <c r="N73">
        <v>4</v>
      </c>
      <c r="O73">
        <v>4</v>
      </c>
      <c r="P73">
        <v>5</v>
      </c>
      <c r="Q73">
        <v>4</v>
      </c>
      <c r="R73">
        <v>0</v>
      </c>
      <c r="S73">
        <v>0</v>
      </c>
      <c r="U73">
        <v>4</v>
      </c>
      <c r="V73">
        <v>6</v>
      </c>
      <c r="W73">
        <v>6</v>
      </c>
      <c r="X73">
        <v>6</v>
      </c>
      <c r="Y73">
        <v>5</v>
      </c>
      <c r="Z73">
        <v>4</v>
      </c>
      <c r="AA73">
        <v>6</v>
      </c>
      <c r="AB73">
        <v>3</v>
      </c>
      <c r="AC73">
        <v>3</v>
      </c>
      <c r="AD73">
        <v>3</v>
      </c>
      <c r="AE73" s="48">
        <f t="shared" si="49"/>
        <v>4.875</v>
      </c>
      <c r="AF73" s="35">
        <v>6</v>
      </c>
      <c r="AG73">
        <v>3</v>
      </c>
      <c r="AH73">
        <v>6</v>
      </c>
      <c r="AI73">
        <v>4</v>
      </c>
      <c r="AJ73">
        <v>5</v>
      </c>
      <c r="AK73">
        <v>6</v>
      </c>
      <c r="AL73">
        <v>5</v>
      </c>
      <c r="AM73">
        <v>2</v>
      </c>
      <c r="AN73" s="48">
        <f t="shared" si="47"/>
        <v>4.625</v>
      </c>
      <c r="AO73">
        <v>6</v>
      </c>
      <c r="AP73">
        <v>6</v>
      </c>
      <c r="AQ73">
        <v>6</v>
      </c>
      <c r="AR73">
        <v>6</v>
      </c>
      <c r="AS73">
        <v>6</v>
      </c>
      <c r="AT73">
        <v>6</v>
      </c>
      <c r="AU73" s="48">
        <f t="shared" si="48"/>
        <v>6</v>
      </c>
      <c r="AV73">
        <v>1</v>
      </c>
      <c r="AW73">
        <f t="shared" si="40"/>
        <v>4.625</v>
      </c>
      <c r="AX73">
        <f t="shared" si="41"/>
        <v>1</v>
      </c>
      <c r="AY73">
        <f t="shared" si="52"/>
        <v>4.875</v>
      </c>
      <c r="AZ73">
        <f t="shared" si="42"/>
        <v>1</v>
      </c>
      <c r="BA73" t="s">
        <v>86</v>
      </c>
      <c r="BB73" t="s">
        <v>186</v>
      </c>
      <c r="BC73" t="s">
        <v>187</v>
      </c>
      <c r="BD73">
        <v>1</v>
      </c>
      <c r="BF73">
        <f t="shared" si="43"/>
        <v>1</v>
      </c>
      <c r="BG73">
        <v>1</v>
      </c>
      <c r="BH73">
        <v>1</v>
      </c>
      <c r="BI73">
        <v>1</v>
      </c>
      <c r="BJ73" t="s">
        <v>156</v>
      </c>
      <c r="BK73" t="s">
        <v>157</v>
      </c>
      <c r="BL73" s="1">
        <v>6.1111111111111114E-3</v>
      </c>
      <c r="BM73" t="s">
        <v>188</v>
      </c>
      <c r="BN73" s="5" t="s">
        <v>736</v>
      </c>
      <c r="BO73" s="5" t="s">
        <v>1148</v>
      </c>
      <c r="BP73" s="11" t="b">
        <f t="shared" ca="1" si="53"/>
        <v>0</v>
      </c>
      <c r="BQ73" s="11" t="b">
        <f t="shared" ca="1" si="53"/>
        <v>0</v>
      </c>
      <c r="BR73" s="11" t="b">
        <f t="shared" ca="1" si="53"/>
        <v>0</v>
      </c>
      <c r="BS73" s="11" t="b">
        <f t="shared" ca="1" si="53"/>
        <v>0</v>
      </c>
      <c r="BT73" s="11" t="b">
        <f t="shared" ca="1" si="53"/>
        <v>1</v>
      </c>
      <c r="BU73" s="11" t="b">
        <f t="shared" ca="1" si="53"/>
        <v>0</v>
      </c>
      <c r="BX73" s="11" t="b">
        <f t="shared" ca="1" si="45"/>
        <v>0</v>
      </c>
      <c r="BY73" s="11" t="b">
        <f t="shared" si="50"/>
        <v>0</v>
      </c>
      <c r="BZ73" s="11" t="b">
        <f t="shared" ca="1" si="54"/>
        <v>0</v>
      </c>
      <c r="CA73" s="11" t="b">
        <f t="shared" ca="1" si="54"/>
        <v>0</v>
      </c>
      <c r="CB73" s="11" t="b">
        <f t="shared" ca="1" si="54"/>
        <v>0</v>
      </c>
      <c r="CC73" s="11" t="b">
        <f t="shared" ca="1" si="54"/>
        <v>0</v>
      </c>
      <c r="CD73" s="11" t="b">
        <f t="shared" ca="1" si="54"/>
        <v>0</v>
      </c>
      <c r="CE73" s="11" t="b">
        <f t="shared" ca="1" si="54"/>
        <v>0</v>
      </c>
      <c r="CF73" s="11" t="b">
        <f t="shared" ca="1" si="54"/>
        <v>0</v>
      </c>
      <c r="CG73" s="11" t="b">
        <f t="shared" ca="1" si="54"/>
        <v>0</v>
      </c>
      <c r="CH73" s="11" t="b">
        <f t="shared" ca="1" si="54"/>
        <v>0</v>
      </c>
      <c r="CI73" s="11" t="b">
        <f t="shared" ca="1" si="54"/>
        <v>0</v>
      </c>
      <c r="CJ73" s="11" t="b">
        <f t="shared" ca="1" si="54"/>
        <v>0</v>
      </c>
      <c r="CK73" s="11" t="b">
        <f t="shared" ca="1" si="54"/>
        <v>0</v>
      </c>
      <c r="CL73" s="11" t="b">
        <f t="shared" ca="1" si="54"/>
        <v>0</v>
      </c>
      <c r="CM73" s="11" t="b">
        <f t="shared" ca="1" si="54"/>
        <v>0</v>
      </c>
      <c r="CN73" s="11" t="b">
        <f t="shared" ca="1" si="51"/>
        <v>0</v>
      </c>
      <c r="CO73" s="11" t="b">
        <f t="shared" ca="1" si="46"/>
        <v>0</v>
      </c>
      <c r="CP73" t="s">
        <v>189</v>
      </c>
    </row>
    <row r="74" spans="1:94">
      <c r="A74" t="s">
        <v>202</v>
      </c>
      <c r="B74" t="s">
        <v>203</v>
      </c>
      <c r="C74" t="s">
        <v>53</v>
      </c>
      <c r="D74" t="s">
        <v>54</v>
      </c>
      <c r="E74" t="s">
        <v>55</v>
      </c>
      <c r="F74" t="s">
        <v>56</v>
      </c>
      <c r="G74" t="s">
        <v>72</v>
      </c>
      <c r="H74" t="s">
        <v>204</v>
      </c>
      <c r="I74" t="str">
        <f t="shared" si="39"/>
        <v>Spain</v>
      </c>
      <c r="J74" t="s">
        <v>74</v>
      </c>
      <c r="K74" t="s">
        <v>60</v>
      </c>
      <c r="L74">
        <v>4</v>
      </c>
      <c r="M74">
        <v>0</v>
      </c>
      <c r="N74">
        <v>4</v>
      </c>
      <c r="O74">
        <v>1</v>
      </c>
      <c r="P74">
        <v>5</v>
      </c>
      <c r="Q74">
        <v>2</v>
      </c>
      <c r="R74">
        <v>4</v>
      </c>
      <c r="S74">
        <v>0</v>
      </c>
      <c r="U74">
        <v>4</v>
      </c>
      <c r="V74">
        <v>5</v>
      </c>
      <c r="W74">
        <v>5</v>
      </c>
      <c r="X74">
        <v>4</v>
      </c>
      <c r="Y74">
        <v>4</v>
      </c>
      <c r="Z74">
        <v>4</v>
      </c>
      <c r="AA74">
        <v>2</v>
      </c>
      <c r="AB74">
        <v>3</v>
      </c>
      <c r="AC74">
        <v>3</v>
      </c>
      <c r="AD74">
        <v>3</v>
      </c>
      <c r="AE74" s="48">
        <f t="shared" si="49"/>
        <v>3.75</v>
      </c>
      <c r="AF74" s="35">
        <v>5</v>
      </c>
      <c r="AG74">
        <v>4</v>
      </c>
      <c r="AH74">
        <v>5</v>
      </c>
      <c r="AI74">
        <v>2</v>
      </c>
      <c r="AJ74">
        <v>6</v>
      </c>
      <c r="AK74">
        <v>5</v>
      </c>
      <c r="AL74">
        <v>5</v>
      </c>
      <c r="AM74">
        <v>1</v>
      </c>
      <c r="AN74" s="48">
        <f t="shared" si="47"/>
        <v>4.125</v>
      </c>
      <c r="AO74">
        <v>5</v>
      </c>
      <c r="AP74">
        <v>5</v>
      </c>
      <c r="AQ74">
        <v>5</v>
      </c>
      <c r="AR74">
        <v>5</v>
      </c>
      <c r="AS74">
        <v>5</v>
      </c>
      <c r="AT74">
        <v>6</v>
      </c>
      <c r="AU74" s="48">
        <f t="shared" si="48"/>
        <v>5</v>
      </c>
      <c r="AV74">
        <v>1</v>
      </c>
      <c r="AW74">
        <f t="shared" si="40"/>
        <v>4.125</v>
      </c>
      <c r="AX74">
        <f t="shared" si="41"/>
        <v>1</v>
      </c>
      <c r="AY74">
        <f t="shared" si="52"/>
        <v>3.75</v>
      </c>
      <c r="AZ74">
        <f t="shared" si="42"/>
        <v>1</v>
      </c>
      <c r="BA74" t="s">
        <v>86</v>
      </c>
      <c r="BB74" t="s">
        <v>205</v>
      </c>
      <c r="BC74" t="s">
        <v>206</v>
      </c>
      <c r="BD74">
        <v>1</v>
      </c>
      <c r="BF74">
        <f t="shared" si="43"/>
        <v>1</v>
      </c>
      <c r="BG74">
        <v>1</v>
      </c>
      <c r="BH74">
        <v>5</v>
      </c>
      <c r="BI74">
        <v>1</v>
      </c>
      <c r="BJ74" t="s">
        <v>207</v>
      </c>
      <c r="BK74" t="s">
        <v>90</v>
      </c>
      <c r="BL74" s="1">
        <v>8.2523148148148148E-3</v>
      </c>
      <c r="BM74" t="s">
        <v>208</v>
      </c>
      <c r="BN74" s="5" t="s">
        <v>1051</v>
      </c>
      <c r="BO74" s="5" t="s">
        <v>1145</v>
      </c>
      <c r="BP74" s="11" t="b">
        <f t="shared" ca="1" si="53"/>
        <v>0</v>
      </c>
      <c r="BQ74" s="11" t="b">
        <f t="shared" ca="1" si="53"/>
        <v>0</v>
      </c>
      <c r="BR74" s="11" t="b">
        <f t="shared" ca="1" si="53"/>
        <v>0</v>
      </c>
      <c r="BS74" s="11" t="b">
        <f t="shared" ca="1" si="53"/>
        <v>0</v>
      </c>
      <c r="BT74" s="11" t="b">
        <f t="shared" ca="1" si="53"/>
        <v>0</v>
      </c>
      <c r="BU74" s="11" t="b">
        <f t="shared" ca="1" si="53"/>
        <v>0</v>
      </c>
      <c r="BV74" s="5" t="s">
        <v>1131</v>
      </c>
      <c r="BW74" s="5" t="s">
        <v>1132</v>
      </c>
      <c r="BX74" s="11" t="b">
        <f t="shared" ca="1" si="45"/>
        <v>0</v>
      </c>
      <c r="BY74" s="11" t="b">
        <f t="shared" si="50"/>
        <v>0</v>
      </c>
      <c r="BZ74" s="11" t="b">
        <f t="shared" ca="1" si="54"/>
        <v>0</v>
      </c>
      <c r="CA74" s="11" t="b">
        <f t="shared" ca="1" si="54"/>
        <v>1</v>
      </c>
      <c r="CB74" s="11" t="b">
        <f t="shared" ca="1" si="54"/>
        <v>0</v>
      </c>
      <c r="CC74" s="11" t="b">
        <f t="shared" ca="1" si="54"/>
        <v>0</v>
      </c>
      <c r="CD74" s="11" t="b">
        <f t="shared" ca="1" si="54"/>
        <v>0</v>
      </c>
      <c r="CE74" s="11" t="b">
        <f t="shared" ca="1" si="54"/>
        <v>1</v>
      </c>
      <c r="CF74" s="11" t="b">
        <f t="shared" ca="1" si="54"/>
        <v>0</v>
      </c>
      <c r="CG74" s="11" t="b">
        <f t="shared" ca="1" si="54"/>
        <v>0</v>
      </c>
      <c r="CH74" s="11" t="b">
        <f t="shared" ca="1" si="54"/>
        <v>0</v>
      </c>
      <c r="CI74" s="11" t="b">
        <f t="shared" ca="1" si="54"/>
        <v>0</v>
      </c>
      <c r="CJ74" s="11" t="b">
        <f t="shared" ca="1" si="54"/>
        <v>1</v>
      </c>
      <c r="CK74" s="11" t="b">
        <f t="shared" ca="1" si="54"/>
        <v>0</v>
      </c>
      <c r="CL74" s="11" t="b">
        <f t="shared" ca="1" si="54"/>
        <v>0</v>
      </c>
      <c r="CM74" s="11" t="b">
        <f t="shared" ca="1" si="54"/>
        <v>0</v>
      </c>
      <c r="CN74" s="11" t="b">
        <f t="shared" ca="1" si="51"/>
        <v>1</v>
      </c>
      <c r="CO74" s="11" t="b">
        <f t="shared" ca="1" si="46"/>
        <v>0</v>
      </c>
    </row>
    <row r="75" spans="1:94">
      <c r="A75" t="s">
        <v>209</v>
      </c>
      <c r="B75" t="s">
        <v>210</v>
      </c>
      <c r="C75" t="s">
        <v>53</v>
      </c>
      <c r="D75" t="s">
        <v>81</v>
      </c>
      <c r="E75" t="s">
        <v>144</v>
      </c>
      <c r="F75" t="s">
        <v>56</v>
      </c>
      <c r="G75" t="s">
        <v>96</v>
      </c>
      <c r="H75" t="s">
        <v>211</v>
      </c>
      <c r="I75" t="str">
        <f t="shared" si="39"/>
        <v>New Zealand</v>
      </c>
      <c r="J75" t="s">
        <v>59</v>
      </c>
      <c r="K75" t="s">
        <v>60</v>
      </c>
      <c r="L75">
        <v>3</v>
      </c>
      <c r="M75">
        <v>5</v>
      </c>
      <c r="N75">
        <v>4</v>
      </c>
      <c r="O75">
        <v>1</v>
      </c>
      <c r="P75">
        <v>2</v>
      </c>
      <c r="Q75">
        <v>5</v>
      </c>
      <c r="R75">
        <v>3</v>
      </c>
      <c r="S75">
        <v>0</v>
      </c>
      <c r="U75">
        <v>4</v>
      </c>
      <c r="V75">
        <v>2</v>
      </c>
      <c r="W75">
        <v>3</v>
      </c>
      <c r="X75">
        <v>1</v>
      </c>
      <c r="Y75">
        <v>2</v>
      </c>
      <c r="Z75">
        <v>2</v>
      </c>
      <c r="AA75">
        <v>4</v>
      </c>
      <c r="AB75">
        <v>1</v>
      </c>
      <c r="AC75">
        <v>5</v>
      </c>
      <c r="AD75">
        <v>1</v>
      </c>
      <c r="AE75" s="48">
        <f t="shared" si="49"/>
        <v>2</v>
      </c>
      <c r="AF75" s="35">
        <v>3</v>
      </c>
      <c r="AG75">
        <v>2</v>
      </c>
      <c r="AH75">
        <v>2</v>
      </c>
      <c r="AI75">
        <v>3</v>
      </c>
      <c r="AJ75">
        <v>5</v>
      </c>
      <c r="AK75">
        <v>2</v>
      </c>
      <c r="AL75">
        <v>2</v>
      </c>
      <c r="AM75">
        <v>1</v>
      </c>
      <c r="AN75" s="48">
        <f t="shared" si="47"/>
        <v>2.5</v>
      </c>
      <c r="AO75">
        <v>2</v>
      </c>
      <c r="AP75">
        <v>3</v>
      </c>
      <c r="AQ75">
        <v>2</v>
      </c>
      <c r="AR75">
        <v>2</v>
      </c>
      <c r="AS75">
        <v>2</v>
      </c>
      <c r="AT75">
        <v>6</v>
      </c>
      <c r="AU75" s="48">
        <f t="shared" si="48"/>
        <v>2.2000000000000002</v>
      </c>
      <c r="AV75">
        <v>1</v>
      </c>
      <c r="AW75">
        <f t="shared" si="40"/>
        <v>2.5</v>
      </c>
      <c r="AX75">
        <f t="shared" si="41"/>
        <v>0</v>
      </c>
      <c r="AY75">
        <f t="shared" si="52"/>
        <v>2</v>
      </c>
      <c r="AZ75">
        <f t="shared" si="42"/>
        <v>0</v>
      </c>
      <c r="BA75" t="s">
        <v>61</v>
      </c>
      <c r="BB75" t="s">
        <v>87</v>
      </c>
      <c r="BC75" t="s">
        <v>212</v>
      </c>
      <c r="BD75">
        <v>1</v>
      </c>
      <c r="BF75">
        <f t="shared" si="43"/>
        <v>1</v>
      </c>
      <c r="BG75">
        <v>1</v>
      </c>
      <c r="BH75">
        <v>5</v>
      </c>
      <c r="BI75">
        <v>1</v>
      </c>
      <c r="BJ75" t="s">
        <v>64</v>
      </c>
      <c r="BK75" t="s">
        <v>65</v>
      </c>
      <c r="BL75" s="1">
        <v>3.6111111111111114E-3</v>
      </c>
      <c r="BM75" t="s">
        <v>213</v>
      </c>
      <c r="BN75" s="5" t="s">
        <v>1042</v>
      </c>
      <c r="BP75" s="11" t="b">
        <f t="shared" ca="1" si="53"/>
        <v>0</v>
      </c>
      <c r="BQ75" s="11" t="b">
        <f t="shared" ca="1" si="53"/>
        <v>0</v>
      </c>
      <c r="BR75" s="11" t="b">
        <f t="shared" ca="1" si="53"/>
        <v>0</v>
      </c>
      <c r="BS75" s="11" t="b">
        <f t="shared" ca="1" si="53"/>
        <v>0</v>
      </c>
      <c r="BT75" s="11" t="b">
        <f t="shared" ca="1" si="53"/>
        <v>0</v>
      </c>
      <c r="BU75" s="11" t="b">
        <f t="shared" ca="1" si="53"/>
        <v>0</v>
      </c>
      <c r="BV75" s="5" t="s">
        <v>1054</v>
      </c>
      <c r="BW75" s="9" t="s">
        <v>1133</v>
      </c>
      <c r="BX75" s="11" t="b">
        <f t="shared" ca="1" si="45"/>
        <v>0</v>
      </c>
      <c r="BY75" s="11" t="b">
        <f t="shared" si="50"/>
        <v>1</v>
      </c>
      <c r="BZ75" s="11" t="b">
        <f t="shared" ca="1" si="54"/>
        <v>0</v>
      </c>
      <c r="CA75" s="11" t="b">
        <f t="shared" ca="1" si="54"/>
        <v>0</v>
      </c>
      <c r="CB75" s="11" t="b">
        <f t="shared" ca="1" si="54"/>
        <v>0</v>
      </c>
      <c r="CC75" s="11" t="b">
        <f t="shared" ca="1" si="54"/>
        <v>0</v>
      </c>
      <c r="CD75" s="11" t="b">
        <f t="shared" ca="1" si="54"/>
        <v>0</v>
      </c>
      <c r="CE75" s="11" t="b">
        <f t="shared" ca="1" si="54"/>
        <v>0</v>
      </c>
      <c r="CF75" s="11" t="b">
        <f t="shared" ca="1" si="54"/>
        <v>0</v>
      </c>
      <c r="CG75" s="11" t="b">
        <f t="shared" ca="1" si="54"/>
        <v>0</v>
      </c>
      <c r="CH75" s="11" t="b">
        <f t="shared" ca="1" si="54"/>
        <v>0</v>
      </c>
      <c r="CI75" s="11" t="b">
        <f t="shared" ca="1" si="54"/>
        <v>0</v>
      </c>
      <c r="CJ75" s="11" t="b">
        <f t="shared" ca="1" si="54"/>
        <v>0</v>
      </c>
      <c r="CK75" s="11" t="b">
        <f t="shared" ca="1" si="54"/>
        <v>0</v>
      </c>
      <c r="CL75" s="11" t="b">
        <f t="shared" ca="1" si="54"/>
        <v>0</v>
      </c>
      <c r="CM75" s="11" t="b">
        <f t="shared" ca="1" si="54"/>
        <v>0</v>
      </c>
      <c r="CN75" s="11" t="b">
        <f t="shared" ca="1" si="51"/>
        <v>0</v>
      </c>
      <c r="CO75" s="11" t="b">
        <f t="shared" ca="1" si="46"/>
        <v>0</v>
      </c>
    </row>
    <row r="76" spans="1:94">
      <c r="A76" t="s">
        <v>225</v>
      </c>
      <c r="B76" t="s">
        <v>226</v>
      </c>
      <c r="C76" t="s">
        <v>53</v>
      </c>
      <c r="D76" t="s">
        <v>54</v>
      </c>
      <c r="E76" t="s">
        <v>144</v>
      </c>
      <c r="F76" t="s">
        <v>116</v>
      </c>
      <c r="G76" t="s">
        <v>72</v>
      </c>
      <c r="H76" t="s">
        <v>227</v>
      </c>
      <c r="I76" t="str">
        <f t="shared" si="39"/>
        <v>Denmark</v>
      </c>
      <c r="J76" t="s">
        <v>59</v>
      </c>
      <c r="K76" t="s">
        <v>60</v>
      </c>
      <c r="L76">
        <v>3</v>
      </c>
      <c r="M76">
        <v>3</v>
      </c>
      <c r="N76">
        <v>3</v>
      </c>
      <c r="O76">
        <v>2</v>
      </c>
      <c r="P76">
        <v>3</v>
      </c>
      <c r="Q76">
        <v>4</v>
      </c>
      <c r="R76">
        <v>5</v>
      </c>
      <c r="S76">
        <v>0</v>
      </c>
      <c r="U76">
        <v>4</v>
      </c>
      <c r="V76">
        <v>2</v>
      </c>
      <c r="W76">
        <v>3</v>
      </c>
      <c r="X76">
        <v>3</v>
      </c>
      <c r="Y76">
        <v>3</v>
      </c>
      <c r="Z76">
        <v>3</v>
      </c>
      <c r="AA76">
        <v>4</v>
      </c>
      <c r="AB76">
        <v>3</v>
      </c>
      <c r="AC76">
        <v>4</v>
      </c>
      <c r="AD76">
        <v>2</v>
      </c>
      <c r="AE76" s="48">
        <f t="shared" si="49"/>
        <v>2.875</v>
      </c>
      <c r="AF76" s="35">
        <v>4</v>
      </c>
      <c r="AG76">
        <v>5</v>
      </c>
      <c r="AH76">
        <v>4</v>
      </c>
      <c r="AI76">
        <v>3</v>
      </c>
      <c r="AJ76">
        <v>5</v>
      </c>
      <c r="AK76">
        <v>4</v>
      </c>
      <c r="AL76">
        <v>4</v>
      </c>
      <c r="AM76">
        <v>4</v>
      </c>
      <c r="AN76" s="48">
        <f t="shared" si="47"/>
        <v>4.125</v>
      </c>
      <c r="AO76">
        <v>2</v>
      </c>
      <c r="AP76">
        <v>2</v>
      </c>
      <c r="AQ76">
        <v>3</v>
      </c>
      <c r="AR76">
        <v>2</v>
      </c>
      <c r="AS76">
        <v>2</v>
      </c>
      <c r="AT76">
        <v>6</v>
      </c>
      <c r="AU76" s="48">
        <f t="shared" si="48"/>
        <v>2.2000000000000002</v>
      </c>
      <c r="AV76">
        <v>4</v>
      </c>
      <c r="AW76">
        <f t="shared" si="40"/>
        <v>4.125</v>
      </c>
      <c r="AX76">
        <f t="shared" si="41"/>
        <v>1</v>
      </c>
      <c r="AY76">
        <f t="shared" si="52"/>
        <v>2.875</v>
      </c>
      <c r="AZ76">
        <f t="shared" si="42"/>
        <v>0</v>
      </c>
      <c r="BA76" t="s">
        <v>61</v>
      </c>
      <c r="BB76" t="s">
        <v>228</v>
      </c>
      <c r="BC76" t="s">
        <v>229</v>
      </c>
      <c r="BD76">
        <v>3</v>
      </c>
      <c r="BF76">
        <f t="shared" si="43"/>
        <v>3</v>
      </c>
      <c r="BG76">
        <v>1</v>
      </c>
      <c r="BH76">
        <v>4</v>
      </c>
      <c r="BI76">
        <v>1</v>
      </c>
      <c r="BJ76" t="s">
        <v>64</v>
      </c>
      <c r="BK76" t="s">
        <v>65</v>
      </c>
      <c r="BL76" s="1">
        <v>6.0995370370370361E-3</v>
      </c>
      <c r="BM76" t="s">
        <v>230</v>
      </c>
      <c r="BN76" s="5" t="s">
        <v>1042</v>
      </c>
      <c r="BP76" s="11" t="b">
        <f t="shared" ca="1" si="53"/>
        <v>0</v>
      </c>
      <c r="BQ76" s="11" t="b">
        <f t="shared" ca="1" si="53"/>
        <v>0</v>
      </c>
      <c r="BR76" s="11" t="b">
        <f t="shared" ca="1" si="53"/>
        <v>0</v>
      </c>
      <c r="BS76" s="11" t="b">
        <f t="shared" ca="1" si="53"/>
        <v>0</v>
      </c>
      <c r="BT76" s="11" t="b">
        <f t="shared" ca="1" si="53"/>
        <v>0</v>
      </c>
      <c r="BU76" s="11" t="b">
        <f t="shared" ca="1" si="53"/>
        <v>0</v>
      </c>
      <c r="BV76" s="5" t="s">
        <v>1134</v>
      </c>
      <c r="BW76" s="5" t="s">
        <v>1135</v>
      </c>
      <c r="BX76" s="11" t="b">
        <f t="shared" ca="1" si="45"/>
        <v>0</v>
      </c>
      <c r="BY76" s="11" t="b">
        <f t="shared" si="50"/>
        <v>0</v>
      </c>
      <c r="BZ76" s="11" t="b">
        <f t="shared" ca="1" si="54"/>
        <v>1</v>
      </c>
      <c r="CA76" s="11" t="b">
        <f t="shared" ca="1" si="54"/>
        <v>0</v>
      </c>
      <c r="CB76" s="11" t="b">
        <f t="shared" ca="1" si="54"/>
        <v>0</v>
      </c>
      <c r="CC76" s="11" t="b">
        <f t="shared" ca="1" si="54"/>
        <v>0</v>
      </c>
      <c r="CD76" s="11" t="b">
        <f t="shared" ca="1" si="54"/>
        <v>0</v>
      </c>
      <c r="CE76" s="11" t="b">
        <f t="shared" ca="1" si="54"/>
        <v>0</v>
      </c>
      <c r="CF76" s="11" t="b">
        <f t="shared" ca="1" si="54"/>
        <v>0</v>
      </c>
      <c r="CG76" s="11" t="b">
        <f t="shared" ca="1" si="54"/>
        <v>0</v>
      </c>
      <c r="CH76" s="11" t="b">
        <f t="shared" ca="1" si="54"/>
        <v>0</v>
      </c>
      <c r="CI76" s="11" t="b">
        <f t="shared" ca="1" si="54"/>
        <v>0</v>
      </c>
      <c r="CJ76" s="11" t="b">
        <f t="shared" ca="1" si="54"/>
        <v>0</v>
      </c>
      <c r="CK76" s="11" t="b">
        <f t="shared" ca="1" si="54"/>
        <v>0</v>
      </c>
      <c r="CL76" s="11" t="b">
        <f t="shared" ca="1" si="54"/>
        <v>0</v>
      </c>
      <c r="CM76" s="11" t="b">
        <f t="shared" ca="1" si="54"/>
        <v>0</v>
      </c>
      <c r="CN76" s="11" t="b">
        <f t="shared" ca="1" si="51"/>
        <v>0</v>
      </c>
      <c r="CO76" s="11" t="b">
        <f t="shared" ca="1" si="46"/>
        <v>0</v>
      </c>
    </row>
    <row r="77" spans="1:94">
      <c r="A77" t="s">
        <v>252</v>
      </c>
      <c r="B77" t="s">
        <v>253</v>
      </c>
      <c r="C77" t="s">
        <v>53</v>
      </c>
      <c r="D77" t="s">
        <v>54</v>
      </c>
      <c r="E77" t="s">
        <v>55</v>
      </c>
      <c r="F77" t="s">
        <v>56</v>
      </c>
      <c r="G77" t="s">
        <v>72</v>
      </c>
      <c r="H77" t="s">
        <v>254</v>
      </c>
      <c r="I77" t="str">
        <f t="shared" si="39"/>
        <v>Poland</v>
      </c>
      <c r="J77" t="s">
        <v>59</v>
      </c>
      <c r="K77" t="s">
        <v>60</v>
      </c>
      <c r="L77">
        <v>2</v>
      </c>
      <c r="M77">
        <v>4</v>
      </c>
      <c r="N77">
        <v>4</v>
      </c>
      <c r="O77">
        <v>5</v>
      </c>
      <c r="P77">
        <v>4</v>
      </c>
      <c r="Q77">
        <v>4</v>
      </c>
      <c r="R77">
        <v>3</v>
      </c>
      <c r="S77">
        <v>0</v>
      </c>
      <c r="U77">
        <v>6</v>
      </c>
      <c r="V77">
        <v>6</v>
      </c>
      <c r="W77">
        <v>6</v>
      </c>
      <c r="X77">
        <v>6</v>
      </c>
      <c r="Y77">
        <v>6</v>
      </c>
      <c r="Z77">
        <v>6</v>
      </c>
      <c r="AA77">
        <v>5</v>
      </c>
      <c r="AB77">
        <v>6</v>
      </c>
      <c r="AC77">
        <v>1</v>
      </c>
      <c r="AD77">
        <v>5</v>
      </c>
      <c r="AE77" s="48">
        <f t="shared" si="49"/>
        <v>5.75</v>
      </c>
      <c r="AF77" s="35">
        <v>5</v>
      </c>
      <c r="AG77">
        <v>6</v>
      </c>
      <c r="AH77">
        <v>6</v>
      </c>
      <c r="AI77">
        <v>5</v>
      </c>
      <c r="AJ77">
        <v>5</v>
      </c>
      <c r="AK77">
        <v>6</v>
      </c>
      <c r="AL77">
        <v>6</v>
      </c>
      <c r="AM77">
        <v>4</v>
      </c>
      <c r="AN77" s="48">
        <f t="shared" si="47"/>
        <v>5.375</v>
      </c>
      <c r="AO77">
        <v>5</v>
      </c>
      <c r="AP77">
        <v>6</v>
      </c>
      <c r="AQ77">
        <v>6</v>
      </c>
      <c r="AR77">
        <v>5</v>
      </c>
      <c r="AS77">
        <v>6</v>
      </c>
      <c r="AT77">
        <v>6</v>
      </c>
      <c r="AU77" s="48">
        <f t="shared" si="48"/>
        <v>5.6</v>
      </c>
      <c r="AV77">
        <v>2</v>
      </c>
      <c r="AW77">
        <f t="shared" si="40"/>
        <v>5.375</v>
      </c>
      <c r="AX77">
        <f t="shared" si="41"/>
        <v>1</v>
      </c>
      <c r="AY77">
        <f t="shared" si="52"/>
        <v>5.75</v>
      </c>
      <c r="AZ77">
        <f t="shared" si="42"/>
        <v>1</v>
      </c>
      <c r="BA77" t="s">
        <v>145</v>
      </c>
      <c r="BB77" t="s">
        <v>255</v>
      </c>
      <c r="BC77" t="s">
        <v>256</v>
      </c>
      <c r="BD77">
        <v>1</v>
      </c>
      <c r="BF77">
        <f t="shared" si="43"/>
        <v>1</v>
      </c>
      <c r="BG77">
        <v>1</v>
      </c>
      <c r="BH77">
        <v>1</v>
      </c>
      <c r="BI77">
        <v>1</v>
      </c>
      <c r="BJ77" t="s">
        <v>257</v>
      </c>
      <c r="BK77" t="s">
        <v>149</v>
      </c>
      <c r="BL77" s="1">
        <v>1.8518518518518517E-3</v>
      </c>
      <c r="BN77" s="5" t="s">
        <v>1041</v>
      </c>
      <c r="BP77" s="11" t="b">
        <f t="shared" ca="1" si="53"/>
        <v>0</v>
      </c>
      <c r="BQ77" s="11" t="b">
        <f t="shared" ca="1" si="53"/>
        <v>0</v>
      </c>
      <c r="BR77" s="11" t="b">
        <f t="shared" ca="1" si="53"/>
        <v>0</v>
      </c>
      <c r="BS77" s="11" t="b">
        <f t="shared" ca="1" si="53"/>
        <v>0</v>
      </c>
      <c r="BT77" s="11" t="b">
        <f t="shared" ca="1" si="53"/>
        <v>0</v>
      </c>
      <c r="BU77" s="11" t="b">
        <f t="shared" ca="1" si="53"/>
        <v>0</v>
      </c>
      <c r="BX77" s="11" t="b">
        <f t="shared" ca="1" si="45"/>
        <v>0</v>
      </c>
      <c r="BY77" s="11" t="b">
        <f t="shared" si="50"/>
        <v>0</v>
      </c>
      <c r="BZ77" s="11" t="b">
        <f t="shared" ca="1" si="54"/>
        <v>0</v>
      </c>
      <c r="CA77" s="11" t="b">
        <f t="shared" ca="1" si="54"/>
        <v>0</v>
      </c>
      <c r="CB77" s="11" t="b">
        <f t="shared" ca="1" si="54"/>
        <v>0</v>
      </c>
      <c r="CC77" s="11" t="b">
        <f t="shared" ca="1" si="54"/>
        <v>0</v>
      </c>
      <c r="CD77" s="11" t="b">
        <f t="shared" ca="1" si="54"/>
        <v>0</v>
      </c>
      <c r="CE77" s="11" t="b">
        <f t="shared" ca="1" si="54"/>
        <v>0</v>
      </c>
      <c r="CF77" s="11" t="b">
        <f t="shared" ca="1" si="54"/>
        <v>0</v>
      </c>
      <c r="CG77" s="11" t="b">
        <f t="shared" ca="1" si="54"/>
        <v>0</v>
      </c>
      <c r="CH77" s="11" t="b">
        <f t="shared" ca="1" si="54"/>
        <v>0</v>
      </c>
      <c r="CI77" s="11" t="b">
        <f t="shared" ca="1" si="54"/>
        <v>0</v>
      </c>
      <c r="CJ77" s="11" t="b">
        <f t="shared" ca="1" si="54"/>
        <v>0</v>
      </c>
      <c r="CK77" s="11" t="b">
        <f t="shared" ca="1" si="54"/>
        <v>0</v>
      </c>
      <c r="CL77" s="11" t="b">
        <f t="shared" ca="1" si="54"/>
        <v>0</v>
      </c>
      <c r="CM77" s="11" t="b">
        <f t="shared" ca="1" si="54"/>
        <v>0</v>
      </c>
      <c r="CN77" s="11" t="b">
        <f t="shared" ca="1" si="51"/>
        <v>0</v>
      </c>
      <c r="CO77" s="11" t="b">
        <f t="shared" ca="1" si="46"/>
        <v>0</v>
      </c>
    </row>
    <row r="78" spans="1:94">
      <c r="A78" t="s">
        <v>258</v>
      </c>
      <c r="B78" t="s">
        <v>259</v>
      </c>
      <c r="C78" t="s">
        <v>53</v>
      </c>
      <c r="D78" t="s">
        <v>54</v>
      </c>
      <c r="E78" t="s">
        <v>71</v>
      </c>
      <c r="F78" t="s">
        <v>116</v>
      </c>
      <c r="G78" t="s">
        <v>124</v>
      </c>
      <c r="H78" t="s">
        <v>260</v>
      </c>
      <c r="I78" t="str">
        <f t="shared" si="39"/>
        <v>Greece</v>
      </c>
      <c r="J78" t="s">
        <v>59</v>
      </c>
      <c r="K78" t="s">
        <v>60</v>
      </c>
      <c r="L78">
        <v>0</v>
      </c>
      <c r="M78">
        <v>3</v>
      </c>
      <c r="N78">
        <v>0</v>
      </c>
      <c r="O78">
        <v>3</v>
      </c>
      <c r="P78">
        <v>2</v>
      </c>
      <c r="Q78">
        <v>5</v>
      </c>
      <c r="R78">
        <v>0</v>
      </c>
      <c r="S78">
        <v>0</v>
      </c>
      <c r="U78">
        <v>4</v>
      </c>
      <c r="V78">
        <v>4</v>
      </c>
      <c r="W78">
        <v>2</v>
      </c>
      <c r="X78">
        <v>4</v>
      </c>
      <c r="Y78">
        <v>4</v>
      </c>
      <c r="Z78">
        <v>5</v>
      </c>
      <c r="AA78">
        <v>5</v>
      </c>
      <c r="AB78">
        <v>3</v>
      </c>
      <c r="AC78">
        <v>1</v>
      </c>
      <c r="AD78">
        <v>5</v>
      </c>
      <c r="AE78" s="48">
        <f t="shared" si="49"/>
        <v>4</v>
      </c>
      <c r="AF78" s="35">
        <v>3</v>
      </c>
      <c r="AG78">
        <v>5</v>
      </c>
      <c r="AH78">
        <v>1</v>
      </c>
      <c r="AI78">
        <v>1</v>
      </c>
      <c r="AJ78">
        <v>6</v>
      </c>
      <c r="AK78">
        <v>5</v>
      </c>
      <c r="AL78">
        <v>4</v>
      </c>
      <c r="AM78">
        <v>2</v>
      </c>
      <c r="AN78" s="48">
        <f t="shared" si="47"/>
        <v>3.375</v>
      </c>
      <c r="AO78">
        <v>1</v>
      </c>
      <c r="AP78">
        <v>1</v>
      </c>
      <c r="AQ78">
        <v>2</v>
      </c>
      <c r="AR78">
        <v>1</v>
      </c>
      <c r="AS78">
        <v>2</v>
      </c>
      <c r="AT78">
        <v>6</v>
      </c>
      <c r="AU78" s="48">
        <f t="shared" si="48"/>
        <v>1.4</v>
      </c>
      <c r="AV78">
        <v>1</v>
      </c>
      <c r="AW78">
        <f t="shared" si="40"/>
        <v>3.375</v>
      </c>
      <c r="AX78">
        <f t="shared" si="41"/>
        <v>1</v>
      </c>
      <c r="AY78">
        <f t="shared" si="52"/>
        <v>4</v>
      </c>
      <c r="AZ78">
        <f t="shared" si="42"/>
        <v>1</v>
      </c>
      <c r="BA78" t="s">
        <v>61</v>
      </c>
      <c r="BB78" t="s">
        <v>261</v>
      </c>
      <c r="BC78" t="s">
        <v>262</v>
      </c>
      <c r="BD78">
        <v>0</v>
      </c>
      <c r="BE78">
        <v>1</v>
      </c>
      <c r="BF78">
        <f t="shared" si="43"/>
        <v>1</v>
      </c>
      <c r="BG78">
        <v>1</v>
      </c>
      <c r="BH78">
        <v>1</v>
      </c>
      <c r="BI78">
        <v>1</v>
      </c>
      <c r="BJ78" t="s">
        <v>64</v>
      </c>
      <c r="BK78" t="s">
        <v>65</v>
      </c>
      <c r="BL78" s="1">
        <v>3.1134259259259257E-3</v>
      </c>
      <c r="BN78" s="5" t="s">
        <v>1041</v>
      </c>
      <c r="BP78" s="11" t="b">
        <f t="shared" ca="1" si="53"/>
        <v>0</v>
      </c>
      <c r="BQ78" s="11" t="b">
        <f t="shared" ca="1" si="53"/>
        <v>0</v>
      </c>
      <c r="BR78" s="11" t="b">
        <f t="shared" ca="1" si="53"/>
        <v>0</v>
      </c>
      <c r="BS78" s="11" t="b">
        <f t="shared" ca="1" si="53"/>
        <v>0</v>
      </c>
      <c r="BT78" s="11" t="b">
        <f t="shared" ca="1" si="53"/>
        <v>0</v>
      </c>
      <c r="BU78" s="11" t="b">
        <f t="shared" ca="1" si="53"/>
        <v>0</v>
      </c>
      <c r="BX78" s="11" t="b">
        <f t="shared" ca="1" si="45"/>
        <v>0</v>
      </c>
      <c r="BY78" s="11" t="b">
        <f t="shared" si="50"/>
        <v>0</v>
      </c>
      <c r="BZ78" s="11" t="b">
        <f t="shared" ca="1" si="54"/>
        <v>0</v>
      </c>
      <c r="CA78" s="11" t="b">
        <f t="shared" ca="1" si="54"/>
        <v>0</v>
      </c>
      <c r="CB78" s="11" t="b">
        <f t="shared" ca="1" si="54"/>
        <v>0</v>
      </c>
      <c r="CC78" s="11" t="b">
        <f t="shared" ca="1" si="54"/>
        <v>0</v>
      </c>
      <c r="CD78" s="11" t="b">
        <f t="shared" ca="1" si="54"/>
        <v>0</v>
      </c>
      <c r="CE78" s="11" t="b">
        <f t="shared" ca="1" si="54"/>
        <v>0</v>
      </c>
      <c r="CF78" s="11" t="b">
        <f t="shared" ca="1" si="54"/>
        <v>0</v>
      </c>
      <c r="CG78" s="11" t="b">
        <f t="shared" ca="1" si="54"/>
        <v>0</v>
      </c>
      <c r="CH78" s="11" t="b">
        <f t="shared" ca="1" si="54"/>
        <v>0</v>
      </c>
      <c r="CI78" s="11" t="b">
        <f t="shared" ca="1" si="54"/>
        <v>0</v>
      </c>
      <c r="CJ78" s="11" t="b">
        <f t="shared" ca="1" si="54"/>
        <v>0</v>
      </c>
      <c r="CK78" s="11" t="b">
        <f t="shared" ca="1" si="54"/>
        <v>0</v>
      </c>
      <c r="CL78" s="11" t="b">
        <f t="shared" ca="1" si="54"/>
        <v>0</v>
      </c>
      <c r="CM78" s="11" t="b">
        <f t="shared" ca="1" si="54"/>
        <v>0</v>
      </c>
      <c r="CN78" s="11" t="b">
        <f t="shared" ca="1" si="51"/>
        <v>0</v>
      </c>
      <c r="CO78" s="11" t="b">
        <f t="shared" ca="1" si="46"/>
        <v>0</v>
      </c>
    </row>
    <row r="79" spans="1:94">
      <c r="A79" t="s">
        <v>263</v>
      </c>
      <c r="B79" t="s">
        <v>264</v>
      </c>
      <c r="C79" t="s">
        <v>53</v>
      </c>
      <c r="D79" t="s">
        <v>54</v>
      </c>
      <c r="E79" t="s">
        <v>55</v>
      </c>
      <c r="F79" t="s">
        <v>56</v>
      </c>
      <c r="G79" t="s">
        <v>96</v>
      </c>
      <c r="H79" t="s">
        <v>265</v>
      </c>
      <c r="I79" t="str">
        <f t="shared" si="39"/>
        <v>Argentina</v>
      </c>
      <c r="J79" t="s">
        <v>59</v>
      </c>
      <c r="K79" t="s">
        <v>60</v>
      </c>
      <c r="L79">
        <v>2</v>
      </c>
      <c r="M79">
        <v>2</v>
      </c>
      <c r="N79">
        <v>2</v>
      </c>
      <c r="O79">
        <v>4</v>
      </c>
      <c r="P79">
        <v>4</v>
      </c>
      <c r="Q79">
        <v>3</v>
      </c>
      <c r="R79">
        <v>2</v>
      </c>
      <c r="S79">
        <v>0</v>
      </c>
      <c r="U79">
        <v>4</v>
      </c>
      <c r="V79">
        <v>2</v>
      </c>
      <c r="W79">
        <v>6</v>
      </c>
      <c r="X79">
        <v>2</v>
      </c>
      <c r="Y79">
        <v>2</v>
      </c>
      <c r="Z79">
        <v>3</v>
      </c>
      <c r="AA79">
        <v>4</v>
      </c>
      <c r="AB79">
        <v>1</v>
      </c>
      <c r="AC79">
        <v>3</v>
      </c>
      <c r="AD79">
        <v>3</v>
      </c>
      <c r="AE79" s="48">
        <f t="shared" si="49"/>
        <v>2.875</v>
      </c>
      <c r="AF79" s="35">
        <v>4</v>
      </c>
      <c r="AG79">
        <v>3</v>
      </c>
      <c r="AH79">
        <v>3</v>
      </c>
      <c r="AI79">
        <v>1</v>
      </c>
      <c r="AJ79">
        <v>5</v>
      </c>
      <c r="AK79">
        <v>3</v>
      </c>
      <c r="AL79">
        <v>5</v>
      </c>
      <c r="AM79">
        <v>1</v>
      </c>
      <c r="AN79" s="48">
        <f t="shared" si="47"/>
        <v>3.125</v>
      </c>
      <c r="AO79">
        <v>4</v>
      </c>
      <c r="AP79">
        <v>4</v>
      </c>
      <c r="AQ79">
        <v>4</v>
      </c>
      <c r="AR79">
        <v>4</v>
      </c>
      <c r="AS79">
        <v>3</v>
      </c>
      <c r="AT79">
        <v>6</v>
      </c>
      <c r="AU79" s="48">
        <f t="shared" si="48"/>
        <v>3.8</v>
      </c>
      <c r="AV79">
        <v>1</v>
      </c>
      <c r="AW79">
        <f t="shared" si="40"/>
        <v>3.125</v>
      </c>
      <c r="AX79">
        <f t="shared" si="41"/>
        <v>1</v>
      </c>
      <c r="AY79">
        <f t="shared" si="52"/>
        <v>2.875</v>
      </c>
      <c r="AZ79">
        <f t="shared" si="42"/>
        <v>0</v>
      </c>
      <c r="BA79" t="s">
        <v>86</v>
      </c>
      <c r="BB79" t="s">
        <v>166</v>
      </c>
      <c r="BC79" t="s">
        <v>167</v>
      </c>
      <c r="BD79">
        <v>0</v>
      </c>
      <c r="BF79">
        <f t="shared" si="43"/>
        <v>0</v>
      </c>
      <c r="BG79">
        <v>1</v>
      </c>
      <c r="BH79">
        <v>4</v>
      </c>
      <c r="BI79">
        <v>1</v>
      </c>
      <c r="BJ79" t="s">
        <v>266</v>
      </c>
      <c r="BK79" t="s">
        <v>90</v>
      </c>
      <c r="BL79" s="1">
        <v>1.224537037037037E-2</v>
      </c>
      <c r="BN79" s="5" t="s">
        <v>1041</v>
      </c>
      <c r="BP79" s="11" t="b">
        <f t="shared" ca="1" si="53"/>
        <v>0</v>
      </c>
      <c r="BQ79" s="11" t="b">
        <f t="shared" ca="1" si="53"/>
        <v>0</v>
      </c>
      <c r="BR79" s="11" t="b">
        <f t="shared" ca="1" si="53"/>
        <v>0</v>
      </c>
      <c r="BS79" s="11" t="b">
        <f t="shared" ca="1" si="53"/>
        <v>0</v>
      </c>
      <c r="BT79" s="11" t="b">
        <f t="shared" ca="1" si="53"/>
        <v>0</v>
      </c>
      <c r="BU79" s="11" t="b">
        <f t="shared" ca="1" si="53"/>
        <v>0</v>
      </c>
      <c r="BX79" s="11" t="b">
        <f t="shared" ca="1" si="45"/>
        <v>0</v>
      </c>
      <c r="BY79" s="11" t="b">
        <f t="shared" si="50"/>
        <v>0</v>
      </c>
      <c r="BZ79" s="11" t="b">
        <f t="shared" ca="1" si="54"/>
        <v>0</v>
      </c>
      <c r="CA79" s="11" t="b">
        <f t="shared" ca="1" si="54"/>
        <v>0</v>
      </c>
      <c r="CB79" s="11" t="b">
        <f t="shared" ca="1" si="54"/>
        <v>0</v>
      </c>
      <c r="CC79" s="11" t="b">
        <f t="shared" ca="1" si="54"/>
        <v>0</v>
      </c>
      <c r="CD79" s="11" t="b">
        <f t="shared" ca="1" si="54"/>
        <v>0</v>
      </c>
      <c r="CE79" s="11" t="b">
        <f t="shared" ca="1" si="54"/>
        <v>0</v>
      </c>
      <c r="CF79" s="11" t="b">
        <f t="shared" ca="1" si="54"/>
        <v>0</v>
      </c>
      <c r="CG79" s="11" t="b">
        <f t="shared" ca="1" si="54"/>
        <v>0</v>
      </c>
      <c r="CH79" s="11" t="b">
        <f t="shared" ca="1" si="54"/>
        <v>0</v>
      </c>
      <c r="CI79" s="11" t="b">
        <f t="shared" ca="1" si="54"/>
        <v>0</v>
      </c>
      <c r="CJ79" s="11" t="b">
        <f t="shared" ca="1" si="54"/>
        <v>0</v>
      </c>
      <c r="CK79" s="11" t="b">
        <f t="shared" ca="1" si="54"/>
        <v>0</v>
      </c>
      <c r="CL79" s="11" t="b">
        <f t="shared" ca="1" si="54"/>
        <v>0</v>
      </c>
      <c r="CM79" s="11" t="b">
        <f t="shared" ca="1" si="54"/>
        <v>0</v>
      </c>
      <c r="CN79" s="11" t="b">
        <f t="shared" ca="1" si="51"/>
        <v>0</v>
      </c>
      <c r="CO79" s="11" t="b">
        <f t="shared" ca="1" si="46"/>
        <v>0</v>
      </c>
    </row>
    <row r="80" spans="1:94">
      <c r="A80" t="s">
        <v>268</v>
      </c>
      <c r="B80" t="s">
        <v>269</v>
      </c>
      <c r="C80" t="s">
        <v>53</v>
      </c>
      <c r="D80" t="s">
        <v>54</v>
      </c>
      <c r="E80" t="s">
        <v>82</v>
      </c>
      <c r="F80" t="s">
        <v>132</v>
      </c>
      <c r="G80" t="s">
        <v>72</v>
      </c>
      <c r="H80" t="s">
        <v>260</v>
      </c>
      <c r="I80" t="str">
        <f t="shared" si="39"/>
        <v>Greece</v>
      </c>
      <c r="J80" t="s">
        <v>59</v>
      </c>
      <c r="K80" t="s">
        <v>60</v>
      </c>
      <c r="L80">
        <v>1</v>
      </c>
      <c r="M80">
        <v>1</v>
      </c>
      <c r="N80">
        <v>0</v>
      </c>
      <c r="O80">
        <v>1</v>
      </c>
      <c r="P80">
        <v>3</v>
      </c>
      <c r="Q80">
        <v>4</v>
      </c>
      <c r="R80">
        <v>1</v>
      </c>
      <c r="S80">
        <v>0</v>
      </c>
      <c r="U80">
        <v>4</v>
      </c>
      <c r="V80">
        <v>5</v>
      </c>
      <c r="W80">
        <v>4</v>
      </c>
      <c r="X80">
        <v>4</v>
      </c>
      <c r="Y80">
        <v>6</v>
      </c>
      <c r="Z80">
        <v>4</v>
      </c>
      <c r="AA80">
        <v>3</v>
      </c>
      <c r="AB80">
        <v>3</v>
      </c>
      <c r="AC80">
        <v>3</v>
      </c>
      <c r="AD80">
        <v>3</v>
      </c>
      <c r="AE80" s="48">
        <f t="shared" si="49"/>
        <v>4</v>
      </c>
      <c r="AF80" s="35">
        <v>6</v>
      </c>
      <c r="AG80">
        <v>5</v>
      </c>
      <c r="AH80">
        <v>4</v>
      </c>
      <c r="AI80">
        <v>5</v>
      </c>
      <c r="AJ80">
        <v>6</v>
      </c>
      <c r="AK80">
        <v>5</v>
      </c>
      <c r="AL80">
        <v>6</v>
      </c>
      <c r="AM80">
        <v>4</v>
      </c>
      <c r="AN80" s="48">
        <f t="shared" si="47"/>
        <v>5.125</v>
      </c>
      <c r="AO80">
        <v>3</v>
      </c>
      <c r="AP80">
        <v>5</v>
      </c>
      <c r="AQ80">
        <v>3</v>
      </c>
      <c r="AR80">
        <v>4</v>
      </c>
      <c r="AS80">
        <v>4</v>
      </c>
      <c r="AT80">
        <v>6</v>
      </c>
      <c r="AU80" s="48">
        <f t="shared" si="48"/>
        <v>3.8</v>
      </c>
      <c r="AV80">
        <v>0</v>
      </c>
      <c r="AW80">
        <f t="shared" si="40"/>
        <v>5.125</v>
      </c>
      <c r="AX80">
        <f t="shared" si="41"/>
        <v>1</v>
      </c>
      <c r="AY80">
        <f t="shared" si="52"/>
        <v>4</v>
      </c>
      <c r="AZ80">
        <f t="shared" si="42"/>
        <v>1</v>
      </c>
      <c r="BA80" t="s">
        <v>61</v>
      </c>
      <c r="BB80" t="s">
        <v>270</v>
      </c>
      <c r="BC80" t="s">
        <v>271</v>
      </c>
      <c r="BD80">
        <v>1</v>
      </c>
      <c r="BF80">
        <f t="shared" si="43"/>
        <v>1</v>
      </c>
      <c r="BG80">
        <v>1</v>
      </c>
      <c r="BH80">
        <v>1</v>
      </c>
      <c r="BI80">
        <v>1</v>
      </c>
      <c r="BJ80" t="s">
        <v>64</v>
      </c>
      <c r="BK80" t="s">
        <v>65</v>
      </c>
      <c r="BN80" s="5" t="s">
        <v>1041</v>
      </c>
      <c r="BP80" s="11" t="b">
        <f t="shared" ca="1" si="53"/>
        <v>0</v>
      </c>
      <c r="BQ80" s="11" t="b">
        <f t="shared" ca="1" si="53"/>
        <v>0</v>
      </c>
      <c r="BR80" s="11" t="b">
        <f t="shared" ca="1" si="53"/>
        <v>0</v>
      </c>
      <c r="BS80" s="11" t="b">
        <f t="shared" ca="1" si="53"/>
        <v>0</v>
      </c>
      <c r="BT80" s="11" t="b">
        <f t="shared" ca="1" si="53"/>
        <v>0</v>
      </c>
      <c r="BU80" s="11" t="b">
        <f t="shared" ca="1" si="53"/>
        <v>0</v>
      </c>
      <c r="BX80" s="11" t="b">
        <f t="shared" ca="1" si="45"/>
        <v>0</v>
      </c>
      <c r="BY80" s="11" t="b">
        <f t="shared" si="50"/>
        <v>0</v>
      </c>
      <c r="BZ80" s="11" t="b">
        <f t="shared" ca="1" si="54"/>
        <v>0</v>
      </c>
      <c r="CA80" s="11" t="b">
        <f t="shared" ca="1" si="54"/>
        <v>0</v>
      </c>
      <c r="CB80" s="11" t="b">
        <f t="shared" ca="1" si="54"/>
        <v>0</v>
      </c>
      <c r="CC80" s="11" t="b">
        <f t="shared" ca="1" si="54"/>
        <v>0</v>
      </c>
      <c r="CD80" s="11" t="b">
        <f t="shared" ca="1" si="54"/>
        <v>0</v>
      </c>
      <c r="CE80" s="11" t="b">
        <f t="shared" ca="1" si="54"/>
        <v>0</v>
      </c>
      <c r="CF80" s="11" t="b">
        <f t="shared" ca="1" si="54"/>
        <v>0</v>
      </c>
      <c r="CG80" s="11" t="b">
        <f t="shared" ca="1" si="54"/>
        <v>0</v>
      </c>
      <c r="CH80" s="11" t="b">
        <f t="shared" ca="1" si="54"/>
        <v>0</v>
      </c>
      <c r="CI80" s="11" t="b">
        <f t="shared" ca="1" si="54"/>
        <v>0</v>
      </c>
      <c r="CJ80" s="11" t="b">
        <f t="shared" ca="1" si="54"/>
        <v>0</v>
      </c>
      <c r="CK80" s="11" t="b">
        <f t="shared" ca="1" si="54"/>
        <v>0</v>
      </c>
      <c r="CL80" s="11" t="b">
        <f t="shared" ca="1" si="54"/>
        <v>0</v>
      </c>
      <c r="CM80" s="11" t="b">
        <f t="shared" ca="1" si="54"/>
        <v>0</v>
      </c>
      <c r="CN80" s="11" t="b">
        <f t="shared" ca="1" si="51"/>
        <v>0</v>
      </c>
      <c r="CO80" s="11" t="b">
        <f t="shared" ca="1" si="46"/>
        <v>0</v>
      </c>
    </row>
    <row r="81" spans="1:94">
      <c r="A81" t="s">
        <v>275</v>
      </c>
      <c r="B81" t="s">
        <v>276</v>
      </c>
      <c r="C81" t="s">
        <v>53</v>
      </c>
      <c r="D81" t="s">
        <v>54</v>
      </c>
      <c r="E81" t="s">
        <v>144</v>
      </c>
      <c r="F81" t="s">
        <v>116</v>
      </c>
      <c r="G81" t="s">
        <v>96</v>
      </c>
      <c r="H81" t="s">
        <v>254</v>
      </c>
      <c r="I81" t="str">
        <f t="shared" si="39"/>
        <v>Poland</v>
      </c>
      <c r="J81" t="s">
        <v>59</v>
      </c>
      <c r="K81" t="s">
        <v>60</v>
      </c>
      <c r="L81">
        <v>2</v>
      </c>
      <c r="M81">
        <v>1</v>
      </c>
      <c r="N81">
        <v>3</v>
      </c>
      <c r="O81">
        <v>2</v>
      </c>
      <c r="P81">
        <v>2</v>
      </c>
      <c r="Q81">
        <v>3</v>
      </c>
      <c r="R81">
        <v>1</v>
      </c>
      <c r="S81">
        <v>0</v>
      </c>
      <c r="U81">
        <v>6</v>
      </c>
      <c r="V81">
        <v>5</v>
      </c>
      <c r="W81">
        <v>6</v>
      </c>
      <c r="X81">
        <v>3</v>
      </c>
      <c r="Y81">
        <v>5</v>
      </c>
      <c r="Z81">
        <v>6</v>
      </c>
      <c r="AA81">
        <v>4</v>
      </c>
      <c r="AB81">
        <v>2</v>
      </c>
      <c r="AC81">
        <v>1</v>
      </c>
      <c r="AD81">
        <v>5</v>
      </c>
      <c r="AE81" s="48">
        <f t="shared" si="49"/>
        <v>4.5</v>
      </c>
      <c r="AF81" s="35">
        <v>4</v>
      </c>
      <c r="AG81">
        <v>5</v>
      </c>
      <c r="AH81">
        <v>4</v>
      </c>
      <c r="AI81">
        <v>3</v>
      </c>
      <c r="AJ81">
        <v>3</v>
      </c>
      <c r="AK81">
        <v>5</v>
      </c>
      <c r="AL81">
        <v>4</v>
      </c>
      <c r="AM81">
        <v>5</v>
      </c>
      <c r="AN81" s="48">
        <f t="shared" si="47"/>
        <v>4.125</v>
      </c>
      <c r="AO81">
        <v>3</v>
      </c>
      <c r="AP81">
        <v>5</v>
      </c>
      <c r="AQ81">
        <v>4</v>
      </c>
      <c r="AR81">
        <v>4</v>
      </c>
      <c r="AS81">
        <v>4</v>
      </c>
      <c r="AT81">
        <v>6</v>
      </c>
      <c r="AU81" s="48">
        <f t="shared" si="48"/>
        <v>4</v>
      </c>
      <c r="AV81">
        <v>3</v>
      </c>
      <c r="AW81">
        <f t="shared" si="40"/>
        <v>4.125</v>
      </c>
      <c r="AX81">
        <f t="shared" si="41"/>
        <v>1</v>
      </c>
      <c r="AY81">
        <f>AVERAGE(BK119,V81,W81,X81:AB81,AD81)</f>
        <v>4.5</v>
      </c>
      <c r="AZ81">
        <f t="shared" si="42"/>
        <v>1</v>
      </c>
      <c r="BA81" t="s">
        <v>86</v>
      </c>
      <c r="BB81" t="s">
        <v>277</v>
      </c>
      <c r="BC81" t="s">
        <v>278</v>
      </c>
      <c r="BD81">
        <v>1</v>
      </c>
      <c r="BF81">
        <f t="shared" si="43"/>
        <v>1</v>
      </c>
      <c r="BG81">
        <v>1</v>
      </c>
      <c r="BH81">
        <v>3</v>
      </c>
      <c r="BI81">
        <v>1</v>
      </c>
      <c r="BJ81" t="s">
        <v>174</v>
      </c>
      <c r="BK81" t="s">
        <v>157</v>
      </c>
      <c r="BL81" s="1">
        <v>4.7916666666666672E-3</v>
      </c>
      <c r="BN81" s="5" t="s">
        <v>1041</v>
      </c>
      <c r="BP81" s="11" t="b">
        <f t="shared" ref="BP81:BU90" ca="1" si="55">ISNUMBER(SEARCH(BP$2,$BO81))</f>
        <v>0</v>
      </c>
      <c r="BQ81" s="11" t="b">
        <f t="shared" ca="1" si="55"/>
        <v>0</v>
      </c>
      <c r="BR81" s="11" t="b">
        <f t="shared" ca="1" si="55"/>
        <v>0</v>
      </c>
      <c r="BS81" s="11" t="b">
        <f t="shared" ca="1" si="55"/>
        <v>0</v>
      </c>
      <c r="BT81" s="11" t="b">
        <f t="shared" ca="1" si="55"/>
        <v>0</v>
      </c>
      <c r="BU81" s="11" t="b">
        <f t="shared" ca="1" si="55"/>
        <v>0</v>
      </c>
      <c r="BX81" s="11" t="b">
        <f t="shared" ca="1" si="45"/>
        <v>0</v>
      </c>
      <c r="BY81" s="11" t="b">
        <f t="shared" si="50"/>
        <v>0</v>
      </c>
      <c r="BZ81" s="11" t="b">
        <f t="shared" ref="BZ81:CM90" ca="1" si="56">ISNUMBER(SEARCH(BZ$2,$BV81))</f>
        <v>0</v>
      </c>
      <c r="CA81" s="11" t="b">
        <f t="shared" ca="1" si="56"/>
        <v>0</v>
      </c>
      <c r="CB81" s="11" t="b">
        <f t="shared" ca="1" si="56"/>
        <v>0</v>
      </c>
      <c r="CC81" s="11" t="b">
        <f t="shared" ca="1" si="56"/>
        <v>0</v>
      </c>
      <c r="CD81" s="11" t="b">
        <f t="shared" ca="1" si="56"/>
        <v>0</v>
      </c>
      <c r="CE81" s="11" t="b">
        <f t="shared" ca="1" si="56"/>
        <v>0</v>
      </c>
      <c r="CF81" s="11" t="b">
        <f t="shared" ca="1" si="56"/>
        <v>0</v>
      </c>
      <c r="CG81" s="11" t="b">
        <f t="shared" ca="1" si="56"/>
        <v>0</v>
      </c>
      <c r="CH81" s="11" t="b">
        <f t="shared" ca="1" si="56"/>
        <v>0</v>
      </c>
      <c r="CI81" s="11" t="b">
        <f t="shared" ca="1" si="56"/>
        <v>0</v>
      </c>
      <c r="CJ81" s="11" t="b">
        <f t="shared" ca="1" si="56"/>
        <v>0</v>
      </c>
      <c r="CK81" s="11" t="b">
        <f t="shared" ca="1" si="56"/>
        <v>0</v>
      </c>
      <c r="CL81" s="11" t="b">
        <f t="shared" ca="1" si="56"/>
        <v>0</v>
      </c>
      <c r="CM81" s="11" t="b">
        <f t="shared" ca="1" si="56"/>
        <v>0</v>
      </c>
      <c r="CN81" s="11" t="b">
        <f t="shared" ca="1" si="51"/>
        <v>0</v>
      </c>
      <c r="CO81" s="11" t="b">
        <f t="shared" ca="1" si="46"/>
        <v>0</v>
      </c>
    </row>
    <row r="82" spans="1:94">
      <c r="A82" t="s">
        <v>288</v>
      </c>
      <c r="B82" t="s">
        <v>289</v>
      </c>
      <c r="C82" t="s">
        <v>281</v>
      </c>
      <c r="D82" t="s">
        <v>70</v>
      </c>
      <c r="E82" t="s">
        <v>95</v>
      </c>
      <c r="F82" t="s">
        <v>56</v>
      </c>
      <c r="G82" t="s">
        <v>57</v>
      </c>
      <c r="H82" t="s">
        <v>109</v>
      </c>
      <c r="I82" t="str">
        <f t="shared" si="39"/>
        <v>UK</v>
      </c>
      <c r="J82" t="s">
        <v>74</v>
      </c>
      <c r="K82" t="s">
        <v>98</v>
      </c>
      <c r="L82">
        <v>4</v>
      </c>
      <c r="M82">
        <v>4</v>
      </c>
      <c r="N82">
        <v>4</v>
      </c>
      <c r="O82">
        <v>3</v>
      </c>
      <c r="P82">
        <v>1</v>
      </c>
      <c r="Q82">
        <v>4</v>
      </c>
      <c r="R82">
        <v>1</v>
      </c>
      <c r="S82">
        <v>1</v>
      </c>
      <c r="T82">
        <v>2</v>
      </c>
      <c r="V82">
        <v>0</v>
      </c>
      <c r="W82">
        <v>5</v>
      </c>
      <c r="X82">
        <v>6</v>
      </c>
      <c r="Y82">
        <v>6</v>
      </c>
      <c r="Z82">
        <v>6</v>
      </c>
      <c r="AA82">
        <v>6</v>
      </c>
      <c r="AB82">
        <v>0</v>
      </c>
      <c r="AC82">
        <v>6</v>
      </c>
      <c r="AD82">
        <v>0</v>
      </c>
      <c r="AE82" s="48">
        <f t="shared" si="49"/>
        <v>3.625</v>
      </c>
      <c r="AF82" s="35">
        <v>1</v>
      </c>
      <c r="AG82">
        <v>6</v>
      </c>
      <c r="AH82">
        <v>4</v>
      </c>
      <c r="AI82">
        <v>0</v>
      </c>
      <c r="AJ82">
        <v>6</v>
      </c>
      <c r="AK82">
        <v>0</v>
      </c>
      <c r="AL82">
        <v>4</v>
      </c>
      <c r="AM82">
        <v>1</v>
      </c>
      <c r="AN82" s="48">
        <f t="shared" si="47"/>
        <v>2.75</v>
      </c>
      <c r="AO82">
        <v>1</v>
      </c>
      <c r="AP82">
        <v>1</v>
      </c>
      <c r="AQ82">
        <v>2</v>
      </c>
      <c r="AR82">
        <v>0</v>
      </c>
      <c r="AS82">
        <v>1</v>
      </c>
      <c r="AT82">
        <v>6</v>
      </c>
      <c r="AU82" s="48">
        <f t="shared" si="48"/>
        <v>1</v>
      </c>
      <c r="AV82">
        <v>5</v>
      </c>
      <c r="AW82">
        <f t="shared" si="40"/>
        <v>2.75</v>
      </c>
      <c r="AX82">
        <f t="shared" si="41"/>
        <v>0</v>
      </c>
      <c r="AY82">
        <f t="shared" ref="AY82:AY113" si="57">AVERAGE(BA84,V82,W82,X82:AB82,AD82)</f>
        <v>3.625</v>
      </c>
      <c r="AZ82">
        <f t="shared" si="42"/>
        <v>1</v>
      </c>
      <c r="BA82" t="s">
        <v>282</v>
      </c>
      <c r="BB82" t="s">
        <v>290</v>
      </c>
      <c r="BC82" t="s">
        <v>291</v>
      </c>
      <c r="BD82">
        <v>1</v>
      </c>
      <c r="BF82">
        <f t="shared" si="43"/>
        <v>1</v>
      </c>
      <c r="BG82">
        <v>1</v>
      </c>
      <c r="BH82">
        <v>4</v>
      </c>
      <c r="BI82">
        <f t="shared" ref="BI82:BI113" si="58">IF(BH82=1,0,1)</f>
        <v>1</v>
      </c>
      <c r="BJ82" t="s">
        <v>292</v>
      </c>
      <c r="BK82" t="s">
        <v>286</v>
      </c>
      <c r="BL82">
        <v>4.9305555555555552E-3</v>
      </c>
      <c r="BN82" s="5" t="s">
        <v>1041</v>
      </c>
      <c r="BP82" s="11" t="b">
        <f t="shared" ca="1" si="55"/>
        <v>0</v>
      </c>
      <c r="BQ82" s="11" t="b">
        <f t="shared" ca="1" si="55"/>
        <v>0</v>
      </c>
      <c r="BR82" s="11" t="b">
        <f t="shared" ca="1" si="55"/>
        <v>0</v>
      </c>
      <c r="BS82" s="11" t="b">
        <f t="shared" ca="1" si="55"/>
        <v>0</v>
      </c>
      <c r="BT82" s="11" t="b">
        <f t="shared" ca="1" si="55"/>
        <v>0</v>
      </c>
      <c r="BU82" s="11" t="b">
        <f t="shared" ca="1" si="55"/>
        <v>0</v>
      </c>
      <c r="BX82" s="11" t="b">
        <f t="shared" ca="1" si="45"/>
        <v>0</v>
      </c>
      <c r="BY82" s="11" t="b">
        <f t="shared" si="50"/>
        <v>0</v>
      </c>
      <c r="BZ82" s="11" t="b">
        <f t="shared" ca="1" si="56"/>
        <v>0</v>
      </c>
      <c r="CA82" s="11" t="b">
        <f t="shared" ca="1" si="56"/>
        <v>0</v>
      </c>
      <c r="CB82" s="11" t="b">
        <f t="shared" ca="1" si="56"/>
        <v>0</v>
      </c>
      <c r="CC82" s="11" t="b">
        <f t="shared" ca="1" si="56"/>
        <v>0</v>
      </c>
      <c r="CD82" s="11" t="b">
        <f t="shared" ca="1" si="56"/>
        <v>0</v>
      </c>
      <c r="CE82" s="11" t="b">
        <f t="shared" ca="1" si="56"/>
        <v>0</v>
      </c>
      <c r="CF82" s="11" t="b">
        <f t="shared" ca="1" si="56"/>
        <v>0</v>
      </c>
      <c r="CG82" s="11" t="b">
        <f t="shared" ca="1" si="56"/>
        <v>0</v>
      </c>
      <c r="CH82" s="11" t="b">
        <f t="shared" ca="1" si="56"/>
        <v>0</v>
      </c>
      <c r="CI82" s="11" t="b">
        <f t="shared" ca="1" si="56"/>
        <v>0</v>
      </c>
      <c r="CJ82" s="11" t="b">
        <f t="shared" ca="1" si="56"/>
        <v>0</v>
      </c>
      <c r="CK82" s="11" t="b">
        <f t="shared" ca="1" si="56"/>
        <v>0</v>
      </c>
      <c r="CL82" s="11" t="b">
        <f t="shared" ca="1" si="56"/>
        <v>0</v>
      </c>
      <c r="CM82" s="11" t="b">
        <f t="shared" ca="1" si="56"/>
        <v>0</v>
      </c>
      <c r="CN82" s="11" t="b">
        <f t="shared" ca="1" si="51"/>
        <v>0</v>
      </c>
      <c r="CO82" s="11" t="b">
        <f t="shared" ca="1" si="46"/>
        <v>0</v>
      </c>
    </row>
    <row r="83" spans="1:94">
      <c r="A83" t="s">
        <v>318</v>
      </c>
      <c r="B83" t="s">
        <v>319</v>
      </c>
      <c r="C83" t="s">
        <v>281</v>
      </c>
      <c r="D83" t="s">
        <v>54</v>
      </c>
      <c r="E83" t="s">
        <v>82</v>
      </c>
      <c r="F83" t="s">
        <v>83</v>
      </c>
      <c r="G83" t="s">
        <v>57</v>
      </c>
      <c r="H83" t="s">
        <v>109</v>
      </c>
      <c r="I83" t="str">
        <f t="shared" si="39"/>
        <v>UK</v>
      </c>
      <c r="J83" t="s">
        <v>74</v>
      </c>
      <c r="K83" t="s">
        <v>98</v>
      </c>
      <c r="L83">
        <v>2</v>
      </c>
      <c r="M83">
        <v>3</v>
      </c>
      <c r="N83">
        <v>2</v>
      </c>
      <c r="O83">
        <v>0</v>
      </c>
      <c r="P83">
        <v>5</v>
      </c>
      <c r="Q83">
        <v>5</v>
      </c>
      <c r="R83">
        <v>4</v>
      </c>
      <c r="S83">
        <v>1</v>
      </c>
      <c r="T83">
        <v>2</v>
      </c>
      <c r="V83">
        <v>0</v>
      </c>
      <c r="W83">
        <v>6</v>
      </c>
      <c r="X83">
        <v>0</v>
      </c>
      <c r="Y83">
        <v>6</v>
      </c>
      <c r="Z83">
        <v>3</v>
      </c>
      <c r="AA83">
        <v>6</v>
      </c>
      <c r="AB83">
        <v>0</v>
      </c>
      <c r="AC83">
        <v>0</v>
      </c>
      <c r="AD83">
        <v>6</v>
      </c>
      <c r="AE83" s="48">
        <f t="shared" si="49"/>
        <v>3.375</v>
      </c>
      <c r="AF83" s="35">
        <v>0</v>
      </c>
      <c r="AG83">
        <v>0</v>
      </c>
      <c r="AH83">
        <v>0</v>
      </c>
      <c r="AI83">
        <v>0</v>
      </c>
      <c r="AJ83">
        <v>6</v>
      </c>
      <c r="AK83">
        <v>0</v>
      </c>
      <c r="AL83">
        <v>6</v>
      </c>
      <c r="AM83">
        <v>3</v>
      </c>
      <c r="AN83" s="48">
        <f t="shared" si="47"/>
        <v>1.875</v>
      </c>
      <c r="AO83">
        <v>1</v>
      </c>
      <c r="AP83">
        <v>0</v>
      </c>
      <c r="AQ83">
        <v>0</v>
      </c>
      <c r="AR83">
        <v>0</v>
      </c>
      <c r="AS83">
        <v>0</v>
      </c>
      <c r="AT83">
        <v>6</v>
      </c>
      <c r="AU83" s="48">
        <f t="shared" si="48"/>
        <v>0.2</v>
      </c>
      <c r="AV83">
        <v>6</v>
      </c>
      <c r="AW83">
        <f t="shared" si="40"/>
        <v>1.875</v>
      </c>
      <c r="AX83">
        <f t="shared" si="41"/>
        <v>0</v>
      </c>
      <c r="AY83">
        <f t="shared" si="57"/>
        <v>3.375</v>
      </c>
      <c r="AZ83">
        <f t="shared" si="42"/>
        <v>1</v>
      </c>
      <c r="BA83" t="s">
        <v>86</v>
      </c>
      <c r="BB83" t="s">
        <v>320</v>
      </c>
      <c r="BC83" t="s">
        <v>321</v>
      </c>
      <c r="BD83">
        <v>1</v>
      </c>
      <c r="BF83">
        <f t="shared" si="43"/>
        <v>1</v>
      </c>
      <c r="BG83">
        <v>1</v>
      </c>
      <c r="BH83">
        <v>5</v>
      </c>
      <c r="BI83">
        <f t="shared" si="58"/>
        <v>1</v>
      </c>
      <c r="BJ83" t="s">
        <v>106</v>
      </c>
      <c r="BK83" t="s">
        <v>90</v>
      </c>
      <c r="BL83">
        <v>3.7384259259259263E-3</v>
      </c>
      <c r="BM83" t="s">
        <v>322</v>
      </c>
      <c r="BN83" s="5" t="s">
        <v>1042</v>
      </c>
      <c r="BP83" s="11" t="b">
        <f t="shared" ca="1" si="55"/>
        <v>0</v>
      </c>
      <c r="BQ83" s="11" t="b">
        <f t="shared" ca="1" si="55"/>
        <v>0</v>
      </c>
      <c r="BR83" s="11" t="b">
        <f t="shared" ca="1" si="55"/>
        <v>0</v>
      </c>
      <c r="BS83" s="11" t="b">
        <f t="shared" ca="1" si="55"/>
        <v>0</v>
      </c>
      <c r="BT83" s="11" t="b">
        <f t="shared" ca="1" si="55"/>
        <v>0</v>
      </c>
      <c r="BU83" s="11" t="b">
        <f t="shared" ca="1" si="55"/>
        <v>0</v>
      </c>
      <c r="BV83" s="5" t="s">
        <v>1047</v>
      </c>
      <c r="BW83" s="5" t="s">
        <v>1048</v>
      </c>
      <c r="BX83" s="11" t="b">
        <f t="shared" ca="1" si="45"/>
        <v>0</v>
      </c>
      <c r="BY83" s="11" t="b">
        <f t="shared" si="50"/>
        <v>0</v>
      </c>
      <c r="BZ83" s="11" t="b">
        <f t="shared" ca="1" si="56"/>
        <v>1</v>
      </c>
      <c r="CA83" s="11" t="b">
        <f t="shared" ca="1" si="56"/>
        <v>0</v>
      </c>
      <c r="CB83" s="11" t="b">
        <f t="shared" ca="1" si="56"/>
        <v>0</v>
      </c>
      <c r="CC83" s="11" t="b">
        <f t="shared" ca="1" si="56"/>
        <v>0</v>
      </c>
      <c r="CD83" s="11" t="b">
        <f t="shared" ca="1" si="56"/>
        <v>0</v>
      </c>
      <c r="CE83" s="11" t="b">
        <f t="shared" ca="1" si="56"/>
        <v>0</v>
      </c>
      <c r="CF83" s="11" t="b">
        <f t="shared" ca="1" si="56"/>
        <v>0</v>
      </c>
      <c r="CG83" s="11" t="b">
        <f t="shared" ca="1" si="56"/>
        <v>0</v>
      </c>
      <c r="CH83" s="11" t="b">
        <f t="shared" ca="1" si="56"/>
        <v>0</v>
      </c>
      <c r="CI83" s="11" t="b">
        <f t="shared" ca="1" si="56"/>
        <v>0</v>
      </c>
      <c r="CJ83" s="11" t="b">
        <f t="shared" ca="1" si="56"/>
        <v>0</v>
      </c>
      <c r="CK83" s="11" t="b">
        <f t="shared" ca="1" si="56"/>
        <v>0</v>
      </c>
      <c r="CL83" s="11" t="b">
        <f t="shared" ca="1" si="56"/>
        <v>0</v>
      </c>
      <c r="CM83" s="11" t="b">
        <f t="shared" ca="1" si="56"/>
        <v>0</v>
      </c>
      <c r="CN83" s="11" t="b">
        <f t="shared" ca="1" si="51"/>
        <v>0</v>
      </c>
      <c r="CO83" s="11" t="b">
        <f t="shared" ca="1" si="46"/>
        <v>0</v>
      </c>
    </row>
    <row r="84" spans="1:94">
      <c r="A84" t="s">
        <v>333</v>
      </c>
      <c r="B84" t="s">
        <v>334</v>
      </c>
      <c r="C84" t="s">
        <v>281</v>
      </c>
      <c r="D84" t="s">
        <v>70</v>
      </c>
      <c r="E84" t="s">
        <v>144</v>
      </c>
      <c r="F84" t="s">
        <v>83</v>
      </c>
      <c r="G84" t="s">
        <v>72</v>
      </c>
      <c r="H84" t="s">
        <v>73</v>
      </c>
      <c r="I84" t="str">
        <f t="shared" si="39"/>
        <v>USA</v>
      </c>
      <c r="J84" t="s">
        <v>74</v>
      </c>
      <c r="K84" t="s">
        <v>60</v>
      </c>
      <c r="L84">
        <v>3</v>
      </c>
      <c r="M84">
        <v>3</v>
      </c>
      <c r="N84">
        <v>2</v>
      </c>
      <c r="O84">
        <v>4</v>
      </c>
      <c r="P84">
        <v>5</v>
      </c>
      <c r="Q84">
        <v>4</v>
      </c>
      <c r="R84">
        <v>5</v>
      </c>
      <c r="S84">
        <v>1</v>
      </c>
      <c r="T84">
        <v>3</v>
      </c>
      <c r="V84">
        <v>5</v>
      </c>
      <c r="W84">
        <v>5</v>
      </c>
      <c r="X84">
        <v>5</v>
      </c>
      <c r="Y84">
        <v>6</v>
      </c>
      <c r="Z84">
        <v>5</v>
      </c>
      <c r="AA84">
        <v>6</v>
      </c>
      <c r="AB84">
        <v>4</v>
      </c>
      <c r="AC84">
        <v>2</v>
      </c>
      <c r="AD84">
        <v>4</v>
      </c>
      <c r="AE84" s="48">
        <f t="shared" si="49"/>
        <v>5</v>
      </c>
      <c r="AF84" s="35">
        <v>5</v>
      </c>
      <c r="AG84">
        <v>2</v>
      </c>
      <c r="AH84">
        <v>6</v>
      </c>
      <c r="AI84">
        <v>6</v>
      </c>
      <c r="AJ84">
        <v>6</v>
      </c>
      <c r="AK84">
        <v>6</v>
      </c>
      <c r="AL84">
        <v>6</v>
      </c>
      <c r="AM84">
        <v>5</v>
      </c>
      <c r="AN84" s="48">
        <f t="shared" si="47"/>
        <v>5.25</v>
      </c>
      <c r="AO84">
        <v>6</v>
      </c>
      <c r="AP84">
        <v>6</v>
      </c>
      <c r="AQ84">
        <v>6</v>
      </c>
      <c r="AR84">
        <v>6</v>
      </c>
      <c r="AS84">
        <v>6</v>
      </c>
      <c r="AT84">
        <v>6</v>
      </c>
      <c r="AU84" s="48">
        <f t="shared" si="48"/>
        <v>6</v>
      </c>
      <c r="AV84">
        <v>5</v>
      </c>
      <c r="AW84">
        <f t="shared" si="40"/>
        <v>5.25</v>
      </c>
      <c r="AX84">
        <f t="shared" si="41"/>
        <v>1</v>
      </c>
      <c r="AY84">
        <f t="shared" si="57"/>
        <v>5</v>
      </c>
      <c r="AZ84">
        <f t="shared" si="42"/>
        <v>1</v>
      </c>
      <c r="BA84" t="s">
        <v>297</v>
      </c>
      <c r="BB84" t="s">
        <v>335</v>
      </c>
      <c r="BC84" t="s">
        <v>336</v>
      </c>
      <c r="BD84">
        <v>1</v>
      </c>
      <c r="BF84">
        <f t="shared" si="43"/>
        <v>1</v>
      </c>
      <c r="BG84">
        <v>1</v>
      </c>
      <c r="BH84">
        <v>1</v>
      </c>
      <c r="BI84">
        <f t="shared" si="58"/>
        <v>0</v>
      </c>
      <c r="BJ84" t="s">
        <v>300</v>
      </c>
      <c r="BK84" t="s">
        <v>301</v>
      </c>
      <c r="BL84" s="1">
        <v>4.1203703703703706E-3</v>
      </c>
      <c r="BM84" t="s">
        <v>337</v>
      </c>
      <c r="BN84" s="5" t="s">
        <v>1051</v>
      </c>
      <c r="BO84" s="5" t="s">
        <v>1146</v>
      </c>
      <c r="BP84" s="11" t="b">
        <f t="shared" ca="1" si="55"/>
        <v>0</v>
      </c>
      <c r="BQ84" s="11" t="b">
        <f t="shared" ca="1" si="55"/>
        <v>0</v>
      </c>
      <c r="BR84" s="11" t="b">
        <f t="shared" ca="1" si="55"/>
        <v>0</v>
      </c>
      <c r="BS84" s="11" t="b">
        <f t="shared" ca="1" si="55"/>
        <v>0</v>
      </c>
      <c r="BT84" s="11" t="b">
        <f t="shared" ca="1" si="55"/>
        <v>0</v>
      </c>
      <c r="BU84" s="11" t="b">
        <f t="shared" ca="1" si="55"/>
        <v>0</v>
      </c>
      <c r="BV84" s="5" t="s">
        <v>1052</v>
      </c>
      <c r="BW84" s="5" t="s">
        <v>1053</v>
      </c>
      <c r="BX84" s="11" t="b">
        <f t="shared" ca="1" si="45"/>
        <v>0</v>
      </c>
      <c r="BY84" s="11" t="b">
        <f t="shared" si="50"/>
        <v>0</v>
      </c>
      <c r="BZ84" s="11" t="b">
        <f t="shared" ca="1" si="56"/>
        <v>0</v>
      </c>
      <c r="CA84" s="11" t="b">
        <f t="shared" ca="1" si="56"/>
        <v>0</v>
      </c>
      <c r="CB84" s="11" t="b">
        <f t="shared" ca="1" si="56"/>
        <v>0</v>
      </c>
      <c r="CC84" s="11" t="b">
        <f t="shared" ca="1" si="56"/>
        <v>0</v>
      </c>
      <c r="CD84" s="11" t="b">
        <f t="shared" ca="1" si="56"/>
        <v>0</v>
      </c>
      <c r="CE84" s="11" t="b">
        <f t="shared" ca="1" si="56"/>
        <v>0</v>
      </c>
      <c r="CF84" s="11" t="b">
        <f t="shared" ca="1" si="56"/>
        <v>0</v>
      </c>
      <c r="CG84" s="11" t="b">
        <f t="shared" ca="1" si="56"/>
        <v>0</v>
      </c>
      <c r="CH84" s="11" t="b">
        <f t="shared" ca="1" si="56"/>
        <v>0</v>
      </c>
      <c r="CI84" s="11" t="b">
        <f t="shared" ca="1" si="56"/>
        <v>0</v>
      </c>
      <c r="CJ84" s="11" t="b">
        <f t="shared" ca="1" si="56"/>
        <v>1</v>
      </c>
      <c r="CK84" s="11" t="b">
        <f t="shared" ca="1" si="56"/>
        <v>0</v>
      </c>
      <c r="CL84" s="11" t="b">
        <f t="shared" ca="1" si="56"/>
        <v>0</v>
      </c>
      <c r="CM84" s="11" t="b">
        <f t="shared" ca="1" si="56"/>
        <v>0</v>
      </c>
      <c r="CN84" s="11" t="b">
        <f t="shared" ca="1" si="51"/>
        <v>0</v>
      </c>
      <c r="CO84" s="11" t="b">
        <f t="shared" ca="1" si="46"/>
        <v>0</v>
      </c>
      <c r="CP84" t="s">
        <v>338</v>
      </c>
    </row>
    <row r="85" spans="1:94">
      <c r="A85" t="s">
        <v>339</v>
      </c>
      <c r="B85" t="s">
        <v>340</v>
      </c>
      <c r="C85" t="s">
        <v>281</v>
      </c>
      <c r="D85" t="s">
        <v>54</v>
      </c>
      <c r="E85" t="s">
        <v>144</v>
      </c>
      <c r="F85" t="s">
        <v>116</v>
      </c>
      <c r="G85" t="s">
        <v>96</v>
      </c>
      <c r="H85" t="s">
        <v>125</v>
      </c>
      <c r="I85" t="str">
        <f t="shared" si="39"/>
        <v>United Kingdom</v>
      </c>
      <c r="J85" t="s">
        <v>74</v>
      </c>
      <c r="K85" t="s">
        <v>98</v>
      </c>
      <c r="L85">
        <v>4</v>
      </c>
      <c r="M85">
        <v>1</v>
      </c>
      <c r="N85">
        <v>5</v>
      </c>
      <c r="O85">
        <v>1</v>
      </c>
      <c r="P85">
        <v>3</v>
      </c>
      <c r="Q85">
        <v>4</v>
      </c>
      <c r="R85">
        <v>5</v>
      </c>
      <c r="S85">
        <v>1</v>
      </c>
      <c r="T85">
        <v>2</v>
      </c>
      <c r="V85">
        <v>4</v>
      </c>
      <c r="W85">
        <v>5</v>
      </c>
      <c r="X85">
        <v>4</v>
      </c>
      <c r="Y85">
        <v>3</v>
      </c>
      <c r="Z85">
        <v>2</v>
      </c>
      <c r="AA85">
        <v>5</v>
      </c>
      <c r="AB85">
        <v>2</v>
      </c>
      <c r="AC85">
        <v>4</v>
      </c>
      <c r="AD85">
        <v>2</v>
      </c>
      <c r="AE85" s="48">
        <f t="shared" si="49"/>
        <v>3.375</v>
      </c>
      <c r="AF85" s="35">
        <v>5</v>
      </c>
      <c r="AG85">
        <v>5</v>
      </c>
      <c r="AH85">
        <v>1</v>
      </c>
      <c r="AI85">
        <v>5</v>
      </c>
      <c r="AJ85">
        <v>6</v>
      </c>
      <c r="AK85">
        <v>5</v>
      </c>
      <c r="AL85">
        <v>5</v>
      </c>
      <c r="AM85">
        <v>1</v>
      </c>
      <c r="AN85" s="48">
        <f t="shared" si="47"/>
        <v>4.125</v>
      </c>
      <c r="AO85">
        <v>4</v>
      </c>
      <c r="AP85">
        <v>3</v>
      </c>
      <c r="AQ85">
        <v>4</v>
      </c>
      <c r="AR85">
        <v>1</v>
      </c>
      <c r="AS85">
        <v>1</v>
      </c>
      <c r="AT85">
        <v>6</v>
      </c>
      <c r="AU85" s="48">
        <f t="shared" si="48"/>
        <v>2.6</v>
      </c>
      <c r="AV85">
        <v>5</v>
      </c>
      <c r="AW85">
        <f t="shared" si="40"/>
        <v>4.125</v>
      </c>
      <c r="AX85">
        <f t="shared" si="41"/>
        <v>1</v>
      </c>
      <c r="AY85">
        <f t="shared" si="57"/>
        <v>3.375</v>
      </c>
      <c r="AZ85">
        <f t="shared" si="42"/>
        <v>1</v>
      </c>
      <c r="BA85" t="s">
        <v>341</v>
      </c>
      <c r="BB85" t="s">
        <v>342</v>
      </c>
      <c r="BC85" t="s">
        <v>343</v>
      </c>
      <c r="BD85">
        <v>1</v>
      </c>
      <c r="BF85">
        <f t="shared" si="43"/>
        <v>1</v>
      </c>
      <c r="BG85">
        <v>1</v>
      </c>
      <c r="BH85">
        <v>3</v>
      </c>
      <c r="BI85">
        <f t="shared" si="58"/>
        <v>1</v>
      </c>
      <c r="BJ85" t="s">
        <v>344</v>
      </c>
      <c r="BK85" t="s">
        <v>308</v>
      </c>
      <c r="BL85" s="1">
        <v>7.5000000000000006E-3</v>
      </c>
      <c r="BN85" s="5" t="s">
        <v>1041</v>
      </c>
      <c r="BP85" s="11" t="b">
        <f t="shared" ca="1" si="55"/>
        <v>0</v>
      </c>
      <c r="BQ85" s="11" t="b">
        <f t="shared" ca="1" si="55"/>
        <v>0</v>
      </c>
      <c r="BR85" s="11" t="b">
        <f t="shared" ca="1" si="55"/>
        <v>0</v>
      </c>
      <c r="BS85" s="11" t="b">
        <f t="shared" ca="1" si="55"/>
        <v>0</v>
      </c>
      <c r="BT85" s="11" t="b">
        <f t="shared" ca="1" si="55"/>
        <v>0</v>
      </c>
      <c r="BU85" s="11" t="b">
        <f t="shared" ca="1" si="55"/>
        <v>0</v>
      </c>
      <c r="BX85" s="11" t="b">
        <f t="shared" ca="1" si="45"/>
        <v>0</v>
      </c>
      <c r="BY85" s="11" t="b">
        <f t="shared" si="50"/>
        <v>0</v>
      </c>
      <c r="BZ85" s="11" t="b">
        <f t="shared" ca="1" si="56"/>
        <v>0</v>
      </c>
      <c r="CA85" s="11" t="b">
        <f t="shared" ca="1" si="56"/>
        <v>0</v>
      </c>
      <c r="CB85" s="11" t="b">
        <f t="shared" ca="1" si="56"/>
        <v>0</v>
      </c>
      <c r="CC85" s="11" t="b">
        <f t="shared" ca="1" si="56"/>
        <v>0</v>
      </c>
      <c r="CD85" s="11" t="b">
        <f t="shared" ca="1" si="56"/>
        <v>0</v>
      </c>
      <c r="CE85" s="11" t="b">
        <f t="shared" ca="1" si="56"/>
        <v>0</v>
      </c>
      <c r="CF85" s="11" t="b">
        <f t="shared" ca="1" si="56"/>
        <v>0</v>
      </c>
      <c r="CG85" s="11" t="b">
        <f t="shared" ca="1" si="56"/>
        <v>0</v>
      </c>
      <c r="CH85" s="11" t="b">
        <f t="shared" ca="1" si="56"/>
        <v>0</v>
      </c>
      <c r="CI85" s="11" t="b">
        <f t="shared" ca="1" si="56"/>
        <v>0</v>
      </c>
      <c r="CJ85" s="11" t="b">
        <f t="shared" ca="1" si="56"/>
        <v>0</v>
      </c>
      <c r="CK85" s="11" t="b">
        <f t="shared" ca="1" si="56"/>
        <v>0</v>
      </c>
      <c r="CL85" s="11" t="b">
        <f t="shared" ca="1" si="56"/>
        <v>0</v>
      </c>
      <c r="CM85" s="11" t="b">
        <f t="shared" ca="1" si="56"/>
        <v>0</v>
      </c>
      <c r="CN85" s="11" t="b">
        <f t="shared" ca="1" si="51"/>
        <v>0</v>
      </c>
      <c r="CO85" s="11" t="b">
        <f t="shared" ca="1" si="46"/>
        <v>0</v>
      </c>
    </row>
    <row r="86" spans="1:94">
      <c r="A86" t="s">
        <v>354</v>
      </c>
      <c r="B86" t="s">
        <v>355</v>
      </c>
      <c r="C86" t="s">
        <v>281</v>
      </c>
      <c r="D86" t="s">
        <v>54</v>
      </c>
      <c r="E86" t="s">
        <v>144</v>
      </c>
      <c r="F86" t="s">
        <v>356</v>
      </c>
      <c r="G86" t="s">
        <v>72</v>
      </c>
      <c r="H86" t="s">
        <v>109</v>
      </c>
      <c r="I86" t="str">
        <f t="shared" si="39"/>
        <v>UK</v>
      </c>
      <c r="J86" t="s">
        <v>59</v>
      </c>
      <c r="K86" t="s">
        <v>98</v>
      </c>
      <c r="L86">
        <v>5</v>
      </c>
      <c r="M86">
        <v>3</v>
      </c>
      <c r="N86">
        <v>4</v>
      </c>
      <c r="O86">
        <v>2</v>
      </c>
      <c r="P86">
        <v>3</v>
      </c>
      <c r="Q86">
        <v>4</v>
      </c>
      <c r="R86">
        <v>3</v>
      </c>
      <c r="S86">
        <v>1</v>
      </c>
      <c r="T86">
        <v>2</v>
      </c>
      <c r="V86">
        <v>5</v>
      </c>
      <c r="W86">
        <v>4</v>
      </c>
      <c r="X86">
        <v>3</v>
      </c>
      <c r="Y86">
        <v>5</v>
      </c>
      <c r="Z86">
        <v>4</v>
      </c>
      <c r="AA86">
        <v>6</v>
      </c>
      <c r="AB86">
        <v>5</v>
      </c>
      <c r="AC86">
        <v>1</v>
      </c>
      <c r="AD86">
        <v>5</v>
      </c>
      <c r="AE86" s="48">
        <f t="shared" si="49"/>
        <v>4.625</v>
      </c>
      <c r="AF86" s="35">
        <v>5</v>
      </c>
      <c r="AG86">
        <v>5</v>
      </c>
      <c r="AH86">
        <v>5</v>
      </c>
      <c r="AI86">
        <v>5</v>
      </c>
      <c r="AJ86">
        <v>4</v>
      </c>
      <c r="AK86">
        <v>5</v>
      </c>
      <c r="AL86">
        <v>5</v>
      </c>
      <c r="AM86">
        <v>6</v>
      </c>
      <c r="AN86" s="48">
        <f t="shared" si="47"/>
        <v>5</v>
      </c>
      <c r="AO86">
        <v>5</v>
      </c>
      <c r="AP86">
        <v>5</v>
      </c>
      <c r="AQ86">
        <v>6</v>
      </c>
      <c r="AR86">
        <v>6</v>
      </c>
      <c r="AS86">
        <v>6</v>
      </c>
      <c r="AT86">
        <v>6</v>
      </c>
      <c r="AU86" s="48">
        <f t="shared" si="48"/>
        <v>5.6</v>
      </c>
      <c r="AV86">
        <v>5</v>
      </c>
      <c r="AW86">
        <f t="shared" si="40"/>
        <v>5</v>
      </c>
      <c r="AX86">
        <f t="shared" si="41"/>
        <v>1</v>
      </c>
      <c r="AY86">
        <f t="shared" si="57"/>
        <v>4.625</v>
      </c>
      <c r="AZ86">
        <f t="shared" si="42"/>
        <v>1</v>
      </c>
      <c r="BA86" t="s">
        <v>357</v>
      </c>
      <c r="BB86" t="s">
        <v>358</v>
      </c>
      <c r="BC86" t="s">
        <v>359</v>
      </c>
      <c r="BD86">
        <v>4</v>
      </c>
      <c r="BF86">
        <f t="shared" si="43"/>
        <v>4</v>
      </c>
      <c r="BG86">
        <v>1</v>
      </c>
      <c r="BH86">
        <v>4</v>
      </c>
      <c r="BI86">
        <f t="shared" si="58"/>
        <v>1</v>
      </c>
      <c r="BJ86" t="s">
        <v>360</v>
      </c>
      <c r="BK86" t="s">
        <v>361</v>
      </c>
      <c r="BL86" s="1">
        <v>4.3749999999999995E-3</v>
      </c>
      <c r="BM86" t="s">
        <v>362</v>
      </c>
      <c r="BN86" s="5" t="s">
        <v>1042</v>
      </c>
      <c r="BP86" s="11" t="b">
        <f t="shared" ca="1" si="55"/>
        <v>0</v>
      </c>
      <c r="BQ86" s="11" t="b">
        <f t="shared" ca="1" si="55"/>
        <v>0</v>
      </c>
      <c r="BR86" s="11" t="b">
        <f t="shared" ca="1" si="55"/>
        <v>0</v>
      </c>
      <c r="BS86" s="11" t="b">
        <f t="shared" ca="1" si="55"/>
        <v>0</v>
      </c>
      <c r="BT86" s="11" t="b">
        <f t="shared" ca="1" si="55"/>
        <v>0</v>
      </c>
      <c r="BU86" s="11" t="b">
        <f t="shared" ca="1" si="55"/>
        <v>0</v>
      </c>
      <c r="BV86" s="5" t="s">
        <v>1054</v>
      </c>
      <c r="BX86" s="11" t="b">
        <f t="shared" ca="1" si="45"/>
        <v>0</v>
      </c>
      <c r="BY86" s="11" t="b">
        <f t="shared" si="50"/>
        <v>1</v>
      </c>
      <c r="BZ86" s="11" t="b">
        <f t="shared" ca="1" si="56"/>
        <v>0</v>
      </c>
      <c r="CA86" s="11" t="b">
        <f t="shared" ca="1" si="56"/>
        <v>0</v>
      </c>
      <c r="CB86" s="11" t="b">
        <f t="shared" ca="1" si="56"/>
        <v>0</v>
      </c>
      <c r="CC86" s="11" t="b">
        <f t="shared" ca="1" si="56"/>
        <v>0</v>
      </c>
      <c r="CD86" s="11" t="b">
        <f t="shared" ca="1" si="56"/>
        <v>0</v>
      </c>
      <c r="CE86" s="11" t="b">
        <f t="shared" ca="1" si="56"/>
        <v>0</v>
      </c>
      <c r="CF86" s="11" t="b">
        <f t="shared" ca="1" si="56"/>
        <v>0</v>
      </c>
      <c r="CG86" s="11" t="b">
        <f t="shared" ca="1" si="56"/>
        <v>0</v>
      </c>
      <c r="CH86" s="11" t="b">
        <f t="shared" ca="1" si="56"/>
        <v>0</v>
      </c>
      <c r="CI86" s="11" t="b">
        <f t="shared" ca="1" si="56"/>
        <v>0</v>
      </c>
      <c r="CJ86" s="11" t="b">
        <f t="shared" ca="1" si="56"/>
        <v>0</v>
      </c>
      <c r="CK86" s="11" t="b">
        <f t="shared" ca="1" si="56"/>
        <v>0</v>
      </c>
      <c r="CL86" s="11" t="b">
        <f t="shared" ca="1" si="56"/>
        <v>0</v>
      </c>
      <c r="CM86" s="11" t="b">
        <f t="shared" ca="1" si="56"/>
        <v>0</v>
      </c>
      <c r="CN86" s="11" t="b">
        <f t="shared" ca="1" si="51"/>
        <v>0</v>
      </c>
      <c r="CO86" s="11" t="b">
        <f t="shared" ca="1" si="46"/>
        <v>0</v>
      </c>
      <c r="CP86" t="s">
        <v>363</v>
      </c>
    </row>
    <row r="87" spans="1:94">
      <c r="A87" t="s">
        <v>364</v>
      </c>
      <c r="B87" t="s">
        <v>365</v>
      </c>
      <c r="C87" t="s">
        <v>281</v>
      </c>
      <c r="D87" t="s">
        <v>54</v>
      </c>
      <c r="E87" t="s">
        <v>366</v>
      </c>
      <c r="F87" t="s">
        <v>83</v>
      </c>
      <c r="G87" t="s">
        <v>72</v>
      </c>
      <c r="H87" t="s">
        <v>84</v>
      </c>
      <c r="I87" t="str">
        <f t="shared" si="39"/>
        <v>United States</v>
      </c>
      <c r="J87" t="s">
        <v>74</v>
      </c>
      <c r="K87" t="s">
        <v>60</v>
      </c>
      <c r="L87">
        <v>1</v>
      </c>
      <c r="M87">
        <v>1</v>
      </c>
      <c r="N87">
        <v>1</v>
      </c>
      <c r="O87">
        <v>1</v>
      </c>
      <c r="P87">
        <v>1</v>
      </c>
      <c r="Q87">
        <v>5</v>
      </c>
      <c r="R87">
        <v>3</v>
      </c>
      <c r="S87">
        <v>1</v>
      </c>
      <c r="T87">
        <v>3</v>
      </c>
      <c r="V87">
        <v>6</v>
      </c>
      <c r="W87">
        <v>5</v>
      </c>
      <c r="X87">
        <v>6</v>
      </c>
      <c r="Y87">
        <v>6</v>
      </c>
      <c r="Z87">
        <v>5</v>
      </c>
      <c r="AA87">
        <v>5</v>
      </c>
      <c r="AB87">
        <v>5</v>
      </c>
      <c r="AC87">
        <v>0</v>
      </c>
      <c r="AD87">
        <v>6</v>
      </c>
      <c r="AE87" s="48">
        <f t="shared" si="49"/>
        <v>5.5</v>
      </c>
      <c r="AF87" s="35">
        <v>5</v>
      </c>
      <c r="AG87">
        <v>5</v>
      </c>
      <c r="AH87">
        <v>5</v>
      </c>
      <c r="AI87">
        <v>5</v>
      </c>
      <c r="AJ87">
        <v>6</v>
      </c>
      <c r="AK87">
        <v>5</v>
      </c>
      <c r="AL87">
        <v>5</v>
      </c>
      <c r="AM87">
        <v>5</v>
      </c>
      <c r="AN87" s="48">
        <f t="shared" si="47"/>
        <v>5.125</v>
      </c>
      <c r="AO87">
        <v>4</v>
      </c>
      <c r="AP87">
        <v>4</v>
      </c>
      <c r="AQ87">
        <v>4</v>
      </c>
      <c r="AR87">
        <v>4</v>
      </c>
      <c r="AS87">
        <v>5</v>
      </c>
      <c r="AT87">
        <v>6</v>
      </c>
      <c r="AU87" s="48">
        <f t="shared" si="48"/>
        <v>4.2</v>
      </c>
      <c r="AV87">
        <v>3</v>
      </c>
      <c r="AW87">
        <f t="shared" si="40"/>
        <v>5.125</v>
      </c>
      <c r="AX87">
        <f t="shared" si="41"/>
        <v>1</v>
      </c>
      <c r="AY87">
        <f t="shared" si="57"/>
        <v>5.5</v>
      </c>
      <c r="AZ87">
        <f t="shared" si="42"/>
        <v>1</v>
      </c>
      <c r="BA87" t="s">
        <v>282</v>
      </c>
      <c r="BB87" t="s">
        <v>367</v>
      </c>
      <c r="BC87" t="s">
        <v>368</v>
      </c>
      <c r="BD87">
        <v>2</v>
      </c>
      <c r="BF87">
        <f t="shared" si="43"/>
        <v>2</v>
      </c>
      <c r="BG87">
        <v>1</v>
      </c>
      <c r="BH87">
        <v>4</v>
      </c>
      <c r="BI87">
        <f t="shared" si="58"/>
        <v>1</v>
      </c>
      <c r="BJ87" t="s">
        <v>369</v>
      </c>
      <c r="BK87" t="s">
        <v>370</v>
      </c>
      <c r="BL87" s="1">
        <v>4.6180555555555558E-3</v>
      </c>
      <c r="BN87" s="5" t="s">
        <v>1041</v>
      </c>
      <c r="BP87" s="11" t="b">
        <f t="shared" ca="1" si="55"/>
        <v>0</v>
      </c>
      <c r="BQ87" s="11" t="b">
        <f t="shared" ca="1" si="55"/>
        <v>0</v>
      </c>
      <c r="BR87" s="11" t="b">
        <f t="shared" ca="1" si="55"/>
        <v>0</v>
      </c>
      <c r="BS87" s="11" t="b">
        <f t="shared" ca="1" si="55"/>
        <v>0</v>
      </c>
      <c r="BT87" s="11" t="b">
        <f t="shared" ca="1" si="55"/>
        <v>0</v>
      </c>
      <c r="BU87" s="11" t="b">
        <f t="shared" ca="1" si="55"/>
        <v>0</v>
      </c>
      <c r="BX87" s="11" t="b">
        <f t="shared" ca="1" si="45"/>
        <v>0</v>
      </c>
      <c r="BY87" s="11" t="b">
        <f t="shared" si="50"/>
        <v>0</v>
      </c>
      <c r="BZ87" s="11" t="b">
        <f t="shared" ca="1" si="56"/>
        <v>0</v>
      </c>
      <c r="CA87" s="11" t="b">
        <f t="shared" ca="1" si="56"/>
        <v>0</v>
      </c>
      <c r="CB87" s="11" t="b">
        <f t="shared" ca="1" si="56"/>
        <v>0</v>
      </c>
      <c r="CC87" s="11" t="b">
        <f t="shared" ca="1" si="56"/>
        <v>0</v>
      </c>
      <c r="CD87" s="11" t="b">
        <f t="shared" ca="1" si="56"/>
        <v>0</v>
      </c>
      <c r="CE87" s="11" t="b">
        <f t="shared" ca="1" si="56"/>
        <v>0</v>
      </c>
      <c r="CF87" s="11" t="b">
        <f t="shared" ca="1" si="56"/>
        <v>0</v>
      </c>
      <c r="CG87" s="11" t="b">
        <f t="shared" ca="1" si="56"/>
        <v>0</v>
      </c>
      <c r="CH87" s="11" t="b">
        <f t="shared" ca="1" si="56"/>
        <v>0</v>
      </c>
      <c r="CI87" s="11" t="b">
        <f t="shared" ca="1" si="56"/>
        <v>0</v>
      </c>
      <c r="CJ87" s="11" t="b">
        <f t="shared" ca="1" si="56"/>
        <v>0</v>
      </c>
      <c r="CK87" s="11" t="b">
        <f t="shared" ca="1" si="56"/>
        <v>0</v>
      </c>
      <c r="CL87" s="11" t="b">
        <f t="shared" ca="1" si="56"/>
        <v>0</v>
      </c>
      <c r="CM87" s="11" t="b">
        <f t="shared" ca="1" si="56"/>
        <v>0</v>
      </c>
      <c r="CN87" s="11" t="b">
        <f t="shared" ca="1" si="51"/>
        <v>0</v>
      </c>
      <c r="CO87" s="11" t="b">
        <f t="shared" ca="1" si="46"/>
        <v>0</v>
      </c>
    </row>
    <row r="88" spans="1:94">
      <c r="A88" t="s">
        <v>371</v>
      </c>
      <c r="B88" t="s">
        <v>372</v>
      </c>
      <c r="C88" t="s">
        <v>281</v>
      </c>
      <c r="D88" t="s">
        <v>70</v>
      </c>
      <c r="E88" t="s">
        <v>71</v>
      </c>
      <c r="F88" t="s">
        <v>132</v>
      </c>
      <c r="G88" t="s">
        <v>96</v>
      </c>
      <c r="H88" t="s">
        <v>125</v>
      </c>
      <c r="I88" t="str">
        <f t="shared" si="39"/>
        <v>United Kingdom</v>
      </c>
      <c r="J88" t="s">
        <v>74</v>
      </c>
      <c r="K88" t="s">
        <v>98</v>
      </c>
      <c r="L88">
        <v>3</v>
      </c>
      <c r="M88">
        <v>4</v>
      </c>
      <c r="N88">
        <v>5</v>
      </c>
      <c r="O88">
        <v>3</v>
      </c>
      <c r="P88">
        <v>5</v>
      </c>
      <c r="Q88">
        <v>4</v>
      </c>
      <c r="R88">
        <v>1</v>
      </c>
      <c r="S88">
        <v>1</v>
      </c>
      <c r="T88">
        <v>2</v>
      </c>
      <c r="V88">
        <v>4</v>
      </c>
      <c r="W88">
        <v>4</v>
      </c>
      <c r="X88">
        <v>4</v>
      </c>
      <c r="Y88">
        <v>4</v>
      </c>
      <c r="Z88">
        <v>3</v>
      </c>
      <c r="AA88">
        <v>5</v>
      </c>
      <c r="AB88">
        <v>3</v>
      </c>
      <c r="AC88">
        <v>2</v>
      </c>
      <c r="AD88">
        <v>4</v>
      </c>
      <c r="AE88" s="48">
        <f t="shared" si="49"/>
        <v>3.875</v>
      </c>
      <c r="AF88" s="35">
        <v>4</v>
      </c>
      <c r="AG88">
        <v>4</v>
      </c>
      <c r="AH88">
        <v>1</v>
      </c>
      <c r="AI88">
        <v>3</v>
      </c>
      <c r="AJ88">
        <v>5</v>
      </c>
      <c r="AK88">
        <v>3</v>
      </c>
      <c r="AL88">
        <v>4</v>
      </c>
      <c r="AM88">
        <v>3</v>
      </c>
      <c r="AN88" s="48">
        <f t="shared" si="47"/>
        <v>3.375</v>
      </c>
      <c r="AO88">
        <v>1</v>
      </c>
      <c r="AP88">
        <v>2</v>
      </c>
      <c r="AQ88">
        <v>2</v>
      </c>
      <c r="AR88">
        <v>2</v>
      </c>
      <c r="AS88">
        <v>2</v>
      </c>
      <c r="AT88">
        <v>6</v>
      </c>
      <c r="AU88" s="48">
        <f t="shared" si="48"/>
        <v>1.8</v>
      </c>
      <c r="AV88">
        <v>4</v>
      </c>
      <c r="AW88">
        <f t="shared" si="40"/>
        <v>3.375</v>
      </c>
      <c r="AX88">
        <f t="shared" si="41"/>
        <v>1</v>
      </c>
      <c r="AY88">
        <f t="shared" si="57"/>
        <v>3.875</v>
      </c>
      <c r="AZ88">
        <f t="shared" si="42"/>
        <v>1</v>
      </c>
      <c r="BA88" t="s">
        <v>282</v>
      </c>
      <c r="BB88" t="s">
        <v>87</v>
      </c>
      <c r="BC88" t="s">
        <v>284</v>
      </c>
      <c r="BD88">
        <v>1</v>
      </c>
      <c r="BF88">
        <f t="shared" si="43"/>
        <v>1</v>
      </c>
      <c r="BG88">
        <v>1</v>
      </c>
      <c r="BH88">
        <v>1</v>
      </c>
      <c r="BI88">
        <f t="shared" si="58"/>
        <v>0</v>
      </c>
      <c r="BJ88" t="s">
        <v>292</v>
      </c>
      <c r="BK88" t="s">
        <v>286</v>
      </c>
      <c r="BL88" s="1">
        <v>4.5717592592592589E-3</v>
      </c>
      <c r="BN88" s="5" t="s">
        <v>1041</v>
      </c>
      <c r="BP88" s="11" t="b">
        <f t="shared" ca="1" si="55"/>
        <v>0</v>
      </c>
      <c r="BQ88" s="11" t="b">
        <f t="shared" ca="1" si="55"/>
        <v>0</v>
      </c>
      <c r="BR88" s="11" t="b">
        <f t="shared" ca="1" si="55"/>
        <v>0</v>
      </c>
      <c r="BS88" s="11" t="b">
        <f t="shared" ca="1" si="55"/>
        <v>0</v>
      </c>
      <c r="BT88" s="11" t="b">
        <f t="shared" ca="1" si="55"/>
        <v>0</v>
      </c>
      <c r="BU88" s="11" t="b">
        <f t="shared" ca="1" si="55"/>
        <v>0</v>
      </c>
      <c r="BX88" s="11" t="b">
        <f t="shared" ca="1" si="45"/>
        <v>0</v>
      </c>
      <c r="BY88" s="11" t="b">
        <f t="shared" si="50"/>
        <v>0</v>
      </c>
      <c r="BZ88" s="11" t="b">
        <f t="shared" ca="1" si="56"/>
        <v>0</v>
      </c>
      <c r="CA88" s="11" t="b">
        <f t="shared" ca="1" si="56"/>
        <v>0</v>
      </c>
      <c r="CB88" s="11" t="b">
        <f t="shared" ca="1" si="56"/>
        <v>0</v>
      </c>
      <c r="CC88" s="11" t="b">
        <f t="shared" ca="1" si="56"/>
        <v>0</v>
      </c>
      <c r="CD88" s="11" t="b">
        <f t="shared" ca="1" si="56"/>
        <v>0</v>
      </c>
      <c r="CE88" s="11" t="b">
        <f t="shared" ca="1" si="56"/>
        <v>0</v>
      </c>
      <c r="CF88" s="11" t="b">
        <f t="shared" ca="1" si="56"/>
        <v>0</v>
      </c>
      <c r="CG88" s="11" t="b">
        <f t="shared" ca="1" si="56"/>
        <v>0</v>
      </c>
      <c r="CH88" s="11" t="b">
        <f t="shared" ca="1" si="56"/>
        <v>0</v>
      </c>
      <c r="CI88" s="11" t="b">
        <f t="shared" ca="1" si="56"/>
        <v>0</v>
      </c>
      <c r="CJ88" s="11" t="b">
        <f t="shared" ca="1" si="56"/>
        <v>0</v>
      </c>
      <c r="CK88" s="11" t="b">
        <f t="shared" ca="1" si="56"/>
        <v>0</v>
      </c>
      <c r="CL88" s="11" t="b">
        <f t="shared" ca="1" si="56"/>
        <v>0</v>
      </c>
      <c r="CM88" s="11" t="b">
        <f t="shared" ca="1" si="56"/>
        <v>0</v>
      </c>
      <c r="CN88" s="11" t="b">
        <f t="shared" ca="1" si="51"/>
        <v>0</v>
      </c>
      <c r="CO88" s="11" t="b">
        <f t="shared" ca="1" si="46"/>
        <v>0</v>
      </c>
    </row>
    <row r="89" spans="1:94">
      <c r="A89" t="s">
        <v>373</v>
      </c>
      <c r="B89" t="s">
        <v>374</v>
      </c>
      <c r="C89" t="s">
        <v>281</v>
      </c>
      <c r="D89" t="s">
        <v>70</v>
      </c>
      <c r="E89" t="s">
        <v>82</v>
      </c>
      <c r="F89" t="s">
        <v>56</v>
      </c>
      <c r="G89" t="s">
        <v>124</v>
      </c>
      <c r="H89" t="s">
        <v>97</v>
      </c>
      <c r="I89" t="str">
        <f t="shared" si="39"/>
        <v>uk</v>
      </c>
      <c r="J89" t="s">
        <v>59</v>
      </c>
      <c r="K89" t="s">
        <v>98</v>
      </c>
      <c r="L89">
        <v>1</v>
      </c>
      <c r="M89">
        <v>4</v>
      </c>
      <c r="N89">
        <v>1</v>
      </c>
      <c r="O89">
        <v>4</v>
      </c>
      <c r="P89">
        <v>3</v>
      </c>
      <c r="Q89">
        <v>3</v>
      </c>
      <c r="R89">
        <v>3</v>
      </c>
      <c r="S89">
        <v>1</v>
      </c>
      <c r="T89">
        <v>2</v>
      </c>
      <c r="V89">
        <v>0</v>
      </c>
      <c r="W89">
        <v>4</v>
      </c>
      <c r="X89">
        <v>0</v>
      </c>
      <c r="Y89">
        <v>4</v>
      </c>
      <c r="Z89">
        <v>4</v>
      </c>
      <c r="AA89">
        <v>5</v>
      </c>
      <c r="AB89">
        <v>2</v>
      </c>
      <c r="AC89">
        <v>4</v>
      </c>
      <c r="AD89">
        <v>2</v>
      </c>
      <c r="AE89" s="48">
        <f t="shared" si="49"/>
        <v>2.625</v>
      </c>
      <c r="AF89" s="35">
        <v>0</v>
      </c>
      <c r="AG89">
        <v>3</v>
      </c>
      <c r="AH89">
        <v>0</v>
      </c>
      <c r="AI89">
        <v>0</v>
      </c>
      <c r="AJ89">
        <v>6</v>
      </c>
      <c r="AK89">
        <v>0</v>
      </c>
      <c r="AL89">
        <v>2</v>
      </c>
      <c r="AM89">
        <v>0</v>
      </c>
      <c r="AN89" s="48">
        <f t="shared" si="47"/>
        <v>1.375</v>
      </c>
      <c r="AO89">
        <v>0</v>
      </c>
      <c r="AP89">
        <v>0</v>
      </c>
      <c r="AQ89">
        <v>0</v>
      </c>
      <c r="AR89">
        <v>0</v>
      </c>
      <c r="AS89">
        <v>0</v>
      </c>
      <c r="AT89">
        <v>6</v>
      </c>
      <c r="AU89" s="48">
        <f t="shared" si="48"/>
        <v>0</v>
      </c>
      <c r="AV89">
        <v>6</v>
      </c>
      <c r="AW89">
        <f t="shared" si="40"/>
        <v>1.375</v>
      </c>
      <c r="AX89">
        <f t="shared" si="41"/>
        <v>0</v>
      </c>
      <c r="AY89">
        <f t="shared" si="57"/>
        <v>2.625</v>
      </c>
      <c r="AZ89">
        <f t="shared" si="42"/>
        <v>0</v>
      </c>
      <c r="BA89" t="s">
        <v>375</v>
      </c>
      <c r="BB89" t="s">
        <v>376</v>
      </c>
      <c r="BC89" t="s">
        <v>377</v>
      </c>
      <c r="BD89">
        <v>0</v>
      </c>
      <c r="BE89">
        <v>0</v>
      </c>
      <c r="BF89">
        <f t="shared" si="43"/>
        <v>0</v>
      </c>
      <c r="BG89">
        <v>1</v>
      </c>
      <c r="BH89">
        <v>2</v>
      </c>
      <c r="BI89">
        <f t="shared" si="58"/>
        <v>1</v>
      </c>
      <c r="BJ89" t="s">
        <v>378</v>
      </c>
      <c r="BK89" t="s">
        <v>379</v>
      </c>
      <c r="BL89" s="1">
        <v>2.8124999999999995E-3</v>
      </c>
      <c r="BM89" t="s">
        <v>92</v>
      </c>
      <c r="BN89" s="5" t="s">
        <v>1041</v>
      </c>
      <c r="BP89" s="11" t="b">
        <f t="shared" ca="1" si="55"/>
        <v>0</v>
      </c>
      <c r="BQ89" s="11" t="b">
        <f t="shared" ca="1" si="55"/>
        <v>0</v>
      </c>
      <c r="BR89" s="11" t="b">
        <f t="shared" ca="1" si="55"/>
        <v>0</v>
      </c>
      <c r="BS89" s="11" t="b">
        <f t="shared" ca="1" si="55"/>
        <v>0</v>
      </c>
      <c r="BT89" s="11" t="b">
        <f t="shared" ca="1" si="55"/>
        <v>0</v>
      </c>
      <c r="BU89" s="11" t="b">
        <f t="shared" ca="1" si="55"/>
        <v>0</v>
      </c>
      <c r="BX89" s="11" t="b">
        <f t="shared" ca="1" si="45"/>
        <v>0</v>
      </c>
      <c r="BY89" s="11" t="b">
        <f t="shared" si="50"/>
        <v>0</v>
      </c>
      <c r="BZ89" s="11" t="b">
        <f t="shared" ca="1" si="56"/>
        <v>0</v>
      </c>
      <c r="CA89" s="11" t="b">
        <f t="shared" ca="1" si="56"/>
        <v>0</v>
      </c>
      <c r="CB89" s="11" t="b">
        <f t="shared" ca="1" si="56"/>
        <v>0</v>
      </c>
      <c r="CC89" s="11" t="b">
        <f t="shared" ca="1" si="56"/>
        <v>0</v>
      </c>
      <c r="CD89" s="11" t="b">
        <f t="shared" ca="1" si="56"/>
        <v>0</v>
      </c>
      <c r="CE89" s="11" t="b">
        <f t="shared" ca="1" si="56"/>
        <v>0</v>
      </c>
      <c r="CF89" s="11" t="b">
        <f t="shared" ca="1" si="56"/>
        <v>0</v>
      </c>
      <c r="CG89" s="11" t="b">
        <f t="shared" ca="1" si="56"/>
        <v>0</v>
      </c>
      <c r="CH89" s="11" t="b">
        <f t="shared" ca="1" si="56"/>
        <v>0</v>
      </c>
      <c r="CI89" s="11" t="b">
        <f t="shared" ca="1" si="56"/>
        <v>0</v>
      </c>
      <c r="CJ89" s="11" t="b">
        <f t="shared" ca="1" si="56"/>
        <v>0</v>
      </c>
      <c r="CK89" s="11" t="b">
        <f t="shared" ca="1" si="56"/>
        <v>0</v>
      </c>
      <c r="CL89" s="11" t="b">
        <f t="shared" ca="1" si="56"/>
        <v>0</v>
      </c>
      <c r="CM89" s="11" t="b">
        <f t="shared" ca="1" si="56"/>
        <v>0</v>
      </c>
      <c r="CN89" s="11" t="b">
        <f t="shared" ca="1" si="51"/>
        <v>0</v>
      </c>
      <c r="CO89" s="11" t="b">
        <f t="shared" ca="1" si="46"/>
        <v>0</v>
      </c>
      <c r="CP89" t="s">
        <v>380</v>
      </c>
    </row>
    <row r="90" spans="1:94">
      <c r="A90" t="s">
        <v>395</v>
      </c>
      <c r="B90" t="s">
        <v>396</v>
      </c>
      <c r="C90" t="s">
        <v>281</v>
      </c>
      <c r="D90" t="s">
        <v>81</v>
      </c>
      <c r="E90" t="s">
        <v>71</v>
      </c>
      <c r="F90" t="s">
        <v>132</v>
      </c>
      <c r="G90" t="s">
        <v>124</v>
      </c>
      <c r="H90" t="s">
        <v>109</v>
      </c>
      <c r="I90" t="str">
        <f t="shared" si="39"/>
        <v>UK</v>
      </c>
      <c r="J90" t="s">
        <v>74</v>
      </c>
      <c r="K90" t="s">
        <v>98</v>
      </c>
      <c r="L90">
        <v>1</v>
      </c>
      <c r="M90">
        <v>1</v>
      </c>
      <c r="N90">
        <v>1</v>
      </c>
      <c r="O90">
        <v>0</v>
      </c>
      <c r="P90">
        <v>2</v>
      </c>
      <c r="Q90">
        <v>2</v>
      </c>
      <c r="R90">
        <v>2</v>
      </c>
      <c r="S90">
        <v>1</v>
      </c>
      <c r="T90">
        <v>2</v>
      </c>
      <c r="V90">
        <v>2</v>
      </c>
      <c r="W90">
        <v>5</v>
      </c>
      <c r="X90">
        <v>5</v>
      </c>
      <c r="Y90">
        <v>5</v>
      </c>
      <c r="Z90">
        <v>3</v>
      </c>
      <c r="AA90">
        <v>5</v>
      </c>
      <c r="AB90">
        <v>3</v>
      </c>
      <c r="AC90">
        <v>2</v>
      </c>
      <c r="AD90">
        <v>4</v>
      </c>
      <c r="AE90" s="48">
        <f t="shared" si="49"/>
        <v>4</v>
      </c>
      <c r="AF90" s="35">
        <v>5</v>
      </c>
      <c r="AG90">
        <v>5</v>
      </c>
      <c r="AH90">
        <v>3</v>
      </c>
      <c r="AI90">
        <v>2</v>
      </c>
      <c r="AJ90">
        <v>6</v>
      </c>
      <c r="AK90">
        <v>5</v>
      </c>
      <c r="AL90">
        <v>4</v>
      </c>
      <c r="AM90">
        <v>5</v>
      </c>
      <c r="AN90" s="48">
        <f t="shared" si="47"/>
        <v>4.375</v>
      </c>
      <c r="AO90">
        <v>4</v>
      </c>
      <c r="AP90">
        <v>5</v>
      </c>
      <c r="AQ90">
        <v>4</v>
      </c>
      <c r="AR90">
        <v>4</v>
      </c>
      <c r="AS90">
        <v>4</v>
      </c>
      <c r="AT90">
        <v>6</v>
      </c>
      <c r="AU90" s="48">
        <f t="shared" si="48"/>
        <v>4.2</v>
      </c>
      <c r="AV90">
        <v>5</v>
      </c>
      <c r="AW90">
        <f t="shared" si="40"/>
        <v>4.375</v>
      </c>
      <c r="AX90">
        <f t="shared" si="41"/>
        <v>1</v>
      </c>
      <c r="AY90">
        <f t="shared" si="57"/>
        <v>4</v>
      </c>
      <c r="AZ90">
        <f t="shared" si="42"/>
        <v>1</v>
      </c>
      <c r="BA90" t="s">
        <v>297</v>
      </c>
      <c r="BB90" t="s">
        <v>228</v>
      </c>
      <c r="BC90" t="s">
        <v>397</v>
      </c>
      <c r="BD90">
        <v>0</v>
      </c>
      <c r="BE90">
        <v>1</v>
      </c>
      <c r="BF90">
        <f t="shared" si="43"/>
        <v>1</v>
      </c>
      <c r="BG90">
        <v>3</v>
      </c>
      <c r="BH90">
        <v>5</v>
      </c>
      <c r="BI90">
        <f t="shared" si="58"/>
        <v>1</v>
      </c>
      <c r="BJ90" t="s">
        <v>398</v>
      </c>
      <c r="BK90" t="s">
        <v>399</v>
      </c>
      <c r="BL90" s="1">
        <v>1.0104166666666668E-2</v>
      </c>
      <c r="BM90" t="s">
        <v>400</v>
      </c>
      <c r="BN90" s="5" t="s">
        <v>1042</v>
      </c>
      <c r="BP90" s="11" t="b">
        <f t="shared" ca="1" si="55"/>
        <v>0</v>
      </c>
      <c r="BQ90" s="11" t="b">
        <f t="shared" ca="1" si="55"/>
        <v>0</v>
      </c>
      <c r="BR90" s="11" t="b">
        <f t="shared" ca="1" si="55"/>
        <v>0</v>
      </c>
      <c r="BS90" s="11" t="b">
        <f t="shared" ca="1" si="55"/>
        <v>0</v>
      </c>
      <c r="BT90" s="11" t="b">
        <f t="shared" ca="1" si="55"/>
        <v>0</v>
      </c>
      <c r="BU90" s="11" t="b">
        <f t="shared" ca="1" si="55"/>
        <v>0</v>
      </c>
      <c r="BV90" s="5" t="s">
        <v>1055</v>
      </c>
      <c r="BX90" s="11" t="b">
        <f t="shared" ca="1" si="45"/>
        <v>0</v>
      </c>
      <c r="BY90" s="11" t="b">
        <f t="shared" si="50"/>
        <v>0</v>
      </c>
      <c r="BZ90" s="11" t="b">
        <f t="shared" ca="1" si="56"/>
        <v>0</v>
      </c>
      <c r="CA90" s="11" t="b">
        <f t="shared" ca="1" si="56"/>
        <v>0</v>
      </c>
      <c r="CB90" s="11" t="b">
        <f t="shared" ca="1" si="56"/>
        <v>0</v>
      </c>
      <c r="CC90" s="11" t="b">
        <f t="shared" ca="1" si="56"/>
        <v>0</v>
      </c>
      <c r="CD90" s="11" t="b">
        <f t="shared" ca="1" si="56"/>
        <v>0</v>
      </c>
      <c r="CE90" s="11" t="b">
        <f t="shared" ca="1" si="56"/>
        <v>1</v>
      </c>
      <c r="CF90" s="11" t="b">
        <f t="shared" ca="1" si="56"/>
        <v>0</v>
      </c>
      <c r="CG90" s="11" t="b">
        <f t="shared" ca="1" si="56"/>
        <v>0</v>
      </c>
      <c r="CH90" s="11" t="b">
        <f t="shared" ca="1" si="56"/>
        <v>1</v>
      </c>
      <c r="CI90" s="11" t="b">
        <f t="shared" ca="1" si="56"/>
        <v>0</v>
      </c>
      <c r="CJ90" s="11" t="b">
        <f t="shared" ca="1" si="56"/>
        <v>0</v>
      </c>
      <c r="CK90" s="11" t="b">
        <f t="shared" ca="1" si="56"/>
        <v>0</v>
      </c>
      <c r="CL90" s="11" t="b">
        <f t="shared" ca="1" si="56"/>
        <v>0</v>
      </c>
      <c r="CM90" s="11" t="b">
        <f t="shared" ca="1" si="56"/>
        <v>0</v>
      </c>
      <c r="CN90" s="11" t="b">
        <f t="shared" ca="1" si="51"/>
        <v>0</v>
      </c>
      <c r="CO90" s="11" t="b">
        <f t="shared" ca="1" si="46"/>
        <v>0</v>
      </c>
      <c r="CP90" t="s">
        <v>401</v>
      </c>
    </row>
    <row r="91" spans="1:94">
      <c r="A91" t="s">
        <v>410</v>
      </c>
      <c r="B91" t="s">
        <v>411</v>
      </c>
      <c r="C91" t="s">
        <v>281</v>
      </c>
      <c r="D91" t="s">
        <v>81</v>
      </c>
      <c r="E91" t="s">
        <v>55</v>
      </c>
      <c r="F91" t="s">
        <v>83</v>
      </c>
      <c r="G91" t="s">
        <v>72</v>
      </c>
      <c r="H91" t="s">
        <v>73</v>
      </c>
      <c r="I91" t="str">
        <f t="shared" si="39"/>
        <v>USA</v>
      </c>
      <c r="J91" t="s">
        <v>74</v>
      </c>
      <c r="K91" t="s">
        <v>60</v>
      </c>
      <c r="L91">
        <v>5</v>
      </c>
      <c r="M91">
        <v>4</v>
      </c>
      <c r="N91">
        <v>3</v>
      </c>
      <c r="O91">
        <v>3</v>
      </c>
      <c r="P91">
        <v>4</v>
      </c>
      <c r="Q91">
        <v>4</v>
      </c>
      <c r="R91">
        <v>4</v>
      </c>
      <c r="S91">
        <v>1</v>
      </c>
      <c r="T91">
        <v>3</v>
      </c>
      <c r="V91">
        <v>2</v>
      </c>
      <c r="W91">
        <v>6</v>
      </c>
      <c r="X91">
        <v>3</v>
      </c>
      <c r="Y91">
        <v>4</v>
      </c>
      <c r="Z91">
        <v>5</v>
      </c>
      <c r="AA91">
        <v>6</v>
      </c>
      <c r="AB91">
        <v>3</v>
      </c>
      <c r="AC91">
        <v>2</v>
      </c>
      <c r="AD91">
        <v>4</v>
      </c>
      <c r="AE91" s="48">
        <f t="shared" si="49"/>
        <v>4.125</v>
      </c>
      <c r="AF91" s="35">
        <v>6</v>
      </c>
      <c r="AG91">
        <v>1</v>
      </c>
      <c r="AH91">
        <v>5</v>
      </c>
      <c r="AI91">
        <v>5</v>
      </c>
      <c r="AJ91">
        <v>6</v>
      </c>
      <c r="AK91">
        <v>6</v>
      </c>
      <c r="AL91">
        <v>6</v>
      </c>
      <c r="AM91">
        <v>5</v>
      </c>
      <c r="AN91" s="48">
        <f t="shared" si="47"/>
        <v>5</v>
      </c>
      <c r="AO91">
        <v>3</v>
      </c>
      <c r="AP91">
        <v>6</v>
      </c>
      <c r="AQ91">
        <v>6</v>
      </c>
      <c r="AR91">
        <v>5</v>
      </c>
      <c r="AS91">
        <v>5</v>
      </c>
      <c r="AT91">
        <v>6</v>
      </c>
      <c r="AU91" s="48">
        <f t="shared" si="48"/>
        <v>5</v>
      </c>
      <c r="AV91">
        <v>5</v>
      </c>
      <c r="AW91">
        <f t="shared" si="40"/>
        <v>5</v>
      </c>
      <c r="AX91">
        <f t="shared" si="41"/>
        <v>1</v>
      </c>
      <c r="AY91">
        <f t="shared" si="57"/>
        <v>4.125</v>
      </c>
      <c r="AZ91">
        <f t="shared" si="42"/>
        <v>1</v>
      </c>
      <c r="BA91" t="s">
        <v>297</v>
      </c>
      <c r="BB91" t="s">
        <v>110</v>
      </c>
      <c r="BC91" t="s">
        <v>412</v>
      </c>
      <c r="BD91">
        <v>1</v>
      </c>
      <c r="BF91">
        <f t="shared" si="43"/>
        <v>1</v>
      </c>
      <c r="BG91">
        <v>1</v>
      </c>
      <c r="BH91">
        <v>1</v>
      </c>
      <c r="BI91">
        <f t="shared" si="58"/>
        <v>0</v>
      </c>
      <c r="BJ91" t="s">
        <v>300</v>
      </c>
      <c r="BK91" t="s">
        <v>301</v>
      </c>
      <c r="BL91" s="1">
        <v>4.6527777777777774E-3</v>
      </c>
      <c r="BM91" t="s">
        <v>413</v>
      </c>
      <c r="BN91" s="5" t="s">
        <v>736</v>
      </c>
      <c r="BO91" s="5" t="s">
        <v>1144</v>
      </c>
      <c r="BP91" s="11" t="b">
        <f t="shared" ref="BP91:BU100" ca="1" si="59">ISNUMBER(SEARCH(BP$2,$BO91))</f>
        <v>1</v>
      </c>
      <c r="BQ91" s="11" t="b">
        <f t="shared" ca="1" si="59"/>
        <v>0</v>
      </c>
      <c r="BR91" s="11" t="b">
        <f t="shared" ca="1" si="59"/>
        <v>0</v>
      </c>
      <c r="BS91" s="11" t="b">
        <f t="shared" ca="1" si="59"/>
        <v>0</v>
      </c>
      <c r="BT91" s="11" t="b">
        <f t="shared" ca="1" si="59"/>
        <v>0</v>
      </c>
      <c r="BU91" s="11" t="b">
        <f t="shared" ca="1" si="59"/>
        <v>0</v>
      </c>
      <c r="BX91" s="11" t="b">
        <f t="shared" ca="1" si="45"/>
        <v>0</v>
      </c>
      <c r="BY91" s="11" t="b">
        <f t="shared" si="50"/>
        <v>0</v>
      </c>
      <c r="BZ91" s="11" t="b">
        <f t="shared" ref="BZ91:CM100" ca="1" si="60">ISNUMBER(SEARCH(BZ$2,$BV91))</f>
        <v>0</v>
      </c>
      <c r="CA91" s="11" t="b">
        <f t="shared" ca="1" si="60"/>
        <v>0</v>
      </c>
      <c r="CB91" s="11" t="b">
        <f t="shared" ca="1" si="60"/>
        <v>0</v>
      </c>
      <c r="CC91" s="11" t="b">
        <f t="shared" ca="1" si="60"/>
        <v>0</v>
      </c>
      <c r="CD91" s="11" t="b">
        <f t="shared" ca="1" si="60"/>
        <v>0</v>
      </c>
      <c r="CE91" s="11" t="b">
        <f t="shared" ca="1" si="60"/>
        <v>0</v>
      </c>
      <c r="CF91" s="11" t="b">
        <f t="shared" ca="1" si="60"/>
        <v>0</v>
      </c>
      <c r="CG91" s="11" t="b">
        <f t="shared" ca="1" si="60"/>
        <v>0</v>
      </c>
      <c r="CH91" s="11" t="b">
        <f t="shared" ca="1" si="60"/>
        <v>0</v>
      </c>
      <c r="CI91" s="11" t="b">
        <f t="shared" ca="1" si="60"/>
        <v>0</v>
      </c>
      <c r="CJ91" s="11" t="b">
        <f t="shared" ca="1" si="60"/>
        <v>0</v>
      </c>
      <c r="CK91" s="11" t="b">
        <f t="shared" ca="1" si="60"/>
        <v>0</v>
      </c>
      <c r="CL91" s="11" t="b">
        <f t="shared" ca="1" si="60"/>
        <v>0</v>
      </c>
      <c r="CM91" s="11" t="b">
        <f t="shared" ca="1" si="60"/>
        <v>0</v>
      </c>
      <c r="CN91" s="11" t="b">
        <f t="shared" ca="1" si="51"/>
        <v>0</v>
      </c>
      <c r="CO91" s="11" t="b">
        <f t="shared" ca="1" si="46"/>
        <v>0</v>
      </c>
    </row>
    <row r="92" spans="1:94">
      <c r="A92" t="s">
        <v>414</v>
      </c>
      <c r="B92" t="s">
        <v>415</v>
      </c>
      <c r="C92" t="s">
        <v>281</v>
      </c>
      <c r="D92" t="s">
        <v>54</v>
      </c>
      <c r="E92" t="s">
        <v>144</v>
      </c>
      <c r="F92" t="s">
        <v>56</v>
      </c>
      <c r="G92" t="s">
        <v>72</v>
      </c>
      <c r="H92" t="s">
        <v>109</v>
      </c>
      <c r="I92" t="str">
        <f t="shared" si="39"/>
        <v>UK</v>
      </c>
      <c r="J92" t="s">
        <v>74</v>
      </c>
      <c r="K92" t="s">
        <v>98</v>
      </c>
      <c r="L92">
        <v>0</v>
      </c>
      <c r="M92">
        <v>5</v>
      </c>
      <c r="N92">
        <v>0</v>
      </c>
      <c r="O92">
        <v>5</v>
      </c>
      <c r="P92">
        <v>0</v>
      </c>
      <c r="Q92">
        <v>5</v>
      </c>
      <c r="R92">
        <v>0</v>
      </c>
      <c r="S92">
        <v>1</v>
      </c>
      <c r="T92">
        <v>2</v>
      </c>
      <c r="V92">
        <v>0</v>
      </c>
      <c r="W92">
        <v>6</v>
      </c>
      <c r="X92">
        <v>6</v>
      </c>
      <c r="Y92">
        <v>6</v>
      </c>
      <c r="Z92">
        <v>6</v>
      </c>
      <c r="AA92">
        <v>6</v>
      </c>
      <c r="AB92">
        <v>4</v>
      </c>
      <c r="AC92">
        <v>4</v>
      </c>
      <c r="AD92">
        <v>2</v>
      </c>
      <c r="AE92" s="48">
        <f t="shared" si="49"/>
        <v>4.5</v>
      </c>
      <c r="AF92" s="35">
        <v>0</v>
      </c>
      <c r="AG92">
        <v>6</v>
      </c>
      <c r="AH92">
        <v>6</v>
      </c>
      <c r="AI92">
        <v>2</v>
      </c>
      <c r="AJ92">
        <v>6</v>
      </c>
      <c r="AK92">
        <v>0</v>
      </c>
      <c r="AL92">
        <v>6</v>
      </c>
      <c r="AM92">
        <v>0</v>
      </c>
      <c r="AN92" s="48">
        <f t="shared" si="47"/>
        <v>3.25</v>
      </c>
      <c r="AO92">
        <v>0</v>
      </c>
      <c r="AP92">
        <v>0</v>
      </c>
      <c r="AQ92">
        <v>0</v>
      </c>
      <c r="AR92">
        <v>0</v>
      </c>
      <c r="AS92">
        <v>0</v>
      </c>
      <c r="AT92">
        <v>6</v>
      </c>
      <c r="AU92" s="48">
        <f t="shared" si="48"/>
        <v>0</v>
      </c>
      <c r="AV92">
        <v>6</v>
      </c>
      <c r="AW92">
        <f t="shared" si="40"/>
        <v>3.25</v>
      </c>
      <c r="AX92">
        <f t="shared" si="41"/>
        <v>1</v>
      </c>
      <c r="AY92">
        <f t="shared" si="57"/>
        <v>4.5</v>
      </c>
      <c r="AZ92">
        <f t="shared" si="42"/>
        <v>1</v>
      </c>
      <c r="BA92" t="s">
        <v>86</v>
      </c>
      <c r="BB92" t="s">
        <v>416</v>
      </c>
      <c r="BC92" t="s">
        <v>417</v>
      </c>
      <c r="BD92">
        <v>1</v>
      </c>
      <c r="BF92">
        <f t="shared" si="43"/>
        <v>1</v>
      </c>
      <c r="BG92">
        <v>1</v>
      </c>
      <c r="BH92">
        <v>4</v>
      </c>
      <c r="BI92">
        <f t="shared" si="58"/>
        <v>1</v>
      </c>
      <c r="BJ92" t="s">
        <v>156</v>
      </c>
      <c r="BK92" t="s">
        <v>157</v>
      </c>
      <c r="BL92" s="1">
        <v>2.3611111111111111E-3</v>
      </c>
      <c r="BN92" s="5" t="s">
        <v>1041</v>
      </c>
      <c r="BP92" s="11" t="b">
        <f t="shared" ca="1" si="59"/>
        <v>0</v>
      </c>
      <c r="BQ92" s="11" t="b">
        <f t="shared" ca="1" si="59"/>
        <v>0</v>
      </c>
      <c r="BR92" s="11" t="b">
        <f t="shared" ca="1" si="59"/>
        <v>0</v>
      </c>
      <c r="BS92" s="11" t="b">
        <f t="shared" ca="1" si="59"/>
        <v>0</v>
      </c>
      <c r="BT92" s="11" t="b">
        <f t="shared" ca="1" si="59"/>
        <v>0</v>
      </c>
      <c r="BU92" s="11" t="b">
        <f t="shared" ca="1" si="59"/>
        <v>0</v>
      </c>
      <c r="BX92" s="11" t="b">
        <f t="shared" ca="1" si="45"/>
        <v>0</v>
      </c>
      <c r="BY92" s="11" t="b">
        <f t="shared" si="50"/>
        <v>0</v>
      </c>
      <c r="BZ92" s="11" t="b">
        <f t="shared" ca="1" si="60"/>
        <v>0</v>
      </c>
      <c r="CA92" s="11" t="b">
        <f t="shared" ca="1" si="60"/>
        <v>0</v>
      </c>
      <c r="CB92" s="11" t="b">
        <f t="shared" ca="1" si="60"/>
        <v>0</v>
      </c>
      <c r="CC92" s="11" t="b">
        <f t="shared" ca="1" si="60"/>
        <v>0</v>
      </c>
      <c r="CD92" s="11" t="b">
        <f t="shared" ca="1" si="60"/>
        <v>0</v>
      </c>
      <c r="CE92" s="11" t="b">
        <f t="shared" ca="1" si="60"/>
        <v>0</v>
      </c>
      <c r="CF92" s="11" t="b">
        <f t="shared" ca="1" si="60"/>
        <v>0</v>
      </c>
      <c r="CG92" s="11" t="b">
        <f t="shared" ca="1" si="60"/>
        <v>0</v>
      </c>
      <c r="CH92" s="11" t="b">
        <f t="shared" ca="1" si="60"/>
        <v>0</v>
      </c>
      <c r="CI92" s="11" t="b">
        <f t="shared" ca="1" si="60"/>
        <v>0</v>
      </c>
      <c r="CJ92" s="11" t="b">
        <f t="shared" ca="1" si="60"/>
        <v>0</v>
      </c>
      <c r="CK92" s="11" t="b">
        <f t="shared" ca="1" si="60"/>
        <v>0</v>
      </c>
      <c r="CL92" s="11" t="b">
        <f t="shared" ca="1" si="60"/>
        <v>0</v>
      </c>
      <c r="CM92" s="11" t="b">
        <f t="shared" ca="1" si="60"/>
        <v>0</v>
      </c>
      <c r="CN92" s="11" t="b">
        <f t="shared" ca="1" si="51"/>
        <v>0</v>
      </c>
      <c r="CO92" s="11" t="b">
        <f t="shared" ca="1" si="46"/>
        <v>0</v>
      </c>
    </row>
    <row r="93" spans="1:94">
      <c r="A93" t="s">
        <v>418</v>
      </c>
      <c r="B93" t="s">
        <v>419</v>
      </c>
      <c r="C93" t="s">
        <v>281</v>
      </c>
      <c r="D93" t="s">
        <v>70</v>
      </c>
      <c r="E93" t="s">
        <v>71</v>
      </c>
      <c r="F93" t="s">
        <v>56</v>
      </c>
      <c r="G93" t="s">
        <v>72</v>
      </c>
      <c r="H93" t="s">
        <v>420</v>
      </c>
      <c r="I93" t="str">
        <f t="shared" si="39"/>
        <v>london</v>
      </c>
      <c r="J93" t="s">
        <v>59</v>
      </c>
      <c r="K93" t="s">
        <v>98</v>
      </c>
      <c r="L93">
        <v>5</v>
      </c>
      <c r="M93">
        <v>3</v>
      </c>
      <c r="N93">
        <v>4</v>
      </c>
      <c r="O93">
        <v>3</v>
      </c>
      <c r="P93">
        <v>3</v>
      </c>
      <c r="Q93">
        <v>2</v>
      </c>
      <c r="R93">
        <v>5</v>
      </c>
      <c r="S93">
        <v>1</v>
      </c>
      <c r="T93">
        <v>2</v>
      </c>
      <c r="V93">
        <v>5</v>
      </c>
      <c r="W93">
        <v>4</v>
      </c>
      <c r="X93">
        <v>3</v>
      </c>
      <c r="Y93">
        <v>6</v>
      </c>
      <c r="Z93">
        <v>6</v>
      </c>
      <c r="AA93">
        <v>5</v>
      </c>
      <c r="AB93">
        <v>6</v>
      </c>
      <c r="AC93">
        <v>2</v>
      </c>
      <c r="AD93">
        <v>4</v>
      </c>
      <c r="AE93" s="48">
        <f t="shared" si="49"/>
        <v>4.875</v>
      </c>
      <c r="AF93" s="35">
        <v>5</v>
      </c>
      <c r="AG93">
        <v>5</v>
      </c>
      <c r="AH93">
        <v>5</v>
      </c>
      <c r="AI93">
        <v>6</v>
      </c>
      <c r="AJ93">
        <v>4</v>
      </c>
      <c r="AK93">
        <v>4</v>
      </c>
      <c r="AL93">
        <v>5</v>
      </c>
      <c r="AM93">
        <v>5</v>
      </c>
      <c r="AN93" s="48">
        <f t="shared" si="47"/>
        <v>4.875</v>
      </c>
      <c r="AO93">
        <v>5</v>
      </c>
      <c r="AP93">
        <v>5</v>
      </c>
      <c r="AQ93">
        <v>5</v>
      </c>
      <c r="AR93">
        <v>3</v>
      </c>
      <c r="AS93">
        <v>5</v>
      </c>
      <c r="AT93">
        <v>6</v>
      </c>
      <c r="AU93" s="48">
        <f t="shared" si="48"/>
        <v>4.5999999999999996</v>
      </c>
      <c r="AV93">
        <v>1</v>
      </c>
      <c r="AW93">
        <f t="shared" si="40"/>
        <v>4.875</v>
      </c>
      <c r="AX93">
        <f t="shared" si="41"/>
        <v>1</v>
      </c>
      <c r="AY93">
        <f t="shared" si="57"/>
        <v>4.875</v>
      </c>
      <c r="AZ93">
        <f t="shared" si="42"/>
        <v>1</v>
      </c>
      <c r="BA93" t="s">
        <v>145</v>
      </c>
      <c r="BB93" t="s">
        <v>421</v>
      </c>
      <c r="BC93" t="s">
        <v>422</v>
      </c>
      <c r="BD93">
        <v>1</v>
      </c>
      <c r="BF93">
        <f t="shared" si="43"/>
        <v>1</v>
      </c>
      <c r="BG93">
        <v>1</v>
      </c>
      <c r="BH93">
        <v>3</v>
      </c>
      <c r="BI93">
        <f t="shared" si="58"/>
        <v>1</v>
      </c>
      <c r="BJ93" t="s">
        <v>148</v>
      </c>
      <c r="BK93" t="s">
        <v>149</v>
      </c>
      <c r="BL93" s="1">
        <v>5.1273148148148146E-3</v>
      </c>
      <c r="BM93" t="s">
        <v>423</v>
      </c>
      <c r="BN93" s="5" t="s">
        <v>736</v>
      </c>
      <c r="BO93" s="5" t="s">
        <v>1149</v>
      </c>
      <c r="BP93" s="11" t="b">
        <f t="shared" ca="1" si="59"/>
        <v>0</v>
      </c>
      <c r="BQ93" s="11" t="b">
        <f t="shared" ca="1" si="59"/>
        <v>0</v>
      </c>
      <c r="BR93" s="11" t="b">
        <f t="shared" ca="1" si="59"/>
        <v>0</v>
      </c>
      <c r="BS93" s="11" t="b">
        <f t="shared" ca="1" si="59"/>
        <v>0</v>
      </c>
      <c r="BT93" s="11" t="b">
        <f t="shared" ca="1" si="59"/>
        <v>0</v>
      </c>
      <c r="BU93" s="11" t="b">
        <f t="shared" ca="1" si="59"/>
        <v>0</v>
      </c>
      <c r="BX93" s="11" t="b">
        <f t="shared" ca="1" si="45"/>
        <v>0</v>
      </c>
      <c r="BY93" s="11" t="b">
        <f t="shared" si="50"/>
        <v>0</v>
      </c>
      <c r="BZ93" s="11" t="b">
        <f t="shared" ca="1" si="60"/>
        <v>0</v>
      </c>
      <c r="CA93" s="11" t="b">
        <f t="shared" ca="1" si="60"/>
        <v>0</v>
      </c>
      <c r="CB93" s="11" t="b">
        <f t="shared" ca="1" si="60"/>
        <v>0</v>
      </c>
      <c r="CC93" s="11" t="b">
        <f t="shared" ca="1" si="60"/>
        <v>0</v>
      </c>
      <c r="CD93" s="11" t="b">
        <f t="shared" ca="1" si="60"/>
        <v>0</v>
      </c>
      <c r="CE93" s="11" t="b">
        <f t="shared" ca="1" si="60"/>
        <v>0</v>
      </c>
      <c r="CF93" s="11" t="b">
        <f t="shared" ca="1" si="60"/>
        <v>0</v>
      </c>
      <c r="CG93" s="11" t="b">
        <f t="shared" ca="1" si="60"/>
        <v>0</v>
      </c>
      <c r="CH93" s="11" t="b">
        <f t="shared" ca="1" si="60"/>
        <v>0</v>
      </c>
      <c r="CI93" s="11" t="b">
        <f t="shared" ca="1" si="60"/>
        <v>0</v>
      </c>
      <c r="CJ93" s="11" t="b">
        <f t="shared" ca="1" si="60"/>
        <v>0</v>
      </c>
      <c r="CK93" s="11" t="b">
        <f t="shared" ca="1" si="60"/>
        <v>0</v>
      </c>
      <c r="CL93" s="11" t="b">
        <f t="shared" ca="1" si="60"/>
        <v>0</v>
      </c>
      <c r="CM93" s="11" t="b">
        <f t="shared" ca="1" si="60"/>
        <v>0</v>
      </c>
      <c r="CN93" s="11" t="b">
        <f t="shared" ca="1" si="51"/>
        <v>0</v>
      </c>
      <c r="CO93" s="11" t="b">
        <f t="shared" ca="1" si="46"/>
        <v>0</v>
      </c>
      <c r="CP93" t="s">
        <v>424</v>
      </c>
    </row>
    <row r="94" spans="1:94">
      <c r="A94" t="s">
        <v>425</v>
      </c>
      <c r="B94" t="s">
        <v>426</v>
      </c>
      <c r="C94" t="s">
        <v>281</v>
      </c>
      <c r="D94" t="s">
        <v>54</v>
      </c>
      <c r="E94" t="s">
        <v>144</v>
      </c>
      <c r="F94" t="s">
        <v>116</v>
      </c>
      <c r="G94" t="s">
        <v>96</v>
      </c>
      <c r="H94" t="s">
        <v>125</v>
      </c>
      <c r="I94" t="str">
        <f t="shared" si="39"/>
        <v>United Kingdom</v>
      </c>
      <c r="J94" t="s">
        <v>74</v>
      </c>
      <c r="K94" t="s">
        <v>98</v>
      </c>
      <c r="L94">
        <v>5</v>
      </c>
      <c r="M94">
        <v>3</v>
      </c>
      <c r="N94">
        <v>4</v>
      </c>
      <c r="O94">
        <v>3</v>
      </c>
      <c r="P94">
        <v>5</v>
      </c>
      <c r="Q94">
        <v>5</v>
      </c>
      <c r="R94">
        <v>3</v>
      </c>
      <c r="S94">
        <v>1</v>
      </c>
      <c r="T94">
        <v>2</v>
      </c>
      <c r="V94">
        <v>5</v>
      </c>
      <c r="W94">
        <v>5</v>
      </c>
      <c r="X94">
        <v>5</v>
      </c>
      <c r="Y94">
        <v>6</v>
      </c>
      <c r="Z94">
        <v>5</v>
      </c>
      <c r="AA94">
        <v>6</v>
      </c>
      <c r="AB94">
        <v>5</v>
      </c>
      <c r="AC94">
        <v>1</v>
      </c>
      <c r="AD94">
        <v>5</v>
      </c>
      <c r="AE94" s="48">
        <f t="shared" si="49"/>
        <v>5.25</v>
      </c>
      <c r="AF94" s="35">
        <v>4</v>
      </c>
      <c r="AG94">
        <v>2</v>
      </c>
      <c r="AH94">
        <v>3</v>
      </c>
      <c r="AI94">
        <v>4</v>
      </c>
      <c r="AJ94">
        <v>6</v>
      </c>
      <c r="AK94">
        <v>5</v>
      </c>
      <c r="AL94">
        <v>5</v>
      </c>
      <c r="AM94">
        <v>3</v>
      </c>
      <c r="AN94" s="48">
        <f t="shared" si="47"/>
        <v>4</v>
      </c>
      <c r="AO94">
        <v>3</v>
      </c>
      <c r="AP94">
        <v>2</v>
      </c>
      <c r="AQ94">
        <v>4</v>
      </c>
      <c r="AR94">
        <v>3</v>
      </c>
      <c r="AS94">
        <v>4</v>
      </c>
      <c r="AT94">
        <v>6</v>
      </c>
      <c r="AU94" s="48">
        <f t="shared" si="48"/>
        <v>3.2</v>
      </c>
      <c r="AV94">
        <v>6</v>
      </c>
      <c r="AW94">
        <f t="shared" si="40"/>
        <v>4</v>
      </c>
      <c r="AX94">
        <f t="shared" si="41"/>
        <v>1</v>
      </c>
      <c r="AY94">
        <f t="shared" si="57"/>
        <v>5.25</v>
      </c>
      <c r="AZ94">
        <f t="shared" si="42"/>
        <v>1</v>
      </c>
      <c r="BA94" t="s">
        <v>297</v>
      </c>
      <c r="BB94" t="s">
        <v>104</v>
      </c>
      <c r="BC94" t="s">
        <v>427</v>
      </c>
      <c r="BD94">
        <v>1</v>
      </c>
      <c r="BF94">
        <f t="shared" si="43"/>
        <v>1</v>
      </c>
      <c r="BG94">
        <v>1</v>
      </c>
      <c r="BH94">
        <v>3</v>
      </c>
      <c r="BI94">
        <f t="shared" si="58"/>
        <v>1</v>
      </c>
      <c r="BJ94" t="s">
        <v>300</v>
      </c>
      <c r="BK94" t="s">
        <v>301</v>
      </c>
      <c r="BL94" s="1">
        <v>6.5046296296296302E-3</v>
      </c>
      <c r="BM94" t="s">
        <v>428</v>
      </c>
      <c r="BN94" s="5" t="s">
        <v>736</v>
      </c>
      <c r="BO94" s="5" t="s">
        <v>1150</v>
      </c>
      <c r="BP94" s="11" t="b">
        <f t="shared" ca="1" si="59"/>
        <v>0</v>
      </c>
      <c r="BQ94" s="11" t="b">
        <f t="shared" ca="1" si="59"/>
        <v>0</v>
      </c>
      <c r="BR94" s="11" t="b">
        <f t="shared" ca="1" si="59"/>
        <v>0</v>
      </c>
      <c r="BS94" s="11" t="b">
        <f t="shared" ca="1" si="59"/>
        <v>1</v>
      </c>
      <c r="BT94" s="11" t="b">
        <f t="shared" ca="1" si="59"/>
        <v>0</v>
      </c>
      <c r="BU94" s="11" t="b">
        <f t="shared" ca="1" si="59"/>
        <v>0</v>
      </c>
      <c r="BV94" s="5" t="s">
        <v>1057</v>
      </c>
      <c r="BX94" s="11" t="b">
        <f t="shared" ca="1" si="45"/>
        <v>1</v>
      </c>
      <c r="BY94" s="11" t="b">
        <f t="shared" si="50"/>
        <v>1</v>
      </c>
      <c r="BZ94" s="11" t="b">
        <f t="shared" ca="1" si="60"/>
        <v>0</v>
      </c>
      <c r="CA94" s="11" t="b">
        <f t="shared" ca="1" si="60"/>
        <v>0</v>
      </c>
      <c r="CB94" s="11" t="b">
        <f t="shared" ca="1" si="60"/>
        <v>0</v>
      </c>
      <c r="CC94" s="11" t="b">
        <f t="shared" ca="1" si="60"/>
        <v>0</v>
      </c>
      <c r="CD94" s="11" t="b">
        <f t="shared" ca="1" si="60"/>
        <v>0</v>
      </c>
      <c r="CE94" s="11" t="b">
        <f t="shared" ca="1" si="60"/>
        <v>0</v>
      </c>
      <c r="CF94" s="11" t="b">
        <f t="shared" ca="1" si="60"/>
        <v>0</v>
      </c>
      <c r="CG94" s="11" t="b">
        <f t="shared" ca="1" si="60"/>
        <v>0</v>
      </c>
      <c r="CH94" s="11" t="b">
        <f t="shared" ca="1" si="60"/>
        <v>0</v>
      </c>
      <c r="CI94" s="11" t="b">
        <f t="shared" ca="1" si="60"/>
        <v>0</v>
      </c>
      <c r="CJ94" s="11" t="b">
        <f t="shared" ca="1" si="60"/>
        <v>0</v>
      </c>
      <c r="CK94" s="11" t="b">
        <f t="shared" ca="1" si="60"/>
        <v>0</v>
      </c>
      <c r="CL94" s="11" t="b">
        <f t="shared" ca="1" si="60"/>
        <v>0</v>
      </c>
      <c r="CM94" s="11" t="b">
        <f t="shared" ca="1" si="60"/>
        <v>0</v>
      </c>
      <c r="CN94" s="11" t="b">
        <f t="shared" ca="1" si="51"/>
        <v>0</v>
      </c>
      <c r="CO94" s="11" t="b">
        <f t="shared" ca="1" si="46"/>
        <v>0</v>
      </c>
      <c r="CP94" t="s">
        <v>429</v>
      </c>
    </row>
    <row r="95" spans="1:94">
      <c r="A95" t="s">
        <v>436</v>
      </c>
      <c r="B95" t="s">
        <v>437</v>
      </c>
      <c r="C95" t="s">
        <v>281</v>
      </c>
      <c r="D95" t="s">
        <v>70</v>
      </c>
      <c r="E95" t="s">
        <v>144</v>
      </c>
      <c r="F95" t="s">
        <v>56</v>
      </c>
      <c r="G95" t="s">
        <v>96</v>
      </c>
      <c r="H95" t="s">
        <v>244</v>
      </c>
      <c r="I95" t="str">
        <f t="shared" si="39"/>
        <v>Uk</v>
      </c>
      <c r="J95" t="s">
        <v>74</v>
      </c>
      <c r="K95" t="s">
        <v>98</v>
      </c>
      <c r="L95">
        <v>2</v>
      </c>
      <c r="M95">
        <v>4</v>
      </c>
      <c r="N95">
        <v>4</v>
      </c>
      <c r="O95">
        <v>2</v>
      </c>
      <c r="P95">
        <v>6</v>
      </c>
      <c r="Q95">
        <v>4</v>
      </c>
      <c r="R95">
        <v>4</v>
      </c>
      <c r="S95">
        <v>1</v>
      </c>
      <c r="T95">
        <v>2</v>
      </c>
      <c r="V95">
        <v>4</v>
      </c>
      <c r="W95">
        <v>6</v>
      </c>
      <c r="X95">
        <v>3</v>
      </c>
      <c r="Y95">
        <v>5</v>
      </c>
      <c r="Z95">
        <v>4</v>
      </c>
      <c r="AA95">
        <v>6</v>
      </c>
      <c r="AB95">
        <v>5</v>
      </c>
      <c r="AC95">
        <v>4</v>
      </c>
      <c r="AD95">
        <v>2</v>
      </c>
      <c r="AE95" s="48">
        <f t="shared" si="49"/>
        <v>4.375</v>
      </c>
      <c r="AF95" s="35">
        <v>2</v>
      </c>
      <c r="AG95">
        <v>6</v>
      </c>
      <c r="AH95">
        <v>4</v>
      </c>
      <c r="AI95">
        <v>3</v>
      </c>
      <c r="AJ95">
        <v>6</v>
      </c>
      <c r="AK95">
        <v>3</v>
      </c>
      <c r="AL95">
        <v>2</v>
      </c>
      <c r="AM95">
        <v>3</v>
      </c>
      <c r="AN95" s="48">
        <f t="shared" si="47"/>
        <v>3.625</v>
      </c>
      <c r="AO95">
        <v>0</v>
      </c>
      <c r="AP95">
        <v>0</v>
      </c>
      <c r="AQ95">
        <v>0</v>
      </c>
      <c r="AR95">
        <v>0</v>
      </c>
      <c r="AS95">
        <v>0</v>
      </c>
      <c r="AT95">
        <v>6</v>
      </c>
      <c r="AU95" s="48">
        <f t="shared" si="48"/>
        <v>0</v>
      </c>
      <c r="AV95">
        <v>6</v>
      </c>
      <c r="AW95">
        <f t="shared" si="40"/>
        <v>3.625</v>
      </c>
      <c r="AX95">
        <f t="shared" si="41"/>
        <v>1</v>
      </c>
      <c r="AY95">
        <f t="shared" si="57"/>
        <v>4.375</v>
      </c>
      <c r="AZ95">
        <f t="shared" si="42"/>
        <v>1</v>
      </c>
      <c r="BA95" t="s">
        <v>86</v>
      </c>
      <c r="BB95" t="s">
        <v>438</v>
      </c>
      <c r="BC95" t="s">
        <v>439</v>
      </c>
      <c r="BD95">
        <v>1</v>
      </c>
      <c r="BF95">
        <f t="shared" si="43"/>
        <v>1</v>
      </c>
      <c r="BG95">
        <v>1</v>
      </c>
      <c r="BH95">
        <v>4</v>
      </c>
      <c r="BI95">
        <f t="shared" si="58"/>
        <v>1</v>
      </c>
      <c r="BJ95" t="s">
        <v>106</v>
      </c>
      <c r="BK95" t="s">
        <v>90</v>
      </c>
      <c r="BL95" s="1">
        <v>4.3749999999999995E-3</v>
      </c>
      <c r="BM95" t="s">
        <v>440</v>
      </c>
      <c r="BN95" s="5" t="s">
        <v>1042</v>
      </c>
      <c r="BP95" s="11" t="b">
        <f t="shared" ca="1" si="59"/>
        <v>0</v>
      </c>
      <c r="BQ95" s="11" t="b">
        <f t="shared" ca="1" si="59"/>
        <v>0</v>
      </c>
      <c r="BR95" s="11" t="b">
        <f t="shared" ca="1" si="59"/>
        <v>0</v>
      </c>
      <c r="BS95" s="11" t="b">
        <f t="shared" ca="1" si="59"/>
        <v>0</v>
      </c>
      <c r="BT95" s="11" t="b">
        <f t="shared" ca="1" si="59"/>
        <v>0</v>
      </c>
      <c r="BU95" s="11" t="b">
        <f t="shared" ca="1" si="59"/>
        <v>0</v>
      </c>
      <c r="BV95" s="5" t="s">
        <v>1047</v>
      </c>
      <c r="BW95" s="5" t="s">
        <v>1059</v>
      </c>
      <c r="BX95" s="11" t="b">
        <f t="shared" ca="1" si="45"/>
        <v>0</v>
      </c>
      <c r="BY95" s="11" t="b">
        <f t="shared" si="50"/>
        <v>0</v>
      </c>
      <c r="BZ95" s="11" t="b">
        <f t="shared" ca="1" si="60"/>
        <v>1</v>
      </c>
      <c r="CA95" s="11" t="b">
        <f t="shared" ca="1" si="60"/>
        <v>0</v>
      </c>
      <c r="CB95" s="11" t="b">
        <f t="shared" ca="1" si="60"/>
        <v>0</v>
      </c>
      <c r="CC95" s="11" t="b">
        <f t="shared" ca="1" si="60"/>
        <v>0</v>
      </c>
      <c r="CD95" s="11" t="b">
        <f t="shared" ca="1" si="60"/>
        <v>0</v>
      </c>
      <c r="CE95" s="11" t="b">
        <f t="shared" ca="1" si="60"/>
        <v>0</v>
      </c>
      <c r="CF95" s="11" t="b">
        <f t="shared" ca="1" si="60"/>
        <v>0</v>
      </c>
      <c r="CG95" s="11" t="b">
        <f t="shared" ca="1" si="60"/>
        <v>0</v>
      </c>
      <c r="CH95" s="11" t="b">
        <f t="shared" ca="1" si="60"/>
        <v>0</v>
      </c>
      <c r="CI95" s="11" t="b">
        <f t="shared" ca="1" si="60"/>
        <v>0</v>
      </c>
      <c r="CJ95" s="11" t="b">
        <f t="shared" ca="1" si="60"/>
        <v>0</v>
      </c>
      <c r="CK95" s="11" t="b">
        <f t="shared" ca="1" si="60"/>
        <v>0</v>
      </c>
      <c r="CL95" s="11" t="b">
        <f t="shared" ca="1" si="60"/>
        <v>0</v>
      </c>
      <c r="CM95" s="11" t="b">
        <f t="shared" ca="1" si="60"/>
        <v>0</v>
      </c>
      <c r="CN95" s="11" t="b">
        <f t="shared" ca="1" si="51"/>
        <v>0</v>
      </c>
      <c r="CO95" s="11" t="b">
        <f t="shared" ca="1" si="46"/>
        <v>0</v>
      </c>
    </row>
    <row r="96" spans="1:94">
      <c r="A96" t="s">
        <v>448</v>
      </c>
      <c r="B96" t="s">
        <v>449</v>
      </c>
      <c r="C96" t="s">
        <v>281</v>
      </c>
      <c r="D96" t="s">
        <v>54</v>
      </c>
      <c r="E96" t="s">
        <v>55</v>
      </c>
      <c r="F96" t="s">
        <v>116</v>
      </c>
      <c r="G96" t="s">
        <v>72</v>
      </c>
      <c r="H96" t="s">
        <v>450</v>
      </c>
      <c r="I96" t="str">
        <f t="shared" si="39"/>
        <v>london</v>
      </c>
      <c r="J96" t="s">
        <v>59</v>
      </c>
      <c r="K96" t="s">
        <v>98</v>
      </c>
      <c r="L96">
        <v>4</v>
      </c>
      <c r="M96">
        <v>3</v>
      </c>
      <c r="N96">
        <v>4</v>
      </c>
      <c r="O96">
        <v>2</v>
      </c>
      <c r="P96">
        <v>5</v>
      </c>
      <c r="Q96">
        <v>2</v>
      </c>
      <c r="R96">
        <v>3</v>
      </c>
      <c r="S96">
        <v>1</v>
      </c>
      <c r="T96">
        <v>2</v>
      </c>
      <c r="V96">
        <v>4</v>
      </c>
      <c r="W96">
        <v>5</v>
      </c>
      <c r="X96">
        <v>4</v>
      </c>
      <c r="Y96">
        <v>5</v>
      </c>
      <c r="Z96">
        <v>5</v>
      </c>
      <c r="AA96">
        <v>6</v>
      </c>
      <c r="AB96">
        <v>3</v>
      </c>
      <c r="AC96">
        <v>3</v>
      </c>
      <c r="AD96">
        <v>3</v>
      </c>
      <c r="AE96" s="48">
        <f t="shared" si="49"/>
        <v>4.375</v>
      </c>
      <c r="AF96" s="35">
        <v>2</v>
      </c>
      <c r="AG96">
        <v>5</v>
      </c>
      <c r="AH96">
        <v>3</v>
      </c>
      <c r="AI96">
        <v>3</v>
      </c>
      <c r="AJ96">
        <v>6</v>
      </c>
      <c r="AK96">
        <v>5</v>
      </c>
      <c r="AL96">
        <v>3</v>
      </c>
      <c r="AM96">
        <v>3</v>
      </c>
      <c r="AN96" s="48">
        <f t="shared" si="47"/>
        <v>3.75</v>
      </c>
      <c r="AO96">
        <v>3</v>
      </c>
      <c r="AP96">
        <v>4</v>
      </c>
      <c r="AQ96">
        <v>4</v>
      </c>
      <c r="AR96">
        <v>4</v>
      </c>
      <c r="AS96">
        <v>4</v>
      </c>
      <c r="AT96">
        <v>6</v>
      </c>
      <c r="AU96" s="48">
        <f t="shared" si="48"/>
        <v>3.8</v>
      </c>
      <c r="AV96">
        <v>5</v>
      </c>
      <c r="AW96">
        <f t="shared" si="40"/>
        <v>3.75</v>
      </c>
      <c r="AX96">
        <f t="shared" si="41"/>
        <v>1</v>
      </c>
      <c r="AY96">
        <f t="shared" si="57"/>
        <v>4.375</v>
      </c>
      <c r="AZ96">
        <f t="shared" si="42"/>
        <v>1</v>
      </c>
      <c r="BA96" t="s">
        <v>145</v>
      </c>
      <c r="BB96" t="s">
        <v>451</v>
      </c>
      <c r="BC96" t="s">
        <v>452</v>
      </c>
      <c r="BD96">
        <v>2</v>
      </c>
      <c r="BF96">
        <f t="shared" si="43"/>
        <v>2</v>
      </c>
      <c r="BG96">
        <v>1</v>
      </c>
      <c r="BH96">
        <v>2</v>
      </c>
      <c r="BI96">
        <f t="shared" si="58"/>
        <v>1</v>
      </c>
      <c r="BJ96" t="s">
        <v>453</v>
      </c>
      <c r="BK96" t="s">
        <v>149</v>
      </c>
      <c r="BL96" s="1">
        <v>4.1782407407407402E-3</v>
      </c>
      <c r="BN96" s="5" t="s">
        <v>1041</v>
      </c>
      <c r="BP96" s="11" t="b">
        <f t="shared" ca="1" si="59"/>
        <v>0</v>
      </c>
      <c r="BQ96" s="11" t="b">
        <f t="shared" ca="1" si="59"/>
        <v>0</v>
      </c>
      <c r="BR96" s="11" t="b">
        <f t="shared" ca="1" si="59"/>
        <v>0</v>
      </c>
      <c r="BS96" s="11" t="b">
        <f t="shared" ca="1" si="59"/>
        <v>0</v>
      </c>
      <c r="BT96" s="11" t="b">
        <f t="shared" ca="1" si="59"/>
        <v>0</v>
      </c>
      <c r="BU96" s="11" t="b">
        <f t="shared" ca="1" si="59"/>
        <v>0</v>
      </c>
      <c r="BX96" s="11" t="b">
        <f t="shared" ca="1" si="45"/>
        <v>0</v>
      </c>
      <c r="BY96" s="11" t="b">
        <f t="shared" si="50"/>
        <v>0</v>
      </c>
      <c r="BZ96" s="11" t="b">
        <f t="shared" ca="1" si="60"/>
        <v>0</v>
      </c>
      <c r="CA96" s="11" t="b">
        <f t="shared" ca="1" si="60"/>
        <v>0</v>
      </c>
      <c r="CB96" s="11" t="b">
        <f t="shared" ca="1" si="60"/>
        <v>0</v>
      </c>
      <c r="CC96" s="11" t="b">
        <f t="shared" ca="1" si="60"/>
        <v>0</v>
      </c>
      <c r="CD96" s="11" t="b">
        <f t="shared" ca="1" si="60"/>
        <v>0</v>
      </c>
      <c r="CE96" s="11" t="b">
        <f t="shared" ca="1" si="60"/>
        <v>0</v>
      </c>
      <c r="CF96" s="11" t="b">
        <f t="shared" ca="1" si="60"/>
        <v>0</v>
      </c>
      <c r="CG96" s="11" t="b">
        <f t="shared" ca="1" si="60"/>
        <v>0</v>
      </c>
      <c r="CH96" s="11" t="b">
        <f t="shared" ca="1" si="60"/>
        <v>0</v>
      </c>
      <c r="CI96" s="11" t="b">
        <f t="shared" ca="1" si="60"/>
        <v>0</v>
      </c>
      <c r="CJ96" s="11" t="b">
        <f t="shared" ca="1" si="60"/>
        <v>0</v>
      </c>
      <c r="CK96" s="11" t="b">
        <f t="shared" ca="1" si="60"/>
        <v>0</v>
      </c>
      <c r="CL96" s="11" t="b">
        <f t="shared" ca="1" si="60"/>
        <v>0</v>
      </c>
      <c r="CM96" s="11" t="b">
        <f t="shared" ca="1" si="60"/>
        <v>0</v>
      </c>
      <c r="CN96" s="11" t="b">
        <f t="shared" ca="1" si="51"/>
        <v>0</v>
      </c>
      <c r="CO96" s="11" t="b">
        <f t="shared" ca="1" si="46"/>
        <v>0</v>
      </c>
    </row>
    <row r="97" spans="1:94">
      <c r="A97" t="s">
        <v>460</v>
      </c>
      <c r="B97" t="s">
        <v>461</v>
      </c>
      <c r="C97" t="s">
        <v>281</v>
      </c>
      <c r="D97" t="s">
        <v>54</v>
      </c>
      <c r="E97" t="s">
        <v>144</v>
      </c>
      <c r="F97" t="s">
        <v>116</v>
      </c>
      <c r="G97" t="s">
        <v>72</v>
      </c>
      <c r="H97" t="s">
        <v>125</v>
      </c>
      <c r="I97" t="str">
        <f t="shared" ref="I97:I128" si="61">H97</f>
        <v>United Kingdom</v>
      </c>
      <c r="J97" t="s">
        <v>59</v>
      </c>
      <c r="K97" t="s">
        <v>98</v>
      </c>
      <c r="L97">
        <v>1</v>
      </c>
      <c r="M97">
        <v>3</v>
      </c>
      <c r="N97">
        <v>3</v>
      </c>
      <c r="O97">
        <v>3</v>
      </c>
      <c r="P97">
        <v>4</v>
      </c>
      <c r="Q97">
        <v>5</v>
      </c>
      <c r="R97">
        <v>3</v>
      </c>
      <c r="S97">
        <v>1</v>
      </c>
      <c r="T97">
        <v>2</v>
      </c>
      <c r="V97">
        <v>1</v>
      </c>
      <c r="W97">
        <v>5</v>
      </c>
      <c r="X97">
        <v>1</v>
      </c>
      <c r="Y97">
        <v>5</v>
      </c>
      <c r="Z97">
        <v>4</v>
      </c>
      <c r="AA97">
        <v>5</v>
      </c>
      <c r="AB97">
        <v>2</v>
      </c>
      <c r="AC97">
        <v>3</v>
      </c>
      <c r="AD97">
        <v>3</v>
      </c>
      <c r="AE97" s="48">
        <f t="shared" si="49"/>
        <v>3.25</v>
      </c>
      <c r="AF97" s="35">
        <v>5</v>
      </c>
      <c r="AG97">
        <v>4</v>
      </c>
      <c r="AH97">
        <v>5</v>
      </c>
      <c r="AI97">
        <v>5</v>
      </c>
      <c r="AJ97">
        <v>6</v>
      </c>
      <c r="AK97">
        <v>6</v>
      </c>
      <c r="AL97">
        <v>6</v>
      </c>
      <c r="AM97">
        <v>2</v>
      </c>
      <c r="AN97" s="48">
        <f t="shared" si="47"/>
        <v>4.875</v>
      </c>
      <c r="AO97">
        <v>5</v>
      </c>
      <c r="AP97">
        <v>4</v>
      </c>
      <c r="AQ97">
        <v>5</v>
      </c>
      <c r="AR97">
        <v>5</v>
      </c>
      <c r="AS97">
        <v>5</v>
      </c>
      <c r="AT97">
        <v>6</v>
      </c>
      <c r="AU97" s="48">
        <f t="shared" si="48"/>
        <v>4.8</v>
      </c>
      <c r="AV97">
        <v>5</v>
      </c>
      <c r="AW97">
        <f t="shared" ref="AW97:AW128" si="62">AVERAGE(AF97,AG97,AH97,AI97,AJ97,AK97,AL97,AM97)</f>
        <v>4.875</v>
      </c>
      <c r="AX97">
        <f t="shared" ref="AX97:AX128" si="63">IF(AW97&gt;3,1,0)</f>
        <v>1</v>
      </c>
      <c r="AY97">
        <f t="shared" si="57"/>
        <v>3.25</v>
      </c>
      <c r="AZ97">
        <f t="shared" ref="AZ97:AZ128" si="64">IF(AY97&gt;3, 1, 0)</f>
        <v>1</v>
      </c>
      <c r="BA97" t="s">
        <v>145</v>
      </c>
      <c r="BB97" t="s">
        <v>166</v>
      </c>
      <c r="BC97" t="s">
        <v>462</v>
      </c>
      <c r="BD97">
        <v>1</v>
      </c>
      <c r="BF97">
        <f t="shared" ref="BF97:BF128" si="65">IF(BE97="",BD97,BE97)</f>
        <v>1</v>
      </c>
      <c r="BG97">
        <v>1</v>
      </c>
      <c r="BH97">
        <v>2</v>
      </c>
      <c r="BI97">
        <f t="shared" si="58"/>
        <v>1</v>
      </c>
      <c r="BJ97" t="s">
        <v>463</v>
      </c>
      <c r="BK97" t="s">
        <v>149</v>
      </c>
      <c r="BL97" s="1">
        <v>2.5347222222222221E-3</v>
      </c>
      <c r="BM97" t="s">
        <v>464</v>
      </c>
      <c r="BN97" s="5" t="s">
        <v>1042</v>
      </c>
      <c r="BP97" s="11" t="b">
        <f t="shared" ca="1" si="59"/>
        <v>0</v>
      </c>
      <c r="BQ97" s="11" t="b">
        <f t="shared" ca="1" si="59"/>
        <v>0</v>
      </c>
      <c r="BR97" s="11" t="b">
        <f t="shared" ca="1" si="59"/>
        <v>0</v>
      </c>
      <c r="BS97" s="11" t="b">
        <f t="shared" ca="1" si="59"/>
        <v>0</v>
      </c>
      <c r="BT97" s="11" t="b">
        <f t="shared" ca="1" si="59"/>
        <v>0</v>
      </c>
      <c r="BU97" s="11" t="b">
        <f t="shared" ca="1" si="59"/>
        <v>0</v>
      </c>
      <c r="BV97" s="5" t="s">
        <v>1054</v>
      </c>
      <c r="BX97" s="11" t="b">
        <f t="shared" ref="BX97:BX128" ca="1" si="66">ISNUMBER(SEARCH($BX$2,BV97))</f>
        <v>0</v>
      </c>
      <c r="BY97" s="11" t="b">
        <f t="shared" si="50"/>
        <v>1</v>
      </c>
      <c r="BZ97" s="11" t="b">
        <f t="shared" ca="1" si="60"/>
        <v>0</v>
      </c>
      <c r="CA97" s="11" t="b">
        <f t="shared" ca="1" si="60"/>
        <v>0</v>
      </c>
      <c r="CB97" s="11" t="b">
        <f t="shared" ca="1" si="60"/>
        <v>0</v>
      </c>
      <c r="CC97" s="11" t="b">
        <f t="shared" ca="1" si="60"/>
        <v>0</v>
      </c>
      <c r="CD97" s="11" t="b">
        <f t="shared" ca="1" si="60"/>
        <v>0</v>
      </c>
      <c r="CE97" s="11" t="b">
        <f t="shared" ca="1" si="60"/>
        <v>0</v>
      </c>
      <c r="CF97" s="11" t="b">
        <f t="shared" ca="1" si="60"/>
        <v>0</v>
      </c>
      <c r="CG97" s="11" t="b">
        <f t="shared" ca="1" si="60"/>
        <v>0</v>
      </c>
      <c r="CH97" s="11" t="b">
        <f t="shared" ca="1" si="60"/>
        <v>0</v>
      </c>
      <c r="CI97" s="11" t="b">
        <f t="shared" ca="1" si="60"/>
        <v>0</v>
      </c>
      <c r="CJ97" s="11" t="b">
        <f t="shared" ca="1" si="60"/>
        <v>0</v>
      </c>
      <c r="CK97" s="11" t="b">
        <f t="shared" ca="1" si="60"/>
        <v>0</v>
      </c>
      <c r="CL97" s="11" t="b">
        <f t="shared" ca="1" si="60"/>
        <v>0</v>
      </c>
      <c r="CM97" s="11" t="b">
        <f t="shared" ca="1" si="60"/>
        <v>0</v>
      </c>
      <c r="CN97" s="11" t="b">
        <f t="shared" ca="1" si="51"/>
        <v>0</v>
      </c>
      <c r="CO97" s="11" t="b">
        <f t="shared" ref="CO97:CO128" ca="1" si="67">ISNUMBER(SEARCH($CO$2,$BW97))</f>
        <v>0</v>
      </c>
      <c r="CP97" t="s">
        <v>465</v>
      </c>
    </row>
    <row r="98" spans="1:94">
      <c r="A98" t="s">
        <v>466</v>
      </c>
      <c r="B98" t="s">
        <v>467</v>
      </c>
      <c r="C98" t="s">
        <v>281</v>
      </c>
      <c r="D98" t="s">
        <v>70</v>
      </c>
      <c r="E98" t="s">
        <v>144</v>
      </c>
      <c r="F98" t="s">
        <v>56</v>
      </c>
      <c r="G98" t="s">
        <v>96</v>
      </c>
      <c r="H98" t="s">
        <v>244</v>
      </c>
      <c r="I98" t="str">
        <f t="shared" si="61"/>
        <v>Uk</v>
      </c>
      <c r="J98" t="s">
        <v>59</v>
      </c>
      <c r="K98" t="s">
        <v>98</v>
      </c>
      <c r="L98">
        <v>3</v>
      </c>
      <c r="M98">
        <v>4</v>
      </c>
      <c r="N98">
        <v>4</v>
      </c>
      <c r="O98">
        <v>4</v>
      </c>
      <c r="P98">
        <v>5</v>
      </c>
      <c r="Q98">
        <v>5</v>
      </c>
      <c r="R98">
        <v>3</v>
      </c>
      <c r="S98">
        <v>1</v>
      </c>
      <c r="T98">
        <v>2</v>
      </c>
      <c r="V98">
        <v>4</v>
      </c>
      <c r="W98">
        <v>6</v>
      </c>
      <c r="X98">
        <v>1</v>
      </c>
      <c r="Y98">
        <v>5</v>
      </c>
      <c r="Z98">
        <v>5</v>
      </c>
      <c r="AA98">
        <v>6</v>
      </c>
      <c r="AB98">
        <v>4</v>
      </c>
      <c r="AC98">
        <v>0</v>
      </c>
      <c r="AD98">
        <v>6</v>
      </c>
      <c r="AE98" s="48">
        <f t="shared" si="49"/>
        <v>4.625</v>
      </c>
      <c r="AF98" s="35">
        <v>1</v>
      </c>
      <c r="AG98">
        <v>2</v>
      </c>
      <c r="AH98">
        <v>3</v>
      </c>
      <c r="AI98">
        <v>3</v>
      </c>
      <c r="AJ98">
        <v>6</v>
      </c>
      <c r="AK98">
        <v>3</v>
      </c>
      <c r="AL98">
        <v>5</v>
      </c>
      <c r="AM98">
        <v>2</v>
      </c>
      <c r="AN98" s="48">
        <f t="shared" si="47"/>
        <v>3.125</v>
      </c>
      <c r="AO98">
        <v>1</v>
      </c>
      <c r="AP98">
        <v>1</v>
      </c>
      <c r="AQ98">
        <v>1</v>
      </c>
      <c r="AR98">
        <v>1</v>
      </c>
      <c r="AS98">
        <v>1</v>
      </c>
      <c r="AT98">
        <v>6</v>
      </c>
      <c r="AU98" s="48">
        <f t="shared" si="48"/>
        <v>1</v>
      </c>
      <c r="AV98">
        <v>5</v>
      </c>
      <c r="AW98">
        <f t="shared" si="62"/>
        <v>3.125</v>
      </c>
      <c r="AX98">
        <f t="shared" si="63"/>
        <v>1</v>
      </c>
      <c r="AY98">
        <f t="shared" si="57"/>
        <v>4.625</v>
      </c>
      <c r="AZ98">
        <f t="shared" si="64"/>
        <v>1</v>
      </c>
      <c r="BA98" t="s">
        <v>86</v>
      </c>
      <c r="BB98" t="s">
        <v>270</v>
      </c>
      <c r="BC98" t="s">
        <v>468</v>
      </c>
      <c r="BD98">
        <v>2</v>
      </c>
      <c r="BF98">
        <f t="shared" si="65"/>
        <v>2</v>
      </c>
      <c r="BG98">
        <v>1</v>
      </c>
      <c r="BH98">
        <v>2</v>
      </c>
      <c r="BI98">
        <f t="shared" si="58"/>
        <v>1</v>
      </c>
      <c r="BJ98" t="s">
        <v>469</v>
      </c>
      <c r="BK98" t="s">
        <v>90</v>
      </c>
      <c r="BL98" s="1">
        <v>5.8449074074074072E-3</v>
      </c>
      <c r="BM98" t="s">
        <v>470</v>
      </c>
      <c r="BN98" s="5" t="s">
        <v>1042</v>
      </c>
      <c r="BP98" s="11" t="b">
        <f t="shared" ca="1" si="59"/>
        <v>0</v>
      </c>
      <c r="BQ98" s="11" t="b">
        <f t="shared" ca="1" si="59"/>
        <v>0</v>
      </c>
      <c r="BR98" s="11" t="b">
        <f t="shared" ca="1" si="59"/>
        <v>0</v>
      </c>
      <c r="BS98" s="11" t="b">
        <f t="shared" ca="1" si="59"/>
        <v>0</v>
      </c>
      <c r="BT98" s="11" t="b">
        <f t="shared" ca="1" si="59"/>
        <v>0</v>
      </c>
      <c r="BU98" s="11" t="b">
        <f t="shared" ca="1" si="59"/>
        <v>0</v>
      </c>
      <c r="BV98" s="5" t="s">
        <v>1061</v>
      </c>
      <c r="BW98" s="5" t="s">
        <v>1062</v>
      </c>
      <c r="BX98" s="11" t="b">
        <f t="shared" ca="1" si="66"/>
        <v>0</v>
      </c>
      <c r="BY98" s="11" t="b">
        <f t="shared" si="50"/>
        <v>1</v>
      </c>
      <c r="BZ98" s="11" t="b">
        <f t="shared" ca="1" si="60"/>
        <v>1</v>
      </c>
      <c r="CA98" s="11" t="b">
        <f t="shared" ca="1" si="60"/>
        <v>0</v>
      </c>
      <c r="CB98" s="11" t="b">
        <f t="shared" ca="1" si="60"/>
        <v>0</v>
      </c>
      <c r="CC98" s="11" t="b">
        <f t="shared" ca="1" si="60"/>
        <v>0</v>
      </c>
      <c r="CD98" s="11" t="b">
        <f t="shared" ca="1" si="60"/>
        <v>0</v>
      </c>
      <c r="CE98" s="11" t="b">
        <f t="shared" ca="1" si="60"/>
        <v>0</v>
      </c>
      <c r="CF98" s="11" t="b">
        <f t="shared" ca="1" si="60"/>
        <v>0</v>
      </c>
      <c r="CG98" s="11" t="b">
        <f t="shared" ca="1" si="60"/>
        <v>0</v>
      </c>
      <c r="CH98" s="11" t="b">
        <f t="shared" ca="1" si="60"/>
        <v>0</v>
      </c>
      <c r="CI98" s="11" t="b">
        <f t="shared" ca="1" si="60"/>
        <v>0</v>
      </c>
      <c r="CJ98" s="11" t="b">
        <f t="shared" ca="1" si="60"/>
        <v>0</v>
      </c>
      <c r="CK98" s="11" t="b">
        <f t="shared" ca="1" si="60"/>
        <v>0</v>
      </c>
      <c r="CL98" s="11" t="b">
        <f t="shared" ca="1" si="60"/>
        <v>0</v>
      </c>
      <c r="CM98" s="11" t="b">
        <f t="shared" ca="1" si="60"/>
        <v>0</v>
      </c>
      <c r="CN98" s="11" t="b">
        <f t="shared" ca="1" si="51"/>
        <v>0</v>
      </c>
      <c r="CO98" s="11" t="b">
        <f t="shared" ca="1" si="67"/>
        <v>1</v>
      </c>
    </row>
    <row r="99" spans="1:94">
      <c r="A99" t="s">
        <v>471</v>
      </c>
      <c r="B99" t="s">
        <v>472</v>
      </c>
      <c r="C99" t="s">
        <v>281</v>
      </c>
      <c r="D99" t="s">
        <v>54</v>
      </c>
      <c r="E99" t="s">
        <v>71</v>
      </c>
      <c r="F99" t="s">
        <v>83</v>
      </c>
      <c r="G99" t="s">
        <v>96</v>
      </c>
      <c r="H99" t="s">
        <v>84</v>
      </c>
      <c r="I99" t="str">
        <f t="shared" si="61"/>
        <v>United States</v>
      </c>
      <c r="J99" t="s">
        <v>59</v>
      </c>
      <c r="K99" t="s">
        <v>60</v>
      </c>
      <c r="L99">
        <v>1</v>
      </c>
      <c r="M99">
        <v>1</v>
      </c>
      <c r="N99">
        <v>1</v>
      </c>
      <c r="O99">
        <v>1</v>
      </c>
      <c r="P99">
        <v>3</v>
      </c>
      <c r="Q99">
        <v>2</v>
      </c>
      <c r="R99">
        <v>2</v>
      </c>
      <c r="S99">
        <v>1</v>
      </c>
      <c r="T99">
        <v>3</v>
      </c>
      <c r="V99">
        <v>3</v>
      </c>
      <c r="W99">
        <v>2</v>
      </c>
      <c r="X99">
        <v>3</v>
      </c>
      <c r="Y99">
        <v>3</v>
      </c>
      <c r="Z99">
        <v>3</v>
      </c>
      <c r="AA99">
        <v>3</v>
      </c>
      <c r="AB99">
        <v>4</v>
      </c>
      <c r="AC99">
        <v>3</v>
      </c>
      <c r="AD99">
        <v>3</v>
      </c>
      <c r="AE99" s="48">
        <f t="shared" si="49"/>
        <v>3</v>
      </c>
      <c r="AF99" s="35">
        <v>5</v>
      </c>
      <c r="AG99">
        <v>4</v>
      </c>
      <c r="AH99">
        <v>5</v>
      </c>
      <c r="AI99">
        <v>4</v>
      </c>
      <c r="AJ99">
        <v>4</v>
      </c>
      <c r="AK99">
        <v>4</v>
      </c>
      <c r="AL99">
        <v>4</v>
      </c>
      <c r="AM99">
        <v>3</v>
      </c>
      <c r="AN99" s="48">
        <f t="shared" si="47"/>
        <v>4.125</v>
      </c>
      <c r="AO99">
        <v>4</v>
      </c>
      <c r="AP99">
        <v>4</v>
      </c>
      <c r="AQ99">
        <v>4</v>
      </c>
      <c r="AR99">
        <v>4</v>
      </c>
      <c r="AS99">
        <v>3</v>
      </c>
      <c r="AT99">
        <v>6</v>
      </c>
      <c r="AU99" s="48">
        <f t="shared" si="48"/>
        <v>3.8</v>
      </c>
      <c r="AV99">
        <v>3</v>
      </c>
      <c r="AW99">
        <f t="shared" si="62"/>
        <v>4.125</v>
      </c>
      <c r="AX99">
        <f t="shared" si="63"/>
        <v>1</v>
      </c>
      <c r="AY99">
        <f t="shared" si="57"/>
        <v>3</v>
      </c>
      <c r="AZ99">
        <f t="shared" si="64"/>
        <v>0</v>
      </c>
      <c r="BA99" t="s">
        <v>86</v>
      </c>
      <c r="BB99" t="s">
        <v>473</v>
      </c>
      <c r="BC99" t="s">
        <v>474</v>
      </c>
      <c r="BD99">
        <v>1</v>
      </c>
      <c r="BF99">
        <f t="shared" si="65"/>
        <v>1</v>
      </c>
      <c r="BG99">
        <v>2</v>
      </c>
      <c r="BH99">
        <v>4</v>
      </c>
      <c r="BI99">
        <f t="shared" si="58"/>
        <v>1</v>
      </c>
      <c r="BJ99" t="s">
        <v>475</v>
      </c>
      <c r="BK99" t="s">
        <v>476</v>
      </c>
      <c r="BL99" s="1">
        <v>4.6527777777777774E-3</v>
      </c>
      <c r="BM99" t="s">
        <v>477</v>
      </c>
      <c r="BN99" s="5" t="s">
        <v>736</v>
      </c>
      <c r="BO99" s="5" t="s">
        <v>1151</v>
      </c>
      <c r="BP99" s="11" t="b">
        <f t="shared" ca="1" si="59"/>
        <v>0</v>
      </c>
      <c r="BQ99" s="11" t="b">
        <f t="shared" ca="1" si="59"/>
        <v>1</v>
      </c>
      <c r="BR99" s="11" t="b">
        <f t="shared" ca="1" si="59"/>
        <v>0</v>
      </c>
      <c r="BS99" s="11" t="b">
        <f t="shared" ca="1" si="59"/>
        <v>0</v>
      </c>
      <c r="BT99" s="11" t="b">
        <f t="shared" ca="1" si="59"/>
        <v>0</v>
      </c>
      <c r="BU99" s="11" t="b">
        <f t="shared" ca="1" si="59"/>
        <v>0</v>
      </c>
      <c r="BX99" s="11" t="b">
        <f t="shared" ca="1" si="66"/>
        <v>0</v>
      </c>
      <c r="BY99" s="11" t="b">
        <f t="shared" si="50"/>
        <v>0</v>
      </c>
      <c r="BZ99" s="11" t="b">
        <f t="shared" ca="1" si="60"/>
        <v>0</v>
      </c>
      <c r="CA99" s="11" t="b">
        <f t="shared" ca="1" si="60"/>
        <v>0</v>
      </c>
      <c r="CB99" s="11" t="b">
        <f t="shared" ca="1" si="60"/>
        <v>0</v>
      </c>
      <c r="CC99" s="11" t="b">
        <f t="shared" ca="1" si="60"/>
        <v>0</v>
      </c>
      <c r="CD99" s="11" t="b">
        <f t="shared" ca="1" si="60"/>
        <v>0</v>
      </c>
      <c r="CE99" s="11" t="b">
        <f t="shared" ca="1" si="60"/>
        <v>0</v>
      </c>
      <c r="CF99" s="11" t="b">
        <f t="shared" ca="1" si="60"/>
        <v>0</v>
      </c>
      <c r="CG99" s="11" t="b">
        <f t="shared" ca="1" si="60"/>
        <v>0</v>
      </c>
      <c r="CH99" s="11" t="b">
        <f t="shared" ca="1" si="60"/>
        <v>0</v>
      </c>
      <c r="CI99" s="11" t="b">
        <f t="shared" ca="1" si="60"/>
        <v>0</v>
      </c>
      <c r="CJ99" s="11" t="b">
        <f t="shared" ca="1" si="60"/>
        <v>0</v>
      </c>
      <c r="CK99" s="11" t="b">
        <f t="shared" ca="1" si="60"/>
        <v>0</v>
      </c>
      <c r="CL99" s="11" t="b">
        <f t="shared" ca="1" si="60"/>
        <v>0</v>
      </c>
      <c r="CM99" s="11" t="b">
        <f t="shared" ca="1" si="60"/>
        <v>0</v>
      </c>
      <c r="CN99" s="11" t="b">
        <f t="shared" ca="1" si="51"/>
        <v>0</v>
      </c>
      <c r="CO99" s="11" t="b">
        <f t="shared" ca="1" si="67"/>
        <v>0</v>
      </c>
      <c r="CP99" t="s">
        <v>429</v>
      </c>
    </row>
    <row r="100" spans="1:94">
      <c r="A100" t="s">
        <v>508</v>
      </c>
      <c r="B100" t="s">
        <v>509</v>
      </c>
      <c r="C100" t="s">
        <v>281</v>
      </c>
      <c r="D100" t="s">
        <v>81</v>
      </c>
      <c r="E100" t="s">
        <v>82</v>
      </c>
      <c r="F100" t="s">
        <v>83</v>
      </c>
      <c r="G100" t="s">
        <v>96</v>
      </c>
      <c r="H100" t="s">
        <v>510</v>
      </c>
      <c r="I100" t="str">
        <f t="shared" si="61"/>
        <v>England</v>
      </c>
      <c r="J100" t="s">
        <v>74</v>
      </c>
      <c r="K100" t="s">
        <v>60</v>
      </c>
      <c r="L100">
        <v>3</v>
      </c>
      <c r="M100">
        <v>3</v>
      </c>
      <c r="N100">
        <v>4</v>
      </c>
      <c r="O100">
        <v>1</v>
      </c>
      <c r="P100">
        <v>5</v>
      </c>
      <c r="Q100">
        <v>4</v>
      </c>
      <c r="R100">
        <v>6</v>
      </c>
      <c r="S100">
        <v>1</v>
      </c>
      <c r="T100">
        <v>2</v>
      </c>
      <c r="V100">
        <v>5</v>
      </c>
      <c r="W100">
        <v>5</v>
      </c>
      <c r="X100">
        <v>3</v>
      </c>
      <c r="Y100">
        <v>3</v>
      </c>
      <c r="Z100">
        <v>4</v>
      </c>
      <c r="AA100">
        <v>5</v>
      </c>
      <c r="AB100">
        <v>4</v>
      </c>
      <c r="AC100">
        <v>0</v>
      </c>
      <c r="AD100">
        <v>6</v>
      </c>
      <c r="AE100" s="48">
        <f t="shared" si="49"/>
        <v>4.375</v>
      </c>
      <c r="AF100" s="35">
        <v>2</v>
      </c>
      <c r="AG100">
        <v>1</v>
      </c>
      <c r="AH100">
        <v>4</v>
      </c>
      <c r="AI100">
        <v>3</v>
      </c>
      <c r="AJ100">
        <v>4</v>
      </c>
      <c r="AK100">
        <v>4</v>
      </c>
      <c r="AL100">
        <v>4</v>
      </c>
      <c r="AM100">
        <v>4</v>
      </c>
      <c r="AN100" s="48">
        <f t="shared" si="47"/>
        <v>3.25</v>
      </c>
      <c r="AO100">
        <v>5</v>
      </c>
      <c r="AP100">
        <v>4</v>
      </c>
      <c r="AQ100">
        <v>5</v>
      </c>
      <c r="AR100">
        <v>4</v>
      </c>
      <c r="AS100">
        <v>4</v>
      </c>
      <c r="AT100">
        <v>6</v>
      </c>
      <c r="AU100" s="48">
        <f t="shared" si="48"/>
        <v>4.4000000000000004</v>
      </c>
      <c r="AV100">
        <v>4</v>
      </c>
      <c r="AW100">
        <f t="shared" si="62"/>
        <v>3.25</v>
      </c>
      <c r="AX100">
        <f t="shared" si="63"/>
        <v>1</v>
      </c>
      <c r="AY100">
        <f t="shared" si="57"/>
        <v>4.375</v>
      </c>
      <c r="AZ100">
        <f t="shared" si="64"/>
        <v>1</v>
      </c>
      <c r="BA100" t="s">
        <v>282</v>
      </c>
      <c r="BB100" t="s">
        <v>511</v>
      </c>
      <c r="BC100" t="s">
        <v>512</v>
      </c>
      <c r="BD100">
        <v>1</v>
      </c>
      <c r="BF100">
        <f t="shared" si="65"/>
        <v>1</v>
      </c>
      <c r="BG100">
        <v>1</v>
      </c>
      <c r="BH100">
        <v>2</v>
      </c>
      <c r="BI100">
        <f t="shared" si="58"/>
        <v>1</v>
      </c>
      <c r="BJ100" t="s">
        <v>285</v>
      </c>
      <c r="BK100" t="s">
        <v>286</v>
      </c>
      <c r="BL100" s="1">
        <v>5.0115740740740737E-3</v>
      </c>
      <c r="BM100" t="s">
        <v>513</v>
      </c>
      <c r="BN100" s="5" t="s">
        <v>736</v>
      </c>
      <c r="BO100" s="5" t="s">
        <v>1159</v>
      </c>
      <c r="BP100" s="11" t="b">
        <f t="shared" ca="1" si="59"/>
        <v>0</v>
      </c>
      <c r="BQ100" s="11" t="b">
        <f t="shared" ca="1" si="59"/>
        <v>0</v>
      </c>
      <c r="BR100" s="11" t="b">
        <f t="shared" ca="1" si="59"/>
        <v>1</v>
      </c>
      <c r="BS100" s="11" t="b">
        <f t="shared" ca="1" si="59"/>
        <v>0</v>
      </c>
      <c r="BT100" s="11" t="b">
        <f t="shared" ca="1" si="59"/>
        <v>0</v>
      </c>
      <c r="BU100" s="11" t="b">
        <f t="shared" ca="1" si="59"/>
        <v>0</v>
      </c>
      <c r="BX100" s="11" t="b">
        <f t="shared" ca="1" si="66"/>
        <v>0</v>
      </c>
      <c r="BY100" s="11" t="b">
        <f t="shared" ref="BY100:BY131" si="68">ISNUMBER(SEARCH("NLU",BV100))</f>
        <v>0</v>
      </c>
      <c r="BZ100" s="11" t="b">
        <f t="shared" ca="1" si="60"/>
        <v>0</v>
      </c>
      <c r="CA100" s="11" t="b">
        <f t="shared" ca="1" si="60"/>
        <v>0</v>
      </c>
      <c r="CB100" s="11" t="b">
        <f t="shared" ca="1" si="60"/>
        <v>0</v>
      </c>
      <c r="CC100" s="11" t="b">
        <f t="shared" ca="1" si="60"/>
        <v>0</v>
      </c>
      <c r="CD100" s="11" t="b">
        <f t="shared" ca="1" si="60"/>
        <v>0</v>
      </c>
      <c r="CE100" s="11" t="b">
        <f t="shared" ca="1" si="60"/>
        <v>0</v>
      </c>
      <c r="CF100" s="11" t="b">
        <f t="shared" ca="1" si="60"/>
        <v>0</v>
      </c>
      <c r="CG100" s="11" t="b">
        <f t="shared" ca="1" si="60"/>
        <v>0</v>
      </c>
      <c r="CH100" s="11" t="b">
        <f t="shared" ca="1" si="60"/>
        <v>0</v>
      </c>
      <c r="CI100" s="11" t="b">
        <f t="shared" ca="1" si="60"/>
        <v>0</v>
      </c>
      <c r="CJ100" s="11" t="b">
        <f t="shared" ca="1" si="60"/>
        <v>0</v>
      </c>
      <c r="CK100" s="11" t="b">
        <f t="shared" ca="1" si="60"/>
        <v>0</v>
      </c>
      <c r="CL100" s="11" t="b">
        <f t="shared" ca="1" si="60"/>
        <v>0</v>
      </c>
      <c r="CM100" s="11" t="b">
        <f t="shared" ca="1" si="60"/>
        <v>0</v>
      </c>
      <c r="CN100" s="11" t="b">
        <f t="shared" ref="CN100:CN131" ca="1" si="69">ISNUMBER(SEARCH($CN$2,BW100))</f>
        <v>0</v>
      </c>
      <c r="CO100" s="11" t="b">
        <f t="shared" ca="1" si="67"/>
        <v>0</v>
      </c>
      <c r="CP100" t="s">
        <v>514</v>
      </c>
    </row>
    <row r="101" spans="1:94">
      <c r="A101" t="s">
        <v>515</v>
      </c>
      <c r="B101" t="s">
        <v>516</v>
      </c>
      <c r="C101" t="s">
        <v>281</v>
      </c>
      <c r="D101" t="s">
        <v>70</v>
      </c>
      <c r="E101" t="s">
        <v>71</v>
      </c>
      <c r="F101" t="s">
        <v>56</v>
      </c>
      <c r="G101" t="s">
        <v>124</v>
      </c>
      <c r="H101" t="s">
        <v>125</v>
      </c>
      <c r="I101" t="str">
        <f t="shared" si="61"/>
        <v>United Kingdom</v>
      </c>
      <c r="J101" t="s">
        <v>59</v>
      </c>
      <c r="K101" t="s">
        <v>98</v>
      </c>
      <c r="L101">
        <v>4</v>
      </c>
      <c r="M101">
        <v>4</v>
      </c>
      <c r="N101">
        <v>5</v>
      </c>
      <c r="O101">
        <v>4</v>
      </c>
      <c r="P101">
        <v>5</v>
      </c>
      <c r="Q101">
        <v>5</v>
      </c>
      <c r="R101">
        <v>5</v>
      </c>
      <c r="S101">
        <v>1</v>
      </c>
      <c r="T101">
        <v>3</v>
      </c>
      <c r="V101">
        <v>6</v>
      </c>
      <c r="W101">
        <v>6</v>
      </c>
      <c r="X101">
        <v>5</v>
      </c>
      <c r="Y101">
        <v>6</v>
      </c>
      <c r="Z101">
        <v>5</v>
      </c>
      <c r="AA101">
        <v>6</v>
      </c>
      <c r="AB101">
        <v>5</v>
      </c>
      <c r="AC101">
        <v>1</v>
      </c>
      <c r="AD101">
        <v>5</v>
      </c>
      <c r="AE101" s="48">
        <f t="shared" si="49"/>
        <v>5.5</v>
      </c>
      <c r="AF101" s="35">
        <v>5</v>
      </c>
      <c r="AG101">
        <v>6</v>
      </c>
      <c r="AH101">
        <v>5</v>
      </c>
      <c r="AI101">
        <v>5</v>
      </c>
      <c r="AJ101">
        <v>6</v>
      </c>
      <c r="AK101">
        <v>5</v>
      </c>
      <c r="AL101">
        <v>5</v>
      </c>
      <c r="AM101">
        <v>5</v>
      </c>
      <c r="AN101" s="48">
        <f t="shared" si="47"/>
        <v>5.25</v>
      </c>
      <c r="AO101">
        <v>5</v>
      </c>
      <c r="AP101">
        <v>5</v>
      </c>
      <c r="AQ101">
        <v>5</v>
      </c>
      <c r="AR101">
        <v>5</v>
      </c>
      <c r="AS101">
        <v>5</v>
      </c>
      <c r="AT101">
        <v>6</v>
      </c>
      <c r="AU101" s="48">
        <f t="shared" si="48"/>
        <v>5</v>
      </c>
      <c r="AV101">
        <v>5</v>
      </c>
      <c r="AW101">
        <f t="shared" si="62"/>
        <v>5.25</v>
      </c>
      <c r="AX101">
        <f t="shared" si="63"/>
        <v>1</v>
      </c>
      <c r="AY101">
        <f t="shared" si="57"/>
        <v>5.5</v>
      </c>
      <c r="AZ101">
        <f t="shared" si="64"/>
        <v>1</v>
      </c>
      <c r="BA101" t="s">
        <v>61</v>
      </c>
      <c r="BB101" t="s">
        <v>110</v>
      </c>
      <c r="BC101" t="s">
        <v>111</v>
      </c>
      <c r="BD101">
        <v>1</v>
      </c>
      <c r="BF101">
        <f t="shared" si="65"/>
        <v>1</v>
      </c>
      <c r="BG101">
        <v>1</v>
      </c>
      <c r="BH101">
        <v>2</v>
      </c>
      <c r="BI101">
        <f t="shared" si="58"/>
        <v>1</v>
      </c>
      <c r="BJ101" t="s">
        <v>64</v>
      </c>
      <c r="BK101" t="s">
        <v>65</v>
      </c>
      <c r="BL101" s="1">
        <v>4.3749999999999995E-3</v>
      </c>
      <c r="BM101" t="s">
        <v>517</v>
      </c>
      <c r="BN101" s="5" t="s">
        <v>736</v>
      </c>
      <c r="BO101" s="5" t="s">
        <v>1153</v>
      </c>
      <c r="BP101" s="11" t="b">
        <f t="shared" ref="BP101:BU110" ca="1" si="70">ISNUMBER(SEARCH(BP$2,$BO101))</f>
        <v>0</v>
      </c>
      <c r="BQ101" s="11" t="b">
        <f t="shared" ca="1" si="70"/>
        <v>0</v>
      </c>
      <c r="BR101" s="11" t="b">
        <f t="shared" ca="1" si="70"/>
        <v>0</v>
      </c>
      <c r="BS101" s="11" t="b">
        <f t="shared" ca="1" si="70"/>
        <v>0</v>
      </c>
      <c r="BT101" s="11" t="b">
        <f t="shared" ca="1" si="70"/>
        <v>0</v>
      </c>
      <c r="BU101" s="11" t="b">
        <f t="shared" ca="1" si="70"/>
        <v>0</v>
      </c>
      <c r="BV101" s="5" t="s">
        <v>1056</v>
      </c>
      <c r="BX101" s="11" t="b">
        <f t="shared" ca="1" si="66"/>
        <v>1</v>
      </c>
      <c r="BY101" s="11" t="b">
        <f t="shared" si="68"/>
        <v>1</v>
      </c>
      <c r="BZ101" s="11" t="b">
        <f t="shared" ref="BZ101:CM110" ca="1" si="71">ISNUMBER(SEARCH(BZ$2,$BV101))</f>
        <v>0</v>
      </c>
      <c r="CA101" s="11" t="b">
        <f t="shared" ca="1" si="71"/>
        <v>0</v>
      </c>
      <c r="CB101" s="11" t="b">
        <f t="shared" ca="1" si="71"/>
        <v>0</v>
      </c>
      <c r="CC101" s="11" t="b">
        <f t="shared" ca="1" si="71"/>
        <v>0</v>
      </c>
      <c r="CD101" s="11" t="b">
        <f t="shared" ca="1" si="71"/>
        <v>0</v>
      </c>
      <c r="CE101" s="11" t="b">
        <f t="shared" ca="1" si="71"/>
        <v>0</v>
      </c>
      <c r="CF101" s="11" t="b">
        <f t="shared" ca="1" si="71"/>
        <v>0</v>
      </c>
      <c r="CG101" s="11" t="b">
        <f t="shared" ca="1" si="71"/>
        <v>0</v>
      </c>
      <c r="CH101" s="11" t="b">
        <f t="shared" ca="1" si="71"/>
        <v>0</v>
      </c>
      <c r="CI101" s="11" t="b">
        <f t="shared" ca="1" si="71"/>
        <v>0</v>
      </c>
      <c r="CJ101" s="11" t="b">
        <f t="shared" ca="1" si="71"/>
        <v>0</v>
      </c>
      <c r="CK101" s="11" t="b">
        <f t="shared" ca="1" si="71"/>
        <v>0</v>
      </c>
      <c r="CL101" s="11" t="b">
        <f t="shared" ca="1" si="71"/>
        <v>0</v>
      </c>
      <c r="CM101" s="11" t="b">
        <f t="shared" ca="1" si="71"/>
        <v>0</v>
      </c>
      <c r="CN101" s="11" t="b">
        <f t="shared" ca="1" si="69"/>
        <v>0</v>
      </c>
      <c r="CO101" s="11" t="b">
        <f t="shared" ca="1" si="67"/>
        <v>0</v>
      </c>
      <c r="CP101" t="s">
        <v>518</v>
      </c>
    </row>
    <row r="102" spans="1:94">
      <c r="A102" t="s">
        <v>519</v>
      </c>
      <c r="B102" t="s">
        <v>520</v>
      </c>
      <c r="C102" t="s">
        <v>281</v>
      </c>
      <c r="D102" t="s">
        <v>70</v>
      </c>
      <c r="E102" t="s">
        <v>71</v>
      </c>
      <c r="F102" t="s">
        <v>56</v>
      </c>
      <c r="G102" t="s">
        <v>96</v>
      </c>
      <c r="H102" t="s">
        <v>521</v>
      </c>
      <c r="I102" t="str">
        <f t="shared" si="61"/>
        <v>Winshester</v>
      </c>
      <c r="J102" t="s">
        <v>59</v>
      </c>
      <c r="K102" t="s">
        <v>98</v>
      </c>
      <c r="L102">
        <v>5</v>
      </c>
      <c r="M102">
        <v>3</v>
      </c>
      <c r="N102">
        <v>4</v>
      </c>
      <c r="O102">
        <v>4</v>
      </c>
      <c r="P102">
        <v>3</v>
      </c>
      <c r="Q102">
        <v>5</v>
      </c>
      <c r="R102">
        <v>0</v>
      </c>
      <c r="S102">
        <v>1</v>
      </c>
      <c r="T102">
        <v>2</v>
      </c>
      <c r="V102">
        <v>5</v>
      </c>
      <c r="W102">
        <v>2</v>
      </c>
      <c r="X102">
        <v>5</v>
      </c>
      <c r="Y102">
        <v>5</v>
      </c>
      <c r="Z102">
        <v>5</v>
      </c>
      <c r="AA102">
        <v>6</v>
      </c>
      <c r="AB102">
        <v>5</v>
      </c>
      <c r="AC102">
        <v>1</v>
      </c>
      <c r="AD102">
        <v>5</v>
      </c>
      <c r="AE102" s="48">
        <f t="shared" si="49"/>
        <v>4.75</v>
      </c>
      <c r="AF102" s="35">
        <v>3</v>
      </c>
      <c r="AG102">
        <v>1</v>
      </c>
      <c r="AH102">
        <v>3</v>
      </c>
      <c r="AI102">
        <v>3</v>
      </c>
      <c r="AJ102">
        <v>4</v>
      </c>
      <c r="AK102">
        <v>3</v>
      </c>
      <c r="AL102">
        <v>4</v>
      </c>
      <c r="AM102">
        <v>5</v>
      </c>
      <c r="AN102" s="48">
        <f t="shared" si="47"/>
        <v>3.25</v>
      </c>
      <c r="AO102">
        <v>3</v>
      </c>
      <c r="AP102">
        <v>4</v>
      </c>
      <c r="AQ102">
        <v>4</v>
      </c>
      <c r="AR102">
        <v>4</v>
      </c>
      <c r="AS102">
        <v>4</v>
      </c>
      <c r="AT102">
        <v>6</v>
      </c>
      <c r="AU102" s="48">
        <f t="shared" si="48"/>
        <v>3.8</v>
      </c>
      <c r="AV102">
        <v>6</v>
      </c>
      <c r="AW102">
        <f t="shared" si="62"/>
        <v>3.25</v>
      </c>
      <c r="AX102">
        <f t="shared" si="63"/>
        <v>1</v>
      </c>
      <c r="AY102">
        <f t="shared" si="57"/>
        <v>4.75</v>
      </c>
      <c r="AZ102">
        <f t="shared" si="64"/>
        <v>1</v>
      </c>
      <c r="BA102" t="s">
        <v>86</v>
      </c>
      <c r="BB102" t="s">
        <v>522</v>
      </c>
      <c r="BC102" t="s">
        <v>523</v>
      </c>
      <c r="BD102">
        <v>1</v>
      </c>
      <c r="BF102">
        <f t="shared" si="65"/>
        <v>1</v>
      </c>
      <c r="BG102">
        <v>1</v>
      </c>
      <c r="BH102">
        <v>2</v>
      </c>
      <c r="BI102">
        <f t="shared" si="58"/>
        <v>1</v>
      </c>
      <c r="BJ102" t="s">
        <v>524</v>
      </c>
      <c r="BK102" t="s">
        <v>157</v>
      </c>
      <c r="BL102" s="1">
        <v>3.5532407407407405E-3</v>
      </c>
      <c r="BN102" s="5" t="s">
        <v>1041</v>
      </c>
      <c r="BP102" s="11" t="b">
        <f t="shared" ca="1" si="70"/>
        <v>0</v>
      </c>
      <c r="BQ102" s="11" t="b">
        <f t="shared" ca="1" si="70"/>
        <v>0</v>
      </c>
      <c r="BR102" s="11" t="b">
        <f t="shared" ca="1" si="70"/>
        <v>0</v>
      </c>
      <c r="BS102" s="11" t="b">
        <f t="shared" ca="1" si="70"/>
        <v>0</v>
      </c>
      <c r="BT102" s="11" t="b">
        <f t="shared" ca="1" si="70"/>
        <v>0</v>
      </c>
      <c r="BU102" s="11" t="b">
        <f t="shared" ca="1" si="70"/>
        <v>0</v>
      </c>
      <c r="BX102" s="11" t="b">
        <f t="shared" ca="1" si="66"/>
        <v>0</v>
      </c>
      <c r="BY102" s="11" t="b">
        <f t="shared" si="68"/>
        <v>0</v>
      </c>
      <c r="BZ102" s="11" t="b">
        <f t="shared" ca="1" si="71"/>
        <v>0</v>
      </c>
      <c r="CA102" s="11" t="b">
        <f t="shared" ca="1" si="71"/>
        <v>0</v>
      </c>
      <c r="CB102" s="11" t="b">
        <f t="shared" ca="1" si="71"/>
        <v>0</v>
      </c>
      <c r="CC102" s="11" t="b">
        <f t="shared" ca="1" si="71"/>
        <v>0</v>
      </c>
      <c r="CD102" s="11" t="b">
        <f t="shared" ca="1" si="71"/>
        <v>0</v>
      </c>
      <c r="CE102" s="11" t="b">
        <f t="shared" ca="1" si="71"/>
        <v>0</v>
      </c>
      <c r="CF102" s="11" t="b">
        <f t="shared" ca="1" si="71"/>
        <v>0</v>
      </c>
      <c r="CG102" s="11" t="b">
        <f t="shared" ca="1" si="71"/>
        <v>0</v>
      </c>
      <c r="CH102" s="11" t="b">
        <f t="shared" ca="1" si="71"/>
        <v>0</v>
      </c>
      <c r="CI102" s="11" t="b">
        <f t="shared" ca="1" si="71"/>
        <v>0</v>
      </c>
      <c r="CJ102" s="11" t="b">
        <f t="shared" ca="1" si="71"/>
        <v>0</v>
      </c>
      <c r="CK102" s="11" t="b">
        <f t="shared" ca="1" si="71"/>
        <v>0</v>
      </c>
      <c r="CL102" s="11" t="b">
        <f t="shared" ca="1" si="71"/>
        <v>0</v>
      </c>
      <c r="CM102" s="11" t="b">
        <f t="shared" ca="1" si="71"/>
        <v>0</v>
      </c>
      <c r="CN102" s="11" t="b">
        <f t="shared" ca="1" si="69"/>
        <v>0</v>
      </c>
      <c r="CO102" s="11" t="b">
        <f t="shared" ca="1" si="67"/>
        <v>0</v>
      </c>
    </row>
    <row r="103" spans="1:94">
      <c r="A103" t="s">
        <v>547</v>
      </c>
      <c r="B103" t="s">
        <v>548</v>
      </c>
      <c r="C103" t="s">
        <v>281</v>
      </c>
      <c r="D103" t="s">
        <v>81</v>
      </c>
      <c r="E103" t="s">
        <v>144</v>
      </c>
      <c r="F103" t="s">
        <v>83</v>
      </c>
      <c r="G103" t="s">
        <v>96</v>
      </c>
      <c r="H103" t="s">
        <v>109</v>
      </c>
      <c r="I103" t="str">
        <f t="shared" si="61"/>
        <v>UK</v>
      </c>
      <c r="J103" t="s">
        <v>74</v>
      </c>
      <c r="K103" t="s">
        <v>98</v>
      </c>
      <c r="L103">
        <v>4</v>
      </c>
      <c r="M103">
        <v>3</v>
      </c>
      <c r="N103">
        <v>5</v>
      </c>
      <c r="O103">
        <v>2</v>
      </c>
      <c r="P103">
        <v>5</v>
      </c>
      <c r="Q103">
        <v>4</v>
      </c>
      <c r="R103">
        <v>4</v>
      </c>
      <c r="S103">
        <v>1</v>
      </c>
      <c r="T103">
        <v>2</v>
      </c>
      <c r="V103">
        <v>5</v>
      </c>
      <c r="W103">
        <v>5</v>
      </c>
      <c r="X103">
        <v>4</v>
      </c>
      <c r="Y103">
        <v>6</v>
      </c>
      <c r="Z103">
        <v>5</v>
      </c>
      <c r="AA103">
        <v>6</v>
      </c>
      <c r="AB103">
        <v>4</v>
      </c>
      <c r="AC103">
        <v>0</v>
      </c>
      <c r="AD103">
        <v>6</v>
      </c>
      <c r="AE103" s="48">
        <f t="shared" si="49"/>
        <v>5.125</v>
      </c>
      <c r="AF103" s="35">
        <v>5</v>
      </c>
      <c r="AG103">
        <v>4</v>
      </c>
      <c r="AH103">
        <v>4</v>
      </c>
      <c r="AI103">
        <v>4</v>
      </c>
      <c r="AJ103">
        <v>6</v>
      </c>
      <c r="AK103">
        <v>6</v>
      </c>
      <c r="AL103">
        <v>6</v>
      </c>
      <c r="AM103">
        <v>5</v>
      </c>
      <c r="AN103" s="48">
        <f t="shared" si="47"/>
        <v>5</v>
      </c>
      <c r="AO103">
        <v>3</v>
      </c>
      <c r="AP103">
        <v>4</v>
      </c>
      <c r="AQ103">
        <v>4</v>
      </c>
      <c r="AR103">
        <v>3</v>
      </c>
      <c r="AS103">
        <v>4</v>
      </c>
      <c r="AT103">
        <v>6</v>
      </c>
      <c r="AU103" s="48">
        <f t="shared" si="48"/>
        <v>3.6</v>
      </c>
      <c r="AV103">
        <v>6</v>
      </c>
      <c r="AW103">
        <f t="shared" si="62"/>
        <v>5</v>
      </c>
      <c r="AX103">
        <f t="shared" si="63"/>
        <v>1</v>
      </c>
      <c r="AY103">
        <f t="shared" si="57"/>
        <v>5.125</v>
      </c>
      <c r="AZ103">
        <f t="shared" si="64"/>
        <v>1</v>
      </c>
      <c r="BA103" t="s">
        <v>86</v>
      </c>
      <c r="BB103" t="s">
        <v>392</v>
      </c>
      <c r="BC103" t="s">
        <v>393</v>
      </c>
      <c r="BD103">
        <v>3</v>
      </c>
      <c r="BF103">
        <f t="shared" si="65"/>
        <v>3</v>
      </c>
      <c r="BG103">
        <v>1</v>
      </c>
      <c r="BH103">
        <v>3</v>
      </c>
      <c r="BI103">
        <f t="shared" si="58"/>
        <v>1</v>
      </c>
      <c r="BJ103" t="s">
        <v>106</v>
      </c>
      <c r="BK103" t="s">
        <v>90</v>
      </c>
      <c r="BL103" s="1">
        <v>2.6620370370370374E-3</v>
      </c>
      <c r="BM103" t="s">
        <v>549</v>
      </c>
      <c r="BN103" s="5" t="s">
        <v>736</v>
      </c>
      <c r="BO103" s="5" t="s">
        <v>1144</v>
      </c>
      <c r="BP103" s="11" t="b">
        <f t="shared" ca="1" si="70"/>
        <v>1</v>
      </c>
      <c r="BQ103" s="11" t="b">
        <f t="shared" ca="1" si="70"/>
        <v>0</v>
      </c>
      <c r="BR103" s="11" t="b">
        <f t="shared" ca="1" si="70"/>
        <v>0</v>
      </c>
      <c r="BS103" s="11" t="b">
        <f t="shared" ca="1" si="70"/>
        <v>0</v>
      </c>
      <c r="BT103" s="11" t="b">
        <f t="shared" ca="1" si="70"/>
        <v>0</v>
      </c>
      <c r="BU103" s="11" t="b">
        <f t="shared" ca="1" si="70"/>
        <v>0</v>
      </c>
      <c r="BX103" s="11" t="b">
        <f t="shared" ca="1" si="66"/>
        <v>0</v>
      </c>
      <c r="BY103" s="11" t="b">
        <f t="shared" si="68"/>
        <v>0</v>
      </c>
      <c r="BZ103" s="11" t="b">
        <f t="shared" ca="1" si="71"/>
        <v>0</v>
      </c>
      <c r="CA103" s="11" t="b">
        <f t="shared" ca="1" si="71"/>
        <v>0</v>
      </c>
      <c r="CB103" s="11" t="b">
        <f t="shared" ca="1" si="71"/>
        <v>0</v>
      </c>
      <c r="CC103" s="11" t="b">
        <f t="shared" ca="1" si="71"/>
        <v>0</v>
      </c>
      <c r="CD103" s="11" t="b">
        <f t="shared" ca="1" si="71"/>
        <v>0</v>
      </c>
      <c r="CE103" s="11" t="b">
        <f t="shared" ca="1" si="71"/>
        <v>0</v>
      </c>
      <c r="CF103" s="11" t="b">
        <f t="shared" ca="1" si="71"/>
        <v>0</v>
      </c>
      <c r="CG103" s="11" t="b">
        <f t="shared" ca="1" si="71"/>
        <v>0</v>
      </c>
      <c r="CH103" s="11" t="b">
        <f t="shared" ca="1" si="71"/>
        <v>0</v>
      </c>
      <c r="CI103" s="11" t="b">
        <f t="shared" ca="1" si="71"/>
        <v>0</v>
      </c>
      <c r="CJ103" s="11" t="b">
        <f t="shared" ca="1" si="71"/>
        <v>0</v>
      </c>
      <c r="CK103" s="11" t="b">
        <f t="shared" ca="1" si="71"/>
        <v>0</v>
      </c>
      <c r="CL103" s="11" t="b">
        <f t="shared" ca="1" si="71"/>
        <v>0</v>
      </c>
      <c r="CM103" s="11" t="b">
        <f t="shared" ca="1" si="71"/>
        <v>0</v>
      </c>
      <c r="CN103" s="11" t="b">
        <f t="shared" ca="1" si="69"/>
        <v>0</v>
      </c>
      <c r="CO103" s="11" t="b">
        <f t="shared" ca="1" si="67"/>
        <v>0</v>
      </c>
      <c r="CP103" t="s">
        <v>169</v>
      </c>
    </row>
    <row r="104" spans="1:94">
      <c r="A104" t="s">
        <v>550</v>
      </c>
      <c r="B104" t="s">
        <v>551</v>
      </c>
      <c r="C104" t="s">
        <v>281</v>
      </c>
      <c r="D104" t="s">
        <v>70</v>
      </c>
      <c r="E104" t="s">
        <v>71</v>
      </c>
      <c r="F104" t="s">
        <v>116</v>
      </c>
      <c r="G104" t="s">
        <v>96</v>
      </c>
      <c r="H104" t="s">
        <v>84</v>
      </c>
      <c r="I104" t="str">
        <f t="shared" si="61"/>
        <v>United States</v>
      </c>
      <c r="J104" t="s">
        <v>74</v>
      </c>
      <c r="K104" t="s">
        <v>60</v>
      </c>
      <c r="L104">
        <v>3</v>
      </c>
      <c r="M104">
        <v>1</v>
      </c>
      <c r="N104">
        <v>3</v>
      </c>
      <c r="O104">
        <v>2</v>
      </c>
      <c r="P104">
        <v>4</v>
      </c>
      <c r="Q104">
        <v>4</v>
      </c>
      <c r="R104">
        <v>3</v>
      </c>
      <c r="S104">
        <v>1</v>
      </c>
      <c r="T104">
        <v>3</v>
      </c>
      <c r="V104">
        <v>2</v>
      </c>
      <c r="W104">
        <v>3</v>
      </c>
      <c r="X104">
        <v>2</v>
      </c>
      <c r="Y104">
        <v>5</v>
      </c>
      <c r="Z104">
        <v>5</v>
      </c>
      <c r="AA104">
        <v>5</v>
      </c>
      <c r="AB104">
        <v>3</v>
      </c>
      <c r="AC104">
        <v>4</v>
      </c>
      <c r="AD104">
        <v>2</v>
      </c>
      <c r="AE104" s="48">
        <f t="shared" si="49"/>
        <v>3.375</v>
      </c>
      <c r="AF104" s="35">
        <v>6</v>
      </c>
      <c r="AG104">
        <v>4</v>
      </c>
      <c r="AH104">
        <v>3</v>
      </c>
      <c r="AI104">
        <v>4</v>
      </c>
      <c r="AJ104">
        <v>5</v>
      </c>
      <c r="AK104">
        <v>5</v>
      </c>
      <c r="AL104">
        <v>5</v>
      </c>
      <c r="AM104">
        <v>6</v>
      </c>
      <c r="AN104" s="48">
        <f t="shared" si="47"/>
        <v>4.75</v>
      </c>
      <c r="AO104">
        <v>5</v>
      </c>
      <c r="AP104">
        <v>4</v>
      </c>
      <c r="AQ104">
        <v>4</v>
      </c>
      <c r="AR104">
        <v>4</v>
      </c>
      <c r="AS104">
        <v>4</v>
      </c>
      <c r="AT104">
        <v>6</v>
      </c>
      <c r="AU104" s="48">
        <f t="shared" si="48"/>
        <v>4.2</v>
      </c>
      <c r="AV104">
        <v>6</v>
      </c>
      <c r="AW104">
        <f t="shared" si="62"/>
        <v>4.75</v>
      </c>
      <c r="AX104">
        <f t="shared" si="63"/>
        <v>1</v>
      </c>
      <c r="AY104">
        <f t="shared" si="57"/>
        <v>3.375</v>
      </c>
      <c r="AZ104">
        <f t="shared" si="64"/>
        <v>1</v>
      </c>
      <c r="BA104" t="s">
        <v>297</v>
      </c>
      <c r="BB104" t="s">
        <v>552</v>
      </c>
      <c r="BC104" t="s">
        <v>412</v>
      </c>
      <c r="BD104">
        <v>1</v>
      </c>
      <c r="BF104">
        <f t="shared" si="65"/>
        <v>1</v>
      </c>
      <c r="BG104">
        <v>1</v>
      </c>
      <c r="BH104">
        <v>1</v>
      </c>
      <c r="BI104">
        <f t="shared" si="58"/>
        <v>0</v>
      </c>
      <c r="BJ104" t="s">
        <v>553</v>
      </c>
      <c r="BK104" t="s">
        <v>301</v>
      </c>
      <c r="BL104" s="1">
        <v>4.1319444444444442E-3</v>
      </c>
      <c r="BN104" s="5" t="s">
        <v>1041</v>
      </c>
      <c r="BP104" s="11" t="b">
        <f t="shared" ca="1" si="70"/>
        <v>0</v>
      </c>
      <c r="BQ104" s="11" t="b">
        <f t="shared" ca="1" si="70"/>
        <v>0</v>
      </c>
      <c r="BR104" s="11" t="b">
        <f t="shared" ca="1" si="70"/>
        <v>0</v>
      </c>
      <c r="BS104" s="11" t="b">
        <f t="shared" ca="1" si="70"/>
        <v>0</v>
      </c>
      <c r="BT104" s="11" t="b">
        <f t="shared" ca="1" si="70"/>
        <v>0</v>
      </c>
      <c r="BU104" s="11" t="b">
        <f t="shared" ca="1" si="70"/>
        <v>0</v>
      </c>
      <c r="BX104" s="11" t="b">
        <f t="shared" ca="1" si="66"/>
        <v>0</v>
      </c>
      <c r="BY104" s="11" t="b">
        <f t="shared" si="68"/>
        <v>0</v>
      </c>
      <c r="BZ104" s="11" t="b">
        <f t="shared" ca="1" si="71"/>
        <v>0</v>
      </c>
      <c r="CA104" s="11" t="b">
        <f t="shared" ca="1" si="71"/>
        <v>0</v>
      </c>
      <c r="CB104" s="11" t="b">
        <f t="shared" ca="1" si="71"/>
        <v>0</v>
      </c>
      <c r="CC104" s="11" t="b">
        <f t="shared" ca="1" si="71"/>
        <v>0</v>
      </c>
      <c r="CD104" s="11" t="b">
        <f t="shared" ca="1" si="71"/>
        <v>0</v>
      </c>
      <c r="CE104" s="11" t="b">
        <f t="shared" ca="1" si="71"/>
        <v>0</v>
      </c>
      <c r="CF104" s="11" t="b">
        <f t="shared" ca="1" si="71"/>
        <v>0</v>
      </c>
      <c r="CG104" s="11" t="b">
        <f t="shared" ca="1" si="71"/>
        <v>0</v>
      </c>
      <c r="CH104" s="11" t="b">
        <f t="shared" ca="1" si="71"/>
        <v>0</v>
      </c>
      <c r="CI104" s="11" t="b">
        <f t="shared" ca="1" si="71"/>
        <v>0</v>
      </c>
      <c r="CJ104" s="11" t="b">
        <f t="shared" ca="1" si="71"/>
        <v>0</v>
      </c>
      <c r="CK104" s="11" t="b">
        <f t="shared" ca="1" si="71"/>
        <v>0</v>
      </c>
      <c r="CL104" s="11" t="b">
        <f t="shared" ca="1" si="71"/>
        <v>0</v>
      </c>
      <c r="CM104" s="11" t="b">
        <f t="shared" ca="1" si="71"/>
        <v>0</v>
      </c>
      <c r="CN104" s="11" t="b">
        <f t="shared" ca="1" si="69"/>
        <v>0</v>
      </c>
      <c r="CO104" s="11" t="b">
        <f t="shared" ca="1" si="67"/>
        <v>0</v>
      </c>
    </row>
    <row r="105" spans="1:94">
      <c r="A105" t="s">
        <v>554</v>
      </c>
      <c r="B105" t="s">
        <v>555</v>
      </c>
      <c r="C105" t="s">
        <v>281</v>
      </c>
      <c r="D105" t="s">
        <v>70</v>
      </c>
      <c r="E105" t="s">
        <v>71</v>
      </c>
      <c r="F105" t="s">
        <v>56</v>
      </c>
      <c r="G105" t="s">
        <v>96</v>
      </c>
      <c r="H105" t="s">
        <v>125</v>
      </c>
      <c r="I105" t="str">
        <f t="shared" si="61"/>
        <v>United Kingdom</v>
      </c>
      <c r="J105" t="s">
        <v>59</v>
      </c>
      <c r="K105" t="s">
        <v>98</v>
      </c>
      <c r="L105">
        <v>4</v>
      </c>
      <c r="M105">
        <v>4</v>
      </c>
      <c r="N105">
        <v>4</v>
      </c>
      <c r="O105">
        <v>3</v>
      </c>
      <c r="P105">
        <v>5</v>
      </c>
      <c r="Q105">
        <v>5</v>
      </c>
      <c r="R105">
        <v>6</v>
      </c>
      <c r="S105">
        <v>1</v>
      </c>
      <c r="T105">
        <v>2</v>
      </c>
      <c r="V105">
        <v>2</v>
      </c>
      <c r="W105">
        <v>1</v>
      </c>
      <c r="X105">
        <v>1</v>
      </c>
      <c r="Y105">
        <v>4</v>
      </c>
      <c r="Z105">
        <v>4</v>
      </c>
      <c r="AA105">
        <v>4</v>
      </c>
      <c r="AB105">
        <v>0</v>
      </c>
      <c r="AC105">
        <v>6</v>
      </c>
      <c r="AD105">
        <v>0</v>
      </c>
      <c r="AE105" s="48">
        <f t="shared" si="49"/>
        <v>2</v>
      </c>
      <c r="AF105" s="35">
        <v>4</v>
      </c>
      <c r="AG105">
        <v>4</v>
      </c>
      <c r="AH105">
        <v>4</v>
      </c>
      <c r="AI105">
        <v>4</v>
      </c>
      <c r="AJ105">
        <v>4</v>
      </c>
      <c r="AK105">
        <v>4</v>
      </c>
      <c r="AL105">
        <v>4</v>
      </c>
      <c r="AM105">
        <v>4</v>
      </c>
      <c r="AN105" s="48">
        <f t="shared" si="47"/>
        <v>4</v>
      </c>
      <c r="AO105">
        <v>3</v>
      </c>
      <c r="AP105">
        <v>4</v>
      </c>
      <c r="AQ105">
        <v>4</v>
      </c>
      <c r="AR105">
        <v>3</v>
      </c>
      <c r="AS105">
        <v>3</v>
      </c>
      <c r="AT105">
        <v>6</v>
      </c>
      <c r="AU105" s="48">
        <f t="shared" si="48"/>
        <v>3.4</v>
      </c>
      <c r="AV105">
        <v>4</v>
      </c>
      <c r="AW105">
        <f t="shared" si="62"/>
        <v>4</v>
      </c>
      <c r="AX105">
        <f t="shared" si="63"/>
        <v>1</v>
      </c>
      <c r="AY105">
        <f t="shared" si="57"/>
        <v>2</v>
      </c>
      <c r="AZ105">
        <f t="shared" si="64"/>
        <v>0</v>
      </c>
      <c r="BA105" t="s">
        <v>86</v>
      </c>
      <c r="BB105" t="s">
        <v>556</v>
      </c>
      <c r="BC105" t="s">
        <v>557</v>
      </c>
      <c r="BD105">
        <v>0</v>
      </c>
      <c r="BE105">
        <v>1</v>
      </c>
      <c r="BF105">
        <f t="shared" si="65"/>
        <v>1</v>
      </c>
      <c r="BG105">
        <v>1</v>
      </c>
      <c r="BH105">
        <v>2</v>
      </c>
      <c r="BI105">
        <f t="shared" si="58"/>
        <v>1</v>
      </c>
      <c r="BJ105" t="s">
        <v>106</v>
      </c>
      <c r="BK105" t="s">
        <v>90</v>
      </c>
      <c r="BL105" s="1">
        <v>7.0254629629629634E-3</v>
      </c>
      <c r="BM105" t="s">
        <v>558</v>
      </c>
      <c r="BN105" s="5" t="s">
        <v>1042</v>
      </c>
      <c r="BP105" s="11" t="b">
        <f t="shared" ca="1" si="70"/>
        <v>0</v>
      </c>
      <c r="BQ105" s="11" t="b">
        <f t="shared" ca="1" si="70"/>
        <v>0</v>
      </c>
      <c r="BR105" s="11" t="b">
        <f t="shared" ca="1" si="70"/>
        <v>0</v>
      </c>
      <c r="BS105" s="11" t="b">
        <f t="shared" ca="1" si="70"/>
        <v>0</v>
      </c>
      <c r="BT105" s="11" t="b">
        <f t="shared" ca="1" si="70"/>
        <v>0</v>
      </c>
      <c r="BU105" s="11" t="b">
        <f t="shared" ca="1" si="70"/>
        <v>0</v>
      </c>
      <c r="BV105" s="5" t="s">
        <v>1065</v>
      </c>
      <c r="BX105" s="11" t="b">
        <f t="shared" ca="1" si="66"/>
        <v>0</v>
      </c>
      <c r="BY105" s="11" t="b">
        <f t="shared" si="68"/>
        <v>0</v>
      </c>
      <c r="BZ105" s="11" t="b">
        <f t="shared" ca="1" si="71"/>
        <v>0</v>
      </c>
      <c r="CA105" s="11" t="b">
        <f t="shared" ca="1" si="71"/>
        <v>0</v>
      </c>
      <c r="CB105" s="11" t="b">
        <f t="shared" ca="1" si="71"/>
        <v>0</v>
      </c>
      <c r="CC105" s="11" t="b">
        <f t="shared" ca="1" si="71"/>
        <v>0</v>
      </c>
      <c r="CD105" s="11" t="b">
        <f t="shared" ca="1" si="71"/>
        <v>0</v>
      </c>
      <c r="CE105" s="11" t="b">
        <f t="shared" ca="1" si="71"/>
        <v>0</v>
      </c>
      <c r="CF105" s="11" t="b">
        <f t="shared" ca="1" si="71"/>
        <v>0</v>
      </c>
      <c r="CG105" s="11" t="b">
        <f t="shared" ca="1" si="71"/>
        <v>0</v>
      </c>
      <c r="CH105" s="11" t="b">
        <f t="shared" ca="1" si="71"/>
        <v>0</v>
      </c>
      <c r="CI105" s="11" t="b">
        <f t="shared" ca="1" si="71"/>
        <v>0</v>
      </c>
      <c r="CJ105" s="11" t="b">
        <f t="shared" ca="1" si="71"/>
        <v>0</v>
      </c>
      <c r="CK105" s="11" t="b">
        <f t="shared" ca="1" si="71"/>
        <v>0</v>
      </c>
      <c r="CL105" s="11" t="b">
        <f t="shared" ca="1" si="71"/>
        <v>0</v>
      </c>
      <c r="CM105" s="11" t="b">
        <f t="shared" ca="1" si="71"/>
        <v>1</v>
      </c>
      <c r="CN105" s="11" t="b">
        <f t="shared" ca="1" si="69"/>
        <v>0</v>
      </c>
      <c r="CO105" s="11" t="b">
        <f t="shared" ca="1" si="67"/>
        <v>0</v>
      </c>
      <c r="CP105" t="s">
        <v>559</v>
      </c>
    </row>
    <row r="106" spans="1:94">
      <c r="A106" t="s">
        <v>566</v>
      </c>
      <c r="B106" t="s">
        <v>567</v>
      </c>
      <c r="C106" t="s">
        <v>562</v>
      </c>
      <c r="D106" t="s">
        <v>70</v>
      </c>
      <c r="E106" t="s">
        <v>71</v>
      </c>
      <c r="F106" t="s">
        <v>56</v>
      </c>
      <c r="G106" t="s">
        <v>96</v>
      </c>
      <c r="H106" t="s">
        <v>97</v>
      </c>
      <c r="I106" t="str">
        <f t="shared" si="61"/>
        <v>uk</v>
      </c>
      <c r="J106" t="s">
        <v>74</v>
      </c>
      <c r="K106" t="s">
        <v>98</v>
      </c>
      <c r="L106">
        <v>3</v>
      </c>
      <c r="M106">
        <v>4</v>
      </c>
      <c r="N106">
        <v>3</v>
      </c>
      <c r="O106">
        <v>4</v>
      </c>
      <c r="P106">
        <v>6</v>
      </c>
      <c r="Q106">
        <v>2</v>
      </c>
      <c r="R106">
        <v>2</v>
      </c>
      <c r="S106">
        <v>1</v>
      </c>
      <c r="T106">
        <v>2</v>
      </c>
      <c r="V106">
        <v>6</v>
      </c>
      <c r="W106">
        <v>6</v>
      </c>
      <c r="X106">
        <v>6</v>
      </c>
      <c r="Y106">
        <v>6</v>
      </c>
      <c r="Z106">
        <v>6</v>
      </c>
      <c r="AA106">
        <v>6</v>
      </c>
      <c r="AB106">
        <v>6</v>
      </c>
      <c r="AC106">
        <v>0</v>
      </c>
      <c r="AD106">
        <v>6</v>
      </c>
      <c r="AE106" s="48">
        <f t="shared" si="49"/>
        <v>6</v>
      </c>
      <c r="AF106" s="35">
        <v>3</v>
      </c>
      <c r="AG106">
        <v>5</v>
      </c>
      <c r="AH106">
        <v>4</v>
      </c>
      <c r="AI106">
        <v>3</v>
      </c>
      <c r="AJ106">
        <v>6</v>
      </c>
      <c r="AK106">
        <v>6</v>
      </c>
      <c r="AL106">
        <v>6</v>
      </c>
      <c r="AM106">
        <v>4</v>
      </c>
      <c r="AN106" s="48">
        <f t="shared" si="47"/>
        <v>4.625</v>
      </c>
      <c r="AO106">
        <v>6</v>
      </c>
      <c r="AP106">
        <v>5</v>
      </c>
      <c r="AQ106">
        <v>6</v>
      </c>
      <c r="AR106">
        <v>2</v>
      </c>
      <c r="AS106">
        <v>5</v>
      </c>
      <c r="AT106">
        <v>6</v>
      </c>
      <c r="AU106" s="48">
        <f t="shared" si="48"/>
        <v>4.8</v>
      </c>
      <c r="AV106">
        <v>6</v>
      </c>
      <c r="AW106">
        <f t="shared" si="62"/>
        <v>4.625</v>
      </c>
      <c r="AX106">
        <f t="shared" si="63"/>
        <v>1</v>
      </c>
      <c r="AY106">
        <f t="shared" si="57"/>
        <v>6</v>
      </c>
      <c r="AZ106">
        <f t="shared" si="64"/>
        <v>1</v>
      </c>
      <c r="BA106" t="s">
        <v>297</v>
      </c>
      <c r="BB106" t="s">
        <v>335</v>
      </c>
      <c r="BC106" t="s">
        <v>336</v>
      </c>
      <c r="BD106">
        <v>1</v>
      </c>
      <c r="BF106">
        <f t="shared" si="65"/>
        <v>1</v>
      </c>
      <c r="BG106">
        <v>1</v>
      </c>
      <c r="BH106">
        <v>4</v>
      </c>
      <c r="BI106">
        <f t="shared" si="58"/>
        <v>1</v>
      </c>
      <c r="BJ106" t="s">
        <v>545</v>
      </c>
      <c r="BK106" t="s">
        <v>301</v>
      </c>
      <c r="BL106" s="1">
        <v>1.2812499999999999E-2</v>
      </c>
      <c r="BM106" t="s">
        <v>568</v>
      </c>
      <c r="BN106" s="5" t="s">
        <v>736</v>
      </c>
      <c r="BO106" s="5" t="s">
        <v>1146</v>
      </c>
      <c r="BP106" s="11" t="b">
        <f t="shared" ca="1" si="70"/>
        <v>0</v>
      </c>
      <c r="BQ106" s="11" t="b">
        <f t="shared" ca="1" si="70"/>
        <v>0</v>
      </c>
      <c r="BR106" s="11" t="b">
        <f t="shared" ca="1" si="70"/>
        <v>0</v>
      </c>
      <c r="BS106" s="11" t="b">
        <f t="shared" ca="1" si="70"/>
        <v>0</v>
      </c>
      <c r="BT106" s="11" t="b">
        <f t="shared" ca="1" si="70"/>
        <v>0</v>
      </c>
      <c r="BU106" s="11" t="b">
        <f t="shared" ca="1" si="70"/>
        <v>0</v>
      </c>
      <c r="BX106" s="11" t="b">
        <f t="shared" ca="1" si="66"/>
        <v>0</v>
      </c>
      <c r="BY106" s="11" t="b">
        <f t="shared" si="68"/>
        <v>0</v>
      </c>
      <c r="BZ106" s="11" t="b">
        <f t="shared" ca="1" si="71"/>
        <v>0</v>
      </c>
      <c r="CA106" s="11" t="b">
        <f t="shared" ca="1" si="71"/>
        <v>0</v>
      </c>
      <c r="CB106" s="11" t="b">
        <f t="shared" ca="1" si="71"/>
        <v>0</v>
      </c>
      <c r="CC106" s="11" t="b">
        <f t="shared" ca="1" si="71"/>
        <v>0</v>
      </c>
      <c r="CD106" s="11" t="b">
        <f t="shared" ca="1" si="71"/>
        <v>0</v>
      </c>
      <c r="CE106" s="11" t="b">
        <f t="shared" ca="1" si="71"/>
        <v>0</v>
      </c>
      <c r="CF106" s="11" t="b">
        <f t="shared" ca="1" si="71"/>
        <v>0</v>
      </c>
      <c r="CG106" s="11" t="b">
        <f t="shared" ca="1" si="71"/>
        <v>0</v>
      </c>
      <c r="CH106" s="11" t="b">
        <f t="shared" ca="1" si="71"/>
        <v>0</v>
      </c>
      <c r="CI106" s="11" t="b">
        <f t="shared" ca="1" si="71"/>
        <v>0</v>
      </c>
      <c r="CJ106" s="11" t="b">
        <f t="shared" ca="1" si="71"/>
        <v>0</v>
      </c>
      <c r="CK106" s="11" t="b">
        <f t="shared" ca="1" si="71"/>
        <v>0</v>
      </c>
      <c r="CL106" s="11" t="b">
        <f t="shared" ca="1" si="71"/>
        <v>0</v>
      </c>
      <c r="CM106" s="11" t="b">
        <f t="shared" ca="1" si="71"/>
        <v>0</v>
      </c>
      <c r="CN106" s="11" t="b">
        <f t="shared" ca="1" si="69"/>
        <v>0</v>
      </c>
      <c r="CO106" s="11" t="b">
        <f t="shared" ca="1" si="67"/>
        <v>0</v>
      </c>
      <c r="CP106" t="s">
        <v>568</v>
      </c>
    </row>
    <row r="107" spans="1:94">
      <c r="A107" t="s">
        <v>576</v>
      </c>
      <c r="B107" t="s">
        <v>577</v>
      </c>
      <c r="C107" t="s">
        <v>562</v>
      </c>
      <c r="D107" t="s">
        <v>54</v>
      </c>
      <c r="E107" t="s">
        <v>144</v>
      </c>
      <c r="F107" t="s">
        <v>56</v>
      </c>
      <c r="G107" t="s">
        <v>124</v>
      </c>
      <c r="H107" t="s">
        <v>510</v>
      </c>
      <c r="I107" t="str">
        <f t="shared" si="61"/>
        <v>England</v>
      </c>
      <c r="J107" t="s">
        <v>59</v>
      </c>
      <c r="K107" t="s">
        <v>98</v>
      </c>
      <c r="L107">
        <v>4</v>
      </c>
      <c r="M107">
        <v>3</v>
      </c>
      <c r="N107">
        <v>4</v>
      </c>
      <c r="O107">
        <v>4</v>
      </c>
      <c r="P107">
        <v>5</v>
      </c>
      <c r="Q107">
        <v>3</v>
      </c>
      <c r="R107">
        <v>4</v>
      </c>
      <c r="S107">
        <v>1</v>
      </c>
      <c r="T107">
        <v>2</v>
      </c>
      <c r="V107">
        <v>4</v>
      </c>
      <c r="W107">
        <v>4</v>
      </c>
      <c r="X107">
        <v>4</v>
      </c>
      <c r="Y107">
        <v>4</v>
      </c>
      <c r="Z107">
        <v>4</v>
      </c>
      <c r="AA107">
        <v>4</v>
      </c>
      <c r="AB107">
        <v>4</v>
      </c>
      <c r="AC107">
        <v>4</v>
      </c>
      <c r="AD107">
        <v>2</v>
      </c>
      <c r="AE107" s="48">
        <f t="shared" si="49"/>
        <v>3.75</v>
      </c>
      <c r="AF107" s="35">
        <v>4</v>
      </c>
      <c r="AG107">
        <v>3</v>
      </c>
      <c r="AH107">
        <v>4</v>
      </c>
      <c r="AI107">
        <v>4</v>
      </c>
      <c r="AJ107">
        <v>5</v>
      </c>
      <c r="AK107">
        <v>5</v>
      </c>
      <c r="AL107">
        <v>5</v>
      </c>
      <c r="AM107">
        <v>4</v>
      </c>
      <c r="AN107" s="48">
        <f t="shared" si="47"/>
        <v>4.25</v>
      </c>
      <c r="AO107">
        <v>4</v>
      </c>
      <c r="AP107">
        <v>5</v>
      </c>
      <c r="AQ107">
        <v>5</v>
      </c>
      <c r="AR107">
        <v>5</v>
      </c>
      <c r="AS107">
        <v>5</v>
      </c>
      <c r="AT107">
        <v>6</v>
      </c>
      <c r="AU107" s="48">
        <f t="shared" si="48"/>
        <v>4.8</v>
      </c>
      <c r="AV107">
        <v>2</v>
      </c>
      <c r="AW107">
        <f t="shared" si="62"/>
        <v>4.25</v>
      </c>
      <c r="AX107">
        <f t="shared" si="63"/>
        <v>1</v>
      </c>
      <c r="AY107">
        <f t="shared" si="57"/>
        <v>3.75</v>
      </c>
      <c r="AZ107">
        <f t="shared" si="64"/>
        <v>1</v>
      </c>
      <c r="BA107" t="s">
        <v>282</v>
      </c>
      <c r="BB107" t="s">
        <v>228</v>
      </c>
      <c r="BC107" t="s">
        <v>571</v>
      </c>
      <c r="BD107">
        <v>1</v>
      </c>
      <c r="BF107">
        <f t="shared" si="65"/>
        <v>1</v>
      </c>
      <c r="BG107">
        <v>1</v>
      </c>
      <c r="BH107">
        <v>1</v>
      </c>
      <c r="BI107">
        <f t="shared" si="58"/>
        <v>0</v>
      </c>
      <c r="BJ107" t="s">
        <v>292</v>
      </c>
      <c r="BK107" t="s">
        <v>286</v>
      </c>
      <c r="BL107" s="1">
        <v>2.3611111111111111E-3</v>
      </c>
      <c r="BN107" s="5" t="s">
        <v>1041</v>
      </c>
      <c r="BP107" s="11" t="b">
        <f t="shared" ca="1" si="70"/>
        <v>0</v>
      </c>
      <c r="BQ107" s="11" t="b">
        <f t="shared" ca="1" si="70"/>
        <v>0</v>
      </c>
      <c r="BR107" s="11" t="b">
        <f t="shared" ca="1" si="70"/>
        <v>0</v>
      </c>
      <c r="BS107" s="11" t="b">
        <f t="shared" ca="1" si="70"/>
        <v>0</v>
      </c>
      <c r="BT107" s="11" t="b">
        <f t="shared" ca="1" si="70"/>
        <v>0</v>
      </c>
      <c r="BU107" s="11" t="b">
        <f t="shared" ca="1" si="70"/>
        <v>0</v>
      </c>
      <c r="BX107" s="11" t="b">
        <f t="shared" ca="1" si="66"/>
        <v>0</v>
      </c>
      <c r="BY107" s="11" t="b">
        <f t="shared" si="68"/>
        <v>0</v>
      </c>
      <c r="BZ107" s="11" t="b">
        <f t="shared" ca="1" si="71"/>
        <v>0</v>
      </c>
      <c r="CA107" s="11" t="b">
        <f t="shared" ca="1" si="71"/>
        <v>0</v>
      </c>
      <c r="CB107" s="11" t="b">
        <f t="shared" ca="1" si="71"/>
        <v>0</v>
      </c>
      <c r="CC107" s="11" t="b">
        <f t="shared" ca="1" si="71"/>
        <v>0</v>
      </c>
      <c r="CD107" s="11" t="b">
        <f t="shared" ca="1" si="71"/>
        <v>0</v>
      </c>
      <c r="CE107" s="11" t="b">
        <f t="shared" ca="1" si="71"/>
        <v>0</v>
      </c>
      <c r="CF107" s="11" t="b">
        <f t="shared" ca="1" si="71"/>
        <v>0</v>
      </c>
      <c r="CG107" s="11" t="b">
        <f t="shared" ca="1" si="71"/>
        <v>0</v>
      </c>
      <c r="CH107" s="11" t="b">
        <f t="shared" ca="1" si="71"/>
        <v>0</v>
      </c>
      <c r="CI107" s="11" t="b">
        <f t="shared" ca="1" si="71"/>
        <v>0</v>
      </c>
      <c r="CJ107" s="11" t="b">
        <f t="shared" ca="1" si="71"/>
        <v>0</v>
      </c>
      <c r="CK107" s="11" t="b">
        <f t="shared" ca="1" si="71"/>
        <v>0</v>
      </c>
      <c r="CL107" s="11" t="b">
        <f t="shared" ca="1" si="71"/>
        <v>0</v>
      </c>
      <c r="CM107" s="11" t="b">
        <f t="shared" ca="1" si="71"/>
        <v>0</v>
      </c>
      <c r="CN107" s="11" t="b">
        <f t="shared" ca="1" si="69"/>
        <v>0</v>
      </c>
      <c r="CO107" s="11" t="b">
        <f t="shared" ca="1" si="67"/>
        <v>0</v>
      </c>
    </row>
    <row r="108" spans="1:94">
      <c r="A108" t="s">
        <v>578</v>
      </c>
      <c r="B108" t="s">
        <v>579</v>
      </c>
      <c r="C108" t="s">
        <v>562</v>
      </c>
      <c r="D108" t="s">
        <v>81</v>
      </c>
      <c r="E108" t="s">
        <v>55</v>
      </c>
      <c r="F108" t="s">
        <v>56</v>
      </c>
      <c r="G108" t="s">
        <v>72</v>
      </c>
      <c r="H108" t="s">
        <v>84</v>
      </c>
      <c r="I108" t="str">
        <f t="shared" si="61"/>
        <v>United States</v>
      </c>
      <c r="J108" t="s">
        <v>74</v>
      </c>
      <c r="K108" t="s">
        <v>60</v>
      </c>
      <c r="L108">
        <v>5</v>
      </c>
      <c r="M108">
        <v>4</v>
      </c>
      <c r="N108">
        <v>5</v>
      </c>
      <c r="O108">
        <v>1</v>
      </c>
      <c r="P108">
        <v>3</v>
      </c>
      <c r="Q108">
        <v>2</v>
      </c>
      <c r="R108">
        <v>4</v>
      </c>
      <c r="S108">
        <v>1</v>
      </c>
      <c r="T108">
        <v>3</v>
      </c>
      <c r="V108">
        <v>5</v>
      </c>
      <c r="W108">
        <v>3</v>
      </c>
      <c r="X108">
        <v>5</v>
      </c>
      <c r="Y108">
        <v>4</v>
      </c>
      <c r="Z108">
        <v>2</v>
      </c>
      <c r="AA108">
        <v>5</v>
      </c>
      <c r="AB108">
        <v>4</v>
      </c>
      <c r="AC108">
        <v>5</v>
      </c>
      <c r="AD108">
        <v>1</v>
      </c>
      <c r="AE108" s="48">
        <f t="shared" si="49"/>
        <v>3.625</v>
      </c>
      <c r="AF108" s="35">
        <v>5</v>
      </c>
      <c r="AG108">
        <v>3</v>
      </c>
      <c r="AH108">
        <v>4</v>
      </c>
      <c r="AI108">
        <v>6</v>
      </c>
      <c r="AJ108">
        <v>4</v>
      </c>
      <c r="AK108">
        <v>5</v>
      </c>
      <c r="AL108">
        <v>3</v>
      </c>
      <c r="AM108">
        <v>5</v>
      </c>
      <c r="AN108" s="48">
        <f t="shared" si="47"/>
        <v>4.375</v>
      </c>
      <c r="AO108">
        <v>3</v>
      </c>
      <c r="AP108">
        <v>3</v>
      </c>
      <c r="AQ108">
        <v>4</v>
      </c>
      <c r="AR108">
        <v>3</v>
      </c>
      <c r="AS108">
        <v>4</v>
      </c>
      <c r="AT108">
        <v>6</v>
      </c>
      <c r="AU108" s="48">
        <f t="shared" si="48"/>
        <v>3.4</v>
      </c>
      <c r="AV108">
        <v>4</v>
      </c>
      <c r="AW108">
        <f t="shared" si="62"/>
        <v>4.375</v>
      </c>
      <c r="AX108">
        <f t="shared" si="63"/>
        <v>1</v>
      </c>
      <c r="AY108">
        <f t="shared" si="57"/>
        <v>3.625</v>
      </c>
      <c r="AZ108">
        <f t="shared" si="64"/>
        <v>1</v>
      </c>
      <c r="BA108" t="s">
        <v>61</v>
      </c>
      <c r="BB108" t="s">
        <v>580</v>
      </c>
      <c r="BC108" t="s">
        <v>581</v>
      </c>
      <c r="BD108">
        <v>0</v>
      </c>
      <c r="BE108">
        <v>1</v>
      </c>
      <c r="BF108">
        <f t="shared" si="65"/>
        <v>1</v>
      </c>
      <c r="BG108">
        <v>1</v>
      </c>
      <c r="BH108">
        <v>1</v>
      </c>
      <c r="BI108">
        <f t="shared" si="58"/>
        <v>0</v>
      </c>
      <c r="BJ108" t="s">
        <v>64</v>
      </c>
      <c r="BK108" t="s">
        <v>65</v>
      </c>
      <c r="BL108" s="1">
        <v>2.7662037037037034E-3</v>
      </c>
      <c r="BM108" t="s">
        <v>582</v>
      </c>
      <c r="BN108" s="5" t="s">
        <v>1042</v>
      </c>
      <c r="BP108" s="11" t="b">
        <f t="shared" ca="1" si="70"/>
        <v>0</v>
      </c>
      <c r="BQ108" s="11" t="b">
        <f t="shared" ca="1" si="70"/>
        <v>0</v>
      </c>
      <c r="BR108" s="11" t="b">
        <f t="shared" ca="1" si="70"/>
        <v>0</v>
      </c>
      <c r="BS108" s="11" t="b">
        <f t="shared" ca="1" si="70"/>
        <v>0</v>
      </c>
      <c r="BT108" s="11" t="b">
        <f t="shared" ca="1" si="70"/>
        <v>0</v>
      </c>
      <c r="BU108" s="11" t="b">
        <f t="shared" ca="1" si="70"/>
        <v>0</v>
      </c>
      <c r="BV108" s="5" t="s">
        <v>1067</v>
      </c>
      <c r="BX108" s="11" t="b">
        <f t="shared" ca="1" si="66"/>
        <v>0</v>
      </c>
      <c r="BY108" s="11" t="b">
        <f t="shared" si="68"/>
        <v>0</v>
      </c>
      <c r="BZ108" s="11" t="b">
        <f t="shared" ca="1" si="71"/>
        <v>0</v>
      </c>
      <c r="CA108" s="11" t="b">
        <f t="shared" ca="1" si="71"/>
        <v>0</v>
      </c>
      <c r="CB108" s="11" t="b">
        <f t="shared" ca="1" si="71"/>
        <v>0</v>
      </c>
      <c r="CC108" s="11" t="b">
        <f t="shared" ca="1" si="71"/>
        <v>0</v>
      </c>
      <c r="CD108" s="11" t="b">
        <f t="shared" ca="1" si="71"/>
        <v>0</v>
      </c>
      <c r="CE108" s="11" t="b">
        <f t="shared" ca="1" si="71"/>
        <v>0</v>
      </c>
      <c r="CF108" s="11" t="b">
        <f t="shared" ca="1" si="71"/>
        <v>0</v>
      </c>
      <c r="CG108" s="11" t="b">
        <f t="shared" ca="1" si="71"/>
        <v>1</v>
      </c>
      <c r="CH108" s="11" t="b">
        <f t="shared" ca="1" si="71"/>
        <v>0</v>
      </c>
      <c r="CI108" s="11" t="b">
        <f t="shared" ca="1" si="71"/>
        <v>0</v>
      </c>
      <c r="CJ108" s="11" t="b">
        <f t="shared" ca="1" si="71"/>
        <v>0</v>
      </c>
      <c r="CK108" s="11" t="b">
        <f t="shared" ca="1" si="71"/>
        <v>0</v>
      </c>
      <c r="CL108" s="11" t="b">
        <f t="shared" ca="1" si="71"/>
        <v>0</v>
      </c>
      <c r="CM108" s="11" t="b">
        <f t="shared" ca="1" si="71"/>
        <v>0</v>
      </c>
      <c r="CN108" s="11" t="b">
        <f t="shared" ca="1" si="69"/>
        <v>0</v>
      </c>
      <c r="CO108" s="11" t="b">
        <f t="shared" ca="1" si="67"/>
        <v>0</v>
      </c>
    </row>
    <row r="109" spans="1:94">
      <c r="A109" t="s">
        <v>583</v>
      </c>
      <c r="B109" t="s">
        <v>584</v>
      </c>
      <c r="C109" t="s">
        <v>562</v>
      </c>
      <c r="D109" t="s">
        <v>70</v>
      </c>
      <c r="E109" t="s">
        <v>71</v>
      </c>
      <c r="F109" t="s">
        <v>56</v>
      </c>
      <c r="G109" t="s">
        <v>72</v>
      </c>
      <c r="H109" t="s">
        <v>125</v>
      </c>
      <c r="I109" t="str">
        <f t="shared" si="61"/>
        <v>United Kingdom</v>
      </c>
      <c r="J109" t="s">
        <v>74</v>
      </c>
      <c r="K109" t="s">
        <v>98</v>
      </c>
      <c r="L109">
        <v>0</v>
      </c>
      <c r="M109">
        <v>4</v>
      </c>
      <c r="N109">
        <v>4</v>
      </c>
      <c r="O109">
        <v>1</v>
      </c>
      <c r="P109">
        <v>6</v>
      </c>
      <c r="Q109">
        <v>5</v>
      </c>
      <c r="R109">
        <v>6</v>
      </c>
      <c r="S109">
        <v>1</v>
      </c>
      <c r="T109">
        <v>2</v>
      </c>
      <c r="V109">
        <v>2</v>
      </c>
      <c r="W109">
        <v>5</v>
      </c>
      <c r="X109">
        <v>2</v>
      </c>
      <c r="Y109">
        <v>6</v>
      </c>
      <c r="Z109">
        <v>2</v>
      </c>
      <c r="AA109">
        <v>5</v>
      </c>
      <c r="AB109">
        <v>2</v>
      </c>
      <c r="AC109">
        <v>5</v>
      </c>
      <c r="AD109">
        <v>1</v>
      </c>
      <c r="AE109" s="48">
        <f t="shared" si="49"/>
        <v>3.125</v>
      </c>
      <c r="AF109" s="35">
        <v>2</v>
      </c>
      <c r="AG109">
        <v>5</v>
      </c>
      <c r="AH109">
        <v>3</v>
      </c>
      <c r="AI109">
        <v>2</v>
      </c>
      <c r="AJ109">
        <v>5</v>
      </c>
      <c r="AK109">
        <v>1</v>
      </c>
      <c r="AL109">
        <v>4</v>
      </c>
      <c r="AM109">
        <v>0</v>
      </c>
      <c r="AN109" s="48">
        <f t="shared" si="47"/>
        <v>2.75</v>
      </c>
      <c r="AO109">
        <v>1</v>
      </c>
      <c r="AP109">
        <v>1</v>
      </c>
      <c r="AQ109">
        <v>2</v>
      </c>
      <c r="AR109">
        <v>2</v>
      </c>
      <c r="AS109">
        <v>1</v>
      </c>
      <c r="AT109">
        <v>6</v>
      </c>
      <c r="AU109" s="48">
        <f t="shared" si="48"/>
        <v>1.4</v>
      </c>
      <c r="AV109">
        <v>0</v>
      </c>
      <c r="AW109">
        <f t="shared" si="62"/>
        <v>2.75</v>
      </c>
      <c r="AX109">
        <f t="shared" si="63"/>
        <v>0</v>
      </c>
      <c r="AY109">
        <f t="shared" si="57"/>
        <v>3.125</v>
      </c>
      <c r="AZ109">
        <f t="shared" si="64"/>
        <v>1</v>
      </c>
      <c r="BA109" t="s">
        <v>86</v>
      </c>
      <c r="BB109" t="s">
        <v>585</v>
      </c>
      <c r="BC109" t="s">
        <v>586</v>
      </c>
      <c r="BD109">
        <v>1</v>
      </c>
      <c r="BF109">
        <f t="shared" si="65"/>
        <v>1</v>
      </c>
      <c r="BG109">
        <v>2</v>
      </c>
      <c r="BH109">
        <v>4</v>
      </c>
      <c r="BI109">
        <f t="shared" si="58"/>
        <v>1</v>
      </c>
      <c r="BJ109" t="s">
        <v>587</v>
      </c>
      <c r="BK109" t="s">
        <v>476</v>
      </c>
      <c r="BL109" s="1">
        <v>3.2638888888888891E-3</v>
      </c>
      <c r="BN109" s="5" t="s">
        <v>1041</v>
      </c>
      <c r="BP109" s="11" t="b">
        <f t="shared" ca="1" si="70"/>
        <v>0</v>
      </c>
      <c r="BQ109" s="11" t="b">
        <f t="shared" ca="1" si="70"/>
        <v>0</v>
      </c>
      <c r="BR109" s="11" t="b">
        <f t="shared" ca="1" si="70"/>
        <v>0</v>
      </c>
      <c r="BS109" s="11" t="b">
        <f t="shared" ca="1" si="70"/>
        <v>0</v>
      </c>
      <c r="BT109" s="11" t="b">
        <f t="shared" ca="1" si="70"/>
        <v>0</v>
      </c>
      <c r="BU109" s="11" t="b">
        <f t="shared" ca="1" si="70"/>
        <v>0</v>
      </c>
      <c r="BX109" s="11" t="b">
        <f t="shared" ca="1" si="66"/>
        <v>0</v>
      </c>
      <c r="BY109" s="11" t="b">
        <f t="shared" si="68"/>
        <v>0</v>
      </c>
      <c r="BZ109" s="11" t="b">
        <f t="shared" ca="1" si="71"/>
        <v>0</v>
      </c>
      <c r="CA109" s="11" t="b">
        <f t="shared" ca="1" si="71"/>
        <v>0</v>
      </c>
      <c r="CB109" s="11" t="b">
        <f t="shared" ca="1" si="71"/>
        <v>0</v>
      </c>
      <c r="CC109" s="11" t="b">
        <f t="shared" ca="1" si="71"/>
        <v>0</v>
      </c>
      <c r="CD109" s="11" t="b">
        <f t="shared" ca="1" si="71"/>
        <v>0</v>
      </c>
      <c r="CE109" s="11" t="b">
        <f t="shared" ca="1" si="71"/>
        <v>0</v>
      </c>
      <c r="CF109" s="11" t="b">
        <f t="shared" ca="1" si="71"/>
        <v>0</v>
      </c>
      <c r="CG109" s="11" t="b">
        <f t="shared" ca="1" si="71"/>
        <v>0</v>
      </c>
      <c r="CH109" s="11" t="b">
        <f t="shared" ca="1" si="71"/>
        <v>0</v>
      </c>
      <c r="CI109" s="11" t="b">
        <f t="shared" ca="1" si="71"/>
        <v>0</v>
      </c>
      <c r="CJ109" s="11" t="b">
        <f t="shared" ca="1" si="71"/>
        <v>0</v>
      </c>
      <c r="CK109" s="11" t="b">
        <f t="shared" ca="1" si="71"/>
        <v>0</v>
      </c>
      <c r="CL109" s="11" t="b">
        <f t="shared" ca="1" si="71"/>
        <v>0</v>
      </c>
      <c r="CM109" s="11" t="b">
        <f t="shared" ca="1" si="71"/>
        <v>0</v>
      </c>
      <c r="CN109" s="11" t="b">
        <f t="shared" ca="1" si="69"/>
        <v>0</v>
      </c>
      <c r="CO109" s="11" t="b">
        <f t="shared" ca="1" si="67"/>
        <v>0</v>
      </c>
    </row>
    <row r="110" spans="1:94">
      <c r="A110" t="s">
        <v>597</v>
      </c>
      <c r="B110" t="s">
        <v>598</v>
      </c>
      <c r="C110" t="s">
        <v>562</v>
      </c>
      <c r="D110" t="s">
        <v>70</v>
      </c>
      <c r="E110" t="s">
        <v>144</v>
      </c>
      <c r="F110" t="s">
        <v>83</v>
      </c>
      <c r="G110" t="s">
        <v>96</v>
      </c>
      <c r="H110" t="s">
        <v>599</v>
      </c>
      <c r="I110" t="str">
        <f t="shared" si="61"/>
        <v>i was born here??</v>
      </c>
      <c r="J110" t="s">
        <v>59</v>
      </c>
      <c r="K110" t="s">
        <v>98</v>
      </c>
      <c r="L110">
        <v>5</v>
      </c>
      <c r="M110">
        <v>3</v>
      </c>
      <c r="N110">
        <v>5</v>
      </c>
      <c r="O110">
        <v>3</v>
      </c>
      <c r="P110">
        <v>5</v>
      </c>
      <c r="Q110">
        <v>4</v>
      </c>
      <c r="R110">
        <v>2</v>
      </c>
      <c r="S110">
        <v>1</v>
      </c>
      <c r="T110">
        <v>2</v>
      </c>
      <c r="V110">
        <v>1</v>
      </c>
      <c r="W110">
        <v>2</v>
      </c>
      <c r="X110">
        <v>1</v>
      </c>
      <c r="Y110">
        <v>1</v>
      </c>
      <c r="Z110">
        <v>3</v>
      </c>
      <c r="AA110">
        <v>4</v>
      </c>
      <c r="AB110">
        <v>2</v>
      </c>
      <c r="AC110">
        <v>4</v>
      </c>
      <c r="AD110">
        <v>2</v>
      </c>
      <c r="AE110" s="48">
        <f t="shared" si="49"/>
        <v>2</v>
      </c>
      <c r="AF110" s="35">
        <v>1</v>
      </c>
      <c r="AG110">
        <v>1</v>
      </c>
      <c r="AH110">
        <v>2</v>
      </c>
      <c r="AI110">
        <v>0</v>
      </c>
      <c r="AJ110">
        <v>5</v>
      </c>
      <c r="AK110">
        <v>3</v>
      </c>
      <c r="AL110">
        <v>5</v>
      </c>
      <c r="AM110">
        <v>3</v>
      </c>
      <c r="AN110" s="48">
        <f t="shared" si="47"/>
        <v>2.5</v>
      </c>
      <c r="AO110">
        <v>3</v>
      </c>
      <c r="AP110">
        <v>3</v>
      </c>
      <c r="AQ110">
        <v>3</v>
      </c>
      <c r="AR110">
        <v>2</v>
      </c>
      <c r="AS110">
        <v>2</v>
      </c>
      <c r="AT110">
        <v>6</v>
      </c>
      <c r="AU110" s="48">
        <f t="shared" si="48"/>
        <v>2.6</v>
      </c>
      <c r="AV110">
        <v>2</v>
      </c>
      <c r="AW110">
        <f t="shared" si="62"/>
        <v>2.5</v>
      </c>
      <c r="AX110">
        <f t="shared" si="63"/>
        <v>0</v>
      </c>
      <c r="AY110">
        <f t="shared" si="57"/>
        <v>2</v>
      </c>
      <c r="AZ110">
        <f t="shared" si="64"/>
        <v>0</v>
      </c>
      <c r="BA110" t="s">
        <v>282</v>
      </c>
      <c r="BB110" t="s">
        <v>358</v>
      </c>
      <c r="BC110" t="s">
        <v>527</v>
      </c>
      <c r="BD110">
        <v>2</v>
      </c>
      <c r="BF110">
        <f t="shared" si="65"/>
        <v>2</v>
      </c>
      <c r="BG110">
        <v>2</v>
      </c>
      <c r="BH110">
        <v>5</v>
      </c>
      <c r="BI110">
        <f t="shared" si="58"/>
        <v>1</v>
      </c>
      <c r="BJ110" t="s">
        <v>600</v>
      </c>
      <c r="BK110" t="s">
        <v>601</v>
      </c>
      <c r="BL110" s="1">
        <v>4.6874999999999998E-3</v>
      </c>
      <c r="BM110" t="s">
        <v>602</v>
      </c>
      <c r="BN110" s="5" t="s">
        <v>1042</v>
      </c>
      <c r="BP110" s="11" t="b">
        <f t="shared" ca="1" si="70"/>
        <v>0</v>
      </c>
      <c r="BQ110" s="11" t="b">
        <f t="shared" ca="1" si="70"/>
        <v>0</v>
      </c>
      <c r="BR110" s="11" t="b">
        <f t="shared" ca="1" si="70"/>
        <v>0</v>
      </c>
      <c r="BS110" s="11" t="b">
        <f t="shared" ca="1" si="70"/>
        <v>0</v>
      </c>
      <c r="BT110" s="11" t="b">
        <f t="shared" ca="1" si="70"/>
        <v>0</v>
      </c>
      <c r="BU110" s="11" t="b">
        <f t="shared" ca="1" si="70"/>
        <v>0</v>
      </c>
      <c r="BV110" s="5" t="s">
        <v>1061</v>
      </c>
      <c r="BW110" s="5" t="s">
        <v>1070</v>
      </c>
      <c r="BX110" s="11" t="b">
        <f t="shared" ca="1" si="66"/>
        <v>0</v>
      </c>
      <c r="BY110" s="11" t="b">
        <f t="shared" si="68"/>
        <v>1</v>
      </c>
      <c r="BZ110" s="11" t="b">
        <f t="shared" ca="1" si="71"/>
        <v>1</v>
      </c>
      <c r="CA110" s="11" t="b">
        <f t="shared" ca="1" si="71"/>
        <v>0</v>
      </c>
      <c r="CB110" s="11" t="b">
        <f t="shared" ca="1" si="71"/>
        <v>0</v>
      </c>
      <c r="CC110" s="11" t="b">
        <f t="shared" ca="1" si="71"/>
        <v>0</v>
      </c>
      <c r="CD110" s="11" t="b">
        <f t="shared" ca="1" si="71"/>
        <v>0</v>
      </c>
      <c r="CE110" s="11" t="b">
        <f t="shared" ca="1" si="71"/>
        <v>0</v>
      </c>
      <c r="CF110" s="11" t="b">
        <f t="shared" ca="1" si="71"/>
        <v>0</v>
      </c>
      <c r="CG110" s="11" t="b">
        <f t="shared" ca="1" si="71"/>
        <v>0</v>
      </c>
      <c r="CH110" s="11" t="b">
        <f t="shared" ca="1" si="71"/>
        <v>0</v>
      </c>
      <c r="CI110" s="11" t="b">
        <f t="shared" ca="1" si="71"/>
        <v>0</v>
      </c>
      <c r="CJ110" s="11" t="b">
        <f t="shared" ca="1" si="71"/>
        <v>0</v>
      </c>
      <c r="CK110" s="11" t="b">
        <f t="shared" ca="1" si="71"/>
        <v>0</v>
      </c>
      <c r="CL110" s="11" t="b">
        <f t="shared" ca="1" si="71"/>
        <v>0</v>
      </c>
      <c r="CM110" s="11" t="b">
        <f t="shared" ca="1" si="71"/>
        <v>0</v>
      </c>
      <c r="CN110" s="11" t="b">
        <f t="shared" ca="1" si="69"/>
        <v>0</v>
      </c>
      <c r="CO110" s="11" t="b">
        <f t="shared" ca="1" si="67"/>
        <v>0</v>
      </c>
    </row>
    <row r="111" spans="1:94">
      <c r="A111" t="s">
        <v>632</v>
      </c>
      <c r="B111" t="s">
        <v>633</v>
      </c>
      <c r="C111" t="s">
        <v>562</v>
      </c>
      <c r="D111" t="s">
        <v>70</v>
      </c>
      <c r="E111" t="s">
        <v>71</v>
      </c>
      <c r="F111" t="s">
        <v>56</v>
      </c>
      <c r="G111" t="s">
        <v>72</v>
      </c>
      <c r="H111" t="s">
        <v>109</v>
      </c>
      <c r="I111" t="str">
        <f t="shared" si="61"/>
        <v>UK</v>
      </c>
      <c r="J111" t="s">
        <v>59</v>
      </c>
      <c r="K111" t="s">
        <v>98</v>
      </c>
      <c r="L111">
        <v>2</v>
      </c>
      <c r="M111">
        <v>3</v>
      </c>
      <c r="N111">
        <v>2</v>
      </c>
      <c r="O111">
        <v>3</v>
      </c>
      <c r="P111">
        <v>1</v>
      </c>
      <c r="Q111">
        <v>3</v>
      </c>
      <c r="R111">
        <v>5</v>
      </c>
      <c r="S111">
        <v>1</v>
      </c>
      <c r="T111">
        <v>2</v>
      </c>
      <c r="V111">
        <v>4</v>
      </c>
      <c r="W111">
        <v>4</v>
      </c>
      <c r="X111">
        <v>3</v>
      </c>
      <c r="Y111">
        <v>4</v>
      </c>
      <c r="Z111">
        <v>4</v>
      </c>
      <c r="AA111">
        <v>4</v>
      </c>
      <c r="AB111">
        <v>4</v>
      </c>
      <c r="AC111">
        <v>2</v>
      </c>
      <c r="AD111">
        <v>4</v>
      </c>
      <c r="AE111" s="48">
        <f t="shared" si="49"/>
        <v>3.875</v>
      </c>
      <c r="AF111" s="35">
        <v>4</v>
      </c>
      <c r="AG111">
        <v>1</v>
      </c>
      <c r="AH111">
        <v>5</v>
      </c>
      <c r="AI111">
        <v>5</v>
      </c>
      <c r="AJ111">
        <v>5</v>
      </c>
      <c r="AK111">
        <v>4</v>
      </c>
      <c r="AL111">
        <v>3</v>
      </c>
      <c r="AM111">
        <v>4</v>
      </c>
      <c r="AN111" s="48">
        <f t="shared" si="47"/>
        <v>3.875</v>
      </c>
      <c r="AO111">
        <v>2</v>
      </c>
      <c r="AP111">
        <v>4</v>
      </c>
      <c r="AQ111">
        <v>4</v>
      </c>
      <c r="AR111">
        <v>4</v>
      </c>
      <c r="AS111">
        <v>5</v>
      </c>
      <c r="AT111">
        <v>6</v>
      </c>
      <c r="AU111" s="48">
        <f t="shared" si="48"/>
        <v>3.8</v>
      </c>
      <c r="AV111">
        <v>1</v>
      </c>
      <c r="AW111">
        <f t="shared" si="62"/>
        <v>3.875</v>
      </c>
      <c r="AX111">
        <f t="shared" si="63"/>
        <v>1</v>
      </c>
      <c r="AY111">
        <f t="shared" si="57"/>
        <v>3.875</v>
      </c>
      <c r="AZ111">
        <f t="shared" si="64"/>
        <v>1</v>
      </c>
      <c r="BA111" t="s">
        <v>86</v>
      </c>
      <c r="BB111" t="s">
        <v>634</v>
      </c>
      <c r="BC111" t="s">
        <v>635</v>
      </c>
      <c r="BD111">
        <v>0</v>
      </c>
      <c r="BE111">
        <v>1</v>
      </c>
      <c r="BF111">
        <f t="shared" si="65"/>
        <v>1</v>
      </c>
      <c r="BG111">
        <v>1</v>
      </c>
      <c r="BH111">
        <v>1</v>
      </c>
      <c r="BI111">
        <f t="shared" si="58"/>
        <v>0</v>
      </c>
      <c r="BJ111" t="s">
        <v>106</v>
      </c>
      <c r="BK111" t="s">
        <v>90</v>
      </c>
      <c r="BL111" s="1">
        <v>5.115740740740741E-3</v>
      </c>
      <c r="BM111" t="s">
        <v>636</v>
      </c>
      <c r="BN111" s="5" t="s">
        <v>736</v>
      </c>
      <c r="BO111" s="5" t="s">
        <v>1155</v>
      </c>
      <c r="BP111" s="11" t="b">
        <f t="shared" ref="BP111:BU120" ca="1" si="72">ISNUMBER(SEARCH(BP$2,$BO111))</f>
        <v>0</v>
      </c>
      <c r="BQ111" s="11" t="b">
        <f t="shared" ca="1" si="72"/>
        <v>0</v>
      </c>
      <c r="BR111" s="11" t="b">
        <f t="shared" ca="1" si="72"/>
        <v>0</v>
      </c>
      <c r="BS111" s="11" t="b">
        <f t="shared" ca="1" si="72"/>
        <v>0</v>
      </c>
      <c r="BT111" s="11" t="b">
        <f t="shared" ca="1" si="72"/>
        <v>0</v>
      </c>
      <c r="BU111" s="11" t="b">
        <f t="shared" ca="1" si="72"/>
        <v>0</v>
      </c>
      <c r="BX111" s="11" t="b">
        <f t="shared" ca="1" si="66"/>
        <v>0</v>
      </c>
      <c r="BY111" s="11" t="b">
        <f t="shared" si="68"/>
        <v>0</v>
      </c>
      <c r="BZ111" s="11" t="b">
        <f t="shared" ref="BZ111:CM120" ca="1" si="73">ISNUMBER(SEARCH(BZ$2,$BV111))</f>
        <v>0</v>
      </c>
      <c r="CA111" s="11" t="b">
        <f t="shared" ca="1" si="73"/>
        <v>0</v>
      </c>
      <c r="CB111" s="11" t="b">
        <f t="shared" ca="1" si="73"/>
        <v>0</v>
      </c>
      <c r="CC111" s="11" t="b">
        <f t="shared" ca="1" si="73"/>
        <v>0</v>
      </c>
      <c r="CD111" s="11" t="b">
        <f t="shared" ca="1" si="73"/>
        <v>0</v>
      </c>
      <c r="CE111" s="11" t="b">
        <f t="shared" ca="1" si="73"/>
        <v>0</v>
      </c>
      <c r="CF111" s="11" t="b">
        <f t="shared" ca="1" si="73"/>
        <v>0</v>
      </c>
      <c r="CG111" s="11" t="b">
        <f t="shared" ca="1" si="73"/>
        <v>0</v>
      </c>
      <c r="CH111" s="11" t="b">
        <f t="shared" ca="1" si="73"/>
        <v>0</v>
      </c>
      <c r="CI111" s="11" t="b">
        <f t="shared" ca="1" si="73"/>
        <v>0</v>
      </c>
      <c r="CJ111" s="11" t="b">
        <f t="shared" ca="1" si="73"/>
        <v>0</v>
      </c>
      <c r="CK111" s="11" t="b">
        <f t="shared" ca="1" si="73"/>
        <v>0</v>
      </c>
      <c r="CL111" s="11" t="b">
        <f t="shared" ca="1" si="73"/>
        <v>0</v>
      </c>
      <c r="CM111" s="11" t="b">
        <f t="shared" ca="1" si="73"/>
        <v>0</v>
      </c>
      <c r="CN111" s="11" t="b">
        <f t="shared" ca="1" si="69"/>
        <v>0</v>
      </c>
      <c r="CO111" s="11" t="b">
        <f t="shared" ca="1" si="67"/>
        <v>0</v>
      </c>
      <c r="CP111" t="s">
        <v>637</v>
      </c>
    </row>
    <row r="112" spans="1:94">
      <c r="A112" t="s">
        <v>664</v>
      </c>
      <c r="B112" t="s">
        <v>665</v>
      </c>
      <c r="C112" t="s">
        <v>562</v>
      </c>
      <c r="D112" t="s">
        <v>54</v>
      </c>
      <c r="E112" t="s">
        <v>82</v>
      </c>
      <c r="F112" t="s">
        <v>56</v>
      </c>
      <c r="G112" t="s">
        <v>57</v>
      </c>
      <c r="H112" t="s">
        <v>666</v>
      </c>
      <c r="I112" t="str">
        <f t="shared" si="61"/>
        <v>Scotland</v>
      </c>
      <c r="J112" t="s">
        <v>74</v>
      </c>
      <c r="K112" t="s">
        <v>98</v>
      </c>
      <c r="L112">
        <v>1</v>
      </c>
      <c r="M112">
        <v>4</v>
      </c>
      <c r="N112">
        <v>1</v>
      </c>
      <c r="O112">
        <v>4</v>
      </c>
      <c r="P112">
        <v>0</v>
      </c>
      <c r="Q112">
        <v>4</v>
      </c>
      <c r="R112">
        <v>1</v>
      </c>
      <c r="S112">
        <v>1</v>
      </c>
      <c r="T112">
        <v>2</v>
      </c>
      <c r="V112">
        <v>0</v>
      </c>
      <c r="W112">
        <v>6</v>
      </c>
      <c r="X112">
        <v>1</v>
      </c>
      <c r="Y112">
        <v>3</v>
      </c>
      <c r="Z112">
        <v>3</v>
      </c>
      <c r="AA112">
        <v>6</v>
      </c>
      <c r="AB112">
        <v>0</v>
      </c>
      <c r="AC112">
        <v>6</v>
      </c>
      <c r="AD112">
        <v>0</v>
      </c>
      <c r="AE112" s="48">
        <f t="shared" si="49"/>
        <v>2.375</v>
      </c>
      <c r="AF112" s="35">
        <v>0</v>
      </c>
      <c r="AG112">
        <v>3</v>
      </c>
      <c r="AH112">
        <v>0</v>
      </c>
      <c r="AI112">
        <v>0</v>
      </c>
      <c r="AJ112">
        <v>6</v>
      </c>
      <c r="AK112">
        <v>0</v>
      </c>
      <c r="AL112">
        <v>2</v>
      </c>
      <c r="AM112">
        <v>3</v>
      </c>
      <c r="AN112" s="48">
        <f t="shared" si="47"/>
        <v>1.75</v>
      </c>
      <c r="AO112">
        <v>0</v>
      </c>
      <c r="AP112">
        <v>0</v>
      </c>
      <c r="AQ112">
        <v>0</v>
      </c>
      <c r="AR112">
        <v>0</v>
      </c>
      <c r="AS112">
        <v>0</v>
      </c>
      <c r="AT112">
        <v>6</v>
      </c>
      <c r="AU112" s="48">
        <f t="shared" si="48"/>
        <v>0</v>
      </c>
      <c r="AV112">
        <v>5</v>
      </c>
      <c r="AW112">
        <f t="shared" si="62"/>
        <v>1.75</v>
      </c>
      <c r="AX112">
        <f t="shared" si="63"/>
        <v>0</v>
      </c>
      <c r="AY112">
        <f t="shared" si="57"/>
        <v>2.375</v>
      </c>
      <c r="AZ112">
        <f t="shared" si="64"/>
        <v>0</v>
      </c>
      <c r="BA112" t="s">
        <v>61</v>
      </c>
      <c r="BB112" t="s">
        <v>667</v>
      </c>
      <c r="BC112" t="s">
        <v>668</v>
      </c>
      <c r="BD112">
        <v>0</v>
      </c>
      <c r="BE112">
        <v>0</v>
      </c>
      <c r="BF112">
        <f t="shared" si="65"/>
        <v>0</v>
      </c>
      <c r="BG112">
        <v>2</v>
      </c>
      <c r="BH112">
        <v>5</v>
      </c>
      <c r="BI112">
        <f t="shared" si="58"/>
        <v>1</v>
      </c>
      <c r="BJ112" t="s">
        <v>669</v>
      </c>
      <c r="BK112" t="s">
        <v>630</v>
      </c>
      <c r="BL112" s="1">
        <v>5.208333333333333E-3</v>
      </c>
      <c r="BN112" s="5" t="s">
        <v>1041</v>
      </c>
      <c r="BP112" s="11" t="b">
        <f t="shared" ca="1" si="72"/>
        <v>0</v>
      </c>
      <c r="BQ112" s="11" t="b">
        <f t="shared" ca="1" si="72"/>
        <v>0</v>
      </c>
      <c r="BR112" s="11" t="b">
        <f t="shared" ca="1" si="72"/>
        <v>0</v>
      </c>
      <c r="BS112" s="11" t="b">
        <f t="shared" ca="1" si="72"/>
        <v>0</v>
      </c>
      <c r="BT112" s="11" t="b">
        <f t="shared" ca="1" si="72"/>
        <v>0</v>
      </c>
      <c r="BU112" s="11" t="b">
        <f t="shared" ca="1" si="72"/>
        <v>0</v>
      </c>
      <c r="BX112" s="11" t="b">
        <f t="shared" ca="1" si="66"/>
        <v>0</v>
      </c>
      <c r="BY112" s="11" t="b">
        <f t="shared" si="68"/>
        <v>0</v>
      </c>
      <c r="BZ112" s="11" t="b">
        <f t="shared" ca="1" si="73"/>
        <v>0</v>
      </c>
      <c r="CA112" s="11" t="b">
        <f t="shared" ca="1" si="73"/>
        <v>0</v>
      </c>
      <c r="CB112" s="11" t="b">
        <f t="shared" ca="1" si="73"/>
        <v>0</v>
      </c>
      <c r="CC112" s="11" t="b">
        <f t="shared" ca="1" si="73"/>
        <v>0</v>
      </c>
      <c r="CD112" s="11" t="b">
        <f t="shared" ca="1" si="73"/>
        <v>0</v>
      </c>
      <c r="CE112" s="11" t="b">
        <f t="shared" ca="1" si="73"/>
        <v>0</v>
      </c>
      <c r="CF112" s="11" t="b">
        <f t="shared" ca="1" si="73"/>
        <v>0</v>
      </c>
      <c r="CG112" s="11" t="b">
        <f t="shared" ca="1" si="73"/>
        <v>0</v>
      </c>
      <c r="CH112" s="11" t="b">
        <f t="shared" ca="1" si="73"/>
        <v>0</v>
      </c>
      <c r="CI112" s="11" t="b">
        <f t="shared" ca="1" si="73"/>
        <v>0</v>
      </c>
      <c r="CJ112" s="11" t="b">
        <f t="shared" ca="1" si="73"/>
        <v>0</v>
      </c>
      <c r="CK112" s="11" t="b">
        <f t="shared" ca="1" si="73"/>
        <v>0</v>
      </c>
      <c r="CL112" s="11" t="b">
        <f t="shared" ca="1" si="73"/>
        <v>0</v>
      </c>
      <c r="CM112" s="11" t="b">
        <f t="shared" ca="1" si="73"/>
        <v>0</v>
      </c>
      <c r="CN112" s="11" t="b">
        <f t="shared" ca="1" si="69"/>
        <v>0</v>
      </c>
      <c r="CO112" s="11" t="b">
        <f t="shared" ca="1" si="67"/>
        <v>0</v>
      </c>
    </row>
    <row r="113" spans="1:94">
      <c r="A113" t="s">
        <v>682</v>
      </c>
      <c r="B113" t="s">
        <v>683</v>
      </c>
      <c r="C113" t="s">
        <v>562</v>
      </c>
      <c r="D113" t="s">
        <v>54</v>
      </c>
      <c r="E113" t="s">
        <v>144</v>
      </c>
      <c r="F113" t="s">
        <v>132</v>
      </c>
      <c r="G113" t="s">
        <v>96</v>
      </c>
      <c r="H113" t="s">
        <v>109</v>
      </c>
      <c r="I113" t="str">
        <f t="shared" si="61"/>
        <v>UK</v>
      </c>
      <c r="J113" t="s">
        <v>74</v>
      </c>
      <c r="K113" t="s">
        <v>60</v>
      </c>
      <c r="L113">
        <v>5</v>
      </c>
      <c r="M113">
        <v>4</v>
      </c>
      <c r="N113">
        <v>4</v>
      </c>
      <c r="O113">
        <v>3</v>
      </c>
      <c r="P113">
        <v>5</v>
      </c>
      <c r="Q113">
        <v>4</v>
      </c>
      <c r="R113">
        <v>4</v>
      </c>
      <c r="S113">
        <v>1</v>
      </c>
      <c r="T113">
        <v>2</v>
      </c>
      <c r="V113">
        <v>5</v>
      </c>
      <c r="W113">
        <v>3</v>
      </c>
      <c r="X113">
        <v>4</v>
      </c>
      <c r="Y113">
        <v>5</v>
      </c>
      <c r="Z113">
        <v>4</v>
      </c>
      <c r="AA113">
        <v>5</v>
      </c>
      <c r="AB113">
        <v>4</v>
      </c>
      <c r="AC113">
        <v>0</v>
      </c>
      <c r="AD113">
        <v>6</v>
      </c>
      <c r="AE113" s="48">
        <f t="shared" si="49"/>
        <v>4.5</v>
      </c>
      <c r="AF113" s="35">
        <v>5</v>
      </c>
      <c r="AG113">
        <v>4</v>
      </c>
      <c r="AH113">
        <v>5</v>
      </c>
      <c r="AI113">
        <v>3</v>
      </c>
      <c r="AJ113">
        <v>5</v>
      </c>
      <c r="AK113">
        <v>5</v>
      </c>
      <c r="AL113">
        <v>1</v>
      </c>
      <c r="AM113">
        <v>4</v>
      </c>
      <c r="AN113" s="48">
        <f t="shared" si="47"/>
        <v>4</v>
      </c>
      <c r="AO113">
        <v>6</v>
      </c>
      <c r="AP113">
        <v>6</v>
      </c>
      <c r="AQ113">
        <v>6</v>
      </c>
      <c r="AR113">
        <v>6</v>
      </c>
      <c r="AS113">
        <v>6</v>
      </c>
      <c r="AT113">
        <v>6</v>
      </c>
      <c r="AU113" s="48">
        <f t="shared" si="48"/>
        <v>6</v>
      </c>
      <c r="AV113">
        <v>1</v>
      </c>
      <c r="AW113">
        <f t="shared" si="62"/>
        <v>4</v>
      </c>
      <c r="AX113">
        <f t="shared" si="63"/>
        <v>1</v>
      </c>
      <c r="AY113">
        <f t="shared" si="57"/>
        <v>4.5</v>
      </c>
      <c r="AZ113">
        <f t="shared" si="64"/>
        <v>1</v>
      </c>
      <c r="BA113" t="s">
        <v>297</v>
      </c>
      <c r="BB113" t="s">
        <v>684</v>
      </c>
      <c r="BC113" t="s">
        <v>397</v>
      </c>
      <c r="BD113">
        <v>3</v>
      </c>
      <c r="BF113">
        <f t="shared" si="65"/>
        <v>3</v>
      </c>
      <c r="BG113">
        <v>1</v>
      </c>
      <c r="BH113">
        <v>3</v>
      </c>
      <c r="BI113">
        <f t="shared" si="58"/>
        <v>1</v>
      </c>
      <c r="BJ113" t="s">
        <v>685</v>
      </c>
      <c r="BK113" t="s">
        <v>301</v>
      </c>
      <c r="BL113" s="1">
        <v>8.7499999999999991E-3</v>
      </c>
      <c r="BM113" t="s">
        <v>686</v>
      </c>
      <c r="BN113" s="5" t="s">
        <v>1042</v>
      </c>
      <c r="BP113" s="11" t="b">
        <f t="shared" ca="1" si="72"/>
        <v>0</v>
      </c>
      <c r="BQ113" s="11" t="b">
        <f t="shared" ca="1" si="72"/>
        <v>0</v>
      </c>
      <c r="BR113" s="11" t="b">
        <f t="shared" ca="1" si="72"/>
        <v>0</v>
      </c>
      <c r="BS113" s="11" t="b">
        <f t="shared" ca="1" si="72"/>
        <v>0</v>
      </c>
      <c r="BT113" s="11" t="b">
        <f t="shared" ca="1" si="72"/>
        <v>0</v>
      </c>
      <c r="BU113" s="11" t="b">
        <f t="shared" ca="1" si="72"/>
        <v>0</v>
      </c>
      <c r="BV113" s="5" t="s">
        <v>1068</v>
      </c>
      <c r="BW113" s="5" t="s">
        <v>1078</v>
      </c>
      <c r="BX113" s="11" t="b">
        <f t="shared" ca="1" si="66"/>
        <v>0</v>
      </c>
      <c r="BY113" s="11" t="b">
        <f t="shared" si="68"/>
        <v>0</v>
      </c>
      <c r="BZ113" s="11" t="b">
        <f t="shared" ca="1" si="73"/>
        <v>0</v>
      </c>
      <c r="CA113" s="11" t="b">
        <f t="shared" ca="1" si="73"/>
        <v>0</v>
      </c>
      <c r="CB113" s="11" t="b">
        <f t="shared" ca="1" si="73"/>
        <v>0</v>
      </c>
      <c r="CC113" s="11" t="b">
        <f t="shared" ca="1" si="73"/>
        <v>0</v>
      </c>
      <c r="CD113" s="11" t="b">
        <f t="shared" ca="1" si="73"/>
        <v>1</v>
      </c>
      <c r="CE113" s="11" t="b">
        <f t="shared" ca="1" si="73"/>
        <v>0</v>
      </c>
      <c r="CF113" s="11" t="b">
        <f t="shared" ca="1" si="73"/>
        <v>0</v>
      </c>
      <c r="CG113" s="11" t="b">
        <f t="shared" ca="1" si="73"/>
        <v>0</v>
      </c>
      <c r="CH113" s="11" t="b">
        <f t="shared" ca="1" si="73"/>
        <v>0</v>
      </c>
      <c r="CI113" s="11" t="b">
        <f t="shared" ca="1" si="73"/>
        <v>0</v>
      </c>
      <c r="CJ113" s="11" t="b">
        <f t="shared" ca="1" si="73"/>
        <v>0</v>
      </c>
      <c r="CK113" s="11" t="b">
        <f t="shared" ca="1" si="73"/>
        <v>0</v>
      </c>
      <c r="CL113" s="11" t="b">
        <f t="shared" ca="1" si="73"/>
        <v>0</v>
      </c>
      <c r="CM113" s="11" t="b">
        <f t="shared" ca="1" si="73"/>
        <v>0</v>
      </c>
      <c r="CN113" s="11" t="b">
        <f t="shared" ca="1" si="69"/>
        <v>0</v>
      </c>
      <c r="CO113" s="11" t="b">
        <f t="shared" ca="1" si="67"/>
        <v>0</v>
      </c>
      <c r="CP113" t="s">
        <v>687</v>
      </c>
    </row>
    <row r="114" spans="1:94">
      <c r="A114" t="s">
        <v>688</v>
      </c>
      <c r="B114" t="s">
        <v>689</v>
      </c>
      <c r="C114" t="s">
        <v>562</v>
      </c>
      <c r="D114" t="s">
        <v>70</v>
      </c>
      <c r="E114" t="s">
        <v>95</v>
      </c>
      <c r="F114" t="s">
        <v>56</v>
      </c>
      <c r="G114" t="s">
        <v>124</v>
      </c>
      <c r="H114" t="s">
        <v>73</v>
      </c>
      <c r="I114" t="str">
        <f t="shared" si="61"/>
        <v>USA</v>
      </c>
      <c r="J114" t="s">
        <v>74</v>
      </c>
      <c r="K114" t="s">
        <v>60</v>
      </c>
      <c r="L114">
        <v>1</v>
      </c>
      <c r="M114">
        <v>1</v>
      </c>
      <c r="N114">
        <v>1</v>
      </c>
      <c r="O114">
        <v>3</v>
      </c>
      <c r="P114">
        <v>1</v>
      </c>
      <c r="Q114">
        <v>3</v>
      </c>
      <c r="R114">
        <v>2</v>
      </c>
      <c r="S114">
        <v>1</v>
      </c>
      <c r="T114">
        <v>3</v>
      </c>
      <c r="V114">
        <v>3</v>
      </c>
      <c r="W114">
        <v>5</v>
      </c>
      <c r="X114">
        <v>6</v>
      </c>
      <c r="Y114">
        <v>6</v>
      </c>
      <c r="Z114">
        <v>5</v>
      </c>
      <c r="AA114">
        <v>5</v>
      </c>
      <c r="AB114">
        <v>5</v>
      </c>
      <c r="AC114">
        <v>0</v>
      </c>
      <c r="AD114">
        <v>6</v>
      </c>
      <c r="AE114" s="48">
        <f t="shared" si="49"/>
        <v>5.125</v>
      </c>
      <c r="AF114" s="35">
        <v>4</v>
      </c>
      <c r="AG114">
        <v>3</v>
      </c>
      <c r="AH114">
        <v>4</v>
      </c>
      <c r="AI114">
        <v>4</v>
      </c>
      <c r="AJ114">
        <v>6</v>
      </c>
      <c r="AK114">
        <v>6</v>
      </c>
      <c r="AL114">
        <v>6</v>
      </c>
      <c r="AM114">
        <v>5</v>
      </c>
      <c r="AN114" s="48">
        <f t="shared" si="47"/>
        <v>4.75</v>
      </c>
      <c r="AO114">
        <v>3</v>
      </c>
      <c r="AP114">
        <v>4</v>
      </c>
      <c r="AQ114">
        <v>4</v>
      </c>
      <c r="AR114">
        <v>4</v>
      </c>
      <c r="AS114">
        <v>3</v>
      </c>
      <c r="AT114">
        <v>6</v>
      </c>
      <c r="AU114" s="48">
        <f t="shared" si="48"/>
        <v>3.6</v>
      </c>
      <c r="AV114">
        <v>5</v>
      </c>
      <c r="AW114">
        <f t="shared" si="62"/>
        <v>4.75</v>
      </c>
      <c r="AX114">
        <f t="shared" si="63"/>
        <v>1</v>
      </c>
      <c r="AY114">
        <f t="shared" ref="AY114:AY145" si="74">AVERAGE(BA116,V114,W114,X114:AB114,AD114)</f>
        <v>5.125</v>
      </c>
      <c r="AZ114">
        <f t="shared" si="64"/>
        <v>1</v>
      </c>
      <c r="BA114" t="s">
        <v>297</v>
      </c>
      <c r="BB114" t="s">
        <v>408</v>
      </c>
      <c r="BC114" t="s">
        <v>690</v>
      </c>
      <c r="BD114">
        <v>0</v>
      </c>
      <c r="BE114">
        <v>1</v>
      </c>
      <c r="BF114">
        <f t="shared" si="65"/>
        <v>1</v>
      </c>
      <c r="BG114">
        <v>1</v>
      </c>
      <c r="BH114">
        <v>1</v>
      </c>
      <c r="BI114">
        <f t="shared" ref="BI114:BI145" si="75">IF(BH114=1,0,1)</f>
        <v>0</v>
      </c>
      <c r="BJ114" t="s">
        <v>300</v>
      </c>
      <c r="BK114" t="s">
        <v>301</v>
      </c>
      <c r="BL114" s="1">
        <v>1.736111111111111E-3</v>
      </c>
      <c r="BM114" t="s">
        <v>691</v>
      </c>
      <c r="BN114" s="5" t="s">
        <v>1042</v>
      </c>
      <c r="BP114" s="11" t="b">
        <f t="shared" ca="1" si="72"/>
        <v>0</v>
      </c>
      <c r="BQ114" s="11" t="b">
        <f t="shared" ca="1" si="72"/>
        <v>0</v>
      </c>
      <c r="BR114" s="11" t="b">
        <f t="shared" ca="1" si="72"/>
        <v>0</v>
      </c>
      <c r="BS114" s="11" t="b">
        <f t="shared" ca="1" si="72"/>
        <v>0</v>
      </c>
      <c r="BT114" s="11" t="b">
        <f t="shared" ca="1" si="72"/>
        <v>0</v>
      </c>
      <c r="BU114" s="11" t="b">
        <f t="shared" ca="1" si="72"/>
        <v>0</v>
      </c>
      <c r="BV114" s="5" t="s">
        <v>1045</v>
      </c>
      <c r="BW114" s="5" t="s">
        <v>1073</v>
      </c>
      <c r="BX114" s="11" t="b">
        <f t="shared" ca="1" si="66"/>
        <v>0</v>
      </c>
      <c r="BY114" s="11" t="b">
        <f t="shared" si="68"/>
        <v>0</v>
      </c>
      <c r="BZ114" s="11" t="b">
        <f t="shared" ca="1" si="73"/>
        <v>0</v>
      </c>
      <c r="CA114" s="11" t="b">
        <f t="shared" ca="1" si="73"/>
        <v>1</v>
      </c>
      <c r="CB114" s="11" t="b">
        <f t="shared" ca="1" si="73"/>
        <v>0</v>
      </c>
      <c r="CC114" s="11" t="b">
        <f t="shared" ca="1" si="73"/>
        <v>0</v>
      </c>
      <c r="CD114" s="11" t="b">
        <f t="shared" ca="1" si="73"/>
        <v>0</v>
      </c>
      <c r="CE114" s="11" t="b">
        <f t="shared" ca="1" si="73"/>
        <v>0</v>
      </c>
      <c r="CF114" s="11" t="b">
        <f t="shared" ca="1" si="73"/>
        <v>0</v>
      </c>
      <c r="CG114" s="11" t="b">
        <f t="shared" ca="1" si="73"/>
        <v>0</v>
      </c>
      <c r="CH114" s="11" t="b">
        <f t="shared" ca="1" si="73"/>
        <v>0</v>
      </c>
      <c r="CI114" s="11" t="b">
        <f t="shared" ca="1" si="73"/>
        <v>0</v>
      </c>
      <c r="CJ114" s="11" t="b">
        <f t="shared" ca="1" si="73"/>
        <v>1</v>
      </c>
      <c r="CK114" s="11" t="b">
        <f t="shared" ca="1" si="73"/>
        <v>0</v>
      </c>
      <c r="CL114" s="11" t="b">
        <f t="shared" ca="1" si="73"/>
        <v>0</v>
      </c>
      <c r="CM114" s="11" t="b">
        <f t="shared" ca="1" si="73"/>
        <v>0</v>
      </c>
      <c r="CN114" s="11" t="b">
        <f t="shared" ca="1" si="69"/>
        <v>1</v>
      </c>
      <c r="CO114" s="11" t="b">
        <f t="shared" ca="1" si="67"/>
        <v>0</v>
      </c>
      <c r="CP114" t="s">
        <v>692</v>
      </c>
    </row>
    <row r="115" spans="1:94">
      <c r="A115" t="s">
        <v>693</v>
      </c>
      <c r="B115" t="s">
        <v>694</v>
      </c>
      <c r="C115" t="s">
        <v>562</v>
      </c>
      <c r="D115" t="s">
        <v>81</v>
      </c>
      <c r="E115" t="s">
        <v>71</v>
      </c>
      <c r="F115" t="s">
        <v>132</v>
      </c>
      <c r="G115" t="s">
        <v>124</v>
      </c>
      <c r="H115" t="s">
        <v>109</v>
      </c>
      <c r="I115" t="str">
        <f t="shared" si="61"/>
        <v>UK</v>
      </c>
      <c r="J115" t="s">
        <v>74</v>
      </c>
      <c r="K115" t="s">
        <v>98</v>
      </c>
      <c r="L115">
        <v>1</v>
      </c>
      <c r="M115">
        <v>2</v>
      </c>
      <c r="N115">
        <v>6</v>
      </c>
      <c r="O115">
        <v>3</v>
      </c>
      <c r="P115">
        <v>2</v>
      </c>
      <c r="Q115">
        <v>1</v>
      </c>
      <c r="R115">
        <v>1</v>
      </c>
      <c r="S115">
        <v>1</v>
      </c>
      <c r="T115">
        <v>2</v>
      </c>
      <c r="V115">
        <v>4</v>
      </c>
      <c r="W115">
        <v>6</v>
      </c>
      <c r="X115">
        <v>4</v>
      </c>
      <c r="Y115">
        <v>5</v>
      </c>
      <c r="Z115">
        <v>4</v>
      </c>
      <c r="AA115">
        <v>5</v>
      </c>
      <c r="AB115">
        <v>4</v>
      </c>
      <c r="AC115">
        <v>2</v>
      </c>
      <c r="AD115">
        <v>4</v>
      </c>
      <c r="AE115" s="48">
        <f t="shared" si="49"/>
        <v>4.5</v>
      </c>
      <c r="AF115" s="35">
        <v>4</v>
      </c>
      <c r="AG115">
        <v>2</v>
      </c>
      <c r="AH115">
        <v>2</v>
      </c>
      <c r="AI115">
        <v>1</v>
      </c>
      <c r="AJ115">
        <v>6</v>
      </c>
      <c r="AK115">
        <v>3</v>
      </c>
      <c r="AL115">
        <v>6</v>
      </c>
      <c r="AM115">
        <v>1</v>
      </c>
      <c r="AN115" s="48">
        <f t="shared" si="47"/>
        <v>3.125</v>
      </c>
      <c r="AO115">
        <v>3</v>
      </c>
      <c r="AP115">
        <v>3</v>
      </c>
      <c r="AQ115">
        <v>3</v>
      </c>
      <c r="AR115">
        <v>3</v>
      </c>
      <c r="AS115">
        <v>3</v>
      </c>
      <c r="AT115">
        <v>6</v>
      </c>
      <c r="AU115" s="48">
        <f t="shared" si="48"/>
        <v>3</v>
      </c>
      <c r="AV115">
        <v>1</v>
      </c>
      <c r="AW115">
        <f t="shared" si="62"/>
        <v>3.125</v>
      </c>
      <c r="AX115">
        <f t="shared" si="63"/>
        <v>1</v>
      </c>
      <c r="AY115">
        <f t="shared" si="74"/>
        <v>4.5</v>
      </c>
      <c r="AZ115">
        <f t="shared" si="64"/>
        <v>1</v>
      </c>
      <c r="BA115" t="s">
        <v>297</v>
      </c>
      <c r="BB115" t="s">
        <v>384</v>
      </c>
      <c r="BC115" t="s">
        <v>695</v>
      </c>
      <c r="BD115">
        <v>2</v>
      </c>
      <c r="BF115">
        <f t="shared" si="65"/>
        <v>2</v>
      </c>
      <c r="BG115">
        <v>2</v>
      </c>
      <c r="BH115">
        <v>3</v>
      </c>
      <c r="BI115">
        <f t="shared" si="75"/>
        <v>1</v>
      </c>
      <c r="BJ115" t="s">
        <v>696</v>
      </c>
      <c r="BK115" t="s">
        <v>622</v>
      </c>
      <c r="BL115" s="1">
        <v>8.1597222222222227E-3</v>
      </c>
      <c r="BM115" t="s">
        <v>697</v>
      </c>
      <c r="BN115" s="5" t="s">
        <v>1051</v>
      </c>
      <c r="BP115" s="11" t="b">
        <f t="shared" ca="1" si="72"/>
        <v>0</v>
      </c>
      <c r="BQ115" s="11" t="b">
        <f t="shared" ca="1" si="72"/>
        <v>0</v>
      </c>
      <c r="BR115" s="11" t="b">
        <f t="shared" ca="1" si="72"/>
        <v>0</v>
      </c>
      <c r="BS115" s="11" t="b">
        <f t="shared" ca="1" si="72"/>
        <v>0</v>
      </c>
      <c r="BT115" s="11" t="b">
        <f t="shared" ca="1" si="72"/>
        <v>0</v>
      </c>
      <c r="BU115" s="11" t="b">
        <f t="shared" ca="1" si="72"/>
        <v>0</v>
      </c>
      <c r="BV115" s="5" t="s">
        <v>1068</v>
      </c>
      <c r="BW115" s="5" t="s">
        <v>1079</v>
      </c>
      <c r="BX115" s="11" t="b">
        <f t="shared" ca="1" si="66"/>
        <v>0</v>
      </c>
      <c r="BY115" s="11" t="b">
        <f t="shared" si="68"/>
        <v>0</v>
      </c>
      <c r="BZ115" s="11" t="b">
        <f t="shared" ca="1" si="73"/>
        <v>0</v>
      </c>
      <c r="CA115" s="11" t="b">
        <f t="shared" ca="1" si="73"/>
        <v>0</v>
      </c>
      <c r="CB115" s="11" t="b">
        <f t="shared" ca="1" si="73"/>
        <v>0</v>
      </c>
      <c r="CC115" s="11" t="b">
        <f t="shared" ca="1" si="73"/>
        <v>0</v>
      </c>
      <c r="CD115" s="11" t="b">
        <f t="shared" ca="1" si="73"/>
        <v>1</v>
      </c>
      <c r="CE115" s="11" t="b">
        <f t="shared" ca="1" si="73"/>
        <v>0</v>
      </c>
      <c r="CF115" s="11" t="b">
        <f t="shared" ca="1" si="73"/>
        <v>0</v>
      </c>
      <c r="CG115" s="11" t="b">
        <f t="shared" ca="1" si="73"/>
        <v>0</v>
      </c>
      <c r="CH115" s="11" t="b">
        <f t="shared" ca="1" si="73"/>
        <v>0</v>
      </c>
      <c r="CI115" s="11" t="b">
        <f t="shared" ca="1" si="73"/>
        <v>0</v>
      </c>
      <c r="CJ115" s="11" t="b">
        <f t="shared" ca="1" si="73"/>
        <v>0</v>
      </c>
      <c r="CK115" s="11" t="b">
        <f t="shared" ca="1" si="73"/>
        <v>0</v>
      </c>
      <c r="CL115" s="11" t="b">
        <f t="shared" ca="1" si="73"/>
        <v>0</v>
      </c>
      <c r="CM115" s="11" t="b">
        <f t="shared" ca="1" si="73"/>
        <v>0</v>
      </c>
      <c r="CN115" s="11" t="b">
        <f t="shared" ca="1" si="69"/>
        <v>0</v>
      </c>
      <c r="CO115" s="11" t="b">
        <f t="shared" ca="1" si="67"/>
        <v>0</v>
      </c>
    </row>
    <row r="116" spans="1:94">
      <c r="A116" t="s">
        <v>706</v>
      </c>
      <c r="B116" t="s">
        <v>707</v>
      </c>
      <c r="C116" t="s">
        <v>562</v>
      </c>
      <c r="D116" t="s">
        <v>54</v>
      </c>
      <c r="E116" t="s">
        <v>144</v>
      </c>
      <c r="F116" t="s">
        <v>116</v>
      </c>
      <c r="G116" t="s">
        <v>72</v>
      </c>
      <c r="H116" t="s">
        <v>125</v>
      </c>
      <c r="I116" t="str">
        <f t="shared" si="61"/>
        <v>United Kingdom</v>
      </c>
      <c r="J116" t="s">
        <v>74</v>
      </c>
      <c r="K116" t="s">
        <v>98</v>
      </c>
      <c r="L116">
        <v>2</v>
      </c>
      <c r="M116">
        <v>4</v>
      </c>
      <c r="N116">
        <v>3</v>
      </c>
      <c r="O116">
        <v>4</v>
      </c>
      <c r="P116">
        <v>4</v>
      </c>
      <c r="Q116">
        <v>4</v>
      </c>
      <c r="R116">
        <v>4</v>
      </c>
      <c r="S116">
        <v>1</v>
      </c>
      <c r="T116">
        <v>2</v>
      </c>
      <c r="V116">
        <v>5</v>
      </c>
      <c r="W116">
        <v>5</v>
      </c>
      <c r="X116">
        <v>4</v>
      </c>
      <c r="Y116">
        <v>5</v>
      </c>
      <c r="Z116">
        <v>5</v>
      </c>
      <c r="AA116">
        <v>6</v>
      </c>
      <c r="AB116">
        <v>6</v>
      </c>
      <c r="AC116">
        <v>1</v>
      </c>
      <c r="AD116">
        <v>5</v>
      </c>
      <c r="AE116" s="48">
        <f t="shared" si="49"/>
        <v>5.125</v>
      </c>
      <c r="AF116" s="35">
        <v>5</v>
      </c>
      <c r="AG116">
        <v>3</v>
      </c>
      <c r="AH116">
        <v>3</v>
      </c>
      <c r="AI116">
        <v>1</v>
      </c>
      <c r="AJ116">
        <v>5</v>
      </c>
      <c r="AK116">
        <v>4</v>
      </c>
      <c r="AL116">
        <v>2</v>
      </c>
      <c r="AM116">
        <v>4</v>
      </c>
      <c r="AN116" s="48">
        <f t="shared" si="47"/>
        <v>3.375</v>
      </c>
      <c r="AO116">
        <v>3</v>
      </c>
      <c r="AP116">
        <v>3</v>
      </c>
      <c r="AQ116">
        <v>2</v>
      </c>
      <c r="AR116">
        <v>3</v>
      </c>
      <c r="AS116">
        <v>3</v>
      </c>
      <c r="AT116">
        <v>6</v>
      </c>
      <c r="AU116" s="48">
        <f t="shared" si="48"/>
        <v>2.8</v>
      </c>
      <c r="AV116">
        <v>1</v>
      </c>
      <c r="AW116">
        <f t="shared" si="62"/>
        <v>3.375</v>
      </c>
      <c r="AX116">
        <f t="shared" si="63"/>
        <v>1</v>
      </c>
      <c r="AY116">
        <f t="shared" si="74"/>
        <v>5.125</v>
      </c>
      <c r="AZ116">
        <f t="shared" si="64"/>
        <v>1</v>
      </c>
      <c r="BA116" t="s">
        <v>501</v>
      </c>
      <c r="BB116" t="s">
        <v>672</v>
      </c>
      <c r="BC116" t="s">
        <v>708</v>
      </c>
      <c r="BD116">
        <v>0</v>
      </c>
      <c r="BE116">
        <v>2</v>
      </c>
      <c r="BF116">
        <f t="shared" si="65"/>
        <v>2</v>
      </c>
      <c r="BG116">
        <v>4</v>
      </c>
      <c r="BH116">
        <v>2</v>
      </c>
      <c r="BI116">
        <f t="shared" si="75"/>
        <v>1</v>
      </c>
      <c r="BJ116" t="s">
        <v>709</v>
      </c>
      <c r="BK116" t="s">
        <v>710</v>
      </c>
      <c r="BL116" s="1">
        <v>4.2013888888888891E-3</v>
      </c>
      <c r="BM116" t="s">
        <v>711</v>
      </c>
      <c r="BN116" s="5" t="s">
        <v>736</v>
      </c>
      <c r="BO116" s="5" t="s">
        <v>1157</v>
      </c>
      <c r="BP116" s="11" t="b">
        <f t="shared" ca="1" si="72"/>
        <v>1</v>
      </c>
      <c r="BQ116" s="11" t="b">
        <f t="shared" ca="1" si="72"/>
        <v>0</v>
      </c>
      <c r="BR116" s="11" t="b">
        <f t="shared" ca="1" si="72"/>
        <v>0</v>
      </c>
      <c r="BS116" s="11" t="b">
        <f t="shared" ca="1" si="72"/>
        <v>0</v>
      </c>
      <c r="BT116" s="11" t="b">
        <f t="shared" ca="1" si="72"/>
        <v>0</v>
      </c>
      <c r="BU116" s="11" t="b">
        <f t="shared" ca="1" si="72"/>
        <v>0</v>
      </c>
      <c r="BX116" s="11" t="b">
        <f t="shared" ca="1" si="66"/>
        <v>0</v>
      </c>
      <c r="BY116" s="11" t="b">
        <f t="shared" si="68"/>
        <v>0</v>
      </c>
      <c r="BZ116" s="11" t="b">
        <f t="shared" ca="1" si="73"/>
        <v>0</v>
      </c>
      <c r="CA116" s="11" t="b">
        <f t="shared" ca="1" si="73"/>
        <v>0</v>
      </c>
      <c r="CB116" s="11" t="b">
        <f t="shared" ca="1" si="73"/>
        <v>0</v>
      </c>
      <c r="CC116" s="11" t="b">
        <f t="shared" ca="1" si="73"/>
        <v>0</v>
      </c>
      <c r="CD116" s="11" t="b">
        <f t="shared" ca="1" si="73"/>
        <v>0</v>
      </c>
      <c r="CE116" s="11" t="b">
        <f t="shared" ca="1" si="73"/>
        <v>0</v>
      </c>
      <c r="CF116" s="11" t="b">
        <f t="shared" ca="1" si="73"/>
        <v>0</v>
      </c>
      <c r="CG116" s="11" t="b">
        <f t="shared" ca="1" si="73"/>
        <v>0</v>
      </c>
      <c r="CH116" s="11" t="b">
        <f t="shared" ca="1" si="73"/>
        <v>0</v>
      </c>
      <c r="CI116" s="11" t="b">
        <f t="shared" ca="1" si="73"/>
        <v>0</v>
      </c>
      <c r="CJ116" s="11" t="b">
        <f t="shared" ca="1" si="73"/>
        <v>0</v>
      </c>
      <c r="CK116" s="11" t="b">
        <f t="shared" ca="1" si="73"/>
        <v>0</v>
      </c>
      <c r="CL116" s="11" t="b">
        <f t="shared" ca="1" si="73"/>
        <v>0</v>
      </c>
      <c r="CM116" s="11" t="b">
        <f t="shared" ca="1" si="73"/>
        <v>0</v>
      </c>
      <c r="CN116" s="11" t="b">
        <f t="shared" ca="1" si="69"/>
        <v>0</v>
      </c>
      <c r="CO116" s="11" t="b">
        <f t="shared" ca="1" si="67"/>
        <v>0</v>
      </c>
    </row>
    <row r="117" spans="1:94">
      <c r="A117" t="s">
        <v>728</v>
      </c>
      <c r="B117" t="s">
        <v>729</v>
      </c>
      <c r="C117" t="s">
        <v>562</v>
      </c>
      <c r="D117" t="s">
        <v>70</v>
      </c>
      <c r="E117" t="s">
        <v>144</v>
      </c>
      <c r="F117" t="s">
        <v>56</v>
      </c>
      <c r="G117" t="s">
        <v>72</v>
      </c>
      <c r="H117" t="s">
        <v>84</v>
      </c>
      <c r="I117" t="str">
        <f t="shared" si="61"/>
        <v>United States</v>
      </c>
      <c r="J117" t="s">
        <v>59</v>
      </c>
      <c r="K117" t="s">
        <v>60</v>
      </c>
      <c r="L117">
        <v>1</v>
      </c>
      <c r="M117">
        <v>1</v>
      </c>
      <c r="N117">
        <v>0</v>
      </c>
      <c r="O117">
        <v>1</v>
      </c>
      <c r="P117">
        <v>2</v>
      </c>
      <c r="Q117">
        <v>2</v>
      </c>
      <c r="R117">
        <v>2</v>
      </c>
      <c r="S117">
        <v>1</v>
      </c>
      <c r="T117">
        <v>3</v>
      </c>
      <c r="V117">
        <v>4</v>
      </c>
      <c r="W117">
        <v>4</v>
      </c>
      <c r="X117">
        <v>3</v>
      </c>
      <c r="Y117">
        <v>3</v>
      </c>
      <c r="Z117">
        <v>3</v>
      </c>
      <c r="AA117">
        <v>3</v>
      </c>
      <c r="AB117">
        <v>3</v>
      </c>
      <c r="AC117">
        <v>1</v>
      </c>
      <c r="AD117">
        <v>5</v>
      </c>
      <c r="AE117" s="48">
        <f t="shared" si="49"/>
        <v>3.5</v>
      </c>
      <c r="AF117" s="35">
        <v>5</v>
      </c>
      <c r="AG117">
        <v>5</v>
      </c>
      <c r="AH117">
        <v>5</v>
      </c>
      <c r="AI117">
        <v>5</v>
      </c>
      <c r="AJ117">
        <v>5</v>
      </c>
      <c r="AK117">
        <v>5</v>
      </c>
      <c r="AL117">
        <v>4</v>
      </c>
      <c r="AM117">
        <v>4</v>
      </c>
      <c r="AN117" s="48">
        <f t="shared" si="47"/>
        <v>4.75</v>
      </c>
      <c r="AO117">
        <v>5</v>
      </c>
      <c r="AP117">
        <v>5</v>
      </c>
      <c r="AQ117">
        <v>5</v>
      </c>
      <c r="AR117">
        <v>5</v>
      </c>
      <c r="AS117">
        <v>5</v>
      </c>
      <c r="AT117">
        <v>6</v>
      </c>
      <c r="AU117" s="48">
        <f t="shared" si="48"/>
        <v>5</v>
      </c>
      <c r="AV117">
        <v>1</v>
      </c>
      <c r="AW117">
        <f t="shared" si="62"/>
        <v>4.75</v>
      </c>
      <c r="AX117">
        <f t="shared" si="63"/>
        <v>1</v>
      </c>
      <c r="AY117">
        <f t="shared" si="74"/>
        <v>3.5</v>
      </c>
      <c r="AZ117">
        <f t="shared" si="64"/>
        <v>1</v>
      </c>
      <c r="BA117" t="s">
        <v>61</v>
      </c>
      <c r="BB117" t="s">
        <v>126</v>
      </c>
      <c r="BC117" t="s">
        <v>127</v>
      </c>
      <c r="BD117">
        <v>1</v>
      </c>
      <c r="BF117">
        <f t="shared" si="65"/>
        <v>1</v>
      </c>
      <c r="BG117">
        <v>1</v>
      </c>
      <c r="BH117">
        <v>1</v>
      </c>
      <c r="BI117">
        <f t="shared" si="75"/>
        <v>0</v>
      </c>
      <c r="BJ117" t="s">
        <v>64</v>
      </c>
      <c r="BK117" t="s">
        <v>65</v>
      </c>
      <c r="BL117" s="1">
        <v>2.7314814814814819E-3</v>
      </c>
      <c r="BM117" t="s">
        <v>730</v>
      </c>
      <c r="BN117" s="5" t="s">
        <v>736</v>
      </c>
      <c r="BO117" s="5" t="s">
        <v>1158</v>
      </c>
      <c r="BP117" s="11" t="b">
        <f t="shared" ca="1" si="72"/>
        <v>1</v>
      </c>
      <c r="BQ117" s="11" t="b">
        <f t="shared" ca="1" si="72"/>
        <v>0</v>
      </c>
      <c r="BR117" s="11" t="b">
        <f t="shared" ca="1" si="72"/>
        <v>0</v>
      </c>
      <c r="BS117" s="11" t="b">
        <f t="shared" ca="1" si="72"/>
        <v>0</v>
      </c>
      <c r="BT117" s="11" t="b">
        <f t="shared" ca="1" si="72"/>
        <v>0</v>
      </c>
      <c r="BU117" s="11" t="b">
        <f t="shared" ca="1" si="72"/>
        <v>0</v>
      </c>
      <c r="BX117" s="11" t="b">
        <f t="shared" ca="1" si="66"/>
        <v>0</v>
      </c>
      <c r="BY117" s="11" t="b">
        <f t="shared" si="68"/>
        <v>0</v>
      </c>
      <c r="BZ117" s="11" t="b">
        <f t="shared" ca="1" si="73"/>
        <v>0</v>
      </c>
      <c r="CA117" s="11" t="b">
        <f t="shared" ca="1" si="73"/>
        <v>0</v>
      </c>
      <c r="CB117" s="11" t="b">
        <f t="shared" ca="1" si="73"/>
        <v>0</v>
      </c>
      <c r="CC117" s="11" t="b">
        <f t="shared" ca="1" si="73"/>
        <v>0</v>
      </c>
      <c r="CD117" s="11" t="b">
        <f t="shared" ca="1" si="73"/>
        <v>0</v>
      </c>
      <c r="CE117" s="11" t="b">
        <f t="shared" ca="1" si="73"/>
        <v>0</v>
      </c>
      <c r="CF117" s="11" t="b">
        <f t="shared" ca="1" si="73"/>
        <v>0</v>
      </c>
      <c r="CG117" s="11" t="b">
        <f t="shared" ca="1" si="73"/>
        <v>0</v>
      </c>
      <c r="CH117" s="11" t="b">
        <f t="shared" ca="1" si="73"/>
        <v>0</v>
      </c>
      <c r="CI117" s="11" t="b">
        <f t="shared" ca="1" si="73"/>
        <v>0</v>
      </c>
      <c r="CJ117" s="11" t="b">
        <f t="shared" ca="1" si="73"/>
        <v>0</v>
      </c>
      <c r="CK117" s="11" t="b">
        <f t="shared" ca="1" si="73"/>
        <v>0</v>
      </c>
      <c r="CL117" s="11" t="b">
        <f t="shared" ca="1" si="73"/>
        <v>0</v>
      </c>
      <c r="CM117" s="11" t="b">
        <f t="shared" ca="1" si="73"/>
        <v>0</v>
      </c>
      <c r="CN117" s="11" t="b">
        <f t="shared" ca="1" si="69"/>
        <v>0</v>
      </c>
      <c r="CO117" s="11" t="b">
        <f t="shared" ca="1" si="67"/>
        <v>0</v>
      </c>
    </row>
    <row r="118" spans="1:94">
      <c r="A118" t="s">
        <v>737</v>
      </c>
      <c r="B118" t="s">
        <v>738</v>
      </c>
      <c r="C118" t="s">
        <v>562</v>
      </c>
      <c r="D118" t="s">
        <v>54</v>
      </c>
      <c r="E118" t="s">
        <v>144</v>
      </c>
      <c r="F118" t="s">
        <v>83</v>
      </c>
      <c r="G118" t="s">
        <v>96</v>
      </c>
      <c r="H118" t="s">
        <v>510</v>
      </c>
      <c r="I118" t="str">
        <f t="shared" si="61"/>
        <v>England</v>
      </c>
      <c r="J118" t="s">
        <v>74</v>
      </c>
      <c r="K118" t="s">
        <v>98</v>
      </c>
      <c r="L118">
        <v>3</v>
      </c>
      <c r="M118">
        <v>3</v>
      </c>
      <c r="N118">
        <v>4</v>
      </c>
      <c r="O118">
        <v>2</v>
      </c>
      <c r="P118">
        <v>3</v>
      </c>
      <c r="Q118">
        <v>3</v>
      </c>
      <c r="R118">
        <v>3</v>
      </c>
      <c r="S118">
        <v>1</v>
      </c>
      <c r="T118">
        <v>2</v>
      </c>
      <c r="V118">
        <v>4</v>
      </c>
      <c r="W118">
        <v>6</v>
      </c>
      <c r="X118">
        <v>4</v>
      </c>
      <c r="Y118">
        <v>6</v>
      </c>
      <c r="Z118">
        <v>4</v>
      </c>
      <c r="AA118">
        <v>6</v>
      </c>
      <c r="AB118">
        <v>3</v>
      </c>
      <c r="AC118">
        <v>4</v>
      </c>
      <c r="AD118">
        <v>2</v>
      </c>
      <c r="AE118" s="48">
        <f t="shared" si="49"/>
        <v>4.375</v>
      </c>
      <c r="AF118" s="35">
        <v>5</v>
      </c>
      <c r="AG118">
        <v>6</v>
      </c>
      <c r="AH118">
        <v>6</v>
      </c>
      <c r="AI118">
        <v>6</v>
      </c>
      <c r="AJ118">
        <v>6</v>
      </c>
      <c r="AK118">
        <v>6</v>
      </c>
      <c r="AL118">
        <v>5</v>
      </c>
      <c r="AM118">
        <v>4</v>
      </c>
      <c r="AN118" s="48">
        <f t="shared" si="47"/>
        <v>5.5</v>
      </c>
      <c r="AO118">
        <v>6</v>
      </c>
      <c r="AP118">
        <v>3</v>
      </c>
      <c r="AQ118">
        <v>5</v>
      </c>
      <c r="AR118">
        <v>3</v>
      </c>
      <c r="AS118">
        <v>6</v>
      </c>
      <c r="AT118">
        <v>6</v>
      </c>
      <c r="AU118" s="48">
        <f t="shared" si="48"/>
        <v>4.5999999999999996</v>
      </c>
      <c r="AV118">
        <v>2</v>
      </c>
      <c r="AW118">
        <f t="shared" si="62"/>
        <v>5.5</v>
      </c>
      <c r="AX118">
        <f t="shared" si="63"/>
        <v>1</v>
      </c>
      <c r="AY118">
        <f t="shared" si="74"/>
        <v>4.375</v>
      </c>
      <c r="AZ118">
        <f t="shared" si="64"/>
        <v>1</v>
      </c>
      <c r="BA118" t="s">
        <v>61</v>
      </c>
      <c r="BB118" t="s">
        <v>245</v>
      </c>
      <c r="BC118" t="s">
        <v>246</v>
      </c>
      <c r="BD118">
        <v>1</v>
      </c>
      <c r="BF118">
        <f t="shared" si="65"/>
        <v>1</v>
      </c>
      <c r="BG118">
        <v>1</v>
      </c>
      <c r="BH118">
        <v>2</v>
      </c>
      <c r="BI118">
        <f t="shared" si="75"/>
        <v>1</v>
      </c>
      <c r="BJ118" t="s">
        <v>181</v>
      </c>
      <c r="BK118" t="s">
        <v>65</v>
      </c>
      <c r="BL118" s="1">
        <v>2.8240740740740739E-3</v>
      </c>
      <c r="BM118" t="s">
        <v>429</v>
      </c>
      <c r="BN118" s="5" t="s">
        <v>1041</v>
      </c>
      <c r="BP118" s="11" t="b">
        <f t="shared" ca="1" si="72"/>
        <v>0</v>
      </c>
      <c r="BQ118" s="11" t="b">
        <f t="shared" ca="1" si="72"/>
        <v>0</v>
      </c>
      <c r="BR118" s="11" t="b">
        <f t="shared" ca="1" si="72"/>
        <v>0</v>
      </c>
      <c r="BS118" s="11" t="b">
        <f t="shared" ca="1" si="72"/>
        <v>0</v>
      </c>
      <c r="BT118" s="11" t="b">
        <f t="shared" ca="1" si="72"/>
        <v>0</v>
      </c>
      <c r="BU118" s="11" t="b">
        <f t="shared" ca="1" si="72"/>
        <v>0</v>
      </c>
      <c r="BX118" s="11" t="b">
        <f t="shared" ca="1" si="66"/>
        <v>0</v>
      </c>
      <c r="BY118" s="11" t="b">
        <f t="shared" si="68"/>
        <v>0</v>
      </c>
      <c r="BZ118" s="11" t="b">
        <f t="shared" ca="1" si="73"/>
        <v>0</v>
      </c>
      <c r="CA118" s="11" t="b">
        <f t="shared" ca="1" si="73"/>
        <v>0</v>
      </c>
      <c r="CB118" s="11" t="b">
        <f t="shared" ca="1" si="73"/>
        <v>0</v>
      </c>
      <c r="CC118" s="11" t="b">
        <f t="shared" ca="1" si="73"/>
        <v>0</v>
      </c>
      <c r="CD118" s="11" t="b">
        <f t="shared" ca="1" si="73"/>
        <v>0</v>
      </c>
      <c r="CE118" s="11" t="b">
        <f t="shared" ca="1" si="73"/>
        <v>0</v>
      </c>
      <c r="CF118" s="11" t="b">
        <f t="shared" ca="1" si="73"/>
        <v>0</v>
      </c>
      <c r="CG118" s="11" t="b">
        <f t="shared" ca="1" si="73"/>
        <v>0</v>
      </c>
      <c r="CH118" s="11" t="b">
        <f t="shared" ca="1" si="73"/>
        <v>0</v>
      </c>
      <c r="CI118" s="11" t="b">
        <f t="shared" ca="1" si="73"/>
        <v>0</v>
      </c>
      <c r="CJ118" s="11" t="b">
        <f t="shared" ca="1" si="73"/>
        <v>0</v>
      </c>
      <c r="CK118" s="11" t="b">
        <f t="shared" ca="1" si="73"/>
        <v>0</v>
      </c>
      <c r="CL118" s="11" t="b">
        <f t="shared" ca="1" si="73"/>
        <v>0</v>
      </c>
      <c r="CM118" s="11" t="b">
        <f t="shared" ca="1" si="73"/>
        <v>0</v>
      </c>
      <c r="CN118" s="11" t="b">
        <f t="shared" ca="1" si="69"/>
        <v>0</v>
      </c>
      <c r="CO118" s="11" t="b">
        <f t="shared" ca="1" si="67"/>
        <v>0</v>
      </c>
      <c r="CP118" t="s">
        <v>429</v>
      </c>
    </row>
    <row r="119" spans="1:94">
      <c r="A119" t="s">
        <v>739</v>
      </c>
      <c r="B119" t="s">
        <v>740</v>
      </c>
      <c r="C119" t="s">
        <v>562</v>
      </c>
      <c r="D119" t="s">
        <v>70</v>
      </c>
      <c r="E119" t="s">
        <v>55</v>
      </c>
      <c r="F119" t="s">
        <v>56</v>
      </c>
      <c r="G119" t="s">
        <v>72</v>
      </c>
      <c r="H119" t="s">
        <v>125</v>
      </c>
      <c r="I119" t="str">
        <f t="shared" si="61"/>
        <v>United Kingdom</v>
      </c>
      <c r="J119" t="s">
        <v>59</v>
      </c>
      <c r="K119" t="s">
        <v>98</v>
      </c>
      <c r="L119">
        <v>4</v>
      </c>
      <c r="M119">
        <v>4</v>
      </c>
      <c r="N119">
        <v>5</v>
      </c>
      <c r="O119">
        <v>4</v>
      </c>
      <c r="P119">
        <v>5</v>
      </c>
      <c r="Q119">
        <v>5</v>
      </c>
      <c r="R119">
        <v>5</v>
      </c>
      <c r="S119">
        <v>1</v>
      </c>
      <c r="T119">
        <v>2</v>
      </c>
      <c r="V119">
        <v>1</v>
      </c>
      <c r="W119">
        <v>2</v>
      </c>
      <c r="X119">
        <v>1</v>
      </c>
      <c r="Y119">
        <v>3</v>
      </c>
      <c r="Z119">
        <v>2</v>
      </c>
      <c r="AA119">
        <v>4</v>
      </c>
      <c r="AB119">
        <v>1</v>
      </c>
      <c r="AC119">
        <v>2</v>
      </c>
      <c r="AD119">
        <v>4</v>
      </c>
      <c r="AE119" s="48">
        <f t="shared" si="49"/>
        <v>2.25</v>
      </c>
      <c r="AF119" s="35">
        <v>3</v>
      </c>
      <c r="AG119">
        <v>4</v>
      </c>
      <c r="AH119">
        <v>2</v>
      </c>
      <c r="AI119">
        <v>3</v>
      </c>
      <c r="AJ119">
        <v>3</v>
      </c>
      <c r="AK119">
        <v>3</v>
      </c>
      <c r="AL119">
        <v>3</v>
      </c>
      <c r="AM119">
        <v>4</v>
      </c>
      <c r="AN119" s="48">
        <f t="shared" si="47"/>
        <v>3.125</v>
      </c>
      <c r="AO119">
        <v>3</v>
      </c>
      <c r="AP119">
        <v>3</v>
      </c>
      <c r="AQ119">
        <v>3</v>
      </c>
      <c r="AR119">
        <v>3</v>
      </c>
      <c r="AS119">
        <v>3</v>
      </c>
      <c r="AT119">
        <v>6</v>
      </c>
      <c r="AU119" s="48">
        <f t="shared" si="48"/>
        <v>3</v>
      </c>
      <c r="AV119">
        <v>2</v>
      </c>
      <c r="AW119">
        <f t="shared" si="62"/>
        <v>3.125</v>
      </c>
      <c r="AX119">
        <f t="shared" si="63"/>
        <v>1</v>
      </c>
      <c r="AY119">
        <f t="shared" si="74"/>
        <v>2.25</v>
      </c>
      <c r="AZ119">
        <f t="shared" si="64"/>
        <v>0</v>
      </c>
      <c r="BA119" t="s">
        <v>297</v>
      </c>
      <c r="BB119" t="s">
        <v>110</v>
      </c>
      <c r="BC119" t="s">
        <v>412</v>
      </c>
      <c r="BD119">
        <v>0</v>
      </c>
      <c r="BE119" t="s">
        <v>1101</v>
      </c>
      <c r="BF119" t="str">
        <f t="shared" si="65"/>
        <v>NA</v>
      </c>
      <c r="BG119">
        <v>11</v>
      </c>
      <c r="BH119">
        <v>0</v>
      </c>
      <c r="BI119">
        <f t="shared" si="75"/>
        <v>1</v>
      </c>
      <c r="BJ119" t="s">
        <v>741</v>
      </c>
      <c r="BK119" t="s">
        <v>742</v>
      </c>
      <c r="BL119" s="1">
        <v>2.4768518518518516E-3</v>
      </c>
      <c r="BM119" t="s">
        <v>743</v>
      </c>
      <c r="BN119" s="5" t="s">
        <v>1082</v>
      </c>
      <c r="BP119" s="11" t="b">
        <f t="shared" ca="1" si="72"/>
        <v>0</v>
      </c>
      <c r="BQ119" s="11" t="b">
        <f t="shared" ca="1" si="72"/>
        <v>0</v>
      </c>
      <c r="BR119" s="11" t="b">
        <f t="shared" ca="1" si="72"/>
        <v>0</v>
      </c>
      <c r="BS119" s="11" t="b">
        <f t="shared" ca="1" si="72"/>
        <v>0</v>
      </c>
      <c r="BT119" s="11" t="b">
        <f t="shared" ca="1" si="72"/>
        <v>0</v>
      </c>
      <c r="BU119" s="11" t="b">
        <f t="shared" ca="1" si="72"/>
        <v>0</v>
      </c>
      <c r="BV119" s="5" t="s">
        <v>1081</v>
      </c>
      <c r="BX119" s="11" t="b">
        <f t="shared" ca="1" si="66"/>
        <v>0</v>
      </c>
      <c r="BY119" s="11" t="b">
        <f t="shared" si="68"/>
        <v>1</v>
      </c>
      <c r="BZ119" s="11" t="b">
        <f t="shared" ca="1" si="73"/>
        <v>0</v>
      </c>
      <c r="CA119" s="11" t="b">
        <f t="shared" ca="1" si="73"/>
        <v>0</v>
      </c>
      <c r="CB119" s="11" t="b">
        <f t="shared" ca="1" si="73"/>
        <v>0</v>
      </c>
      <c r="CC119" s="11" t="b">
        <f t="shared" ca="1" si="73"/>
        <v>0</v>
      </c>
      <c r="CD119" s="11" t="b">
        <f t="shared" ca="1" si="73"/>
        <v>0</v>
      </c>
      <c r="CE119" s="11" t="b">
        <f t="shared" ca="1" si="73"/>
        <v>0</v>
      </c>
      <c r="CF119" s="11" t="b">
        <f t="shared" ca="1" si="73"/>
        <v>0</v>
      </c>
      <c r="CG119" s="11" t="b">
        <f t="shared" ca="1" si="73"/>
        <v>0</v>
      </c>
      <c r="CH119" s="11" t="b">
        <f t="shared" ca="1" si="73"/>
        <v>0</v>
      </c>
      <c r="CI119" s="11" t="b">
        <f t="shared" ca="1" si="73"/>
        <v>0</v>
      </c>
      <c r="CJ119" s="11" t="b">
        <f t="shared" ca="1" si="73"/>
        <v>0</v>
      </c>
      <c r="CK119" s="11" t="b">
        <f t="shared" ca="1" si="73"/>
        <v>0</v>
      </c>
      <c r="CL119" s="11" t="b">
        <f t="shared" ca="1" si="73"/>
        <v>0</v>
      </c>
      <c r="CM119" s="11" t="b">
        <f t="shared" ca="1" si="73"/>
        <v>0</v>
      </c>
      <c r="CN119" s="11" t="b">
        <f t="shared" ca="1" si="69"/>
        <v>0</v>
      </c>
      <c r="CO119" s="11" t="b">
        <f t="shared" ca="1" si="67"/>
        <v>0</v>
      </c>
    </row>
    <row r="120" spans="1:94">
      <c r="A120" t="s">
        <v>744</v>
      </c>
      <c r="B120" t="s">
        <v>745</v>
      </c>
      <c r="C120" t="s">
        <v>562</v>
      </c>
      <c r="D120" t="s">
        <v>54</v>
      </c>
      <c r="E120" t="s">
        <v>144</v>
      </c>
      <c r="F120" t="s">
        <v>132</v>
      </c>
      <c r="G120" t="s">
        <v>72</v>
      </c>
      <c r="H120" t="s">
        <v>125</v>
      </c>
      <c r="I120" t="str">
        <f t="shared" si="61"/>
        <v>United Kingdom</v>
      </c>
      <c r="J120" t="s">
        <v>59</v>
      </c>
      <c r="K120" t="s">
        <v>98</v>
      </c>
      <c r="L120">
        <v>5</v>
      </c>
      <c r="M120">
        <v>2</v>
      </c>
      <c r="N120">
        <v>4</v>
      </c>
      <c r="O120">
        <v>4</v>
      </c>
      <c r="P120">
        <v>4</v>
      </c>
      <c r="Q120">
        <v>5</v>
      </c>
      <c r="R120">
        <v>4</v>
      </c>
      <c r="S120">
        <v>1</v>
      </c>
      <c r="T120">
        <v>2</v>
      </c>
      <c r="V120">
        <v>5</v>
      </c>
      <c r="W120">
        <v>5</v>
      </c>
      <c r="X120">
        <v>5</v>
      </c>
      <c r="Y120">
        <v>6</v>
      </c>
      <c r="Z120">
        <v>6</v>
      </c>
      <c r="AA120">
        <v>6</v>
      </c>
      <c r="AB120">
        <v>6</v>
      </c>
      <c r="AC120">
        <v>3</v>
      </c>
      <c r="AD120">
        <v>3</v>
      </c>
      <c r="AE120" s="48">
        <f t="shared" si="49"/>
        <v>5.25</v>
      </c>
      <c r="AF120" s="35">
        <v>6</v>
      </c>
      <c r="AG120">
        <v>5</v>
      </c>
      <c r="AH120">
        <v>5</v>
      </c>
      <c r="AI120">
        <v>5</v>
      </c>
      <c r="AJ120">
        <v>6</v>
      </c>
      <c r="AK120">
        <v>5</v>
      </c>
      <c r="AL120">
        <v>5</v>
      </c>
      <c r="AM120">
        <v>5</v>
      </c>
      <c r="AN120" s="48">
        <f t="shared" si="47"/>
        <v>5.25</v>
      </c>
      <c r="AO120">
        <v>5</v>
      </c>
      <c r="AP120">
        <v>5</v>
      </c>
      <c r="AQ120">
        <v>6</v>
      </c>
      <c r="AR120">
        <v>5</v>
      </c>
      <c r="AS120">
        <v>5</v>
      </c>
      <c r="AT120">
        <v>6</v>
      </c>
      <c r="AU120" s="48">
        <f t="shared" si="48"/>
        <v>5.2</v>
      </c>
      <c r="AV120">
        <v>6</v>
      </c>
      <c r="AW120">
        <f t="shared" si="62"/>
        <v>5.25</v>
      </c>
      <c r="AX120">
        <f t="shared" si="63"/>
        <v>1</v>
      </c>
      <c r="AY120">
        <f t="shared" si="74"/>
        <v>5.25</v>
      </c>
      <c r="AZ120">
        <f t="shared" si="64"/>
        <v>1</v>
      </c>
      <c r="BA120" t="s">
        <v>282</v>
      </c>
      <c r="BB120" t="s">
        <v>746</v>
      </c>
      <c r="BC120" t="s">
        <v>284</v>
      </c>
      <c r="BD120">
        <v>1</v>
      </c>
      <c r="BF120">
        <f t="shared" si="65"/>
        <v>1</v>
      </c>
      <c r="BG120">
        <v>1</v>
      </c>
      <c r="BH120">
        <v>3</v>
      </c>
      <c r="BI120">
        <f t="shared" si="75"/>
        <v>1</v>
      </c>
      <c r="BJ120" t="s">
        <v>285</v>
      </c>
      <c r="BK120" t="s">
        <v>286</v>
      </c>
      <c r="BL120" s="1">
        <v>6.828703703703704E-3</v>
      </c>
      <c r="BM120" t="s">
        <v>747</v>
      </c>
      <c r="BN120" s="5" t="s">
        <v>1041</v>
      </c>
      <c r="BP120" s="11" t="b">
        <f t="shared" ca="1" si="72"/>
        <v>0</v>
      </c>
      <c r="BQ120" s="11" t="b">
        <f t="shared" ca="1" si="72"/>
        <v>0</v>
      </c>
      <c r="BR120" s="11" t="b">
        <f t="shared" ca="1" si="72"/>
        <v>0</v>
      </c>
      <c r="BS120" s="11" t="b">
        <f t="shared" ca="1" si="72"/>
        <v>0</v>
      </c>
      <c r="BT120" s="11" t="b">
        <f t="shared" ca="1" si="72"/>
        <v>0</v>
      </c>
      <c r="BU120" s="11" t="b">
        <f t="shared" ca="1" si="72"/>
        <v>0</v>
      </c>
      <c r="BX120" s="11" t="b">
        <f t="shared" ca="1" si="66"/>
        <v>0</v>
      </c>
      <c r="BY120" s="11" t="b">
        <f t="shared" si="68"/>
        <v>0</v>
      </c>
      <c r="BZ120" s="11" t="b">
        <f t="shared" ca="1" si="73"/>
        <v>0</v>
      </c>
      <c r="CA120" s="11" t="b">
        <f t="shared" ca="1" si="73"/>
        <v>0</v>
      </c>
      <c r="CB120" s="11" t="b">
        <f t="shared" ca="1" si="73"/>
        <v>0</v>
      </c>
      <c r="CC120" s="11" t="b">
        <f t="shared" ca="1" si="73"/>
        <v>0</v>
      </c>
      <c r="CD120" s="11" t="b">
        <f t="shared" ca="1" si="73"/>
        <v>0</v>
      </c>
      <c r="CE120" s="11" t="b">
        <f t="shared" ca="1" si="73"/>
        <v>0</v>
      </c>
      <c r="CF120" s="11" t="b">
        <f t="shared" ca="1" si="73"/>
        <v>0</v>
      </c>
      <c r="CG120" s="11" t="b">
        <f t="shared" ca="1" si="73"/>
        <v>0</v>
      </c>
      <c r="CH120" s="11" t="b">
        <f t="shared" ca="1" si="73"/>
        <v>0</v>
      </c>
      <c r="CI120" s="11" t="b">
        <f t="shared" ca="1" si="73"/>
        <v>0</v>
      </c>
      <c r="CJ120" s="11" t="b">
        <f t="shared" ca="1" si="73"/>
        <v>0</v>
      </c>
      <c r="CK120" s="11" t="b">
        <f t="shared" ca="1" si="73"/>
        <v>0</v>
      </c>
      <c r="CL120" s="11" t="b">
        <f t="shared" ca="1" si="73"/>
        <v>0</v>
      </c>
      <c r="CM120" s="11" t="b">
        <f t="shared" ca="1" si="73"/>
        <v>0</v>
      </c>
      <c r="CN120" s="11" t="b">
        <f t="shared" ca="1" si="69"/>
        <v>0</v>
      </c>
      <c r="CO120" s="11" t="b">
        <f t="shared" ca="1" si="67"/>
        <v>0</v>
      </c>
      <c r="CP120" t="s">
        <v>748</v>
      </c>
    </row>
    <row r="121" spans="1:94">
      <c r="A121" t="s">
        <v>749</v>
      </c>
      <c r="B121" t="s">
        <v>750</v>
      </c>
      <c r="C121" t="s">
        <v>562</v>
      </c>
      <c r="D121" t="s">
        <v>70</v>
      </c>
      <c r="E121" t="s">
        <v>144</v>
      </c>
      <c r="F121" t="s">
        <v>56</v>
      </c>
      <c r="G121" t="s">
        <v>96</v>
      </c>
      <c r="H121" t="s">
        <v>125</v>
      </c>
      <c r="I121" t="str">
        <f t="shared" si="61"/>
        <v>United Kingdom</v>
      </c>
      <c r="J121" t="s">
        <v>59</v>
      </c>
      <c r="K121" t="s">
        <v>98</v>
      </c>
      <c r="L121">
        <v>4</v>
      </c>
      <c r="M121">
        <v>4</v>
      </c>
      <c r="N121">
        <v>4</v>
      </c>
      <c r="O121">
        <v>4</v>
      </c>
      <c r="P121">
        <v>3</v>
      </c>
      <c r="Q121">
        <v>4</v>
      </c>
      <c r="R121">
        <v>1</v>
      </c>
      <c r="S121">
        <v>1</v>
      </c>
      <c r="T121">
        <v>2</v>
      </c>
      <c r="V121">
        <v>1</v>
      </c>
      <c r="W121">
        <v>6</v>
      </c>
      <c r="X121">
        <v>2</v>
      </c>
      <c r="Y121">
        <v>4</v>
      </c>
      <c r="Z121">
        <v>4</v>
      </c>
      <c r="AA121">
        <v>4</v>
      </c>
      <c r="AB121">
        <v>3</v>
      </c>
      <c r="AC121">
        <v>2</v>
      </c>
      <c r="AD121">
        <v>4</v>
      </c>
      <c r="AE121" s="48">
        <f t="shared" si="49"/>
        <v>3.5</v>
      </c>
      <c r="AF121" s="35">
        <v>4</v>
      </c>
      <c r="AG121">
        <v>0</v>
      </c>
      <c r="AH121">
        <v>5</v>
      </c>
      <c r="AI121">
        <v>1</v>
      </c>
      <c r="AJ121">
        <v>6</v>
      </c>
      <c r="AK121">
        <v>2</v>
      </c>
      <c r="AL121">
        <v>6</v>
      </c>
      <c r="AM121">
        <v>4</v>
      </c>
      <c r="AN121" s="48">
        <f t="shared" si="47"/>
        <v>3.5</v>
      </c>
      <c r="AO121">
        <v>1</v>
      </c>
      <c r="AP121">
        <v>1</v>
      </c>
      <c r="AQ121">
        <v>3</v>
      </c>
      <c r="AR121">
        <v>1</v>
      </c>
      <c r="AS121">
        <v>1</v>
      </c>
      <c r="AT121">
        <v>6</v>
      </c>
      <c r="AU121" s="48">
        <f t="shared" si="48"/>
        <v>1.4</v>
      </c>
      <c r="AV121">
        <v>4</v>
      </c>
      <c r="AW121">
        <f t="shared" si="62"/>
        <v>3.5</v>
      </c>
      <c r="AX121">
        <f t="shared" si="63"/>
        <v>1</v>
      </c>
      <c r="AY121">
        <f t="shared" si="74"/>
        <v>3.5</v>
      </c>
      <c r="AZ121">
        <f t="shared" si="64"/>
        <v>1</v>
      </c>
      <c r="BA121" t="s">
        <v>86</v>
      </c>
      <c r="BB121" t="s">
        <v>160</v>
      </c>
      <c r="BC121" t="s">
        <v>161</v>
      </c>
      <c r="BD121">
        <v>0</v>
      </c>
      <c r="BE121">
        <v>0</v>
      </c>
      <c r="BF121">
        <f t="shared" si="65"/>
        <v>0</v>
      </c>
      <c r="BG121">
        <v>2</v>
      </c>
      <c r="BH121">
        <v>5</v>
      </c>
      <c r="BI121">
        <f t="shared" si="75"/>
        <v>1</v>
      </c>
      <c r="BJ121" t="s">
        <v>751</v>
      </c>
      <c r="BK121" t="s">
        <v>752</v>
      </c>
      <c r="BL121" s="1">
        <v>7.789351851851852E-3</v>
      </c>
      <c r="BM121" t="s">
        <v>753</v>
      </c>
      <c r="BN121" s="5" t="s">
        <v>1051</v>
      </c>
      <c r="BO121" s="5" t="s">
        <v>1159</v>
      </c>
      <c r="BP121" s="11" t="b">
        <f t="shared" ref="BP121:BU130" ca="1" si="76">ISNUMBER(SEARCH(BP$2,$BO121))</f>
        <v>0</v>
      </c>
      <c r="BQ121" s="11" t="b">
        <f t="shared" ca="1" si="76"/>
        <v>0</v>
      </c>
      <c r="BR121" s="11" t="b">
        <f t="shared" ca="1" si="76"/>
        <v>1</v>
      </c>
      <c r="BS121" s="11" t="b">
        <f t="shared" ca="1" si="76"/>
        <v>0</v>
      </c>
      <c r="BT121" s="11" t="b">
        <f t="shared" ca="1" si="76"/>
        <v>0</v>
      </c>
      <c r="BU121" s="11" t="b">
        <f t="shared" ca="1" si="76"/>
        <v>0</v>
      </c>
      <c r="BV121" s="5" t="s">
        <v>1083</v>
      </c>
      <c r="BX121" s="11" t="b">
        <f t="shared" ca="1" si="66"/>
        <v>0</v>
      </c>
      <c r="BY121" s="11" t="b">
        <f t="shared" si="68"/>
        <v>0</v>
      </c>
      <c r="BZ121" s="11" t="b">
        <f t="shared" ref="BZ121:CM130" ca="1" si="77">ISNUMBER(SEARCH(BZ$2,$BV121))</f>
        <v>0</v>
      </c>
      <c r="CA121" s="11" t="b">
        <f t="shared" ca="1" si="77"/>
        <v>1</v>
      </c>
      <c r="CB121" s="11" t="b">
        <f t="shared" ca="1" si="77"/>
        <v>0</v>
      </c>
      <c r="CC121" s="11" t="b">
        <f t="shared" ca="1" si="77"/>
        <v>0</v>
      </c>
      <c r="CD121" s="11" t="b">
        <f t="shared" ca="1" si="77"/>
        <v>0</v>
      </c>
      <c r="CE121" s="11" t="b">
        <f t="shared" ca="1" si="77"/>
        <v>0</v>
      </c>
      <c r="CF121" s="11" t="b">
        <f t="shared" ca="1" si="77"/>
        <v>0</v>
      </c>
      <c r="CG121" s="11" t="b">
        <f t="shared" ca="1" si="77"/>
        <v>0</v>
      </c>
      <c r="CH121" s="11" t="b">
        <f t="shared" ca="1" si="77"/>
        <v>0</v>
      </c>
      <c r="CI121" s="11" t="b">
        <f t="shared" ca="1" si="77"/>
        <v>0</v>
      </c>
      <c r="CJ121" s="11" t="b">
        <f t="shared" ca="1" si="77"/>
        <v>1</v>
      </c>
      <c r="CK121" s="11" t="b">
        <f t="shared" ca="1" si="77"/>
        <v>0</v>
      </c>
      <c r="CL121" s="11" t="b">
        <f t="shared" ca="1" si="77"/>
        <v>0</v>
      </c>
      <c r="CM121" s="11" t="b">
        <f t="shared" ca="1" si="77"/>
        <v>0</v>
      </c>
      <c r="CN121" s="11" t="b">
        <f t="shared" ca="1" si="69"/>
        <v>0</v>
      </c>
      <c r="CO121" s="11" t="b">
        <f t="shared" ca="1" si="67"/>
        <v>0</v>
      </c>
    </row>
    <row r="122" spans="1:94">
      <c r="A122" t="s">
        <v>754</v>
      </c>
      <c r="B122" t="s">
        <v>755</v>
      </c>
      <c r="C122" t="s">
        <v>562</v>
      </c>
      <c r="D122" t="s">
        <v>54</v>
      </c>
      <c r="E122" t="s">
        <v>55</v>
      </c>
      <c r="F122" t="s">
        <v>56</v>
      </c>
      <c r="G122" t="s">
        <v>124</v>
      </c>
      <c r="H122" t="s">
        <v>84</v>
      </c>
      <c r="I122" t="str">
        <f t="shared" si="61"/>
        <v>United States</v>
      </c>
      <c r="J122" t="s">
        <v>74</v>
      </c>
      <c r="K122" t="s">
        <v>60</v>
      </c>
      <c r="L122">
        <v>3</v>
      </c>
      <c r="M122">
        <v>1</v>
      </c>
      <c r="N122">
        <v>0</v>
      </c>
      <c r="O122">
        <v>2</v>
      </c>
      <c r="P122">
        <v>0</v>
      </c>
      <c r="Q122">
        <v>3</v>
      </c>
      <c r="R122">
        <v>3</v>
      </c>
      <c r="S122">
        <v>1</v>
      </c>
      <c r="T122">
        <v>3</v>
      </c>
      <c r="V122">
        <v>3</v>
      </c>
      <c r="W122">
        <v>4</v>
      </c>
      <c r="X122">
        <v>4</v>
      </c>
      <c r="Y122">
        <v>4</v>
      </c>
      <c r="Z122">
        <v>4</v>
      </c>
      <c r="AA122">
        <v>5</v>
      </c>
      <c r="AB122">
        <v>4</v>
      </c>
      <c r="AC122">
        <v>3</v>
      </c>
      <c r="AD122">
        <v>3</v>
      </c>
      <c r="AE122" s="48">
        <f t="shared" si="49"/>
        <v>3.875</v>
      </c>
      <c r="AF122" s="35">
        <v>4</v>
      </c>
      <c r="AG122">
        <v>3</v>
      </c>
      <c r="AH122">
        <v>4</v>
      </c>
      <c r="AI122">
        <v>3</v>
      </c>
      <c r="AJ122">
        <v>2</v>
      </c>
      <c r="AK122">
        <v>3</v>
      </c>
      <c r="AL122">
        <v>1</v>
      </c>
      <c r="AM122">
        <v>1</v>
      </c>
      <c r="AN122" s="48">
        <f t="shared" si="47"/>
        <v>2.625</v>
      </c>
      <c r="AO122">
        <v>5</v>
      </c>
      <c r="AP122">
        <v>3</v>
      </c>
      <c r="AQ122">
        <v>5</v>
      </c>
      <c r="AR122">
        <v>4</v>
      </c>
      <c r="AS122">
        <v>4</v>
      </c>
      <c r="AT122">
        <v>6</v>
      </c>
      <c r="AU122" s="48">
        <f t="shared" si="48"/>
        <v>4.2</v>
      </c>
      <c r="AV122">
        <v>1</v>
      </c>
      <c r="AW122">
        <f t="shared" si="62"/>
        <v>2.625</v>
      </c>
      <c r="AX122">
        <f t="shared" si="63"/>
        <v>0</v>
      </c>
      <c r="AY122">
        <f t="shared" si="74"/>
        <v>3.875</v>
      </c>
      <c r="AZ122">
        <f t="shared" si="64"/>
        <v>1</v>
      </c>
      <c r="BA122" t="s">
        <v>86</v>
      </c>
      <c r="BB122" t="s">
        <v>367</v>
      </c>
      <c r="BC122" t="s">
        <v>756</v>
      </c>
      <c r="BD122">
        <v>2</v>
      </c>
      <c r="BF122">
        <f t="shared" si="65"/>
        <v>2</v>
      </c>
      <c r="BG122">
        <v>1</v>
      </c>
      <c r="BH122">
        <v>2</v>
      </c>
      <c r="BI122">
        <f t="shared" si="75"/>
        <v>1</v>
      </c>
      <c r="BJ122" t="s">
        <v>757</v>
      </c>
      <c r="BK122" t="s">
        <v>157</v>
      </c>
      <c r="BL122" s="1">
        <v>2.2916666666666667E-3</v>
      </c>
      <c r="BM122" t="s">
        <v>758</v>
      </c>
      <c r="BN122" s="5" t="s">
        <v>1042</v>
      </c>
      <c r="BP122" s="11" t="b">
        <f t="shared" ca="1" si="76"/>
        <v>0</v>
      </c>
      <c r="BQ122" s="11" t="b">
        <f t="shared" ca="1" si="76"/>
        <v>0</v>
      </c>
      <c r="BR122" s="11" t="b">
        <f t="shared" ca="1" si="76"/>
        <v>0</v>
      </c>
      <c r="BS122" s="11" t="b">
        <f t="shared" ca="1" si="76"/>
        <v>0</v>
      </c>
      <c r="BT122" s="11" t="b">
        <f t="shared" ca="1" si="76"/>
        <v>0</v>
      </c>
      <c r="BU122" s="11" t="b">
        <f t="shared" ca="1" si="76"/>
        <v>0</v>
      </c>
      <c r="BV122" s="5" t="s">
        <v>1084</v>
      </c>
      <c r="BX122" s="11" t="b">
        <f t="shared" ca="1" si="66"/>
        <v>0</v>
      </c>
      <c r="BY122" s="11" t="b">
        <f t="shared" si="68"/>
        <v>0</v>
      </c>
      <c r="BZ122" s="11" t="b">
        <f t="shared" ca="1" si="77"/>
        <v>0</v>
      </c>
      <c r="CA122" s="11" t="b">
        <f t="shared" ca="1" si="77"/>
        <v>0</v>
      </c>
      <c r="CB122" s="11" t="b">
        <f t="shared" ca="1" si="77"/>
        <v>0</v>
      </c>
      <c r="CC122" s="11" t="b">
        <f t="shared" ca="1" si="77"/>
        <v>0</v>
      </c>
      <c r="CD122" s="11" t="b">
        <f t="shared" ca="1" si="77"/>
        <v>0</v>
      </c>
      <c r="CE122" s="11" t="b">
        <f t="shared" ca="1" si="77"/>
        <v>0</v>
      </c>
      <c r="CF122" s="11" t="b">
        <f t="shared" ca="1" si="77"/>
        <v>0</v>
      </c>
      <c r="CG122" s="11" t="b">
        <f t="shared" ca="1" si="77"/>
        <v>0</v>
      </c>
      <c r="CH122" s="11" t="b">
        <f t="shared" ca="1" si="77"/>
        <v>0</v>
      </c>
      <c r="CI122" s="11" t="b">
        <f t="shared" ca="1" si="77"/>
        <v>1</v>
      </c>
      <c r="CJ122" s="11" t="b">
        <f t="shared" ca="1" si="77"/>
        <v>0</v>
      </c>
      <c r="CK122" s="11" t="b">
        <f t="shared" ca="1" si="77"/>
        <v>0</v>
      </c>
      <c r="CL122" s="11" t="b">
        <f t="shared" ca="1" si="77"/>
        <v>0</v>
      </c>
      <c r="CM122" s="11" t="b">
        <f t="shared" ca="1" si="77"/>
        <v>0</v>
      </c>
      <c r="CN122" s="11" t="b">
        <f t="shared" ca="1" si="69"/>
        <v>0</v>
      </c>
      <c r="CO122" s="11" t="b">
        <f t="shared" ca="1" si="67"/>
        <v>0</v>
      </c>
    </row>
    <row r="123" spans="1:94">
      <c r="A123" t="s">
        <v>762</v>
      </c>
      <c r="B123" t="s">
        <v>763</v>
      </c>
      <c r="C123" t="s">
        <v>562</v>
      </c>
      <c r="D123" t="s">
        <v>54</v>
      </c>
      <c r="E123" t="s">
        <v>71</v>
      </c>
      <c r="F123" t="s">
        <v>83</v>
      </c>
      <c r="G123" t="s">
        <v>96</v>
      </c>
      <c r="H123" t="s">
        <v>84</v>
      </c>
      <c r="I123" t="str">
        <f t="shared" si="61"/>
        <v>United States</v>
      </c>
      <c r="J123" t="s">
        <v>74</v>
      </c>
      <c r="K123" t="s">
        <v>60</v>
      </c>
      <c r="L123">
        <v>4</v>
      </c>
      <c r="M123">
        <v>4</v>
      </c>
      <c r="N123">
        <v>3</v>
      </c>
      <c r="O123">
        <v>4</v>
      </c>
      <c r="P123">
        <v>4</v>
      </c>
      <c r="Q123">
        <v>4</v>
      </c>
      <c r="R123">
        <v>3</v>
      </c>
      <c r="S123">
        <v>1</v>
      </c>
      <c r="T123">
        <v>3</v>
      </c>
      <c r="V123">
        <v>4</v>
      </c>
      <c r="W123">
        <v>5</v>
      </c>
      <c r="X123">
        <v>4</v>
      </c>
      <c r="Y123">
        <v>4</v>
      </c>
      <c r="Z123">
        <v>4</v>
      </c>
      <c r="AA123">
        <v>4</v>
      </c>
      <c r="AB123">
        <v>4</v>
      </c>
      <c r="AC123">
        <v>2</v>
      </c>
      <c r="AD123">
        <v>4</v>
      </c>
      <c r="AE123" s="48">
        <f t="shared" si="49"/>
        <v>4.125</v>
      </c>
      <c r="AF123" s="35">
        <v>4</v>
      </c>
      <c r="AG123">
        <v>4</v>
      </c>
      <c r="AH123">
        <v>3</v>
      </c>
      <c r="AI123">
        <v>4</v>
      </c>
      <c r="AJ123">
        <v>5</v>
      </c>
      <c r="AK123">
        <v>5</v>
      </c>
      <c r="AL123">
        <v>4</v>
      </c>
      <c r="AM123">
        <v>2</v>
      </c>
      <c r="AN123" s="48">
        <f t="shared" si="47"/>
        <v>3.875</v>
      </c>
      <c r="AO123">
        <v>2</v>
      </c>
      <c r="AP123">
        <v>2</v>
      </c>
      <c r="AQ123">
        <v>2</v>
      </c>
      <c r="AR123">
        <v>2</v>
      </c>
      <c r="AS123">
        <v>2</v>
      </c>
      <c r="AT123">
        <v>6</v>
      </c>
      <c r="AU123" s="48">
        <f t="shared" si="48"/>
        <v>2</v>
      </c>
      <c r="AV123">
        <v>2</v>
      </c>
      <c r="AW123">
        <f t="shared" si="62"/>
        <v>3.875</v>
      </c>
      <c r="AX123">
        <f t="shared" si="63"/>
        <v>1</v>
      </c>
      <c r="AY123">
        <f t="shared" si="74"/>
        <v>4.125</v>
      </c>
      <c r="AZ123">
        <f t="shared" si="64"/>
        <v>1</v>
      </c>
      <c r="BA123" t="s">
        <v>61</v>
      </c>
      <c r="BB123" t="s">
        <v>270</v>
      </c>
      <c r="BC123" t="s">
        <v>271</v>
      </c>
      <c r="BD123">
        <v>1</v>
      </c>
      <c r="BF123">
        <f t="shared" si="65"/>
        <v>1</v>
      </c>
      <c r="BG123">
        <v>1</v>
      </c>
      <c r="BH123">
        <v>3</v>
      </c>
      <c r="BI123">
        <f t="shared" si="75"/>
        <v>1</v>
      </c>
      <c r="BJ123" t="s">
        <v>764</v>
      </c>
      <c r="BK123" t="s">
        <v>65</v>
      </c>
      <c r="BL123" s="1">
        <v>4.3749999999999995E-3</v>
      </c>
      <c r="BM123" t="s">
        <v>765</v>
      </c>
      <c r="BN123" s="5" t="s">
        <v>1042</v>
      </c>
      <c r="BP123" s="11" t="b">
        <f t="shared" ca="1" si="76"/>
        <v>0</v>
      </c>
      <c r="BQ123" s="11" t="b">
        <f t="shared" ca="1" si="76"/>
        <v>0</v>
      </c>
      <c r="BR123" s="11" t="b">
        <f t="shared" ca="1" si="76"/>
        <v>0</v>
      </c>
      <c r="BS123" s="11" t="b">
        <f t="shared" ca="1" si="76"/>
        <v>0</v>
      </c>
      <c r="BT123" s="11" t="b">
        <f t="shared" ca="1" si="76"/>
        <v>0</v>
      </c>
      <c r="BU123" s="11" t="b">
        <f t="shared" ca="1" si="76"/>
        <v>0</v>
      </c>
      <c r="BV123" s="5" t="s">
        <v>1086</v>
      </c>
      <c r="BW123" s="5" t="s">
        <v>1062</v>
      </c>
      <c r="BX123" s="11" t="b">
        <f t="shared" ca="1" si="66"/>
        <v>0</v>
      </c>
      <c r="BY123" s="11" t="b">
        <f t="shared" si="68"/>
        <v>1</v>
      </c>
      <c r="BZ123" s="11" t="b">
        <f t="shared" ca="1" si="77"/>
        <v>1</v>
      </c>
      <c r="CA123" s="11" t="b">
        <f t="shared" ca="1" si="77"/>
        <v>1</v>
      </c>
      <c r="CB123" s="11" t="b">
        <f t="shared" ca="1" si="77"/>
        <v>0</v>
      </c>
      <c r="CC123" s="11" t="b">
        <f t="shared" ca="1" si="77"/>
        <v>0</v>
      </c>
      <c r="CD123" s="11" t="b">
        <f t="shared" ca="1" si="77"/>
        <v>0</v>
      </c>
      <c r="CE123" s="11" t="b">
        <f t="shared" ca="1" si="77"/>
        <v>0</v>
      </c>
      <c r="CF123" s="11" t="b">
        <f t="shared" ca="1" si="77"/>
        <v>0</v>
      </c>
      <c r="CG123" s="11" t="b">
        <f t="shared" ca="1" si="77"/>
        <v>0</v>
      </c>
      <c r="CH123" s="11" t="b">
        <f t="shared" ca="1" si="77"/>
        <v>0</v>
      </c>
      <c r="CI123" s="11" t="b">
        <f t="shared" ca="1" si="77"/>
        <v>0</v>
      </c>
      <c r="CJ123" s="11" t="b">
        <f t="shared" ca="1" si="77"/>
        <v>1</v>
      </c>
      <c r="CK123" s="11" t="b">
        <f t="shared" ca="1" si="77"/>
        <v>0</v>
      </c>
      <c r="CL123" s="11" t="b">
        <f t="shared" ca="1" si="77"/>
        <v>0</v>
      </c>
      <c r="CM123" s="11" t="b">
        <f t="shared" ca="1" si="77"/>
        <v>0</v>
      </c>
      <c r="CN123" s="11" t="b">
        <f t="shared" ca="1" si="69"/>
        <v>0</v>
      </c>
      <c r="CO123" s="11" t="b">
        <f t="shared" ca="1" si="67"/>
        <v>1</v>
      </c>
      <c r="CP123" t="s">
        <v>92</v>
      </c>
    </row>
    <row r="124" spans="1:94">
      <c r="A124" t="s">
        <v>766</v>
      </c>
      <c r="B124" t="s">
        <v>767</v>
      </c>
      <c r="C124" t="s">
        <v>562</v>
      </c>
      <c r="D124" t="s">
        <v>70</v>
      </c>
      <c r="E124" t="s">
        <v>55</v>
      </c>
      <c r="F124" t="s">
        <v>56</v>
      </c>
      <c r="G124" t="s">
        <v>96</v>
      </c>
      <c r="H124" t="s">
        <v>109</v>
      </c>
      <c r="I124" t="str">
        <f t="shared" si="61"/>
        <v>UK</v>
      </c>
      <c r="J124" t="s">
        <v>493</v>
      </c>
      <c r="K124" t="s">
        <v>98</v>
      </c>
      <c r="L124">
        <v>4</v>
      </c>
      <c r="M124">
        <v>2</v>
      </c>
      <c r="N124">
        <v>5</v>
      </c>
      <c r="O124">
        <v>3</v>
      </c>
      <c r="P124">
        <v>5</v>
      </c>
      <c r="Q124">
        <v>3</v>
      </c>
      <c r="R124">
        <v>4</v>
      </c>
      <c r="S124">
        <v>1</v>
      </c>
      <c r="T124">
        <v>2</v>
      </c>
      <c r="V124">
        <v>1</v>
      </c>
      <c r="W124">
        <v>1</v>
      </c>
      <c r="X124">
        <v>0</v>
      </c>
      <c r="Y124">
        <v>0</v>
      </c>
      <c r="Z124">
        <v>0</v>
      </c>
      <c r="AA124">
        <v>0</v>
      </c>
      <c r="AB124">
        <v>0</v>
      </c>
      <c r="AC124">
        <v>6</v>
      </c>
      <c r="AD124">
        <v>0</v>
      </c>
      <c r="AE124" s="48">
        <f t="shared" si="49"/>
        <v>0.25</v>
      </c>
      <c r="AF124" s="35">
        <v>0</v>
      </c>
      <c r="AG124">
        <v>2</v>
      </c>
      <c r="AH124">
        <v>0</v>
      </c>
      <c r="AI124">
        <v>0</v>
      </c>
      <c r="AJ124">
        <v>5</v>
      </c>
      <c r="AK124">
        <v>3</v>
      </c>
      <c r="AL124">
        <v>4</v>
      </c>
      <c r="AM124">
        <v>4</v>
      </c>
      <c r="AN124" s="48">
        <f t="shared" si="47"/>
        <v>2.25</v>
      </c>
      <c r="AO124">
        <v>0</v>
      </c>
      <c r="AP124">
        <v>0</v>
      </c>
      <c r="AQ124">
        <v>0</v>
      </c>
      <c r="AR124">
        <v>0</v>
      </c>
      <c r="AS124">
        <v>0</v>
      </c>
      <c r="AT124">
        <v>6</v>
      </c>
      <c r="AU124" s="48">
        <f t="shared" si="48"/>
        <v>0</v>
      </c>
      <c r="AV124">
        <v>0</v>
      </c>
      <c r="AW124">
        <f t="shared" si="62"/>
        <v>2.25</v>
      </c>
      <c r="AX124">
        <f t="shared" si="63"/>
        <v>0</v>
      </c>
      <c r="AY124">
        <f t="shared" si="74"/>
        <v>0.25</v>
      </c>
      <c r="AZ124">
        <f t="shared" si="64"/>
        <v>0</v>
      </c>
      <c r="BA124" t="s">
        <v>375</v>
      </c>
      <c r="BB124" t="s">
        <v>392</v>
      </c>
      <c r="BC124" t="s">
        <v>768</v>
      </c>
      <c r="BD124">
        <v>2</v>
      </c>
      <c r="BF124">
        <f t="shared" si="65"/>
        <v>2</v>
      </c>
      <c r="BG124">
        <v>1</v>
      </c>
      <c r="BH124">
        <v>5</v>
      </c>
      <c r="BI124">
        <f t="shared" si="75"/>
        <v>1</v>
      </c>
      <c r="BJ124" t="s">
        <v>704</v>
      </c>
      <c r="BK124" t="s">
        <v>379</v>
      </c>
      <c r="BL124" s="1">
        <v>3.8888888888888883E-3</v>
      </c>
      <c r="BN124" s="5" t="s">
        <v>1041</v>
      </c>
      <c r="BP124" s="11" t="b">
        <f t="shared" ca="1" si="76"/>
        <v>0</v>
      </c>
      <c r="BQ124" s="11" t="b">
        <f t="shared" ca="1" si="76"/>
        <v>0</v>
      </c>
      <c r="BR124" s="11" t="b">
        <f t="shared" ca="1" si="76"/>
        <v>0</v>
      </c>
      <c r="BS124" s="11" t="b">
        <f t="shared" ca="1" si="76"/>
        <v>0</v>
      </c>
      <c r="BT124" s="11" t="b">
        <f t="shared" ca="1" si="76"/>
        <v>0</v>
      </c>
      <c r="BU124" s="11" t="b">
        <f t="shared" ca="1" si="76"/>
        <v>0</v>
      </c>
      <c r="BX124" s="11" t="b">
        <f t="shared" ca="1" si="66"/>
        <v>0</v>
      </c>
      <c r="BY124" s="11" t="b">
        <f t="shared" si="68"/>
        <v>0</v>
      </c>
      <c r="BZ124" s="11" t="b">
        <f t="shared" ca="1" si="77"/>
        <v>0</v>
      </c>
      <c r="CA124" s="11" t="b">
        <f t="shared" ca="1" si="77"/>
        <v>0</v>
      </c>
      <c r="CB124" s="11" t="b">
        <f t="shared" ca="1" si="77"/>
        <v>0</v>
      </c>
      <c r="CC124" s="11" t="b">
        <f t="shared" ca="1" si="77"/>
        <v>0</v>
      </c>
      <c r="CD124" s="11" t="b">
        <f t="shared" ca="1" si="77"/>
        <v>0</v>
      </c>
      <c r="CE124" s="11" t="b">
        <f t="shared" ca="1" si="77"/>
        <v>0</v>
      </c>
      <c r="CF124" s="11" t="b">
        <f t="shared" ca="1" si="77"/>
        <v>0</v>
      </c>
      <c r="CG124" s="11" t="b">
        <f t="shared" ca="1" si="77"/>
        <v>0</v>
      </c>
      <c r="CH124" s="11" t="b">
        <f t="shared" ca="1" si="77"/>
        <v>0</v>
      </c>
      <c r="CI124" s="11" t="b">
        <f t="shared" ca="1" si="77"/>
        <v>0</v>
      </c>
      <c r="CJ124" s="11" t="b">
        <f t="shared" ca="1" si="77"/>
        <v>0</v>
      </c>
      <c r="CK124" s="11" t="b">
        <f t="shared" ca="1" si="77"/>
        <v>0</v>
      </c>
      <c r="CL124" s="11" t="b">
        <f t="shared" ca="1" si="77"/>
        <v>0</v>
      </c>
      <c r="CM124" s="11" t="b">
        <f t="shared" ca="1" si="77"/>
        <v>0</v>
      </c>
      <c r="CN124" s="11" t="b">
        <f t="shared" ca="1" si="69"/>
        <v>0</v>
      </c>
      <c r="CO124" s="11" t="b">
        <f t="shared" ca="1" si="67"/>
        <v>0</v>
      </c>
      <c r="CP124" t="s">
        <v>769</v>
      </c>
    </row>
    <row r="125" spans="1:94">
      <c r="A125" t="s">
        <v>775</v>
      </c>
      <c r="B125" t="s">
        <v>776</v>
      </c>
      <c r="C125" t="s">
        <v>562</v>
      </c>
      <c r="D125" t="s">
        <v>81</v>
      </c>
      <c r="E125" t="s">
        <v>82</v>
      </c>
      <c r="F125" t="s">
        <v>132</v>
      </c>
      <c r="G125" t="s">
        <v>96</v>
      </c>
      <c r="H125" t="s">
        <v>125</v>
      </c>
      <c r="I125" t="str">
        <f t="shared" si="61"/>
        <v>United Kingdom</v>
      </c>
      <c r="J125" t="s">
        <v>59</v>
      </c>
      <c r="K125" t="s">
        <v>98</v>
      </c>
      <c r="L125">
        <v>2</v>
      </c>
      <c r="M125">
        <v>4</v>
      </c>
      <c r="N125">
        <v>5</v>
      </c>
      <c r="O125">
        <v>1</v>
      </c>
      <c r="P125">
        <v>4</v>
      </c>
      <c r="Q125">
        <v>5</v>
      </c>
      <c r="R125">
        <v>4</v>
      </c>
      <c r="S125">
        <v>1</v>
      </c>
      <c r="T125">
        <v>2</v>
      </c>
      <c r="V125">
        <v>5</v>
      </c>
      <c r="W125">
        <v>6</v>
      </c>
      <c r="X125">
        <v>5</v>
      </c>
      <c r="Y125">
        <v>6</v>
      </c>
      <c r="Z125">
        <v>6</v>
      </c>
      <c r="AA125">
        <v>6</v>
      </c>
      <c r="AB125">
        <v>5</v>
      </c>
      <c r="AC125">
        <v>0</v>
      </c>
      <c r="AD125">
        <v>6</v>
      </c>
      <c r="AE125" s="48">
        <f t="shared" si="49"/>
        <v>5.625</v>
      </c>
      <c r="AF125" s="35">
        <v>4</v>
      </c>
      <c r="AG125">
        <v>4</v>
      </c>
      <c r="AH125">
        <v>5</v>
      </c>
      <c r="AI125">
        <v>5</v>
      </c>
      <c r="AJ125">
        <v>6</v>
      </c>
      <c r="AK125">
        <v>5</v>
      </c>
      <c r="AL125">
        <v>5</v>
      </c>
      <c r="AM125">
        <v>4</v>
      </c>
      <c r="AN125" s="48">
        <f t="shared" si="47"/>
        <v>4.75</v>
      </c>
      <c r="AO125">
        <v>4</v>
      </c>
      <c r="AP125">
        <v>5</v>
      </c>
      <c r="AQ125">
        <v>5</v>
      </c>
      <c r="AR125">
        <v>5</v>
      </c>
      <c r="AS125">
        <v>4</v>
      </c>
      <c r="AT125">
        <v>6</v>
      </c>
      <c r="AU125" s="48">
        <f t="shared" si="48"/>
        <v>4.5999999999999996</v>
      </c>
      <c r="AV125">
        <v>1</v>
      </c>
      <c r="AW125">
        <f t="shared" si="62"/>
        <v>4.75</v>
      </c>
      <c r="AX125">
        <f t="shared" si="63"/>
        <v>1</v>
      </c>
      <c r="AY125">
        <f t="shared" si="74"/>
        <v>5.625</v>
      </c>
      <c r="AZ125">
        <f t="shared" si="64"/>
        <v>1</v>
      </c>
      <c r="BA125" t="s">
        <v>297</v>
      </c>
      <c r="BB125" t="s">
        <v>684</v>
      </c>
      <c r="BC125" t="s">
        <v>397</v>
      </c>
      <c r="BD125">
        <v>1</v>
      </c>
      <c r="BF125">
        <f t="shared" si="65"/>
        <v>1</v>
      </c>
      <c r="BG125">
        <v>1</v>
      </c>
      <c r="BH125">
        <v>2</v>
      </c>
      <c r="BI125">
        <f t="shared" si="75"/>
        <v>1</v>
      </c>
      <c r="BJ125" t="s">
        <v>300</v>
      </c>
      <c r="BK125" t="s">
        <v>301</v>
      </c>
      <c r="BL125" s="1">
        <v>6.2268518518518515E-3</v>
      </c>
      <c r="BM125" t="s">
        <v>777</v>
      </c>
      <c r="BN125" s="5" t="s">
        <v>1042</v>
      </c>
      <c r="BP125" s="11" t="b">
        <f t="shared" ca="1" si="76"/>
        <v>0</v>
      </c>
      <c r="BQ125" s="11" t="b">
        <f t="shared" ca="1" si="76"/>
        <v>0</v>
      </c>
      <c r="BR125" s="11" t="b">
        <f t="shared" ca="1" si="76"/>
        <v>0</v>
      </c>
      <c r="BS125" s="11" t="b">
        <f t="shared" ca="1" si="76"/>
        <v>0</v>
      </c>
      <c r="BT125" s="11" t="b">
        <f t="shared" ca="1" si="76"/>
        <v>0</v>
      </c>
      <c r="BU125" s="11" t="b">
        <f t="shared" ca="1" si="76"/>
        <v>0</v>
      </c>
      <c r="BV125" s="5" t="s">
        <v>1087</v>
      </c>
      <c r="BW125" s="5" t="s">
        <v>1088</v>
      </c>
      <c r="BX125" s="11" t="b">
        <f t="shared" ca="1" si="66"/>
        <v>0</v>
      </c>
      <c r="BY125" s="11" t="b">
        <f t="shared" si="68"/>
        <v>0</v>
      </c>
      <c r="BZ125" s="11" t="b">
        <f t="shared" ca="1" si="77"/>
        <v>0</v>
      </c>
      <c r="CA125" s="11" t="b">
        <f t="shared" ca="1" si="77"/>
        <v>0</v>
      </c>
      <c r="CB125" s="11" t="b">
        <f t="shared" ca="1" si="77"/>
        <v>0</v>
      </c>
      <c r="CC125" s="11" t="b">
        <f t="shared" ca="1" si="77"/>
        <v>0</v>
      </c>
      <c r="CD125" s="11" t="b">
        <f t="shared" ca="1" si="77"/>
        <v>0</v>
      </c>
      <c r="CE125" s="11" t="b">
        <f t="shared" ca="1" si="77"/>
        <v>1</v>
      </c>
      <c r="CF125" s="11" t="b">
        <f t="shared" ca="1" si="77"/>
        <v>0</v>
      </c>
      <c r="CG125" s="11" t="b">
        <f t="shared" ca="1" si="77"/>
        <v>0</v>
      </c>
      <c r="CH125" s="11" t="b">
        <f t="shared" ca="1" si="77"/>
        <v>0</v>
      </c>
      <c r="CI125" s="11" t="b">
        <f t="shared" ca="1" si="77"/>
        <v>0</v>
      </c>
      <c r="CJ125" s="11" t="b">
        <f t="shared" ca="1" si="77"/>
        <v>0</v>
      </c>
      <c r="CK125" s="11" t="b">
        <f t="shared" ca="1" si="77"/>
        <v>0</v>
      </c>
      <c r="CL125" s="11" t="b">
        <f t="shared" ca="1" si="77"/>
        <v>0</v>
      </c>
      <c r="CM125" s="11" t="b">
        <f t="shared" ca="1" si="77"/>
        <v>0</v>
      </c>
      <c r="CN125" s="11" t="b">
        <f t="shared" ca="1" si="69"/>
        <v>0</v>
      </c>
      <c r="CO125" s="11" t="b">
        <f t="shared" ca="1" si="67"/>
        <v>0</v>
      </c>
    </row>
    <row r="126" spans="1:94">
      <c r="A126" t="s">
        <v>778</v>
      </c>
      <c r="B126" t="s">
        <v>779</v>
      </c>
      <c r="C126" t="s">
        <v>562</v>
      </c>
      <c r="D126" t="s">
        <v>70</v>
      </c>
      <c r="E126" t="s">
        <v>71</v>
      </c>
      <c r="F126" t="s">
        <v>56</v>
      </c>
      <c r="G126" t="s">
        <v>96</v>
      </c>
      <c r="H126" t="s">
        <v>780</v>
      </c>
      <c r="I126" t="str">
        <f t="shared" si="61"/>
        <v>US</v>
      </c>
      <c r="J126" t="s">
        <v>59</v>
      </c>
      <c r="K126" t="s">
        <v>60</v>
      </c>
      <c r="L126">
        <v>4</v>
      </c>
      <c r="M126">
        <v>5</v>
      </c>
      <c r="N126">
        <v>2</v>
      </c>
      <c r="O126">
        <v>4</v>
      </c>
      <c r="P126">
        <v>3</v>
      </c>
      <c r="Q126">
        <v>4</v>
      </c>
      <c r="R126">
        <v>0</v>
      </c>
      <c r="S126">
        <v>1</v>
      </c>
      <c r="T126">
        <v>3</v>
      </c>
      <c r="V126">
        <v>2</v>
      </c>
      <c r="W126">
        <v>4</v>
      </c>
      <c r="X126">
        <v>1</v>
      </c>
      <c r="Y126">
        <v>4</v>
      </c>
      <c r="Z126">
        <v>2</v>
      </c>
      <c r="AA126">
        <v>5</v>
      </c>
      <c r="AB126">
        <v>0</v>
      </c>
      <c r="AC126">
        <v>4</v>
      </c>
      <c r="AD126">
        <v>2</v>
      </c>
      <c r="AE126" s="48">
        <f t="shared" si="49"/>
        <v>2.5</v>
      </c>
      <c r="AF126" s="35">
        <v>4</v>
      </c>
      <c r="AG126">
        <v>1</v>
      </c>
      <c r="AH126">
        <v>2</v>
      </c>
      <c r="AI126">
        <v>2</v>
      </c>
      <c r="AJ126">
        <v>6</v>
      </c>
      <c r="AK126">
        <v>4</v>
      </c>
      <c r="AL126">
        <v>5</v>
      </c>
      <c r="AM126">
        <v>0</v>
      </c>
      <c r="AN126" s="48">
        <f t="shared" si="47"/>
        <v>3</v>
      </c>
      <c r="AO126">
        <v>4</v>
      </c>
      <c r="AP126">
        <v>4</v>
      </c>
      <c r="AQ126">
        <v>3</v>
      </c>
      <c r="AR126">
        <v>3</v>
      </c>
      <c r="AS126">
        <v>2</v>
      </c>
      <c r="AT126">
        <v>6</v>
      </c>
      <c r="AU126" s="48">
        <f t="shared" si="48"/>
        <v>3.2</v>
      </c>
      <c r="AV126">
        <v>1</v>
      </c>
      <c r="AW126">
        <f t="shared" si="62"/>
        <v>3</v>
      </c>
      <c r="AX126">
        <f t="shared" si="63"/>
        <v>0</v>
      </c>
      <c r="AY126">
        <f t="shared" si="74"/>
        <v>2.5</v>
      </c>
      <c r="AZ126">
        <f t="shared" si="64"/>
        <v>0</v>
      </c>
      <c r="BA126" t="s">
        <v>61</v>
      </c>
      <c r="BB126" t="s">
        <v>502</v>
      </c>
      <c r="BC126" t="s">
        <v>781</v>
      </c>
      <c r="BD126">
        <v>1</v>
      </c>
      <c r="BF126">
        <f t="shared" si="65"/>
        <v>1</v>
      </c>
      <c r="BG126">
        <v>1</v>
      </c>
      <c r="BH126">
        <v>3</v>
      </c>
      <c r="BI126">
        <f t="shared" si="75"/>
        <v>1</v>
      </c>
      <c r="BJ126" t="s">
        <v>64</v>
      </c>
      <c r="BK126" t="s">
        <v>65</v>
      </c>
      <c r="BL126" s="1">
        <v>3.8888888888888883E-3</v>
      </c>
      <c r="BN126" s="5" t="s">
        <v>1041</v>
      </c>
      <c r="BP126" s="11" t="b">
        <f t="shared" ca="1" si="76"/>
        <v>0</v>
      </c>
      <c r="BQ126" s="11" t="b">
        <f t="shared" ca="1" si="76"/>
        <v>0</v>
      </c>
      <c r="BR126" s="11" t="b">
        <f t="shared" ca="1" si="76"/>
        <v>0</v>
      </c>
      <c r="BS126" s="11" t="b">
        <f t="shared" ca="1" si="76"/>
        <v>0</v>
      </c>
      <c r="BT126" s="11" t="b">
        <f t="shared" ca="1" si="76"/>
        <v>0</v>
      </c>
      <c r="BU126" s="11" t="b">
        <f t="shared" ca="1" si="76"/>
        <v>0</v>
      </c>
      <c r="BX126" s="11" t="b">
        <f t="shared" ca="1" si="66"/>
        <v>0</v>
      </c>
      <c r="BY126" s="11" t="b">
        <f t="shared" si="68"/>
        <v>0</v>
      </c>
      <c r="BZ126" s="11" t="b">
        <f t="shared" ca="1" si="77"/>
        <v>0</v>
      </c>
      <c r="CA126" s="11" t="b">
        <f t="shared" ca="1" si="77"/>
        <v>0</v>
      </c>
      <c r="CB126" s="11" t="b">
        <f t="shared" ca="1" si="77"/>
        <v>0</v>
      </c>
      <c r="CC126" s="11" t="b">
        <f t="shared" ca="1" si="77"/>
        <v>0</v>
      </c>
      <c r="CD126" s="11" t="b">
        <f t="shared" ca="1" si="77"/>
        <v>0</v>
      </c>
      <c r="CE126" s="11" t="b">
        <f t="shared" ca="1" si="77"/>
        <v>0</v>
      </c>
      <c r="CF126" s="11" t="b">
        <f t="shared" ca="1" si="77"/>
        <v>0</v>
      </c>
      <c r="CG126" s="11" t="b">
        <f t="shared" ca="1" si="77"/>
        <v>0</v>
      </c>
      <c r="CH126" s="11" t="b">
        <f t="shared" ca="1" si="77"/>
        <v>0</v>
      </c>
      <c r="CI126" s="11" t="b">
        <f t="shared" ca="1" si="77"/>
        <v>0</v>
      </c>
      <c r="CJ126" s="11" t="b">
        <f t="shared" ca="1" si="77"/>
        <v>0</v>
      </c>
      <c r="CK126" s="11" t="b">
        <f t="shared" ca="1" si="77"/>
        <v>0</v>
      </c>
      <c r="CL126" s="11" t="b">
        <f t="shared" ca="1" si="77"/>
        <v>0</v>
      </c>
      <c r="CM126" s="11" t="b">
        <f t="shared" ca="1" si="77"/>
        <v>0</v>
      </c>
      <c r="CN126" s="11" t="b">
        <f t="shared" ca="1" si="69"/>
        <v>0</v>
      </c>
      <c r="CO126" s="11" t="b">
        <f t="shared" ca="1" si="67"/>
        <v>0</v>
      </c>
    </row>
    <row r="127" spans="1:94">
      <c r="A127" t="s">
        <v>782</v>
      </c>
      <c r="B127" t="s">
        <v>783</v>
      </c>
      <c r="C127" t="s">
        <v>562</v>
      </c>
      <c r="D127" t="s">
        <v>54</v>
      </c>
      <c r="E127" t="s">
        <v>144</v>
      </c>
      <c r="F127" t="s">
        <v>116</v>
      </c>
      <c r="G127" t="s">
        <v>96</v>
      </c>
      <c r="H127" t="s">
        <v>784</v>
      </c>
      <c r="I127" t="str">
        <f t="shared" si="61"/>
        <v>Texas</v>
      </c>
      <c r="J127" t="s">
        <v>74</v>
      </c>
      <c r="K127" t="s">
        <v>60</v>
      </c>
      <c r="L127">
        <v>3</v>
      </c>
      <c r="M127">
        <v>1</v>
      </c>
      <c r="N127">
        <v>4</v>
      </c>
      <c r="O127">
        <v>2</v>
      </c>
      <c r="P127">
        <v>5</v>
      </c>
      <c r="Q127">
        <v>1</v>
      </c>
      <c r="R127">
        <v>3</v>
      </c>
      <c r="S127">
        <v>1</v>
      </c>
      <c r="T127">
        <v>3</v>
      </c>
      <c r="V127">
        <v>4</v>
      </c>
      <c r="W127">
        <v>5</v>
      </c>
      <c r="X127">
        <v>5</v>
      </c>
      <c r="Y127">
        <v>4</v>
      </c>
      <c r="Z127">
        <v>2</v>
      </c>
      <c r="AA127">
        <v>3</v>
      </c>
      <c r="AB127">
        <v>2</v>
      </c>
      <c r="AC127">
        <v>3</v>
      </c>
      <c r="AD127">
        <v>3</v>
      </c>
      <c r="AE127" s="48">
        <f t="shared" si="49"/>
        <v>3.5</v>
      </c>
      <c r="AF127" s="35">
        <v>5</v>
      </c>
      <c r="AG127">
        <v>6</v>
      </c>
      <c r="AH127">
        <v>5</v>
      </c>
      <c r="AI127">
        <v>4</v>
      </c>
      <c r="AJ127">
        <v>5</v>
      </c>
      <c r="AK127">
        <v>5</v>
      </c>
      <c r="AL127">
        <v>5</v>
      </c>
      <c r="AM127">
        <v>4</v>
      </c>
      <c r="AN127" s="48">
        <f t="shared" si="47"/>
        <v>4.875</v>
      </c>
      <c r="AO127">
        <v>5</v>
      </c>
      <c r="AP127">
        <v>2</v>
      </c>
      <c r="AQ127">
        <v>4</v>
      </c>
      <c r="AR127">
        <v>4</v>
      </c>
      <c r="AS127">
        <v>4</v>
      </c>
      <c r="AT127">
        <v>6</v>
      </c>
      <c r="AU127" s="48">
        <f t="shared" si="48"/>
        <v>3.8</v>
      </c>
      <c r="AV127">
        <v>1</v>
      </c>
      <c r="AW127">
        <f t="shared" si="62"/>
        <v>4.875</v>
      </c>
      <c r="AX127">
        <f t="shared" si="63"/>
        <v>1</v>
      </c>
      <c r="AY127">
        <f t="shared" si="74"/>
        <v>3.5</v>
      </c>
      <c r="AZ127">
        <f t="shared" si="64"/>
        <v>1</v>
      </c>
      <c r="BA127" t="s">
        <v>61</v>
      </c>
      <c r="BB127" t="s">
        <v>331</v>
      </c>
      <c r="BC127" t="s">
        <v>785</v>
      </c>
      <c r="BD127">
        <v>1</v>
      </c>
      <c r="BF127">
        <f t="shared" si="65"/>
        <v>1</v>
      </c>
      <c r="BG127">
        <v>1</v>
      </c>
      <c r="BH127">
        <v>3</v>
      </c>
      <c r="BI127">
        <f t="shared" si="75"/>
        <v>1</v>
      </c>
      <c r="BJ127" t="s">
        <v>786</v>
      </c>
      <c r="BK127" t="s">
        <v>65</v>
      </c>
      <c r="BL127" s="1">
        <v>3.8310185185185183E-3</v>
      </c>
      <c r="BM127" t="s">
        <v>787</v>
      </c>
      <c r="BN127" s="5" t="s">
        <v>736</v>
      </c>
      <c r="BO127" s="5" t="s">
        <v>1150</v>
      </c>
      <c r="BP127" s="11" t="b">
        <f t="shared" ca="1" si="76"/>
        <v>0</v>
      </c>
      <c r="BQ127" s="11" t="b">
        <f t="shared" ca="1" si="76"/>
        <v>0</v>
      </c>
      <c r="BR127" s="11" t="b">
        <f t="shared" ca="1" si="76"/>
        <v>0</v>
      </c>
      <c r="BS127" s="11" t="b">
        <f t="shared" ca="1" si="76"/>
        <v>1</v>
      </c>
      <c r="BT127" s="11" t="b">
        <f t="shared" ca="1" si="76"/>
        <v>0</v>
      </c>
      <c r="BU127" s="11" t="b">
        <f t="shared" ca="1" si="76"/>
        <v>0</v>
      </c>
      <c r="BX127" s="11" t="b">
        <f t="shared" ca="1" si="66"/>
        <v>0</v>
      </c>
      <c r="BY127" s="11" t="b">
        <f t="shared" si="68"/>
        <v>0</v>
      </c>
      <c r="BZ127" s="11" t="b">
        <f t="shared" ca="1" si="77"/>
        <v>0</v>
      </c>
      <c r="CA127" s="11" t="b">
        <f t="shared" ca="1" si="77"/>
        <v>0</v>
      </c>
      <c r="CB127" s="11" t="b">
        <f t="shared" ca="1" si="77"/>
        <v>0</v>
      </c>
      <c r="CC127" s="11" t="b">
        <f t="shared" ca="1" si="77"/>
        <v>0</v>
      </c>
      <c r="CD127" s="11" t="b">
        <f t="shared" ca="1" si="77"/>
        <v>0</v>
      </c>
      <c r="CE127" s="11" t="b">
        <f t="shared" ca="1" si="77"/>
        <v>0</v>
      </c>
      <c r="CF127" s="11" t="b">
        <f t="shared" ca="1" si="77"/>
        <v>0</v>
      </c>
      <c r="CG127" s="11" t="b">
        <f t="shared" ca="1" si="77"/>
        <v>0</v>
      </c>
      <c r="CH127" s="11" t="b">
        <f t="shared" ca="1" si="77"/>
        <v>0</v>
      </c>
      <c r="CI127" s="11" t="b">
        <f t="shared" ca="1" si="77"/>
        <v>0</v>
      </c>
      <c r="CJ127" s="11" t="b">
        <f t="shared" ca="1" si="77"/>
        <v>0</v>
      </c>
      <c r="CK127" s="11" t="b">
        <f t="shared" ca="1" si="77"/>
        <v>0</v>
      </c>
      <c r="CL127" s="11" t="b">
        <f t="shared" ca="1" si="77"/>
        <v>0</v>
      </c>
      <c r="CM127" s="11" t="b">
        <f t="shared" ca="1" si="77"/>
        <v>0</v>
      </c>
      <c r="CN127" s="11" t="b">
        <f t="shared" ca="1" si="69"/>
        <v>0</v>
      </c>
      <c r="CO127" s="11" t="b">
        <f t="shared" ca="1" si="67"/>
        <v>0</v>
      </c>
    </row>
    <row r="128" spans="1:94">
      <c r="A128" t="s">
        <v>788</v>
      </c>
      <c r="B128" t="s">
        <v>789</v>
      </c>
      <c r="C128" t="s">
        <v>562</v>
      </c>
      <c r="D128" t="s">
        <v>70</v>
      </c>
      <c r="E128" t="s">
        <v>144</v>
      </c>
      <c r="F128" t="s">
        <v>83</v>
      </c>
      <c r="G128" t="s">
        <v>72</v>
      </c>
      <c r="H128" t="s">
        <v>84</v>
      </c>
      <c r="I128" t="str">
        <f t="shared" si="61"/>
        <v>United States</v>
      </c>
      <c r="J128" t="s">
        <v>59</v>
      </c>
      <c r="K128" t="s">
        <v>60</v>
      </c>
      <c r="L128">
        <v>3</v>
      </c>
      <c r="M128">
        <v>0</v>
      </c>
      <c r="N128">
        <v>1</v>
      </c>
      <c r="O128">
        <v>3</v>
      </c>
      <c r="P128">
        <v>0</v>
      </c>
      <c r="Q128">
        <v>5</v>
      </c>
      <c r="R128">
        <v>0</v>
      </c>
      <c r="S128">
        <v>1</v>
      </c>
      <c r="T128">
        <v>3</v>
      </c>
      <c r="V128">
        <v>5</v>
      </c>
      <c r="W128">
        <v>6</v>
      </c>
      <c r="X128">
        <v>4</v>
      </c>
      <c r="Y128">
        <v>6</v>
      </c>
      <c r="Z128">
        <v>5</v>
      </c>
      <c r="AA128">
        <v>6</v>
      </c>
      <c r="AB128">
        <v>5</v>
      </c>
      <c r="AC128">
        <v>0</v>
      </c>
      <c r="AD128">
        <v>6</v>
      </c>
      <c r="AE128" s="48">
        <f t="shared" si="49"/>
        <v>5.375</v>
      </c>
      <c r="AF128" s="35">
        <v>6</v>
      </c>
      <c r="AG128">
        <v>6</v>
      </c>
      <c r="AH128">
        <v>6</v>
      </c>
      <c r="AI128">
        <v>6</v>
      </c>
      <c r="AJ128">
        <v>6</v>
      </c>
      <c r="AK128">
        <v>6</v>
      </c>
      <c r="AL128">
        <v>5</v>
      </c>
      <c r="AM128">
        <v>4</v>
      </c>
      <c r="AN128" s="48">
        <f t="shared" si="47"/>
        <v>5.625</v>
      </c>
      <c r="AO128">
        <v>6</v>
      </c>
      <c r="AP128">
        <v>6</v>
      </c>
      <c r="AQ128">
        <v>6</v>
      </c>
      <c r="AR128">
        <v>6</v>
      </c>
      <c r="AS128">
        <v>6</v>
      </c>
      <c r="AT128">
        <v>6</v>
      </c>
      <c r="AU128" s="48">
        <f t="shared" si="48"/>
        <v>6</v>
      </c>
      <c r="AV128">
        <v>0</v>
      </c>
      <c r="AW128">
        <f t="shared" si="62"/>
        <v>5.625</v>
      </c>
      <c r="AX128">
        <f t="shared" si="63"/>
        <v>1</v>
      </c>
      <c r="AY128">
        <f t="shared" si="74"/>
        <v>5.375</v>
      </c>
      <c r="AZ128">
        <f t="shared" si="64"/>
        <v>1</v>
      </c>
      <c r="BA128" t="s">
        <v>282</v>
      </c>
      <c r="BB128" t="s">
        <v>790</v>
      </c>
      <c r="BC128" t="s">
        <v>791</v>
      </c>
      <c r="BD128">
        <v>1</v>
      </c>
      <c r="BF128">
        <f t="shared" si="65"/>
        <v>1</v>
      </c>
      <c r="BG128">
        <v>2</v>
      </c>
      <c r="BH128">
        <v>5</v>
      </c>
      <c r="BI128">
        <f t="shared" si="75"/>
        <v>1</v>
      </c>
      <c r="BJ128" t="s">
        <v>792</v>
      </c>
      <c r="BK128" t="s">
        <v>793</v>
      </c>
      <c r="BL128" s="1">
        <v>4.7569444444444447E-3</v>
      </c>
      <c r="BM128" t="s">
        <v>794</v>
      </c>
      <c r="BN128" s="5" t="s">
        <v>1042</v>
      </c>
      <c r="BP128" s="11" t="b">
        <f t="shared" ca="1" si="76"/>
        <v>0</v>
      </c>
      <c r="BQ128" s="11" t="b">
        <f t="shared" ca="1" si="76"/>
        <v>0</v>
      </c>
      <c r="BR128" s="11" t="b">
        <f t="shared" ca="1" si="76"/>
        <v>0</v>
      </c>
      <c r="BS128" s="11" t="b">
        <f t="shared" ca="1" si="76"/>
        <v>0</v>
      </c>
      <c r="BT128" s="11" t="b">
        <f t="shared" ca="1" si="76"/>
        <v>0</v>
      </c>
      <c r="BU128" s="11" t="b">
        <f t="shared" ca="1" si="76"/>
        <v>0</v>
      </c>
      <c r="BV128" s="5" t="s">
        <v>1054</v>
      </c>
      <c r="BX128" s="11" t="b">
        <f t="shared" ca="1" si="66"/>
        <v>0</v>
      </c>
      <c r="BY128" s="11" t="b">
        <f t="shared" si="68"/>
        <v>1</v>
      </c>
      <c r="BZ128" s="11" t="b">
        <f t="shared" ca="1" si="77"/>
        <v>0</v>
      </c>
      <c r="CA128" s="11" t="b">
        <f t="shared" ca="1" si="77"/>
        <v>0</v>
      </c>
      <c r="CB128" s="11" t="b">
        <f t="shared" ca="1" si="77"/>
        <v>0</v>
      </c>
      <c r="CC128" s="11" t="b">
        <f t="shared" ca="1" si="77"/>
        <v>0</v>
      </c>
      <c r="CD128" s="11" t="b">
        <f t="shared" ca="1" si="77"/>
        <v>0</v>
      </c>
      <c r="CE128" s="11" t="b">
        <f t="shared" ca="1" si="77"/>
        <v>0</v>
      </c>
      <c r="CF128" s="11" t="b">
        <f t="shared" ca="1" si="77"/>
        <v>0</v>
      </c>
      <c r="CG128" s="11" t="b">
        <f t="shared" ca="1" si="77"/>
        <v>0</v>
      </c>
      <c r="CH128" s="11" t="b">
        <f t="shared" ca="1" si="77"/>
        <v>0</v>
      </c>
      <c r="CI128" s="11" t="b">
        <f t="shared" ca="1" si="77"/>
        <v>0</v>
      </c>
      <c r="CJ128" s="11" t="b">
        <f t="shared" ca="1" si="77"/>
        <v>0</v>
      </c>
      <c r="CK128" s="11" t="b">
        <f t="shared" ca="1" si="77"/>
        <v>0</v>
      </c>
      <c r="CL128" s="11" t="b">
        <f t="shared" ca="1" si="77"/>
        <v>0</v>
      </c>
      <c r="CM128" s="11" t="b">
        <f t="shared" ca="1" si="77"/>
        <v>0</v>
      </c>
      <c r="CN128" s="11" t="b">
        <f t="shared" ca="1" si="69"/>
        <v>0</v>
      </c>
      <c r="CO128" s="11" t="b">
        <f t="shared" ca="1" si="67"/>
        <v>0</v>
      </c>
      <c r="CP128" t="s">
        <v>795</v>
      </c>
    </row>
    <row r="129" spans="1:94">
      <c r="A129" t="s">
        <v>800</v>
      </c>
      <c r="B129" t="s">
        <v>801</v>
      </c>
      <c r="C129" t="s">
        <v>802</v>
      </c>
      <c r="D129" t="s">
        <v>54</v>
      </c>
      <c r="E129" t="s">
        <v>144</v>
      </c>
      <c r="F129" t="s">
        <v>56</v>
      </c>
      <c r="G129" t="s">
        <v>96</v>
      </c>
      <c r="H129" t="s">
        <v>803</v>
      </c>
      <c r="I129" t="str">
        <f t="shared" ref="I129:I160" si="78">H129</f>
        <v>Alabama, USA</v>
      </c>
      <c r="J129" t="s">
        <v>74</v>
      </c>
      <c r="K129" t="s">
        <v>60</v>
      </c>
      <c r="L129">
        <v>1</v>
      </c>
      <c r="M129">
        <v>3</v>
      </c>
      <c r="N129">
        <v>1</v>
      </c>
      <c r="O129">
        <v>3</v>
      </c>
      <c r="P129">
        <v>3</v>
      </c>
      <c r="Q129">
        <v>3</v>
      </c>
      <c r="R129">
        <v>3</v>
      </c>
      <c r="S129">
        <v>1</v>
      </c>
      <c r="T129">
        <v>3</v>
      </c>
      <c r="V129">
        <v>6</v>
      </c>
      <c r="W129">
        <v>6</v>
      </c>
      <c r="X129">
        <v>6</v>
      </c>
      <c r="Y129">
        <v>6</v>
      </c>
      <c r="Z129">
        <v>6</v>
      </c>
      <c r="AA129">
        <v>6</v>
      </c>
      <c r="AB129">
        <v>6</v>
      </c>
      <c r="AC129">
        <v>1</v>
      </c>
      <c r="AD129">
        <v>5</v>
      </c>
      <c r="AE129" s="48">
        <f t="shared" si="49"/>
        <v>5.875</v>
      </c>
      <c r="AF129" s="35">
        <v>6</v>
      </c>
      <c r="AG129">
        <v>4</v>
      </c>
      <c r="AH129">
        <v>5</v>
      </c>
      <c r="AI129">
        <v>4</v>
      </c>
      <c r="AJ129">
        <v>5</v>
      </c>
      <c r="AK129">
        <v>6</v>
      </c>
      <c r="AL129">
        <v>6</v>
      </c>
      <c r="AM129">
        <v>5</v>
      </c>
      <c r="AN129" s="48">
        <f t="shared" si="47"/>
        <v>5.125</v>
      </c>
      <c r="AO129">
        <v>4</v>
      </c>
      <c r="AP129">
        <v>3</v>
      </c>
      <c r="AQ129">
        <v>4</v>
      </c>
      <c r="AR129">
        <v>3</v>
      </c>
      <c r="AS129">
        <v>3</v>
      </c>
      <c r="AT129">
        <v>6</v>
      </c>
      <c r="AU129" s="48">
        <f t="shared" si="48"/>
        <v>3.4</v>
      </c>
      <c r="AV129">
        <v>6</v>
      </c>
      <c r="AW129">
        <f t="shared" ref="AW129:AW160" si="79">AVERAGE(AF129,AG129,AH129,AI129,AJ129,AK129,AL129,AM129)</f>
        <v>5.125</v>
      </c>
      <c r="AX129">
        <f t="shared" ref="AX129:AX160" si="80">IF(AW129&gt;3,1,0)</f>
        <v>1</v>
      </c>
      <c r="AY129">
        <f t="shared" si="74"/>
        <v>5.875</v>
      </c>
      <c r="AZ129">
        <f t="shared" ref="AZ129:AZ160" si="81">IF(AY129&gt;3, 1, 0)</f>
        <v>1</v>
      </c>
      <c r="BA129" t="s">
        <v>282</v>
      </c>
      <c r="BB129" t="s">
        <v>804</v>
      </c>
      <c r="BC129" t="s">
        <v>805</v>
      </c>
      <c r="BD129">
        <v>1</v>
      </c>
      <c r="BF129">
        <f t="shared" ref="BF129:BF160" si="82">IF(BE129="",BD129,BE129)</f>
        <v>1</v>
      </c>
      <c r="BG129">
        <v>1</v>
      </c>
      <c r="BH129">
        <v>1</v>
      </c>
      <c r="BI129">
        <f t="shared" si="75"/>
        <v>0</v>
      </c>
      <c r="BJ129" t="s">
        <v>285</v>
      </c>
      <c r="BK129" t="s">
        <v>286</v>
      </c>
      <c r="BL129" s="1">
        <v>3.1944444444444442E-3</v>
      </c>
      <c r="BN129" s="5" t="s">
        <v>1041</v>
      </c>
      <c r="BP129" s="11" t="b">
        <f t="shared" ca="1" si="76"/>
        <v>0</v>
      </c>
      <c r="BQ129" s="11" t="b">
        <f t="shared" ca="1" si="76"/>
        <v>0</v>
      </c>
      <c r="BR129" s="11" t="b">
        <f t="shared" ca="1" si="76"/>
        <v>0</v>
      </c>
      <c r="BS129" s="11" t="b">
        <f t="shared" ca="1" si="76"/>
        <v>0</v>
      </c>
      <c r="BT129" s="11" t="b">
        <f t="shared" ca="1" si="76"/>
        <v>0</v>
      </c>
      <c r="BU129" s="11" t="b">
        <f t="shared" ca="1" si="76"/>
        <v>0</v>
      </c>
      <c r="BX129" s="11" t="b">
        <f t="shared" ref="BX129:BX160" ca="1" si="83">ISNUMBER(SEARCH($BX$2,BV129))</f>
        <v>0</v>
      </c>
      <c r="BY129" s="11" t="b">
        <f t="shared" si="68"/>
        <v>0</v>
      </c>
      <c r="BZ129" s="11" t="b">
        <f t="shared" ca="1" si="77"/>
        <v>0</v>
      </c>
      <c r="CA129" s="11" t="b">
        <f t="shared" ca="1" si="77"/>
        <v>0</v>
      </c>
      <c r="CB129" s="11" t="b">
        <f t="shared" ca="1" si="77"/>
        <v>0</v>
      </c>
      <c r="CC129" s="11" t="b">
        <f t="shared" ca="1" si="77"/>
        <v>0</v>
      </c>
      <c r="CD129" s="11" t="b">
        <f t="shared" ca="1" si="77"/>
        <v>0</v>
      </c>
      <c r="CE129" s="11" t="b">
        <f t="shared" ca="1" si="77"/>
        <v>0</v>
      </c>
      <c r="CF129" s="11" t="b">
        <f t="shared" ca="1" si="77"/>
        <v>0</v>
      </c>
      <c r="CG129" s="11" t="b">
        <f t="shared" ca="1" si="77"/>
        <v>0</v>
      </c>
      <c r="CH129" s="11" t="b">
        <f t="shared" ca="1" si="77"/>
        <v>0</v>
      </c>
      <c r="CI129" s="11" t="b">
        <f t="shared" ca="1" si="77"/>
        <v>0</v>
      </c>
      <c r="CJ129" s="11" t="b">
        <f t="shared" ca="1" si="77"/>
        <v>0</v>
      </c>
      <c r="CK129" s="11" t="b">
        <f t="shared" ca="1" si="77"/>
        <v>0</v>
      </c>
      <c r="CL129" s="11" t="b">
        <f t="shared" ca="1" si="77"/>
        <v>0</v>
      </c>
      <c r="CM129" s="11" t="b">
        <f t="shared" ca="1" si="77"/>
        <v>0</v>
      </c>
      <c r="CN129" s="11" t="b">
        <f t="shared" ca="1" si="69"/>
        <v>0</v>
      </c>
      <c r="CO129" s="11" t="b">
        <f t="shared" ref="CO129:CO160" ca="1" si="84">ISNUMBER(SEARCH($CO$2,$BW129))</f>
        <v>0</v>
      </c>
    </row>
    <row r="130" spans="1:94">
      <c r="A130" t="s">
        <v>810</v>
      </c>
      <c r="B130" t="s">
        <v>811</v>
      </c>
      <c r="C130" t="s">
        <v>802</v>
      </c>
      <c r="D130" t="s">
        <v>70</v>
      </c>
      <c r="E130" t="s">
        <v>144</v>
      </c>
      <c r="F130" t="s">
        <v>56</v>
      </c>
      <c r="G130" t="s">
        <v>96</v>
      </c>
      <c r="H130" t="s">
        <v>812</v>
      </c>
      <c r="I130" t="str">
        <f t="shared" si="78"/>
        <v>blackburn, england</v>
      </c>
      <c r="J130" t="s">
        <v>74</v>
      </c>
      <c r="K130" t="s">
        <v>98</v>
      </c>
      <c r="L130">
        <v>4</v>
      </c>
      <c r="M130">
        <v>4</v>
      </c>
      <c r="N130">
        <v>3</v>
      </c>
      <c r="O130">
        <v>4</v>
      </c>
      <c r="P130">
        <v>5</v>
      </c>
      <c r="Q130">
        <v>4</v>
      </c>
      <c r="R130">
        <v>5</v>
      </c>
      <c r="S130">
        <v>1</v>
      </c>
      <c r="T130">
        <v>2</v>
      </c>
      <c r="V130">
        <v>5</v>
      </c>
      <c r="W130">
        <v>5</v>
      </c>
      <c r="X130">
        <v>5</v>
      </c>
      <c r="Y130">
        <v>5</v>
      </c>
      <c r="Z130">
        <v>5</v>
      </c>
      <c r="AA130">
        <v>6</v>
      </c>
      <c r="AB130">
        <v>5</v>
      </c>
      <c r="AC130">
        <v>0</v>
      </c>
      <c r="AD130">
        <v>6</v>
      </c>
      <c r="AE130" s="48">
        <f t="shared" si="49"/>
        <v>5.25</v>
      </c>
      <c r="AF130" s="35">
        <v>5</v>
      </c>
      <c r="AG130">
        <v>5</v>
      </c>
      <c r="AH130">
        <v>6</v>
      </c>
      <c r="AI130">
        <v>5</v>
      </c>
      <c r="AJ130">
        <v>6</v>
      </c>
      <c r="AK130">
        <v>6</v>
      </c>
      <c r="AL130">
        <v>6</v>
      </c>
      <c r="AM130">
        <v>4</v>
      </c>
      <c r="AN130" s="48">
        <f t="shared" si="47"/>
        <v>5.375</v>
      </c>
      <c r="AO130">
        <v>5</v>
      </c>
      <c r="AP130">
        <v>5</v>
      </c>
      <c r="AQ130">
        <v>6</v>
      </c>
      <c r="AR130">
        <v>5</v>
      </c>
      <c r="AS130">
        <v>6</v>
      </c>
      <c r="AT130">
        <v>6</v>
      </c>
      <c r="AU130" s="48">
        <f t="shared" si="48"/>
        <v>5.4</v>
      </c>
      <c r="AV130">
        <v>6</v>
      </c>
      <c r="AW130">
        <f t="shared" si="79"/>
        <v>5.375</v>
      </c>
      <c r="AX130">
        <f t="shared" si="80"/>
        <v>1</v>
      </c>
      <c r="AY130">
        <f t="shared" si="74"/>
        <v>5.25</v>
      </c>
      <c r="AZ130">
        <f t="shared" si="81"/>
        <v>1</v>
      </c>
      <c r="BA130" t="s">
        <v>297</v>
      </c>
      <c r="BB130" t="s">
        <v>813</v>
      </c>
      <c r="BC130" t="s">
        <v>814</v>
      </c>
      <c r="BD130">
        <v>1</v>
      </c>
      <c r="BF130">
        <f t="shared" si="82"/>
        <v>1</v>
      </c>
      <c r="BG130">
        <v>1</v>
      </c>
      <c r="BH130">
        <v>1</v>
      </c>
      <c r="BI130">
        <f t="shared" si="75"/>
        <v>0</v>
      </c>
      <c r="BJ130" t="s">
        <v>300</v>
      </c>
      <c r="BK130" t="s">
        <v>301</v>
      </c>
      <c r="BL130" s="1">
        <v>2.4189814814814816E-3</v>
      </c>
      <c r="BM130" t="s">
        <v>815</v>
      </c>
      <c r="BN130" s="5" t="s">
        <v>736</v>
      </c>
      <c r="BO130" s="5" t="s">
        <v>1159</v>
      </c>
      <c r="BP130" s="11" t="b">
        <f t="shared" ca="1" si="76"/>
        <v>0</v>
      </c>
      <c r="BQ130" s="11" t="b">
        <f t="shared" ca="1" si="76"/>
        <v>0</v>
      </c>
      <c r="BR130" s="11" t="b">
        <f t="shared" ca="1" si="76"/>
        <v>1</v>
      </c>
      <c r="BS130" s="11" t="b">
        <f t="shared" ca="1" si="76"/>
        <v>0</v>
      </c>
      <c r="BT130" s="11" t="b">
        <f t="shared" ca="1" si="76"/>
        <v>0</v>
      </c>
      <c r="BU130" s="11" t="b">
        <f t="shared" ca="1" si="76"/>
        <v>0</v>
      </c>
      <c r="BX130" s="11" t="b">
        <f t="shared" ca="1" si="83"/>
        <v>0</v>
      </c>
      <c r="BY130" s="11" t="b">
        <f t="shared" si="68"/>
        <v>0</v>
      </c>
      <c r="BZ130" s="11" t="b">
        <f t="shared" ca="1" si="77"/>
        <v>0</v>
      </c>
      <c r="CA130" s="11" t="b">
        <f t="shared" ca="1" si="77"/>
        <v>0</v>
      </c>
      <c r="CB130" s="11" t="b">
        <f t="shared" ca="1" si="77"/>
        <v>0</v>
      </c>
      <c r="CC130" s="11" t="b">
        <f t="shared" ca="1" si="77"/>
        <v>0</v>
      </c>
      <c r="CD130" s="11" t="b">
        <f t="shared" ca="1" si="77"/>
        <v>0</v>
      </c>
      <c r="CE130" s="11" t="b">
        <f t="shared" ca="1" si="77"/>
        <v>0</v>
      </c>
      <c r="CF130" s="11" t="b">
        <f t="shared" ca="1" si="77"/>
        <v>0</v>
      </c>
      <c r="CG130" s="11" t="b">
        <f t="shared" ca="1" si="77"/>
        <v>0</v>
      </c>
      <c r="CH130" s="11" t="b">
        <f t="shared" ca="1" si="77"/>
        <v>0</v>
      </c>
      <c r="CI130" s="11" t="b">
        <f t="shared" ca="1" si="77"/>
        <v>0</v>
      </c>
      <c r="CJ130" s="11" t="b">
        <f t="shared" ca="1" si="77"/>
        <v>0</v>
      </c>
      <c r="CK130" s="11" t="b">
        <f t="shared" ca="1" si="77"/>
        <v>0</v>
      </c>
      <c r="CL130" s="11" t="b">
        <f t="shared" ca="1" si="77"/>
        <v>0</v>
      </c>
      <c r="CM130" s="11" t="b">
        <f t="shared" ca="1" si="77"/>
        <v>0</v>
      </c>
      <c r="CN130" s="11" t="b">
        <f t="shared" ca="1" si="69"/>
        <v>0</v>
      </c>
      <c r="CO130" s="11" t="b">
        <f t="shared" ca="1" si="84"/>
        <v>0</v>
      </c>
      <c r="CP130" t="s">
        <v>92</v>
      </c>
    </row>
    <row r="131" spans="1:94">
      <c r="A131" t="s">
        <v>816</v>
      </c>
      <c r="B131" t="s">
        <v>817</v>
      </c>
      <c r="C131" t="s">
        <v>802</v>
      </c>
      <c r="D131" t="s">
        <v>70</v>
      </c>
      <c r="E131" t="s">
        <v>55</v>
      </c>
      <c r="F131" t="s">
        <v>132</v>
      </c>
      <c r="G131" t="s">
        <v>124</v>
      </c>
      <c r="H131" t="s">
        <v>125</v>
      </c>
      <c r="I131" t="str">
        <f t="shared" si="78"/>
        <v>United Kingdom</v>
      </c>
      <c r="J131" t="s">
        <v>59</v>
      </c>
      <c r="K131" t="s">
        <v>98</v>
      </c>
      <c r="L131">
        <v>5</v>
      </c>
      <c r="M131">
        <v>2</v>
      </c>
      <c r="N131">
        <v>2</v>
      </c>
      <c r="O131">
        <v>1</v>
      </c>
      <c r="P131">
        <v>4</v>
      </c>
      <c r="Q131">
        <v>5</v>
      </c>
      <c r="R131">
        <v>5</v>
      </c>
      <c r="S131">
        <v>1</v>
      </c>
      <c r="T131">
        <v>2</v>
      </c>
      <c r="V131">
        <v>4</v>
      </c>
      <c r="W131">
        <v>5</v>
      </c>
      <c r="X131">
        <v>5</v>
      </c>
      <c r="Y131">
        <v>5</v>
      </c>
      <c r="Z131">
        <v>4</v>
      </c>
      <c r="AA131">
        <v>4</v>
      </c>
      <c r="AB131">
        <v>5</v>
      </c>
      <c r="AC131">
        <v>2</v>
      </c>
      <c r="AD131">
        <v>4</v>
      </c>
      <c r="AE131" s="48">
        <f t="shared" si="49"/>
        <v>4.5</v>
      </c>
      <c r="AF131" s="35">
        <v>5</v>
      </c>
      <c r="AG131">
        <v>5</v>
      </c>
      <c r="AH131">
        <v>5</v>
      </c>
      <c r="AI131">
        <v>5</v>
      </c>
      <c r="AJ131">
        <v>4</v>
      </c>
      <c r="AK131">
        <v>5</v>
      </c>
      <c r="AL131">
        <v>4</v>
      </c>
      <c r="AM131">
        <v>6</v>
      </c>
      <c r="AN131" s="48">
        <f t="shared" ref="AN131:AN177" si="85">AVERAGE(AF131:AM131)</f>
        <v>4.875</v>
      </c>
      <c r="AO131">
        <v>1</v>
      </c>
      <c r="AP131">
        <v>4</v>
      </c>
      <c r="AQ131">
        <v>5</v>
      </c>
      <c r="AR131">
        <v>3</v>
      </c>
      <c r="AS131">
        <v>5</v>
      </c>
      <c r="AT131">
        <v>6</v>
      </c>
      <c r="AU131" s="48">
        <f t="shared" ref="AU131:AU177" si="86">AVERAGE(AO131:AS131)</f>
        <v>3.6</v>
      </c>
      <c r="AV131">
        <v>6</v>
      </c>
      <c r="AW131">
        <f t="shared" si="79"/>
        <v>4.875</v>
      </c>
      <c r="AX131">
        <f t="shared" si="80"/>
        <v>1</v>
      </c>
      <c r="AY131">
        <f t="shared" si="74"/>
        <v>4.5</v>
      </c>
      <c r="AZ131">
        <f t="shared" si="81"/>
        <v>1</v>
      </c>
      <c r="BA131" t="s">
        <v>145</v>
      </c>
      <c r="BB131" t="s">
        <v>392</v>
      </c>
      <c r="BC131" t="s">
        <v>818</v>
      </c>
      <c r="BD131">
        <v>1</v>
      </c>
      <c r="BF131">
        <f t="shared" si="82"/>
        <v>1</v>
      </c>
      <c r="BG131">
        <v>1</v>
      </c>
      <c r="BH131">
        <v>3</v>
      </c>
      <c r="BI131">
        <f t="shared" si="75"/>
        <v>1</v>
      </c>
      <c r="BJ131" t="s">
        <v>148</v>
      </c>
      <c r="BK131" t="s">
        <v>149</v>
      </c>
      <c r="BL131" s="1">
        <v>3.3680555555555551E-3</v>
      </c>
      <c r="BM131" t="s">
        <v>819</v>
      </c>
      <c r="BN131" s="5" t="s">
        <v>1042</v>
      </c>
      <c r="BP131" s="11" t="b">
        <f t="shared" ref="BP131:BU140" ca="1" si="87">ISNUMBER(SEARCH(BP$2,$BO131))</f>
        <v>0</v>
      </c>
      <c r="BQ131" s="11" t="b">
        <f t="shared" ca="1" si="87"/>
        <v>0</v>
      </c>
      <c r="BR131" s="11" t="b">
        <f t="shared" ca="1" si="87"/>
        <v>0</v>
      </c>
      <c r="BS131" s="11" t="b">
        <f t="shared" ca="1" si="87"/>
        <v>0</v>
      </c>
      <c r="BT131" s="11" t="b">
        <f t="shared" ca="1" si="87"/>
        <v>0</v>
      </c>
      <c r="BU131" s="11" t="b">
        <f t="shared" ca="1" si="87"/>
        <v>0</v>
      </c>
      <c r="BV131" s="5" t="s">
        <v>1091</v>
      </c>
      <c r="BW131" s="5" t="s">
        <v>1092</v>
      </c>
      <c r="BX131" s="11" t="b">
        <f t="shared" ca="1" si="83"/>
        <v>0</v>
      </c>
      <c r="BY131" s="11" t="b">
        <f t="shared" si="68"/>
        <v>0</v>
      </c>
      <c r="BZ131" s="11" t="b">
        <f t="shared" ref="BZ131:CM140" ca="1" si="88">ISNUMBER(SEARCH(BZ$2,$BV131))</f>
        <v>0</v>
      </c>
      <c r="CA131" s="11" t="b">
        <f t="shared" ca="1" si="88"/>
        <v>0</v>
      </c>
      <c r="CB131" s="11" t="b">
        <f t="shared" ca="1" si="88"/>
        <v>0</v>
      </c>
      <c r="CC131" s="11" t="b">
        <f t="shared" ca="1" si="88"/>
        <v>0</v>
      </c>
      <c r="CD131" s="11" t="b">
        <f t="shared" ca="1" si="88"/>
        <v>0</v>
      </c>
      <c r="CE131" s="11" t="b">
        <f t="shared" ca="1" si="88"/>
        <v>0</v>
      </c>
      <c r="CF131" s="11" t="b">
        <f t="shared" ca="1" si="88"/>
        <v>0</v>
      </c>
      <c r="CG131" s="11" t="b">
        <f t="shared" ca="1" si="88"/>
        <v>0</v>
      </c>
      <c r="CH131" s="11" t="b">
        <f t="shared" ca="1" si="88"/>
        <v>0</v>
      </c>
      <c r="CI131" s="11" t="b">
        <f t="shared" ca="1" si="88"/>
        <v>0</v>
      </c>
      <c r="CJ131" s="11" t="b">
        <f t="shared" ca="1" si="88"/>
        <v>0</v>
      </c>
      <c r="CK131" s="11" t="b">
        <f t="shared" ca="1" si="88"/>
        <v>0</v>
      </c>
      <c r="CL131" s="11" t="b">
        <f t="shared" ca="1" si="88"/>
        <v>0</v>
      </c>
      <c r="CM131" s="11" t="b">
        <f t="shared" ca="1" si="88"/>
        <v>0</v>
      </c>
      <c r="CN131" s="11" t="b">
        <f t="shared" ca="1" si="69"/>
        <v>0</v>
      </c>
      <c r="CO131" s="11" t="b">
        <f t="shared" ca="1" si="84"/>
        <v>0</v>
      </c>
      <c r="CP131" t="s">
        <v>820</v>
      </c>
    </row>
    <row r="132" spans="1:94">
      <c r="A132" t="s">
        <v>821</v>
      </c>
      <c r="B132" t="s">
        <v>822</v>
      </c>
      <c r="C132" t="s">
        <v>802</v>
      </c>
      <c r="D132" t="s">
        <v>81</v>
      </c>
      <c r="E132" t="s">
        <v>71</v>
      </c>
      <c r="F132" t="s">
        <v>56</v>
      </c>
      <c r="G132" t="s">
        <v>96</v>
      </c>
      <c r="H132" t="s">
        <v>244</v>
      </c>
      <c r="I132" t="str">
        <f t="shared" si="78"/>
        <v>Uk</v>
      </c>
      <c r="J132" t="s">
        <v>59</v>
      </c>
      <c r="K132" t="s">
        <v>98</v>
      </c>
      <c r="L132">
        <v>2</v>
      </c>
      <c r="M132">
        <v>5</v>
      </c>
      <c r="N132">
        <v>3</v>
      </c>
      <c r="O132">
        <v>3</v>
      </c>
      <c r="P132">
        <v>5</v>
      </c>
      <c r="Q132">
        <v>3</v>
      </c>
      <c r="R132">
        <v>2</v>
      </c>
      <c r="S132">
        <v>1</v>
      </c>
      <c r="T132">
        <v>2</v>
      </c>
      <c r="V132">
        <v>2</v>
      </c>
      <c r="W132">
        <v>4</v>
      </c>
      <c r="X132">
        <v>1</v>
      </c>
      <c r="Y132">
        <v>5</v>
      </c>
      <c r="Z132">
        <v>2</v>
      </c>
      <c r="AA132">
        <v>6</v>
      </c>
      <c r="AB132">
        <v>3</v>
      </c>
      <c r="AC132">
        <v>0</v>
      </c>
      <c r="AD132">
        <v>6</v>
      </c>
      <c r="AE132" s="48">
        <f t="shared" ref="AE132:AE177" si="89">AVERAGE(AD132,AB132,AA132,Z132,Y132,X132,W132,V132)</f>
        <v>3.625</v>
      </c>
      <c r="AF132" s="35">
        <v>5</v>
      </c>
      <c r="AG132">
        <v>5</v>
      </c>
      <c r="AH132">
        <v>1</v>
      </c>
      <c r="AI132">
        <v>3</v>
      </c>
      <c r="AJ132">
        <v>5</v>
      </c>
      <c r="AK132">
        <v>5</v>
      </c>
      <c r="AL132">
        <v>4</v>
      </c>
      <c r="AM132">
        <v>3</v>
      </c>
      <c r="AN132" s="48">
        <f t="shared" si="85"/>
        <v>3.875</v>
      </c>
      <c r="AO132">
        <v>0</v>
      </c>
      <c r="AP132">
        <v>0</v>
      </c>
      <c r="AQ132">
        <v>0</v>
      </c>
      <c r="AR132">
        <v>0</v>
      </c>
      <c r="AS132">
        <v>0</v>
      </c>
      <c r="AT132">
        <v>6</v>
      </c>
      <c r="AU132" s="48">
        <f t="shared" si="86"/>
        <v>0</v>
      </c>
      <c r="AV132">
        <v>6</v>
      </c>
      <c r="AW132">
        <f t="shared" si="79"/>
        <v>3.875</v>
      </c>
      <c r="AX132">
        <f t="shared" si="80"/>
        <v>1</v>
      </c>
      <c r="AY132">
        <f t="shared" si="74"/>
        <v>3.625</v>
      </c>
      <c r="AZ132">
        <f t="shared" si="81"/>
        <v>1</v>
      </c>
      <c r="BA132" t="s">
        <v>86</v>
      </c>
      <c r="BB132" t="s">
        <v>62</v>
      </c>
      <c r="BC132" t="s">
        <v>823</v>
      </c>
      <c r="BD132">
        <v>1</v>
      </c>
      <c r="BF132">
        <f t="shared" si="82"/>
        <v>1</v>
      </c>
      <c r="BG132">
        <v>1</v>
      </c>
      <c r="BH132">
        <v>1</v>
      </c>
      <c r="BI132">
        <f t="shared" si="75"/>
        <v>0</v>
      </c>
      <c r="BJ132" t="s">
        <v>106</v>
      </c>
      <c r="BK132" t="s">
        <v>90</v>
      </c>
      <c r="BL132" s="1">
        <v>8.1597222222222227E-3</v>
      </c>
      <c r="BM132" t="s">
        <v>824</v>
      </c>
      <c r="BN132" s="5" t="s">
        <v>1041</v>
      </c>
      <c r="BP132" s="11" t="b">
        <f t="shared" ca="1" si="87"/>
        <v>0</v>
      </c>
      <c r="BQ132" s="11" t="b">
        <f t="shared" ca="1" si="87"/>
        <v>0</v>
      </c>
      <c r="BR132" s="11" t="b">
        <f t="shared" ca="1" si="87"/>
        <v>0</v>
      </c>
      <c r="BS132" s="11" t="b">
        <f t="shared" ca="1" si="87"/>
        <v>0</v>
      </c>
      <c r="BT132" s="11" t="b">
        <f t="shared" ca="1" si="87"/>
        <v>0</v>
      </c>
      <c r="BU132" s="11" t="b">
        <f t="shared" ca="1" si="87"/>
        <v>0</v>
      </c>
      <c r="BX132" s="11" t="b">
        <f t="shared" ca="1" si="83"/>
        <v>0</v>
      </c>
      <c r="BY132" s="11" t="b">
        <f t="shared" ref="BY132:BY163" si="90">ISNUMBER(SEARCH("NLU",BV132))</f>
        <v>0</v>
      </c>
      <c r="BZ132" s="11" t="b">
        <f t="shared" ca="1" si="88"/>
        <v>0</v>
      </c>
      <c r="CA132" s="11" t="b">
        <f t="shared" ca="1" si="88"/>
        <v>0</v>
      </c>
      <c r="CB132" s="11" t="b">
        <f t="shared" ca="1" si="88"/>
        <v>0</v>
      </c>
      <c r="CC132" s="11" t="b">
        <f t="shared" ca="1" si="88"/>
        <v>0</v>
      </c>
      <c r="CD132" s="11" t="b">
        <f t="shared" ca="1" si="88"/>
        <v>0</v>
      </c>
      <c r="CE132" s="11" t="b">
        <f t="shared" ca="1" si="88"/>
        <v>0</v>
      </c>
      <c r="CF132" s="11" t="b">
        <f t="shared" ca="1" si="88"/>
        <v>0</v>
      </c>
      <c r="CG132" s="11" t="b">
        <f t="shared" ca="1" si="88"/>
        <v>0</v>
      </c>
      <c r="CH132" s="11" t="b">
        <f t="shared" ca="1" si="88"/>
        <v>0</v>
      </c>
      <c r="CI132" s="11" t="b">
        <f t="shared" ca="1" si="88"/>
        <v>0</v>
      </c>
      <c r="CJ132" s="11" t="b">
        <f t="shared" ca="1" si="88"/>
        <v>0</v>
      </c>
      <c r="CK132" s="11" t="b">
        <f t="shared" ca="1" si="88"/>
        <v>0</v>
      </c>
      <c r="CL132" s="11" t="b">
        <f t="shared" ca="1" si="88"/>
        <v>0</v>
      </c>
      <c r="CM132" s="11" t="b">
        <f t="shared" ca="1" si="88"/>
        <v>0</v>
      </c>
      <c r="CN132" s="11" t="b">
        <f t="shared" ref="CN132:CN163" ca="1" si="91">ISNUMBER(SEARCH($CN$2,BW132))</f>
        <v>0</v>
      </c>
      <c r="CO132" s="11" t="b">
        <f t="shared" ca="1" si="84"/>
        <v>0</v>
      </c>
      <c r="CP132" t="s">
        <v>169</v>
      </c>
    </row>
    <row r="133" spans="1:94">
      <c r="A133" t="s">
        <v>825</v>
      </c>
      <c r="B133" t="s">
        <v>826</v>
      </c>
      <c r="C133" t="s">
        <v>802</v>
      </c>
      <c r="D133" t="s">
        <v>70</v>
      </c>
      <c r="E133" t="s">
        <v>71</v>
      </c>
      <c r="F133" t="s">
        <v>56</v>
      </c>
      <c r="G133" t="s">
        <v>96</v>
      </c>
      <c r="H133" t="s">
        <v>510</v>
      </c>
      <c r="I133" t="str">
        <f t="shared" si="78"/>
        <v>England</v>
      </c>
      <c r="J133" t="s">
        <v>59</v>
      </c>
      <c r="K133" t="s">
        <v>98</v>
      </c>
      <c r="L133">
        <v>1</v>
      </c>
      <c r="M133">
        <v>5</v>
      </c>
      <c r="N133">
        <v>3</v>
      </c>
      <c r="O133">
        <v>3</v>
      </c>
      <c r="P133">
        <v>4</v>
      </c>
      <c r="Q133">
        <v>0</v>
      </c>
      <c r="R133">
        <v>4</v>
      </c>
      <c r="S133">
        <v>1</v>
      </c>
      <c r="T133">
        <v>2</v>
      </c>
      <c r="V133">
        <v>6</v>
      </c>
      <c r="W133">
        <v>6</v>
      </c>
      <c r="X133">
        <v>3</v>
      </c>
      <c r="Y133">
        <v>4</v>
      </c>
      <c r="Z133">
        <v>3</v>
      </c>
      <c r="AA133">
        <v>3</v>
      </c>
      <c r="AB133">
        <v>0</v>
      </c>
      <c r="AC133">
        <v>5</v>
      </c>
      <c r="AD133">
        <v>1</v>
      </c>
      <c r="AE133" s="48">
        <f t="shared" si="89"/>
        <v>3.25</v>
      </c>
      <c r="AF133" s="35">
        <v>6</v>
      </c>
      <c r="AG133">
        <v>6</v>
      </c>
      <c r="AH133">
        <v>6</v>
      </c>
      <c r="AI133">
        <v>4</v>
      </c>
      <c r="AJ133">
        <v>6</v>
      </c>
      <c r="AK133">
        <v>6</v>
      </c>
      <c r="AL133">
        <v>6</v>
      </c>
      <c r="AM133">
        <v>3</v>
      </c>
      <c r="AN133" s="48">
        <f t="shared" si="85"/>
        <v>5.375</v>
      </c>
      <c r="AO133">
        <v>2</v>
      </c>
      <c r="AP133">
        <v>2</v>
      </c>
      <c r="AQ133">
        <v>6</v>
      </c>
      <c r="AR133">
        <v>2</v>
      </c>
      <c r="AS133">
        <v>2</v>
      </c>
      <c r="AT133">
        <v>6</v>
      </c>
      <c r="AU133" s="48">
        <f t="shared" si="86"/>
        <v>2.8</v>
      </c>
      <c r="AV133">
        <v>3</v>
      </c>
      <c r="AW133">
        <f t="shared" si="79"/>
        <v>5.375</v>
      </c>
      <c r="AX133">
        <f t="shared" si="80"/>
        <v>1</v>
      </c>
      <c r="AY133">
        <f t="shared" si="74"/>
        <v>3.25</v>
      </c>
      <c r="AZ133">
        <f t="shared" si="81"/>
        <v>1</v>
      </c>
      <c r="BA133" t="s">
        <v>297</v>
      </c>
      <c r="BB133" t="s">
        <v>827</v>
      </c>
      <c r="BC133" t="s">
        <v>828</v>
      </c>
      <c r="BD133">
        <v>1</v>
      </c>
      <c r="BF133">
        <f t="shared" si="82"/>
        <v>1</v>
      </c>
      <c r="BG133">
        <v>1</v>
      </c>
      <c r="BH133">
        <v>3</v>
      </c>
      <c r="BI133">
        <f t="shared" si="75"/>
        <v>1</v>
      </c>
      <c r="BJ133" t="s">
        <v>300</v>
      </c>
      <c r="BK133" t="s">
        <v>301</v>
      </c>
      <c r="BL133" s="1">
        <v>3.8657407407407408E-3</v>
      </c>
      <c r="BM133" t="s">
        <v>829</v>
      </c>
      <c r="BN133" s="5" t="s">
        <v>1044</v>
      </c>
      <c r="BP133" s="11" t="b">
        <f t="shared" ca="1" si="87"/>
        <v>0</v>
      </c>
      <c r="BQ133" s="11" t="b">
        <f t="shared" ca="1" si="87"/>
        <v>0</v>
      </c>
      <c r="BR133" s="11" t="b">
        <f t="shared" ca="1" si="87"/>
        <v>0</v>
      </c>
      <c r="BS133" s="11" t="b">
        <f t="shared" ca="1" si="87"/>
        <v>0</v>
      </c>
      <c r="BT133" s="11" t="b">
        <f t="shared" ca="1" si="87"/>
        <v>0</v>
      </c>
      <c r="BU133" s="11" t="b">
        <f t="shared" ca="1" si="87"/>
        <v>0</v>
      </c>
      <c r="BX133" s="11" t="b">
        <f t="shared" ca="1" si="83"/>
        <v>0</v>
      </c>
      <c r="BY133" s="11" t="b">
        <f t="shared" si="90"/>
        <v>0</v>
      </c>
      <c r="BZ133" s="11" t="b">
        <f t="shared" ca="1" si="88"/>
        <v>0</v>
      </c>
      <c r="CA133" s="11" t="b">
        <f t="shared" ca="1" si="88"/>
        <v>0</v>
      </c>
      <c r="CB133" s="11" t="b">
        <f t="shared" ca="1" si="88"/>
        <v>0</v>
      </c>
      <c r="CC133" s="11" t="b">
        <f t="shared" ca="1" si="88"/>
        <v>0</v>
      </c>
      <c r="CD133" s="11" t="b">
        <f t="shared" ca="1" si="88"/>
        <v>0</v>
      </c>
      <c r="CE133" s="11" t="b">
        <f t="shared" ca="1" si="88"/>
        <v>0</v>
      </c>
      <c r="CF133" s="11" t="b">
        <f t="shared" ca="1" si="88"/>
        <v>0</v>
      </c>
      <c r="CG133" s="11" t="b">
        <f t="shared" ca="1" si="88"/>
        <v>0</v>
      </c>
      <c r="CH133" s="11" t="b">
        <f t="shared" ca="1" si="88"/>
        <v>0</v>
      </c>
      <c r="CI133" s="11" t="b">
        <f t="shared" ca="1" si="88"/>
        <v>0</v>
      </c>
      <c r="CJ133" s="11" t="b">
        <f t="shared" ca="1" si="88"/>
        <v>0</v>
      </c>
      <c r="CK133" s="11" t="b">
        <f t="shared" ca="1" si="88"/>
        <v>0</v>
      </c>
      <c r="CL133" s="11" t="b">
        <f t="shared" ca="1" si="88"/>
        <v>0</v>
      </c>
      <c r="CM133" s="11" t="b">
        <f t="shared" ca="1" si="88"/>
        <v>0</v>
      </c>
      <c r="CN133" s="11" t="b">
        <f t="shared" ca="1" si="91"/>
        <v>0</v>
      </c>
      <c r="CO133" s="11" t="b">
        <f t="shared" ca="1" si="84"/>
        <v>0</v>
      </c>
    </row>
    <row r="134" spans="1:94">
      <c r="A134" t="s">
        <v>830</v>
      </c>
      <c r="B134" t="s">
        <v>831</v>
      </c>
      <c r="C134" t="s">
        <v>802</v>
      </c>
      <c r="D134" t="s">
        <v>70</v>
      </c>
      <c r="E134" t="s">
        <v>82</v>
      </c>
      <c r="F134" t="s">
        <v>83</v>
      </c>
      <c r="G134" t="s">
        <v>96</v>
      </c>
      <c r="H134" t="s">
        <v>125</v>
      </c>
      <c r="I134" t="str">
        <f t="shared" si="78"/>
        <v>United Kingdom</v>
      </c>
      <c r="J134" t="s">
        <v>74</v>
      </c>
      <c r="K134" t="s">
        <v>98</v>
      </c>
      <c r="L134">
        <v>5</v>
      </c>
      <c r="M134">
        <v>4</v>
      </c>
      <c r="N134">
        <v>5</v>
      </c>
      <c r="O134">
        <v>4</v>
      </c>
      <c r="P134">
        <v>4</v>
      </c>
      <c r="Q134">
        <v>4</v>
      </c>
      <c r="R134">
        <v>3</v>
      </c>
      <c r="S134">
        <v>1</v>
      </c>
      <c r="T134">
        <v>2</v>
      </c>
      <c r="V134">
        <v>2</v>
      </c>
      <c r="W134">
        <v>5</v>
      </c>
      <c r="X134">
        <v>3</v>
      </c>
      <c r="Y134">
        <v>5</v>
      </c>
      <c r="Z134">
        <v>3</v>
      </c>
      <c r="AA134">
        <v>5</v>
      </c>
      <c r="AB134">
        <v>3</v>
      </c>
      <c r="AC134">
        <v>4</v>
      </c>
      <c r="AD134">
        <v>2</v>
      </c>
      <c r="AE134" s="48">
        <f t="shared" si="89"/>
        <v>3.5</v>
      </c>
      <c r="AF134" s="35">
        <v>2</v>
      </c>
      <c r="AG134">
        <v>3</v>
      </c>
      <c r="AH134">
        <v>2</v>
      </c>
      <c r="AI134">
        <v>1</v>
      </c>
      <c r="AJ134">
        <v>5</v>
      </c>
      <c r="AK134">
        <v>4</v>
      </c>
      <c r="AL134">
        <v>4</v>
      </c>
      <c r="AM134">
        <v>2</v>
      </c>
      <c r="AN134" s="48">
        <f t="shared" si="85"/>
        <v>2.875</v>
      </c>
      <c r="AO134">
        <v>3</v>
      </c>
      <c r="AP134">
        <v>3</v>
      </c>
      <c r="AQ134">
        <v>3</v>
      </c>
      <c r="AR134">
        <v>3</v>
      </c>
      <c r="AS134">
        <v>3</v>
      </c>
      <c r="AT134">
        <v>6</v>
      </c>
      <c r="AU134" s="48">
        <f t="shared" si="86"/>
        <v>3</v>
      </c>
      <c r="AV134">
        <v>5</v>
      </c>
      <c r="AW134">
        <f t="shared" si="79"/>
        <v>2.875</v>
      </c>
      <c r="AX134">
        <f t="shared" si="80"/>
        <v>0</v>
      </c>
      <c r="AY134">
        <f t="shared" si="74"/>
        <v>3.5</v>
      </c>
      <c r="AZ134">
        <f t="shared" si="81"/>
        <v>1</v>
      </c>
      <c r="BA134" t="s">
        <v>61</v>
      </c>
      <c r="BB134" t="s">
        <v>384</v>
      </c>
      <c r="BC134" t="s">
        <v>832</v>
      </c>
      <c r="BD134">
        <v>1</v>
      </c>
      <c r="BF134">
        <f t="shared" si="82"/>
        <v>1</v>
      </c>
      <c r="BG134">
        <v>1</v>
      </c>
      <c r="BH134">
        <v>1</v>
      </c>
      <c r="BI134">
        <f t="shared" si="75"/>
        <v>0</v>
      </c>
      <c r="BJ134" t="s">
        <v>181</v>
      </c>
      <c r="BK134" t="s">
        <v>65</v>
      </c>
      <c r="BL134" s="1">
        <v>9.1782407407407403E-3</v>
      </c>
      <c r="BM134" t="s">
        <v>833</v>
      </c>
      <c r="BN134" s="5" t="s">
        <v>1042</v>
      </c>
      <c r="BP134" s="11" t="b">
        <f t="shared" ca="1" si="87"/>
        <v>0</v>
      </c>
      <c r="BQ134" s="11" t="b">
        <f t="shared" ca="1" si="87"/>
        <v>0</v>
      </c>
      <c r="BR134" s="11" t="b">
        <f t="shared" ca="1" si="87"/>
        <v>0</v>
      </c>
      <c r="BS134" s="11" t="b">
        <f t="shared" ca="1" si="87"/>
        <v>0</v>
      </c>
      <c r="BT134" s="11" t="b">
        <f t="shared" ca="1" si="87"/>
        <v>0</v>
      </c>
      <c r="BU134" s="11" t="b">
        <f t="shared" ca="1" si="87"/>
        <v>0</v>
      </c>
      <c r="BV134" s="5" t="s">
        <v>1093</v>
      </c>
      <c r="BW134" s="5" t="s">
        <v>1073</v>
      </c>
      <c r="BX134" s="11" t="b">
        <f t="shared" ca="1" si="83"/>
        <v>0</v>
      </c>
      <c r="BY134" s="11" t="b">
        <f t="shared" si="90"/>
        <v>0</v>
      </c>
      <c r="BZ134" s="11" t="b">
        <f t="shared" ca="1" si="88"/>
        <v>0</v>
      </c>
      <c r="CA134" s="11" t="b">
        <f t="shared" ca="1" si="88"/>
        <v>1</v>
      </c>
      <c r="CB134" s="11" t="b">
        <f t="shared" ca="1" si="88"/>
        <v>0</v>
      </c>
      <c r="CC134" s="11" t="b">
        <f t="shared" ca="1" si="88"/>
        <v>0</v>
      </c>
      <c r="CD134" s="11" t="b">
        <f t="shared" ca="1" si="88"/>
        <v>0</v>
      </c>
      <c r="CE134" s="11" t="b">
        <f t="shared" ca="1" si="88"/>
        <v>0</v>
      </c>
      <c r="CF134" s="11" t="b">
        <f t="shared" ca="1" si="88"/>
        <v>0</v>
      </c>
      <c r="CG134" s="11" t="b">
        <f t="shared" ca="1" si="88"/>
        <v>0</v>
      </c>
      <c r="CH134" s="11" t="b">
        <f t="shared" ca="1" si="88"/>
        <v>0</v>
      </c>
      <c r="CI134" s="11" t="b">
        <f t="shared" ca="1" si="88"/>
        <v>1</v>
      </c>
      <c r="CJ134" s="11" t="b">
        <f t="shared" ca="1" si="88"/>
        <v>1</v>
      </c>
      <c r="CK134" s="11" t="b">
        <f t="shared" ca="1" si="88"/>
        <v>0</v>
      </c>
      <c r="CL134" s="11" t="b">
        <f t="shared" ca="1" si="88"/>
        <v>0</v>
      </c>
      <c r="CM134" s="11" t="b">
        <f t="shared" ca="1" si="88"/>
        <v>0</v>
      </c>
      <c r="CN134" s="11" t="b">
        <f t="shared" ca="1" si="91"/>
        <v>1</v>
      </c>
      <c r="CO134" s="11" t="b">
        <f t="shared" ca="1" si="84"/>
        <v>0</v>
      </c>
    </row>
    <row r="135" spans="1:94">
      <c r="A135" t="s">
        <v>837</v>
      </c>
      <c r="B135" t="s">
        <v>838</v>
      </c>
      <c r="C135" t="s">
        <v>802</v>
      </c>
      <c r="D135" t="s">
        <v>54</v>
      </c>
      <c r="E135" t="s">
        <v>71</v>
      </c>
      <c r="F135" t="s">
        <v>116</v>
      </c>
      <c r="G135" t="s">
        <v>96</v>
      </c>
      <c r="H135" t="s">
        <v>109</v>
      </c>
      <c r="I135" t="str">
        <f t="shared" si="78"/>
        <v>UK</v>
      </c>
      <c r="J135" t="s">
        <v>74</v>
      </c>
      <c r="K135" t="s">
        <v>98</v>
      </c>
      <c r="L135">
        <v>4</v>
      </c>
      <c r="M135">
        <v>3</v>
      </c>
      <c r="N135">
        <v>5</v>
      </c>
      <c r="O135">
        <v>3</v>
      </c>
      <c r="P135">
        <v>5</v>
      </c>
      <c r="Q135">
        <v>4</v>
      </c>
      <c r="R135">
        <v>6</v>
      </c>
      <c r="S135">
        <v>1</v>
      </c>
      <c r="T135">
        <v>2</v>
      </c>
      <c r="V135">
        <v>3</v>
      </c>
      <c r="W135">
        <v>4</v>
      </c>
      <c r="X135">
        <v>1</v>
      </c>
      <c r="Y135">
        <v>3</v>
      </c>
      <c r="Z135">
        <v>6</v>
      </c>
      <c r="AA135">
        <v>6</v>
      </c>
      <c r="AB135">
        <v>3</v>
      </c>
      <c r="AC135">
        <v>2</v>
      </c>
      <c r="AD135">
        <v>4</v>
      </c>
      <c r="AE135" s="48">
        <f t="shared" si="89"/>
        <v>3.75</v>
      </c>
      <c r="AF135" s="35">
        <v>4</v>
      </c>
      <c r="AG135">
        <v>2</v>
      </c>
      <c r="AH135">
        <v>6</v>
      </c>
      <c r="AI135">
        <v>4</v>
      </c>
      <c r="AJ135">
        <v>6</v>
      </c>
      <c r="AK135">
        <v>5</v>
      </c>
      <c r="AL135">
        <v>5</v>
      </c>
      <c r="AM135">
        <v>3</v>
      </c>
      <c r="AN135" s="48">
        <f t="shared" si="85"/>
        <v>4.375</v>
      </c>
      <c r="AO135">
        <v>4</v>
      </c>
      <c r="AP135">
        <v>4</v>
      </c>
      <c r="AQ135">
        <v>4</v>
      </c>
      <c r="AR135">
        <v>1</v>
      </c>
      <c r="AS135">
        <v>3</v>
      </c>
      <c r="AT135">
        <v>6</v>
      </c>
      <c r="AU135" s="48">
        <f t="shared" si="86"/>
        <v>3.2</v>
      </c>
      <c r="AV135">
        <v>6</v>
      </c>
      <c r="AW135">
        <f t="shared" si="79"/>
        <v>4.375</v>
      </c>
      <c r="AX135">
        <f t="shared" si="80"/>
        <v>1</v>
      </c>
      <c r="AY135">
        <f t="shared" si="74"/>
        <v>3.75</v>
      </c>
      <c r="AZ135">
        <f t="shared" si="81"/>
        <v>1</v>
      </c>
      <c r="BA135" t="s">
        <v>282</v>
      </c>
      <c r="BB135" t="s">
        <v>451</v>
      </c>
      <c r="BC135" t="s">
        <v>646</v>
      </c>
      <c r="BD135">
        <v>2</v>
      </c>
      <c r="BF135">
        <f t="shared" si="82"/>
        <v>2</v>
      </c>
      <c r="BG135">
        <v>1</v>
      </c>
      <c r="BH135">
        <v>5</v>
      </c>
      <c r="BI135">
        <f t="shared" si="75"/>
        <v>1</v>
      </c>
      <c r="BJ135" t="s">
        <v>839</v>
      </c>
      <c r="BK135" t="s">
        <v>370</v>
      </c>
      <c r="BL135" s="1">
        <v>5.8449074074074072E-3</v>
      </c>
      <c r="BM135" t="s">
        <v>840</v>
      </c>
      <c r="BN135" s="5" t="s">
        <v>1051</v>
      </c>
      <c r="BO135" s="5" t="s">
        <v>1160</v>
      </c>
      <c r="BP135" s="11" t="b">
        <f t="shared" ca="1" si="87"/>
        <v>0</v>
      </c>
      <c r="BQ135" s="11" t="b">
        <f t="shared" ca="1" si="87"/>
        <v>1</v>
      </c>
      <c r="BR135" s="11" t="b">
        <f t="shared" ca="1" si="87"/>
        <v>0</v>
      </c>
      <c r="BS135" s="11" t="b">
        <f t="shared" ca="1" si="87"/>
        <v>1</v>
      </c>
      <c r="BT135" s="11" t="b">
        <f t="shared" ca="1" si="87"/>
        <v>0</v>
      </c>
      <c r="BU135" s="11" t="b">
        <f t="shared" ca="1" si="87"/>
        <v>0</v>
      </c>
      <c r="BV135" s="5" t="s">
        <v>1094</v>
      </c>
      <c r="BX135" s="11" t="b">
        <f t="shared" ca="1" si="83"/>
        <v>1</v>
      </c>
      <c r="BY135" s="11" t="b">
        <f t="shared" si="90"/>
        <v>1</v>
      </c>
      <c r="BZ135" s="11" t="b">
        <f t="shared" ca="1" si="88"/>
        <v>0</v>
      </c>
      <c r="CA135" s="11" t="b">
        <f t="shared" ca="1" si="88"/>
        <v>1</v>
      </c>
      <c r="CB135" s="11" t="b">
        <f t="shared" ca="1" si="88"/>
        <v>0</v>
      </c>
      <c r="CC135" s="11" t="b">
        <f t="shared" ca="1" si="88"/>
        <v>0</v>
      </c>
      <c r="CD135" s="11" t="b">
        <f t="shared" ca="1" si="88"/>
        <v>0</v>
      </c>
      <c r="CE135" s="11" t="b">
        <f t="shared" ca="1" si="88"/>
        <v>0</v>
      </c>
      <c r="CF135" s="11" t="b">
        <f t="shared" ca="1" si="88"/>
        <v>0</v>
      </c>
      <c r="CG135" s="11" t="b">
        <f t="shared" ca="1" si="88"/>
        <v>0</v>
      </c>
      <c r="CH135" s="11" t="b">
        <f t="shared" ca="1" si="88"/>
        <v>0</v>
      </c>
      <c r="CI135" s="11" t="b">
        <f t="shared" ca="1" si="88"/>
        <v>0</v>
      </c>
      <c r="CJ135" s="11" t="b">
        <f t="shared" ca="1" si="88"/>
        <v>1</v>
      </c>
      <c r="CK135" s="11" t="b">
        <f t="shared" ca="1" si="88"/>
        <v>0</v>
      </c>
      <c r="CL135" s="11" t="b">
        <f t="shared" ca="1" si="88"/>
        <v>0</v>
      </c>
      <c r="CM135" s="11" t="b">
        <f t="shared" ca="1" si="88"/>
        <v>0</v>
      </c>
      <c r="CN135" s="11" t="b">
        <f t="shared" ca="1" si="91"/>
        <v>0</v>
      </c>
      <c r="CO135" s="11" t="b">
        <f t="shared" ca="1" si="84"/>
        <v>0</v>
      </c>
      <c r="CP135" t="s">
        <v>841</v>
      </c>
    </row>
    <row r="136" spans="1:94">
      <c r="A136" t="s">
        <v>845</v>
      </c>
      <c r="B136" t="s">
        <v>846</v>
      </c>
      <c r="C136" t="s">
        <v>802</v>
      </c>
      <c r="D136" t="s">
        <v>70</v>
      </c>
      <c r="E136" t="s">
        <v>71</v>
      </c>
      <c r="F136" t="s">
        <v>56</v>
      </c>
      <c r="G136" t="s">
        <v>72</v>
      </c>
      <c r="H136" t="s">
        <v>84</v>
      </c>
      <c r="I136" t="str">
        <f t="shared" si="78"/>
        <v>United States</v>
      </c>
      <c r="J136" t="s">
        <v>74</v>
      </c>
      <c r="K136" t="s">
        <v>60</v>
      </c>
      <c r="L136">
        <v>2</v>
      </c>
      <c r="M136">
        <v>1</v>
      </c>
      <c r="N136">
        <v>1</v>
      </c>
      <c r="O136">
        <v>2</v>
      </c>
      <c r="P136">
        <v>3</v>
      </c>
      <c r="Q136">
        <v>3</v>
      </c>
      <c r="R136">
        <v>4</v>
      </c>
      <c r="S136">
        <v>1</v>
      </c>
      <c r="T136">
        <v>3</v>
      </c>
      <c r="V136">
        <v>1</v>
      </c>
      <c r="W136">
        <v>6</v>
      </c>
      <c r="X136">
        <v>6</v>
      </c>
      <c r="Y136">
        <v>6</v>
      </c>
      <c r="Z136">
        <v>6</v>
      </c>
      <c r="AA136">
        <v>6</v>
      </c>
      <c r="AB136">
        <v>6</v>
      </c>
      <c r="AC136">
        <v>0</v>
      </c>
      <c r="AD136">
        <v>6</v>
      </c>
      <c r="AE136" s="48">
        <f t="shared" si="89"/>
        <v>5.375</v>
      </c>
      <c r="AF136" s="35">
        <v>4</v>
      </c>
      <c r="AG136">
        <v>3</v>
      </c>
      <c r="AH136">
        <v>3</v>
      </c>
      <c r="AI136">
        <v>1</v>
      </c>
      <c r="AJ136">
        <v>6</v>
      </c>
      <c r="AK136">
        <v>3</v>
      </c>
      <c r="AL136">
        <v>5</v>
      </c>
      <c r="AM136">
        <v>5</v>
      </c>
      <c r="AN136" s="48">
        <f t="shared" si="85"/>
        <v>3.75</v>
      </c>
      <c r="AO136">
        <v>0</v>
      </c>
      <c r="AP136">
        <v>1</v>
      </c>
      <c r="AQ136">
        <v>4</v>
      </c>
      <c r="AR136">
        <v>1</v>
      </c>
      <c r="AS136">
        <v>0</v>
      </c>
      <c r="AT136">
        <v>6</v>
      </c>
      <c r="AU136" s="48">
        <f t="shared" si="86"/>
        <v>1.2</v>
      </c>
      <c r="AV136">
        <v>6</v>
      </c>
      <c r="AW136">
        <f t="shared" si="79"/>
        <v>3.75</v>
      </c>
      <c r="AX136">
        <f t="shared" si="80"/>
        <v>1</v>
      </c>
      <c r="AY136">
        <f t="shared" si="74"/>
        <v>5.375</v>
      </c>
      <c r="AZ136">
        <f t="shared" si="81"/>
        <v>1</v>
      </c>
      <c r="BA136" t="s">
        <v>61</v>
      </c>
      <c r="BB136" t="s">
        <v>473</v>
      </c>
      <c r="BC136" t="s">
        <v>487</v>
      </c>
      <c r="BD136">
        <v>0</v>
      </c>
      <c r="BE136">
        <v>0</v>
      </c>
      <c r="BF136">
        <f t="shared" si="82"/>
        <v>0</v>
      </c>
      <c r="BG136">
        <v>2</v>
      </c>
      <c r="BH136">
        <v>3</v>
      </c>
      <c r="BI136">
        <f t="shared" si="75"/>
        <v>1</v>
      </c>
      <c r="BJ136" t="s">
        <v>847</v>
      </c>
      <c r="BK136" t="s">
        <v>236</v>
      </c>
      <c r="BL136" s="1">
        <v>3.6111111111111114E-3</v>
      </c>
      <c r="BM136" t="s">
        <v>848</v>
      </c>
      <c r="BN136" s="5" t="s">
        <v>1042</v>
      </c>
      <c r="BP136" s="11" t="b">
        <f t="shared" ca="1" si="87"/>
        <v>0</v>
      </c>
      <c r="BQ136" s="11" t="b">
        <f t="shared" ca="1" si="87"/>
        <v>0</v>
      </c>
      <c r="BR136" s="11" t="b">
        <f t="shared" ca="1" si="87"/>
        <v>0</v>
      </c>
      <c r="BS136" s="11" t="b">
        <f t="shared" ca="1" si="87"/>
        <v>0</v>
      </c>
      <c r="BT136" s="11" t="b">
        <f t="shared" ca="1" si="87"/>
        <v>0</v>
      </c>
      <c r="BU136" s="11" t="b">
        <f t="shared" ca="1" si="87"/>
        <v>0</v>
      </c>
      <c r="BV136" s="5" t="s">
        <v>1045</v>
      </c>
      <c r="BW136" s="5" t="s">
        <v>1073</v>
      </c>
      <c r="BX136" s="11" t="b">
        <f t="shared" ca="1" si="83"/>
        <v>0</v>
      </c>
      <c r="BY136" s="11" t="b">
        <f t="shared" si="90"/>
        <v>0</v>
      </c>
      <c r="BZ136" s="11" t="b">
        <f t="shared" ca="1" si="88"/>
        <v>0</v>
      </c>
      <c r="CA136" s="11" t="b">
        <f t="shared" ca="1" si="88"/>
        <v>1</v>
      </c>
      <c r="CB136" s="11" t="b">
        <f t="shared" ca="1" si="88"/>
        <v>0</v>
      </c>
      <c r="CC136" s="11" t="b">
        <f t="shared" ca="1" si="88"/>
        <v>0</v>
      </c>
      <c r="CD136" s="11" t="b">
        <f t="shared" ca="1" si="88"/>
        <v>0</v>
      </c>
      <c r="CE136" s="11" t="b">
        <f t="shared" ca="1" si="88"/>
        <v>0</v>
      </c>
      <c r="CF136" s="11" t="b">
        <f t="shared" ca="1" si="88"/>
        <v>0</v>
      </c>
      <c r="CG136" s="11" t="b">
        <f t="shared" ca="1" si="88"/>
        <v>0</v>
      </c>
      <c r="CH136" s="11" t="b">
        <f t="shared" ca="1" si="88"/>
        <v>0</v>
      </c>
      <c r="CI136" s="11" t="b">
        <f t="shared" ca="1" si="88"/>
        <v>0</v>
      </c>
      <c r="CJ136" s="11" t="b">
        <f t="shared" ca="1" si="88"/>
        <v>1</v>
      </c>
      <c r="CK136" s="11" t="b">
        <f t="shared" ca="1" si="88"/>
        <v>0</v>
      </c>
      <c r="CL136" s="11" t="b">
        <f t="shared" ca="1" si="88"/>
        <v>0</v>
      </c>
      <c r="CM136" s="11" t="b">
        <f t="shared" ca="1" si="88"/>
        <v>0</v>
      </c>
      <c r="CN136" s="11" t="b">
        <f t="shared" ca="1" si="91"/>
        <v>1</v>
      </c>
      <c r="CO136" s="11" t="b">
        <f t="shared" ca="1" si="84"/>
        <v>0</v>
      </c>
    </row>
    <row r="137" spans="1:94">
      <c r="A137" t="s">
        <v>852</v>
      </c>
      <c r="B137" t="s">
        <v>853</v>
      </c>
      <c r="C137" t="s">
        <v>802</v>
      </c>
      <c r="D137" t="s">
        <v>70</v>
      </c>
      <c r="E137" t="s">
        <v>144</v>
      </c>
      <c r="F137" t="s">
        <v>83</v>
      </c>
      <c r="G137" t="s">
        <v>96</v>
      </c>
      <c r="H137" t="s">
        <v>109</v>
      </c>
      <c r="I137" t="str">
        <f t="shared" si="78"/>
        <v>UK</v>
      </c>
      <c r="J137" t="s">
        <v>74</v>
      </c>
      <c r="K137" t="s">
        <v>98</v>
      </c>
      <c r="L137">
        <v>6</v>
      </c>
      <c r="M137">
        <v>3</v>
      </c>
      <c r="N137">
        <v>2</v>
      </c>
      <c r="O137">
        <v>0</v>
      </c>
      <c r="P137">
        <v>5</v>
      </c>
      <c r="Q137">
        <v>0</v>
      </c>
      <c r="R137">
        <v>4</v>
      </c>
      <c r="S137">
        <v>1</v>
      </c>
      <c r="T137">
        <v>2</v>
      </c>
      <c r="V137">
        <v>5</v>
      </c>
      <c r="W137">
        <v>4</v>
      </c>
      <c r="X137">
        <v>4</v>
      </c>
      <c r="Y137">
        <v>5</v>
      </c>
      <c r="Z137">
        <v>6</v>
      </c>
      <c r="AA137">
        <v>6</v>
      </c>
      <c r="AB137">
        <v>4</v>
      </c>
      <c r="AC137">
        <v>0</v>
      </c>
      <c r="AD137">
        <v>6</v>
      </c>
      <c r="AE137" s="48">
        <f t="shared" si="89"/>
        <v>5</v>
      </c>
      <c r="AF137" s="35">
        <v>6</v>
      </c>
      <c r="AG137">
        <v>6</v>
      </c>
      <c r="AH137">
        <v>6</v>
      </c>
      <c r="AI137">
        <v>6</v>
      </c>
      <c r="AJ137">
        <v>6</v>
      </c>
      <c r="AK137">
        <v>6</v>
      </c>
      <c r="AL137">
        <v>6</v>
      </c>
      <c r="AM137">
        <v>5</v>
      </c>
      <c r="AN137" s="48">
        <f t="shared" si="85"/>
        <v>5.875</v>
      </c>
      <c r="AO137">
        <v>6</v>
      </c>
      <c r="AP137">
        <v>6</v>
      </c>
      <c r="AQ137">
        <v>6</v>
      </c>
      <c r="AR137">
        <v>6</v>
      </c>
      <c r="AS137">
        <v>6</v>
      </c>
      <c r="AT137">
        <v>6</v>
      </c>
      <c r="AU137" s="48">
        <f t="shared" si="86"/>
        <v>6</v>
      </c>
      <c r="AV137">
        <v>5</v>
      </c>
      <c r="AW137">
        <f t="shared" si="79"/>
        <v>5.875</v>
      </c>
      <c r="AX137">
        <f t="shared" si="80"/>
        <v>1</v>
      </c>
      <c r="AY137">
        <f t="shared" si="74"/>
        <v>5</v>
      </c>
      <c r="AZ137">
        <f t="shared" si="81"/>
        <v>1</v>
      </c>
      <c r="BA137" t="s">
        <v>297</v>
      </c>
      <c r="BB137" t="s">
        <v>733</v>
      </c>
      <c r="BC137" t="s">
        <v>854</v>
      </c>
      <c r="BD137">
        <v>4</v>
      </c>
      <c r="BF137">
        <f t="shared" si="82"/>
        <v>4</v>
      </c>
      <c r="BG137">
        <v>1</v>
      </c>
      <c r="BH137">
        <v>5</v>
      </c>
      <c r="BI137">
        <f t="shared" si="75"/>
        <v>1</v>
      </c>
      <c r="BJ137" t="s">
        <v>855</v>
      </c>
      <c r="BK137" t="s">
        <v>301</v>
      </c>
      <c r="BL137" s="1">
        <v>7.5000000000000006E-3</v>
      </c>
      <c r="BM137" t="s">
        <v>856</v>
      </c>
      <c r="BN137" s="5" t="s">
        <v>1051</v>
      </c>
      <c r="BP137" s="11" t="b">
        <f t="shared" ca="1" si="87"/>
        <v>0</v>
      </c>
      <c r="BQ137" s="11" t="b">
        <f t="shared" ca="1" si="87"/>
        <v>0</v>
      </c>
      <c r="BR137" s="11" t="b">
        <f t="shared" ca="1" si="87"/>
        <v>0</v>
      </c>
      <c r="BS137" s="11" t="b">
        <f t="shared" ca="1" si="87"/>
        <v>0</v>
      </c>
      <c r="BT137" s="11" t="b">
        <f t="shared" ca="1" si="87"/>
        <v>0</v>
      </c>
      <c r="BU137" s="11" t="b">
        <f t="shared" ca="1" si="87"/>
        <v>0</v>
      </c>
      <c r="BV137" s="5" t="s">
        <v>1047</v>
      </c>
      <c r="BW137" s="5" t="s">
        <v>1062</v>
      </c>
      <c r="BX137" s="11" t="b">
        <f t="shared" ca="1" si="83"/>
        <v>0</v>
      </c>
      <c r="BY137" s="11" t="b">
        <f t="shared" si="90"/>
        <v>0</v>
      </c>
      <c r="BZ137" s="11" t="b">
        <f t="shared" ca="1" si="88"/>
        <v>1</v>
      </c>
      <c r="CA137" s="11" t="b">
        <f t="shared" ca="1" si="88"/>
        <v>0</v>
      </c>
      <c r="CB137" s="11" t="b">
        <f t="shared" ca="1" si="88"/>
        <v>0</v>
      </c>
      <c r="CC137" s="11" t="b">
        <f t="shared" ca="1" si="88"/>
        <v>0</v>
      </c>
      <c r="CD137" s="11" t="b">
        <f t="shared" ca="1" si="88"/>
        <v>0</v>
      </c>
      <c r="CE137" s="11" t="b">
        <f t="shared" ca="1" si="88"/>
        <v>0</v>
      </c>
      <c r="CF137" s="11" t="b">
        <f t="shared" ca="1" si="88"/>
        <v>0</v>
      </c>
      <c r="CG137" s="11" t="b">
        <f t="shared" ca="1" si="88"/>
        <v>0</v>
      </c>
      <c r="CH137" s="11" t="b">
        <f t="shared" ca="1" si="88"/>
        <v>0</v>
      </c>
      <c r="CI137" s="11" t="b">
        <f t="shared" ca="1" si="88"/>
        <v>0</v>
      </c>
      <c r="CJ137" s="11" t="b">
        <f t="shared" ca="1" si="88"/>
        <v>0</v>
      </c>
      <c r="CK137" s="11" t="b">
        <f t="shared" ca="1" si="88"/>
        <v>0</v>
      </c>
      <c r="CL137" s="11" t="b">
        <f t="shared" ca="1" si="88"/>
        <v>0</v>
      </c>
      <c r="CM137" s="11" t="b">
        <f t="shared" ca="1" si="88"/>
        <v>0</v>
      </c>
      <c r="CN137" s="11" t="b">
        <f t="shared" ca="1" si="91"/>
        <v>0</v>
      </c>
      <c r="CO137" s="11" t="b">
        <f t="shared" ca="1" si="84"/>
        <v>1</v>
      </c>
      <c r="CP137" t="s">
        <v>857</v>
      </c>
    </row>
    <row r="138" spans="1:94">
      <c r="A138" t="s">
        <v>858</v>
      </c>
      <c r="B138" t="s">
        <v>859</v>
      </c>
      <c r="C138" t="s">
        <v>802</v>
      </c>
      <c r="D138" t="s">
        <v>81</v>
      </c>
      <c r="E138" t="s">
        <v>71</v>
      </c>
      <c r="F138" t="s">
        <v>56</v>
      </c>
      <c r="G138" t="s">
        <v>96</v>
      </c>
      <c r="H138" t="s">
        <v>73</v>
      </c>
      <c r="I138" t="str">
        <f t="shared" si="78"/>
        <v>USA</v>
      </c>
      <c r="J138" t="s">
        <v>59</v>
      </c>
      <c r="K138" t="s">
        <v>60</v>
      </c>
      <c r="L138">
        <v>6</v>
      </c>
      <c r="M138">
        <v>0</v>
      </c>
      <c r="N138">
        <v>0</v>
      </c>
      <c r="O138">
        <v>0</v>
      </c>
      <c r="P138">
        <v>1</v>
      </c>
      <c r="Q138">
        <v>3</v>
      </c>
      <c r="R138">
        <v>0</v>
      </c>
      <c r="S138">
        <v>1</v>
      </c>
      <c r="T138">
        <v>3</v>
      </c>
      <c r="V138">
        <v>2</v>
      </c>
      <c r="W138">
        <v>5</v>
      </c>
      <c r="X138">
        <v>3</v>
      </c>
      <c r="Y138">
        <v>4</v>
      </c>
      <c r="Z138">
        <v>2</v>
      </c>
      <c r="AA138">
        <v>4</v>
      </c>
      <c r="AB138">
        <v>2</v>
      </c>
      <c r="AC138">
        <v>4</v>
      </c>
      <c r="AD138">
        <v>2</v>
      </c>
      <c r="AE138" s="48">
        <f t="shared" si="89"/>
        <v>3</v>
      </c>
      <c r="AF138" s="35">
        <v>4</v>
      </c>
      <c r="AG138">
        <v>3</v>
      </c>
      <c r="AH138">
        <v>4</v>
      </c>
      <c r="AI138">
        <v>4</v>
      </c>
      <c r="AJ138">
        <v>5</v>
      </c>
      <c r="AK138">
        <v>5</v>
      </c>
      <c r="AL138">
        <v>5</v>
      </c>
      <c r="AM138">
        <v>2</v>
      </c>
      <c r="AN138" s="48">
        <f t="shared" si="85"/>
        <v>4</v>
      </c>
      <c r="AO138">
        <v>2</v>
      </c>
      <c r="AP138">
        <v>1</v>
      </c>
      <c r="AQ138">
        <v>4</v>
      </c>
      <c r="AR138">
        <v>1</v>
      </c>
      <c r="AS138">
        <v>1</v>
      </c>
      <c r="AT138">
        <v>6</v>
      </c>
      <c r="AU138" s="48">
        <f t="shared" si="86"/>
        <v>1.8</v>
      </c>
      <c r="AV138">
        <v>3</v>
      </c>
      <c r="AW138">
        <f t="shared" si="79"/>
        <v>4</v>
      </c>
      <c r="AX138">
        <f t="shared" si="80"/>
        <v>1</v>
      </c>
      <c r="AY138">
        <f t="shared" si="74"/>
        <v>3</v>
      </c>
      <c r="AZ138">
        <f t="shared" si="81"/>
        <v>0</v>
      </c>
      <c r="BA138" t="s">
        <v>282</v>
      </c>
      <c r="BB138" t="s">
        <v>860</v>
      </c>
      <c r="BC138" t="s">
        <v>368</v>
      </c>
      <c r="BD138">
        <v>2</v>
      </c>
      <c r="BF138">
        <f t="shared" si="82"/>
        <v>2</v>
      </c>
      <c r="BG138">
        <v>1</v>
      </c>
      <c r="BH138">
        <v>2</v>
      </c>
      <c r="BI138">
        <f t="shared" si="75"/>
        <v>1</v>
      </c>
      <c r="BJ138" t="s">
        <v>292</v>
      </c>
      <c r="BK138" t="s">
        <v>286</v>
      </c>
      <c r="BL138" s="1">
        <v>6.6782407407407415E-3</v>
      </c>
      <c r="BN138" s="5" t="s">
        <v>1041</v>
      </c>
      <c r="BP138" s="11" t="b">
        <f t="shared" ca="1" si="87"/>
        <v>0</v>
      </c>
      <c r="BQ138" s="11" t="b">
        <f t="shared" ca="1" si="87"/>
        <v>0</v>
      </c>
      <c r="BR138" s="11" t="b">
        <f t="shared" ca="1" si="87"/>
        <v>0</v>
      </c>
      <c r="BS138" s="11" t="b">
        <f t="shared" ca="1" si="87"/>
        <v>0</v>
      </c>
      <c r="BT138" s="11" t="b">
        <f t="shared" ca="1" si="87"/>
        <v>0</v>
      </c>
      <c r="BU138" s="11" t="b">
        <f t="shared" ca="1" si="87"/>
        <v>0</v>
      </c>
      <c r="BX138" s="11" t="b">
        <f t="shared" ca="1" si="83"/>
        <v>0</v>
      </c>
      <c r="BY138" s="11" t="b">
        <f t="shared" si="90"/>
        <v>0</v>
      </c>
      <c r="BZ138" s="11" t="b">
        <f t="shared" ca="1" si="88"/>
        <v>0</v>
      </c>
      <c r="CA138" s="11" t="b">
        <f t="shared" ca="1" si="88"/>
        <v>0</v>
      </c>
      <c r="CB138" s="11" t="b">
        <f t="shared" ca="1" si="88"/>
        <v>0</v>
      </c>
      <c r="CC138" s="11" t="b">
        <f t="shared" ca="1" si="88"/>
        <v>0</v>
      </c>
      <c r="CD138" s="11" t="b">
        <f t="shared" ca="1" si="88"/>
        <v>0</v>
      </c>
      <c r="CE138" s="11" t="b">
        <f t="shared" ca="1" si="88"/>
        <v>0</v>
      </c>
      <c r="CF138" s="11" t="b">
        <f t="shared" ca="1" si="88"/>
        <v>0</v>
      </c>
      <c r="CG138" s="11" t="b">
        <f t="shared" ca="1" si="88"/>
        <v>0</v>
      </c>
      <c r="CH138" s="11" t="b">
        <f t="shared" ca="1" si="88"/>
        <v>0</v>
      </c>
      <c r="CI138" s="11" t="b">
        <f t="shared" ca="1" si="88"/>
        <v>0</v>
      </c>
      <c r="CJ138" s="11" t="b">
        <f t="shared" ca="1" si="88"/>
        <v>0</v>
      </c>
      <c r="CK138" s="11" t="b">
        <f t="shared" ca="1" si="88"/>
        <v>0</v>
      </c>
      <c r="CL138" s="11" t="b">
        <f t="shared" ca="1" si="88"/>
        <v>0</v>
      </c>
      <c r="CM138" s="11" t="b">
        <f t="shared" ca="1" si="88"/>
        <v>0</v>
      </c>
      <c r="CN138" s="11" t="b">
        <f t="shared" ca="1" si="91"/>
        <v>0</v>
      </c>
      <c r="CO138" s="11" t="b">
        <f t="shared" ca="1" si="84"/>
        <v>0</v>
      </c>
    </row>
    <row r="139" spans="1:94">
      <c r="A139" t="s">
        <v>861</v>
      </c>
      <c r="B139" t="s">
        <v>862</v>
      </c>
      <c r="C139" t="s">
        <v>802</v>
      </c>
      <c r="D139" t="s">
        <v>70</v>
      </c>
      <c r="E139" t="s">
        <v>55</v>
      </c>
      <c r="F139" t="s">
        <v>56</v>
      </c>
      <c r="G139" t="s">
        <v>72</v>
      </c>
      <c r="H139" t="s">
        <v>125</v>
      </c>
      <c r="I139" t="str">
        <f t="shared" si="78"/>
        <v>United Kingdom</v>
      </c>
      <c r="J139" t="s">
        <v>59</v>
      </c>
      <c r="K139" t="s">
        <v>98</v>
      </c>
      <c r="L139">
        <v>4</v>
      </c>
      <c r="M139">
        <v>3</v>
      </c>
      <c r="N139">
        <v>2</v>
      </c>
      <c r="O139">
        <v>3</v>
      </c>
      <c r="P139">
        <v>5</v>
      </c>
      <c r="Q139">
        <v>2</v>
      </c>
      <c r="R139">
        <v>2</v>
      </c>
      <c r="S139">
        <v>1</v>
      </c>
      <c r="T139">
        <v>2</v>
      </c>
      <c r="V139">
        <v>3</v>
      </c>
      <c r="W139">
        <v>5</v>
      </c>
      <c r="X139">
        <v>4</v>
      </c>
      <c r="Y139">
        <v>5</v>
      </c>
      <c r="Z139">
        <v>3</v>
      </c>
      <c r="AA139">
        <v>6</v>
      </c>
      <c r="AB139">
        <v>3</v>
      </c>
      <c r="AC139">
        <v>3</v>
      </c>
      <c r="AD139">
        <v>3</v>
      </c>
      <c r="AE139" s="48">
        <f t="shared" si="89"/>
        <v>4</v>
      </c>
      <c r="AF139" s="35">
        <v>5</v>
      </c>
      <c r="AG139">
        <v>1</v>
      </c>
      <c r="AH139">
        <v>4</v>
      </c>
      <c r="AI139">
        <v>3</v>
      </c>
      <c r="AJ139">
        <v>5</v>
      </c>
      <c r="AK139">
        <v>5</v>
      </c>
      <c r="AL139">
        <v>4</v>
      </c>
      <c r="AM139">
        <v>4</v>
      </c>
      <c r="AN139" s="48">
        <f t="shared" si="85"/>
        <v>3.875</v>
      </c>
      <c r="AO139">
        <v>2</v>
      </c>
      <c r="AP139">
        <v>1</v>
      </c>
      <c r="AQ139">
        <v>1</v>
      </c>
      <c r="AR139">
        <v>1</v>
      </c>
      <c r="AS139">
        <v>1</v>
      </c>
      <c r="AT139">
        <v>6</v>
      </c>
      <c r="AU139" s="48">
        <f t="shared" si="86"/>
        <v>1.2</v>
      </c>
      <c r="AV139">
        <v>4</v>
      </c>
      <c r="AW139">
        <f t="shared" si="79"/>
        <v>3.875</v>
      </c>
      <c r="AX139">
        <f t="shared" si="80"/>
        <v>1</v>
      </c>
      <c r="AY139">
        <f t="shared" si="74"/>
        <v>4</v>
      </c>
      <c r="AZ139">
        <f t="shared" si="81"/>
        <v>1</v>
      </c>
      <c r="BA139" t="s">
        <v>282</v>
      </c>
      <c r="BB139" t="s">
        <v>473</v>
      </c>
      <c r="BC139" t="s">
        <v>571</v>
      </c>
      <c r="BD139">
        <v>1</v>
      </c>
      <c r="BF139">
        <f t="shared" si="82"/>
        <v>1</v>
      </c>
      <c r="BG139">
        <v>1</v>
      </c>
      <c r="BH139">
        <v>1</v>
      </c>
      <c r="BI139">
        <f t="shared" si="75"/>
        <v>0</v>
      </c>
      <c r="BJ139" t="s">
        <v>285</v>
      </c>
      <c r="BK139" t="s">
        <v>286</v>
      </c>
      <c r="BL139" s="1">
        <v>2.3842592592592591E-3</v>
      </c>
      <c r="BN139" s="5" t="s">
        <v>1041</v>
      </c>
      <c r="BP139" s="11" t="b">
        <f t="shared" ca="1" si="87"/>
        <v>0</v>
      </c>
      <c r="BQ139" s="11" t="b">
        <f t="shared" ca="1" si="87"/>
        <v>0</v>
      </c>
      <c r="BR139" s="11" t="b">
        <f t="shared" ca="1" si="87"/>
        <v>0</v>
      </c>
      <c r="BS139" s="11" t="b">
        <f t="shared" ca="1" si="87"/>
        <v>0</v>
      </c>
      <c r="BT139" s="11" t="b">
        <f t="shared" ca="1" si="87"/>
        <v>0</v>
      </c>
      <c r="BU139" s="11" t="b">
        <f t="shared" ca="1" si="87"/>
        <v>0</v>
      </c>
      <c r="BX139" s="11" t="b">
        <f t="shared" ca="1" si="83"/>
        <v>0</v>
      </c>
      <c r="BY139" s="11" t="b">
        <f t="shared" si="90"/>
        <v>0</v>
      </c>
      <c r="BZ139" s="11" t="b">
        <f t="shared" ca="1" si="88"/>
        <v>0</v>
      </c>
      <c r="CA139" s="11" t="b">
        <f t="shared" ca="1" si="88"/>
        <v>0</v>
      </c>
      <c r="CB139" s="11" t="b">
        <f t="shared" ca="1" si="88"/>
        <v>0</v>
      </c>
      <c r="CC139" s="11" t="b">
        <f t="shared" ca="1" si="88"/>
        <v>0</v>
      </c>
      <c r="CD139" s="11" t="b">
        <f t="shared" ca="1" si="88"/>
        <v>0</v>
      </c>
      <c r="CE139" s="11" t="b">
        <f t="shared" ca="1" si="88"/>
        <v>0</v>
      </c>
      <c r="CF139" s="11" t="b">
        <f t="shared" ca="1" si="88"/>
        <v>0</v>
      </c>
      <c r="CG139" s="11" t="b">
        <f t="shared" ca="1" si="88"/>
        <v>0</v>
      </c>
      <c r="CH139" s="11" t="b">
        <f t="shared" ca="1" si="88"/>
        <v>0</v>
      </c>
      <c r="CI139" s="11" t="b">
        <f t="shared" ca="1" si="88"/>
        <v>0</v>
      </c>
      <c r="CJ139" s="11" t="b">
        <f t="shared" ca="1" si="88"/>
        <v>0</v>
      </c>
      <c r="CK139" s="11" t="b">
        <f t="shared" ca="1" si="88"/>
        <v>0</v>
      </c>
      <c r="CL139" s="11" t="b">
        <f t="shared" ca="1" si="88"/>
        <v>0</v>
      </c>
      <c r="CM139" s="11" t="b">
        <f t="shared" ca="1" si="88"/>
        <v>0</v>
      </c>
      <c r="CN139" s="11" t="b">
        <f t="shared" ca="1" si="91"/>
        <v>0</v>
      </c>
      <c r="CO139" s="11" t="b">
        <f t="shared" ca="1" si="84"/>
        <v>0</v>
      </c>
    </row>
    <row r="140" spans="1:94">
      <c r="A140" t="s">
        <v>869</v>
      </c>
      <c r="B140" t="s">
        <v>870</v>
      </c>
      <c r="C140" t="s">
        <v>802</v>
      </c>
      <c r="D140" t="s">
        <v>70</v>
      </c>
      <c r="E140" t="s">
        <v>144</v>
      </c>
      <c r="F140" t="s">
        <v>56</v>
      </c>
      <c r="G140" t="s">
        <v>124</v>
      </c>
      <c r="H140" t="s">
        <v>109</v>
      </c>
      <c r="I140" t="str">
        <f t="shared" si="78"/>
        <v>UK</v>
      </c>
      <c r="J140" t="s">
        <v>59</v>
      </c>
      <c r="K140" t="s">
        <v>98</v>
      </c>
      <c r="L140">
        <v>1</v>
      </c>
      <c r="M140">
        <v>4</v>
      </c>
      <c r="N140">
        <v>2</v>
      </c>
      <c r="O140">
        <v>4</v>
      </c>
      <c r="P140">
        <v>0</v>
      </c>
      <c r="Q140">
        <v>5</v>
      </c>
      <c r="R140">
        <v>4</v>
      </c>
      <c r="S140">
        <v>1</v>
      </c>
      <c r="T140">
        <v>2</v>
      </c>
      <c r="V140">
        <v>1</v>
      </c>
      <c r="W140">
        <v>2</v>
      </c>
      <c r="X140">
        <v>4</v>
      </c>
      <c r="Y140">
        <v>5</v>
      </c>
      <c r="Z140">
        <v>3</v>
      </c>
      <c r="AA140">
        <v>5</v>
      </c>
      <c r="AB140">
        <v>3</v>
      </c>
      <c r="AC140">
        <v>3</v>
      </c>
      <c r="AD140">
        <v>3</v>
      </c>
      <c r="AE140" s="48">
        <f t="shared" si="89"/>
        <v>3.25</v>
      </c>
      <c r="AF140" s="35">
        <v>1</v>
      </c>
      <c r="AG140">
        <v>4</v>
      </c>
      <c r="AH140">
        <v>1</v>
      </c>
      <c r="AI140">
        <v>1</v>
      </c>
      <c r="AJ140">
        <v>5</v>
      </c>
      <c r="AK140">
        <v>2</v>
      </c>
      <c r="AL140">
        <v>4</v>
      </c>
      <c r="AM140">
        <v>2</v>
      </c>
      <c r="AN140" s="48">
        <f t="shared" si="85"/>
        <v>2.5</v>
      </c>
      <c r="AO140">
        <v>0</v>
      </c>
      <c r="AP140">
        <v>1</v>
      </c>
      <c r="AQ140">
        <v>1</v>
      </c>
      <c r="AR140">
        <v>0</v>
      </c>
      <c r="AS140">
        <v>1</v>
      </c>
      <c r="AT140">
        <v>6</v>
      </c>
      <c r="AU140" s="48">
        <f t="shared" si="86"/>
        <v>0.6</v>
      </c>
      <c r="AV140">
        <v>3</v>
      </c>
      <c r="AW140">
        <f t="shared" si="79"/>
        <v>2.5</v>
      </c>
      <c r="AX140">
        <f t="shared" si="80"/>
        <v>0</v>
      </c>
      <c r="AY140">
        <f t="shared" si="74"/>
        <v>3.25</v>
      </c>
      <c r="AZ140">
        <f t="shared" si="81"/>
        <v>1</v>
      </c>
      <c r="BA140" t="s">
        <v>282</v>
      </c>
      <c r="BB140" t="s">
        <v>871</v>
      </c>
      <c r="BC140" t="s">
        <v>872</v>
      </c>
      <c r="BD140">
        <v>0</v>
      </c>
      <c r="BE140">
        <v>0</v>
      </c>
      <c r="BF140">
        <f t="shared" si="82"/>
        <v>0</v>
      </c>
      <c r="BG140">
        <v>2</v>
      </c>
      <c r="BH140">
        <v>3</v>
      </c>
      <c r="BI140">
        <f t="shared" si="75"/>
        <v>1</v>
      </c>
      <c r="BJ140" t="s">
        <v>873</v>
      </c>
      <c r="BK140" t="s">
        <v>793</v>
      </c>
      <c r="BL140" s="1">
        <v>9.8611111111111104E-3</v>
      </c>
      <c r="BN140" s="5" t="s">
        <v>1041</v>
      </c>
      <c r="BP140" s="11" t="b">
        <f t="shared" ca="1" si="87"/>
        <v>0</v>
      </c>
      <c r="BQ140" s="11" t="b">
        <f t="shared" ca="1" si="87"/>
        <v>0</v>
      </c>
      <c r="BR140" s="11" t="b">
        <f t="shared" ca="1" si="87"/>
        <v>0</v>
      </c>
      <c r="BS140" s="11" t="b">
        <f t="shared" ca="1" si="87"/>
        <v>0</v>
      </c>
      <c r="BT140" s="11" t="b">
        <f t="shared" ca="1" si="87"/>
        <v>0</v>
      </c>
      <c r="BU140" s="11" t="b">
        <f t="shared" ca="1" si="87"/>
        <v>0</v>
      </c>
      <c r="BX140" s="11" t="b">
        <f t="shared" ca="1" si="83"/>
        <v>0</v>
      </c>
      <c r="BY140" s="11" t="b">
        <f t="shared" si="90"/>
        <v>0</v>
      </c>
      <c r="BZ140" s="11" t="b">
        <f t="shared" ca="1" si="88"/>
        <v>0</v>
      </c>
      <c r="CA140" s="11" t="b">
        <f t="shared" ca="1" si="88"/>
        <v>0</v>
      </c>
      <c r="CB140" s="11" t="b">
        <f t="shared" ca="1" si="88"/>
        <v>0</v>
      </c>
      <c r="CC140" s="11" t="b">
        <f t="shared" ca="1" si="88"/>
        <v>0</v>
      </c>
      <c r="CD140" s="11" t="b">
        <f t="shared" ca="1" si="88"/>
        <v>0</v>
      </c>
      <c r="CE140" s="11" t="b">
        <f t="shared" ca="1" si="88"/>
        <v>0</v>
      </c>
      <c r="CF140" s="11" t="b">
        <f t="shared" ca="1" si="88"/>
        <v>0</v>
      </c>
      <c r="CG140" s="11" t="b">
        <f t="shared" ca="1" si="88"/>
        <v>0</v>
      </c>
      <c r="CH140" s="11" t="b">
        <f t="shared" ca="1" si="88"/>
        <v>0</v>
      </c>
      <c r="CI140" s="11" t="b">
        <f t="shared" ca="1" si="88"/>
        <v>0</v>
      </c>
      <c r="CJ140" s="11" t="b">
        <f t="shared" ca="1" si="88"/>
        <v>0</v>
      </c>
      <c r="CK140" s="11" t="b">
        <f t="shared" ca="1" si="88"/>
        <v>0</v>
      </c>
      <c r="CL140" s="11" t="b">
        <f t="shared" ca="1" si="88"/>
        <v>0</v>
      </c>
      <c r="CM140" s="11" t="b">
        <f t="shared" ca="1" si="88"/>
        <v>0</v>
      </c>
      <c r="CN140" s="11" t="b">
        <f t="shared" ca="1" si="91"/>
        <v>0</v>
      </c>
      <c r="CO140" s="11" t="b">
        <f t="shared" ca="1" si="84"/>
        <v>0</v>
      </c>
      <c r="CP140" t="s">
        <v>874</v>
      </c>
    </row>
    <row r="141" spans="1:94">
      <c r="A141" t="s">
        <v>875</v>
      </c>
      <c r="B141" t="s">
        <v>876</v>
      </c>
      <c r="C141" t="s">
        <v>802</v>
      </c>
      <c r="D141" t="s">
        <v>70</v>
      </c>
      <c r="E141" t="s">
        <v>71</v>
      </c>
      <c r="F141" t="s">
        <v>83</v>
      </c>
      <c r="G141" t="s">
        <v>96</v>
      </c>
      <c r="H141" t="s">
        <v>84</v>
      </c>
      <c r="I141" t="str">
        <f t="shared" si="78"/>
        <v>United States</v>
      </c>
      <c r="J141" t="s">
        <v>74</v>
      </c>
      <c r="K141" t="s">
        <v>60</v>
      </c>
      <c r="L141">
        <v>5</v>
      </c>
      <c r="M141">
        <v>3</v>
      </c>
      <c r="N141">
        <v>5</v>
      </c>
      <c r="O141">
        <v>4</v>
      </c>
      <c r="P141">
        <v>5</v>
      </c>
      <c r="Q141">
        <v>3</v>
      </c>
      <c r="R141">
        <v>2</v>
      </c>
      <c r="S141">
        <v>1</v>
      </c>
      <c r="T141">
        <v>3</v>
      </c>
      <c r="V141">
        <v>4</v>
      </c>
      <c r="W141">
        <v>4</v>
      </c>
      <c r="X141">
        <v>5</v>
      </c>
      <c r="Y141">
        <v>6</v>
      </c>
      <c r="Z141">
        <v>6</v>
      </c>
      <c r="AA141">
        <v>6</v>
      </c>
      <c r="AB141">
        <v>5</v>
      </c>
      <c r="AC141">
        <v>1</v>
      </c>
      <c r="AD141">
        <v>5</v>
      </c>
      <c r="AE141" s="48">
        <f t="shared" si="89"/>
        <v>5.125</v>
      </c>
      <c r="AF141" s="35">
        <v>6</v>
      </c>
      <c r="AG141">
        <v>6</v>
      </c>
      <c r="AH141">
        <v>4</v>
      </c>
      <c r="AI141">
        <v>4</v>
      </c>
      <c r="AJ141">
        <v>6</v>
      </c>
      <c r="AK141">
        <v>5</v>
      </c>
      <c r="AL141">
        <v>5</v>
      </c>
      <c r="AM141">
        <v>5</v>
      </c>
      <c r="AN141" s="48">
        <f t="shared" si="85"/>
        <v>5.125</v>
      </c>
      <c r="AO141">
        <v>5</v>
      </c>
      <c r="AP141">
        <v>5</v>
      </c>
      <c r="AQ141">
        <v>5</v>
      </c>
      <c r="AR141">
        <v>5</v>
      </c>
      <c r="AS141">
        <v>5</v>
      </c>
      <c r="AT141">
        <v>6</v>
      </c>
      <c r="AU141" s="48">
        <f t="shared" si="86"/>
        <v>5</v>
      </c>
      <c r="AV141">
        <v>5</v>
      </c>
      <c r="AW141">
        <f t="shared" si="79"/>
        <v>5.125</v>
      </c>
      <c r="AX141">
        <f t="shared" si="80"/>
        <v>1</v>
      </c>
      <c r="AY141">
        <f t="shared" si="74"/>
        <v>5.125</v>
      </c>
      <c r="AZ141">
        <f t="shared" si="81"/>
        <v>1</v>
      </c>
      <c r="BA141" t="s">
        <v>282</v>
      </c>
      <c r="BB141" t="s">
        <v>104</v>
      </c>
      <c r="BC141" t="s">
        <v>527</v>
      </c>
      <c r="BD141">
        <v>2</v>
      </c>
      <c r="BF141">
        <f t="shared" si="82"/>
        <v>2</v>
      </c>
      <c r="BG141">
        <v>1</v>
      </c>
      <c r="BH141">
        <v>5</v>
      </c>
      <c r="BI141">
        <f t="shared" si="75"/>
        <v>1</v>
      </c>
      <c r="BJ141" t="s">
        <v>839</v>
      </c>
      <c r="BK141" t="s">
        <v>370</v>
      </c>
      <c r="BL141" s="1">
        <v>4.5717592592592589E-3</v>
      </c>
      <c r="BN141" s="5" t="s">
        <v>1041</v>
      </c>
      <c r="BP141" s="11" t="b">
        <f t="shared" ref="BP141:BU150" ca="1" si="92">ISNUMBER(SEARCH(BP$2,$BO141))</f>
        <v>0</v>
      </c>
      <c r="BQ141" s="11" t="b">
        <f t="shared" ca="1" si="92"/>
        <v>0</v>
      </c>
      <c r="BR141" s="11" t="b">
        <f t="shared" ca="1" si="92"/>
        <v>0</v>
      </c>
      <c r="BS141" s="11" t="b">
        <f t="shared" ca="1" si="92"/>
        <v>0</v>
      </c>
      <c r="BT141" s="11" t="b">
        <f t="shared" ca="1" si="92"/>
        <v>0</v>
      </c>
      <c r="BU141" s="11" t="b">
        <f t="shared" ca="1" si="92"/>
        <v>0</v>
      </c>
      <c r="BX141" s="11" t="b">
        <f t="shared" ca="1" si="83"/>
        <v>0</v>
      </c>
      <c r="BY141" s="11" t="b">
        <f t="shared" si="90"/>
        <v>0</v>
      </c>
      <c r="BZ141" s="11" t="b">
        <f t="shared" ref="BZ141:CM150" ca="1" si="93">ISNUMBER(SEARCH(BZ$2,$BV141))</f>
        <v>0</v>
      </c>
      <c r="CA141" s="11" t="b">
        <f t="shared" ca="1" si="93"/>
        <v>0</v>
      </c>
      <c r="CB141" s="11" t="b">
        <f t="shared" ca="1" si="93"/>
        <v>0</v>
      </c>
      <c r="CC141" s="11" t="b">
        <f t="shared" ca="1" si="93"/>
        <v>0</v>
      </c>
      <c r="CD141" s="11" t="b">
        <f t="shared" ca="1" si="93"/>
        <v>0</v>
      </c>
      <c r="CE141" s="11" t="b">
        <f t="shared" ca="1" si="93"/>
        <v>0</v>
      </c>
      <c r="CF141" s="11" t="b">
        <f t="shared" ca="1" si="93"/>
        <v>0</v>
      </c>
      <c r="CG141" s="11" t="b">
        <f t="shared" ca="1" si="93"/>
        <v>0</v>
      </c>
      <c r="CH141" s="11" t="b">
        <f t="shared" ca="1" si="93"/>
        <v>0</v>
      </c>
      <c r="CI141" s="11" t="b">
        <f t="shared" ca="1" si="93"/>
        <v>0</v>
      </c>
      <c r="CJ141" s="11" t="b">
        <f t="shared" ca="1" si="93"/>
        <v>0</v>
      </c>
      <c r="CK141" s="11" t="b">
        <f t="shared" ca="1" si="93"/>
        <v>0</v>
      </c>
      <c r="CL141" s="11" t="b">
        <f t="shared" ca="1" si="93"/>
        <v>0</v>
      </c>
      <c r="CM141" s="11" t="b">
        <f t="shared" ca="1" si="93"/>
        <v>0</v>
      </c>
      <c r="CN141" s="11" t="b">
        <f t="shared" ca="1" si="91"/>
        <v>0</v>
      </c>
      <c r="CO141" s="11" t="b">
        <f t="shared" ca="1" si="84"/>
        <v>0</v>
      </c>
    </row>
    <row r="142" spans="1:94">
      <c r="A142" t="s">
        <v>877</v>
      </c>
      <c r="B142" t="s">
        <v>878</v>
      </c>
      <c r="C142" t="s">
        <v>802</v>
      </c>
      <c r="D142" t="s">
        <v>70</v>
      </c>
      <c r="E142" t="s">
        <v>71</v>
      </c>
      <c r="F142" t="s">
        <v>56</v>
      </c>
      <c r="G142" t="s">
        <v>96</v>
      </c>
      <c r="H142" t="s">
        <v>879</v>
      </c>
      <c r="I142" t="str">
        <f t="shared" si="78"/>
        <v>Glasgow</v>
      </c>
      <c r="J142" t="s">
        <v>59</v>
      </c>
      <c r="K142" t="s">
        <v>98</v>
      </c>
      <c r="L142">
        <v>2</v>
      </c>
      <c r="M142">
        <v>3</v>
      </c>
      <c r="N142">
        <v>3</v>
      </c>
      <c r="O142">
        <v>2</v>
      </c>
      <c r="P142">
        <v>3</v>
      </c>
      <c r="Q142">
        <v>1</v>
      </c>
      <c r="R142">
        <v>1</v>
      </c>
      <c r="S142">
        <v>1</v>
      </c>
      <c r="T142">
        <v>2</v>
      </c>
      <c r="V142">
        <v>4</v>
      </c>
      <c r="W142">
        <v>6</v>
      </c>
      <c r="X142">
        <v>3</v>
      </c>
      <c r="Y142">
        <v>3</v>
      </c>
      <c r="Z142">
        <v>4</v>
      </c>
      <c r="AA142">
        <v>6</v>
      </c>
      <c r="AB142">
        <v>1</v>
      </c>
      <c r="AC142">
        <v>3</v>
      </c>
      <c r="AD142">
        <v>3</v>
      </c>
      <c r="AE142" s="48">
        <f t="shared" si="89"/>
        <v>3.75</v>
      </c>
      <c r="AF142" s="35">
        <v>3</v>
      </c>
      <c r="AG142">
        <v>4</v>
      </c>
      <c r="AH142">
        <v>6</v>
      </c>
      <c r="AI142">
        <v>4</v>
      </c>
      <c r="AJ142">
        <v>5</v>
      </c>
      <c r="AK142">
        <v>4</v>
      </c>
      <c r="AL142">
        <v>3</v>
      </c>
      <c r="AM142">
        <v>4</v>
      </c>
      <c r="AN142" s="48">
        <f t="shared" si="85"/>
        <v>4.125</v>
      </c>
      <c r="AO142">
        <v>5</v>
      </c>
      <c r="AP142">
        <v>4</v>
      </c>
      <c r="AQ142">
        <v>4</v>
      </c>
      <c r="AR142">
        <v>4</v>
      </c>
      <c r="AS142">
        <v>4</v>
      </c>
      <c r="AT142">
        <v>6</v>
      </c>
      <c r="AU142" s="48">
        <f t="shared" si="86"/>
        <v>4.2</v>
      </c>
      <c r="AV142">
        <v>6</v>
      </c>
      <c r="AW142">
        <f t="shared" si="79"/>
        <v>4.125</v>
      </c>
      <c r="AX142">
        <f t="shared" si="80"/>
        <v>1</v>
      </c>
      <c r="AY142">
        <f t="shared" si="74"/>
        <v>3.75</v>
      </c>
      <c r="AZ142">
        <f t="shared" si="81"/>
        <v>1</v>
      </c>
      <c r="BA142" t="s">
        <v>86</v>
      </c>
      <c r="BB142" t="s">
        <v>139</v>
      </c>
      <c r="BC142" t="s">
        <v>249</v>
      </c>
      <c r="BD142">
        <v>1</v>
      </c>
      <c r="BF142">
        <f t="shared" si="82"/>
        <v>1</v>
      </c>
      <c r="BG142">
        <v>1</v>
      </c>
      <c r="BH142">
        <v>2</v>
      </c>
      <c r="BI142">
        <f t="shared" si="75"/>
        <v>1</v>
      </c>
      <c r="BJ142" t="s">
        <v>106</v>
      </c>
      <c r="BK142" t="s">
        <v>90</v>
      </c>
      <c r="BL142" s="1">
        <v>4.0740740740740746E-3</v>
      </c>
      <c r="BM142" t="s">
        <v>880</v>
      </c>
      <c r="BN142" s="5" t="s">
        <v>1051</v>
      </c>
      <c r="BP142" s="11" t="b">
        <f t="shared" ca="1" si="92"/>
        <v>0</v>
      </c>
      <c r="BQ142" s="11" t="b">
        <f t="shared" ca="1" si="92"/>
        <v>0</v>
      </c>
      <c r="BR142" s="11" t="b">
        <f t="shared" ca="1" si="92"/>
        <v>0</v>
      </c>
      <c r="BS142" s="11" t="b">
        <f t="shared" ca="1" si="92"/>
        <v>0</v>
      </c>
      <c r="BT142" s="11" t="b">
        <f t="shared" ca="1" si="92"/>
        <v>0</v>
      </c>
      <c r="BU142" s="11" t="b">
        <f t="shared" ca="1" si="92"/>
        <v>0</v>
      </c>
      <c r="BV142" s="5" t="s">
        <v>1050</v>
      </c>
      <c r="BW142" s="5" t="s">
        <v>1095</v>
      </c>
      <c r="BX142" s="11" t="b">
        <f t="shared" ca="1" si="83"/>
        <v>0</v>
      </c>
      <c r="BY142" s="11" t="b">
        <f t="shared" si="90"/>
        <v>1</v>
      </c>
      <c r="BZ142" s="11" t="b">
        <f t="shared" ca="1" si="93"/>
        <v>0</v>
      </c>
      <c r="CA142" s="11" t="b">
        <f t="shared" ca="1" si="93"/>
        <v>0</v>
      </c>
      <c r="CB142" s="11" t="b">
        <f t="shared" ca="1" si="93"/>
        <v>0</v>
      </c>
      <c r="CC142" s="11" t="b">
        <f t="shared" ca="1" si="93"/>
        <v>1</v>
      </c>
      <c r="CD142" s="11" t="b">
        <f t="shared" ca="1" si="93"/>
        <v>0</v>
      </c>
      <c r="CE142" s="11" t="b">
        <f t="shared" ca="1" si="93"/>
        <v>0</v>
      </c>
      <c r="CF142" s="11" t="b">
        <f t="shared" ca="1" si="93"/>
        <v>0</v>
      </c>
      <c r="CG142" s="11" t="b">
        <f t="shared" ca="1" si="93"/>
        <v>0</v>
      </c>
      <c r="CH142" s="11" t="b">
        <f t="shared" ca="1" si="93"/>
        <v>0</v>
      </c>
      <c r="CI142" s="11" t="b">
        <f t="shared" ca="1" si="93"/>
        <v>0</v>
      </c>
      <c r="CJ142" s="11" t="b">
        <f t="shared" ca="1" si="93"/>
        <v>0</v>
      </c>
      <c r="CK142" s="11" t="b">
        <f t="shared" ca="1" si="93"/>
        <v>0</v>
      </c>
      <c r="CL142" s="11" t="b">
        <f t="shared" ca="1" si="93"/>
        <v>0</v>
      </c>
      <c r="CM142" s="11" t="b">
        <f t="shared" ca="1" si="93"/>
        <v>0</v>
      </c>
      <c r="CN142" s="11" t="b">
        <f t="shared" ca="1" si="91"/>
        <v>0</v>
      </c>
      <c r="CO142" s="11" t="b">
        <f t="shared" ca="1" si="84"/>
        <v>0</v>
      </c>
    </row>
    <row r="143" spans="1:94">
      <c r="A143" t="s">
        <v>890</v>
      </c>
      <c r="B143" t="s">
        <v>891</v>
      </c>
      <c r="C143" t="s">
        <v>802</v>
      </c>
      <c r="D143" t="s">
        <v>54</v>
      </c>
      <c r="E143" t="s">
        <v>71</v>
      </c>
      <c r="F143" t="s">
        <v>56</v>
      </c>
      <c r="G143" t="s">
        <v>96</v>
      </c>
      <c r="H143" t="s">
        <v>892</v>
      </c>
      <c r="I143" t="str">
        <f t="shared" si="78"/>
        <v>Leeds</v>
      </c>
      <c r="J143" t="s">
        <v>74</v>
      </c>
      <c r="K143" t="s">
        <v>98</v>
      </c>
      <c r="L143">
        <v>3</v>
      </c>
      <c r="M143">
        <v>2</v>
      </c>
      <c r="N143">
        <v>3</v>
      </c>
      <c r="O143">
        <v>3</v>
      </c>
      <c r="P143">
        <v>3</v>
      </c>
      <c r="Q143">
        <v>4</v>
      </c>
      <c r="R143">
        <v>3</v>
      </c>
      <c r="S143">
        <v>1</v>
      </c>
      <c r="T143">
        <v>2</v>
      </c>
      <c r="V143">
        <v>6</v>
      </c>
      <c r="W143">
        <v>6</v>
      </c>
      <c r="X143">
        <v>6</v>
      </c>
      <c r="Y143">
        <v>5</v>
      </c>
      <c r="Z143">
        <v>6</v>
      </c>
      <c r="AA143">
        <v>6</v>
      </c>
      <c r="AB143">
        <v>6</v>
      </c>
      <c r="AC143">
        <v>0</v>
      </c>
      <c r="AD143">
        <v>6</v>
      </c>
      <c r="AE143" s="48">
        <f t="shared" si="89"/>
        <v>5.875</v>
      </c>
      <c r="AF143" s="35">
        <v>6</v>
      </c>
      <c r="AG143">
        <v>6</v>
      </c>
      <c r="AH143">
        <v>6</v>
      </c>
      <c r="AI143">
        <v>6</v>
      </c>
      <c r="AJ143">
        <v>6</v>
      </c>
      <c r="AK143">
        <v>6</v>
      </c>
      <c r="AL143">
        <v>6</v>
      </c>
      <c r="AM143">
        <v>6</v>
      </c>
      <c r="AN143" s="48">
        <f t="shared" si="85"/>
        <v>6</v>
      </c>
      <c r="AO143">
        <v>6</v>
      </c>
      <c r="AP143">
        <v>6</v>
      </c>
      <c r="AQ143">
        <v>6</v>
      </c>
      <c r="AR143">
        <v>5</v>
      </c>
      <c r="AS143">
        <v>6</v>
      </c>
      <c r="AT143">
        <v>6</v>
      </c>
      <c r="AU143" s="48">
        <f t="shared" si="86"/>
        <v>5.8</v>
      </c>
      <c r="AV143">
        <v>6</v>
      </c>
      <c r="AW143">
        <f t="shared" si="79"/>
        <v>6</v>
      </c>
      <c r="AX143">
        <f t="shared" si="80"/>
        <v>1</v>
      </c>
      <c r="AY143">
        <f t="shared" si="74"/>
        <v>5.875</v>
      </c>
      <c r="AZ143">
        <f t="shared" si="81"/>
        <v>1</v>
      </c>
      <c r="BA143" t="s">
        <v>282</v>
      </c>
      <c r="BB143" t="s">
        <v>87</v>
      </c>
      <c r="BC143" t="s">
        <v>284</v>
      </c>
      <c r="BD143">
        <v>2</v>
      </c>
      <c r="BF143">
        <f t="shared" si="82"/>
        <v>2</v>
      </c>
      <c r="BG143">
        <v>1</v>
      </c>
      <c r="BH143">
        <v>2</v>
      </c>
      <c r="BI143">
        <f t="shared" si="75"/>
        <v>1</v>
      </c>
      <c r="BJ143" t="s">
        <v>292</v>
      </c>
      <c r="BK143" t="s">
        <v>286</v>
      </c>
      <c r="BL143" s="1">
        <v>2.3958333333333336E-3</v>
      </c>
      <c r="BM143" t="s">
        <v>893</v>
      </c>
      <c r="BN143" s="5" t="s">
        <v>736</v>
      </c>
      <c r="BO143" s="5" t="s">
        <v>1159</v>
      </c>
      <c r="BP143" s="11" t="b">
        <f t="shared" ca="1" si="92"/>
        <v>0</v>
      </c>
      <c r="BQ143" s="11" t="b">
        <f t="shared" ca="1" si="92"/>
        <v>0</v>
      </c>
      <c r="BR143" s="11" t="b">
        <f t="shared" ca="1" si="92"/>
        <v>1</v>
      </c>
      <c r="BS143" s="11" t="b">
        <f t="shared" ca="1" si="92"/>
        <v>0</v>
      </c>
      <c r="BT143" s="11" t="b">
        <f t="shared" ca="1" si="92"/>
        <v>0</v>
      </c>
      <c r="BU143" s="11" t="b">
        <f t="shared" ca="1" si="92"/>
        <v>0</v>
      </c>
      <c r="BX143" s="11" t="b">
        <f t="shared" ca="1" si="83"/>
        <v>0</v>
      </c>
      <c r="BY143" s="11" t="b">
        <f t="shared" si="90"/>
        <v>0</v>
      </c>
      <c r="BZ143" s="11" t="b">
        <f t="shared" ca="1" si="93"/>
        <v>0</v>
      </c>
      <c r="CA143" s="11" t="b">
        <f t="shared" ca="1" si="93"/>
        <v>0</v>
      </c>
      <c r="CB143" s="11" t="b">
        <f t="shared" ca="1" si="93"/>
        <v>0</v>
      </c>
      <c r="CC143" s="11" t="b">
        <f t="shared" ca="1" si="93"/>
        <v>0</v>
      </c>
      <c r="CD143" s="11" t="b">
        <f t="shared" ca="1" si="93"/>
        <v>0</v>
      </c>
      <c r="CE143" s="11" t="b">
        <f t="shared" ca="1" si="93"/>
        <v>0</v>
      </c>
      <c r="CF143" s="11" t="b">
        <f t="shared" ca="1" si="93"/>
        <v>0</v>
      </c>
      <c r="CG143" s="11" t="b">
        <f t="shared" ca="1" si="93"/>
        <v>0</v>
      </c>
      <c r="CH143" s="11" t="b">
        <f t="shared" ca="1" si="93"/>
        <v>0</v>
      </c>
      <c r="CI143" s="11" t="b">
        <f t="shared" ca="1" si="93"/>
        <v>0</v>
      </c>
      <c r="CJ143" s="11" t="b">
        <f t="shared" ca="1" si="93"/>
        <v>0</v>
      </c>
      <c r="CK143" s="11" t="b">
        <f t="shared" ca="1" si="93"/>
        <v>0</v>
      </c>
      <c r="CL143" s="11" t="b">
        <f t="shared" ca="1" si="93"/>
        <v>0</v>
      </c>
      <c r="CM143" s="11" t="b">
        <f t="shared" ca="1" si="93"/>
        <v>0</v>
      </c>
      <c r="CN143" s="11" t="b">
        <f t="shared" ca="1" si="91"/>
        <v>0</v>
      </c>
      <c r="CO143" s="11" t="b">
        <f t="shared" ca="1" si="84"/>
        <v>0</v>
      </c>
    </row>
    <row r="144" spans="1:94">
      <c r="A144" t="s">
        <v>901</v>
      </c>
      <c r="B144" t="s">
        <v>902</v>
      </c>
      <c r="C144" t="s">
        <v>802</v>
      </c>
      <c r="D144" t="s">
        <v>81</v>
      </c>
      <c r="E144" t="s">
        <v>144</v>
      </c>
      <c r="F144" t="s">
        <v>56</v>
      </c>
      <c r="G144" t="s">
        <v>96</v>
      </c>
      <c r="H144" t="s">
        <v>73</v>
      </c>
      <c r="I144" t="str">
        <f t="shared" si="78"/>
        <v>USA</v>
      </c>
      <c r="J144" t="s">
        <v>74</v>
      </c>
      <c r="K144" t="s">
        <v>60</v>
      </c>
      <c r="L144">
        <v>3</v>
      </c>
      <c r="M144">
        <v>3</v>
      </c>
      <c r="N144">
        <v>2</v>
      </c>
      <c r="O144">
        <v>4</v>
      </c>
      <c r="P144">
        <v>5</v>
      </c>
      <c r="Q144">
        <v>4</v>
      </c>
      <c r="R144">
        <v>4</v>
      </c>
      <c r="S144">
        <v>1</v>
      </c>
      <c r="T144">
        <v>3</v>
      </c>
      <c r="V144">
        <v>6</v>
      </c>
      <c r="W144">
        <v>6</v>
      </c>
      <c r="X144">
        <v>6</v>
      </c>
      <c r="Y144">
        <v>6</v>
      </c>
      <c r="Z144">
        <v>6</v>
      </c>
      <c r="AA144">
        <v>6</v>
      </c>
      <c r="AB144">
        <v>6</v>
      </c>
      <c r="AC144">
        <v>1</v>
      </c>
      <c r="AD144">
        <v>5</v>
      </c>
      <c r="AE144" s="48">
        <f t="shared" si="89"/>
        <v>5.875</v>
      </c>
      <c r="AF144" s="35">
        <v>5</v>
      </c>
      <c r="AG144">
        <v>5</v>
      </c>
      <c r="AH144">
        <v>5</v>
      </c>
      <c r="AI144">
        <v>4</v>
      </c>
      <c r="AJ144">
        <v>5</v>
      </c>
      <c r="AK144">
        <v>5</v>
      </c>
      <c r="AL144">
        <v>6</v>
      </c>
      <c r="AM144">
        <v>6</v>
      </c>
      <c r="AN144" s="48">
        <f t="shared" si="85"/>
        <v>5.125</v>
      </c>
      <c r="AO144">
        <v>5</v>
      </c>
      <c r="AP144">
        <v>5</v>
      </c>
      <c r="AQ144">
        <v>5</v>
      </c>
      <c r="AR144">
        <v>4</v>
      </c>
      <c r="AS144">
        <v>4</v>
      </c>
      <c r="AT144">
        <v>6</v>
      </c>
      <c r="AU144" s="48">
        <f t="shared" si="86"/>
        <v>4.5999999999999996</v>
      </c>
      <c r="AV144">
        <v>6</v>
      </c>
      <c r="AW144">
        <f t="shared" si="79"/>
        <v>5.125</v>
      </c>
      <c r="AX144">
        <f t="shared" si="80"/>
        <v>1</v>
      </c>
      <c r="AY144">
        <f t="shared" si="74"/>
        <v>5.875</v>
      </c>
      <c r="AZ144">
        <f t="shared" si="81"/>
        <v>1</v>
      </c>
      <c r="BA144" t="s">
        <v>297</v>
      </c>
      <c r="BB144" t="s">
        <v>326</v>
      </c>
      <c r="BC144" t="s">
        <v>836</v>
      </c>
      <c r="BD144">
        <v>1</v>
      </c>
      <c r="BF144">
        <f t="shared" si="82"/>
        <v>1</v>
      </c>
      <c r="BG144">
        <v>2</v>
      </c>
      <c r="BH144">
        <v>5</v>
      </c>
      <c r="BI144">
        <f t="shared" si="75"/>
        <v>1</v>
      </c>
      <c r="BJ144" t="s">
        <v>903</v>
      </c>
      <c r="BK144" t="s">
        <v>622</v>
      </c>
      <c r="BL144" s="1">
        <v>7.3958333333333341E-3</v>
      </c>
      <c r="BM144" t="s">
        <v>904</v>
      </c>
      <c r="BN144" s="5" t="s">
        <v>736</v>
      </c>
      <c r="BO144" s="5" t="s">
        <v>1124</v>
      </c>
      <c r="BP144" s="11" t="b">
        <f t="shared" ca="1" si="92"/>
        <v>0</v>
      </c>
      <c r="BQ144" s="11" t="b">
        <f t="shared" ca="1" si="92"/>
        <v>0</v>
      </c>
      <c r="BR144" s="11" t="b">
        <f t="shared" ca="1" si="92"/>
        <v>0</v>
      </c>
      <c r="BS144" s="11" t="b">
        <f t="shared" ca="1" si="92"/>
        <v>0</v>
      </c>
      <c r="BT144" s="11" t="b">
        <f t="shared" ca="1" si="92"/>
        <v>0</v>
      </c>
      <c r="BU144" s="11" t="b">
        <f t="shared" ca="1" si="92"/>
        <v>0</v>
      </c>
      <c r="BV144" s="5" t="s">
        <v>1097</v>
      </c>
      <c r="BX144" s="11" t="b">
        <f t="shared" ca="1" si="83"/>
        <v>1</v>
      </c>
      <c r="BY144" s="11" t="b">
        <f t="shared" si="90"/>
        <v>0</v>
      </c>
      <c r="BZ144" s="11" t="b">
        <f t="shared" ca="1" si="93"/>
        <v>0</v>
      </c>
      <c r="CA144" s="11" t="b">
        <f t="shared" ca="1" si="93"/>
        <v>0</v>
      </c>
      <c r="CB144" s="11" t="b">
        <f t="shared" ca="1" si="93"/>
        <v>0</v>
      </c>
      <c r="CC144" s="11" t="b">
        <f t="shared" ca="1" si="93"/>
        <v>0</v>
      </c>
      <c r="CD144" s="11" t="b">
        <f t="shared" ca="1" si="93"/>
        <v>0</v>
      </c>
      <c r="CE144" s="11" t="b">
        <f t="shared" ca="1" si="93"/>
        <v>0</v>
      </c>
      <c r="CF144" s="11" t="b">
        <f t="shared" ca="1" si="93"/>
        <v>0</v>
      </c>
      <c r="CG144" s="11" t="b">
        <f t="shared" ca="1" si="93"/>
        <v>0</v>
      </c>
      <c r="CH144" s="11" t="b">
        <f t="shared" ca="1" si="93"/>
        <v>0</v>
      </c>
      <c r="CI144" s="11" t="b">
        <f t="shared" ca="1" si="93"/>
        <v>0</v>
      </c>
      <c r="CJ144" s="11" t="b">
        <f t="shared" ca="1" si="93"/>
        <v>0</v>
      </c>
      <c r="CK144" s="11" t="b">
        <f t="shared" ca="1" si="93"/>
        <v>1</v>
      </c>
      <c r="CL144" s="11" t="b">
        <f t="shared" ca="1" si="93"/>
        <v>0</v>
      </c>
      <c r="CM144" s="11" t="b">
        <f t="shared" ca="1" si="93"/>
        <v>0</v>
      </c>
      <c r="CN144" s="11" t="b">
        <f t="shared" ca="1" si="91"/>
        <v>0</v>
      </c>
      <c r="CO144" s="11" t="b">
        <f t="shared" ca="1" si="84"/>
        <v>0</v>
      </c>
      <c r="CP144" t="s">
        <v>92</v>
      </c>
    </row>
    <row r="145" spans="1:94">
      <c r="A145" t="s">
        <v>905</v>
      </c>
      <c r="B145" t="s">
        <v>906</v>
      </c>
      <c r="C145" t="s">
        <v>802</v>
      </c>
      <c r="D145" t="s">
        <v>70</v>
      </c>
      <c r="E145" t="s">
        <v>82</v>
      </c>
      <c r="F145" t="s">
        <v>83</v>
      </c>
      <c r="G145" t="s">
        <v>96</v>
      </c>
      <c r="H145" t="s">
        <v>125</v>
      </c>
      <c r="I145" t="str">
        <f t="shared" si="78"/>
        <v>United Kingdom</v>
      </c>
      <c r="J145" t="s">
        <v>74</v>
      </c>
      <c r="K145" t="s">
        <v>98</v>
      </c>
      <c r="L145">
        <v>1</v>
      </c>
      <c r="M145">
        <v>5</v>
      </c>
      <c r="N145">
        <v>0</v>
      </c>
      <c r="O145">
        <v>2</v>
      </c>
      <c r="P145">
        <v>3</v>
      </c>
      <c r="Q145">
        <v>3</v>
      </c>
      <c r="R145">
        <v>5</v>
      </c>
      <c r="S145">
        <v>1</v>
      </c>
      <c r="T145">
        <v>2</v>
      </c>
      <c r="V145">
        <v>6</v>
      </c>
      <c r="W145">
        <v>4</v>
      </c>
      <c r="X145">
        <v>5</v>
      </c>
      <c r="Y145">
        <v>6</v>
      </c>
      <c r="Z145">
        <v>5</v>
      </c>
      <c r="AA145">
        <v>6</v>
      </c>
      <c r="AB145">
        <v>5</v>
      </c>
      <c r="AC145">
        <v>0</v>
      </c>
      <c r="AD145">
        <v>6</v>
      </c>
      <c r="AE145" s="48">
        <f t="shared" si="89"/>
        <v>5.375</v>
      </c>
      <c r="AF145" s="35">
        <v>1</v>
      </c>
      <c r="AG145">
        <v>6</v>
      </c>
      <c r="AH145">
        <v>6</v>
      </c>
      <c r="AI145">
        <v>0</v>
      </c>
      <c r="AJ145">
        <v>6</v>
      </c>
      <c r="AK145">
        <v>1</v>
      </c>
      <c r="AL145">
        <v>5</v>
      </c>
      <c r="AM145">
        <v>3</v>
      </c>
      <c r="AN145" s="48">
        <f t="shared" si="85"/>
        <v>3.5</v>
      </c>
      <c r="AO145">
        <v>0</v>
      </c>
      <c r="AP145">
        <v>0</v>
      </c>
      <c r="AQ145">
        <v>0</v>
      </c>
      <c r="AR145">
        <v>0</v>
      </c>
      <c r="AS145">
        <v>0</v>
      </c>
      <c r="AT145">
        <v>6</v>
      </c>
      <c r="AU145" s="48">
        <f t="shared" si="86"/>
        <v>0</v>
      </c>
      <c r="AV145">
        <v>5</v>
      </c>
      <c r="AW145">
        <f t="shared" si="79"/>
        <v>3.5</v>
      </c>
      <c r="AX145">
        <f t="shared" si="80"/>
        <v>1</v>
      </c>
      <c r="AY145">
        <f t="shared" si="74"/>
        <v>5.375</v>
      </c>
      <c r="AZ145">
        <f t="shared" si="81"/>
        <v>1</v>
      </c>
      <c r="BA145" t="s">
        <v>282</v>
      </c>
      <c r="BB145" t="s">
        <v>907</v>
      </c>
      <c r="BC145" t="s">
        <v>908</v>
      </c>
      <c r="BD145">
        <v>0</v>
      </c>
      <c r="BE145">
        <v>1</v>
      </c>
      <c r="BF145">
        <f t="shared" si="82"/>
        <v>1</v>
      </c>
      <c r="BG145">
        <v>2</v>
      </c>
      <c r="BH145">
        <v>5</v>
      </c>
      <c r="BI145">
        <f t="shared" si="75"/>
        <v>1</v>
      </c>
      <c r="BJ145" t="s">
        <v>909</v>
      </c>
      <c r="BK145" t="s">
        <v>601</v>
      </c>
      <c r="BL145" s="1">
        <v>4.9537037037037041E-3</v>
      </c>
      <c r="BM145" t="s">
        <v>910</v>
      </c>
      <c r="BN145" s="5" t="s">
        <v>1051</v>
      </c>
      <c r="BO145" s="5" t="s">
        <v>1159</v>
      </c>
      <c r="BP145" s="11" t="b">
        <f t="shared" ca="1" si="92"/>
        <v>0</v>
      </c>
      <c r="BQ145" s="11" t="b">
        <f t="shared" ca="1" si="92"/>
        <v>0</v>
      </c>
      <c r="BR145" s="11" t="b">
        <f t="shared" ca="1" si="92"/>
        <v>1</v>
      </c>
      <c r="BS145" s="11" t="b">
        <f t="shared" ca="1" si="92"/>
        <v>0</v>
      </c>
      <c r="BT145" s="11" t="b">
        <f t="shared" ca="1" si="92"/>
        <v>0</v>
      </c>
      <c r="BU145" s="11" t="b">
        <f t="shared" ca="1" si="92"/>
        <v>0</v>
      </c>
      <c r="BV145" s="5" t="s">
        <v>1047</v>
      </c>
      <c r="BW145" s="5" t="s">
        <v>1073</v>
      </c>
      <c r="BX145" s="11" t="b">
        <f t="shared" ca="1" si="83"/>
        <v>0</v>
      </c>
      <c r="BY145" s="11" t="b">
        <f t="shared" si="90"/>
        <v>0</v>
      </c>
      <c r="BZ145" s="11" t="b">
        <f t="shared" ca="1" si="93"/>
        <v>1</v>
      </c>
      <c r="CA145" s="11" t="b">
        <f t="shared" ca="1" si="93"/>
        <v>0</v>
      </c>
      <c r="CB145" s="11" t="b">
        <f t="shared" ca="1" si="93"/>
        <v>0</v>
      </c>
      <c r="CC145" s="11" t="b">
        <f t="shared" ca="1" si="93"/>
        <v>0</v>
      </c>
      <c r="CD145" s="11" t="b">
        <f t="shared" ca="1" si="93"/>
        <v>0</v>
      </c>
      <c r="CE145" s="11" t="b">
        <f t="shared" ca="1" si="93"/>
        <v>0</v>
      </c>
      <c r="CF145" s="11" t="b">
        <f t="shared" ca="1" si="93"/>
        <v>0</v>
      </c>
      <c r="CG145" s="11" t="b">
        <f t="shared" ca="1" si="93"/>
        <v>0</v>
      </c>
      <c r="CH145" s="11" t="b">
        <f t="shared" ca="1" si="93"/>
        <v>0</v>
      </c>
      <c r="CI145" s="11" t="b">
        <f t="shared" ca="1" si="93"/>
        <v>0</v>
      </c>
      <c r="CJ145" s="11" t="b">
        <f t="shared" ca="1" si="93"/>
        <v>0</v>
      </c>
      <c r="CK145" s="11" t="b">
        <f t="shared" ca="1" si="93"/>
        <v>0</v>
      </c>
      <c r="CL145" s="11" t="b">
        <f t="shared" ca="1" si="93"/>
        <v>0</v>
      </c>
      <c r="CM145" s="11" t="b">
        <f t="shared" ca="1" si="93"/>
        <v>0</v>
      </c>
      <c r="CN145" s="11" t="b">
        <f t="shared" ca="1" si="91"/>
        <v>1</v>
      </c>
      <c r="CO145" s="11" t="b">
        <f t="shared" ca="1" si="84"/>
        <v>0</v>
      </c>
    </row>
    <row r="146" spans="1:94">
      <c r="A146" t="s">
        <v>911</v>
      </c>
      <c r="B146" t="s">
        <v>912</v>
      </c>
      <c r="C146" t="s">
        <v>802</v>
      </c>
      <c r="D146" t="s">
        <v>81</v>
      </c>
      <c r="E146" t="s">
        <v>82</v>
      </c>
      <c r="F146" t="s">
        <v>83</v>
      </c>
      <c r="G146" t="s">
        <v>96</v>
      </c>
      <c r="H146" t="s">
        <v>109</v>
      </c>
      <c r="I146" t="str">
        <f t="shared" si="78"/>
        <v>UK</v>
      </c>
      <c r="J146" t="s">
        <v>74</v>
      </c>
      <c r="K146" t="s">
        <v>98</v>
      </c>
      <c r="L146">
        <v>5</v>
      </c>
      <c r="M146">
        <v>4</v>
      </c>
      <c r="N146">
        <v>4</v>
      </c>
      <c r="O146">
        <v>2</v>
      </c>
      <c r="P146">
        <v>5</v>
      </c>
      <c r="Q146">
        <v>4</v>
      </c>
      <c r="R146">
        <v>5</v>
      </c>
      <c r="S146">
        <v>1</v>
      </c>
      <c r="T146">
        <v>2</v>
      </c>
      <c r="V146">
        <v>4</v>
      </c>
      <c r="W146">
        <v>5</v>
      </c>
      <c r="X146">
        <v>4</v>
      </c>
      <c r="Y146">
        <v>6</v>
      </c>
      <c r="Z146">
        <v>5</v>
      </c>
      <c r="AA146">
        <v>5</v>
      </c>
      <c r="AB146">
        <v>4</v>
      </c>
      <c r="AC146">
        <v>4</v>
      </c>
      <c r="AD146">
        <v>2</v>
      </c>
      <c r="AE146" s="48">
        <f t="shared" si="89"/>
        <v>4.375</v>
      </c>
      <c r="AF146" s="35">
        <v>5</v>
      </c>
      <c r="AG146">
        <v>5</v>
      </c>
      <c r="AH146">
        <v>5</v>
      </c>
      <c r="AI146">
        <v>4</v>
      </c>
      <c r="AJ146">
        <v>5</v>
      </c>
      <c r="AK146">
        <v>5</v>
      </c>
      <c r="AL146">
        <v>5</v>
      </c>
      <c r="AM146">
        <v>5</v>
      </c>
      <c r="AN146" s="48">
        <f t="shared" si="85"/>
        <v>4.875</v>
      </c>
      <c r="AO146">
        <v>5</v>
      </c>
      <c r="AP146">
        <v>5</v>
      </c>
      <c r="AQ146">
        <v>5</v>
      </c>
      <c r="AR146">
        <v>5</v>
      </c>
      <c r="AS146">
        <v>5</v>
      </c>
      <c r="AT146">
        <v>6</v>
      </c>
      <c r="AU146" s="48">
        <f t="shared" si="86"/>
        <v>5</v>
      </c>
      <c r="AV146">
        <v>5</v>
      </c>
      <c r="AW146">
        <f t="shared" si="79"/>
        <v>4.875</v>
      </c>
      <c r="AX146">
        <f t="shared" si="80"/>
        <v>1</v>
      </c>
      <c r="AY146">
        <f t="shared" ref="AY146:AY150" si="94">AVERAGE(BA148,V146,W146,X146:AB146,AD146)</f>
        <v>4.375</v>
      </c>
      <c r="AZ146">
        <f t="shared" si="81"/>
        <v>1</v>
      </c>
      <c r="BA146" t="s">
        <v>282</v>
      </c>
      <c r="BB146" t="s">
        <v>451</v>
      </c>
      <c r="BC146" t="s">
        <v>646</v>
      </c>
      <c r="BD146">
        <v>3</v>
      </c>
      <c r="BF146">
        <f t="shared" si="82"/>
        <v>3</v>
      </c>
      <c r="BG146">
        <v>2</v>
      </c>
      <c r="BH146">
        <v>5</v>
      </c>
      <c r="BI146">
        <f t="shared" ref="BI146:BI156" si="95">IF(BH146=1,0,1)</f>
        <v>1</v>
      </c>
      <c r="BJ146" t="s">
        <v>600</v>
      </c>
      <c r="BK146" t="s">
        <v>601</v>
      </c>
      <c r="BL146" s="1">
        <v>5.7754629629629623E-3</v>
      </c>
      <c r="BM146" t="s">
        <v>913</v>
      </c>
      <c r="BN146" s="5" t="s">
        <v>1051</v>
      </c>
      <c r="BO146" s="5" t="s">
        <v>1145</v>
      </c>
      <c r="BP146" s="11" t="b">
        <f t="shared" ca="1" si="92"/>
        <v>0</v>
      </c>
      <c r="BQ146" s="11" t="b">
        <f t="shared" ca="1" si="92"/>
        <v>0</v>
      </c>
      <c r="BR146" s="11" t="b">
        <f t="shared" ca="1" si="92"/>
        <v>0</v>
      </c>
      <c r="BS146" s="11" t="b">
        <f t="shared" ca="1" si="92"/>
        <v>0</v>
      </c>
      <c r="BT146" s="11" t="b">
        <f t="shared" ca="1" si="92"/>
        <v>0</v>
      </c>
      <c r="BU146" s="11" t="b">
        <f t="shared" ca="1" si="92"/>
        <v>0</v>
      </c>
      <c r="BV146" s="5" t="s">
        <v>1064</v>
      </c>
      <c r="BW146" s="5" t="s">
        <v>1098</v>
      </c>
      <c r="BX146" s="11" t="b">
        <f t="shared" ca="1" si="83"/>
        <v>0</v>
      </c>
      <c r="BY146" s="11" t="b">
        <f t="shared" si="90"/>
        <v>1</v>
      </c>
      <c r="BZ146" s="11" t="b">
        <f t="shared" ca="1" si="93"/>
        <v>1</v>
      </c>
      <c r="CA146" s="11" t="b">
        <f t="shared" ca="1" si="93"/>
        <v>0</v>
      </c>
      <c r="CB146" s="11" t="b">
        <f t="shared" ca="1" si="93"/>
        <v>0</v>
      </c>
      <c r="CC146" s="11" t="b">
        <f t="shared" ca="1" si="93"/>
        <v>0</v>
      </c>
      <c r="CD146" s="11" t="b">
        <f t="shared" ca="1" si="93"/>
        <v>0</v>
      </c>
      <c r="CE146" s="11" t="b">
        <f t="shared" ca="1" si="93"/>
        <v>0</v>
      </c>
      <c r="CF146" s="11" t="b">
        <f t="shared" ca="1" si="93"/>
        <v>0</v>
      </c>
      <c r="CG146" s="11" t="b">
        <f t="shared" ca="1" si="93"/>
        <v>0</v>
      </c>
      <c r="CH146" s="11" t="b">
        <f t="shared" ca="1" si="93"/>
        <v>0</v>
      </c>
      <c r="CI146" s="11" t="b">
        <f t="shared" ca="1" si="93"/>
        <v>0</v>
      </c>
      <c r="CJ146" s="11" t="b">
        <f t="shared" ca="1" si="93"/>
        <v>0</v>
      </c>
      <c r="CK146" s="11" t="b">
        <f t="shared" ca="1" si="93"/>
        <v>0</v>
      </c>
      <c r="CL146" s="11" t="b">
        <f t="shared" ca="1" si="93"/>
        <v>0</v>
      </c>
      <c r="CM146" s="11" t="b">
        <f t="shared" ca="1" si="93"/>
        <v>0</v>
      </c>
      <c r="CN146" s="11" t="b">
        <f t="shared" ca="1" si="91"/>
        <v>0</v>
      </c>
      <c r="CO146" s="11" t="b">
        <f t="shared" ca="1" si="84"/>
        <v>0</v>
      </c>
      <c r="CP146" t="s">
        <v>914</v>
      </c>
    </row>
    <row r="147" spans="1:94">
      <c r="A147" t="s">
        <v>923</v>
      </c>
      <c r="B147" t="s">
        <v>924</v>
      </c>
      <c r="C147" t="s">
        <v>802</v>
      </c>
      <c r="D147" t="s">
        <v>54</v>
      </c>
      <c r="E147" t="s">
        <v>144</v>
      </c>
      <c r="F147" t="s">
        <v>222</v>
      </c>
      <c r="G147" t="s">
        <v>96</v>
      </c>
      <c r="H147" t="s">
        <v>109</v>
      </c>
      <c r="I147" t="str">
        <f t="shared" si="78"/>
        <v>UK</v>
      </c>
      <c r="J147" t="s">
        <v>74</v>
      </c>
      <c r="K147" t="s">
        <v>98</v>
      </c>
      <c r="L147">
        <v>2</v>
      </c>
      <c r="M147">
        <v>3</v>
      </c>
      <c r="N147">
        <v>3</v>
      </c>
      <c r="O147">
        <v>3</v>
      </c>
      <c r="P147">
        <v>3</v>
      </c>
      <c r="Q147">
        <v>3</v>
      </c>
      <c r="R147">
        <v>1</v>
      </c>
      <c r="S147">
        <v>1</v>
      </c>
      <c r="T147">
        <v>2</v>
      </c>
      <c r="V147">
        <v>4</v>
      </c>
      <c r="W147">
        <v>4</v>
      </c>
      <c r="X147">
        <v>3</v>
      </c>
      <c r="Y147">
        <v>4</v>
      </c>
      <c r="Z147">
        <v>4</v>
      </c>
      <c r="AA147">
        <v>4</v>
      </c>
      <c r="AB147">
        <v>4</v>
      </c>
      <c r="AC147">
        <v>2</v>
      </c>
      <c r="AD147">
        <v>4</v>
      </c>
      <c r="AE147" s="48">
        <f t="shared" si="89"/>
        <v>3.875</v>
      </c>
      <c r="AF147" s="35">
        <v>5</v>
      </c>
      <c r="AG147">
        <v>5</v>
      </c>
      <c r="AH147">
        <v>1</v>
      </c>
      <c r="AI147">
        <v>4</v>
      </c>
      <c r="AJ147">
        <v>4</v>
      </c>
      <c r="AK147">
        <v>4</v>
      </c>
      <c r="AL147">
        <v>4</v>
      </c>
      <c r="AM147">
        <v>4</v>
      </c>
      <c r="AN147" s="48">
        <f t="shared" si="85"/>
        <v>3.875</v>
      </c>
      <c r="AO147">
        <v>1</v>
      </c>
      <c r="AP147">
        <v>1</v>
      </c>
      <c r="AQ147">
        <v>1</v>
      </c>
      <c r="AR147">
        <v>1</v>
      </c>
      <c r="AS147">
        <v>1</v>
      </c>
      <c r="AT147">
        <v>6</v>
      </c>
      <c r="AU147" s="48">
        <f t="shared" si="86"/>
        <v>1</v>
      </c>
      <c r="AV147">
        <v>4</v>
      </c>
      <c r="AW147">
        <f t="shared" si="79"/>
        <v>3.875</v>
      </c>
      <c r="AX147">
        <f t="shared" si="80"/>
        <v>1</v>
      </c>
      <c r="AY147">
        <f t="shared" si="94"/>
        <v>3.875</v>
      </c>
      <c r="AZ147">
        <f t="shared" si="81"/>
        <v>1</v>
      </c>
      <c r="BA147" t="s">
        <v>61</v>
      </c>
      <c r="BB147" t="s">
        <v>298</v>
      </c>
      <c r="BC147" t="s">
        <v>925</v>
      </c>
      <c r="BD147">
        <v>0</v>
      </c>
      <c r="BE147">
        <v>0</v>
      </c>
      <c r="BF147">
        <f t="shared" si="82"/>
        <v>0</v>
      </c>
      <c r="BG147">
        <v>1</v>
      </c>
      <c r="BH147">
        <v>1</v>
      </c>
      <c r="BI147">
        <f t="shared" si="95"/>
        <v>0</v>
      </c>
      <c r="BJ147" t="s">
        <v>181</v>
      </c>
      <c r="BK147" t="s">
        <v>65</v>
      </c>
      <c r="BL147" s="1">
        <v>2.2569444444444447E-3</v>
      </c>
      <c r="BM147" t="s">
        <v>926</v>
      </c>
      <c r="BN147" s="5" t="s">
        <v>1042</v>
      </c>
      <c r="BP147" s="11" t="b">
        <f t="shared" ca="1" si="92"/>
        <v>0</v>
      </c>
      <c r="BQ147" s="11" t="b">
        <f t="shared" ca="1" si="92"/>
        <v>0</v>
      </c>
      <c r="BR147" s="11" t="b">
        <f t="shared" ca="1" si="92"/>
        <v>0</v>
      </c>
      <c r="BS147" s="11" t="b">
        <f t="shared" ca="1" si="92"/>
        <v>0</v>
      </c>
      <c r="BT147" s="11" t="b">
        <f t="shared" ca="1" si="92"/>
        <v>0</v>
      </c>
      <c r="BU147" s="11" t="b">
        <f t="shared" ca="1" si="92"/>
        <v>0</v>
      </c>
      <c r="BV147" s="5" t="s">
        <v>1061</v>
      </c>
      <c r="BW147" s="5" t="s">
        <v>1123</v>
      </c>
      <c r="BX147" s="11" t="b">
        <f t="shared" ca="1" si="83"/>
        <v>0</v>
      </c>
      <c r="BY147" s="11" t="b">
        <f t="shared" si="90"/>
        <v>1</v>
      </c>
      <c r="BZ147" s="11" t="b">
        <f t="shared" ca="1" si="93"/>
        <v>1</v>
      </c>
      <c r="CA147" s="11" t="b">
        <f t="shared" ca="1" si="93"/>
        <v>0</v>
      </c>
      <c r="CB147" s="11" t="b">
        <f t="shared" ca="1" si="93"/>
        <v>0</v>
      </c>
      <c r="CC147" s="11" t="b">
        <f t="shared" ca="1" si="93"/>
        <v>0</v>
      </c>
      <c r="CD147" s="11" t="b">
        <f t="shared" ca="1" si="93"/>
        <v>0</v>
      </c>
      <c r="CE147" s="11" t="b">
        <f t="shared" ca="1" si="93"/>
        <v>0</v>
      </c>
      <c r="CF147" s="11" t="b">
        <f t="shared" ca="1" si="93"/>
        <v>0</v>
      </c>
      <c r="CG147" s="11" t="b">
        <f t="shared" ca="1" si="93"/>
        <v>0</v>
      </c>
      <c r="CH147" s="11" t="b">
        <f t="shared" ca="1" si="93"/>
        <v>0</v>
      </c>
      <c r="CI147" s="11" t="b">
        <f t="shared" ca="1" si="93"/>
        <v>0</v>
      </c>
      <c r="CJ147" s="11" t="b">
        <f t="shared" ca="1" si="93"/>
        <v>0</v>
      </c>
      <c r="CK147" s="11" t="b">
        <f t="shared" ca="1" si="93"/>
        <v>0</v>
      </c>
      <c r="CL147" s="11" t="b">
        <f t="shared" ca="1" si="93"/>
        <v>0</v>
      </c>
      <c r="CM147" s="11" t="b">
        <f t="shared" ca="1" si="93"/>
        <v>0</v>
      </c>
      <c r="CN147" s="11" t="b">
        <f t="shared" ca="1" si="91"/>
        <v>0</v>
      </c>
      <c r="CO147" s="11" t="b">
        <f t="shared" ca="1" si="84"/>
        <v>0</v>
      </c>
    </row>
    <row r="148" spans="1:94">
      <c r="A148" t="s">
        <v>943</v>
      </c>
      <c r="B148" t="s">
        <v>944</v>
      </c>
      <c r="C148" t="s">
        <v>802</v>
      </c>
      <c r="D148" t="s">
        <v>54</v>
      </c>
      <c r="E148" t="s">
        <v>71</v>
      </c>
      <c r="F148" t="s">
        <v>56</v>
      </c>
      <c r="G148" t="s">
        <v>96</v>
      </c>
      <c r="H148" t="s">
        <v>84</v>
      </c>
      <c r="I148" t="str">
        <f t="shared" si="78"/>
        <v>United States</v>
      </c>
      <c r="J148" t="s">
        <v>59</v>
      </c>
      <c r="K148" t="s">
        <v>60</v>
      </c>
      <c r="L148">
        <v>0</v>
      </c>
      <c r="M148">
        <v>1</v>
      </c>
      <c r="N148">
        <v>2</v>
      </c>
      <c r="O148">
        <v>2</v>
      </c>
      <c r="P148">
        <v>3</v>
      </c>
      <c r="Q148">
        <v>3</v>
      </c>
      <c r="R148">
        <v>2</v>
      </c>
      <c r="S148">
        <v>1</v>
      </c>
      <c r="T148">
        <v>3</v>
      </c>
      <c r="V148">
        <v>4</v>
      </c>
      <c r="W148">
        <v>4</v>
      </c>
      <c r="X148">
        <v>2</v>
      </c>
      <c r="Y148">
        <v>5</v>
      </c>
      <c r="Z148">
        <v>4</v>
      </c>
      <c r="AA148">
        <v>5</v>
      </c>
      <c r="AB148">
        <v>3</v>
      </c>
      <c r="AC148">
        <v>5</v>
      </c>
      <c r="AD148">
        <v>1</v>
      </c>
      <c r="AE148" s="48">
        <f t="shared" si="89"/>
        <v>3.5</v>
      </c>
      <c r="AF148" s="35">
        <v>4</v>
      </c>
      <c r="AG148">
        <v>5</v>
      </c>
      <c r="AH148">
        <v>2</v>
      </c>
      <c r="AI148">
        <v>2</v>
      </c>
      <c r="AJ148">
        <v>6</v>
      </c>
      <c r="AK148">
        <v>5</v>
      </c>
      <c r="AL148">
        <v>5</v>
      </c>
      <c r="AM148">
        <v>6</v>
      </c>
      <c r="AN148" s="48">
        <f t="shared" si="85"/>
        <v>4.375</v>
      </c>
      <c r="AO148">
        <v>3</v>
      </c>
      <c r="AP148">
        <v>4</v>
      </c>
      <c r="AQ148">
        <v>4</v>
      </c>
      <c r="AR148">
        <v>4</v>
      </c>
      <c r="AS148">
        <v>4</v>
      </c>
      <c r="AT148">
        <v>6</v>
      </c>
      <c r="AU148" s="48">
        <f t="shared" si="86"/>
        <v>3.8</v>
      </c>
      <c r="AV148">
        <v>5</v>
      </c>
      <c r="AW148">
        <f t="shared" si="79"/>
        <v>4.375</v>
      </c>
      <c r="AX148">
        <f t="shared" si="80"/>
        <v>1</v>
      </c>
      <c r="AY148">
        <f t="shared" si="94"/>
        <v>3.5</v>
      </c>
      <c r="AZ148">
        <f t="shared" si="81"/>
        <v>1</v>
      </c>
      <c r="BA148" t="s">
        <v>297</v>
      </c>
      <c r="BB148" t="s">
        <v>481</v>
      </c>
      <c r="BC148" t="s">
        <v>945</v>
      </c>
      <c r="BD148">
        <v>1</v>
      </c>
      <c r="BF148">
        <f t="shared" si="82"/>
        <v>1</v>
      </c>
      <c r="BG148">
        <v>1</v>
      </c>
      <c r="BH148">
        <v>1</v>
      </c>
      <c r="BI148">
        <f t="shared" si="95"/>
        <v>0</v>
      </c>
      <c r="BJ148" t="s">
        <v>300</v>
      </c>
      <c r="BK148" t="s">
        <v>301</v>
      </c>
      <c r="BL148" s="1">
        <v>4.6412037037037038E-3</v>
      </c>
      <c r="BM148" t="s">
        <v>946</v>
      </c>
      <c r="BN148" s="5" t="s">
        <v>1042</v>
      </c>
      <c r="BP148" s="11" t="b">
        <f t="shared" ca="1" si="92"/>
        <v>0</v>
      </c>
      <c r="BQ148" s="11" t="b">
        <f t="shared" ca="1" si="92"/>
        <v>0</v>
      </c>
      <c r="BR148" s="11" t="b">
        <f t="shared" ca="1" si="92"/>
        <v>0</v>
      </c>
      <c r="BS148" s="11" t="b">
        <f t="shared" ca="1" si="92"/>
        <v>0</v>
      </c>
      <c r="BT148" s="11" t="b">
        <f t="shared" ca="1" si="92"/>
        <v>0</v>
      </c>
      <c r="BU148" s="11" t="b">
        <f t="shared" ca="1" si="92"/>
        <v>0</v>
      </c>
      <c r="BV148" s="5" t="s">
        <v>1084</v>
      </c>
      <c r="BW148" s="5" t="s">
        <v>1124</v>
      </c>
      <c r="BX148" s="11" t="b">
        <f t="shared" ca="1" si="83"/>
        <v>0</v>
      </c>
      <c r="BY148" s="11" t="b">
        <f t="shared" si="90"/>
        <v>0</v>
      </c>
      <c r="BZ148" s="11" t="b">
        <f t="shared" ca="1" si="93"/>
        <v>0</v>
      </c>
      <c r="CA148" s="11" t="b">
        <f t="shared" ca="1" si="93"/>
        <v>0</v>
      </c>
      <c r="CB148" s="11" t="b">
        <f t="shared" ca="1" si="93"/>
        <v>0</v>
      </c>
      <c r="CC148" s="11" t="b">
        <f t="shared" ca="1" si="93"/>
        <v>0</v>
      </c>
      <c r="CD148" s="11" t="b">
        <f t="shared" ca="1" si="93"/>
        <v>0</v>
      </c>
      <c r="CE148" s="11" t="b">
        <f t="shared" ca="1" si="93"/>
        <v>0</v>
      </c>
      <c r="CF148" s="11" t="b">
        <f t="shared" ca="1" si="93"/>
        <v>0</v>
      </c>
      <c r="CG148" s="11" t="b">
        <f t="shared" ca="1" si="93"/>
        <v>0</v>
      </c>
      <c r="CH148" s="11" t="b">
        <f t="shared" ca="1" si="93"/>
        <v>0</v>
      </c>
      <c r="CI148" s="11" t="b">
        <f t="shared" ca="1" si="93"/>
        <v>1</v>
      </c>
      <c r="CJ148" s="11" t="b">
        <f t="shared" ca="1" si="93"/>
        <v>0</v>
      </c>
      <c r="CK148" s="11" t="b">
        <f t="shared" ca="1" si="93"/>
        <v>0</v>
      </c>
      <c r="CL148" s="11" t="b">
        <f t="shared" ca="1" si="93"/>
        <v>0</v>
      </c>
      <c r="CM148" s="11" t="b">
        <f t="shared" ca="1" si="93"/>
        <v>0</v>
      </c>
      <c r="CN148" s="11" t="b">
        <f t="shared" ca="1" si="91"/>
        <v>0</v>
      </c>
      <c r="CO148" s="11" t="b">
        <f t="shared" ca="1" si="84"/>
        <v>0</v>
      </c>
    </row>
    <row r="149" spans="1:94">
      <c r="A149" t="s">
        <v>950</v>
      </c>
      <c r="B149" t="s">
        <v>951</v>
      </c>
      <c r="C149" t="s">
        <v>802</v>
      </c>
      <c r="D149" t="s">
        <v>81</v>
      </c>
      <c r="E149" t="s">
        <v>71</v>
      </c>
      <c r="F149" t="s">
        <v>132</v>
      </c>
      <c r="G149" t="s">
        <v>96</v>
      </c>
      <c r="H149" t="s">
        <v>125</v>
      </c>
      <c r="I149" t="str">
        <f t="shared" si="78"/>
        <v>United Kingdom</v>
      </c>
      <c r="J149" t="s">
        <v>74</v>
      </c>
      <c r="K149" t="s">
        <v>98</v>
      </c>
      <c r="L149">
        <v>1</v>
      </c>
      <c r="M149">
        <v>2</v>
      </c>
      <c r="N149">
        <v>4</v>
      </c>
      <c r="O149">
        <v>2</v>
      </c>
      <c r="P149">
        <v>6</v>
      </c>
      <c r="Q149">
        <v>4</v>
      </c>
      <c r="R149">
        <v>5</v>
      </c>
      <c r="S149">
        <v>1</v>
      </c>
      <c r="T149">
        <v>2</v>
      </c>
      <c r="V149">
        <v>2</v>
      </c>
      <c r="W149">
        <v>3</v>
      </c>
      <c r="X149">
        <v>4</v>
      </c>
      <c r="Y149">
        <v>3</v>
      </c>
      <c r="Z149">
        <v>5</v>
      </c>
      <c r="AA149">
        <v>5</v>
      </c>
      <c r="AB149">
        <v>1</v>
      </c>
      <c r="AC149">
        <v>5</v>
      </c>
      <c r="AD149">
        <v>1</v>
      </c>
      <c r="AE149" s="48">
        <f t="shared" si="89"/>
        <v>3</v>
      </c>
      <c r="AF149" s="35">
        <v>4</v>
      </c>
      <c r="AG149">
        <v>5</v>
      </c>
      <c r="AH149">
        <v>3</v>
      </c>
      <c r="AI149">
        <v>4</v>
      </c>
      <c r="AJ149">
        <v>6</v>
      </c>
      <c r="AK149">
        <v>4</v>
      </c>
      <c r="AL149">
        <v>2</v>
      </c>
      <c r="AM149">
        <v>3</v>
      </c>
      <c r="AN149" s="48">
        <f t="shared" si="85"/>
        <v>3.875</v>
      </c>
      <c r="AO149">
        <v>2</v>
      </c>
      <c r="AP149">
        <v>2</v>
      </c>
      <c r="AQ149">
        <v>2</v>
      </c>
      <c r="AR149">
        <v>2</v>
      </c>
      <c r="AS149">
        <v>2</v>
      </c>
      <c r="AT149">
        <v>6</v>
      </c>
      <c r="AU149" s="48">
        <f t="shared" si="86"/>
        <v>2</v>
      </c>
      <c r="AV149">
        <v>4</v>
      </c>
      <c r="AW149">
        <f t="shared" si="79"/>
        <v>3.875</v>
      </c>
      <c r="AX149">
        <f t="shared" si="80"/>
        <v>1</v>
      </c>
      <c r="AY149">
        <f t="shared" si="94"/>
        <v>3</v>
      </c>
      <c r="AZ149">
        <f t="shared" si="81"/>
        <v>0</v>
      </c>
      <c r="BA149" t="s">
        <v>61</v>
      </c>
      <c r="BB149" t="s">
        <v>952</v>
      </c>
      <c r="BC149" t="s">
        <v>953</v>
      </c>
      <c r="BD149">
        <v>1</v>
      </c>
      <c r="BF149">
        <f t="shared" si="82"/>
        <v>1</v>
      </c>
      <c r="BG149">
        <v>1</v>
      </c>
      <c r="BH149">
        <v>5</v>
      </c>
      <c r="BI149">
        <f t="shared" si="95"/>
        <v>1</v>
      </c>
      <c r="BJ149" t="s">
        <v>64</v>
      </c>
      <c r="BK149" t="s">
        <v>65</v>
      </c>
      <c r="BL149" s="1">
        <v>7.4884259259259262E-3</v>
      </c>
      <c r="BM149" t="s">
        <v>954</v>
      </c>
      <c r="BN149" s="5" t="s">
        <v>1042</v>
      </c>
      <c r="BP149" s="11" t="b">
        <f t="shared" ca="1" si="92"/>
        <v>0</v>
      </c>
      <c r="BQ149" s="11" t="b">
        <f t="shared" ca="1" si="92"/>
        <v>0</v>
      </c>
      <c r="BR149" s="11" t="b">
        <f t="shared" ca="1" si="92"/>
        <v>0</v>
      </c>
      <c r="BS149" s="11" t="b">
        <f t="shared" ca="1" si="92"/>
        <v>0</v>
      </c>
      <c r="BT149" s="11" t="b">
        <f t="shared" ca="1" si="92"/>
        <v>0</v>
      </c>
      <c r="BU149" s="11" t="b">
        <f t="shared" ca="1" si="92"/>
        <v>0</v>
      </c>
      <c r="BV149" s="5" t="s">
        <v>1125</v>
      </c>
      <c r="BW149" s="5" t="s">
        <v>1126</v>
      </c>
      <c r="BX149" s="11" t="b">
        <f t="shared" ca="1" si="83"/>
        <v>0</v>
      </c>
      <c r="BY149" s="11" t="b">
        <f t="shared" si="90"/>
        <v>1</v>
      </c>
      <c r="BZ149" s="11" t="b">
        <f t="shared" ca="1" si="93"/>
        <v>0</v>
      </c>
      <c r="CA149" s="11" t="b">
        <f t="shared" ca="1" si="93"/>
        <v>0</v>
      </c>
      <c r="CB149" s="11" t="b">
        <f t="shared" ca="1" si="93"/>
        <v>0</v>
      </c>
      <c r="CC149" s="11" t="b">
        <f t="shared" ca="1" si="93"/>
        <v>1</v>
      </c>
      <c r="CD149" s="11" t="b">
        <f t="shared" ca="1" si="93"/>
        <v>0</v>
      </c>
      <c r="CE149" s="11" t="b">
        <f t="shared" ca="1" si="93"/>
        <v>0</v>
      </c>
      <c r="CF149" s="11" t="b">
        <f t="shared" ca="1" si="93"/>
        <v>0</v>
      </c>
      <c r="CG149" s="11" t="b">
        <f t="shared" ca="1" si="93"/>
        <v>0</v>
      </c>
      <c r="CH149" s="11" t="b">
        <f t="shared" ca="1" si="93"/>
        <v>0</v>
      </c>
      <c r="CI149" s="11" t="b">
        <f t="shared" ca="1" si="93"/>
        <v>0</v>
      </c>
      <c r="CJ149" s="11" t="b">
        <f t="shared" ca="1" si="93"/>
        <v>0</v>
      </c>
      <c r="CK149" s="11" t="b">
        <f t="shared" ca="1" si="93"/>
        <v>0</v>
      </c>
      <c r="CL149" s="11" t="b">
        <f t="shared" ca="1" si="93"/>
        <v>0</v>
      </c>
      <c r="CM149" s="11" t="b">
        <f t="shared" ca="1" si="93"/>
        <v>0</v>
      </c>
      <c r="CN149" s="11" t="b">
        <f t="shared" ca="1" si="91"/>
        <v>0</v>
      </c>
      <c r="CO149" s="11" t="b">
        <f t="shared" ca="1" si="84"/>
        <v>0</v>
      </c>
      <c r="CP149" t="s">
        <v>955</v>
      </c>
    </row>
    <row r="150" spans="1:94">
      <c r="A150" t="s">
        <v>956</v>
      </c>
      <c r="B150" t="s">
        <v>957</v>
      </c>
      <c r="C150" t="s">
        <v>802</v>
      </c>
      <c r="D150" t="s">
        <v>54</v>
      </c>
      <c r="E150" t="s">
        <v>71</v>
      </c>
      <c r="F150" t="s">
        <v>56</v>
      </c>
      <c r="G150" t="s">
        <v>96</v>
      </c>
      <c r="H150" t="s">
        <v>84</v>
      </c>
      <c r="I150" t="str">
        <f t="shared" si="78"/>
        <v>United States</v>
      </c>
      <c r="J150" t="s">
        <v>59</v>
      </c>
      <c r="K150" t="s">
        <v>60</v>
      </c>
      <c r="L150">
        <v>4</v>
      </c>
      <c r="M150">
        <v>3</v>
      </c>
      <c r="N150">
        <v>4</v>
      </c>
      <c r="O150">
        <v>4</v>
      </c>
      <c r="P150">
        <v>5</v>
      </c>
      <c r="Q150">
        <v>5</v>
      </c>
      <c r="R150">
        <v>5</v>
      </c>
      <c r="S150">
        <v>1</v>
      </c>
      <c r="T150">
        <v>3</v>
      </c>
      <c r="V150">
        <v>5</v>
      </c>
      <c r="W150">
        <v>5</v>
      </c>
      <c r="X150">
        <v>5</v>
      </c>
      <c r="Y150">
        <v>6</v>
      </c>
      <c r="Z150">
        <v>5</v>
      </c>
      <c r="AA150">
        <v>6</v>
      </c>
      <c r="AB150">
        <v>5</v>
      </c>
      <c r="AC150">
        <v>1</v>
      </c>
      <c r="AD150">
        <v>5</v>
      </c>
      <c r="AE150" s="48">
        <f t="shared" si="89"/>
        <v>5.25</v>
      </c>
      <c r="AF150" s="35">
        <v>5</v>
      </c>
      <c r="AG150">
        <v>5</v>
      </c>
      <c r="AH150">
        <v>4</v>
      </c>
      <c r="AI150">
        <v>5</v>
      </c>
      <c r="AJ150">
        <v>6</v>
      </c>
      <c r="AK150">
        <v>5</v>
      </c>
      <c r="AL150">
        <v>5</v>
      </c>
      <c r="AM150">
        <v>5</v>
      </c>
      <c r="AN150" s="48">
        <f t="shared" si="85"/>
        <v>5</v>
      </c>
      <c r="AO150">
        <v>6</v>
      </c>
      <c r="AP150">
        <v>5</v>
      </c>
      <c r="AQ150">
        <v>6</v>
      </c>
      <c r="AR150">
        <v>6</v>
      </c>
      <c r="AS150">
        <v>5</v>
      </c>
      <c r="AT150">
        <v>6</v>
      </c>
      <c r="AU150" s="48">
        <f t="shared" si="86"/>
        <v>5.6</v>
      </c>
      <c r="AV150">
        <v>2</v>
      </c>
      <c r="AW150">
        <f t="shared" si="79"/>
        <v>5</v>
      </c>
      <c r="AX150">
        <f t="shared" si="80"/>
        <v>1</v>
      </c>
      <c r="AY150">
        <f t="shared" si="94"/>
        <v>5.25</v>
      </c>
      <c r="AZ150">
        <f t="shared" si="81"/>
        <v>1</v>
      </c>
      <c r="BA150" t="s">
        <v>86</v>
      </c>
      <c r="BB150" t="s">
        <v>110</v>
      </c>
      <c r="BC150" t="s">
        <v>958</v>
      </c>
      <c r="BD150">
        <v>0</v>
      </c>
      <c r="BE150">
        <v>1</v>
      </c>
      <c r="BF150">
        <f t="shared" si="82"/>
        <v>1</v>
      </c>
      <c r="BG150">
        <v>1</v>
      </c>
      <c r="BH150">
        <v>1</v>
      </c>
      <c r="BI150">
        <f t="shared" si="95"/>
        <v>0</v>
      </c>
      <c r="BJ150" t="s">
        <v>106</v>
      </c>
      <c r="BK150" t="s">
        <v>90</v>
      </c>
      <c r="BL150" s="1">
        <v>4.5949074074074078E-3</v>
      </c>
      <c r="BM150" t="s">
        <v>959</v>
      </c>
      <c r="BN150" s="5" t="s">
        <v>736</v>
      </c>
      <c r="BP150" s="11" t="b">
        <f t="shared" ca="1" si="92"/>
        <v>0</v>
      </c>
      <c r="BQ150" s="11" t="b">
        <f t="shared" ca="1" si="92"/>
        <v>0</v>
      </c>
      <c r="BR150" s="11" t="b">
        <f t="shared" ca="1" si="92"/>
        <v>0</v>
      </c>
      <c r="BS150" s="11" t="b">
        <f t="shared" ca="1" si="92"/>
        <v>0</v>
      </c>
      <c r="BT150" s="11" t="b">
        <f t="shared" ca="1" si="92"/>
        <v>0</v>
      </c>
      <c r="BU150" s="11" t="b">
        <f t="shared" ca="1" si="92"/>
        <v>0</v>
      </c>
      <c r="BX150" s="11" t="b">
        <f t="shared" ca="1" si="83"/>
        <v>0</v>
      </c>
      <c r="BY150" s="11" t="b">
        <f t="shared" si="90"/>
        <v>0</v>
      </c>
      <c r="BZ150" s="11" t="b">
        <f t="shared" ca="1" si="93"/>
        <v>0</v>
      </c>
      <c r="CA150" s="11" t="b">
        <f t="shared" ca="1" si="93"/>
        <v>0</v>
      </c>
      <c r="CB150" s="11" t="b">
        <f t="shared" ca="1" si="93"/>
        <v>0</v>
      </c>
      <c r="CC150" s="11" t="b">
        <f t="shared" ca="1" si="93"/>
        <v>0</v>
      </c>
      <c r="CD150" s="11" t="b">
        <f t="shared" ca="1" si="93"/>
        <v>0</v>
      </c>
      <c r="CE150" s="11" t="b">
        <f t="shared" ca="1" si="93"/>
        <v>0</v>
      </c>
      <c r="CF150" s="11" t="b">
        <f t="shared" ca="1" si="93"/>
        <v>0</v>
      </c>
      <c r="CG150" s="11" t="b">
        <f t="shared" ca="1" si="93"/>
        <v>0</v>
      </c>
      <c r="CH150" s="11" t="b">
        <f t="shared" ca="1" si="93"/>
        <v>0</v>
      </c>
      <c r="CI150" s="11" t="b">
        <f t="shared" ca="1" si="93"/>
        <v>0</v>
      </c>
      <c r="CJ150" s="11" t="b">
        <f t="shared" ca="1" si="93"/>
        <v>0</v>
      </c>
      <c r="CK150" s="11" t="b">
        <f t="shared" ca="1" si="93"/>
        <v>0</v>
      </c>
      <c r="CL150" s="11" t="b">
        <f t="shared" ca="1" si="93"/>
        <v>0</v>
      </c>
      <c r="CM150" s="11" t="b">
        <f t="shared" ca="1" si="93"/>
        <v>0</v>
      </c>
      <c r="CN150" s="11" t="b">
        <f t="shared" ca="1" si="91"/>
        <v>0</v>
      </c>
      <c r="CO150" s="11" t="b">
        <f t="shared" ca="1" si="84"/>
        <v>0</v>
      </c>
      <c r="CP150" t="s">
        <v>960</v>
      </c>
    </row>
    <row r="151" spans="1:94">
      <c r="A151" t="s">
        <v>961</v>
      </c>
      <c r="B151" t="s">
        <v>962</v>
      </c>
      <c r="C151" t="s">
        <v>802</v>
      </c>
      <c r="D151" t="s">
        <v>54</v>
      </c>
      <c r="E151" t="s">
        <v>82</v>
      </c>
      <c r="F151" t="s">
        <v>132</v>
      </c>
      <c r="G151" t="s">
        <v>96</v>
      </c>
      <c r="H151" t="s">
        <v>84</v>
      </c>
      <c r="I151" t="str">
        <f t="shared" si="78"/>
        <v>United States</v>
      </c>
      <c r="J151" t="s">
        <v>59</v>
      </c>
      <c r="K151" t="s">
        <v>60</v>
      </c>
      <c r="L151">
        <v>3</v>
      </c>
      <c r="M151">
        <v>4</v>
      </c>
      <c r="N151">
        <v>0</v>
      </c>
      <c r="O151">
        <v>3</v>
      </c>
      <c r="P151">
        <v>5</v>
      </c>
      <c r="Q151">
        <v>5</v>
      </c>
      <c r="R151">
        <v>4</v>
      </c>
      <c r="S151">
        <v>1</v>
      </c>
      <c r="T151">
        <v>3</v>
      </c>
      <c r="V151">
        <v>3</v>
      </c>
      <c r="W151">
        <v>6</v>
      </c>
      <c r="X151">
        <v>0</v>
      </c>
      <c r="Y151">
        <v>6</v>
      </c>
      <c r="Z151">
        <v>0</v>
      </c>
      <c r="AA151">
        <v>6</v>
      </c>
      <c r="AB151">
        <v>6</v>
      </c>
      <c r="AC151">
        <v>6</v>
      </c>
      <c r="AD151">
        <v>0</v>
      </c>
      <c r="AE151" s="48">
        <f t="shared" si="89"/>
        <v>3.375</v>
      </c>
      <c r="AF151" s="35">
        <v>5</v>
      </c>
      <c r="AG151">
        <v>6</v>
      </c>
      <c r="AH151">
        <v>6</v>
      </c>
      <c r="AI151">
        <v>6</v>
      </c>
      <c r="AJ151">
        <v>5</v>
      </c>
      <c r="AK151">
        <v>5</v>
      </c>
      <c r="AL151">
        <v>6</v>
      </c>
      <c r="AM151">
        <v>4</v>
      </c>
      <c r="AN151" s="48">
        <f t="shared" si="85"/>
        <v>5.375</v>
      </c>
      <c r="AO151">
        <v>5</v>
      </c>
      <c r="AP151">
        <v>4</v>
      </c>
      <c r="AQ151">
        <v>5</v>
      </c>
      <c r="AR151">
        <v>6</v>
      </c>
      <c r="AS151">
        <v>5</v>
      </c>
      <c r="AT151">
        <v>6</v>
      </c>
      <c r="AU151" s="48">
        <f t="shared" si="86"/>
        <v>5</v>
      </c>
      <c r="AV151">
        <v>6</v>
      </c>
      <c r="AW151">
        <f t="shared" si="79"/>
        <v>5.375</v>
      </c>
      <c r="AX151">
        <f t="shared" si="80"/>
        <v>1</v>
      </c>
      <c r="AY151" t="e">
        <f>AVERAGE(#REF!,V151,W151,X151:AB151,AD151)</f>
        <v>#REF!</v>
      </c>
      <c r="AZ151" t="e">
        <f t="shared" si="81"/>
        <v>#REF!</v>
      </c>
      <c r="BA151" t="s">
        <v>297</v>
      </c>
      <c r="BB151" t="s">
        <v>888</v>
      </c>
      <c r="BC151" t="s">
        <v>963</v>
      </c>
      <c r="BD151">
        <v>1</v>
      </c>
      <c r="BF151">
        <f t="shared" si="82"/>
        <v>1</v>
      </c>
      <c r="BG151">
        <v>1</v>
      </c>
      <c r="BH151">
        <v>2</v>
      </c>
      <c r="BI151">
        <f t="shared" si="95"/>
        <v>1</v>
      </c>
      <c r="BJ151" t="s">
        <v>300</v>
      </c>
      <c r="BK151" t="s">
        <v>301</v>
      </c>
      <c r="BL151" s="1">
        <v>6.1805555555555563E-3</v>
      </c>
      <c r="BM151" t="s">
        <v>964</v>
      </c>
      <c r="BN151" s="5" t="s">
        <v>1042</v>
      </c>
      <c r="BP151" s="11" t="b">
        <f t="shared" ref="BP151:BU160" ca="1" si="96">ISNUMBER(SEARCH(BP$2,$BO151))</f>
        <v>0</v>
      </c>
      <c r="BQ151" s="11" t="b">
        <f t="shared" ca="1" si="96"/>
        <v>0</v>
      </c>
      <c r="BR151" s="11" t="b">
        <f t="shared" ca="1" si="96"/>
        <v>0</v>
      </c>
      <c r="BS151" s="11" t="b">
        <f t="shared" ca="1" si="96"/>
        <v>0</v>
      </c>
      <c r="BT151" s="11" t="b">
        <f t="shared" ca="1" si="96"/>
        <v>0</v>
      </c>
      <c r="BU151" s="11" t="b">
        <f t="shared" ca="1" si="96"/>
        <v>0</v>
      </c>
      <c r="BV151" s="5" t="s">
        <v>1127</v>
      </c>
      <c r="BX151" s="11" t="b">
        <f t="shared" ca="1" si="83"/>
        <v>0</v>
      </c>
      <c r="BY151" s="11" t="b">
        <f t="shared" si="90"/>
        <v>0</v>
      </c>
      <c r="BZ151" s="11" t="b">
        <f t="shared" ref="BZ151:CM160" ca="1" si="97">ISNUMBER(SEARCH(BZ$2,$BV151))</f>
        <v>0</v>
      </c>
      <c r="CA151" s="11" t="b">
        <f t="shared" ca="1" si="97"/>
        <v>0</v>
      </c>
      <c r="CB151" s="11" t="b">
        <f t="shared" ca="1" si="97"/>
        <v>0</v>
      </c>
      <c r="CC151" s="11" t="b">
        <f t="shared" ca="1" si="97"/>
        <v>0</v>
      </c>
      <c r="CD151" s="11" t="b">
        <f t="shared" ca="1" si="97"/>
        <v>0</v>
      </c>
      <c r="CE151" s="11" t="b">
        <f t="shared" ca="1" si="97"/>
        <v>0</v>
      </c>
      <c r="CF151" s="11" t="b">
        <f t="shared" ca="1" si="97"/>
        <v>0</v>
      </c>
      <c r="CG151" s="11" t="b">
        <f t="shared" ca="1" si="97"/>
        <v>0</v>
      </c>
      <c r="CH151" s="11" t="b">
        <f t="shared" ca="1" si="97"/>
        <v>0</v>
      </c>
      <c r="CI151" s="11" t="b">
        <f t="shared" ca="1" si="97"/>
        <v>0</v>
      </c>
      <c r="CJ151" s="11" t="b">
        <f t="shared" ca="1" si="97"/>
        <v>0</v>
      </c>
      <c r="CK151" s="11" t="b">
        <f t="shared" ca="1" si="97"/>
        <v>0</v>
      </c>
      <c r="CL151" s="11" t="b">
        <f t="shared" ca="1" si="97"/>
        <v>0</v>
      </c>
      <c r="CM151" s="11" t="b">
        <f t="shared" ca="1" si="97"/>
        <v>0</v>
      </c>
      <c r="CN151" s="11" t="b">
        <f t="shared" ca="1" si="91"/>
        <v>0</v>
      </c>
      <c r="CO151" s="11" t="b">
        <f t="shared" ca="1" si="84"/>
        <v>0</v>
      </c>
      <c r="CP151" t="s">
        <v>965</v>
      </c>
    </row>
    <row r="152" spans="1:94">
      <c r="A152" t="s">
        <v>972</v>
      </c>
      <c r="B152" t="s">
        <v>973</v>
      </c>
      <c r="C152" t="s">
        <v>802</v>
      </c>
      <c r="D152" t="s">
        <v>81</v>
      </c>
      <c r="E152" t="s">
        <v>71</v>
      </c>
      <c r="F152" t="s">
        <v>132</v>
      </c>
      <c r="G152" t="s">
        <v>96</v>
      </c>
      <c r="H152" t="s">
        <v>125</v>
      </c>
      <c r="I152" t="str">
        <f t="shared" si="78"/>
        <v>United Kingdom</v>
      </c>
      <c r="J152" t="s">
        <v>59</v>
      </c>
      <c r="K152" t="s">
        <v>98</v>
      </c>
      <c r="L152">
        <v>5</v>
      </c>
      <c r="M152">
        <v>4</v>
      </c>
      <c r="N152">
        <v>4</v>
      </c>
      <c r="O152">
        <v>2</v>
      </c>
      <c r="P152">
        <v>2</v>
      </c>
      <c r="Q152">
        <v>3</v>
      </c>
      <c r="R152">
        <v>3</v>
      </c>
      <c r="S152">
        <v>1</v>
      </c>
      <c r="T152">
        <v>2</v>
      </c>
      <c r="V152">
        <v>3</v>
      </c>
      <c r="W152">
        <v>5</v>
      </c>
      <c r="X152">
        <v>3</v>
      </c>
      <c r="Y152">
        <v>4</v>
      </c>
      <c r="Z152">
        <v>4</v>
      </c>
      <c r="AA152">
        <v>5</v>
      </c>
      <c r="AB152">
        <v>3</v>
      </c>
      <c r="AC152">
        <v>3</v>
      </c>
      <c r="AD152">
        <v>3</v>
      </c>
      <c r="AE152" s="48">
        <f t="shared" si="89"/>
        <v>3.75</v>
      </c>
      <c r="AF152" s="35">
        <v>5</v>
      </c>
      <c r="AG152">
        <v>4</v>
      </c>
      <c r="AH152">
        <v>4</v>
      </c>
      <c r="AI152">
        <v>4</v>
      </c>
      <c r="AJ152">
        <v>5</v>
      </c>
      <c r="AK152">
        <v>5</v>
      </c>
      <c r="AL152">
        <v>5</v>
      </c>
      <c r="AM152">
        <v>4</v>
      </c>
      <c r="AN152" s="48">
        <f t="shared" si="85"/>
        <v>4.5</v>
      </c>
      <c r="AO152">
        <v>5</v>
      </c>
      <c r="AP152">
        <v>5</v>
      </c>
      <c r="AQ152">
        <v>5</v>
      </c>
      <c r="AR152">
        <v>5</v>
      </c>
      <c r="AS152">
        <v>4</v>
      </c>
      <c r="AT152">
        <v>6</v>
      </c>
      <c r="AU152" s="48">
        <f t="shared" si="86"/>
        <v>4.8</v>
      </c>
      <c r="AV152">
        <v>5</v>
      </c>
      <c r="AW152">
        <f t="shared" si="79"/>
        <v>4.5</v>
      </c>
      <c r="AX152">
        <f t="shared" si="80"/>
        <v>1</v>
      </c>
      <c r="AY152">
        <f>AVERAGE(BA154,V152,W152,X152:AB152,AD152)</f>
        <v>3.75</v>
      </c>
      <c r="AZ152">
        <f t="shared" si="81"/>
        <v>1</v>
      </c>
      <c r="BA152" t="s">
        <v>282</v>
      </c>
      <c r="BB152" t="s">
        <v>104</v>
      </c>
      <c r="BC152" t="s">
        <v>527</v>
      </c>
      <c r="BD152">
        <v>1</v>
      </c>
      <c r="BF152">
        <f t="shared" si="82"/>
        <v>1</v>
      </c>
      <c r="BG152">
        <v>3</v>
      </c>
      <c r="BH152">
        <v>5</v>
      </c>
      <c r="BI152">
        <f t="shared" si="95"/>
        <v>1</v>
      </c>
      <c r="BJ152" t="s">
        <v>974</v>
      </c>
      <c r="BK152" t="s">
        <v>975</v>
      </c>
      <c r="BL152" s="1">
        <v>5.1273148148148146E-3</v>
      </c>
      <c r="BM152" t="s">
        <v>92</v>
      </c>
      <c r="BN152" s="5" t="s">
        <v>1041</v>
      </c>
      <c r="BP152" s="11" t="b">
        <f t="shared" ca="1" si="96"/>
        <v>0</v>
      </c>
      <c r="BQ152" s="11" t="b">
        <f t="shared" ca="1" si="96"/>
        <v>0</v>
      </c>
      <c r="BR152" s="11" t="b">
        <f t="shared" ca="1" si="96"/>
        <v>0</v>
      </c>
      <c r="BS152" s="11" t="b">
        <f t="shared" ca="1" si="96"/>
        <v>0</v>
      </c>
      <c r="BT152" s="11" t="b">
        <f t="shared" ca="1" si="96"/>
        <v>0</v>
      </c>
      <c r="BU152" s="11" t="b">
        <f t="shared" ca="1" si="96"/>
        <v>0</v>
      </c>
      <c r="BX152" s="11" t="b">
        <f t="shared" ca="1" si="83"/>
        <v>0</v>
      </c>
      <c r="BY152" s="11" t="b">
        <f t="shared" si="90"/>
        <v>0</v>
      </c>
      <c r="BZ152" s="11" t="b">
        <f t="shared" ca="1" si="97"/>
        <v>0</v>
      </c>
      <c r="CA152" s="11" t="b">
        <f t="shared" ca="1" si="97"/>
        <v>0</v>
      </c>
      <c r="CB152" s="11" t="b">
        <f t="shared" ca="1" si="97"/>
        <v>0</v>
      </c>
      <c r="CC152" s="11" t="b">
        <f t="shared" ca="1" si="97"/>
        <v>0</v>
      </c>
      <c r="CD152" s="11" t="b">
        <f t="shared" ca="1" si="97"/>
        <v>0</v>
      </c>
      <c r="CE152" s="11" t="b">
        <f t="shared" ca="1" si="97"/>
        <v>0</v>
      </c>
      <c r="CF152" s="11" t="b">
        <f t="shared" ca="1" si="97"/>
        <v>0</v>
      </c>
      <c r="CG152" s="11" t="b">
        <f t="shared" ca="1" si="97"/>
        <v>0</v>
      </c>
      <c r="CH152" s="11" t="b">
        <f t="shared" ca="1" si="97"/>
        <v>0</v>
      </c>
      <c r="CI152" s="11" t="b">
        <f t="shared" ca="1" si="97"/>
        <v>0</v>
      </c>
      <c r="CJ152" s="11" t="b">
        <f t="shared" ca="1" si="97"/>
        <v>0</v>
      </c>
      <c r="CK152" s="11" t="b">
        <f t="shared" ca="1" si="97"/>
        <v>0</v>
      </c>
      <c r="CL152" s="11" t="b">
        <f t="shared" ca="1" si="97"/>
        <v>0</v>
      </c>
      <c r="CM152" s="11" t="b">
        <f t="shared" ca="1" si="97"/>
        <v>0</v>
      </c>
      <c r="CN152" s="11" t="b">
        <f t="shared" ca="1" si="91"/>
        <v>0</v>
      </c>
      <c r="CO152" s="11" t="b">
        <f t="shared" ca="1" si="84"/>
        <v>0</v>
      </c>
      <c r="CP152" t="s">
        <v>92</v>
      </c>
    </row>
    <row r="153" spans="1:94">
      <c r="A153" t="s">
        <v>981</v>
      </c>
      <c r="B153" t="s">
        <v>982</v>
      </c>
      <c r="C153" t="s">
        <v>802</v>
      </c>
      <c r="D153" t="s">
        <v>54</v>
      </c>
      <c r="E153" t="s">
        <v>144</v>
      </c>
      <c r="F153" t="s">
        <v>56</v>
      </c>
      <c r="G153" t="s">
        <v>72</v>
      </c>
      <c r="H153" t="s">
        <v>983</v>
      </c>
      <c r="I153" t="str">
        <f t="shared" si="78"/>
        <v>eastbourne</v>
      </c>
      <c r="J153" t="s">
        <v>59</v>
      </c>
      <c r="K153" t="s">
        <v>98</v>
      </c>
      <c r="L153">
        <v>2</v>
      </c>
      <c r="M153">
        <v>3</v>
      </c>
      <c r="N153">
        <v>3</v>
      </c>
      <c r="O153">
        <v>2</v>
      </c>
      <c r="P153">
        <v>4</v>
      </c>
      <c r="Q153">
        <v>4</v>
      </c>
      <c r="R153">
        <v>3</v>
      </c>
      <c r="S153">
        <v>1</v>
      </c>
      <c r="T153">
        <v>2</v>
      </c>
      <c r="V153">
        <v>5</v>
      </c>
      <c r="W153">
        <v>6</v>
      </c>
      <c r="X153">
        <v>5</v>
      </c>
      <c r="Y153">
        <v>5</v>
      </c>
      <c r="Z153">
        <v>5</v>
      </c>
      <c r="AA153">
        <v>6</v>
      </c>
      <c r="AB153">
        <v>5</v>
      </c>
      <c r="AC153">
        <v>1</v>
      </c>
      <c r="AD153">
        <v>5</v>
      </c>
      <c r="AE153" s="48">
        <f t="shared" si="89"/>
        <v>5.25</v>
      </c>
      <c r="AF153" s="35">
        <v>5</v>
      </c>
      <c r="AG153">
        <v>6</v>
      </c>
      <c r="AH153">
        <v>5</v>
      </c>
      <c r="AI153">
        <v>4</v>
      </c>
      <c r="AJ153">
        <v>5</v>
      </c>
      <c r="AK153">
        <v>5</v>
      </c>
      <c r="AL153">
        <v>5</v>
      </c>
      <c r="AM153">
        <v>5</v>
      </c>
      <c r="AN153" s="48">
        <f t="shared" si="85"/>
        <v>5</v>
      </c>
      <c r="AO153">
        <v>3</v>
      </c>
      <c r="AP153">
        <v>4</v>
      </c>
      <c r="AQ153">
        <v>5</v>
      </c>
      <c r="AR153">
        <v>4</v>
      </c>
      <c r="AS153">
        <v>4</v>
      </c>
      <c r="AT153">
        <v>6</v>
      </c>
      <c r="AU153" s="48">
        <f t="shared" si="86"/>
        <v>4</v>
      </c>
      <c r="AV153">
        <v>4</v>
      </c>
      <c r="AW153">
        <f t="shared" si="79"/>
        <v>5</v>
      </c>
      <c r="AX153">
        <f t="shared" si="80"/>
        <v>1</v>
      </c>
      <c r="AY153">
        <f>AVERAGE(BA155,V153,W153,X153:AB153,AD153)</f>
        <v>5.25</v>
      </c>
      <c r="AZ153">
        <f t="shared" si="81"/>
        <v>1</v>
      </c>
      <c r="BA153" t="s">
        <v>61</v>
      </c>
      <c r="BB153" t="s">
        <v>139</v>
      </c>
      <c r="BC153" t="s">
        <v>140</v>
      </c>
      <c r="BD153">
        <v>2</v>
      </c>
      <c r="BF153">
        <f t="shared" si="82"/>
        <v>2</v>
      </c>
      <c r="BG153">
        <v>2</v>
      </c>
      <c r="BH153">
        <v>4</v>
      </c>
      <c r="BI153">
        <f t="shared" si="95"/>
        <v>1</v>
      </c>
      <c r="BJ153" t="s">
        <v>984</v>
      </c>
      <c r="BK153" t="s">
        <v>236</v>
      </c>
      <c r="BL153" s="1">
        <v>5.6712962962962958E-3</v>
      </c>
      <c r="BN153" s="5" t="s">
        <v>1041</v>
      </c>
      <c r="BP153" s="11" t="b">
        <f t="shared" ca="1" si="96"/>
        <v>0</v>
      </c>
      <c r="BQ153" s="11" t="b">
        <f t="shared" ca="1" si="96"/>
        <v>0</v>
      </c>
      <c r="BR153" s="11" t="b">
        <f t="shared" ca="1" si="96"/>
        <v>0</v>
      </c>
      <c r="BS153" s="11" t="b">
        <f t="shared" ca="1" si="96"/>
        <v>0</v>
      </c>
      <c r="BT153" s="11" t="b">
        <f t="shared" ca="1" si="96"/>
        <v>0</v>
      </c>
      <c r="BU153" s="11" t="b">
        <f t="shared" ca="1" si="96"/>
        <v>0</v>
      </c>
      <c r="BX153" s="11" t="b">
        <f t="shared" ca="1" si="83"/>
        <v>0</v>
      </c>
      <c r="BY153" s="11" t="b">
        <f t="shared" si="90"/>
        <v>0</v>
      </c>
      <c r="BZ153" s="11" t="b">
        <f t="shared" ca="1" si="97"/>
        <v>0</v>
      </c>
      <c r="CA153" s="11" t="b">
        <f t="shared" ca="1" si="97"/>
        <v>0</v>
      </c>
      <c r="CB153" s="11" t="b">
        <f t="shared" ca="1" si="97"/>
        <v>0</v>
      </c>
      <c r="CC153" s="11" t="b">
        <f t="shared" ca="1" si="97"/>
        <v>0</v>
      </c>
      <c r="CD153" s="11" t="b">
        <f t="shared" ca="1" si="97"/>
        <v>0</v>
      </c>
      <c r="CE153" s="11" t="b">
        <f t="shared" ca="1" si="97"/>
        <v>0</v>
      </c>
      <c r="CF153" s="11" t="b">
        <f t="shared" ca="1" si="97"/>
        <v>0</v>
      </c>
      <c r="CG153" s="11" t="b">
        <f t="shared" ca="1" si="97"/>
        <v>0</v>
      </c>
      <c r="CH153" s="11" t="b">
        <f t="shared" ca="1" si="97"/>
        <v>0</v>
      </c>
      <c r="CI153" s="11" t="b">
        <f t="shared" ca="1" si="97"/>
        <v>0</v>
      </c>
      <c r="CJ153" s="11" t="b">
        <f t="shared" ca="1" si="97"/>
        <v>0</v>
      </c>
      <c r="CK153" s="11" t="b">
        <f t="shared" ca="1" si="97"/>
        <v>0</v>
      </c>
      <c r="CL153" s="11" t="b">
        <f t="shared" ca="1" si="97"/>
        <v>0</v>
      </c>
      <c r="CM153" s="11" t="b">
        <f t="shared" ca="1" si="97"/>
        <v>0</v>
      </c>
      <c r="CN153" s="11" t="b">
        <f t="shared" ca="1" si="91"/>
        <v>0</v>
      </c>
      <c r="CO153" s="11" t="b">
        <f t="shared" ca="1" si="84"/>
        <v>0</v>
      </c>
    </row>
    <row r="154" spans="1:94">
      <c r="A154" t="s">
        <v>992</v>
      </c>
      <c r="B154" t="s">
        <v>993</v>
      </c>
      <c r="C154" t="s">
        <v>802</v>
      </c>
      <c r="D154" t="s">
        <v>70</v>
      </c>
      <c r="E154" t="s">
        <v>71</v>
      </c>
      <c r="F154" t="s">
        <v>56</v>
      </c>
      <c r="G154" t="s">
        <v>72</v>
      </c>
      <c r="H154" t="s">
        <v>994</v>
      </c>
      <c r="I154" t="str">
        <f t="shared" si="78"/>
        <v>USA, Michigan</v>
      </c>
      <c r="J154" t="s">
        <v>59</v>
      </c>
      <c r="K154" t="s">
        <v>60</v>
      </c>
      <c r="L154">
        <v>3</v>
      </c>
      <c r="M154">
        <v>4</v>
      </c>
      <c r="N154">
        <v>2</v>
      </c>
      <c r="O154">
        <v>4</v>
      </c>
      <c r="P154">
        <v>3</v>
      </c>
      <c r="Q154">
        <v>4</v>
      </c>
      <c r="R154">
        <v>5</v>
      </c>
      <c r="S154">
        <v>1</v>
      </c>
      <c r="T154">
        <v>3</v>
      </c>
      <c r="V154">
        <v>4</v>
      </c>
      <c r="W154">
        <v>6</v>
      </c>
      <c r="X154">
        <v>5</v>
      </c>
      <c r="Y154">
        <v>6</v>
      </c>
      <c r="Z154">
        <v>6</v>
      </c>
      <c r="AA154">
        <v>6</v>
      </c>
      <c r="AB154">
        <v>5</v>
      </c>
      <c r="AC154">
        <v>1</v>
      </c>
      <c r="AD154">
        <v>5</v>
      </c>
      <c r="AE154" s="48">
        <f t="shared" si="89"/>
        <v>5.375</v>
      </c>
      <c r="AF154" s="35">
        <v>4</v>
      </c>
      <c r="AG154">
        <v>5</v>
      </c>
      <c r="AH154">
        <v>5</v>
      </c>
      <c r="AI154">
        <v>5</v>
      </c>
      <c r="AJ154">
        <v>5</v>
      </c>
      <c r="AK154">
        <v>5</v>
      </c>
      <c r="AL154">
        <v>5</v>
      </c>
      <c r="AM154">
        <v>5</v>
      </c>
      <c r="AN154" s="48">
        <f t="shared" si="85"/>
        <v>4.875</v>
      </c>
      <c r="AO154">
        <v>5</v>
      </c>
      <c r="AP154">
        <v>5</v>
      </c>
      <c r="AQ154">
        <v>5</v>
      </c>
      <c r="AR154">
        <v>4</v>
      </c>
      <c r="AS154">
        <v>4</v>
      </c>
      <c r="AT154">
        <v>6</v>
      </c>
      <c r="AU154" s="48">
        <f t="shared" si="86"/>
        <v>4.5999999999999996</v>
      </c>
      <c r="AV154">
        <v>5</v>
      </c>
      <c r="AW154">
        <f t="shared" si="79"/>
        <v>4.875</v>
      </c>
      <c r="AX154">
        <f t="shared" si="80"/>
        <v>1</v>
      </c>
      <c r="AY154">
        <f>AVERAGE(BA156,V154,W154,X154:AB154,AD154)</f>
        <v>5.375</v>
      </c>
      <c r="AZ154">
        <f t="shared" si="81"/>
        <v>1</v>
      </c>
      <c r="BA154" t="s">
        <v>282</v>
      </c>
      <c r="BB154" t="s">
        <v>672</v>
      </c>
      <c r="BC154" t="s">
        <v>995</v>
      </c>
      <c r="BD154">
        <v>2</v>
      </c>
      <c r="BF154">
        <f t="shared" si="82"/>
        <v>2</v>
      </c>
      <c r="BG154">
        <v>2</v>
      </c>
      <c r="BH154">
        <v>4</v>
      </c>
      <c r="BI154">
        <f t="shared" si="95"/>
        <v>1</v>
      </c>
      <c r="BJ154" t="s">
        <v>996</v>
      </c>
      <c r="BK154" t="s">
        <v>601</v>
      </c>
      <c r="BL154" s="1">
        <v>3.0439814814814821E-3</v>
      </c>
      <c r="BM154" t="s">
        <v>857</v>
      </c>
      <c r="BN154" s="5" t="s">
        <v>736</v>
      </c>
      <c r="BO154" s="5" t="s">
        <v>1162</v>
      </c>
      <c r="BP154" s="11" t="b">
        <f t="shared" ca="1" si="96"/>
        <v>0</v>
      </c>
      <c r="BQ154" s="11" t="b">
        <f t="shared" ca="1" si="96"/>
        <v>0</v>
      </c>
      <c r="BR154" s="11" t="b">
        <f t="shared" ca="1" si="96"/>
        <v>0</v>
      </c>
      <c r="BS154" s="11" t="b">
        <f t="shared" ca="1" si="96"/>
        <v>0</v>
      </c>
      <c r="BT154" s="11" t="b">
        <f t="shared" ca="1" si="96"/>
        <v>0</v>
      </c>
      <c r="BU154" s="11" t="b">
        <f t="shared" ca="1" si="96"/>
        <v>0</v>
      </c>
      <c r="BX154" s="11" t="b">
        <f t="shared" ca="1" si="83"/>
        <v>0</v>
      </c>
      <c r="BY154" s="11" t="b">
        <f t="shared" si="90"/>
        <v>0</v>
      </c>
      <c r="BZ154" s="11" t="b">
        <f t="shared" ca="1" si="97"/>
        <v>0</v>
      </c>
      <c r="CA154" s="11" t="b">
        <f t="shared" ca="1" si="97"/>
        <v>0</v>
      </c>
      <c r="CB154" s="11" t="b">
        <f t="shared" ca="1" si="97"/>
        <v>0</v>
      </c>
      <c r="CC154" s="11" t="b">
        <f t="shared" ca="1" si="97"/>
        <v>0</v>
      </c>
      <c r="CD154" s="11" t="b">
        <f t="shared" ca="1" si="97"/>
        <v>0</v>
      </c>
      <c r="CE154" s="11" t="b">
        <f t="shared" ca="1" si="97"/>
        <v>0</v>
      </c>
      <c r="CF154" s="11" t="b">
        <f t="shared" ca="1" si="97"/>
        <v>0</v>
      </c>
      <c r="CG154" s="11" t="b">
        <f t="shared" ca="1" si="97"/>
        <v>0</v>
      </c>
      <c r="CH154" s="11" t="b">
        <f t="shared" ca="1" si="97"/>
        <v>0</v>
      </c>
      <c r="CI154" s="11" t="b">
        <f t="shared" ca="1" si="97"/>
        <v>0</v>
      </c>
      <c r="CJ154" s="11" t="b">
        <f t="shared" ca="1" si="97"/>
        <v>0</v>
      </c>
      <c r="CK154" s="11" t="b">
        <f t="shared" ca="1" si="97"/>
        <v>0</v>
      </c>
      <c r="CL154" s="11" t="b">
        <f t="shared" ca="1" si="97"/>
        <v>0</v>
      </c>
      <c r="CM154" s="11" t="b">
        <f t="shared" ca="1" si="97"/>
        <v>0</v>
      </c>
      <c r="CN154" s="11" t="b">
        <f t="shared" ca="1" si="91"/>
        <v>0</v>
      </c>
      <c r="CO154" s="11" t="b">
        <f t="shared" ca="1" si="84"/>
        <v>0</v>
      </c>
    </row>
    <row r="155" spans="1:94">
      <c r="A155" t="s">
        <v>997</v>
      </c>
      <c r="B155" t="s">
        <v>998</v>
      </c>
      <c r="C155" t="s">
        <v>802</v>
      </c>
      <c r="D155" t="s">
        <v>81</v>
      </c>
      <c r="E155" t="s">
        <v>71</v>
      </c>
      <c r="F155" t="s">
        <v>83</v>
      </c>
      <c r="G155" t="s">
        <v>72</v>
      </c>
      <c r="H155" t="s">
        <v>125</v>
      </c>
      <c r="I155" t="str">
        <f t="shared" si="78"/>
        <v>United Kingdom</v>
      </c>
      <c r="J155" t="s">
        <v>74</v>
      </c>
      <c r="K155" t="s">
        <v>98</v>
      </c>
      <c r="L155">
        <v>5</v>
      </c>
      <c r="M155">
        <v>4</v>
      </c>
      <c r="N155">
        <v>5</v>
      </c>
      <c r="O155">
        <v>3</v>
      </c>
      <c r="P155">
        <v>5</v>
      </c>
      <c r="Q155">
        <v>4</v>
      </c>
      <c r="R155">
        <v>4</v>
      </c>
      <c r="S155">
        <v>1</v>
      </c>
      <c r="T155">
        <v>2</v>
      </c>
      <c r="V155">
        <v>5</v>
      </c>
      <c r="W155">
        <v>5</v>
      </c>
      <c r="X155">
        <v>5</v>
      </c>
      <c r="Y155">
        <v>6</v>
      </c>
      <c r="Z155">
        <v>5</v>
      </c>
      <c r="AA155">
        <v>5</v>
      </c>
      <c r="AB155">
        <v>3</v>
      </c>
      <c r="AC155">
        <v>2</v>
      </c>
      <c r="AD155">
        <v>4</v>
      </c>
      <c r="AE155" s="48">
        <f t="shared" si="89"/>
        <v>4.75</v>
      </c>
      <c r="AF155" s="35">
        <v>5</v>
      </c>
      <c r="AG155">
        <v>3</v>
      </c>
      <c r="AH155">
        <v>4</v>
      </c>
      <c r="AI155">
        <v>5</v>
      </c>
      <c r="AJ155">
        <v>6</v>
      </c>
      <c r="AK155">
        <v>5</v>
      </c>
      <c r="AL155">
        <v>5</v>
      </c>
      <c r="AM155">
        <v>5</v>
      </c>
      <c r="AN155" s="48">
        <f t="shared" si="85"/>
        <v>4.75</v>
      </c>
      <c r="AO155">
        <v>4</v>
      </c>
      <c r="AP155">
        <v>4</v>
      </c>
      <c r="AQ155">
        <v>4</v>
      </c>
      <c r="AR155">
        <v>4</v>
      </c>
      <c r="AS155">
        <v>4</v>
      </c>
      <c r="AT155">
        <v>6</v>
      </c>
      <c r="AU155" s="48">
        <f t="shared" si="86"/>
        <v>4</v>
      </c>
      <c r="AV155">
        <v>5</v>
      </c>
      <c r="AW155">
        <f t="shared" si="79"/>
        <v>4.75</v>
      </c>
      <c r="AX155">
        <f t="shared" si="80"/>
        <v>1</v>
      </c>
      <c r="AY155">
        <f t="shared" ref="AY155:AY177" si="98">AVERAGE(BK157,V155,W155,X155:AB155,AD155)</f>
        <v>4.75</v>
      </c>
      <c r="AZ155">
        <f t="shared" si="81"/>
        <v>1</v>
      </c>
      <c r="BA155" t="s">
        <v>297</v>
      </c>
      <c r="BB155" t="s">
        <v>198</v>
      </c>
      <c r="BC155" t="s">
        <v>397</v>
      </c>
      <c r="BD155">
        <v>0</v>
      </c>
      <c r="BE155" t="s">
        <v>1100</v>
      </c>
      <c r="BF155" t="str">
        <f t="shared" si="82"/>
        <v>no dialog file</v>
      </c>
      <c r="BG155">
        <v>1</v>
      </c>
      <c r="BH155">
        <v>1</v>
      </c>
      <c r="BI155">
        <f t="shared" si="95"/>
        <v>0</v>
      </c>
      <c r="BJ155" t="s">
        <v>999</v>
      </c>
      <c r="BK155" t="s">
        <v>301</v>
      </c>
      <c r="BL155" s="1">
        <v>4.8263888888888887E-3</v>
      </c>
      <c r="BM155" t="s">
        <v>1000</v>
      </c>
      <c r="BN155" s="5" t="s">
        <v>736</v>
      </c>
      <c r="BO155" s="5" t="s">
        <v>1163</v>
      </c>
      <c r="BP155" s="11" t="b">
        <f t="shared" ca="1" si="96"/>
        <v>0</v>
      </c>
      <c r="BQ155" s="11" t="b">
        <f t="shared" ca="1" si="96"/>
        <v>0</v>
      </c>
      <c r="BR155" s="11" t="b">
        <f t="shared" ca="1" si="96"/>
        <v>0</v>
      </c>
      <c r="BS155" s="11" t="b">
        <f t="shared" ca="1" si="96"/>
        <v>0</v>
      </c>
      <c r="BT155" s="11" t="b">
        <f t="shared" ca="1" si="96"/>
        <v>0</v>
      </c>
      <c r="BU155" s="11" t="b">
        <f t="shared" ca="1" si="96"/>
        <v>1</v>
      </c>
      <c r="BV155" s="5" t="s">
        <v>1128</v>
      </c>
      <c r="BX155" s="11" t="b">
        <f t="shared" ca="1" si="83"/>
        <v>1</v>
      </c>
      <c r="BY155" s="11" t="b">
        <f t="shared" si="90"/>
        <v>0</v>
      </c>
      <c r="BZ155" s="11" t="b">
        <f t="shared" ca="1" si="97"/>
        <v>0</v>
      </c>
      <c r="CA155" s="11" t="b">
        <f t="shared" ca="1" si="97"/>
        <v>0</v>
      </c>
      <c r="CB155" s="11" t="b">
        <f t="shared" ca="1" si="97"/>
        <v>0</v>
      </c>
      <c r="CC155" s="11" t="b">
        <f t="shared" ca="1" si="97"/>
        <v>0</v>
      </c>
      <c r="CD155" s="11" t="b">
        <f t="shared" ca="1" si="97"/>
        <v>0</v>
      </c>
      <c r="CE155" s="11" t="b">
        <f t="shared" ca="1" si="97"/>
        <v>0</v>
      </c>
      <c r="CF155" s="11" t="b">
        <f t="shared" ca="1" si="97"/>
        <v>0</v>
      </c>
      <c r="CG155" s="11" t="b">
        <f t="shared" ca="1" si="97"/>
        <v>0</v>
      </c>
      <c r="CH155" s="11" t="b">
        <f t="shared" ca="1" si="97"/>
        <v>0</v>
      </c>
      <c r="CI155" s="11" t="b">
        <f t="shared" ca="1" si="97"/>
        <v>0</v>
      </c>
      <c r="CJ155" s="11" t="b">
        <f t="shared" ca="1" si="97"/>
        <v>0</v>
      </c>
      <c r="CK155" s="11" t="b">
        <f t="shared" ca="1" si="97"/>
        <v>0</v>
      </c>
      <c r="CL155" s="11" t="b">
        <f t="shared" ca="1" si="97"/>
        <v>0</v>
      </c>
      <c r="CM155" s="11" t="b">
        <f t="shared" ca="1" si="97"/>
        <v>0</v>
      </c>
      <c r="CN155" s="11" t="b">
        <f t="shared" ca="1" si="91"/>
        <v>0</v>
      </c>
      <c r="CO155" s="11" t="b">
        <f t="shared" ca="1" si="84"/>
        <v>0</v>
      </c>
      <c r="CP155" t="s">
        <v>1001</v>
      </c>
    </row>
    <row r="156" spans="1:94">
      <c r="A156" t="s">
        <v>1002</v>
      </c>
      <c r="B156" t="s">
        <v>1003</v>
      </c>
      <c r="C156" t="s">
        <v>802</v>
      </c>
      <c r="D156" t="s">
        <v>70</v>
      </c>
      <c r="E156" t="s">
        <v>82</v>
      </c>
      <c r="F156" t="s">
        <v>132</v>
      </c>
      <c r="G156" t="s">
        <v>72</v>
      </c>
      <c r="H156" t="s">
        <v>84</v>
      </c>
      <c r="I156" t="str">
        <f t="shared" si="78"/>
        <v>United States</v>
      </c>
      <c r="J156" t="s">
        <v>74</v>
      </c>
      <c r="K156" t="s">
        <v>60</v>
      </c>
      <c r="L156">
        <v>2</v>
      </c>
      <c r="M156">
        <v>3</v>
      </c>
      <c r="N156">
        <v>3</v>
      </c>
      <c r="O156">
        <v>2</v>
      </c>
      <c r="P156">
        <v>3</v>
      </c>
      <c r="Q156">
        <v>4</v>
      </c>
      <c r="R156">
        <v>4</v>
      </c>
      <c r="S156">
        <v>1</v>
      </c>
      <c r="T156">
        <v>3</v>
      </c>
      <c r="V156">
        <v>2</v>
      </c>
      <c r="W156">
        <v>1</v>
      </c>
      <c r="X156">
        <v>2</v>
      </c>
      <c r="Y156">
        <v>5</v>
      </c>
      <c r="Z156">
        <v>2</v>
      </c>
      <c r="AA156">
        <v>6</v>
      </c>
      <c r="AB156">
        <v>3</v>
      </c>
      <c r="AC156">
        <v>2</v>
      </c>
      <c r="AD156">
        <v>4</v>
      </c>
      <c r="AE156" s="48">
        <f t="shared" si="89"/>
        <v>3.125</v>
      </c>
      <c r="AF156" s="35">
        <v>4</v>
      </c>
      <c r="AG156">
        <v>2</v>
      </c>
      <c r="AH156">
        <v>6</v>
      </c>
      <c r="AI156">
        <v>2</v>
      </c>
      <c r="AJ156">
        <v>6</v>
      </c>
      <c r="AK156">
        <v>6</v>
      </c>
      <c r="AL156">
        <v>4</v>
      </c>
      <c r="AM156">
        <v>3</v>
      </c>
      <c r="AN156" s="48">
        <f t="shared" si="85"/>
        <v>4.125</v>
      </c>
      <c r="AO156">
        <v>1</v>
      </c>
      <c r="AP156">
        <v>1</v>
      </c>
      <c r="AQ156">
        <v>2</v>
      </c>
      <c r="AR156">
        <v>1</v>
      </c>
      <c r="AS156">
        <v>1</v>
      </c>
      <c r="AT156">
        <v>6</v>
      </c>
      <c r="AU156" s="48">
        <f t="shared" si="86"/>
        <v>1.2</v>
      </c>
      <c r="AV156">
        <v>6</v>
      </c>
      <c r="AW156">
        <f t="shared" si="79"/>
        <v>4.125</v>
      </c>
      <c r="AX156">
        <f t="shared" si="80"/>
        <v>1</v>
      </c>
      <c r="AY156">
        <f t="shared" si="98"/>
        <v>3.125</v>
      </c>
      <c r="AZ156">
        <f t="shared" si="81"/>
        <v>1</v>
      </c>
      <c r="BA156" t="s">
        <v>61</v>
      </c>
      <c r="BB156" t="s">
        <v>139</v>
      </c>
      <c r="BC156" t="s">
        <v>140</v>
      </c>
      <c r="BD156">
        <v>2</v>
      </c>
      <c r="BF156">
        <f t="shared" si="82"/>
        <v>2</v>
      </c>
      <c r="BG156">
        <v>1</v>
      </c>
      <c r="BH156">
        <v>2</v>
      </c>
      <c r="BI156">
        <f t="shared" si="95"/>
        <v>1</v>
      </c>
      <c r="BJ156" t="s">
        <v>181</v>
      </c>
      <c r="BK156" t="s">
        <v>65</v>
      </c>
      <c r="BL156" s="1">
        <v>3.4375E-3</v>
      </c>
      <c r="BM156" s="2"/>
      <c r="BN156" s="5" t="s">
        <v>1041</v>
      </c>
      <c r="BP156" s="11" t="b">
        <f t="shared" ca="1" si="96"/>
        <v>0</v>
      </c>
      <c r="BQ156" s="11" t="b">
        <f t="shared" ca="1" si="96"/>
        <v>0</v>
      </c>
      <c r="BR156" s="11" t="b">
        <f t="shared" ca="1" si="96"/>
        <v>0</v>
      </c>
      <c r="BS156" s="11" t="b">
        <f t="shared" ca="1" si="96"/>
        <v>0</v>
      </c>
      <c r="BT156" s="11" t="b">
        <f t="shared" ca="1" si="96"/>
        <v>0</v>
      </c>
      <c r="BU156" s="11" t="b">
        <f t="shared" ca="1" si="96"/>
        <v>0</v>
      </c>
      <c r="BX156" s="11" t="b">
        <f t="shared" ca="1" si="83"/>
        <v>0</v>
      </c>
      <c r="BY156" s="11" t="b">
        <f t="shared" si="90"/>
        <v>0</v>
      </c>
      <c r="BZ156" s="11" t="b">
        <f t="shared" ca="1" si="97"/>
        <v>0</v>
      </c>
      <c r="CA156" s="11" t="b">
        <f t="shared" ca="1" si="97"/>
        <v>0</v>
      </c>
      <c r="CB156" s="11" t="b">
        <f t="shared" ca="1" si="97"/>
        <v>0</v>
      </c>
      <c r="CC156" s="11" t="b">
        <f t="shared" ca="1" si="97"/>
        <v>0</v>
      </c>
      <c r="CD156" s="11" t="b">
        <f t="shared" ca="1" si="97"/>
        <v>0</v>
      </c>
      <c r="CE156" s="11" t="b">
        <f t="shared" ca="1" si="97"/>
        <v>0</v>
      </c>
      <c r="CF156" s="11" t="b">
        <f t="shared" ca="1" si="97"/>
        <v>0</v>
      </c>
      <c r="CG156" s="11" t="b">
        <f t="shared" ca="1" si="97"/>
        <v>0</v>
      </c>
      <c r="CH156" s="11" t="b">
        <f t="shared" ca="1" si="97"/>
        <v>0</v>
      </c>
      <c r="CI156" s="11" t="b">
        <f t="shared" ca="1" si="97"/>
        <v>0</v>
      </c>
      <c r="CJ156" s="11" t="b">
        <f t="shared" ca="1" si="97"/>
        <v>0</v>
      </c>
      <c r="CK156" s="11" t="b">
        <f t="shared" ca="1" si="97"/>
        <v>0</v>
      </c>
      <c r="CL156" s="11" t="b">
        <f t="shared" ca="1" si="97"/>
        <v>0</v>
      </c>
      <c r="CM156" s="11" t="b">
        <f t="shared" ca="1" si="97"/>
        <v>0</v>
      </c>
      <c r="CN156" s="11" t="b">
        <f t="shared" ca="1" si="91"/>
        <v>0</v>
      </c>
      <c r="CO156" s="11" t="b">
        <f t="shared" ca="1" si="84"/>
        <v>0</v>
      </c>
    </row>
    <row r="157" spans="1:94">
      <c r="A157" t="s">
        <v>68</v>
      </c>
      <c r="B157" t="s">
        <v>69</v>
      </c>
      <c r="C157" t="s">
        <v>53</v>
      </c>
      <c r="D157" t="s">
        <v>70</v>
      </c>
      <c r="E157" t="s">
        <v>71</v>
      </c>
      <c r="F157" t="s">
        <v>56</v>
      </c>
      <c r="G157" t="s">
        <v>72</v>
      </c>
      <c r="H157" t="s">
        <v>73</v>
      </c>
      <c r="I157" t="str">
        <f t="shared" si="78"/>
        <v>USA</v>
      </c>
      <c r="J157" t="s">
        <v>74</v>
      </c>
      <c r="K157" t="s">
        <v>60</v>
      </c>
      <c r="L157">
        <v>0</v>
      </c>
      <c r="M157">
        <v>1</v>
      </c>
      <c r="N157">
        <v>3</v>
      </c>
      <c r="O157">
        <v>0</v>
      </c>
      <c r="P157">
        <v>5</v>
      </c>
      <c r="Q157">
        <v>3</v>
      </c>
      <c r="R157">
        <v>1</v>
      </c>
      <c r="S157">
        <v>1</v>
      </c>
      <c r="T157">
        <v>3</v>
      </c>
      <c r="V157">
        <v>0</v>
      </c>
      <c r="W157">
        <v>5</v>
      </c>
      <c r="X157">
        <v>1</v>
      </c>
      <c r="Y157">
        <v>0</v>
      </c>
      <c r="Z157">
        <v>2</v>
      </c>
      <c r="AA157">
        <v>1</v>
      </c>
      <c r="AB157">
        <v>0</v>
      </c>
      <c r="AC157">
        <v>0</v>
      </c>
      <c r="AD157">
        <v>6</v>
      </c>
      <c r="AE157" s="48">
        <f t="shared" si="89"/>
        <v>1.875</v>
      </c>
      <c r="AF157" s="35">
        <v>1</v>
      </c>
      <c r="AG157">
        <v>4</v>
      </c>
      <c r="AH157">
        <v>4</v>
      </c>
      <c r="AI157">
        <v>5</v>
      </c>
      <c r="AJ157">
        <v>6</v>
      </c>
      <c r="AK157">
        <v>2</v>
      </c>
      <c r="AL157">
        <v>5</v>
      </c>
      <c r="AM157">
        <v>0</v>
      </c>
      <c r="AN157" s="48">
        <f t="shared" si="85"/>
        <v>3.375</v>
      </c>
      <c r="AO157">
        <v>5</v>
      </c>
      <c r="AP157">
        <v>5</v>
      </c>
      <c r="AQ157">
        <v>5</v>
      </c>
      <c r="AR157">
        <v>5</v>
      </c>
      <c r="AS157">
        <v>4</v>
      </c>
      <c r="AT157">
        <v>6</v>
      </c>
      <c r="AU157" s="48">
        <f t="shared" si="86"/>
        <v>4.8</v>
      </c>
      <c r="AV157">
        <v>0</v>
      </c>
      <c r="AW157">
        <f t="shared" si="79"/>
        <v>3.375</v>
      </c>
      <c r="AX157">
        <f t="shared" si="80"/>
        <v>1</v>
      </c>
      <c r="AY157">
        <f t="shared" si="98"/>
        <v>1.875</v>
      </c>
      <c r="AZ157">
        <f t="shared" si="81"/>
        <v>0</v>
      </c>
      <c r="BA157" t="s">
        <v>61</v>
      </c>
      <c r="BB157" t="s">
        <v>75</v>
      </c>
      <c r="BC157" t="s">
        <v>76</v>
      </c>
      <c r="BD157">
        <v>1</v>
      </c>
      <c r="BF157">
        <f t="shared" si="82"/>
        <v>1</v>
      </c>
      <c r="BG157">
        <v>1</v>
      </c>
      <c r="BH157">
        <v>3</v>
      </c>
      <c r="BI157">
        <v>1</v>
      </c>
      <c r="BJ157" t="s">
        <v>77</v>
      </c>
      <c r="BK157" t="s">
        <v>65</v>
      </c>
      <c r="BL157" s="1">
        <v>4.1319444444444442E-3</v>
      </c>
      <c r="BN157" s="5" t="s">
        <v>1041</v>
      </c>
      <c r="BP157" s="11" t="b">
        <f t="shared" ca="1" si="96"/>
        <v>0</v>
      </c>
      <c r="BQ157" s="11" t="b">
        <f t="shared" ca="1" si="96"/>
        <v>0</v>
      </c>
      <c r="BR157" s="11" t="b">
        <f t="shared" ca="1" si="96"/>
        <v>0</v>
      </c>
      <c r="BS157" s="11" t="b">
        <f t="shared" ca="1" si="96"/>
        <v>0</v>
      </c>
      <c r="BT157" s="11" t="b">
        <f t="shared" ca="1" si="96"/>
        <v>0</v>
      </c>
      <c r="BU157" s="11" t="b">
        <f t="shared" ca="1" si="96"/>
        <v>0</v>
      </c>
      <c r="BX157" s="11" t="b">
        <f t="shared" ca="1" si="83"/>
        <v>0</v>
      </c>
      <c r="BY157" s="11" t="b">
        <f t="shared" si="90"/>
        <v>0</v>
      </c>
      <c r="BZ157" s="11" t="b">
        <f t="shared" ca="1" si="97"/>
        <v>0</v>
      </c>
      <c r="CA157" s="11" t="b">
        <f t="shared" ca="1" si="97"/>
        <v>0</v>
      </c>
      <c r="CB157" s="11" t="b">
        <f t="shared" ca="1" si="97"/>
        <v>0</v>
      </c>
      <c r="CC157" s="11" t="b">
        <f t="shared" ca="1" si="97"/>
        <v>0</v>
      </c>
      <c r="CD157" s="11" t="b">
        <f t="shared" ca="1" si="97"/>
        <v>0</v>
      </c>
      <c r="CE157" s="11" t="b">
        <f t="shared" ca="1" si="97"/>
        <v>0</v>
      </c>
      <c r="CF157" s="11" t="b">
        <f t="shared" ca="1" si="97"/>
        <v>0</v>
      </c>
      <c r="CG157" s="11" t="b">
        <f t="shared" ca="1" si="97"/>
        <v>0</v>
      </c>
      <c r="CH157" s="11" t="b">
        <f t="shared" ca="1" si="97"/>
        <v>0</v>
      </c>
      <c r="CI157" s="11" t="b">
        <f t="shared" ca="1" si="97"/>
        <v>0</v>
      </c>
      <c r="CJ157" s="11" t="b">
        <f t="shared" ca="1" si="97"/>
        <v>0</v>
      </c>
      <c r="CK157" s="11" t="b">
        <f t="shared" ca="1" si="97"/>
        <v>0</v>
      </c>
      <c r="CL157" s="11" t="b">
        <f t="shared" ca="1" si="97"/>
        <v>0</v>
      </c>
      <c r="CM157" s="11" t="b">
        <f t="shared" ca="1" si="97"/>
        <v>0</v>
      </c>
      <c r="CN157" s="11" t="b">
        <f t="shared" ca="1" si="91"/>
        <v>0</v>
      </c>
      <c r="CO157" s="11" t="b">
        <f t="shared" ca="1" si="84"/>
        <v>0</v>
      </c>
      <c r="CP157" t="s">
        <v>78</v>
      </c>
    </row>
    <row r="158" spans="1:94">
      <c r="A158" t="s">
        <v>79</v>
      </c>
      <c r="B158" t="s">
        <v>80</v>
      </c>
      <c r="C158" t="s">
        <v>53</v>
      </c>
      <c r="D158" t="s">
        <v>81</v>
      </c>
      <c r="E158" t="s">
        <v>82</v>
      </c>
      <c r="F158" t="s">
        <v>83</v>
      </c>
      <c r="G158" t="s">
        <v>72</v>
      </c>
      <c r="H158" t="s">
        <v>84</v>
      </c>
      <c r="I158" t="str">
        <f t="shared" si="78"/>
        <v>United States</v>
      </c>
      <c r="J158" t="s">
        <v>74</v>
      </c>
      <c r="K158" t="s">
        <v>85</v>
      </c>
      <c r="L158">
        <v>3</v>
      </c>
      <c r="M158">
        <v>2</v>
      </c>
      <c r="N158">
        <v>2</v>
      </c>
      <c r="O158">
        <v>2</v>
      </c>
      <c r="P158">
        <v>3</v>
      </c>
      <c r="Q158">
        <v>4</v>
      </c>
      <c r="R158">
        <v>2</v>
      </c>
      <c r="S158">
        <v>1</v>
      </c>
      <c r="T158">
        <v>3</v>
      </c>
      <c r="V158">
        <v>6</v>
      </c>
      <c r="W158">
        <v>6</v>
      </c>
      <c r="X158">
        <v>6</v>
      </c>
      <c r="Y158">
        <v>6</v>
      </c>
      <c r="Z158">
        <v>6</v>
      </c>
      <c r="AA158">
        <v>6</v>
      </c>
      <c r="AB158">
        <v>3</v>
      </c>
      <c r="AC158">
        <v>1</v>
      </c>
      <c r="AD158">
        <v>5</v>
      </c>
      <c r="AE158" s="48">
        <f t="shared" si="89"/>
        <v>5.5</v>
      </c>
      <c r="AF158" s="35">
        <v>6</v>
      </c>
      <c r="AG158">
        <v>3</v>
      </c>
      <c r="AH158">
        <v>6</v>
      </c>
      <c r="AI158">
        <v>5</v>
      </c>
      <c r="AJ158">
        <v>6</v>
      </c>
      <c r="AK158">
        <v>6</v>
      </c>
      <c r="AL158">
        <v>6</v>
      </c>
      <c r="AM158">
        <v>0</v>
      </c>
      <c r="AN158" s="48">
        <f t="shared" si="85"/>
        <v>4.75</v>
      </c>
      <c r="AO158">
        <v>6</v>
      </c>
      <c r="AP158">
        <v>6</v>
      </c>
      <c r="AQ158">
        <v>6</v>
      </c>
      <c r="AR158">
        <v>6</v>
      </c>
      <c r="AS158">
        <v>6</v>
      </c>
      <c r="AT158">
        <v>6</v>
      </c>
      <c r="AU158" s="48">
        <f t="shared" si="86"/>
        <v>6</v>
      </c>
      <c r="AV158">
        <v>0</v>
      </c>
      <c r="AW158">
        <f t="shared" si="79"/>
        <v>4.75</v>
      </c>
      <c r="AX158">
        <f t="shared" si="80"/>
        <v>1</v>
      </c>
      <c r="AY158">
        <f t="shared" si="98"/>
        <v>5.5</v>
      </c>
      <c r="AZ158">
        <f t="shared" si="81"/>
        <v>1</v>
      </c>
      <c r="BA158" t="s">
        <v>86</v>
      </c>
      <c r="BB158" t="s">
        <v>87</v>
      </c>
      <c r="BC158" t="s">
        <v>88</v>
      </c>
      <c r="BD158">
        <v>2</v>
      </c>
      <c r="BF158">
        <f t="shared" si="82"/>
        <v>2</v>
      </c>
      <c r="BG158">
        <v>1</v>
      </c>
      <c r="BH158">
        <v>3</v>
      </c>
      <c r="BI158">
        <v>1</v>
      </c>
      <c r="BJ158" t="s">
        <v>89</v>
      </c>
      <c r="BK158" t="s">
        <v>90</v>
      </c>
      <c r="BL158" s="1">
        <v>2.3726851851851851E-3</v>
      </c>
      <c r="BM158" t="s">
        <v>91</v>
      </c>
      <c r="BN158" s="5" t="s">
        <v>736</v>
      </c>
      <c r="BO158" s="5" t="s">
        <v>1148</v>
      </c>
      <c r="BP158" s="11" t="b">
        <f t="shared" ca="1" si="96"/>
        <v>0</v>
      </c>
      <c r="BQ158" s="11" t="b">
        <f t="shared" ca="1" si="96"/>
        <v>0</v>
      </c>
      <c r="BR158" s="11" t="b">
        <f t="shared" ca="1" si="96"/>
        <v>0</v>
      </c>
      <c r="BS158" s="11" t="b">
        <f t="shared" ca="1" si="96"/>
        <v>0</v>
      </c>
      <c r="BT158" s="11" t="b">
        <f t="shared" ca="1" si="96"/>
        <v>1</v>
      </c>
      <c r="BU158" s="11" t="b">
        <f t="shared" ca="1" si="96"/>
        <v>0</v>
      </c>
      <c r="BX158" s="11" t="b">
        <f t="shared" ca="1" si="83"/>
        <v>0</v>
      </c>
      <c r="BY158" s="11" t="b">
        <f t="shared" si="90"/>
        <v>0</v>
      </c>
      <c r="BZ158" s="11" t="b">
        <f t="shared" ca="1" si="97"/>
        <v>0</v>
      </c>
      <c r="CA158" s="11" t="b">
        <f t="shared" ca="1" si="97"/>
        <v>0</v>
      </c>
      <c r="CB158" s="11" t="b">
        <f t="shared" ca="1" si="97"/>
        <v>0</v>
      </c>
      <c r="CC158" s="11" t="b">
        <f t="shared" ca="1" si="97"/>
        <v>0</v>
      </c>
      <c r="CD158" s="11" t="b">
        <f t="shared" ca="1" si="97"/>
        <v>0</v>
      </c>
      <c r="CE158" s="11" t="b">
        <f t="shared" ca="1" si="97"/>
        <v>0</v>
      </c>
      <c r="CF158" s="11" t="b">
        <f t="shared" ca="1" si="97"/>
        <v>0</v>
      </c>
      <c r="CG158" s="11" t="b">
        <f t="shared" ca="1" si="97"/>
        <v>0</v>
      </c>
      <c r="CH158" s="11" t="b">
        <f t="shared" ca="1" si="97"/>
        <v>0</v>
      </c>
      <c r="CI158" s="11" t="b">
        <f t="shared" ca="1" si="97"/>
        <v>0</v>
      </c>
      <c r="CJ158" s="11" t="b">
        <f t="shared" ca="1" si="97"/>
        <v>0</v>
      </c>
      <c r="CK158" s="11" t="b">
        <f t="shared" ca="1" si="97"/>
        <v>0</v>
      </c>
      <c r="CL158" s="11" t="b">
        <f t="shared" ca="1" si="97"/>
        <v>0</v>
      </c>
      <c r="CM158" s="11" t="b">
        <f t="shared" ca="1" si="97"/>
        <v>0</v>
      </c>
      <c r="CN158" s="11" t="b">
        <f t="shared" ca="1" si="91"/>
        <v>0</v>
      </c>
      <c r="CO158" s="11" t="b">
        <f t="shared" ca="1" si="84"/>
        <v>0</v>
      </c>
      <c r="CP158" t="s">
        <v>92</v>
      </c>
    </row>
    <row r="159" spans="1:94">
      <c r="A159" t="s">
        <v>93</v>
      </c>
      <c r="B159" t="s">
        <v>94</v>
      </c>
      <c r="C159" t="s">
        <v>53</v>
      </c>
      <c r="D159" t="s">
        <v>70</v>
      </c>
      <c r="E159" t="s">
        <v>95</v>
      </c>
      <c r="F159" t="s">
        <v>56</v>
      </c>
      <c r="G159" t="s">
        <v>96</v>
      </c>
      <c r="H159" t="s">
        <v>97</v>
      </c>
      <c r="I159" t="str">
        <f t="shared" si="78"/>
        <v>uk</v>
      </c>
      <c r="J159" t="s">
        <v>74</v>
      </c>
      <c r="K159" t="s">
        <v>98</v>
      </c>
      <c r="L159">
        <v>4</v>
      </c>
      <c r="M159">
        <v>4</v>
      </c>
      <c r="N159">
        <v>4</v>
      </c>
      <c r="O159">
        <v>2</v>
      </c>
      <c r="P159">
        <v>5</v>
      </c>
      <c r="Q159">
        <v>5</v>
      </c>
      <c r="R159">
        <v>5</v>
      </c>
      <c r="S159">
        <v>1</v>
      </c>
      <c r="T159">
        <v>2</v>
      </c>
      <c r="V159">
        <v>2</v>
      </c>
      <c r="W159">
        <v>5</v>
      </c>
      <c r="X159">
        <v>2</v>
      </c>
      <c r="Y159">
        <v>3</v>
      </c>
      <c r="Z159">
        <v>0</v>
      </c>
      <c r="AA159">
        <v>3</v>
      </c>
      <c r="AB159">
        <v>1</v>
      </c>
      <c r="AC159">
        <v>6</v>
      </c>
      <c r="AD159">
        <v>0</v>
      </c>
      <c r="AE159" s="48">
        <f t="shared" si="89"/>
        <v>2</v>
      </c>
      <c r="AF159" s="35">
        <v>2</v>
      </c>
      <c r="AG159">
        <v>2</v>
      </c>
      <c r="AH159">
        <v>0</v>
      </c>
      <c r="AI159">
        <v>0</v>
      </c>
      <c r="AJ159">
        <v>5</v>
      </c>
      <c r="AK159">
        <v>1</v>
      </c>
      <c r="AL159">
        <v>1</v>
      </c>
      <c r="AM159">
        <v>0</v>
      </c>
      <c r="AN159" s="48">
        <f t="shared" si="85"/>
        <v>1.375</v>
      </c>
      <c r="AO159">
        <v>0</v>
      </c>
      <c r="AP159">
        <v>1</v>
      </c>
      <c r="AQ159">
        <v>0</v>
      </c>
      <c r="AR159">
        <v>0</v>
      </c>
      <c r="AS159">
        <v>0</v>
      </c>
      <c r="AT159">
        <v>6</v>
      </c>
      <c r="AU159" s="48">
        <f t="shared" si="86"/>
        <v>0.2</v>
      </c>
      <c r="AV159">
        <v>0</v>
      </c>
      <c r="AW159">
        <f t="shared" si="79"/>
        <v>1.375</v>
      </c>
      <c r="AX159">
        <f t="shared" si="80"/>
        <v>0</v>
      </c>
      <c r="AY159">
        <f t="shared" si="98"/>
        <v>2</v>
      </c>
      <c r="AZ159">
        <f t="shared" si="81"/>
        <v>0</v>
      </c>
      <c r="BA159" t="s">
        <v>86</v>
      </c>
      <c r="BB159" t="s">
        <v>75</v>
      </c>
      <c r="BC159" t="s">
        <v>99</v>
      </c>
      <c r="BD159">
        <v>3</v>
      </c>
      <c r="BF159">
        <f t="shared" si="82"/>
        <v>3</v>
      </c>
      <c r="BG159">
        <v>1</v>
      </c>
      <c r="BH159">
        <v>5</v>
      </c>
      <c r="BI159">
        <v>1</v>
      </c>
      <c r="BJ159" t="s">
        <v>100</v>
      </c>
      <c r="BK159" t="s">
        <v>90</v>
      </c>
      <c r="BL159" s="1">
        <v>2.9745370370370373E-3</v>
      </c>
      <c r="BN159" s="5" t="s">
        <v>1041</v>
      </c>
      <c r="BP159" s="11" t="b">
        <f t="shared" ca="1" si="96"/>
        <v>0</v>
      </c>
      <c r="BQ159" s="11" t="b">
        <f t="shared" ca="1" si="96"/>
        <v>0</v>
      </c>
      <c r="BR159" s="11" t="b">
        <f t="shared" ca="1" si="96"/>
        <v>0</v>
      </c>
      <c r="BS159" s="11" t="b">
        <f t="shared" ca="1" si="96"/>
        <v>0</v>
      </c>
      <c r="BT159" s="11" t="b">
        <f t="shared" ca="1" si="96"/>
        <v>0</v>
      </c>
      <c r="BU159" s="11" t="b">
        <f t="shared" ca="1" si="96"/>
        <v>0</v>
      </c>
      <c r="BX159" s="11" t="b">
        <f t="shared" ca="1" si="83"/>
        <v>0</v>
      </c>
      <c r="BY159" s="11" t="b">
        <f t="shared" si="90"/>
        <v>0</v>
      </c>
      <c r="BZ159" s="11" t="b">
        <f t="shared" ca="1" si="97"/>
        <v>0</v>
      </c>
      <c r="CA159" s="11" t="b">
        <f t="shared" ca="1" si="97"/>
        <v>0</v>
      </c>
      <c r="CB159" s="11" t="b">
        <f t="shared" ca="1" si="97"/>
        <v>0</v>
      </c>
      <c r="CC159" s="11" t="b">
        <f t="shared" ca="1" si="97"/>
        <v>0</v>
      </c>
      <c r="CD159" s="11" t="b">
        <f t="shared" ca="1" si="97"/>
        <v>0</v>
      </c>
      <c r="CE159" s="11" t="b">
        <f t="shared" ca="1" si="97"/>
        <v>0</v>
      </c>
      <c r="CF159" s="11" t="b">
        <f t="shared" ca="1" si="97"/>
        <v>0</v>
      </c>
      <c r="CG159" s="11" t="b">
        <f t="shared" ca="1" si="97"/>
        <v>0</v>
      </c>
      <c r="CH159" s="11" t="b">
        <f t="shared" ca="1" si="97"/>
        <v>0</v>
      </c>
      <c r="CI159" s="11" t="b">
        <f t="shared" ca="1" si="97"/>
        <v>0</v>
      </c>
      <c r="CJ159" s="11" t="b">
        <f t="shared" ca="1" si="97"/>
        <v>0</v>
      </c>
      <c r="CK159" s="11" t="b">
        <f t="shared" ca="1" si="97"/>
        <v>0</v>
      </c>
      <c r="CL159" s="11" t="b">
        <f t="shared" ca="1" si="97"/>
        <v>0</v>
      </c>
      <c r="CM159" s="11" t="b">
        <f t="shared" ca="1" si="97"/>
        <v>0</v>
      </c>
      <c r="CN159" s="11" t="b">
        <f t="shared" ca="1" si="91"/>
        <v>0</v>
      </c>
      <c r="CO159" s="11" t="b">
        <f t="shared" ca="1" si="84"/>
        <v>0</v>
      </c>
    </row>
    <row r="160" spans="1:94">
      <c r="A160" t="s">
        <v>101</v>
      </c>
      <c r="B160" t="s">
        <v>102</v>
      </c>
      <c r="C160" t="s">
        <v>53</v>
      </c>
      <c r="D160" t="s">
        <v>70</v>
      </c>
      <c r="E160" t="s">
        <v>71</v>
      </c>
      <c r="F160" t="s">
        <v>56</v>
      </c>
      <c r="G160" t="s">
        <v>72</v>
      </c>
      <c r="H160" t="s">
        <v>73</v>
      </c>
      <c r="I160" t="str">
        <f t="shared" si="78"/>
        <v>USA</v>
      </c>
      <c r="J160" t="s">
        <v>59</v>
      </c>
      <c r="K160" t="s">
        <v>103</v>
      </c>
      <c r="L160">
        <v>2</v>
      </c>
      <c r="M160">
        <v>3</v>
      </c>
      <c r="N160">
        <v>6</v>
      </c>
      <c r="O160">
        <v>2</v>
      </c>
      <c r="P160">
        <v>1</v>
      </c>
      <c r="Q160">
        <v>2</v>
      </c>
      <c r="R160">
        <v>3</v>
      </c>
      <c r="S160">
        <v>1</v>
      </c>
      <c r="T160">
        <v>3</v>
      </c>
      <c r="V160">
        <v>6</v>
      </c>
      <c r="W160">
        <v>6</v>
      </c>
      <c r="X160">
        <v>5</v>
      </c>
      <c r="Y160">
        <v>6</v>
      </c>
      <c r="Z160">
        <v>6</v>
      </c>
      <c r="AA160">
        <v>6</v>
      </c>
      <c r="AB160">
        <v>5</v>
      </c>
      <c r="AC160">
        <v>0</v>
      </c>
      <c r="AD160">
        <v>6</v>
      </c>
      <c r="AE160" s="48">
        <f t="shared" si="89"/>
        <v>5.75</v>
      </c>
      <c r="AF160" s="35">
        <v>5</v>
      </c>
      <c r="AG160">
        <v>4</v>
      </c>
      <c r="AH160">
        <v>6</v>
      </c>
      <c r="AI160">
        <v>3</v>
      </c>
      <c r="AJ160">
        <v>5</v>
      </c>
      <c r="AK160">
        <v>6</v>
      </c>
      <c r="AL160">
        <v>6</v>
      </c>
      <c r="AM160">
        <v>3</v>
      </c>
      <c r="AN160" s="48">
        <f t="shared" si="85"/>
        <v>4.75</v>
      </c>
      <c r="AO160">
        <v>4</v>
      </c>
      <c r="AP160">
        <v>4</v>
      </c>
      <c r="AQ160">
        <v>5</v>
      </c>
      <c r="AR160">
        <v>5</v>
      </c>
      <c r="AS160">
        <v>5</v>
      </c>
      <c r="AT160">
        <v>6</v>
      </c>
      <c r="AU160" s="48">
        <f t="shared" si="86"/>
        <v>4.5999999999999996</v>
      </c>
      <c r="AV160">
        <v>2</v>
      </c>
      <c r="AW160">
        <f t="shared" si="79"/>
        <v>4.75</v>
      </c>
      <c r="AX160">
        <f t="shared" si="80"/>
        <v>1</v>
      </c>
      <c r="AY160">
        <f t="shared" si="98"/>
        <v>5.75</v>
      </c>
      <c r="AZ160">
        <f t="shared" si="81"/>
        <v>1</v>
      </c>
      <c r="BA160" t="s">
        <v>86</v>
      </c>
      <c r="BB160" t="s">
        <v>104</v>
      </c>
      <c r="BC160" t="s">
        <v>105</v>
      </c>
      <c r="BD160">
        <v>2</v>
      </c>
      <c r="BF160">
        <f t="shared" si="82"/>
        <v>2</v>
      </c>
      <c r="BG160">
        <v>1</v>
      </c>
      <c r="BH160">
        <v>2</v>
      </c>
      <c r="BI160">
        <v>1</v>
      </c>
      <c r="BJ160" t="s">
        <v>106</v>
      </c>
      <c r="BK160" t="s">
        <v>90</v>
      </c>
      <c r="BL160" s="1">
        <v>1.9675925925925928E-3</v>
      </c>
      <c r="BN160" s="5" t="s">
        <v>1041</v>
      </c>
      <c r="BP160" s="11" t="b">
        <f t="shared" ca="1" si="96"/>
        <v>0</v>
      </c>
      <c r="BQ160" s="11" t="b">
        <f t="shared" ca="1" si="96"/>
        <v>0</v>
      </c>
      <c r="BR160" s="11" t="b">
        <f t="shared" ca="1" si="96"/>
        <v>0</v>
      </c>
      <c r="BS160" s="11" t="b">
        <f t="shared" ca="1" si="96"/>
        <v>0</v>
      </c>
      <c r="BT160" s="11" t="b">
        <f t="shared" ca="1" si="96"/>
        <v>0</v>
      </c>
      <c r="BU160" s="11" t="b">
        <f t="shared" ca="1" si="96"/>
        <v>0</v>
      </c>
      <c r="BX160" s="11" t="b">
        <f t="shared" ca="1" si="83"/>
        <v>0</v>
      </c>
      <c r="BY160" s="11" t="b">
        <f t="shared" si="90"/>
        <v>0</v>
      </c>
      <c r="BZ160" s="11" t="b">
        <f t="shared" ca="1" si="97"/>
        <v>0</v>
      </c>
      <c r="CA160" s="11" t="b">
        <f t="shared" ca="1" si="97"/>
        <v>0</v>
      </c>
      <c r="CB160" s="11" t="b">
        <f t="shared" ca="1" si="97"/>
        <v>0</v>
      </c>
      <c r="CC160" s="11" t="b">
        <f t="shared" ca="1" si="97"/>
        <v>0</v>
      </c>
      <c r="CD160" s="11" t="b">
        <f t="shared" ca="1" si="97"/>
        <v>0</v>
      </c>
      <c r="CE160" s="11" t="b">
        <f t="shared" ca="1" si="97"/>
        <v>0</v>
      </c>
      <c r="CF160" s="11" t="b">
        <f t="shared" ca="1" si="97"/>
        <v>0</v>
      </c>
      <c r="CG160" s="11" t="b">
        <f t="shared" ca="1" si="97"/>
        <v>0</v>
      </c>
      <c r="CH160" s="11" t="b">
        <f t="shared" ca="1" si="97"/>
        <v>0</v>
      </c>
      <c r="CI160" s="11" t="b">
        <f t="shared" ca="1" si="97"/>
        <v>0</v>
      </c>
      <c r="CJ160" s="11" t="b">
        <f t="shared" ca="1" si="97"/>
        <v>0</v>
      </c>
      <c r="CK160" s="11" t="b">
        <f t="shared" ca="1" si="97"/>
        <v>0</v>
      </c>
      <c r="CL160" s="11" t="b">
        <f t="shared" ca="1" si="97"/>
        <v>0</v>
      </c>
      <c r="CM160" s="11" t="b">
        <f t="shared" ca="1" si="97"/>
        <v>0</v>
      </c>
      <c r="CN160" s="11" t="b">
        <f t="shared" ca="1" si="91"/>
        <v>0</v>
      </c>
      <c r="CO160" s="11" t="b">
        <f t="shared" ca="1" si="84"/>
        <v>0</v>
      </c>
    </row>
    <row r="161" spans="1:94">
      <c r="A161" t="s">
        <v>107</v>
      </c>
      <c r="B161" t="s">
        <v>108</v>
      </c>
      <c r="C161" t="s">
        <v>53</v>
      </c>
      <c r="D161" t="s">
        <v>70</v>
      </c>
      <c r="E161" t="s">
        <v>71</v>
      </c>
      <c r="F161" t="s">
        <v>56</v>
      </c>
      <c r="G161" t="s">
        <v>72</v>
      </c>
      <c r="H161" t="s">
        <v>109</v>
      </c>
      <c r="I161" t="str">
        <f t="shared" ref="I161:I177" si="99">H161</f>
        <v>UK</v>
      </c>
      <c r="J161" t="s">
        <v>59</v>
      </c>
      <c r="K161" t="s">
        <v>98</v>
      </c>
      <c r="L161">
        <v>4</v>
      </c>
      <c r="M161">
        <v>4</v>
      </c>
      <c r="N161">
        <v>3</v>
      </c>
      <c r="O161">
        <v>2</v>
      </c>
      <c r="P161">
        <v>3</v>
      </c>
      <c r="Q161">
        <v>4</v>
      </c>
      <c r="R161">
        <v>4</v>
      </c>
      <c r="S161">
        <v>1</v>
      </c>
      <c r="T161">
        <v>2</v>
      </c>
      <c r="V161">
        <v>5</v>
      </c>
      <c r="W161">
        <v>4</v>
      </c>
      <c r="X161">
        <v>4</v>
      </c>
      <c r="Y161">
        <v>4</v>
      </c>
      <c r="Z161">
        <v>4</v>
      </c>
      <c r="AA161">
        <v>5</v>
      </c>
      <c r="AB161">
        <v>4</v>
      </c>
      <c r="AC161">
        <v>1</v>
      </c>
      <c r="AD161">
        <v>5</v>
      </c>
      <c r="AE161" s="48">
        <f t="shared" si="89"/>
        <v>4.375</v>
      </c>
      <c r="AF161" s="35">
        <v>4</v>
      </c>
      <c r="AG161">
        <v>6</v>
      </c>
      <c r="AH161">
        <v>5</v>
      </c>
      <c r="AI161">
        <v>5</v>
      </c>
      <c r="AJ161">
        <v>6</v>
      </c>
      <c r="AK161">
        <v>5</v>
      </c>
      <c r="AL161">
        <v>5</v>
      </c>
      <c r="AM161">
        <v>3</v>
      </c>
      <c r="AN161" s="48">
        <f t="shared" si="85"/>
        <v>4.875</v>
      </c>
      <c r="AO161">
        <v>3</v>
      </c>
      <c r="AP161">
        <v>3</v>
      </c>
      <c r="AQ161">
        <v>4</v>
      </c>
      <c r="AR161">
        <v>4</v>
      </c>
      <c r="AS161">
        <v>4</v>
      </c>
      <c r="AT161">
        <v>6</v>
      </c>
      <c r="AU161" s="48">
        <f t="shared" si="86"/>
        <v>3.6</v>
      </c>
      <c r="AV161">
        <v>1</v>
      </c>
      <c r="AW161">
        <f t="shared" ref="AW161:AW177" si="100">AVERAGE(AF161,AG161,AH161,AI161,AJ161,AK161,AL161,AM161)</f>
        <v>4.875</v>
      </c>
      <c r="AX161">
        <f t="shared" ref="AX161:AX177" si="101">IF(AW161&gt;3,1,0)</f>
        <v>1</v>
      </c>
      <c r="AY161">
        <f t="shared" si="98"/>
        <v>4.375</v>
      </c>
      <c r="AZ161">
        <f t="shared" ref="AZ161:AZ177" si="102">IF(AY161&gt;3, 1, 0)</f>
        <v>1</v>
      </c>
      <c r="BA161" t="s">
        <v>61</v>
      </c>
      <c r="BB161" t="s">
        <v>110</v>
      </c>
      <c r="BC161" t="s">
        <v>111</v>
      </c>
      <c r="BD161">
        <v>1</v>
      </c>
      <c r="BF161">
        <f t="shared" ref="BF161:BF177" si="103">IF(BE161="",BD161,BE161)</f>
        <v>1</v>
      </c>
      <c r="BG161">
        <v>1</v>
      </c>
      <c r="BH161">
        <v>2</v>
      </c>
      <c r="BI161">
        <v>1</v>
      </c>
      <c r="BJ161" t="s">
        <v>64</v>
      </c>
      <c r="BK161" t="s">
        <v>65</v>
      </c>
      <c r="BL161" s="1">
        <v>3.3449074074074071E-3</v>
      </c>
      <c r="BM161" t="s">
        <v>112</v>
      </c>
      <c r="BN161" s="5" t="s">
        <v>1042</v>
      </c>
      <c r="BP161" s="11" t="b">
        <f t="shared" ref="BP161:BU170" ca="1" si="104">ISNUMBER(SEARCH(BP$2,$BO161))</f>
        <v>0</v>
      </c>
      <c r="BQ161" s="11" t="b">
        <f t="shared" ca="1" si="104"/>
        <v>0</v>
      </c>
      <c r="BR161" s="11" t="b">
        <f t="shared" ca="1" si="104"/>
        <v>0</v>
      </c>
      <c r="BS161" s="11" t="b">
        <f t="shared" ca="1" si="104"/>
        <v>0</v>
      </c>
      <c r="BT161" s="11" t="b">
        <f t="shared" ca="1" si="104"/>
        <v>0</v>
      </c>
      <c r="BU161" s="11" t="b">
        <f t="shared" ca="1" si="104"/>
        <v>0</v>
      </c>
      <c r="BV161" s="5" t="s">
        <v>1045</v>
      </c>
      <c r="BW161" s="5" t="s">
        <v>1073</v>
      </c>
      <c r="BX161" s="11" t="b">
        <f t="shared" ref="BX161:BX177" ca="1" si="105">ISNUMBER(SEARCH($BX$2,BV161))</f>
        <v>0</v>
      </c>
      <c r="BY161" s="11" t="b">
        <f t="shared" si="90"/>
        <v>0</v>
      </c>
      <c r="BZ161" s="11" t="b">
        <f t="shared" ref="BZ161:CM170" ca="1" si="106">ISNUMBER(SEARCH(BZ$2,$BV161))</f>
        <v>0</v>
      </c>
      <c r="CA161" s="11" t="b">
        <f t="shared" ca="1" si="106"/>
        <v>1</v>
      </c>
      <c r="CB161" s="11" t="b">
        <f t="shared" ca="1" si="106"/>
        <v>0</v>
      </c>
      <c r="CC161" s="11" t="b">
        <f t="shared" ca="1" si="106"/>
        <v>0</v>
      </c>
      <c r="CD161" s="11" t="b">
        <f t="shared" ca="1" si="106"/>
        <v>0</v>
      </c>
      <c r="CE161" s="11" t="b">
        <f t="shared" ca="1" si="106"/>
        <v>0</v>
      </c>
      <c r="CF161" s="11" t="b">
        <f t="shared" ca="1" si="106"/>
        <v>0</v>
      </c>
      <c r="CG161" s="11" t="b">
        <f t="shared" ca="1" si="106"/>
        <v>0</v>
      </c>
      <c r="CH161" s="11" t="b">
        <f t="shared" ca="1" si="106"/>
        <v>0</v>
      </c>
      <c r="CI161" s="11" t="b">
        <f t="shared" ca="1" si="106"/>
        <v>0</v>
      </c>
      <c r="CJ161" s="11" t="b">
        <f t="shared" ca="1" si="106"/>
        <v>1</v>
      </c>
      <c r="CK161" s="11" t="b">
        <f t="shared" ca="1" si="106"/>
        <v>0</v>
      </c>
      <c r="CL161" s="11" t="b">
        <f t="shared" ca="1" si="106"/>
        <v>0</v>
      </c>
      <c r="CM161" s="11" t="b">
        <f t="shared" ca="1" si="106"/>
        <v>0</v>
      </c>
      <c r="CN161" s="11" t="b">
        <f t="shared" ca="1" si="91"/>
        <v>1</v>
      </c>
      <c r="CO161" s="11" t="b">
        <f t="shared" ref="CO161:CO177" ca="1" si="107">ISNUMBER(SEARCH($CO$2,$BW161))</f>
        <v>0</v>
      </c>
      <c r="CP161" t="s">
        <v>113</v>
      </c>
    </row>
    <row r="162" spans="1:94">
      <c r="A162" t="s">
        <v>122</v>
      </c>
      <c r="B162" t="s">
        <v>123</v>
      </c>
      <c r="C162" t="s">
        <v>53</v>
      </c>
      <c r="D162" t="s">
        <v>81</v>
      </c>
      <c r="E162" t="s">
        <v>55</v>
      </c>
      <c r="F162" t="s">
        <v>56</v>
      </c>
      <c r="G162" t="s">
        <v>124</v>
      </c>
      <c r="H162" t="s">
        <v>125</v>
      </c>
      <c r="I162" t="str">
        <f t="shared" si="99"/>
        <v>United Kingdom</v>
      </c>
      <c r="J162" t="s">
        <v>74</v>
      </c>
      <c r="K162" t="s">
        <v>98</v>
      </c>
      <c r="L162">
        <v>4</v>
      </c>
      <c r="M162">
        <v>4</v>
      </c>
      <c r="N162">
        <v>3</v>
      </c>
      <c r="O162">
        <v>4</v>
      </c>
      <c r="P162">
        <v>6</v>
      </c>
      <c r="Q162">
        <v>4</v>
      </c>
      <c r="R162">
        <v>3</v>
      </c>
      <c r="S162">
        <v>1</v>
      </c>
      <c r="T162">
        <v>2</v>
      </c>
      <c r="V162">
        <v>1</v>
      </c>
      <c r="W162">
        <v>6</v>
      </c>
      <c r="X162">
        <v>1</v>
      </c>
      <c r="Y162">
        <v>2</v>
      </c>
      <c r="Z162">
        <v>2</v>
      </c>
      <c r="AA162">
        <v>2</v>
      </c>
      <c r="AB162">
        <v>0</v>
      </c>
      <c r="AC162">
        <v>6</v>
      </c>
      <c r="AD162">
        <v>0</v>
      </c>
      <c r="AE162" s="48">
        <f t="shared" si="89"/>
        <v>1.75</v>
      </c>
      <c r="AF162" s="35">
        <v>2</v>
      </c>
      <c r="AG162">
        <v>6</v>
      </c>
      <c r="AH162">
        <v>0</v>
      </c>
      <c r="AI162">
        <v>1</v>
      </c>
      <c r="AJ162">
        <v>3</v>
      </c>
      <c r="AK162">
        <v>1</v>
      </c>
      <c r="AL162">
        <v>0</v>
      </c>
      <c r="AM162">
        <v>0</v>
      </c>
      <c r="AN162" s="48">
        <f t="shared" si="85"/>
        <v>1.625</v>
      </c>
      <c r="AO162">
        <v>1</v>
      </c>
      <c r="AP162">
        <v>1</v>
      </c>
      <c r="AQ162">
        <v>1</v>
      </c>
      <c r="AR162">
        <v>1</v>
      </c>
      <c r="AS162">
        <v>1</v>
      </c>
      <c r="AT162">
        <v>6</v>
      </c>
      <c r="AU162" s="48">
        <f t="shared" si="86"/>
        <v>1</v>
      </c>
      <c r="AV162">
        <v>1</v>
      </c>
      <c r="AW162">
        <f t="shared" si="100"/>
        <v>1.625</v>
      </c>
      <c r="AX162">
        <f t="shared" si="101"/>
        <v>0</v>
      </c>
      <c r="AY162">
        <f t="shared" si="98"/>
        <v>1.75</v>
      </c>
      <c r="AZ162">
        <f t="shared" si="102"/>
        <v>0</v>
      </c>
      <c r="BA162" t="s">
        <v>61</v>
      </c>
      <c r="BB162" t="s">
        <v>126</v>
      </c>
      <c r="BC162" t="s">
        <v>127</v>
      </c>
      <c r="BD162">
        <v>1</v>
      </c>
      <c r="BF162">
        <f t="shared" si="103"/>
        <v>1</v>
      </c>
      <c r="BG162">
        <v>1</v>
      </c>
      <c r="BH162">
        <v>3</v>
      </c>
      <c r="BI162">
        <v>1</v>
      </c>
      <c r="BJ162" t="s">
        <v>128</v>
      </c>
      <c r="BK162" t="s">
        <v>65</v>
      </c>
      <c r="BL162" s="1">
        <v>5.0694444444444441E-3</v>
      </c>
      <c r="BM162" t="s">
        <v>129</v>
      </c>
      <c r="BN162" s="5" t="s">
        <v>1042</v>
      </c>
      <c r="BP162" s="11" t="b">
        <f t="shared" ca="1" si="104"/>
        <v>0</v>
      </c>
      <c r="BQ162" s="11" t="b">
        <f t="shared" ca="1" si="104"/>
        <v>0</v>
      </c>
      <c r="BR162" s="11" t="b">
        <f t="shared" ca="1" si="104"/>
        <v>0</v>
      </c>
      <c r="BS162" s="11" t="b">
        <f t="shared" ca="1" si="104"/>
        <v>0</v>
      </c>
      <c r="BT162" s="11" t="b">
        <f t="shared" ca="1" si="104"/>
        <v>0</v>
      </c>
      <c r="BU162" s="11" t="b">
        <f t="shared" ca="1" si="104"/>
        <v>0</v>
      </c>
      <c r="BV162" s="5" t="s">
        <v>1047</v>
      </c>
      <c r="BW162" s="5" t="s">
        <v>1129</v>
      </c>
      <c r="BX162" s="11" t="b">
        <f t="shared" ca="1" si="105"/>
        <v>0</v>
      </c>
      <c r="BY162" s="11" t="b">
        <f t="shared" si="90"/>
        <v>0</v>
      </c>
      <c r="BZ162" s="11" t="b">
        <f t="shared" ca="1" si="106"/>
        <v>1</v>
      </c>
      <c r="CA162" s="11" t="b">
        <f t="shared" ca="1" si="106"/>
        <v>0</v>
      </c>
      <c r="CB162" s="11" t="b">
        <f t="shared" ca="1" si="106"/>
        <v>0</v>
      </c>
      <c r="CC162" s="11" t="b">
        <f t="shared" ca="1" si="106"/>
        <v>0</v>
      </c>
      <c r="CD162" s="11" t="b">
        <f t="shared" ca="1" si="106"/>
        <v>0</v>
      </c>
      <c r="CE162" s="11" t="b">
        <f t="shared" ca="1" si="106"/>
        <v>0</v>
      </c>
      <c r="CF162" s="11" t="b">
        <f t="shared" ca="1" si="106"/>
        <v>0</v>
      </c>
      <c r="CG162" s="11" t="b">
        <f t="shared" ca="1" si="106"/>
        <v>0</v>
      </c>
      <c r="CH162" s="11" t="b">
        <f t="shared" ca="1" si="106"/>
        <v>0</v>
      </c>
      <c r="CI162" s="11" t="b">
        <f t="shared" ca="1" si="106"/>
        <v>0</v>
      </c>
      <c r="CJ162" s="11" t="b">
        <f t="shared" ca="1" si="106"/>
        <v>0</v>
      </c>
      <c r="CK162" s="11" t="b">
        <f t="shared" ca="1" si="106"/>
        <v>0</v>
      </c>
      <c r="CL162" s="11" t="b">
        <f t="shared" ca="1" si="106"/>
        <v>0</v>
      </c>
      <c r="CM162" s="11" t="b">
        <f t="shared" ca="1" si="106"/>
        <v>0</v>
      </c>
      <c r="CN162" s="11" t="b">
        <f t="shared" ca="1" si="91"/>
        <v>0</v>
      </c>
      <c r="CO162" s="11" t="b">
        <f t="shared" ca="1" si="107"/>
        <v>0</v>
      </c>
    </row>
    <row r="163" spans="1:94">
      <c r="A163" t="s">
        <v>142</v>
      </c>
      <c r="B163" t="s">
        <v>143</v>
      </c>
      <c r="C163" t="s">
        <v>53</v>
      </c>
      <c r="D163" t="s">
        <v>70</v>
      </c>
      <c r="E163" t="s">
        <v>144</v>
      </c>
      <c r="F163" t="s">
        <v>132</v>
      </c>
      <c r="G163" t="s">
        <v>96</v>
      </c>
      <c r="H163" t="s">
        <v>84</v>
      </c>
      <c r="I163" t="str">
        <f t="shared" si="99"/>
        <v>United States</v>
      </c>
      <c r="J163" t="s">
        <v>59</v>
      </c>
      <c r="K163" t="s">
        <v>60</v>
      </c>
      <c r="L163">
        <v>3</v>
      </c>
      <c r="M163">
        <v>1</v>
      </c>
      <c r="N163">
        <v>0</v>
      </c>
      <c r="O163">
        <v>1</v>
      </c>
      <c r="P163">
        <v>0</v>
      </c>
      <c r="Q163">
        <v>2</v>
      </c>
      <c r="R163">
        <v>0</v>
      </c>
      <c r="S163">
        <v>1</v>
      </c>
      <c r="T163">
        <v>3</v>
      </c>
      <c r="V163">
        <v>1</v>
      </c>
      <c r="W163">
        <v>3</v>
      </c>
      <c r="X163">
        <v>1</v>
      </c>
      <c r="Y163">
        <v>3</v>
      </c>
      <c r="Z163">
        <v>0</v>
      </c>
      <c r="AA163">
        <v>5</v>
      </c>
      <c r="AB163">
        <v>0</v>
      </c>
      <c r="AC163">
        <v>6</v>
      </c>
      <c r="AD163">
        <v>0</v>
      </c>
      <c r="AE163" s="48">
        <f t="shared" si="89"/>
        <v>1.625</v>
      </c>
      <c r="AF163" s="35">
        <v>1</v>
      </c>
      <c r="AG163">
        <v>3</v>
      </c>
      <c r="AH163">
        <v>0</v>
      </c>
      <c r="AI163">
        <v>0</v>
      </c>
      <c r="AJ163">
        <v>5</v>
      </c>
      <c r="AK163">
        <v>0</v>
      </c>
      <c r="AL163">
        <v>3</v>
      </c>
      <c r="AM163">
        <v>1</v>
      </c>
      <c r="AN163" s="48">
        <f t="shared" si="85"/>
        <v>1.625</v>
      </c>
      <c r="AO163">
        <v>0</v>
      </c>
      <c r="AP163">
        <v>0</v>
      </c>
      <c r="AQ163">
        <v>0</v>
      </c>
      <c r="AR163">
        <v>0</v>
      </c>
      <c r="AS163">
        <v>0</v>
      </c>
      <c r="AT163">
        <v>6</v>
      </c>
      <c r="AU163" s="48">
        <f t="shared" si="86"/>
        <v>0</v>
      </c>
      <c r="AV163">
        <v>1</v>
      </c>
      <c r="AW163">
        <f t="shared" si="100"/>
        <v>1.625</v>
      </c>
      <c r="AX163">
        <f t="shared" si="101"/>
        <v>0</v>
      </c>
      <c r="AY163">
        <f t="shared" si="98"/>
        <v>1.625</v>
      </c>
      <c r="AZ163">
        <f t="shared" si="102"/>
        <v>0</v>
      </c>
      <c r="BA163" t="s">
        <v>145</v>
      </c>
      <c r="BB163" t="s">
        <v>146</v>
      </c>
      <c r="BC163" t="s">
        <v>147</v>
      </c>
      <c r="BD163">
        <v>0</v>
      </c>
      <c r="BE163">
        <v>0</v>
      </c>
      <c r="BF163">
        <f t="shared" si="103"/>
        <v>0</v>
      </c>
      <c r="BG163">
        <v>1</v>
      </c>
      <c r="BH163">
        <v>5</v>
      </c>
      <c r="BI163">
        <v>1</v>
      </c>
      <c r="BJ163" t="s">
        <v>148</v>
      </c>
      <c r="BK163" t="s">
        <v>149</v>
      </c>
      <c r="BL163" s="1">
        <v>2.7662037037037034E-3</v>
      </c>
      <c r="BM163" t="s">
        <v>150</v>
      </c>
      <c r="BN163" s="5" t="s">
        <v>1042</v>
      </c>
      <c r="BP163" s="11" t="b">
        <f t="shared" ca="1" si="104"/>
        <v>0</v>
      </c>
      <c r="BQ163" s="11" t="b">
        <f t="shared" ca="1" si="104"/>
        <v>0</v>
      </c>
      <c r="BR163" s="11" t="b">
        <f t="shared" ca="1" si="104"/>
        <v>0</v>
      </c>
      <c r="BS163" s="11" t="b">
        <f t="shared" ca="1" si="104"/>
        <v>0</v>
      </c>
      <c r="BT163" s="11" t="b">
        <f t="shared" ca="1" si="104"/>
        <v>0</v>
      </c>
      <c r="BU163" s="11" t="b">
        <f t="shared" ca="1" si="104"/>
        <v>0</v>
      </c>
      <c r="BV163" s="5" t="s">
        <v>1047</v>
      </c>
      <c r="BW163" s="5" t="s">
        <v>1062</v>
      </c>
      <c r="BX163" s="11" t="b">
        <f t="shared" ca="1" si="105"/>
        <v>0</v>
      </c>
      <c r="BY163" s="11" t="b">
        <f t="shared" si="90"/>
        <v>0</v>
      </c>
      <c r="BZ163" s="11" t="b">
        <f t="shared" ca="1" si="106"/>
        <v>1</v>
      </c>
      <c r="CA163" s="11" t="b">
        <f t="shared" ca="1" si="106"/>
        <v>0</v>
      </c>
      <c r="CB163" s="11" t="b">
        <f t="shared" ca="1" si="106"/>
        <v>0</v>
      </c>
      <c r="CC163" s="11" t="b">
        <f t="shared" ca="1" si="106"/>
        <v>0</v>
      </c>
      <c r="CD163" s="11" t="b">
        <f t="shared" ca="1" si="106"/>
        <v>0</v>
      </c>
      <c r="CE163" s="11" t="b">
        <f t="shared" ca="1" si="106"/>
        <v>0</v>
      </c>
      <c r="CF163" s="11" t="b">
        <f t="shared" ca="1" si="106"/>
        <v>0</v>
      </c>
      <c r="CG163" s="11" t="b">
        <f t="shared" ca="1" si="106"/>
        <v>0</v>
      </c>
      <c r="CH163" s="11" t="b">
        <f t="shared" ca="1" si="106"/>
        <v>0</v>
      </c>
      <c r="CI163" s="11" t="b">
        <f t="shared" ca="1" si="106"/>
        <v>0</v>
      </c>
      <c r="CJ163" s="11" t="b">
        <f t="shared" ca="1" si="106"/>
        <v>0</v>
      </c>
      <c r="CK163" s="11" t="b">
        <f t="shared" ca="1" si="106"/>
        <v>0</v>
      </c>
      <c r="CL163" s="11" t="b">
        <f t="shared" ca="1" si="106"/>
        <v>0</v>
      </c>
      <c r="CM163" s="11" t="b">
        <f t="shared" ca="1" si="106"/>
        <v>0</v>
      </c>
      <c r="CN163" s="11" t="b">
        <f t="shared" ca="1" si="91"/>
        <v>0</v>
      </c>
      <c r="CO163" s="11" t="b">
        <f t="shared" ca="1" si="107"/>
        <v>1</v>
      </c>
      <c r="CP163" t="s">
        <v>151</v>
      </c>
    </row>
    <row r="164" spans="1:94">
      <c r="A164" t="s">
        <v>152</v>
      </c>
      <c r="B164" t="s">
        <v>153</v>
      </c>
      <c r="C164" t="s">
        <v>53</v>
      </c>
      <c r="D164" t="s">
        <v>54</v>
      </c>
      <c r="E164" t="s">
        <v>144</v>
      </c>
      <c r="F164" t="s">
        <v>56</v>
      </c>
      <c r="G164" t="s">
        <v>72</v>
      </c>
      <c r="H164" t="s">
        <v>84</v>
      </c>
      <c r="I164" t="str">
        <f t="shared" si="99"/>
        <v>United States</v>
      </c>
      <c r="J164" t="s">
        <v>74</v>
      </c>
      <c r="K164" t="s">
        <v>60</v>
      </c>
      <c r="L164">
        <v>0</v>
      </c>
      <c r="M164">
        <v>4</v>
      </c>
      <c r="N164">
        <v>0</v>
      </c>
      <c r="O164">
        <v>0</v>
      </c>
      <c r="P164">
        <v>0</v>
      </c>
      <c r="Q164">
        <v>5</v>
      </c>
      <c r="R164">
        <v>0</v>
      </c>
      <c r="S164">
        <v>1</v>
      </c>
      <c r="T164">
        <v>3</v>
      </c>
      <c r="V164">
        <v>4</v>
      </c>
      <c r="W164">
        <v>5</v>
      </c>
      <c r="X164">
        <v>5</v>
      </c>
      <c r="Y164">
        <v>5</v>
      </c>
      <c r="Z164">
        <v>3</v>
      </c>
      <c r="AA164">
        <v>5</v>
      </c>
      <c r="AB164">
        <v>2</v>
      </c>
      <c r="AC164">
        <v>3</v>
      </c>
      <c r="AD164">
        <v>3</v>
      </c>
      <c r="AE164" s="48">
        <f t="shared" si="89"/>
        <v>4</v>
      </c>
      <c r="AF164" s="35">
        <v>4</v>
      </c>
      <c r="AG164">
        <v>6</v>
      </c>
      <c r="AH164">
        <v>5</v>
      </c>
      <c r="AI164">
        <v>5</v>
      </c>
      <c r="AJ164">
        <v>6</v>
      </c>
      <c r="AK164">
        <v>5</v>
      </c>
      <c r="AL164">
        <v>6</v>
      </c>
      <c r="AM164">
        <v>4</v>
      </c>
      <c r="AN164" s="48">
        <f t="shared" si="85"/>
        <v>5.125</v>
      </c>
      <c r="AO164">
        <v>4</v>
      </c>
      <c r="AP164">
        <v>4</v>
      </c>
      <c r="AQ164">
        <v>5</v>
      </c>
      <c r="AR164">
        <v>4</v>
      </c>
      <c r="AS164">
        <v>4</v>
      </c>
      <c r="AT164">
        <v>6</v>
      </c>
      <c r="AU164" s="48">
        <f t="shared" si="86"/>
        <v>4.2</v>
      </c>
      <c r="AV164">
        <v>1</v>
      </c>
      <c r="AW164">
        <f t="shared" si="100"/>
        <v>5.125</v>
      </c>
      <c r="AX164">
        <f t="shared" si="101"/>
        <v>1</v>
      </c>
      <c r="AY164">
        <f t="shared" si="98"/>
        <v>4</v>
      </c>
      <c r="AZ164">
        <f t="shared" si="102"/>
        <v>1</v>
      </c>
      <c r="BA164" t="s">
        <v>86</v>
      </c>
      <c r="BB164" t="s">
        <v>154</v>
      </c>
      <c r="BC164" t="s">
        <v>155</v>
      </c>
      <c r="BD164">
        <v>2</v>
      </c>
      <c r="BF164">
        <f t="shared" si="103"/>
        <v>2</v>
      </c>
      <c r="BG164">
        <v>1</v>
      </c>
      <c r="BH164">
        <v>4</v>
      </c>
      <c r="BI164">
        <v>1</v>
      </c>
      <c r="BJ164" t="s">
        <v>156</v>
      </c>
      <c r="BK164" t="s">
        <v>157</v>
      </c>
      <c r="BL164" s="1">
        <v>2.7083333333333334E-3</v>
      </c>
      <c r="BN164" s="5" t="s">
        <v>1041</v>
      </c>
      <c r="BP164" s="11" t="b">
        <f t="shared" ca="1" si="104"/>
        <v>0</v>
      </c>
      <c r="BQ164" s="11" t="b">
        <f t="shared" ca="1" si="104"/>
        <v>0</v>
      </c>
      <c r="BR164" s="11" t="b">
        <f t="shared" ca="1" si="104"/>
        <v>0</v>
      </c>
      <c r="BS164" s="11" t="b">
        <f t="shared" ca="1" si="104"/>
        <v>0</v>
      </c>
      <c r="BT164" s="11" t="b">
        <f t="shared" ca="1" si="104"/>
        <v>0</v>
      </c>
      <c r="BU164" s="11" t="b">
        <f t="shared" ca="1" si="104"/>
        <v>0</v>
      </c>
      <c r="BX164" s="11" t="b">
        <f t="shared" ca="1" si="105"/>
        <v>0</v>
      </c>
      <c r="BY164" s="11" t="b">
        <f t="shared" ref="BY164:BY177" si="108">ISNUMBER(SEARCH("NLU",BV164))</f>
        <v>0</v>
      </c>
      <c r="BZ164" s="11" t="b">
        <f t="shared" ca="1" si="106"/>
        <v>0</v>
      </c>
      <c r="CA164" s="11" t="b">
        <f t="shared" ca="1" si="106"/>
        <v>0</v>
      </c>
      <c r="CB164" s="11" t="b">
        <f t="shared" ca="1" si="106"/>
        <v>0</v>
      </c>
      <c r="CC164" s="11" t="b">
        <f t="shared" ca="1" si="106"/>
        <v>0</v>
      </c>
      <c r="CD164" s="11" t="b">
        <f t="shared" ca="1" si="106"/>
        <v>0</v>
      </c>
      <c r="CE164" s="11" t="b">
        <f t="shared" ca="1" si="106"/>
        <v>0</v>
      </c>
      <c r="CF164" s="11" t="b">
        <f t="shared" ca="1" si="106"/>
        <v>0</v>
      </c>
      <c r="CG164" s="11" t="b">
        <f t="shared" ca="1" si="106"/>
        <v>0</v>
      </c>
      <c r="CH164" s="11" t="b">
        <f t="shared" ca="1" si="106"/>
        <v>0</v>
      </c>
      <c r="CI164" s="11" t="b">
        <f t="shared" ca="1" si="106"/>
        <v>0</v>
      </c>
      <c r="CJ164" s="11" t="b">
        <f t="shared" ca="1" si="106"/>
        <v>0</v>
      </c>
      <c r="CK164" s="11" t="b">
        <f t="shared" ca="1" si="106"/>
        <v>0</v>
      </c>
      <c r="CL164" s="11" t="b">
        <f t="shared" ca="1" si="106"/>
        <v>0</v>
      </c>
      <c r="CM164" s="11" t="b">
        <f t="shared" ca="1" si="106"/>
        <v>0</v>
      </c>
      <c r="CN164" s="11" t="b">
        <f t="shared" ref="CN164:CN177" ca="1" si="109">ISNUMBER(SEARCH($CN$2,BW164))</f>
        <v>0</v>
      </c>
      <c r="CO164" s="11" t="b">
        <f t="shared" ca="1" si="107"/>
        <v>0</v>
      </c>
    </row>
    <row r="165" spans="1:94">
      <c r="A165" t="s">
        <v>158</v>
      </c>
      <c r="B165" t="s">
        <v>159</v>
      </c>
      <c r="C165" t="s">
        <v>53</v>
      </c>
      <c r="D165" t="s">
        <v>70</v>
      </c>
      <c r="E165" t="s">
        <v>82</v>
      </c>
      <c r="F165" t="s">
        <v>132</v>
      </c>
      <c r="G165" t="s">
        <v>96</v>
      </c>
      <c r="H165" t="s">
        <v>125</v>
      </c>
      <c r="I165" t="str">
        <f t="shared" si="99"/>
        <v>United Kingdom</v>
      </c>
      <c r="J165" t="s">
        <v>74</v>
      </c>
      <c r="K165" t="s">
        <v>98</v>
      </c>
      <c r="L165">
        <v>4</v>
      </c>
      <c r="M165">
        <v>5</v>
      </c>
      <c r="N165">
        <v>5</v>
      </c>
      <c r="O165">
        <v>4</v>
      </c>
      <c r="P165">
        <v>3</v>
      </c>
      <c r="Q165">
        <v>5</v>
      </c>
      <c r="R165">
        <v>2</v>
      </c>
      <c r="S165">
        <v>1</v>
      </c>
      <c r="T165">
        <v>2</v>
      </c>
      <c r="V165">
        <v>6</v>
      </c>
      <c r="W165">
        <v>6</v>
      </c>
      <c r="X165">
        <v>4</v>
      </c>
      <c r="Y165">
        <v>6</v>
      </c>
      <c r="Z165">
        <v>4</v>
      </c>
      <c r="AA165">
        <v>6</v>
      </c>
      <c r="AB165">
        <v>2</v>
      </c>
      <c r="AC165">
        <v>5</v>
      </c>
      <c r="AD165">
        <v>1</v>
      </c>
      <c r="AE165" s="48">
        <f t="shared" si="89"/>
        <v>4.375</v>
      </c>
      <c r="AF165" s="35">
        <v>1</v>
      </c>
      <c r="AG165">
        <v>6</v>
      </c>
      <c r="AH165">
        <v>6</v>
      </c>
      <c r="AI165">
        <v>4</v>
      </c>
      <c r="AJ165">
        <v>6</v>
      </c>
      <c r="AK165">
        <v>1</v>
      </c>
      <c r="AL165">
        <v>6</v>
      </c>
      <c r="AM165">
        <v>6</v>
      </c>
      <c r="AN165" s="48">
        <f t="shared" si="85"/>
        <v>4.5</v>
      </c>
      <c r="AO165">
        <v>1</v>
      </c>
      <c r="AP165">
        <v>2</v>
      </c>
      <c r="AQ165">
        <v>1</v>
      </c>
      <c r="AR165">
        <v>1</v>
      </c>
      <c r="AS165">
        <v>1</v>
      </c>
      <c r="AT165">
        <v>6</v>
      </c>
      <c r="AU165" s="48">
        <f t="shared" si="86"/>
        <v>1.2</v>
      </c>
      <c r="AV165">
        <v>0</v>
      </c>
      <c r="AW165">
        <f t="shared" si="100"/>
        <v>4.5</v>
      </c>
      <c r="AX165">
        <f t="shared" si="101"/>
        <v>1</v>
      </c>
      <c r="AY165">
        <f t="shared" si="98"/>
        <v>4.375</v>
      </c>
      <c r="AZ165">
        <f t="shared" si="102"/>
        <v>1</v>
      </c>
      <c r="BA165" t="s">
        <v>86</v>
      </c>
      <c r="BB165" t="s">
        <v>160</v>
      </c>
      <c r="BC165" t="s">
        <v>161</v>
      </c>
      <c r="BD165">
        <v>2</v>
      </c>
      <c r="BF165">
        <f t="shared" si="103"/>
        <v>2</v>
      </c>
      <c r="BG165">
        <v>1</v>
      </c>
      <c r="BH165">
        <v>5</v>
      </c>
      <c r="BI165">
        <v>1</v>
      </c>
      <c r="BJ165" t="s">
        <v>156</v>
      </c>
      <c r="BK165" t="s">
        <v>157</v>
      </c>
      <c r="BL165" s="1">
        <v>7.6504629629629631E-3</v>
      </c>
      <c r="BM165" t="s">
        <v>162</v>
      </c>
      <c r="BN165" s="5" t="s">
        <v>1042</v>
      </c>
      <c r="BP165" s="11" t="b">
        <f t="shared" ca="1" si="104"/>
        <v>0</v>
      </c>
      <c r="BQ165" s="11" t="b">
        <f t="shared" ca="1" si="104"/>
        <v>0</v>
      </c>
      <c r="BR165" s="11" t="b">
        <f t="shared" ca="1" si="104"/>
        <v>0</v>
      </c>
      <c r="BS165" s="11" t="b">
        <f t="shared" ca="1" si="104"/>
        <v>0</v>
      </c>
      <c r="BT165" s="11" t="b">
        <f t="shared" ca="1" si="104"/>
        <v>0</v>
      </c>
      <c r="BU165" s="11" t="b">
        <f t="shared" ca="1" si="104"/>
        <v>0</v>
      </c>
      <c r="BV165" s="5" t="s">
        <v>1047</v>
      </c>
      <c r="BW165" s="5" t="s">
        <v>1130</v>
      </c>
      <c r="BX165" s="11" t="b">
        <f t="shared" ca="1" si="105"/>
        <v>0</v>
      </c>
      <c r="BY165" s="11" t="b">
        <f t="shared" si="108"/>
        <v>0</v>
      </c>
      <c r="BZ165" s="11" t="b">
        <f t="shared" ca="1" si="106"/>
        <v>1</v>
      </c>
      <c r="CA165" s="11" t="b">
        <f t="shared" ca="1" si="106"/>
        <v>0</v>
      </c>
      <c r="CB165" s="11" t="b">
        <f t="shared" ca="1" si="106"/>
        <v>0</v>
      </c>
      <c r="CC165" s="11" t="b">
        <f t="shared" ca="1" si="106"/>
        <v>0</v>
      </c>
      <c r="CD165" s="11" t="b">
        <f t="shared" ca="1" si="106"/>
        <v>0</v>
      </c>
      <c r="CE165" s="11" t="b">
        <f t="shared" ca="1" si="106"/>
        <v>0</v>
      </c>
      <c r="CF165" s="11" t="b">
        <f t="shared" ca="1" si="106"/>
        <v>0</v>
      </c>
      <c r="CG165" s="11" t="b">
        <f t="shared" ca="1" si="106"/>
        <v>0</v>
      </c>
      <c r="CH165" s="11" t="b">
        <f t="shared" ca="1" si="106"/>
        <v>0</v>
      </c>
      <c r="CI165" s="11" t="b">
        <f t="shared" ca="1" si="106"/>
        <v>0</v>
      </c>
      <c r="CJ165" s="11" t="b">
        <f t="shared" ca="1" si="106"/>
        <v>0</v>
      </c>
      <c r="CK165" s="11" t="b">
        <f t="shared" ca="1" si="106"/>
        <v>0</v>
      </c>
      <c r="CL165" s="11" t="b">
        <f t="shared" ca="1" si="106"/>
        <v>0</v>
      </c>
      <c r="CM165" s="11" t="b">
        <f t="shared" ca="1" si="106"/>
        <v>0</v>
      </c>
      <c r="CN165" s="11" t="b">
        <f t="shared" ca="1" si="109"/>
        <v>0</v>
      </c>
      <c r="CO165" s="11" t="b">
        <f t="shared" ca="1" si="107"/>
        <v>0</v>
      </c>
      <c r="CP165" t="s">
        <v>163</v>
      </c>
    </row>
    <row r="166" spans="1:94">
      <c r="A166" t="s">
        <v>164</v>
      </c>
      <c r="B166" t="s">
        <v>165</v>
      </c>
      <c r="C166" t="s">
        <v>53</v>
      </c>
      <c r="D166" t="s">
        <v>54</v>
      </c>
      <c r="E166" t="s">
        <v>144</v>
      </c>
      <c r="F166" t="s">
        <v>116</v>
      </c>
      <c r="G166" t="s">
        <v>96</v>
      </c>
      <c r="H166" t="s">
        <v>125</v>
      </c>
      <c r="I166" t="str">
        <f t="shared" si="99"/>
        <v>United Kingdom</v>
      </c>
      <c r="J166" t="s">
        <v>74</v>
      </c>
      <c r="K166" t="s">
        <v>98</v>
      </c>
      <c r="L166">
        <v>3</v>
      </c>
      <c r="M166">
        <v>5</v>
      </c>
      <c r="N166">
        <v>4</v>
      </c>
      <c r="O166">
        <v>4</v>
      </c>
      <c r="P166">
        <v>4</v>
      </c>
      <c r="Q166">
        <v>5</v>
      </c>
      <c r="R166">
        <v>4</v>
      </c>
      <c r="S166">
        <v>1</v>
      </c>
      <c r="T166">
        <v>2</v>
      </c>
      <c r="V166">
        <v>4</v>
      </c>
      <c r="W166">
        <v>5</v>
      </c>
      <c r="X166">
        <v>2</v>
      </c>
      <c r="Y166">
        <v>4</v>
      </c>
      <c r="Z166">
        <v>4</v>
      </c>
      <c r="AA166">
        <v>4</v>
      </c>
      <c r="AB166">
        <v>3</v>
      </c>
      <c r="AC166">
        <v>2</v>
      </c>
      <c r="AD166">
        <v>4</v>
      </c>
      <c r="AE166" s="48">
        <f t="shared" si="89"/>
        <v>3.75</v>
      </c>
      <c r="AF166" s="35">
        <v>2</v>
      </c>
      <c r="AG166">
        <v>1</v>
      </c>
      <c r="AH166">
        <v>4</v>
      </c>
      <c r="AI166">
        <v>1</v>
      </c>
      <c r="AJ166">
        <v>4</v>
      </c>
      <c r="AK166">
        <v>2</v>
      </c>
      <c r="AL166">
        <v>4</v>
      </c>
      <c r="AM166">
        <v>1</v>
      </c>
      <c r="AN166" s="48">
        <f t="shared" si="85"/>
        <v>2.375</v>
      </c>
      <c r="AO166">
        <v>3</v>
      </c>
      <c r="AP166">
        <v>3</v>
      </c>
      <c r="AQ166">
        <v>3</v>
      </c>
      <c r="AR166">
        <v>3</v>
      </c>
      <c r="AS166">
        <v>3</v>
      </c>
      <c r="AT166">
        <v>6</v>
      </c>
      <c r="AU166" s="48">
        <f t="shared" si="86"/>
        <v>3</v>
      </c>
      <c r="AV166">
        <v>1</v>
      </c>
      <c r="AW166">
        <f t="shared" si="100"/>
        <v>2.375</v>
      </c>
      <c r="AX166">
        <f t="shared" si="101"/>
        <v>0</v>
      </c>
      <c r="AY166">
        <f t="shared" si="98"/>
        <v>3.75</v>
      </c>
      <c r="AZ166">
        <f t="shared" si="102"/>
        <v>1</v>
      </c>
      <c r="BA166" t="s">
        <v>86</v>
      </c>
      <c r="BB166" t="s">
        <v>166</v>
      </c>
      <c r="BC166" t="s">
        <v>167</v>
      </c>
      <c r="BD166">
        <v>0</v>
      </c>
      <c r="BE166">
        <v>1</v>
      </c>
      <c r="BF166">
        <f t="shared" si="103"/>
        <v>1</v>
      </c>
      <c r="BG166">
        <v>1</v>
      </c>
      <c r="BH166">
        <v>5</v>
      </c>
      <c r="BI166">
        <v>1</v>
      </c>
      <c r="BJ166" t="s">
        <v>168</v>
      </c>
      <c r="BK166" t="s">
        <v>90</v>
      </c>
      <c r="BL166" s="1">
        <v>4.3518518518518515E-3</v>
      </c>
      <c r="BM166" t="s">
        <v>169</v>
      </c>
      <c r="BN166" s="5" t="s">
        <v>1041</v>
      </c>
      <c r="BP166" s="11" t="b">
        <f t="shared" ca="1" si="104"/>
        <v>0</v>
      </c>
      <c r="BQ166" s="11" t="b">
        <f t="shared" ca="1" si="104"/>
        <v>0</v>
      </c>
      <c r="BR166" s="11" t="b">
        <f t="shared" ca="1" si="104"/>
        <v>0</v>
      </c>
      <c r="BS166" s="11" t="b">
        <f t="shared" ca="1" si="104"/>
        <v>0</v>
      </c>
      <c r="BT166" s="11" t="b">
        <f t="shared" ca="1" si="104"/>
        <v>0</v>
      </c>
      <c r="BU166" s="11" t="b">
        <f t="shared" ca="1" si="104"/>
        <v>0</v>
      </c>
      <c r="BX166" s="11" t="b">
        <f t="shared" ca="1" si="105"/>
        <v>0</v>
      </c>
      <c r="BY166" s="11" t="b">
        <f t="shared" si="108"/>
        <v>0</v>
      </c>
      <c r="BZ166" s="11" t="b">
        <f t="shared" ca="1" si="106"/>
        <v>0</v>
      </c>
      <c r="CA166" s="11" t="b">
        <f t="shared" ca="1" si="106"/>
        <v>0</v>
      </c>
      <c r="CB166" s="11" t="b">
        <f t="shared" ca="1" si="106"/>
        <v>0</v>
      </c>
      <c r="CC166" s="11" t="b">
        <f t="shared" ca="1" si="106"/>
        <v>0</v>
      </c>
      <c r="CD166" s="11" t="b">
        <f t="shared" ca="1" si="106"/>
        <v>0</v>
      </c>
      <c r="CE166" s="11" t="b">
        <f t="shared" ca="1" si="106"/>
        <v>0</v>
      </c>
      <c r="CF166" s="11" t="b">
        <f t="shared" ca="1" si="106"/>
        <v>0</v>
      </c>
      <c r="CG166" s="11" t="b">
        <f t="shared" ca="1" si="106"/>
        <v>0</v>
      </c>
      <c r="CH166" s="11" t="b">
        <f t="shared" ca="1" si="106"/>
        <v>0</v>
      </c>
      <c r="CI166" s="11" t="b">
        <f t="shared" ca="1" si="106"/>
        <v>0</v>
      </c>
      <c r="CJ166" s="11" t="b">
        <f t="shared" ca="1" si="106"/>
        <v>0</v>
      </c>
      <c r="CK166" s="11" t="b">
        <f t="shared" ca="1" si="106"/>
        <v>0</v>
      </c>
      <c r="CL166" s="11" t="b">
        <f t="shared" ca="1" si="106"/>
        <v>0</v>
      </c>
      <c r="CM166" s="11" t="b">
        <f t="shared" ca="1" si="106"/>
        <v>0</v>
      </c>
      <c r="CN166" s="11" t="b">
        <f t="shared" ca="1" si="109"/>
        <v>0</v>
      </c>
      <c r="CO166" s="11" t="b">
        <f t="shared" ca="1" si="107"/>
        <v>0</v>
      </c>
      <c r="CP166" t="s">
        <v>169</v>
      </c>
    </row>
    <row r="167" spans="1:94">
      <c r="A167" t="s">
        <v>170</v>
      </c>
      <c r="B167" t="s">
        <v>171</v>
      </c>
      <c r="C167" t="s">
        <v>53</v>
      </c>
      <c r="D167" t="s">
        <v>70</v>
      </c>
      <c r="E167" t="s">
        <v>82</v>
      </c>
      <c r="F167" t="s">
        <v>56</v>
      </c>
      <c r="G167" t="s">
        <v>72</v>
      </c>
      <c r="H167" t="s">
        <v>84</v>
      </c>
      <c r="I167" t="str">
        <f t="shared" si="99"/>
        <v>United States</v>
      </c>
      <c r="J167" t="s">
        <v>59</v>
      </c>
      <c r="K167" t="s">
        <v>60</v>
      </c>
      <c r="L167">
        <v>3</v>
      </c>
      <c r="M167">
        <v>5</v>
      </c>
      <c r="N167">
        <v>4</v>
      </c>
      <c r="O167">
        <v>4</v>
      </c>
      <c r="P167">
        <v>1</v>
      </c>
      <c r="Q167">
        <v>5</v>
      </c>
      <c r="R167">
        <v>1</v>
      </c>
      <c r="S167">
        <v>1</v>
      </c>
      <c r="T167">
        <v>3</v>
      </c>
      <c r="V167">
        <v>5</v>
      </c>
      <c r="W167">
        <v>5</v>
      </c>
      <c r="X167">
        <v>5</v>
      </c>
      <c r="Y167">
        <v>5</v>
      </c>
      <c r="Z167">
        <v>4</v>
      </c>
      <c r="AA167">
        <v>5</v>
      </c>
      <c r="AB167">
        <v>4</v>
      </c>
      <c r="AC167">
        <v>2</v>
      </c>
      <c r="AD167">
        <v>4</v>
      </c>
      <c r="AE167" s="48">
        <f t="shared" si="89"/>
        <v>4.625</v>
      </c>
      <c r="AF167" s="35">
        <v>4</v>
      </c>
      <c r="AG167">
        <v>3</v>
      </c>
      <c r="AH167">
        <v>5</v>
      </c>
      <c r="AI167">
        <v>4</v>
      </c>
      <c r="AJ167">
        <v>5</v>
      </c>
      <c r="AK167">
        <v>4</v>
      </c>
      <c r="AL167">
        <v>4</v>
      </c>
      <c r="AM167">
        <v>2</v>
      </c>
      <c r="AN167" s="48">
        <f t="shared" si="85"/>
        <v>3.875</v>
      </c>
      <c r="AO167">
        <v>3</v>
      </c>
      <c r="AP167">
        <v>3</v>
      </c>
      <c r="AQ167">
        <v>4</v>
      </c>
      <c r="AR167">
        <v>3</v>
      </c>
      <c r="AS167">
        <v>3</v>
      </c>
      <c r="AT167">
        <v>6</v>
      </c>
      <c r="AU167" s="48">
        <f t="shared" si="86"/>
        <v>3.2</v>
      </c>
      <c r="AV167">
        <v>0</v>
      </c>
      <c r="AW167">
        <f t="shared" si="100"/>
        <v>3.875</v>
      </c>
      <c r="AX167">
        <f t="shared" si="101"/>
        <v>1</v>
      </c>
      <c r="AY167">
        <f t="shared" si="98"/>
        <v>4.625</v>
      </c>
      <c r="AZ167">
        <f t="shared" si="102"/>
        <v>1</v>
      </c>
      <c r="BA167" t="s">
        <v>86</v>
      </c>
      <c r="BB167" t="s">
        <v>172</v>
      </c>
      <c r="BC167" t="s">
        <v>173</v>
      </c>
      <c r="BD167">
        <v>2</v>
      </c>
      <c r="BF167">
        <f t="shared" si="103"/>
        <v>2</v>
      </c>
      <c r="BG167">
        <v>1</v>
      </c>
      <c r="BH167">
        <v>3</v>
      </c>
      <c r="BI167">
        <v>1</v>
      </c>
      <c r="BJ167" t="s">
        <v>174</v>
      </c>
      <c r="BK167" t="s">
        <v>157</v>
      </c>
      <c r="BL167" s="1">
        <v>2.2453703703703702E-3</v>
      </c>
      <c r="BM167" t="s">
        <v>175</v>
      </c>
      <c r="BN167" s="5" t="s">
        <v>736</v>
      </c>
      <c r="BO167" s="5" t="s">
        <v>1164</v>
      </c>
      <c r="BP167" s="11" t="b">
        <f t="shared" ca="1" si="104"/>
        <v>1</v>
      </c>
      <c r="BQ167" s="11" t="b">
        <f t="shared" ca="1" si="104"/>
        <v>1</v>
      </c>
      <c r="BR167" s="11" t="b">
        <f t="shared" ca="1" si="104"/>
        <v>0</v>
      </c>
      <c r="BS167" s="11" t="b">
        <f t="shared" ca="1" si="104"/>
        <v>0</v>
      </c>
      <c r="BT167" s="11" t="b">
        <f t="shared" ca="1" si="104"/>
        <v>0</v>
      </c>
      <c r="BU167" s="11" t="b">
        <f t="shared" ca="1" si="104"/>
        <v>0</v>
      </c>
      <c r="BX167" s="11" t="b">
        <f t="shared" ca="1" si="105"/>
        <v>0</v>
      </c>
      <c r="BY167" s="11" t="b">
        <f t="shared" si="108"/>
        <v>0</v>
      </c>
      <c r="BZ167" s="11" t="b">
        <f t="shared" ca="1" si="106"/>
        <v>0</v>
      </c>
      <c r="CA167" s="11" t="b">
        <f t="shared" ca="1" si="106"/>
        <v>0</v>
      </c>
      <c r="CB167" s="11" t="b">
        <f t="shared" ca="1" si="106"/>
        <v>0</v>
      </c>
      <c r="CC167" s="11" t="b">
        <f t="shared" ca="1" si="106"/>
        <v>0</v>
      </c>
      <c r="CD167" s="11" t="b">
        <f t="shared" ca="1" si="106"/>
        <v>0</v>
      </c>
      <c r="CE167" s="11" t="b">
        <f t="shared" ca="1" si="106"/>
        <v>0</v>
      </c>
      <c r="CF167" s="11" t="b">
        <f t="shared" ca="1" si="106"/>
        <v>0</v>
      </c>
      <c r="CG167" s="11" t="b">
        <f t="shared" ca="1" si="106"/>
        <v>0</v>
      </c>
      <c r="CH167" s="11" t="b">
        <f t="shared" ca="1" si="106"/>
        <v>0</v>
      </c>
      <c r="CI167" s="11" t="b">
        <f t="shared" ca="1" si="106"/>
        <v>0</v>
      </c>
      <c r="CJ167" s="11" t="b">
        <f t="shared" ca="1" si="106"/>
        <v>0</v>
      </c>
      <c r="CK167" s="11" t="b">
        <f t="shared" ca="1" si="106"/>
        <v>0</v>
      </c>
      <c r="CL167" s="11" t="b">
        <f t="shared" ca="1" si="106"/>
        <v>0</v>
      </c>
      <c r="CM167" s="11" t="b">
        <f t="shared" ca="1" si="106"/>
        <v>0</v>
      </c>
      <c r="CN167" s="11" t="b">
        <f t="shared" ca="1" si="109"/>
        <v>0</v>
      </c>
      <c r="CO167" s="11" t="b">
        <f t="shared" ca="1" si="107"/>
        <v>0</v>
      </c>
      <c r="CP167" t="s">
        <v>176</v>
      </c>
    </row>
    <row r="168" spans="1:94">
      <c r="A168" t="s">
        <v>177</v>
      </c>
      <c r="B168" t="s">
        <v>178</v>
      </c>
      <c r="C168" t="s">
        <v>53</v>
      </c>
      <c r="D168" t="s">
        <v>54</v>
      </c>
      <c r="E168" t="s">
        <v>71</v>
      </c>
      <c r="F168" t="s">
        <v>56</v>
      </c>
      <c r="G168" t="s">
        <v>96</v>
      </c>
      <c r="H168" t="s">
        <v>97</v>
      </c>
      <c r="I168" t="str">
        <f t="shared" si="99"/>
        <v>uk</v>
      </c>
      <c r="J168" t="s">
        <v>59</v>
      </c>
      <c r="K168" t="s">
        <v>98</v>
      </c>
      <c r="L168">
        <v>4</v>
      </c>
      <c r="M168">
        <v>3</v>
      </c>
      <c r="N168">
        <v>4</v>
      </c>
      <c r="O168">
        <v>1</v>
      </c>
      <c r="P168">
        <v>5</v>
      </c>
      <c r="Q168">
        <v>4</v>
      </c>
      <c r="R168">
        <v>4</v>
      </c>
      <c r="S168">
        <v>1</v>
      </c>
      <c r="T168">
        <v>2</v>
      </c>
      <c r="V168">
        <v>6</v>
      </c>
      <c r="W168">
        <v>6</v>
      </c>
      <c r="X168">
        <v>6</v>
      </c>
      <c r="Y168">
        <v>6</v>
      </c>
      <c r="Z168">
        <v>5</v>
      </c>
      <c r="AA168">
        <v>6</v>
      </c>
      <c r="AB168">
        <v>6</v>
      </c>
      <c r="AC168">
        <v>0</v>
      </c>
      <c r="AD168">
        <v>6</v>
      </c>
      <c r="AE168" s="48">
        <f t="shared" si="89"/>
        <v>5.875</v>
      </c>
      <c r="AF168" s="35">
        <v>6</v>
      </c>
      <c r="AG168">
        <v>6</v>
      </c>
      <c r="AH168">
        <v>6</v>
      </c>
      <c r="AI168">
        <v>6</v>
      </c>
      <c r="AJ168">
        <v>6</v>
      </c>
      <c r="AK168">
        <v>6</v>
      </c>
      <c r="AL168">
        <v>6</v>
      </c>
      <c r="AM168">
        <v>6</v>
      </c>
      <c r="AN168" s="48">
        <f t="shared" si="85"/>
        <v>6</v>
      </c>
      <c r="AO168">
        <v>4</v>
      </c>
      <c r="AP168">
        <v>4</v>
      </c>
      <c r="AQ168">
        <v>4</v>
      </c>
      <c r="AR168">
        <v>4</v>
      </c>
      <c r="AS168">
        <v>4</v>
      </c>
      <c r="AT168">
        <v>6</v>
      </c>
      <c r="AU168" s="48">
        <f t="shared" si="86"/>
        <v>4</v>
      </c>
      <c r="AV168">
        <v>0</v>
      </c>
      <c r="AW168">
        <f t="shared" si="100"/>
        <v>6</v>
      </c>
      <c r="AX168">
        <f t="shared" si="101"/>
        <v>1</v>
      </c>
      <c r="AY168">
        <f t="shared" si="98"/>
        <v>5.875</v>
      </c>
      <c r="AZ168">
        <f t="shared" si="102"/>
        <v>1</v>
      </c>
      <c r="BA168" t="s">
        <v>61</v>
      </c>
      <c r="BB168" t="s">
        <v>179</v>
      </c>
      <c r="BC168" t="s">
        <v>180</v>
      </c>
      <c r="BD168">
        <v>0</v>
      </c>
      <c r="BE168">
        <v>2</v>
      </c>
      <c r="BF168">
        <f t="shared" si="103"/>
        <v>2</v>
      </c>
      <c r="BG168">
        <v>1</v>
      </c>
      <c r="BH168">
        <v>2</v>
      </c>
      <c r="BI168">
        <v>1</v>
      </c>
      <c r="BJ168" t="s">
        <v>181</v>
      </c>
      <c r="BK168" t="s">
        <v>65</v>
      </c>
      <c r="BL168" s="1">
        <v>5.2546296296296299E-3</v>
      </c>
      <c r="BM168" t="s">
        <v>182</v>
      </c>
      <c r="BN168" s="5" t="s">
        <v>736</v>
      </c>
      <c r="BO168" s="5" t="s">
        <v>1165</v>
      </c>
      <c r="BP168" s="11" t="b">
        <f t="shared" ca="1" si="104"/>
        <v>0</v>
      </c>
      <c r="BQ168" s="11" t="b">
        <f t="shared" ca="1" si="104"/>
        <v>0</v>
      </c>
      <c r="BR168" s="11" t="b">
        <f t="shared" ca="1" si="104"/>
        <v>0</v>
      </c>
      <c r="BS168" s="11" t="b">
        <f t="shared" ca="1" si="104"/>
        <v>0</v>
      </c>
      <c r="BT168" s="11" t="b">
        <f t="shared" ca="1" si="104"/>
        <v>0</v>
      </c>
      <c r="BU168" s="11" t="b">
        <f t="shared" ca="1" si="104"/>
        <v>0</v>
      </c>
      <c r="BX168" s="11" t="b">
        <f t="shared" ca="1" si="105"/>
        <v>0</v>
      </c>
      <c r="BY168" s="11" t="b">
        <f t="shared" si="108"/>
        <v>0</v>
      </c>
      <c r="BZ168" s="11" t="b">
        <f t="shared" ca="1" si="106"/>
        <v>0</v>
      </c>
      <c r="CA168" s="11" t="b">
        <f t="shared" ca="1" si="106"/>
        <v>0</v>
      </c>
      <c r="CB168" s="11" t="b">
        <f t="shared" ca="1" si="106"/>
        <v>0</v>
      </c>
      <c r="CC168" s="11" t="b">
        <f t="shared" ca="1" si="106"/>
        <v>0</v>
      </c>
      <c r="CD168" s="11" t="b">
        <f t="shared" ca="1" si="106"/>
        <v>0</v>
      </c>
      <c r="CE168" s="11" t="b">
        <f t="shared" ca="1" si="106"/>
        <v>0</v>
      </c>
      <c r="CF168" s="11" t="b">
        <f t="shared" ca="1" si="106"/>
        <v>0</v>
      </c>
      <c r="CG168" s="11" t="b">
        <f t="shared" ca="1" si="106"/>
        <v>0</v>
      </c>
      <c r="CH168" s="11" t="b">
        <f t="shared" ca="1" si="106"/>
        <v>0</v>
      </c>
      <c r="CI168" s="11" t="b">
        <f t="shared" ca="1" si="106"/>
        <v>0</v>
      </c>
      <c r="CJ168" s="11" t="b">
        <f t="shared" ca="1" si="106"/>
        <v>0</v>
      </c>
      <c r="CK168" s="11" t="b">
        <f t="shared" ca="1" si="106"/>
        <v>0</v>
      </c>
      <c r="CL168" s="11" t="b">
        <f t="shared" ca="1" si="106"/>
        <v>0</v>
      </c>
      <c r="CM168" s="11" t="b">
        <f t="shared" ca="1" si="106"/>
        <v>0</v>
      </c>
      <c r="CN168" s="11" t="b">
        <f t="shared" ca="1" si="109"/>
        <v>0</v>
      </c>
      <c r="CO168" s="11" t="b">
        <f t="shared" ca="1" si="107"/>
        <v>0</v>
      </c>
    </row>
    <row r="169" spans="1:94">
      <c r="A169" t="s">
        <v>190</v>
      </c>
      <c r="B169" t="s">
        <v>191</v>
      </c>
      <c r="C169" t="s">
        <v>53</v>
      </c>
      <c r="D169" t="s">
        <v>54</v>
      </c>
      <c r="E169" t="s">
        <v>144</v>
      </c>
      <c r="F169" t="s">
        <v>116</v>
      </c>
      <c r="G169" t="s">
        <v>72</v>
      </c>
      <c r="H169" t="s">
        <v>109</v>
      </c>
      <c r="I169" t="str">
        <f t="shared" si="99"/>
        <v>UK</v>
      </c>
      <c r="J169" t="s">
        <v>59</v>
      </c>
      <c r="K169" t="s">
        <v>85</v>
      </c>
      <c r="L169">
        <v>1</v>
      </c>
      <c r="M169">
        <v>2</v>
      </c>
      <c r="N169">
        <v>1</v>
      </c>
      <c r="O169">
        <v>4</v>
      </c>
      <c r="P169">
        <v>5</v>
      </c>
      <c r="Q169">
        <v>5</v>
      </c>
      <c r="R169">
        <v>1</v>
      </c>
      <c r="S169">
        <v>1</v>
      </c>
      <c r="T169">
        <v>2</v>
      </c>
      <c r="V169">
        <v>5</v>
      </c>
      <c r="W169">
        <v>4</v>
      </c>
      <c r="X169">
        <v>3</v>
      </c>
      <c r="Y169">
        <v>6</v>
      </c>
      <c r="Z169">
        <v>3</v>
      </c>
      <c r="AA169">
        <v>5</v>
      </c>
      <c r="AB169">
        <v>2</v>
      </c>
      <c r="AC169">
        <v>1</v>
      </c>
      <c r="AD169">
        <v>5</v>
      </c>
      <c r="AE169" s="48">
        <f t="shared" si="89"/>
        <v>4.125</v>
      </c>
      <c r="AF169" s="35">
        <v>6</v>
      </c>
      <c r="AG169">
        <v>6</v>
      </c>
      <c r="AH169">
        <v>3</v>
      </c>
      <c r="AI169">
        <v>5</v>
      </c>
      <c r="AJ169">
        <v>6</v>
      </c>
      <c r="AK169">
        <v>5</v>
      </c>
      <c r="AL169">
        <v>6</v>
      </c>
      <c r="AM169">
        <v>6</v>
      </c>
      <c r="AN169" s="48">
        <f t="shared" si="85"/>
        <v>5.375</v>
      </c>
      <c r="AO169">
        <v>1</v>
      </c>
      <c r="AP169">
        <v>1</v>
      </c>
      <c r="AQ169">
        <v>1</v>
      </c>
      <c r="AR169">
        <v>1</v>
      </c>
      <c r="AS169">
        <v>1</v>
      </c>
      <c r="AT169">
        <v>6</v>
      </c>
      <c r="AU169" s="48">
        <f t="shared" si="86"/>
        <v>1</v>
      </c>
      <c r="AV169">
        <v>4</v>
      </c>
      <c r="AW169">
        <f t="shared" si="100"/>
        <v>5.375</v>
      </c>
      <c r="AX169">
        <f t="shared" si="101"/>
        <v>1</v>
      </c>
      <c r="AY169">
        <f t="shared" si="98"/>
        <v>4.125</v>
      </c>
      <c r="AZ169">
        <f t="shared" si="102"/>
        <v>1</v>
      </c>
      <c r="BA169" t="s">
        <v>86</v>
      </c>
      <c r="BB169" t="s">
        <v>192</v>
      </c>
      <c r="BC169" t="s">
        <v>193</v>
      </c>
      <c r="BD169">
        <v>1</v>
      </c>
      <c r="BF169">
        <f t="shared" si="103"/>
        <v>1</v>
      </c>
      <c r="BG169">
        <v>1</v>
      </c>
      <c r="BH169">
        <v>1</v>
      </c>
      <c r="BI169">
        <v>1</v>
      </c>
      <c r="BJ169" t="s">
        <v>174</v>
      </c>
      <c r="BK169" t="s">
        <v>157</v>
      </c>
      <c r="BL169" s="1">
        <v>1.8981481481481482E-3</v>
      </c>
      <c r="BM169" t="s">
        <v>194</v>
      </c>
      <c r="BN169" s="5" t="s">
        <v>736</v>
      </c>
      <c r="BO169" s="5" t="s">
        <v>1163</v>
      </c>
      <c r="BP169" s="11" t="b">
        <f t="shared" ca="1" si="104"/>
        <v>0</v>
      </c>
      <c r="BQ169" s="11" t="b">
        <f t="shared" ca="1" si="104"/>
        <v>0</v>
      </c>
      <c r="BR169" s="11" t="b">
        <f t="shared" ca="1" si="104"/>
        <v>0</v>
      </c>
      <c r="BS169" s="11" t="b">
        <f t="shared" ca="1" si="104"/>
        <v>0</v>
      </c>
      <c r="BT169" s="11" t="b">
        <f t="shared" ca="1" si="104"/>
        <v>0</v>
      </c>
      <c r="BU169" s="11" t="b">
        <f t="shared" ca="1" si="104"/>
        <v>1</v>
      </c>
      <c r="BX169" s="11" t="b">
        <f t="shared" ca="1" si="105"/>
        <v>0</v>
      </c>
      <c r="BY169" s="11" t="b">
        <f t="shared" si="108"/>
        <v>0</v>
      </c>
      <c r="BZ169" s="11" t="b">
        <f t="shared" ca="1" si="106"/>
        <v>0</v>
      </c>
      <c r="CA169" s="11" t="b">
        <f t="shared" ca="1" si="106"/>
        <v>0</v>
      </c>
      <c r="CB169" s="11" t="b">
        <f t="shared" ca="1" si="106"/>
        <v>0</v>
      </c>
      <c r="CC169" s="11" t="b">
        <f t="shared" ca="1" si="106"/>
        <v>0</v>
      </c>
      <c r="CD169" s="11" t="b">
        <f t="shared" ca="1" si="106"/>
        <v>0</v>
      </c>
      <c r="CE169" s="11" t="b">
        <f t="shared" ca="1" si="106"/>
        <v>0</v>
      </c>
      <c r="CF169" s="11" t="b">
        <f t="shared" ca="1" si="106"/>
        <v>0</v>
      </c>
      <c r="CG169" s="11" t="b">
        <f t="shared" ca="1" si="106"/>
        <v>0</v>
      </c>
      <c r="CH169" s="11" t="b">
        <f t="shared" ca="1" si="106"/>
        <v>0</v>
      </c>
      <c r="CI169" s="11" t="b">
        <f t="shared" ca="1" si="106"/>
        <v>0</v>
      </c>
      <c r="CJ169" s="11" t="b">
        <f t="shared" ca="1" si="106"/>
        <v>0</v>
      </c>
      <c r="CK169" s="11" t="b">
        <f t="shared" ca="1" si="106"/>
        <v>0</v>
      </c>
      <c r="CL169" s="11" t="b">
        <f t="shared" ca="1" si="106"/>
        <v>0</v>
      </c>
      <c r="CM169" s="11" t="b">
        <f t="shared" ca="1" si="106"/>
        <v>0</v>
      </c>
      <c r="CN169" s="11" t="b">
        <f t="shared" ca="1" si="109"/>
        <v>0</v>
      </c>
      <c r="CO169" s="11" t="b">
        <f t="shared" ca="1" si="107"/>
        <v>0</v>
      </c>
      <c r="CP169" t="s">
        <v>195</v>
      </c>
    </row>
    <row r="170" spans="1:94">
      <c r="A170" t="s">
        <v>196</v>
      </c>
      <c r="B170" t="s">
        <v>197</v>
      </c>
      <c r="C170" t="s">
        <v>53</v>
      </c>
      <c r="D170" t="s">
        <v>54</v>
      </c>
      <c r="E170" t="s">
        <v>71</v>
      </c>
      <c r="F170" t="s">
        <v>83</v>
      </c>
      <c r="G170" t="s">
        <v>96</v>
      </c>
      <c r="H170" t="s">
        <v>109</v>
      </c>
      <c r="I170" t="str">
        <f t="shared" si="99"/>
        <v>UK</v>
      </c>
      <c r="J170" t="s">
        <v>74</v>
      </c>
      <c r="K170" t="s">
        <v>98</v>
      </c>
      <c r="L170">
        <v>5</v>
      </c>
      <c r="M170">
        <v>3</v>
      </c>
      <c r="N170">
        <v>4</v>
      </c>
      <c r="O170">
        <v>3</v>
      </c>
      <c r="P170">
        <v>6</v>
      </c>
      <c r="Q170">
        <v>5</v>
      </c>
      <c r="R170">
        <v>4</v>
      </c>
      <c r="S170">
        <v>1</v>
      </c>
      <c r="T170">
        <v>2</v>
      </c>
      <c r="V170">
        <v>5</v>
      </c>
      <c r="W170">
        <v>5</v>
      </c>
      <c r="X170">
        <v>4</v>
      </c>
      <c r="Y170">
        <v>5</v>
      </c>
      <c r="Z170">
        <v>4</v>
      </c>
      <c r="AA170">
        <v>6</v>
      </c>
      <c r="AB170">
        <v>5</v>
      </c>
      <c r="AC170">
        <v>5</v>
      </c>
      <c r="AD170">
        <v>1</v>
      </c>
      <c r="AE170" s="48">
        <f t="shared" si="89"/>
        <v>4.375</v>
      </c>
      <c r="AF170" s="35">
        <v>4</v>
      </c>
      <c r="AG170">
        <v>4</v>
      </c>
      <c r="AH170">
        <v>6</v>
      </c>
      <c r="AI170">
        <v>4</v>
      </c>
      <c r="AJ170">
        <v>5</v>
      </c>
      <c r="AK170">
        <v>4</v>
      </c>
      <c r="AL170">
        <v>5</v>
      </c>
      <c r="AM170">
        <v>4</v>
      </c>
      <c r="AN170" s="48">
        <f t="shared" si="85"/>
        <v>4.5</v>
      </c>
      <c r="AO170">
        <v>5</v>
      </c>
      <c r="AP170">
        <v>5</v>
      </c>
      <c r="AQ170">
        <v>5</v>
      </c>
      <c r="AR170">
        <v>4</v>
      </c>
      <c r="AS170">
        <v>4</v>
      </c>
      <c r="AT170">
        <v>6</v>
      </c>
      <c r="AU170" s="48">
        <f t="shared" si="86"/>
        <v>4.5999999999999996</v>
      </c>
      <c r="AV170">
        <v>3</v>
      </c>
      <c r="AW170">
        <f t="shared" si="100"/>
        <v>4.5</v>
      </c>
      <c r="AX170">
        <f t="shared" si="101"/>
        <v>1</v>
      </c>
      <c r="AY170">
        <f t="shared" si="98"/>
        <v>4.375</v>
      </c>
      <c r="AZ170">
        <f t="shared" si="102"/>
        <v>1</v>
      </c>
      <c r="BA170" t="s">
        <v>61</v>
      </c>
      <c r="BB170" t="s">
        <v>198</v>
      </c>
      <c r="BC170" t="s">
        <v>199</v>
      </c>
      <c r="BD170">
        <v>2</v>
      </c>
      <c r="BF170">
        <f t="shared" si="103"/>
        <v>2</v>
      </c>
      <c r="BG170">
        <v>1</v>
      </c>
      <c r="BH170">
        <v>5</v>
      </c>
      <c r="BI170">
        <v>1</v>
      </c>
      <c r="BJ170" t="s">
        <v>200</v>
      </c>
      <c r="BK170" t="s">
        <v>65</v>
      </c>
      <c r="BL170" s="1">
        <v>5.208333333333333E-3</v>
      </c>
      <c r="BM170" t="s">
        <v>201</v>
      </c>
      <c r="BN170" s="5" t="s">
        <v>736</v>
      </c>
      <c r="BO170" s="5" t="s">
        <v>1148</v>
      </c>
      <c r="BP170" s="11" t="b">
        <f t="shared" ca="1" si="104"/>
        <v>0</v>
      </c>
      <c r="BQ170" s="11" t="b">
        <f t="shared" ca="1" si="104"/>
        <v>0</v>
      </c>
      <c r="BR170" s="11" t="b">
        <f t="shared" ca="1" si="104"/>
        <v>0</v>
      </c>
      <c r="BS170" s="11" t="b">
        <f t="shared" ca="1" si="104"/>
        <v>0</v>
      </c>
      <c r="BT170" s="11" t="b">
        <f t="shared" ca="1" si="104"/>
        <v>1</v>
      </c>
      <c r="BU170" s="11" t="b">
        <f t="shared" ca="1" si="104"/>
        <v>0</v>
      </c>
      <c r="BX170" s="11" t="b">
        <f t="shared" ca="1" si="105"/>
        <v>0</v>
      </c>
      <c r="BY170" s="11" t="b">
        <f t="shared" si="108"/>
        <v>0</v>
      </c>
      <c r="BZ170" s="11" t="b">
        <f t="shared" ca="1" si="106"/>
        <v>0</v>
      </c>
      <c r="CA170" s="11" t="b">
        <f t="shared" ca="1" si="106"/>
        <v>0</v>
      </c>
      <c r="CB170" s="11" t="b">
        <f t="shared" ca="1" si="106"/>
        <v>0</v>
      </c>
      <c r="CC170" s="11" t="b">
        <f t="shared" ca="1" si="106"/>
        <v>0</v>
      </c>
      <c r="CD170" s="11" t="b">
        <f t="shared" ca="1" si="106"/>
        <v>0</v>
      </c>
      <c r="CE170" s="11" t="b">
        <f t="shared" ca="1" si="106"/>
        <v>0</v>
      </c>
      <c r="CF170" s="11" t="b">
        <f t="shared" ca="1" si="106"/>
        <v>0</v>
      </c>
      <c r="CG170" s="11" t="b">
        <f t="shared" ca="1" si="106"/>
        <v>0</v>
      </c>
      <c r="CH170" s="11" t="b">
        <f t="shared" ca="1" si="106"/>
        <v>0</v>
      </c>
      <c r="CI170" s="11" t="b">
        <f t="shared" ca="1" si="106"/>
        <v>0</v>
      </c>
      <c r="CJ170" s="11" t="b">
        <f t="shared" ca="1" si="106"/>
        <v>0</v>
      </c>
      <c r="CK170" s="11" t="b">
        <f t="shared" ca="1" si="106"/>
        <v>0</v>
      </c>
      <c r="CL170" s="11" t="b">
        <f t="shared" ca="1" si="106"/>
        <v>0</v>
      </c>
      <c r="CM170" s="11" t="b">
        <f t="shared" ca="1" si="106"/>
        <v>0</v>
      </c>
      <c r="CN170" s="11" t="b">
        <f t="shared" ca="1" si="109"/>
        <v>0</v>
      </c>
      <c r="CO170" s="11" t="b">
        <f t="shared" ca="1" si="107"/>
        <v>0</v>
      </c>
    </row>
    <row r="171" spans="1:94">
      <c r="A171" t="s">
        <v>214</v>
      </c>
      <c r="B171" t="s">
        <v>215</v>
      </c>
      <c r="C171" t="s">
        <v>53</v>
      </c>
      <c r="D171" t="s">
        <v>70</v>
      </c>
      <c r="E171" t="s">
        <v>144</v>
      </c>
      <c r="F171" t="s">
        <v>56</v>
      </c>
      <c r="G171" t="s">
        <v>96</v>
      </c>
      <c r="H171" t="s">
        <v>84</v>
      </c>
      <c r="I171" t="str">
        <f t="shared" si="99"/>
        <v>United States</v>
      </c>
      <c r="J171" t="s">
        <v>74</v>
      </c>
      <c r="K171" t="s">
        <v>98</v>
      </c>
      <c r="L171">
        <v>1</v>
      </c>
      <c r="M171">
        <v>3</v>
      </c>
      <c r="N171">
        <v>2</v>
      </c>
      <c r="O171">
        <v>4</v>
      </c>
      <c r="P171">
        <v>3</v>
      </c>
      <c r="Q171">
        <v>5</v>
      </c>
      <c r="R171">
        <v>4</v>
      </c>
      <c r="S171">
        <v>1</v>
      </c>
      <c r="T171">
        <v>3</v>
      </c>
      <c r="V171">
        <v>6</v>
      </c>
      <c r="W171">
        <v>6</v>
      </c>
      <c r="X171">
        <v>6</v>
      </c>
      <c r="Y171">
        <v>6</v>
      </c>
      <c r="Z171">
        <v>6</v>
      </c>
      <c r="AA171">
        <v>6</v>
      </c>
      <c r="AB171">
        <v>6</v>
      </c>
      <c r="AC171">
        <v>0</v>
      </c>
      <c r="AD171">
        <v>6</v>
      </c>
      <c r="AE171" s="48">
        <f t="shared" si="89"/>
        <v>6</v>
      </c>
      <c r="AF171" s="35">
        <v>6</v>
      </c>
      <c r="AG171">
        <v>6</v>
      </c>
      <c r="AH171">
        <v>6</v>
      </c>
      <c r="AI171">
        <v>6</v>
      </c>
      <c r="AJ171">
        <v>6</v>
      </c>
      <c r="AK171">
        <v>6</v>
      </c>
      <c r="AL171">
        <v>6</v>
      </c>
      <c r="AM171">
        <v>6</v>
      </c>
      <c r="AN171" s="48">
        <f t="shared" si="85"/>
        <v>6</v>
      </c>
      <c r="AO171">
        <v>6</v>
      </c>
      <c r="AP171">
        <v>6</v>
      </c>
      <c r="AQ171">
        <v>6</v>
      </c>
      <c r="AR171">
        <v>6</v>
      </c>
      <c r="AS171">
        <v>6</v>
      </c>
      <c r="AT171">
        <v>6</v>
      </c>
      <c r="AU171" s="48">
        <f t="shared" si="86"/>
        <v>6</v>
      </c>
      <c r="AV171">
        <v>0</v>
      </c>
      <c r="AW171">
        <f t="shared" si="100"/>
        <v>6</v>
      </c>
      <c r="AX171">
        <f t="shared" si="101"/>
        <v>1</v>
      </c>
      <c r="AY171">
        <f t="shared" si="98"/>
        <v>6</v>
      </c>
      <c r="AZ171">
        <f t="shared" si="102"/>
        <v>1</v>
      </c>
      <c r="BA171" t="s">
        <v>86</v>
      </c>
      <c r="BB171" t="s">
        <v>216</v>
      </c>
      <c r="BC171" t="s">
        <v>217</v>
      </c>
      <c r="BD171">
        <v>1</v>
      </c>
      <c r="BF171">
        <f t="shared" si="103"/>
        <v>1</v>
      </c>
      <c r="BG171">
        <v>1</v>
      </c>
      <c r="BH171">
        <v>2</v>
      </c>
      <c r="BI171">
        <v>1</v>
      </c>
      <c r="BJ171" t="s">
        <v>156</v>
      </c>
      <c r="BK171" t="s">
        <v>157</v>
      </c>
      <c r="BL171" s="1">
        <v>4.8958333333333328E-3</v>
      </c>
      <c r="BM171" t="s">
        <v>218</v>
      </c>
      <c r="BN171" s="5" t="s">
        <v>736</v>
      </c>
      <c r="BO171" s="5" t="s">
        <v>1166</v>
      </c>
      <c r="BP171" s="11" t="b">
        <f t="shared" ref="BP171:BU177" ca="1" si="110">ISNUMBER(SEARCH(BP$2,$BO171))</f>
        <v>0</v>
      </c>
      <c r="BQ171" s="11" t="b">
        <f t="shared" ca="1" si="110"/>
        <v>0</v>
      </c>
      <c r="BR171" s="11" t="b">
        <f t="shared" ca="1" si="110"/>
        <v>0</v>
      </c>
      <c r="BS171" s="11" t="b">
        <f t="shared" ca="1" si="110"/>
        <v>1</v>
      </c>
      <c r="BT171" s="11" t="b">
        <f t="shared" ca="1" si="110"/>
        <v>0</v>
      </c>
      <c r="BU171" s="11" t="b">
        <f t="shared" ca="1" si="110"/>
        <v>1</v>
      </c>
      <c r="BX171" s="11" t="b">
        <f t="shared" ca="1" si="105"/>
        <v>0</v>
      </c>
      <c r="BY171" s="11" t="b">
        <f t="shared" si="108"/>
        <v>0</v>
      </c>
      <c r="BZ171" s="11" t="b">
        <f t="shared" ref="BZ171:CM177" ca="1" si="111">ISNUMBER(SEARCH(BZ$2,$BV171))</f>
        <v>0</v>
      </c>
      <c r="CA171" s="11" t="b">
        <f t="shared" ca="1" si="111"/>
        <v>0</v>
      </c>
      <c r="CB171" s="11" t="b">
        <f t="shared" ca="1" si="111"/>
        <v>0</v>
      </c>
      <c r="CC171" s="11" t="b">
        <f t="shared" ca="1" si="111"/>
        <v>0</v>
      </c>
      <c r="CD171" s="11" t="b">
        <f t="shared" ca="1" si="111"/>
        <v>0</v>
      </c>
      <c r="CE171" s="11" t="b">
        <f t="shared" ca="1" si="111"/>
        <v>0</v>
      </c>
      <c r="CF171" s="11" t="b">
        <f t="shared" ca="1" si="111"/>
        <v>0</v>
      </c>
      <c r="CG171" s="11" t="b">
        <f t="shared" ca="1" si="111"/>
        <v>0</v>
      </c>
      <c r="CH171" s="11" t="b">
        <f t="shared" ca="1" si="111"/>
        <v>0</v>
      </c>
      <c r="CI171" s="11" t="b">
        <f t="shared" ca="1" si="111"/>
        <v>0</v>
      </c>
      <c r="CJ171" s="11" t="b">
        <f t="shared" ca="1" si="111"/>
        <v>0</v>
      </c>
      <c r="CK171" s="11" t="b">
        <f t="shared" ca="1" si="111"/>
        <v>0</v>
      </c>
      <c r="CL171" s="11" t="b">
        <f t="shared" ca="1" si="111"/>
        <v>0</v>
      </c>
      <c r="CM171" s="11" t="b">
        <f t="shared" ca="1" si="111"/>
        <v>0</v>
      </c>
      <c r="CN171" s="11" t="b">
        <f t="shared" ca="1" si="109"/>
        <v>0</v>
      </c>
      <c r="CO171" s="11" t="b">
        <f t="shared" ca="1" si="107"/>
        <v>0</v>
      </c>
      <c r="CP171" t="s">
        <v>219</v>
      </c>
    </row>
    <row r="172" spans="1:94">
      <c r="A172" t="s">
        <v>220</v>
      </c>
      <c r="B172" t="s">
        <v>221</v>
      </c>
      <c r="C172" t="s">
        <v>53</v>
      </c>
      <c r="D172" t="s">
        <v>54</v>
      </c>
      <c r="E172" t="s">
        <v>55</v>
      </c>
      <c r="F172" t="s">
        <v>222</v>
      </c>
      <c r="G172" t="s">
        <v>124</v>
      </c>
      <c r="H172" t="s">
        <v>84</v>
      </c>
      <c r="I172" t="str">
        <f t="shared" si="99"/>
        <v>United States</v>
      </c>
      <c r="J172" t="s">
        <v>74</v>
      </c>
      <c r="K172" t="s">
        <v>60</v>
      </c>
      <c r="L172">
        <v>3</v>
      </c>
      <c r="M172">
        <v>2</v>
      </c>
      <c r="N172">
        <v>5</v>
      </c>
      <c r="O172">
        <v>1</v>
      </c>
      <c r="P172">
        <v>5</v>
      </c>
      <c r="Q172">
        <v>4</v>
      </c>
      <c r="R172">
        <v>2</v>
      </c>
      <c r="S172">
        <v>1</v>
      </c>
      <c r="T172">
        <v>3</v>
      </c>
      <c r="V172">
        <v>5</v>
      </c>
      <c r="W172">
        <v>2</v>
      </c>
      <c r="X172">
        <v>1</v>
      </c>
      <c r="Y172">
        <v>5</v>
      </c>
      <c r="Z172">
        <v>4</v>
      </c>
      <c r="AA172">
        <v>5</v>
      </c>
      <c r="AB172">
        <v>2</v>
      </c>
      <c r="AC172">
        <v>4</v>
      </c>
      <c r="AD172">
        <v>2</v>
      </c>
      <c r="AE172" s="48">
        <f t="shared" si="89"/>
        <v>3.25</v>
      </c>
      <c r="AF172" s="35">
        <v>6</v>
      </c>
      <c r="AG172">
        <v>3</v>
      </c>
      <c r="AH172">
        <v>4</v>
      </c>
      <c r="AI172">
        <v>4</v>
      </c>
      <c r="AJ172">
        <v>5</v>
      </c>
      <c r="AK172">
        <v>5</v>
      </c>
      <c r="AL172">
        <v>5</v>
      </c>
      <c r="AM172">
        <v>3</v>
      </c>
      <c r="AN172" s="48">
        <f t="shared" si="85"/>
        <v>4.375</v>
      </c>
      <c r="AO172">
        <v>4</v>
      </c>
      <c r="AP172">
        <v>4</v>
      </c>
      <c r="AQ172">
        <v>5</v>
      </c>
      <c r="AR172">
        <v>4</v>
      </c>
      <c r="AS172">
        <v>4</v>
      </c>
      <c r="AT172">
        <v>6</v>
      </c>
      <c r="AU172" s="48">
        <f t="shared" si="86"/>
        <v>4.2</v>
      </c>
      <c r="AV172">
        <v>0</v>
      </c>
      <c r="AW172">
        <f t="shared" si="100"/>
        <v>4.375</v>
      </c>
      <c r="AX172">
        <f t="shared" si="101"/>
        <v>1</v>
      </c>
      <c r="AY172">
        <f t="shared" si="98"/>
        <v>3.25</v>
      </c>
      <c r="AZ172">
        <f t="shared" si="102"/>
        <v>1</v>
      </c>
      <c r="BA172" t="s">
        <v>61</v>
      </c>
      <c r="BB172" t="s">
        <v>223</v>
      </c>
      <c r="BC172" t="s">
        <v>224</v>
      </c>
      <c r="BD172">
        <v>0</v>
      </c>
      <c r="BE172">
        <v>1</v>
      </c>
      <c r="BF172">
        <f t="shared" si="103"/>
        <v>1</v>
      </c>
      <c r="BG172">
        <v>1</v>
      </c>
      <c r="BH172">
        <v>1</v>
      </c>
      <c r="BI172">
        <v>1</v>
      </c>
      <c r="BJ172" t="s">
        <v>64</v>
      </c>
      <c r="BK172" t="s">
        <v>65</v>
      </c>
      <c r="BL172" s="1">
        <v>8.4953703703703701E-3</v>
      </c>
      <c r="BN172" s="5" t="s">
        <v>1041</v>
      </c>
      <c r="BP172" s="11" t="b">
        <f t="shared" ca="1" si="110"/>
        <v>0</v>
      </c>
      <c r="BQ172" s="11" t="b">
        <f t="shared" ca="1" si="110"/>
        <v>0</v>
      </c>
      <c r="BR172" s="11" t="b">
        <f t="shared" ca="1" si="110"/>
        <v>0</v>
      </c>
      <c r="BS172" s="11" t="b">
        <f t="shared" ca="1" si="110"/>
        <v>0</v>
      </c>
      <c r="BT172" s="11" t="b">
        <f t="shared" ca="1" si="110"/>
        <v>0</v>
      </c>
      <c r="BU172" s="11" t="b">
        <f t="shared" ca="1" si="110"/>
        <v>0</v>
      </c>
      <c r="BX172" s="11" t="b">
        <f t="shared" ca="1" si="105"/>
        <v>0</v>
      </c>
      <c r="BY172" s="11" t="b">
        <f t="shared" si="108"/>
        <v>0</v>
      </c>
      <c r="BZ172" s="11" t="b">
        <f t="shared" ca="1" si="111"/>
        <v>0</v>
      </c>
      <c r="CA172" s="11" t="b">
        <f t="shared" ca="1" si="111"/>
        <v>0</v>
      </c>
      <c r="CB172" s="11" t="b">
        <f t="shared" ca="1" si="111"/>
        <v>0</v>
      </c>
      <c r="CC172" s="11" t="b">
        <f t="shared" ca="1" si="111"/>
        <v>0</v>
      </c>
      <c r="CD172" s="11" t="b">
        <f t="shared" ca="1" si="111"/>
        <v>0</v>
      </c>
      <c r="CE172" s="11" t="b">
        <f t="shared" ca="1" si="111"/>
        <v>0</v>
      </c>
      <c r="CF172" s="11" t="b">
        <f t="shared" ca="1" si="111"/>
        <v>0</v>
      </c>
      <c r="CG172" s="11" t="b">
        <f t="shared" ca="1" si="111"/>
        <v>0</v>
      </c>
      <c r="CH172" s="11" t="b">
        <f t="shared" ca="1" si="111"/>
        <v>0</v>
      </c>
      <c r="CI172" s="11" t="b">
        <f t="shared" ca="1" si="111"/>
        <v>0</v>
      </c>
      <c r="CJ172" s="11" t="b">
        <f t="shared" ca="1" si="111"/>
        <v>0</v>
      </c>
      <c r="CK172" s="11" t="b">
        <f t="shared" ca="1" si="111"/>
        <v>0</v>
      </c>
      <c r="CL172" s="11" t="b">
        <f t="shared" ca="1" si="111"/>
        <v>0</v>
      </c>
      <c r="CM172" s="11" t="b">
        <f t="shared" ca="1" si="111"/>
        <v>0</v>
      </c>
      <c r="CN172" s="11" t="b">
        <f t="shared" ca="1" si="109"/>
        <v>0</v>
      </c>
      <c r="CO172" s="11" t="b">
        <f t="shared" ca="1" si="107"/>
        <v>0</v>
      </c>
    </row>
    <row r="173" spans="1:94">
      <c r="A173" t="s">
        <v>231</v>
      </c>
      <c r="B173" t="s">
        <v>232</v>
      </c>
      <c r="C173" t="s">
        <v>53</v>
      </c>
      <c r="D173" t="s">
        <v>70</v>
      </c>
      <c r="E173" t="s">
        <v>95</v>
      </c>
      <c r="F173" t="s">
        <v>56</v>
      </c>
      <c r="G173" t="s">
        <v>96</v>
      </c>
      <c r="H173" t="s">
        <v>73</v>
      </c>
      <c r="I173" t="str">
        <f t="shared" si="99"/>
        <v>USA</v>
      </c>
      <c r="J173" t="s">
        <v>74</v>
      </c>
      <c r="K173" t="s">
        <v>60</v>
      </c>
      <c r="L173">
        <v>4</v>
      </c>
      <c r="M173">
        <v>4</v>
      </c>
      <c r="N173">
        <v>4</v>
      </c>
      <c r="O173">
        <v>4</v>
      </c>
      <c r="P173">
        <v>3</v>
      </c>
      <c r="Q173">
        <v>4</v>
      </c>
      <c r="R173">
        <v>4</v>
      </c>
      <c r="S173">
        <v>1</v>
      </c>
      <c r="T173">
        <v>3</v>
      </c>
      <c r="V173">
        <v>1</v>
      </c>
      <c r="W173">
        <v>5</v>
      </c>
      <c r="X173">
        <v>1</v>
      </c>
      <c r="Y173">
        <v>1</v>
      </c>
      <c r="Z173">
        <v>3</v>
      </c>
      <c r="AA173">
        <v>5</v>
      </c>
      <c r="AB173">
        <v>0</v>
      </c>
      <c r="AC173">
        <v>5</v>
      </c>
      <c r="AD173">
        <v>1</v>
      </c>
      <c r="AE173" s="48">
        <f t="shared" si="89"/>
        <v>2.125</v>
      </c>
      <c r="AF173" s="35">
        <v>0</v>
      </c>
      <c r="AG173">
        <v>1</v>
      </c>
      <c r="AH173">
        <v>1</v>
      </c>
      <c r="AI173">
        <v>0</v>
      </c>
      <c r="AJ173">
        <v>4</v>
      </c>
      <c r="AK173">
        <v>0</v>
      </c>
      <c r="AL173">
        <v>4</v>
      </c>
      <c r="AM173">
        <v>1</v>
      </c>
      <c r="AN173" s="48">
        <f t="shared" si="85"/>
        <v>1.375</v>
      </c>
      <c r="AO173">
        <v>0</v>
      </c>
      <c r="AP173">
        <v>0</v>
      </c>
      <c r="AQ173">
        <v>3</v>
      </c>
      <c r="AR173">
        <v>0</v>
      </c>
      <c r="AS173">
        <v>1</v>
      </c>
      <c r="AT173">
        <v>6</v>
      </c>
      <c r="AU173" s="48">
        <f t="shared" si="86"/>
        <v>0.8</v>
      </c>
      <c r="AV173">
        <v>0</v>
      </c>
      <c r="AW173">
        <f t="shared" si="100"/>
        <v>1.375</v>
      </c>
      <c r="AX173">
        <f t="shared" si="101"/>
        <v>0</v>
      </c>
      <c r="AY173">
        <f t="shared" si="98"/>
        <v>2.125</v>
      </c>
      <c r="AZ173">
        <f t="shared" si="102"/>
        <v>0</v>
      </c>
      <c r="BA173" t="s">
        <v>61</v>
      </c>
      <c r="BB173" t="s">
        <v>233</v>
      </c>
      <c r="BC173" t="s">
        <v>234</v>
      </c>
      <c r="BD173">
        <v>0</v>
      </c>
      <c r="BE173" t="s">
        <v>1100</v>
      </c>
      <c r="BF173" t="str">
        <f t="shared" si="103"/>
        <v>no dialog file</v>
      </c>
      <c r="BG173">
        <v>2</v>
      </c>
      <c r="BH173">
        <v>5</v>
      </c>
      <c r="BI173">
        <v>2</v>
      </c>
      <c r="BJ173" t="s">
        <v>235</v>
      </c>
      <c r="BK173" t="s">
        <v>236</v>
      </c>
      <c r="BL173" s="1">
        <v>3.8425925925925923E-3</v>
      </c>
      <c r="BN173" s="5" t="s">
        <v>1041</v>
      </c>
      <c r="BP173" s="11" t="b">
        <f t="shared" ca="1" si="110"/>
        <v>0</v>
      </c>
      <c r="BQ173" s="11" t="b">
        <f t="shared" ca="1" si="110"/>
        <v>0</v>
      </c>
      <c r="BR173" s="11" t="b">
        <f t="shared" ca="1" si="110"/>
        <v>0</v>
      </c>
      <c r="BS173" s="11" t="b">
        <f t="shared" ca="1" si="110"/>
        <v>0</v>
      </c>
      <c r="BT173" s="11" t="b">
        <f t="shared" ca="1" si="110"/>
        <v>0</v>
      </c>
      <c r="BU173" s="11" t="b">
        <f t="shared" ca="1" si="110"/>
        <v>0</v>
      </c>
      <c r="BX173" s="11" t="b">
        <f t="shared" ca="1" si="105"/>
        <v>0</v>
      </c>
      <c r="BY173" s="11" t="b">
        <f t="shared" si="108"/>
        <v>0</v>
      </c>
      <c r="BZ173" s="11" t="b">
        <f t="shared" ca="1" si="111"/>
        <v>0</v>
      </c>
      <c r="CA173" s="11" t="b">
        <f t="shared" ca="1" si="111"/>
        <v>0</v>
      </c>
      <c r="CB173" s="11" t="b">
        <f t="shared" ca="1" si="111"/>
        <v>0</v>
      </c>
      <c r="CC173" s="11" t="b">
        <f t="shared" ca="1" si="111"/>
        <v>0</v>
      </c>
      <c r="CD173" s="11" t="b">
        <f t="shared" ca="1" si="111"/>
        <v>0</v>
      </c>
      <c r="CE173" s="11" t="b">
        <f t="shared" ca="1" si="111"/>
        <v>0</v>
      </c>
      <c r="CF173" s="11" t="b">
        <f t="shared" ca="1" si="111"/>
        <v>0</v>
      </c>
      <c r="CG173" s="11" t="b">
        <f t="shared" ca="1" si="111"/>
        <v>0</v>
      </c>
      <c r="CH173" s="11" t="b">
        <f t="shared" ca="1" si="111"/>
        <v>0</v>
      </c>
      <c r="CI173" s="11" t="b">
        <f t="shared" ca="1" si="111"/>
        <v>0</v>
      </c>
      <c r="CJ173" s="11" t="b">
        <f t="shared" ca="1" si="111"/>
        <v>0</v>
      </c>
      <c r="CK173" s="11" t="b">
        <f t="shared" ca="1" si="111"/>
        <v>0</v>
      </c>
      <c r="CL173" s="11" t="b">
        <f t="shared" ca="1" si="111"/>
        <v>0</v>
      </c>
      <c r="CM173" s="11" t="b">
        <f t="shared" ca="1" si="111"/>
        <v>0</v>
      </c>
      <c r="CN173" s="11" t="b">
        <f t="shared" ca="1" si="109"/>
        <v>0</v>
      </c>
      <c r="CO173" s="11" t="b">
        <f t="shared" ca="1" si="107"/>
        <v>0</v>
      </c>
    </row>
    <row r="174" spans="1:94">
      <c r="A174" t="s">
        <v>237</v>
      </c>
      <c r="B174" t="s">
        <v>238</v>
      </c>
      <c r="C174" t="s">
        <v>53</v>
      </c>
      <c r="D174" t="s">
        <v>70</v>
      </c>
      <c r="E174" t="s">
        <v>144</v>
      </c>
      <c r="F174" t="s">
        <v>83</v>
      </c>
      <c r="G174" t="s">
        <v>72</v>
      </c>
      <c r="H174" t="s">
        <v>73</v>
      </c>
      <c r="I174" t="str">
        <f t="shared" si="99"/>
        <v>USA</v>
      </c>
      <c r="J174" t="s">
        <v>74</v>
      </c>
      <c r="K174" t="s">
        <v>60</v>
      </c>
      <c r="L174">
        <v>2</v>
      </c>
      <c r="M174">
        <v>4</v>
      </c>
      <c r="N174">
        <v>4</v>
      </c>
      <c r="O174">
        <v>4</v>
      </c>
      <c r="P174">
        <v>3</v>
      </c>
      <c r="Q174">
        <v>4</v>
      </c>
      <c r="R174">
        <v>4</v>
      </c>
      <c r="S174">
        <v>1</v>
      </c>
      <c r="T174">
        <v>3</v>
      </c>
      <c r="V174">
        <v>6</v>
      </c>
      <c r="W174">
        <v>6</v>
      </c>
      <c r="X174">
        <v>6</v>
      </c>
      <c r="Y174">
        <v>6</v>
      </c>
      <c r="Z174">
        <v>6</v>
      </c>
      <c r="AA174">
        <v>6</v>
      </c>
      <c r="AB174">
        <v>6</v>
      </c>
      <c r="AC174">
        <v>6</v>
      </c>
      <c r="AD174">
        <v>0</v>
      </c>
      <c r="AE174" s="48">
        <f t="shared" si="89"/>
        <v>5.25</v>
      </c>
      <c r="AF174" s="35">
        <v>6</v>
      </c>
      <c r="AG174">
        <v>6</v>
      </c>
      <c r="AH174">
        <v>6</v>
      </c>
      <c r="AI174">
        <v>4</v>
      </c>
      <c r="AJ174">
        <v>6</v>
      </c>
      <c r="AK174">
        <v>6</v>
      </c>
      <c r="AL174">
        <v>6</v>
      </c>
      <c r="AM174">
        <v>6</v>
      </c>
      <c r="AN174" s="48">
        <f t="shared" si="85"/>
        <v>5.75</v>
      </c>
      <c r="AO174">
        <v>5</v>
      </c>
      <c r="AP174">
        <v>3</v>
      </c>
      <c r="AQ174">
        <v>4</v>
      </c>
      <c r="AR174">
        <v>3</v>
      </c>
      <c r="AS174">
        <v>5</v>
      </c>
      <c r="AT174">
        <v>6</v>
      </c>
      <c r="AU174" s="48">
        <f t="shared" si="86"/>
        <v>4</v>
      </c>
      <c r="AV174">
        <v>1</v>
      </c>
      <c r="AW174">
        <f t="shared" si="100"/>
        <v>5.75</v>
      </c>
      <c r="AX174">
        <f t="shared" si="101"/>
        <v>1</v>
      </c>
      <c r="AY174">
        <f t="shared" si="98"/>
        <v>5.25</v>
      </c>
      <c r="AZ174">
        <f t="shared" si="102"/>
        <v>1</v>
      </c>
      <c r="BA174" t="s">
        <v>61</v>
      </c>
      <c r="BB174" t="s">
        <v>166</v>
      </c>
      <c r="BC174" t="s">
        <v>239</v>
      </c>
      <c r="BD174">
        <v>2</v>
      </c>
      <c r="BF174">
        <f t="shared" si="103"/>
        <v>2</v>
      </c>
      <c r="BG174">
        <v>1</v>
      </c>
      <c r="BH174">
        <v>2</v>
      </c>
      <c r="BI174">
        <v>1</v>
      </c>
      <c r="BJ174" t="s">
        <v>181</v>
      </c>
      <c r="BK174" t="s">
        <v>65</v>
      </c>
      <c r="BL174" s="1">
        <v>3.3912037037037036E-3</v>
      </c>
      <c r="BM174" t="s">
        <v>240</v>
      </c>
      <c r="BN174" s="5" t="s">
        <v>736</v>
      </c>
      <c r="BO174" s="5" t="s">
        <v>1159</v>
      </c>
      <c r="BP174" s="11" t="b">
        <f t="shared" ca="1" si="110"/>
        <v>0</v>
      </c>
      <c r="BQ174" s="11" t="b">
        <f t="shared" ca="1" si="110"/>
        <v>0</v>
      </c>
      <c r="BR174" s="11" t="b">
        <f t="shared" ca="1" si="110"/>
        <v>1</v>
      </c>
      <c r="BS174" s="11" t="b">
        <f t="shared" ca="1" si="110"/>
        <v>0</v>
      </c>
      <c r="BT174" s="11" t="b">
        <f t="shared" ca="1" si="110"/>
        <v>0</v>
      </c>
      <c r="BU174" s="11" t="b">
        <f t="shared" ca="1" si="110"/>
        <v>0</v>
      </c>
      <c r="BX174" s="11" t="b">
        <f t="shared" ca="1" si="105"/>
        <v>0</v>
      </c>
      <c r="BY174" s="11" t="b">
        <f t="shared" si="108"/>
        <v>0</v>
      </c>
      <c r="BZ174" s="11" t="b">
        <f t="shared" ca="1" si="111"/>
        <v>0</v>
      </c>
      <c r="CA174" s="11" t="b">
        <f t="shared" ca="1" si="111"/>
        <v>0</v>
      </c>
      <c r="CB174" s="11" t="b">
        <f t="shared" ca="1" si="111"/>
        <v>0</v>
      </c>
      <c r="CC174" s="11" t="b">
        <f t="shared" ca="1" si="111"/>
        <v>0</v>
      </c>
      <c r="CD174" s="11" t="b">
        <f t="shared" ca="1" si="111"/>
        <v>0</v>
      </c>
      <c r="CE174" s="11" t="b">
        <f t="shared" ca="1" si="111"/>
        <v>0</v>
      </c>
      <c r="CF174" s="11" t="b">
        <f t="shared" ca="1" si="111"/>
        <v>0</v>
      </c>
      <c r="CG174" s="11" t="b">
        <f t="shared" ca="1" si="111"/>
        <v>0</v>
      </c>
      <c r="CH174" s="11" t="b">
        <f t="shared" ca="1" si="111"/>
        <v>0</v>
      </c>
      <c r="CI174" s="11" t="b">
        <f t="shared" ca="1" si="111"/>
        <v>0</v>
      </c>
      <c r="CJ174" s="11" t="b">
        <f t="shared" ca="1" si="111"/>
        <v>0</v>
      </c>
      <c r="CK174" s="11" t="b">
        <f t="shared" ca="1" si="111"/>
        <v>0</v>
      </c>
      <c r="CL174" s="11" t="b">
        <f t="shared" ca="1" si="111"/>
        <v>0</v>
      </c>
      <c r="CM174" s="11" t="b">
        <f t="shared" ca="1" si="111"/>
        <v>0</v>
      </c>
      <c r="CN174" s="11" t="b">
        <f t="shared" ca="1" si="109"/>
        <v>0</v>
      </c>
      <c r="CO174" s="11" t="b">
        <f t="shared" ca="1" si="107"/>
        <v>0</v>
      </c>
      <c r="CP174" t="s">
        <v>241</v>
      </c>
    </row>
    <row r="175" spans="1:94">
      <c r="A175" t="s">
        <v>242</v>
      </c>
      <c r="B175" t="s">
        <v>243</v>
      </c>
      <c r="C175" t="s">
        <v>53</v>
      </c>
      <c r="D175" t="s">
        <v>70</v>
      </c>
      <c r="E175" t="s">
        <v>55</v>
      </c>
      <c r="F175" t="s">
        <v>56</v>
      </c>
      <c r="G175" t="s">
        <v>72</v>
      </c>
      <c r="H175" t="s">
        <v>244</v>
      </c>
      <c r="I175" t="str">
        <f t="shared" si="99"/>
        <v>Uk</v>
      </c>
      <c r="J175" t="s">
        <v>74</v>
      </c>
      <c r="K175" t="s">
        <v>98</v>
      </c>
      <c r="L175">
        <v>4</v>
      </c>
      <c r="M175">
        <v>4</v>
      </c>
      <c r="N175">
        <v>5</v>
      </c>
      <c r="O175">
        <v>3</v>
      </c>
      <c r="P175">
        <v>4</v>
      </c>
      <c r="Q175">
        <v>5</v>
      </c>
      <c r="R175">
        <v>5</v>
      </c>
      <c r="S175">
        <v>1</v>
      </c>
      <c r="T175">
        <v>2</v>
      </c>
      <c r="V175">
        <v>5</v>
      </c>
      <c r="W175">
        <v>5</v>
      </c>
      <c r="X175">
        <v>5</v>
      </c>
      <c r="Y175">
        <v>3</v>
      </c>
      <c r="Z175">
        <v>3</v>
      </c>
      <c r="AA175">
        <v>4</v>
      </c>
      <c r="AB175">
        <v>3</v>
      </c>
      <c r="AC175">
        <v>1</v>
      </c>
      <c r="AD175">
        <v>5</v>
      </c>
      <c r="AE175" s="48">
        <f t="shared" si="89"/>
        <v>4.125</v>
      </c>
      <c r="AF175" s="35">
        <v>4</v>
      </c>
      <c r="AG175">
        <v>4</v>
      </c>
      <c r="AH175">
        <v>4</v>
      </c>
      <c r="AI175">
        <v>4</v>
      </c>
      <c r="AJ175">
        <v>4</v>
      </c>
      <c r="AK175">
        <v>4</v>
      </c>
      <c r="AL175">
        <v>4</v>
      </c>
      <c r="AM175">
        <v>0</v>
      </c>
      <c r="AN175" s="48">
        <f t="shared" si="85"/>
        <v>3.5</v>
      </c>
      <c r="AO175">
        <v>5</v>
      </c>
      <c r="AP175">
        <v>5</v>
      </c>
      <c r="AQ175">
        <v>3</v>
      </c>
      <c r="AR175">
        <v>4</v>
      </c>
      <c r="AS175">
        <v>3</v>
      </c>
      <c r="AT175">
        <v>6</v>
      </c>
      <c r="AU175" s="48">
        <f t="shared" si="86"/>
        <v>4</v>
      </c>
      <c r="AV175">
        <v>0</v>
      </c>
      <c r="AW175">
        <f t="shared" si="100"/>
        <v>3.5</v>
      </c>
      <c r="AX175">
        <f t="shared" si="101"/>
        <v>1</v>
      </c>
      <c r="AY175">
        <f t="shared" si="98"/>
        <v>4.125</v>
      </c>
      <c r="AZ175">
        <f t="shared" si="102"/>
        <v>1</v>
      </c>
      <c r="BA175" t="s">
        <v>61</v>
      </c>
      <c r="BB175" t="s">
        <v>245</v>
      </c>
      <c r="BC175" t="s">
        <v>246</v>
      </c>
      <c r="BD175">
        <v>1</v>
      </c>
      <c r="BF175">
        <f t="shared" si="103"/>
        <v>1</v>
      </c>
      <c r="BG175">
        <v>1</v>
      </c>
      <c r="BH175">
        <v>1</v>
      </c>
      <c r="BI175">
        <v>1</v>
      </c>
      <c r="BJ175" t="s">
        <v>64</v>
      </c>
      <c r="BK175" t="s">
        <v>65</v>
      </c>
      <c r="BL175" s="1">
        <v>1.4004629629629629E-3</v>
      </c>
      <c r="BN175" s="5" t="s">
        <v>1041</v>
      </c>
      <c r="BP175" s="11" t="b">
        <f t="shared" ca="1" si="110"/>
        <v>0</v>
      </c>
      <c r="BQ175" s="11" t="b">
        <f t="shared" ca="1" si="110"/>
        <v>0</v>
      </c>
      <c r="BR175" s="11" t="b">
        <f t="shared" ca="1" si="110"/>
        <v>0</v>
      </c>
      <c r="BS175" s="11" t="b">
        <f t="shared" ca="1" si="110"/>
        <v>0</v>
      </c>
      <c r="BT175" s="11" t="b">
        <f t="shared" ca="1" si="110"/>
        <v>0</v>
      </c>
      <c r="BU175" s="11" t="b">
        <f t="shared" ca="1" si="110"/>
        <v>0</v>
      </c>
      <c r="BX175" s="11" t="b">
        <f t="shared" ca="1" si="105"/>
        <v>0</v>
      </c>
      <c r="BY175" s="11" t="b">
        <f t="shared" si="108"/>
        <v>0</v>
      </c>
      <c r="BZ175" s="11" t="b">
        <f t="shared" ca="1" si="111"/>
        <v>0</v>
      </c>
      <c r="CA175" s="11" t="b">
        <f t="shared" ca="1" si="111"/>
        <v>0</v>
      </c>
      <c r="CB175" s="11" t="b">
        <f t="shared" ca="1" si="111"/>
        <v>0</v>
      </c>
      <c r="CC175" s="11" t="b">
        <f t="shared" ca="1" si="111"/>
        <v>0</v>
      </c>
      <c r="CD175" s="11" t="b">
        <f t="shared" ca="1" si="111"/>
        <v>0</v>
      </c>
      <c r="CE175" s="11" t="b">
        <f t="shared" ca="1" si="111"/>
        <v>0</v>
      </c>
      <c r="CF175" s="11" t="b">
        <f t="shared" ca="1" si="111"/>
        <v>0</v>
      </c>
      <c r="CG175" s="11" t="b">
        <f t="shared" ca="1" si="111"/>
        <v>0</v>
      </c>
      <c r="CH175" s="11" t="b">
        <f t="shared" ca="1" si="111"/>
        <v>0</v>
      </c>
      <c r="CI175" s="11" t="b">
        <f t="shared" ca="1" si="111"/>
        <v>0</v>
      </c>
      <c r="CJ175" s="11" t="b">
        <f t="shared" ca="1" si="111"/>
        <v>0</v>
      </c>
      <c r="CK175" s="11" t="b">
        <f t="shared" ca="1" si="111"/>
        <v>0</v>
      </c>
      <c r="CL175" s="11" t="b">
        <f t="shared" ca="1" si="111"/>
        <v>0</v>
      </c>
      <c r="CM175" s="11" t="b">
        <f t="shared" ca="1" si="111"/>
        <v>0</v>
      </c>
      <c r="CN175" s="11" t="b">
        <f t="shared" ca="1" si="109"/>
        <v>0</v>
      </c>
      <c r="CO175" s="11" t="b">
        <f t="shared" ca="1" si="107"/>
        <v>0</v>
      </c>
    </row>
    <row r="176" spans="1:94">
      <c r="A176" t="s">
        <v>247</v>
      </c>
      <c r="B176" t="s">
        <v>248</v>
      </c>
      <c r="C176" t="s">
        <v>53</v>
      </c>
      <c r="D176" t="s">
        <v>70</v>
      </c>
      <c r="E176" t="s">
        <v>71</v>
      </c>
      <c r="F176" t="s">
        <v>83</v>
      </c>
      <c r="G176" t="s">
        <v>72</v>
      </c>
      <c r="H176" t="s">
        <v>125</v>
      </c>
      <c r="I176" t="str">
        <f t="shared" si="99"/>
        <v>United Kingdom</v>
      </c>
      <c r="J176" t="s">
        <v>59</v>
      </c>
      <c r="K176" t="s">
        <v>98</v>
      </c>
      <c r="L176">
        <v>4</v>
      </c>
      <c r="M176">
        <v>5</v>
      </c>
      <c r="N176">
        <v>4</v>
      </c>
      <c r="O176">
        <v>3</v>
      </c>
      <c r="P176">
        <v>3</v>
      </c>
      <c r="Q176">
        <v>3</v>
      </c>
      <c r="R176">
        <v>4</v>
      </c>
      <c r="S176">
        <v>1</v>
      </c>
      <c r="T176">
        <v>2</v>
      </c>
      <c r="V176">
        <v>2</v>
      </c>
      <c r="W176">
        <v>5</v>
      </c>
      <c r="X176">
        <v>3</v>
      </c>
      <c r="Y176">
        <v>4</v>
      </c>
      <c r="Z176">
        <v>3</v>
      </c>
      <c r="AA176">
        <v>3</v>
      </c>
      <c r="AB176">
        <v>4</v>
      </c>
      <c r="AC176">
        <v>2</v>
      </c>
      <c r="AD176">
        <v>4</v>
      </c>
      <c r="AE176" s="48">
        <f t="shared" si="89"/>
        <v>3.5</v>
      </c>
      <c r="AF176" s="35">
        <v>4</v>
      </c>
      <c r="AG176">
        <v>2</v>
      </c>
      <c r="AH176">
        <v>4</v>
      </c>
      <c r="AI176">
        <v>2</v>
      </c>
      <c r="AJ176">
        <v>6</v>
      </c>
      <c r="AK176">
        <v>5</v>
      </c>
      <c r="AL176">
        <v>2</v>
      </c>
      <c r="AM176">
        <v>1</v>
      </c>
      <c r="AN176" s="48">
        <f t="shared" si="85"/>
        <v>3.25</v>
      </c>
      <c r="AO176">
        <v>3</v>
      </c>
      <c r="AP176">
        <v>3</v>
      </c>
      <c r="AQ176">
        <v>3</v>
      </c>
      <c r="AR176">
        <v>3</v>
      </c>
      <c r="AS176">
        <v>3</v>
      </c>
      <c r="AT176">
        <v>6</v>
      </c>
      <c r="AU176" s="48">
        <f t="shared" si="86"/>
        <v>3</v>
      </c>
      <c r="AV176">
        <v>0</v>
      </c>
      <c r="AW176">
        <f t="shared" si="100"/>
        <v>3.25</v>
      </c>
      <c r="AX176">
        <f t="shared" si="101"/>
        <v>1</v>
      </c>
      <c r="AY176">
        <f t="shared" si="98"/>
        <v>3.5</v>
      </c>
      <c r="AZ176">
        <f t="shared" si="102"/>
        <v>1</v>
      </c>
      <c r="BA176" t="s">
        <v>86</v>
      </c>
      <c r="BB176" t="s">
        <v>139</v>
      </c>
      <c r="BC176" t="s">
        <v>249</v>
      </c>
      <c r="BD176">
        <v>1</v>
      </c>
      <c r="BF176">
        <f t="shared" si="103"/>
        <v>1</v>
      </c>
      <c r="BG176">
        <v>1</v>
      </c>
      <c r="BH176">
        <v>4</v>
      </c>
      <c r="BI176">
        <v>1</v>
      </c>
      <c r="BJ176" t="s">
        <v>106</v>
      </c>
      <c r="BK176" t="s">
        <v>90</v>
      </c>
      <c r="BL176" s="1">
        <v>3.8888888888888883E-3</v>
      </c>
      <c r="BM176" t="s">
        <v>250</v>
      </c>
      <c r="BN176" s="5" t="s">
        <v>1042</v>
      </c>
      <c r="BP176" s="11" t="b">
        <f t="shared" ca="1" si="110"/>
        <v>0</v>
      </c>
      <c r="BQ176" s="11" t="b">
        <f t="shared" ca="1" si="110"/>
        <v>0</v>
      </c>
      <c r="BR176" s="11" t="b">
        <f t="shared" ca="1" si="110"/>
        <v>0</v>
      </c>
      <c r="BS176" s="11" t="b">
        <f t="shared" ca="1" si="110"/>
        <v>0</v>
      </c>
      <c r="BT176" s="11" t="b">
        <f t="shared" ca="1" si="110"/>
        <v>0</v>
      </c>
      <c r="BU176" s="11" t="b">
        <f t="shared" ca="1" si="110"/>
        <v>0</v>
      </c>
      <c r="BV176" s="5" t="s">
        <v>1085</v>
      </c>
      <c r="BW176" s="5" t="s">
        <v>1073</v>
      </c>
      <c r="BX176" s="11" t="b">
        <f t="shared" ca="1" si="105"/>
        <v>0</v>
      </c>
      <c r="BY176" s="11" t="b">
        <f t="shared" si="108"/>
        <v>0</v>
      </c>
      <c r="BZ176" s="11" t="b">
        <f t="shared" ca="1" si="111"/>
        <v>1</v>
      </c>
      <c r="CA176" s="11" t="b">
        <f t="shared" ca="1" si="111"/>
        <v>1</v>
      </c>
      <c r="CB176" s="11" t="b">
        <f t="shared" ca="1" si="111"/>
        <v>0</v>
      </c>
      <c r="CC176" s="11" t="b">
        <f t="shared" ca="1" si="111"/>
        <v>0</v>
      </c>
      <c r="CD176" s="11" t="b">
        <f t="shared" ca="1" si="111"/>
        <v>0</v>
      </c>
      <c r="CE176" s="11" t="b">
        <f t="shared" ca="1" si="111"/>
        <v>0</v>
      </c>
      <c r="CF176" s="11" t="b">
        <f t="shared" ca="1" si="111"/>
        <v>0</v>
      </c>
      <c r="CG176" s="11" t="b">
        <f t="shared" ca="1" si="111"/>
        <v>0</v>
      </c>
      <c r="CH176" s="11" t="b">
        <f t="shared" ca="1" si="111"/>
        <v>0</v>
      </c>
      <c r="CI176" s="11" t="b">
        <f t="shared" ca="1" si="111"/>
        <v>0</v>
      </c>
      <c r="CJ176" s="11" t="b">
        <f t="shared" ca="1" si="111"/>
        <v>1</v>
      </c>
      <c r="CK176" s="11" t="b">
        <f t="shared" ca="1" si="111"/>
        <v>0</v>
      </c>
      <c r="CL176" s="11" t="b">
        <f t="shared" ca="1" si="111"/>
        <v>0</v>
      </c>
      <c r="CM176" s="11" t="b">
        <f t="shared" ca="1" si="111"/>
        <v>0</v>
      </c>
      <c r="CN176" s="11" t="b">
        <f t="shared" ca="1" si="109"/>
        <v>1</v>
      </c>
      <c r="CO176" s="11" t="b">
        <f t="shared" ca="1" si="107"/>
        <v>0</v>
      </c>
      <c r="CP176" t="s">
        <v>251</v>
      </c>
    </row>
    <row r="177" spans="1:96">
      <c r="A177" t="s">
        <v>272</v>
      </c>
      <c r="B177" t="s">
        <v>273</v>
      </c>
      <c r="C177" t="s">
        <v>53</v>
      </c>
      <c r="D177" t="s">
        <v>70</v>
      </c>
      <c r="E177" t="s">
        <v>71</v>
      </c>
      <c r="F177" t="s">
        <v>132</v>
      </c>
      <c r="G177" t="s">
        <v>96</v>
      </c>
      <c r="H177" t="s">
        <v>84</v>
      </c>
      <c r="I177" t="str">
        <f t="shared" si="99"/>
        <v>United States</v>
      </c>
      <c r="J177" t="s">
        <v>74</v>
      </c>
      <c r="K177" t="s">
        <v>60</v>
      </c>
      <c r="L177">
        <v>2</v>
      </c>
      <c r="M177">
        <v>3</v>
      </c>
      <c r="N177">
        <v>4</v>
      </c>
      <c r="O177">
        <v>4</v>
      </c>
      <c r="P177">
        <v>4</v>
      </c>
      <c r="Q177">
        <v>4</v>
      </c>
      <c r="R177">
        <v>5</v>
      </c>
      <c r="S177">
        <v>1</v>
      </c>
      <c r="T177">
        <v>3</v>
      </c>
      <c r="V177">
        <v>3</v>
      </c>
      <c r="W177">
        <v>2</v>
      </c>
      <c r="X177">
        <v>3</v>
      </c>
      <c r="Y177">
        <v>5</v>
      </c>
      <c r="Z177">
        <v>3</v>
      </c>
      <c r="AA177">
        <v>4</v>
      </c>
      <c r="AB177">
        <v>2</v>
      </c>
      <c r="AC177">
        <v>4</v>
      </c>
      <c r="AD177">
        <v>2</v>
      </c>
      <c r="AE177" s="48">
        <f t="shared" si="89"/>
        <v>3</v>
      </c>
      <c r="AF177" s="35">
        <v>4</v>
      </c>
      <c r="AG177">
        <v>3</v>
      </c>
      <c r="AH177">
        <v>6</v>
      </c>
      <c r="AI177">
        <v>4</v>
      </c>
      <c r="AJ177">
        <v>6</v>
      </c>
      <c r="AK177">
        <v>4</v>
      </c>
      <c r="AL177">
        <v>5</v>
      </c>
      <c r="AM177">
        <v>3</v>
      </c>
      <c r="AN177" s="48">
        <f t="shared" si="85"/>
        <v>4.375</v>
      </c>
      <c r="AO177">
        <v>4</v>
      </c>
      <c r="AP177">
        <v>4</v>
      </c>
      <c r="AQ177">
        <v>5</v>
      </c>
      <c r="AR177">
        <v>4</v>
      </c>
      <c r="AS177">
        <v>4</v>
      </c>
      <c r="AT177">
        <v>6</v>
      </c>
      <c r="AU177" s="48">
        <f t="shared" si="86"/>
        <v>4.2</v>
      </c>
      <c r="AV177">
        <v>2</v>
      </c>
      <c r="AW177">
        <f t="shared" si="100"/>
        <v>4.375</v>
      </c>
      <c r="AX177">
        <f t="shared" si="101"/>
        <v>1</v>
      </c>
      <c r="AY177">
        <f t="shared" si="98"/>
        <v>3</v>
      </c>
      <c r="AZ177">
        <f t="shared" si="102"/>
        <v>0</v>
      </c>
      <c r="BA177" t="s">
        <v>61</v>
      </c>
      <c r="BB177" t="s">
        <v>126</v>
      </c>
      <c r="BC177" t="s">
        <v>127</v>
      </c>
      <c r="BD177">
        <v>1</v>
      </c>
      <c r="BF177">
        <f t="shared" si="103"/>
        <v>1</v>
      </c>
      <c r="BG177">
        <v>1</v>
      </c>
      <c r="BH177">
        <v>2</v>
      </c>
      <c r="BI177">
        <v>1</v>
      </c>
      <c r="BJ177" t="s">
        <v>64</v>
      </c>
      <c r="BK177" t="s">
        <v>65</v>
      </c>
      <c r="BL177" s="1">
        <v>4.1898148148148146E-3</v>
      </c>
      <c r="BM177" t="s">
        <v>274</v>
      </c>
      <c r="BN177" s="5" t="s">
        <v>1042</v>
      </c>
      <c r="BP177" s="11" t="b">
        <f t="shared" ca="1" si="110"/>
        <v>0</v>
      </c>
      <c r="BQ177" s="11" t="b">
        <f t="shared" ca="1" si="110"/>
        <v>0</v>
      </c>
      <c r="BR177" s="11" t="b">
        <f t="shared" ca="1" si="110"/>
        <v>0</v>
      </c>
      <c r="BS177" s="11" t="b">
        <f t="shared" ca="1" si="110"/>
        <v>0</v>
      </c>
      <c r="BT177" s="11" t="b">
        <f t="shared" ca="1" si="110"/>
        <v>0</v>
      </c>
      <c r="BU177" s="11" t="b">
        <f t="shared" ca="1" si="110"/>
        <v>0</v>
      </c>
      <c r="BV177" s="5" t="s">
        <v>1047</v>
      </c>
      <c r="BW177" s="5" t="s">
        <v>1136</v>
      </c>
      <c r="BX177" s="11" t="b">
        <f t="shared" ca="1" si="105"/>
        <v>0</v>
      </c>
      <c r="BY177" s="11" t="b">
        <f t="shared" si="108"/>
        <v>0</v>
      </c>
      <c r="BZ177" s="11" t="b">
        <f t="shared" ca="1" si="111"/>
        <v>1</v>
      </c>
      <c r="CA177" s="11" t="b">
        <f t="shared" ca="1" si="111"/>
        <v>0</v>
      </c>
      <c r="CB177" s="11" t="b">
        <f t="shared" ca="1" si="111"/>
        <v>0</v>
      </c>
      <c r="CC177" s="11" t="b">
        <f t="shared" ca="1" si="111"/>
        <v>0</v>
      </c>
      <c r="CD177" s="11" t="b">
        <f t="shared" ca="1" si="111"/>
        <v>0</v>
      </c>
      <c r="CE177" s="11" t="b">
        <f t="shared" ca="1" si="111"/>
        <v>0</v>
      </c>
      <c r="CF177" s="11" t="b">
        <f t="shared" ca="1" si="111"/>
        <v>0</v>
      </c>
      <c r="CG177" s="11" t="b">
        <f t="shared" ca="1" si="111"/>
        <v>0</v>
      </c>
      <c r="CH177" s="11" t="b">
        <f t="shared" ca="1" si="111"/>
        <v>0</v>
      </c>
      <c r="CI177" s="11" t="b">
        <f t="shared" ca="1" si="111"/>
        <v>0</v>
      </c>
      <c r="CJ177" s="11" t="b">
        <f t="shared" ca="1" si="111"/>
        <v>0</v>
      </c>
      <c r="CK177" s="11" t="b">
        <f t="shared" ca="1" si="111"/>
        <v>0</v>
      </c>
      <c r="CL177" s="11" t="b">
        <f t="shared" ca="1" si="111"/>
        <v>0</v>
      </c>
      <c r="CM177" s="11" t="b">
        <f t="shared" ca="1" si="111"/>
        <v>0</v>
      </c>
      <c r="CN177" s="11" t="b">
        <f t="shared" ca="1" si="109"/>
        <v>0</v>
      </c>
      <c r="CO177" s="11" t="b">
        <f t="shared" ca="1" si="107"/>
        <v>0</v>
      </c>
    </row>
    <row r="178" spans="1:96">
      <c r="A178" t="s">
        <v>1287</v>
      </c>
      <c r="B178" t="s">
        <v>802</v>
      </c>
      <c r="H178" t="s">
        <v>1347</v>
      </c>
      <c r="S178">
        <f>COUNTIF(S1:S145,"=0")</f>
        <v>79</v>
      </c>
      <c r="T178">
        <f>COUNTIF(T1:T145,"=2")</f>
        <v>45</v>
      </c>
      <c r="U178">
        <f>COUNTIF(U1:U145,"=4")</f>
        <v>44</v>
      </c>
      <c r="X178" t="s">
        <v>109</v>
      </c>
      <c r="Y178">
        <v>61</v>
      </c>
      <c r="BN178"/>
      <c r="BO178"/>
      <c r="BV178"/>
      <c r="BW178"/>
    </row>
    <row r="179" spans="1:96" ht="16" customHeight="1">
      <c r="A179" t="s">
        <v>1351</v>
      </c>
      <c r="V179" s="20"/>
      <c r="W179" s="20"/>
      <c r="X179" s="20"/>
      <c r="Y179" s="21" t="s">
        <v>1330</v>
      </c>
      <c r="Z179" s="20"/>
      <c r="AA179" s="20"/>
      <c r="AB179" s="20"/>
      <c r="AC179" s="20"/>
      <c r="AD179" s="34"/>
      <c r="AF179" s="30"/>
      <c r="AG179" s="22"/>
      <c r="AH179" s="23" t="s">
        <v>1331</v>
      </c>
      <c r="AI179" s="22"/>
      <c r="AJ179" s="22"/>
      <c r="AK179" s="22"/>
      <c r="AL179" s="22"/>
      <c r="AM179" s="30"/>
      <c r="AO179" s="25" t="s">
        <v>1332</v>
      </c>
      <c r="AP179" s="24"/>
      <c r="AQ179" s="24"/>
      <c r="AR179" s="24"/>
      <c r="AS179" s="47"/>
    </row>
    <row r="180" spans="1:96" s="10" customFormat="1" ht="16" customHeight="1">
      <c r="A180" s="13"/>
      <c r="B180" s="13"/>
      <c r="C180" s="13"/>
      <c r="D180" s="13" t="s">
        <v>1</v>
      </c>
      <c r="E180" s="13" t="s">
        <v>2</v>
      </c>
      <c r="F180" s="13" t="s">
        <v>3</v>
      </c>
      <c r="G180" s="13" t="s">
        <v>4</v>
      </c>
      <c r="H180" s="13" t="s">
        <v>5</v>
      </c>
      <c r="I180" s="13"/>
      <c r="J180" s="13" t="s">
        <v>6</v>
      </c>
      <c r="K180" s="13" t="s">
        <v>7</v>
      </c>
      <c r="L180" s="13" t="s">
        <v>8</v>
      </c>
      <c r="M180" s="13" t="s">
        <v>9</v>
      </c>
      <c r="N180" s="13" t="s">
        <v>10</v>
      </c>
      <c r="O180" s="13" t="s">
        <v>11</v>
      </c>
      <c r="P180" s="13" t="s">
        <v>12</v>
      </c>
      <c r="Q180" s="13" t="s">
        <v>13</v>
      </c>
      <c r="R180" s="13" t="s">
        <v>14</v>
      </c>
      <c r="S180" s="13"/>
      <c r="T180" s="13"/>
      <c r="U180" s="13"/>
      <c r="V180" s="20" t="s">
        <v>15</v>
      </c>
      <c r="W180" s="20" t="s">
        <v>19</v>
      </c>
      <c r="X180" s="20" t="s">
        <v>21</v>
      </c>
      <c r="Y180" s="20" t="s">
        <v>22</v>
      </c>
      <c r="Z180" s="20" t="s">
        <v>23</v>
      </c>
      <c r="AA180" s="20" t="s">
        <v>24</v>
      </c>
      <c r="AB180" s="20" t="s">
        <v>25</v>
      </c>
      <c r="AC180" s="20" t="s">
        <v>26</v>
      </c>
      <c r="AD180" s="34" t="s">
        <v>27</v>
      </c>
      <c r="AE180" s="48"/>
      <c r="AF180" s="30" t="s">
        <v>38</v>
      </c>
      <c r="AG180" s="22" t="s">
        <v>28</v>
      </c>
      <c r="AH180" s="22" t="s">
        <v>29</v>
      </c>
      <c r="AI180" s="22" t="s">
        <v>30</v>
      </c>
      <c r="AJ180" s="22" t="s">
        <v>31</v>
      </c>
      <c r="AK180" s="22" t="s">
        <v>32</v>
      </c>
      <c r="AL180" s="22" t="s">
        <v>33</v>
      </c>
      <c r="AM180" s="30" t="s">
        <v>34</v>
      </c>
      <c r="AN180" s="48"/>
      <c r="AO180" s="24" t="s">
        <v>16</v>
      </c>
      <c r="AP180" s="24" t="s">
        <v>17</v>
      </c>
      <c r="AQ180" s="24" t="s">
        <v>18</v>
      </c>
      <c r="AR180" s="24" t="s">
        <v>35</v>
      </c>
      <c r="AS180" s="47" t="s">
        <v>36</v>
      </c>
      <c r="AT180" s="13" t="s">
        <v>37</v>
      </c>
      <c r="AU180" s="48"/>
      <c r="AV180" s="13" t="s">
        <v>20</v>
      </c>
      <c r="AW180" s="13"/>
      <c r="AX180" s="13"/>
      <c r="AY180" s="13"/>
      <c r="AZ180" s="13"/>
      <c r="BA180" s="13" t="s">
        <v>39</v>
      </c>
      <c r="BB180" s="13" t="s">
        <v>40</v>
      </c>
      <c r="BC180" s="13" t="s">
        <v>41</v>
      </c>
      <c r="BD180" s="13" t="s">
        <v>42</v>
      </c>
      <c r="BE180" s="13" t="s">
        <v>1099</v>
      </c>
      <c r="BF180" s="13"/>
      <c r="BG180" s="13" t="s">
        <v>43</v>
      </c>
      <c r="BH180" s="13" t="s">
        <v>44</v>
      </c>
      <c r="BI180" s="13" t="s">
        <v>45</v>
      </c>
      <c r="BJ180" s="13" t="s">
        <v>46</v>
      </c>
      <c r="BK180" s="13" t="s">
        <v>47</v>
      </c>
      <c r="BL180" s="13" t="s">
        <v>48</v>
      </c>
      <c r="BM180" s="13" t="s">
        <v>49</v>
      </c>
      <c r="BN180" s="14" t="s">
        <v>1039</v>
      </c>
      <c r="BO180" s="14"/>
      <c r="BP180" s="11" t="s">
        <v>1144</v>
      </c>
      <c r="BQ180" s="11" t="s">
        <v>1151</v>
      </c>
      <c r="BR180" s="11" t="s">
        <v>1333</v>
      </c>
      <c r="BS180" s="11" t="s">
        <v>1150</v>
      </c>
      <c r="BT180" s="11" t="s">
        <v>1148</v>
      </c>
      <c r="BU180" s="11" t="s">
        <v>1163</v>
      </c>
      <c r="BV180" s="14"/>
      <c r="BW180" s="14"/>
      <c r="BX180" s="15" t="s">
        <v>1311</v>
      </c>
      <c r="BY180" s="15" t="s">
        <v>1309</v>
      </c>
      <c r="BZ180" s="15" t="s">
        <v>1310</v>
      </c>
      <c r="CA180" s="15" t="s">
        <v>1312</v>
      </c>
      <c r="CB180" s="15" t="s">
        <v>1315</v>
      </c>
      <c r="CC180" s="15" t="s">
        <v>1313</v>
      </c>
      <c r="CD180" s="15" t="s">
        <v>1314</v>
      </c>
      <c r="CE180" s="15" t="s">
        <v>1317</v>
      </c>
      <c r="CF180" s="15" t="s">
        <v>1154</v>
      </c>
      <c r="CG180" s="15" t="s">
        <v>1318</v>
      </c>
      <c r="CH180" s="15" t="s">
        <v>1323</v>
      </c>
      <c r="CI180" s="15" t="s">
        <v>1319</v>
      </c>
      <c r="CJ180" s="15" t="s">
        <v>1316</v>
      </c>
      <c r="CK180" s="15" t="s">
        <v>1124</v>
      </c>
      <c r="CL180" s="15" t="s">
        <v>1320</v>
      </c>
      <c r="CM180" s="15" t="s">
        <v>1321</v>
      </c>
      <c r="CN180" s="15" t="s">
        <v>1324</v>
      </c>
      <c r="CO180" s="15" t="s">
        <v>1325</v>
      </c>
      <c r="CP180" s="13" t="s">
        <v>50</v>
      </c>
      <c r="CQ180" s="13"/>
      <c r="CR180" s="13"/>
    </row>
    <row r="181" spans="1:96">
      <c r="A181" s="10" t="s">
        <v>1290</v>
      </c>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F181" s="36"/>
      <c r="AG181" s="10"/>
      <c r="AH181" s="10"/>
      <c r="AI181" s="10"/>
      <c r="AJ181" s="10"/>
      <c r="AK181" s="10"/>
      <c r="AL181" s="10"/>
      <c r="AM181" s="10"/>
      <c r="AO181" s="10"/>
      <c r="AP181" s="10"/>
      <c r="AQ181" s="10"/>
      <c r="AR181" s="10"/>
      <c r="AS181" s="10"/>
      <c r="AT181" s="10"/>
      <c r="AV181" s="10"/>
      <c r="AW181" s="10"/>
      <c r="AX181" s="10"/>
      <c r="AY181" s="10"/>
      <c r="AZ181" s="10"/>
      <c r="BA181" s="10"/>
      <c r="BB181" s="10"/>
      <c r="BC181" s="10"/>
      <c r="BD181" s="10"/>
      <c r="BE181" s="10"/>
      <c r="BF181" s="10"/>
      <c r="BG181" s="10"/>
      <c r="BH181" s="10"/>
      <c r="BI181" s="10"/>
      <c r="BJ181" s="10"/>
      <c r="BK181" s="10"/>
      <c r="BL181" s="10"/>
      <c r="BM181" s="10"/>
      <c r="BN181" s="10"/>
      <c r="BO181" s="10"/>
      <c r="BV181" s="10"/>
      <c r="BW181" s="10"/>
      <c r="CP181" s="10"/>
      <c r="CQ181" s="10"/>
      <c r="CR181" s="10"/>
    </row>
    <row r="182" spans="1:96">
      <c r="A182" t="s">
        <v>1173</v>
      </c>
      <c r="B182" t="s">
        <v>1174</v>
      </c>
      <c r="C182" t="s">
        <v>281</v>
      </c>
      <c r="D182" t="s">
        <v>81</v>
      </c>
      <c r="E182" t="s">
        <v>71</v>
      </c>
      <c r="F182" t="s">
        <v>56</v>
      </c>
      <c r="G182" t="s">
        <v>96</v>
      </c>
      <c r="H182" t="s">
        <v>109</v>
      </c>
      <c r="J182" t="s">
        <v>74</v>
      </c>
      <c r="K182" t="s">
        <v>98</v>
      </c>
      <c r="L182">
        <v>2</v>
      </c>
      <c r="M182">
        <v>2</v>
      </c>
      <c r="N182">
        <v>3</v>
      </c>
      <c r="O182">
        <v>2</v>
      </c>
      <c r="P182">
        <v>2</v>
      </c>
      <c r="Q182">
        <v>3</v>
      </c>
      <c r="R182">
        <v>3</v>
      </c>
      <c r="V182">
        <v>3</v>
      </c>
      <c r="W182">
        <v>0</v>
      </c>
      <c r="X182">
        <v>0</v>
      </c>
      <c r="Y182">
        <v>1</v>
      </c>
      <c r="Z182">
        <v>1</v>
      </c>
      <c r="AA182">
        <v>2</v>
      </c>
      <c r="AB182">
        <v>1</v>
      </c>
      <c r="AC182">
        <v>1</v>
      </c>
      <c r="AD182">
        <v>0</v>
      </c>
      <c r="AF182" s="35">
        <v>3</v>
      </c>
      <c r="AG182">
        <v>0</v>
      </c>
      <c r="AH182">
        <v>6</v>
      </c>
      <c r="AI182">
        <v>6</v>
      </c>
      <c r="AJ182">
        <v>0</v>
      </c>
      <c r="AK182">
        <v>0</v>
      </c>
      <c r="AL182">
        <v>4</v>
      </c>
      <c r="AM182">
        <v>3</v>
      </c>
      <c r="AO182">
        <v>3</v>
      </c>
      <c r="AP182">
        <v>3</v>
      </c>
      <c r="AQ182">
        <v>3</v>
      </c>
      <c r="AR182">
        <v>5</v>
      </c>
      <c r="AS182">
        <v>0</v>
      </c>
      <c r="AT182">
        <v>3</v>
      </c>
      <c r="AV182">
        <v>0</v>
      </c>
      <c r="AW182">
        <v>4</v>
      </c>
      <c r="AX182">
        <v>0</v>
      </c>
      <c r="AY182">
        <v>6</v>
      </c>
      <c r="AZ182">
        <v>0</v>
      </c>
      <c r="BA182" t="s">
        <v>1167</v>
      </c>
      <c r="BB182" t="s">
        <v>267</v>
      </c>
      <c r="BC182" t="s">
        <v>1175</v>
      </c>
      <c r="BD182">
        <v>2</v>
      </c>
      <c r="BG182">
        <v>1</v>
      </c>
      <c r="BH182">
        <v>5</v>
      </c>
      <c r="BI182">
        <v>1</v>
      </c>
      <c r="BJ182" t="s">
        <v>839</v>
      </c>
      <c r="BK182" t="s">
        <v>370</v>
      </c>
      <c r="BL182" s="1">
        <v>1.0694444444444444E-2</v>
      </c>
      <c r="BM182" t="s">
        <v>1176</v>
      </c>
      <c r="BN182" s="5" t="s">
        <v>1051</v>
      </c>
      <c r="BO182" s="5" t="s">
        <v>1151</v>
      </c>
      <c r="BP182" s="11">
        <f t="shared" ref="BP182:BU182" ca="1" si="112">COUNTIF(BP4:BP180,TRUE)</f>
        <v>7</v>
      </c>
      <c r="BQ182" s="11">
        <f t="shared" ca="1" si="112"/>
        <v>6</v>
      </c>
      <c r="BR182" s="11">
        <f t="shared" ca="1" si="112"/>
        <v>7</v>
      </c>
      <c r="BS182" s="11">
        <f t="shared" ca="1" si="112"/>
        <v>5</v>
      </c>
      <c r="BT182" s="11">
        <f t="shared" ca="1" si="112"/>
        <v>6</v>
      </c>
      <c r="BU182" s="11">
        <f t="shared" ca="1" si="112"/>
        <v>3</v>
      </c>
      <c r="BV182" s="5" t="s">
        <v>1291</v>
      </c>
      <c r="BW182" s="5" t="s">
        <v>1292</v>
      </c>
    </row>
    <row r="183" spans="1:96">
      <c r="A183" t="s">
        <v>1184</v>
      </c>
      <c r="B183" t="s">
        <v>1185</v>
      </c>
      <c r="C183" t="s">
        <v>281</v>
      </c>
      <c r="D183" t="s">
        <v>70</v>
      </c>
      <c r="E183" t="s">
        <v>55</v>
      </c>
      <c r="F183" t="s">
        <v>56</v>
      </c>
      <c r="G183" t="s">
        <v>96</v>
      </c>
      <c r="H183" t="s">
        <v>1186</v>
      </c>
      <c r="J183" t="s">
        <v>59</v>
      </c>
      <c r="K183" t="s">
        <v>60</v>
      </c>
      <c r="L183">
        <v>2</v>
      </c>
      <c r="M183">
        <v>2</v>
      </c>
      <c r="N183">
        <v>3</v>
      </c>
      <c r="O183">
        <v>3</v>
      </c>
      <c r="P183">
        <v>3</v>
      </c>
      <c r="Q183">
        <v>4</v>
      </c>
      <c r="R183">
        <v>3</v>
      </c>
      <c r="BN183" s="5" t="s">
        <v>1299</v>
      </c>
      <c r="BP183" s="44">
        <f t="shared" ref="BP183:BU183" ca="1" si="113">BP182/$BN$218</f>
        <v>0.16279069767441862</v>
      </c>
      <c r="BQ183" s="44">
        <f t="shared" ca="1" si="113"/>
        <v>0.13953488372093023</v>
      </c>
      <c r="BR183" s="44">
        <f t="shared" ca="1" si="113"/>
        <v>0.16279069767441862</v>
      </c>
      <c r="BS183" s="44">
        <f t="shared" ca="1" si="113"/>
        <v>0.11627906976744186</v>
      </c>
      <c r="BT183" s="44">
        <f t="shared" ca="1" si="113"/>
        <v>0.13953488372093023</v>
      </c>
      <c r="BU183" s="44">
        <f t="shared" ca="1" si="113"/>
        <v>6.9767441860465115E-2</v>
      </c>
    </row>
    <row r="184" spans="1:96">
      <c r="A184" t="s">
        <v>1201</v>
      </c>
      <c r="B184" t="s">
        <v>1202</v>
      </c>
      <c r="C184" t="s">
        <v>281</v>
      </c>
      <c r="D184" t="s">
        <v>54</v>
      </c>
      <c r="E184" t="s">
        <v>82</v>
      </c>
      <c r="F184" t="s">
        <v>56</v>
      </c>
      <c r="G184" t="s">
        <v>57</v>
      </c>
      <c r="H184" t="s">
        <v>254</v>
      </c>
      <c r="J184" t="s">
        <v>59</v>
      </c>
      <c r="K184" t="s">
        <v>60</v>
      </c>
      <c r="L184">
        <v>1</v>
      </c>
      <c r="M184">
        <v>1</v>
      </c>
      <c r="N184">
        <v>2</v>
      </c>
      <c r="O184">
        <v>1</v>
      </c>
      <c r="P184">
        <v>0</v>
      </c>
      <c r="Q184">
        <v>3</v>
      </c>
      <c r="R184">
        <v>2</v>
      </c>
      <c r="V184">
        <v>4</v>
      </c>
      <c r="W184">
        <v>3</v>
      </c>
      <c r="X184">
        <v>3</v>
      </c>
      <c r="Y184">
        <v>3</v>
      </c>
      <c r="Z184">
        <v>2</v>
      </c>
      <c r="AA184">
        <v>3</v>
      </c>
      <c r="AB184">
        <v>3</v>
      </c>
      <c r="AC184">
        <v>5</v>
      </c>
      <c r="AD184">
        <v>1</v>
      </c>
      <c r="AF184" s="35">
        <v>4</v>
      </c>
      <c r="AG184">
        <v>4</v>
      </c>
      <c r="AH184">
        <v>2</v>
      </c>
      <c r="AI184">
        <v>4</v>
      </c>
      <c r="AJ184">
        <v>2</v>
      </c>
      <c r="AK184">
        <v>2</v>
      </c>
      <c r="AL184">
        <v>4</v>
      </c>
      <c r="AM184">
        <v>4</v>
      </c>
      <c r="AO184">
        <v>4</v>
      </c>
      <c r="AP184">
        <v>4</v>
      </c>
      <c r="AQ184">
        <v>4</v>
      </c>
      <c r="AR184">
        <v>3</v>
      </c>
      <c r="AS184">
        <v>2</v>
      </c>
      <c r="AT184">
        <v>4</v>
      </c>
      <c r="AV184">
        <v>1</v>
      </c>
      <c r="AW184">
        <v>3</v>
      </c>
      <c r="AX184">
        <v>4</v>
      </c>
      <c r="AY184">
        <v>6</v>
      </c>
      <c r="AZ184">
        <v>4</v>
      </c>
      <c r="BA184" t="s">
        <v>1167</v>
      </c>
      <c r="BB184" t="s">
        <v>659</v>
      </c>
      <c r="BC184" t="s">
        <v>1203</v>
      </c>
      <c r="BD184">
        <v>1</v>
      </c>
      <c r="BG184">
        <v>4</v>
      </c>
      <c r="BH184">
        <v>3</v>
      </c>
      <c r="BI184">
        <v>3</v>
      </c>
      <c r="BJ184" t="s">
        <v>1204</v>
      </c>
      <c r="BK184" t="s">
        <v>1168</v>
      </c>
      <c r="BL184" s="1">
        <v>6.4467592592592597E-3</v>
      </c>
      <c r="BM184" t="s">
        <v>1205</v>
      </c>
      <c r="BN184" s="5" t="s">
        <v>1042</v>
      </c>
      <c r="BP184" s="44" t="e">
        <f ca="1">BP182/#REF!</f>
        <v>#REF!</v>
      </c>
      <c r="BQ184" s="44" t="e">
        <f ca="1">BQ182/#REF!</f>
        <v>#REF!</v>
      </c>
      <c r="BR184" s="44" t="e">
        <f ca="1">BR182/#REF!</f>
        <v>#REF!</v>
      </c>
      <c r="BS184" s="44" t="e">
        <f ca="1">BS182/#REF!</f>
        <v>#REF!</v>
      </c>
      <c r="BT184" s="44" t="e">
        <f ca="1">BT182/#REF!</f>
        <v>#REF!</v>
      </c>
      <c r="BU184" s="44" t="e">
        <f ca="1">BU182/#REF!</f>
        <v>#REF!</v>
      </c>
      <c r="BV184" s="5" t="s">
        <v>1293</v>
      </c>
      <c r="BW184" s="5" t="s">
        <v>1294</v>
      </c>
    </row>
    <row r="185" spans="1:96">
      <c r="A185" t="s">
        <v>1210</v>
      </c>
      <c r="B185" t="s">
        <v>1211</v>
      </c>
      <c r="C185" t="s">
        <v>281</v>
      </c>
      <c r="D185" t="s">
        <v>54</v>
      </c>
      <c r="E185" t="s">
        <v>71</v>
      </c>
      <c r="F185" t="s">
        <v>116</v>
      </c>
      <c r="G185" t="s">
        <v>124</v>
      </c>
      <c r="H185" t="s">
        <v>254</v>
      </c>
      <c r="J185" t="s">
        <v>74</v>
      </c>
      <c r="K185" t="s">
        <v>60</v>
      </c>
      <c r="L185">
        <v>3</v>
      </c>
      <c r="M185">
        <v>2</v>
      </c>
      <c r="N185">
        <v>3</v>
      </c>
      <c r="O185">
        <v>3</v>
      </c>
      <c r="P185">
        <v>4</v>
      </c>
      <c r="Q185">
        <v>4</v>
      </c>
      <c r="R185">
        <v>4</v>
      </c>
      <c r="V185">
        <v>5</v>
      </c>
      <c r="W185">
        <v>3</v>
      </c>
      <c r="X185">
        <v>2</v>
      </c>
      <c r="Y185">
        <v>3</v>
      </c>
      <c r="Z185">
        <v>6</v>
      </c>
      <c r="AA185">
        <v>6</v>
      </c>
      <c r="AB185">
        <v>5</v>
      </c>
      <c r="AC185">
        <v>5</v>
      </c>
      <c r="AD185">
        <v>5</v>
      </c>
      <c r="AF185" s="35">
        <v>6</v>
      </c>
      <c r="AG185">
        <v>0</v>
      </c>
      <c r="AH185">
        <v>6</v>
      </c>
      <c r="AI185">
        <v>2</v>
      </c>
      <c r="AJ185">
        <v>6</v>
      </c>
      <c r="AK185">
        <v>4</v>
      </c>
      <c r="AL185">
        <v>6</v>
      </c>
      <c r="AM185">
        <v>6</v>
      </c>
      <c r="AO185">
        <v>6</v>
      </c>
      <c r="AP185">
        <v>6</v>
      </c>
      <c r="AQ185">
        <v>6</v>
      </c>
      <c r="AR185">
        <v>5</v>
      </c>
      <c r="AS185">
        <v>4</v>
      </c>
      <c r="AT185">
        <v>5</v>
      </c>
      <c r="AV185">
        <v>4</v>
      </c>
      <c r="AW185">
        <v>1</v>
      </c>
      <c r="AX185">
        <v>0</v>
      </c>
      <c r="AY185">
        <v>6</v>
      </c>
      <c r="AZ185">
        <v>5</v>
      </c>
      <c r="BA185" t="s">
        <v>1212</v>
      </c>
      <c r="BB185" t="s">
        <v>110</v>
      </c>
      <c r="BC185" t="s">
        <v>1213</v>
      </c>
      <c r="BD185">
        <v>1</v>
      </c>
      <c r="BG185">
        <v>1</v>
      </c>
      <c r="BH185">
        <v>1</v>
      </c>
      <c r="BI185">
        <v>1</v>
      </c>
      <c r="BJ185" t="s">
        <v>307</v>
      </c>
      <c r="BK185" t="s">
        <v>308</v>
      </c>
      <c r="BL185" s="1">
        <v>7.2222222222222228E-3</v>
      </c>
      <c r="BM185" t="s">
        <v>1214</v>
      </c>
      <c r="BN185" s="5" t="s">
        <v>1042</v>
      </c>
      <c r="BV185" s="5" t="s">
        <v>1295</v>
      </c>
    </row>
    <row r="186" spans="1:96">
      <c r="A186" t="s">
        <v>1225</v>
      </c>
      <c r="B186" t="s">
        <v>1226</v>
      </c>
      <c r="C186" t="s">
        <v>281</v>
      </c>
      <c r="D186" t="s">
        <v>54</v>
      </c>
      <c r="E186" t="s">
        <v>144</v>
      </c>
      <c r="F186" t="s">
        <v>116</v>
      </c>
      <c r="G186" t="s">
        <v>96</v>
      </c>
      <c r="H186" t="s">
        <v>1227</v>
      </c>
      <c r="J186" t="s">
        <v>59</v>
      </c>
      <c r="K186" t="s">
        <v>60</v>
      </c>
      <c r="L186">
        <v>2</v>
      </c>
      <c r="M186">
        <v>3</v>
      </c>
      <c r="N186">
        <v>0</v>
      </c>
      <c r="O186">
        <v>2</v>
      </c>
      <c r="P186">
        <v>1</v>
      </c>
      <c r="Q186">
        <v>5</v>
      </c>
      <c r="R186">
        <v>0</v>
      </c>
      <c r="V186">
        <v>4</v>
      </c>
      <c r="W186">
        <v>3</v>
      </c>
      <c r="X186">
        <v>3</v>
      </c>
      <c r="Y186">
        <v>4</v>
      </c>
      <c r="Z186">
        <v>2</v>
      </c>
      <c r="AA186">
        <v>2</v>
      </c>
      <c r="AB186">
        <v>4</v>
      </c>
      <c r="AC186">
        <v>3</v>
      </c>
      <c r="AD186">
        <v>2</v>
      </c>
      <c r="AF186" s="35">
        <v>1</v>
      </c>
      <c r="AG186">
        <v>4</v>
      </c>
      <c r="AH186">
        <v>2</v>
      </c>
      <c r="AI186">
        <v>2</v>
      </c>
      <c r="AJ186">
        <v>3</v>
      </c>
      <c r="AK186">
        <v>1</v>
      </c>
      <c r="AL186">
        <v>5</v>
      </c>
      <c r="AM186">
        <v>1</v>
      </c>
      <c r="AO186">
        <v>1</v>
      </c>
      <c r="AP186">
        <v>3</v>
      </c>
      <c r="AQ186">
        <v>4</v>
      </c>
      <c r="AR186">
        <v>1</v>
      </c>
      <c r="AS186">
        <v>1</v>
      </c>
      <c r="AT186">
        <v>1</v>
      </c>
      <c r="AV186">
        <v>1</v>
      </c>
      <c r="AW186">
        <v>4</v>
      </c>
      <c r="AX186">
        <v>1</v>
      </c>
      <c r="AY186">
        <v>6</v>
      </c>
      <c r="AZ186">
        <v>0</v>
      </c>
      <c r="BA186" t="s">
        <v>1167</v>
      </c>
      <c r="BB186" t="s">
        <v>1228</v>
      </c>
      <c r="BC186" t="s">
        <v>1229</v>
      </c>
      <c r="BD186">
        <v>1</v>
      </c>
      <c r="BG186">
        <v>1</v>
      </c>
      <c r="BH186">
        <v>5</v>
      </c>
      <c r="BI186">
        <v>1</v>
      </c>
      <c r="BJ186" t="s">
        <v>285</v>
      </c>
      <c r="BK186" t="s">
        <v>286</v>
      </c>
      <c r="BL186" s="1">
        <v>6.9560185185185185E-3</v>
      </c>
      <c r="BN186" s="5" t="s">
        <v>1041</v>
      </c>
    </row>
    <row r="187" spans="1:96">
      <c r="A187" t="s">
        <v>1236</v>
      </c>
      <c r="B187" t="s">
        <v>1237</v>
      </c>
      <c r="C187" t="s">
        <v>281</v>
      </c>
      <c r="D187" t="s">
        <v>54</v>
      </c>
      <c r="E187" t="s">
        <v>144</v>
      </c>
      <c r="F187" t="s">
        <v>116</v>
      </c>
      <c r="G187" t="s">
        <v>57</v>
      </c>
      <c r="H187" t="s">
        <v>185</v>
      </c>
      <c r="J187" t="s">
        <v>59</v>
      </c>
      <c r="K187" t="s">
        <v>60</v>
      </c>
      <c r="L187">
        <v>0</v>
      </c>
      <c r="M187">
        <v>1</v>
      </c>
      <c r="N187">
        <v>2</v>
      </c>
      <c r="O187">
        <v>4</v>
      </c>
      <c r="P187">
        <v>4</v>
      </c>
      <c r="Q187">
        <v>5</v>
      </c>
      <c r="R187">
        <v>0</v>
      </c>
      <c r="BN187" s="5" t="s">
        <v>1299</v>
      </c>
    </row>
    <row r="188" spans="1:96">
      <c r="A188" t="s">
        <v>1245</v>
      </c>
      <c r="B188" t="s">
        <v>1246</v>
      </c>
      <c r="C188" t="s">
        <v>281</v>
      </c>
      <c r="D188" t="s">
        <v>54</v>
      </c>
      <c r="E188" t="s">
        <v>55</v>
      </c>
      <c r="F188" t="s">
        <v>132</v>
      </c>
      <c r="G188" t="s">
        <v>96</v>
      </c>
      <c r="H188" t="s">
        <v>1247</v>
      </c>
      <c r="J188" t="s">
        <v>74</v>
      </c>
      <c r="K188" t="s">
        <v>85</v>
      </c>
      <c r="L188">
        <v>3</v>
      </c>
      <c r="M188">
        <v>1</v>
      </c>
      <c r="N188">
        <v>6</v>
      </c>
      <c r="O188">
        <v>1</v>
      </c>
      <c r="P188">
        <v>5</v>
      </c>
      <c r="Q188">
        <v>5</v>
      </c>
      <c r="R188">
        <v>1</v>
      </c>
      <c r="BN188" s="5" t="s">
        <v>1299</v>
      </c>
    </row>
    <row r="189" spans="1:96">
      <c r="A189" t="s">
        <v>1254</v>
      </c>
      <c r="B189" t="s">
        <v>1255</v>
      </c>
      <c r="C189" t="s">
        <v>281</v>
      </c>
      <c r="D189" t="s">
        <v>54</v>
      </c>
      <c r="E189" t="s">
        <v>71</v>
      </c>
      <c r="F189" t="s">
        <v>116</v>
      </c>
      <c r="G189" t="s">
        <v>96</v>
      </c>
      <c r="H189" t="s">
        <v>1256</v>
      </c>
      <c r="J189" t="s">
        <v>59</v>
      </c>
      <c r="K189" t="s">
        <v>60</v>
      </c>
      <c r="L189">
        <v>4</v>
      </c>
      <c r="M189">
        <v>3</v>
      </c>
      <c r="N189">
        <v>5</v>
      </c>
      <c r="O189">
        <v>6</v>
      </c>
      <c r="P189">
        <v>5</v>
      </c>
      <c r="Q189">
        <v>4</v>
      </c>
      <c r="R189">
        <v>3</v>
      </c>
      <c r="V189">
        <v>5</v>
      </c>
      <c r="W189">
        <v>4</v>
      </c>
      <c r="X189">
        <v>4</v>
      </c>
      <c r="Y189">
        <v>4</v>
      </c>
      <c r="Z189">
        <v>6</v>
      </c>
      <c r="AA189">
        <v>6</v>
      </c>
      <c r="AB189">
        <v>6</v>
      </c>
      <c r="AC189">
        <v>5</v>
      </c>
      <c r="AD189">
        <v>5</v>
      </c>
      <c r="AF189" s="35">
        <v>5</v>
      </c>
      <c r="AG189">
        <v>2</v>
      </c>
      <c r="AH189">
        <v>4</v>
      </c>
      <c r="AI189">
        <v>5</v>
      </c>
      <c r="AJ189">
        <v>6</v>
      </c>
      <c r="AK189">
        <v>5</v>
      </c>
      <c r="AL189">
        <v>6</v>
      </c>
      <c r="AM189">
        <v>6</v>
      </c>
      <c r="AO189">
        <v>6</v>
      </c>
      <c r="AP189">
        <v>6</v>
      </c>
      <c r="AQ189">
        <v>6</v>
      </c>
      <c r="AR189">
        <v>5</v>
      </c>
      <c r="AS189">
        <v>5</v>
      </c>
      <c r="AT189">
        <v>5</v>
      </c>
      <c r="AV189">
        <v>5</v>
      </c>
      <c r="AW189">
        <v>2</v>
      </c>
      <c r="AX189">
        <v>5</v>
      </c>
      <c r="AY189">
        <v>6</v>
      </c>
      <c r="AZ189">
        <v>5</v>
      </c>
      <c r="BA189" t="s">
        <v>1257</v>
      </c>
      <c r="BB189" t="s">
        <v>367</v>
      </c>
      <c r="BC189" t="s">
        <v>1258</v>
      </c>
      <c r="BD189">
        <v>4</v>
      </c>
      <c r="BG189">
        <v>1</v>
      </c>
      <c r="BH189">
        <v>5</v>
      </c>
      <c r="BI189">
        <v>1</v>
      </c>
      <c r="BJ189" t="s">
        <v>181</v>
      </c>
      <c r="BK189" t="s">
        <v>65</v>
      </c>
      <c r="BL189" s="1">
        <v>1.9328703703703702E-2</v>
      </c>
      <c r="BM189" t="s">
        <v>92</v>
      </c>
      <c r="BN189" s="5" t="s">
        <v>1041</v>
      </c>
      <c r="CP189" t="s">
        <v>92</v>
      </c>
    </row>
    <row r="190" spans="1:96">
      <c r="A190" t="s">
        <v>1268</v>
      </c>
      <c r="B190" t="s">
        <v>1269</v>
      </c>
      <c r="C190" t="s">
        <v>281</v>
      </c>
      <c r="D190" t="s">
        <v>54</v>
      </c>
      <c r="E190" t="s">
        <v>144</v>
      </c>
      <c r="F190" t="s">
        <v>116</v>
      </c>
      <c r="G190" t="s">
        <v>72</v>
      </c>
      <c r="H190" t="s">
        <v>254</v>
      </c>
      <c r="J190" t="s">
        <v>59</v>
      </c>
      <c r="K190" t="s">
        <v>60</v>
      </c>
      <c r="L190">
        <v>1</v>
      </c>
      <c r="M190">
        <v>2</v>
      </c>
      <c r="N190">
        <v>2</v>
      </c>
      <c r="O190">
        <v>3</v>
      </c>
      <c r="P190">
        <v>2</v>
      </c>
      <c r="Q190">
        <v>3</v>
      </c>
      <c r="R190">
        <v>3</v>
      </c>
      <c r="V190">
        <v>3</v>
      </c>
      <c r="W190">
        <v>4</v>
      </c>
      <c r="X190">
        <v>3</v>
      </c>
      <c r="Y190">
        <v>2</v>
      </c>
      <c r="Z190">
        <v>5</v>
      </c>
      <c r="AA190">
        <v>5</v>
      </c>
      <c r="AB190">
        <v>4</v>
      </c>
      <c r="AC190">
        <v>5</v>
      </c>
      <c r="AD190">
        <v>0</v>
      </c>
      <c r="AF190" s="35">
        <v>5</v>
      </c>
      <c r="AG190">
        <v>0</v>
      </c>
      <c r="AH190">
        <v>6</v>
      </c>
      <c r="AI190">
        <v>5</v>
      </c>
      <c r="AJ190">
        <v>5</v>
      </c>
      <c r="AK190">
        <v>5</v>
      </c>
      <c r="AL190">
        <v>5</v>
      </c>
      <c r="AM190">
        <v>5</v>
      </c>
      <c r="AO190">
        <v>4</v>
      </c>
      <c r="AP190">
        <v>4</v>
      </c>
      <c r="AQ190">
        <v>4</v>
      </c>
      <c r="AR190">
        <v>4</v>
      </c>
      <c r="AS190">
        <v>3</v>
      </c>
      <c r="AT190">
        <v>4</v>
      </c>
      <c r="AV190">
        <v>2</v>
      </c>
      <c r="AW190">
        <v>4</v>
      </c>
      <c r="AX190">
        <v>2</v>
      </c>
      <c r="AY190">
        <v>6</v>
      </c>
      <c r="AZ190">
        <v>5</v>
      </c>
      <c r="BA190" t="s">
        <v>1181</v>
      </c>
      <c r="BB190" t="s">
        <v>166</v>
      </c>
      <c r="BC190" t="s">
        <v>1270</v>
      </c>
      <c r="BD190">
        <v>1</v>
      </c>
      <c r="BG190">
        <v>1</v>
      </c>
      <c r="BH190">
        <v>1</v>
      </c>
      <c r="BI190">
        <v>1</v>
      </c>
      <c r="BJ190" t="s">
        <v>315</v>
      </c>
      <c r="BK190" t="s">
        <v>316</v>
      </c>
      <c r="BL190" s="1">
        <v>8.9467592592592585E-3</v>
      </c>
      <c r="BM190" t="s">
        <v>1271</v>
      </c>
      <c r="BN190" s="5" t="s">
        <v>1042</v>
      </c>
      <c r="BV190" s="5" t="s">
        <v>1295</v>
      </c>
      <c r="CP190" t="s">
        <v>1272</v>
      </c>
    </row>
    <row r="191" spans="1:96">
      <c r="A191" t="s">
        <v>1284</v>
      </c>
      <c r="B191" t="s">
        <v>1285</v>
      </c>
      <c r="C191" t="s">
        <v>281</v>
      </c>
      <c r="D191" t="s">
        <v>54</v>
      </c>
      <c r="E191" t="s">
        <v>55</v>
      </c>
      <c r="F191" t="s">
        <v>56</v>
      </c>
      <c r="G191" t="s">
        <v>72</v>
      </c>
      <c r="H191" t="s">
        <v>254</v>
      </c>
      <c r="J191" t="s">
        <v>74</v>
      </c>
      <c r="K191" t="s">
        <v>60</v>
      </c>
      <c r="L191">
        <v>2</v>
      </c>
      <c r="M191">
        <v>2</v>
      </c>
      <c r="N191">
        <v>2</v>
      </c>
      <c r="O191">
        <v>3</v>
      </c>
      <c r="P191">
        <v>2</v>
      </c>
      <c r="Q191">
        <v>3</v>
      </c>
      <c r="R191">
        <v>3</v>
      </c>
      <c r="V191">
        <v>2</v>
      </c>
      <c r="W191">
        <v>5</v>
      </c>
      <c r="X191">
        <v>4</v>
      </c>
      <c r="Y191">
        <v>3</v>
      </c>
      <c r="Z191">
        <v>2</v>
      </c>
      <c r="AA191">
        <v>5</v>
      </c>
      <c r="AB191">
        <v>3</v>
      </c>
      <c r="AC191">
        <v>5</v>
      </c>
      <c r="AD191">
        <v>4</v>
      </c>
      <c r="AF191" s="35">
        <v>2</v>
      </c>
      <c r="AG191">
        <v>1</v>
      </c>
      <c r="AH191">
        <v>5</v>
      </c>
      <c r="AI191">
        <v>3</v>
      </c>
      <c r="AJ191">
        <v>3</v>
      </c>
      <c r="AK191">
        <v>2</v>
      </c>
      <c r="AL191">
        <v>5</v>
      </c>
      <c r="AM191">
        <v>3</v>
      </c>
      <c r="AO191">
        <v>2</v>
      </c>
      <c r="AP191">
        <v>2</v>
      </c>
      <c r="AQ191">
        <v>2</v>
      </c>
      <c r="AR191">
        <v>3</v>
      </c>
      <c r="AS191">
        <v>1</v>
      </c>
      <c r="AT191">
        <v>2</v>
      </c>
      <c r="AV191">
        <v>1</v>
      </c>
      <c r="AW191">
        <v>6</v>
      </c>
      <c r="AX191">
        <v>0</v>
      </c>
      <c r="AY191">
        <v>6</v>
      </c>
      <c r="AZ191">
        <v>4</v>
      </c>
      <c r="BA191" t="s">
        <v>1212</v>
      </c>
      <c r="BB191" t="s">
        <v>270</v>
      </c>
      <c r="BC191" t="s">
        <v>1275</v>
      </c>
      <c r="BD191">
        <v>2</v>
      </c>
      <c r="BG191">
        <v>1</v>
      </c>
      <c r="BH191">
        <v>5</v>
      </c>
      <c r="BI191">
        <v>1</v>
      </c>
      <c r="BJ191" t="s">
        <v>307</v>
      </c>
      <c r="BK191" t="s">
        <v>308</v>
      </c>
      <c r="BL191" s="1">
        <v>7.789351851851852E-3</v>
      </c>
      <c r="BM191" t="s">
        <v>1286</v>
      </c>
      <c r="BN191" s="5" t="s">
        <v>1042</v>
      </c>
      <c r="BV191" s="5" t="s">
        <v>1295</v>
      </c>
    </row>
    <row r="192" spans="1:96">
      <c r="A192" t="s">
        <v>1170</v>
      </c>
      <c r="B192" t="s">
        <v>1171</v>
      </c>
      <c r="C192" t="s">
        <v>562</v>
      </c>
      <c r="D192" t="s">
        <v>54</v>
      </c>
      <c r="E192" t="s">
        <v>71</v>
      </c>
      <c r="F192" t="s">
        <v>222</v>
      </c>
      <c r="G192" t="s">
        <v>96</v>
      </c>
      <c r="H192" t="s">
        <v>1172</v>
      </c>
      <c r="J192" t="s">
        <v>59</v>
      </c>
      <c r="K192" t="s">
        <v>60</v>
      </c>
      <c r="L192">
        <v>0</v>
      </c>
      <c r="M192">
        <v>1</v>
      </c>
      <c r="N192">
        <v>0</v>
      </c>
      <c r="O192">
        <v>3</v>
      </c>
      <c r="P192">
        <v>0</v>
      </c>
      <c r="Q192">
        <v>5</v>
      </c>
      <c r="R192">
        <v>4</v>
      </c>
      <c r="BN192" s="5" t="s">
        <v>1299</v>
      </c>
    </row>
    <row r="193" spans="1:94">
      <c r="A193" t="s">
        <v>1179</v>
      </c>
      <c r="B193" t="s">
        <v>1180</v>
      </c>
      <c r="C193" t="s">
        <v>562</v>
      </c>
      <c r="D193" t="s">
        <v>54</v>
      </c>
      <c r="E193" t="s">
        <v>144</v>
      </c>
      <c r="F193" t="s">
        <v>116</v>
      </c>
      <c r="G193" t="s">
        <v>96</v>
      </c>
      <c r="H193" t="s">
        <v>383</v>
      </c>
      <c r="J193" t="s">
        <v>59</v>
      </c>
      <c r="K193" t="s">
        <v>60</v>
      </c>
      <c r="L193">
        <v>3</v>
      </c>
      <c r="M193">
        <v>4</v>
      </c>
      <c r="N193">
        <v>3</v>
      </c>
      <c r="O193">
        <v>2</v>
      </c>
      <c r="P193">
        <v>4</v>
      </c>
      <c r="Q193">
        <v>5</v>
      </c>
      <c r="R193">
        <v>4</v>
      </c>
      <c r="V193">
        <v>2</v>
      </c>
      <c r="W193">
        <v>5</v>
      </c>
      <c r="X193">
        <v>2</v>
      </c>
      <c r="Y193">
        <v>2</v>
      </c>
      <c r="Z193">
        <v>2</v>
      </c>
      <c r="AA193">
        <v>4</v>
      </c>
      <c r="AB193">
        <v>1</v>
      </c>
      <c r="AC193">
        <v>5</v>
      </c>
      <c r="AD193">
        <v>3</v>
      </c>
      <c r="AF193" s="35">
        <v>4</v>
      </c>
      <c r="AG193">
        <v>4</v>
      </c>
      <c r="AH193">
        <v>2</v>
      </c>
      <c r="AI193">
        <v>2</v>
      </c>
      <c r="AJ193">
        <v>4</v>
      </c>
      <c r="AK193">
        <v>2</v>
      </c>
      <c r="AL193">
        <v>5</v>
      </c>
      <c r="AM193">
        <v>5</v>
      </c>
      <c r="AO193">
        <v>4</v>
      </c>
      <c r="AP193">
        <v>4</v>
      </c>
      <c r="AQ193">
        <v>3</v>
      </c>
      <c r="AR193">
        <v>2</v>
      </c>
      <c r="AS193">
        <v>4</v>
      </c>
      <c r="AT193">
        <v>4</v>
      </c>
      <c r="AV193">
        <v>2</v>
      </c>
      <c r="AW193">
        <v>4</v>
      </c>
      <c r="AX193">
        <v>5</v>
      </c>
      <c r="AY193">
        <v>6</v>
      </c>
      <c r="AZ193">
        <v>4</v>
      </c>
      <c r="BA193" t="s">
        <v>1181</v>
      </c>
      <c r="BB193" t="s">
        <v>139</v>
      </c>
      <c r="BC193" t="s">
        <v>1182</v>
      </c>
      <c r="BD193">
        <v>1</v>
      </c>
      <c r="BG193">
        <v>1</v>
      </c>
      <c r="BH193">
        <v>3</v>
      </c>
      <c r="BI193">
        <v>1</v>
      </c>
      <c r="BJ193" t="s">
        <v>315</v>
      </c>
      <c r="BK193" t="s">
        <v>316</v>
      </c>
      <c r="BL193" s="1">
        <v>9.6527777777777775E-3</v>
      </c>
      <c r="BM193" t="s">
        <v>1183</v>
      </c>
      <c r="BN193" s="5" t="s">
        <v>1042</v>
      </c>
      <c r="BV193" s="5" t="s">
        <v>1296</v>
      </c>
      <c r="BW193" s="5" t="s">
        <v>1297</v>
      </c>
    </row>
    <row r="194" spans="1:94">
      <c r="A194" t="s">
        <v>1196</v>
      </c>
      <c r="B194" t="s">
        <v>1197</v>
      </c>
      <c r="C194" t="s">
        <v>562</v>
      </c>
      <c r="D194" t="s">
        <v>54</v>
      </c>
      <c r="E194" t="s">
        <v>71</v>
      </c>
      <c r="F194" t="s">
        <v>116</v>
      </c>
      <c r="G194" t="s">
        <v>96</v>
      </c>
      <c r="H194" t="s">
        <v>58</v>
      </c>
      <c r="J194" t="s">
        <v>59</v>
      </c>
      <c r="K194" t="s">
        <v>60</v>
      </c>
      <c r="L194">
        <v>1</v>
      </c>
      <c r="M194">
        <v>3</v>
      </c>
      <c r="N194">
        <v>3</v>
      </c>
      <c r="O194">
        <v>1</v>
      </c>
      <c r="P194">
        <v>3</v>
      </c>
      <c r="Q194">
        <v>3</v>
      </c>
      <c r="R194">
        <v>3</v>
      </c>
      <c r="V194">
        <v>5</v>
      </c>
      <c r="W194">
        <v>6</v>
      </c>
      <c r="X194">
        <v>3</v>
      </c>
      <c r="Y194">
        <v>1</v>
      </c>
      <c r="Z194">
        <v>4</v>
      </c>
      <c r="AA194">
        <v>5</v>
      </c>
      <c r="AB194">
        <v>4</v>
      </c>
      <c r="AC194">
        <v>4</v>
      </c>
      <c r="AD194">
        <v>0</v>
      </c>
      <c r="AF194" s="35">
        <v>5</v>
      </c>
      <c r="AG194">
        <v>3</v>
      </c>
      <c r="AH194">
        <v>3</v>
      </c>
      <c r="AI194">
        <v>3</v>
      </c>
      <c r="AJ194">
        <v>3</v>
      </c>
      <c r="AK194">
        <v>5</v>
      </c>
      <c r="AL194">
        <v>6</v>
      </c>
      <c r="AM194">
        <v>5</v>
      </c>
      <c r="AO194">
        <v>5</v>
      </c>
      <c r="AP194">
        <v>5</v>
      </c>
      <c r="AQ194">
        <v>5</v>
      </c>
      <c r="AR194">
        <v>3</v>
      </c>
      <c r="AS194">
        <v>3</v>
      </c>
      <c r="AT194">
        <v>5</v>
      </c>
      <c r="AV194">
        <v>1</v>
      </c>
      <c r="AW194">
        <v>5</v>
      </c>
      <c r="AX194">
        <v>3</v>
      </c>
      <c r="AY194">
        <v>6</v>
      </c>
      <c r="AZ194">
        <v>5</v>
      </c>
      <c r="BA194" t="s">
        <v>1181</v>
      </c>
      <c r="BB194" t="s">
        <v>473</v>
      </c>
      <c r="BC194" t="s">
        <v>1198</v>
      </c>
      <c r="BD194">
        <v>0</v>
      </c>
      <c r="BG194">
        <v>1</v>
      </c>
      <c r="BH194">
        <v>1</v>
      </c>
      <c r="BI194">
        <v>1</v>
      </c>
      <c r="BJ194" t="s">
        <v>1199</v>
      </c>
      <c r="BK194" t="s">
        <v>316</v>
      </c>
      <c r="BL194" s="1">
        <v>7.9282407407407409E-3</v>
      </c>
      <c r="BM194" t="s">
        <v>1200</v>
      </c>
      <c r="BN194" s="5" t="s">
        <v>1042</v>
      </c>
      <c r="BV194" s="5" t="s">
        <v>1295</v>
      </c>
    </row>
    <row r="195" spans="1:94">
      <c r="A195" t="s">
        <v>1208</v>
      </c>
      <c r="B195" t="s">
        <v>1209</v>
      </c>
      <c r="C195" t="s">
        <v>562</v>
      </c>
      <c r="D195" t="s">
        <v>54</v>
      </c>
      <c r="E195" t="s">
        <v>55</v>
      </c>
      <c r="F195" t="s">
        <v>56</v>
      </c>
      <c r="G195" t="s">
        <v>72</v>
      </c>
      <c r="H195" t="s">
        <v>254</v>
      </c>
      <c r="J195" t="s">
        <v>59</v>
      </c>
      <c r="K195" t="s">
        <v>60</v>
      </c>
      <c r="L195">
        <v>3</v>
      </c>
      <c r="M195">
        <v>1</v>
      </c>
      <c r="N195">
        <v>4</v>
      </c>
      <c r="O195">
        <v>2</v>
      </c>
      <c r="P195">
        <v>5</v>
      </c>
      <c r="Q195">
        <v>4</v>
      </c>
      <c r="R195">
        <v>3</v>
      </c>
      <c r="BN195" s="5" t="s">
        <v>1299</v>
      </c>
    </row>
    <row r="196" spans="1:94">
      <c r="A196" t="s">
        <v>1217</v>
      </c>
      <c r="B196" t="s">
        <v>1218</v>
      </c>
      <c r="C196" t="s">
        <v>562</v>
      </c>
      <c r="D196" t="s">
        <v>70</v>
      </c>
      <c r="E196" t="s">
        <v>55</v>
      </c>
      <c r="F196" t="s">
        <v>56</v>
      </c>
      <c r="G196" t="s">
        <v>72</v>
      </c>
      <c r="H196" t="s">
        <v>780</v>
      </c>
      <c r="J196" t="s">
        <v>74</v>
      </c>
      <c r="K196" t="s">
        <v>60</v>
      </c>
      <c r="L196">
        <v>1</v>
      </c>
      <c r="M196">
        <v>2</v>
      </c>
      <c r="N196">
        <v>1</v>
      </c>
      <c r="O196">
        <v>2</v>
      </c>
      <c r="P196">
        <v>2</v>
      </c>
      <c r="Q196">
        <v>3</v>
      </c>
      <c r="R196">
        <v>2</v>
      </c>
      <c r="V196">
        <v>2</v>
      </c>
      <c r="W196">
        <v>4</v>
      </c>
      <c r="X196">
        <v>4</v>
      </c>
      <c r="Y196">
        <v>0</v>
      </c>
      <c r="Z196">
        <v>3</v>
      </c>
      <c r="AA196">
        <v>4</v>
      </c>
      <c r="AB196">
        <v>4</v>
      </c>
      <c r="AC196">
        <v>6</v>
      </c>
      <c r="AD196">
        <v>3</v>
      </c>
      <c r="AF196" s="35">
        <v>3</v>
      </c>
      <c r="AG196">
        <v>2</v>
      </c>
      <c r="AH196">
        <v>4</v>
      </c>
      <c r="AI196">
        <v>4</v>
      </c>
      <c r="AJ196">
        <v>4</v>
      </c>
      <c r="AK196">
        <v>4</v>
      </c>
      <c r="AL196">
        <v>4</v>
      </c>
      <c r="AM196">
        <v>2</v>
      </c>
      <c r="AO196">
        <v>1</v>
      </c>
      <c r="AP196">
        <v>3</v>
      </c>
      <c r="AQ196">
        <v>3</v>
      </c>
      <c r="AR196">
        <v>6</v>
      </c>
      <c r="AS196">
        <v>0</v>
      </c>
      <c r="AT196">
        <v>3</v>
      </c>
      <c r="AV196">
        <v>0</v>
      </c>
      <c r="AW196">
        <v>5</v>
      </c>
      <c r="AX196">
        <v>0</v>
      </c>
      <c r="AY196">
        <v>6</v>
      </c>
      <c r="AZ196">
        <v>3</v>
      </c>
      <c r="BA196" t="s">
        <v>1219</v>
      </c>
      <c r="BB196" t="s">
        <v>166</v>
      </c>
      <c r="BC196" t="s">
        <v>1220</v>
      </c>
      <c r="BD196">
        <v>1</v>
      </c>
      <c r="BG196">
        <v>2</v>
      </c>
      <c r="BH196">
        <v>5</v>
      </c>
      <c r="BI196">
        <v>2</v>
      </c>
      <c r="BJ196" t="s">
        <v>1221</v>
      </c>
      <c r="BK196" t="s">
        <v>1222</v>
      </c>
      <c r="BL196" s="1">
        <v>5.4166666666666669E-3</v>
      </c>
      <c r="BM196" t="s">
        <v>1223</v>
      </c>
      <c r="BN196" s="5" t="s">
        <v>1042</v>
      </c>
      <c r="BV196" s="5" t="s">
        <v>1293</v>
      </c>
      <c r="BW196" s="5" t="s">
        <v>1298</v>
      </c>
      <c r="CP196" t="s">
        <v>1224</v>
      </c>
    </row>
    <row r="197" spans="1:94">
      <c r="A197" t="s">
        <v>1234</v>
      </c>
      <c r="B197" t="s">
        <v>1235</v>
      </c>
      <c r="C197" t="s">
        <v>562</v>
      </c>
      <c r="D197" t="s">
        <v>54</v>
      </c>
      <c r="E197" t="s">
        <v>71</v>
      </c>
      <c r="F197" t="s">
        <v>116</v>
      </c>
      <c r="G197" t="s">
        <v>96</v>
      </c>
      <c r="H197" t="s">
        <v>666</v>
      </c>
      <c r="J197" t="s">
        <v>59</v>
      </c>
      <c r="K197" t="s">
        <v>98</v>
      </c>
      <c r="L197">
        <v>2</v>
      </c>
      <c r="M197">
        <v>5</v>
      </c>
      <c r="N197">
        <v>5</v>
      </c>
      <c r="O197">
        <v>3</v>
      </c>
      <c r="P197">
        <v>5</v>
      </c>
      <c r="Q197">
        <v>5</v>
      </c>
      <c r="R197">
        <v>4</v>
      </c>
      <c r="BN197" s="5" t="s">
        <v>1299</v>
      </c>
    </row>
    <row r="198" spans="1:94">
      <c r="A198" t="s">
        <v>1243</v>
      </c>
      <c r="B198" t="s">
        <v>1244</v>
      </c>
      <c r="C198" t="s">
        <v>562</v>
      </c>
      <c r="D198" t="s">
        <v>54</v>
      </c>
      <c r="E198" t="s">
        <v>71</v>
      </c>
      <c r="F198" t="s">
        <v>116</v>
      </c>
      <c r="G198" t="s">
        <v>57</v>
      </c>
      <c r="H198" t="s">
        <v>254</v>
      </c>
      <c r="J198" t="s">
        <v>74</v>
      </c>
      <c r="K198" t="s">
        <v>60</v>
      </c>
      <c r="L198">
        <v>3</v>
      </c>
      <c r="M198">
        <v>1</v>
      </c>
      <c r="N198">
        <v>3</v>
      </c>
      <c r="O198">
        <v>1</v>
      </c>
      <c r="P198">
        <v>1</v>
      </c>
      <c r="Q198">
        <v>3</v>
      </c>
      <c r="R198">
        <v>4</v>
      </c>
      <c r="BN198" s="5" t="s">
        <v>1299</v>
      </c>
    </row>
    <row r="199" spans="1:94">
      <c r="A199" t="s">
        <v>1252</v>
      </c>
      <c r="B199" t="s">
        <v>1253</v>
      </c>
      <c r="C199" t="s">
        <v>562</v>
      </c>
      <c r="D199" t="s">
        <v>54</v>
      </c>
      <c r="E199" t="s">
        <v>71</v>
      </c>
      <c r="F199" t="s">
        <v>116</v>
      </c>
      <c r="G199" t="s">
        <v>347</v>
      </c>
      <c r="H199" t="s">
        <v>204</v>
      </c>
      <c r="J199" t="s">
        <v>59</v>
      </c>
      <c r="K199" t="s">
        <v>60</v>
      </c>
      <c r="L199">
        <v>1</v>
      </c>
      <c r="M199">
        <v>3</v>
      </c>
      <c r="N199">
        <v>0</v>
      </c>
      <c r="O199">
        <v>4</v>
      </c>
      <c r="P199">
        <v>1</v>
      </c>
      <c r="Q199">
        <v>3</v>
      </c>
      <c r="R199">
        <v>4</v>
      </c>
      <c r="BN199" s="5" t="s">
        <v>1299</v>
      </c>
    </row>
    <row r="200" spans="1:94">
      <c r="A200" t="s">
        <v>1262</v>
      </c>
      <c r="B200" t="s">
        <v>607</v>
      </c>
      <c r="C200" t="s">
        <v>562</v>
      </c>
      <c r="D200" t="s">
        <v>54</v>
      </c>
      <c r="E200" t="s">
        <v>71</v>
      </c>
      <c r="F200" t="s">
        <v>116</v>
      </c>
      <c r="G200" t="s">
        <v>72</v>
      </c>
      <c r="H200" t="s">
        <v>608</v>
      </c>
      <c r="J200" t="s">
        <v>74</v>
      </c>
      <c r="K200" t="s">
        <v>60</v>
      </c>
      <c r="L200">
        <v>2</v>
      </c>
      <c r="M200">
        <v>4</v>
      </c>
      <c r="N200">
        <v>2</v>
      </c>
      <c r="O200">
        <v>2</v>
      </c>
      <c r="P200">
        <v>5</v>
      </c>
      <c r="Q200">
        <v>4</v>
      </c>
      <c r="R200">
        <v>5</v>
      </c>
      <c r="V200">
        <v>6</v>
      </c>
      <c r="W200">
        <v>6</v>
      </c>
      <c r="X200">
        <v>2</v>
      </c>
      <c r="Y200">
        <v>2</v>
      </c>
      <c r="Z200">
        <v>6</v>
      </c>
      <c r="AA200">
        <v>6</v>
      </c>
      <c r="AB200">
        <v>6</v>
      </c>
      <c r="AC200">
        <v>6</v>
      </c>
      <c r="AD200">
        <v>6</v>
      </c>
      <c r="AF200" s="35">
        <v>6</v>
      </c>
      <c r="AG200">
        <v>1</v>
      </c>
      <c r="AH200">
        <v>5</v>
      </c>
      <c r="AI200">
        <v>6</v>
      </c>
      <c r="AJ200">
        <v>6</v>
      </c>
      <c r="AK200">
        <v>6</v>
      </c>
      <c r="AL200">
        <v>6</v>
      </c>
      <c r="AM200">
        <v>6</v>
      </c>
      <c r="AO200">
        <v>6</v>
      </c>
      <c r="AP200">
        <v>6</v>
      </c>
      <c r="AQ200">
        <v>6</v>
      </c>
      <c r="AR200">
        <v>6</v>
      </c>
      <c r="AS200">
        <v>6</v>
      </c>
      <c r="AT200">
        <v>6</v>
      </c>
      <c r="AV200">
        <v>6</v>
      </c>
      <c r="AW200">
        <v>2</v>
      </c>
      <c r="AX200">
        <v>4</v>
      </c>
      <c r="AY200">
        <v>6</v>
      </c>
      <c r="AZ200">
        <v>6</v>
      </c>
      <c r="BA200" t="s">
        <v>1181</v>
      </c>
      <c r="BB200" t="s">
        <v>1263</v>
      </c>
      <c r="BC200" t="s">
        <v>1264</v>
      </c>
      <c r="BD200">
        <v>0</v>
      </c>
      <c r="BG200">
        <v>1</v>
      </c>
      <c r="BH200">
        <v>2</v>
      </c>
      <c r="BI200">
        <v>1</v>
      </c>
      <c r="BJ200" t="s">
        <v>1265</v>
      </c>
      <c r="BK200" t="s">
        <v>316</v>
      </c>
      <c r="BL200" s="1">
        <v>8.7962962962962968E-3</v>
      </c>
      <c r="BM200" t="s">
        <v>1266</v>
      </c>
      <c r="BN200" s="5" t="s">
        <v>736</v>
      </c>
      <c r="BO200" s="5" t="s">
        <v>1300</v>
      </c>
      <c r="CP200" t="s">
        <v>1267</v>
      </c>
    </row>
    <row r="201" spans="1:94">
      <c r="A201" t="s">
        <v>1278</v>
      </c>
      <c r="B201" t="s">
        <v>1279</v>
      </c>
      <c r="C201" t="s">
        <v>562</v>
      </c>
      <c r="D201" t="s">
        <v>54</v>
      </c>
      <c r="E201" t="s">
        <v>55</v>
      </c>
      <c r="F201" t="s">
        <v>132</v>
      </c>
      <c r="G201" t="s">
        <v>72</v>
      </c>
      <c r="H201" t="s">
        <v>1280</v>
      </c>
      <c r="J201" t="s">
        <v>59</v>
      </c>
      <c r="K201" t="s">
        <v>60</v>
      </c>
      <c r="L201">
        <v>1</v>
      </c>
      <c r="M201">
        <v>3</v>
      </c>
      <c r="N201">
        <v>3</v>
      </c>
      <c r="O201">
        <v>3</v>
      </c>
      <c r="P201">
        <v>5</v>
      </c>
      <c r="Q201">
        <v>5</v>
      </c>
      <c r="R201">
        <v>5</v>
      </c>
      <c r="V201">
        <v>0</v>
      </c>
      <c r="W201">
        <v>0</v>
      </c>
      <c r="X201">
        <v>6</v>
      </c>
      <c r="Y201">
        <v>0</v>
      </c>
      <c r="Z201">
        <v>0</v>
      </c>
      <c r="AA201">
        <v>0</v>
      </c>
      <c r="AB201">
        <v>0</v>
      </c>
      <c r="AC201">
        <v>0</v>
      </c>
      <c r="AD201">
        <v>0</v>
      </c>
      <c r="AF201" s="35">
        <v>0</v>
      </c>
      <c r="AG201">
        <v>6</v>
      </c>
      <c r="AH201">
        <v>0</v>
      </c>
      <c r="AI201">
        <v>0</v>
      </c>
      <c r="AJ201">
        <v>0</v>
      </c>
      <c r="AK201">
        <v>0</v>
      </c>
      <c r="AL201">
        <v>4</v>
      </c>
      <c r="AM201">
        <v>0</v>
      </c>
      <c r="AO201">
        <v>0</v>
      </c>
      <c r="AP201">
        <v>0</v>
      </c>
      <c r="AQ201">
        <v>0</v>
      </c>
      <c r="AR201">
        <v>3</v>
      </c>
      <c r="AS201">
        <v>0</v>
      </c>
      <c r="AT201">
        <v>0</v>
      </c>
      <c r="AV201">
        <v>0</v>
      </c>
      <c r="AW201">
        <v>6</v>
      </c>
      <c r="AX201">
        <v>0</v>
      </c>
      <c r="AY201">
        <v>6</v>
      </c>
      <c r="AZ201">
        <v>0</v>
      </c>
      <c r="BA201" t="s">
        <v>1167</v>
      </c>
      <c r="BB201" t="s">
        <v>335</v>
      </c>
      <c r="BC201" t="s">
        <v>1281</v>
      </c>
      <c r="BD201">
        <v>0</v>
      </c>
      <c r="BG201">
        <v>4</v>
      </c>
      <c r="BH201">
        <v>5</v>
      </c>
      <c r="BI201">
        <v>3</v>
      </c>
      <c r="BJ201" t="s">
        <v>1204</v>
      </c>
      <c r="BK201" t="s">
        <v>1168</v>
      </c>
      <c r="BL201" s="1">
        <v>7.2453703703703708E-3</v>
      </c>
      <c r="BM201" t="s">
        <v>1282</v>
      </c>
      <c r="BN201" s="5" t="s">
        <v>1042</v>
      </c>
      <c r="BV201" s="5" t="s">
        <v>1296</v>
      </c>
      <c r="BW201" s="5" t="s">
        <v>1301</v>
      </c>
      <c r="CP201" t="s">
        <v>1283</v>
      </c>
    </row>
    <row r="202" spans="1:94">
      <c r="A202" t="s">
        <v>1288</v>
      </c>
      <c r="B202" t="s">
        <v>1289</v>
      </c>
      <c r="C202" t="s">
        <v>562</v>
      </c>
      <c r="D202" t="s">
        <v>54</v>
      </c>
      <c r="E202" t="s">
        <v>55</v>
      </c>
      <c r="F202" t="s">
        <v>132</v>
      </c>
      <c r="G202" t="s">
        <v>96</v>
      </c>
      <c r="H202" t="s">
        <v>658</v>
      </c>
      <c r="J202" t="s">
        <v>74</v>
      </c>
      <c r="K202" t="s">
        <v>444</v>
      </c>
      <c r="L202">
        <v>2</v>
      </c>
      <c r="M202">
        <v>3</v>
      </c>
      <c r="N202">
        <v>4</v>
      </c>
      <c r="O202">
        <v>2</v>
      </c>
      <c r="P202">
        <v>5</v>
      </c>
      <c r="Q202">
        <v>2</v>
      </c>
      <c r="R202">
        <v>4</v>
      </c>
      <c r="BN202" s="5" t="s">
        <v>1299</v>
      </c>
    </row>
    <row r="203" spans="1:94">
      <c r="A203" t="s">
        <v>1177</v>
      </c>
      <c r="B203" t="s">
        <v>1178</v>
      </c>
      <c r="C203" t="s">
        <v>802</v>
      </c>
      <c r="D203" t="s">
        <v>54</v>
      </c>
      <c r="E203" t="s">
        <v>144</v>
      </c>
      <c r="F203" t="s">
        <v>116</v>
      </c>
      <c r="G203" t="s">
        <v>124</v>
      </c>
      <c r="H203" t="s">
        <v>58</v>
      </c>
      <c r="J203" t="s">
        <v>59</v>
      </c>
      <c r="K203" t="s">
        <v>60</v>
      </c>
      <c r="L203">
        <v>3</v>
      </c>
      <c r="M203">
        <v>5</v>
      </c>
      <c r="N203">
        <v>5</v>
      </c>
      <c r="O203">
        <v>4</v>
      </c>
      <c r="P203">
        <v>5</v>
      </c>
      <c r="Q203">
        <v>5</v>
      </c>
      <c r="R203">
        <v>4</v>
      </c>
      <c r="BN203" s="5" t="s">
        <v>1299</v>
      </c>
    </row>
    <row r="204" spans="1:94">
      <c r="A204" t="s">
        <v>1187</v>
      </c>
      <c r="B204" t="s">
        <v>1188</v>
      </c>
      <c r="C204" t="s">
        <v>802</v>
      </c>
      <c r="D204" t="s">
        <v>54</v>
      </c>
      <c r="E204" t="s">
        <v>71</v>
      </c>
      <c r="F204" t="s">
        <v>116</v>
      </c>
      <c r="G204" t="s">
        <v>72</v>
      </c>
      <c r="H204" t="s">
        <v>1189</v>
      </c>
      <c r="J204" t="s">
        <v>59</v>
      </c>
      <c r="K204" t="s">
        <v>98</v>
      </c>
      <c r="L204">
        <v>1</v>
      </c>
      <c r="M204">
        <v>2</v>
      </c>
      <c r="N204">
        <v>1</v>
      </c>
      <c r="O204">
        <v>2</v>
      </c>
      <c r="P204">
        <v>5</v>
      </c>
      <c r="Q204">
        <v>5</v>
      </c>
      <c r="R204">
        <v>1</v>
      </c>
      <c r="V204">
        <v>1</v>
      </c>
      <c r="W204">
        <v>1</v>
      </c>
      <c r="X204">
        <v>3</v>
      </c>
      <c r="Y204">
        <v>4</v>
      </c>
      <c r="Z204">
        <v>1</v>
      </c>
      <c r="AA204">
        <v>4</v>
      </c>
      <c r="AB204">
        <v>1</v>
      </c>
      <c r="AC204">
        <v>4</v>
      </c>
      <c r="AD204">
        <v>1</v>
      </c>
      <c r="AF204" s="35">
        <v>1</v>
      </c>
      <c r="AG204">
        <v>5</v>
      </c>
      <c r="AH204">
        <v>1</v>
      </c>
      <c r="AI204">
        <v>0</v>
      </c>
      <c r="AJ204">
        <v>1</v>
      </c>
      <c r="AK204">
        <v>1</v>
      </c>
      <c r="AL204">
        <v>5</v>
      </c>
      <c r="AM204">
        <v>1</v>
      </c>
      <c r="AO204">
        <v>1</v>
      </c>
      <c r="AP204">
        <v>1</v>
      </c>
      <c r="AQ204">
        <v>1</v>
      </c>
      <c r="AR204">
        <v>1</v>
      </c>
      <c r="AS204">
        <v>1</v>
      </c>
      <c r="AT204">
        <v>5</v>
      </c>
      <c r="AV204">
        <v>1</v>
      </c>
      <c r="AW204">
        <v>5</v>
      </c>
      <c r="AX204">
        <v>1</v>
      </c>
      <c r="AY204">
        <v>6</v>
      </c>
      <c r="AZ204">
        <v>1</v>
      </c>
      <c r="BA204" t="s">
        <v>1190</v>
      </c>
      <c r="BB204" t="s">
        <v>166</v>
      </c>
      <c r="BC204" t="s">
        <v>1191</v>
      </c>
      <c r="BD204">
        <v>0</v>
      </c>
      <c r="BG204">
        <v>2</v>
      </c>
      <c r="BH204">
        <v>5</v>
      </c>
      <c r="BI204">
        <v>2</v>
      </c>
      <c r="BJ204" t="s">
        <v>1192</v>
      </c>
      <c r="BK204" t="s">
        <v>1193</v>
      </c>
      <c r="BL204" s="1">
        <v>6.6666666666666671E-3</v>
      </c>
      <c r="BM204" t="s">
        <v>1194</v>
      </c>
      <c r="BN204" s="5" t="s">
        <v>1042</v>
      </c>
      <c r="BV204" s="5" t="s">
        <v>1296</v>
      </c>
      <c r="CP204" t="s">
        <v>1195</v>
      </c>
    </row>
    <row r="205" spans="1:94">
      <c r="A205" t="s">
        <v>1206</v>
      </c>
      <c r="B205" t="s">
        <v>1207</v>
      </c>
      <c r="C205" t="s">
        <v>802</v>
      </c>
      <c r="D205" t="s">
        <v>54</v>
      </c>
      <c r="E205" t="s">
        <v>82</v>
      </c>
      <c r="F205" t="s">
        <v>116</v>
      </c>
      <c r="G205" t="s">
        <v>347</v>
      </c>
      <c r="H205" t="s">
        <v>133</v>
      </c>
      <c r="J205" t="s">
        <v>59</v>
      </c>
      <c r="K205" t="s">
        <v>60</v>
      </c>
      <c r="L205">
        <v>1</v>
      </c>
      <c r="M205">
        <v>3</v>
      </c>
      <c r="N205">
        <v>3</v>
      </c>
      <c r="O205">
        <v>2</v>
      </c>
      <c r="P205">
        <v>0</v>
      </c>
      <c r="Q205">
        <v>3</v>
      </c>
      <c r="R205">
        <v>1</v>
      </c>
      <c r="BN205" s="5" t="s">
        <v>1299</v>
      </c>
    </row>
    <row r="206" spans="1:94">
      <c r="A206" t="s">
        <v>1215</v>
      </c>
      <c r="B206" t="s">
        <v>1216</v>
      </c>
      <c r="C206" t="s">
        <v>802</v>
      </c>
      <c r="D206" t="s">
        <v>81</v>
      </c>
      <c r="E206" t="s">
        <v>55</v>
      </c>
      <c r="F206" t="s">
        <v>132</v>
      </c>
      <c r="G206" t="s">
        <v>96</v>
      </c>
      <c r="H206" t="s">
        <v>125</v>
      </c>
      <c r="J206" t="s">
        <v>74</v>
      </c>
      <c r="K206" t="s">
        <v>60</v>
      </c>
      <c r="L206">
        <v>2</v>
      </c>
      <c r="M206">
        <v>1</v>
      </c>
      <c r="N206">
        <v>4</v>
      </c>
      <c r="O206">
        <v>3</v>
      </c>
      <c r="P206">
        <v>4</v>
      </c>
      <c r="Q206">
        <v>4</v>
      </c>
      <c r="R206">
        <v>4</v>
      </c>
      <c r="BN206" s="5" t="s">
        <v>1299</v>
      </c>
    </row>
    <row r="207" spans="1:94">
      <c r="A207" t="s">
        <v>1230</v>
      </c>
      <c r="B207" t="s">
        <v>1231</v>
      </c>
      <c r="C207" t="s">
        <v>802</v>
      </c>
      <c r="D207" t="s">
        <v>54</v>
      </c>
      <c r="E207" t="s">
        <v>144</v>
      </c>
      <c r="F207" t="s">
        <v>116</v>
      </c>
      <c r="G207" t="s">
        <v>72</v>
      </c>
      <c r="H207" t="s">
        <v>260</v>
      </c>
      <c r="J207" t="s">
        <v>493</v>
      </c>
      <c r="K207" t="s">
        <v>444</v>
      </c>
      <c r="L207">
        <v>4</v>
      </c>
      <c r="M207">
        <v>2</v>
      </c>
      <c r="N207">
        <v>3</v>
      </c>
      <c r="O207">
        <v>2</v>
      </c>
      <c r="P207">
        <v>4</v>
      </c>
      <c r="Q207">
        <v>5</v>
      </c>
      <c r="R207">
        <v>4</v>
      </c>
      <c r="V207">
        <v>4</v>
      </c>
      <c r="W207">
        <v>4</v>
      </c>
      <c r="X207">
        <v>3</v>
      </c>
      <c r="Y207">
        <v>5</v>
      </c>
      <c r="Z207">
        <v>3</v>
      </c>
      <c r="AA207">
        <v>6</v>
      </c>
      <c r="AB207">
        <v>4</v>
      </c>
      <c r="AC207">
        <v>6</v>
      </c>
      <c r="AD207">
        <v>2</v>
      </c>
      <c r="AF207" s="35">
        <v>5</v>
      </c>
      <c r="AG207">
        <v>3</v>
      </c>
      <c r="AH207">
        <v>3</v>
      </c>
      <c r="AI207">
        <v>5</v>
      </c>
      <c r="AJ207">
        <v>6</v>
      </c>
      <c r="AK207">
        <v>4</v>
      </c>
      <c r="AL207">
        <v>6</v>
      </c>
      <c r="AM207">
        <v>4</v>
      </c>
      <c r="AO207">
        <v>5</v>
      </c>
      <c r="AP207">
        <v>5</v>
      </c>
      <c r="AQ207">
        <v>5</v>
      </c>
      <c r="AR207">
        <v>5</v>
      </c>
      <c r="AS207">
        <v>4</v>
      </c>
      <c r="AT207">
        <v>5</v>
      </c>
      <c r="AV207">
        <v>4</v>
      </c>
      <c r="AW207">
        <v>3</v>
      </c>
      <c r="AX207">
        <v>1</v>
      </c>
      <c r="AY207">
        <v>6</v>
      </c>
      <c r="AZ207">
        <v>4</v>
      </c>
      <c r="BA207" t="s">
        <v>1167</v>
      </c>
      <c r="BB207" t="s">
        <v>552</v>
      </c>
      <c r="BC207" t="s">
        <v>1232</v>
      </c>
      <c r="BD207">
        <v>2</v>
      </c>
      <c r="BG207">
        <v>1</v>
      </c>
      <c r="BH207">
        <v>2</v>
      </c>
      <c r="BI207">
        <v>1</v>
      </c>
      <c r="BJ207" t="s">
        <v>369</v>
      </c>
      <c r="BK207" t="s">
        <v>370</v>
      </c>
      <c r="BL207" s="1">
        <v>1.0520833333333333E-2</v>
      </c>
      <c r="BM207" t="s">
        <v>1233</v>
      </c>
      <c r="BN207" s="5" t="s">
        <v>736</v>
      </c>
      <c r="BV207" s="5" t="s">
        <v>1302</v>
      </c>
    </row>
    <row r="208" spans="1:94">
      <c r="A208" t="s">
        <v>1238</v>
      </c>
      <c r="B208" t="s">
        <v>1239</v>
      </c>
      <c r="C208" t="s">
        <v>802</v>
      </c>
      <c r="D208" t="s">
        <v>70</v>
      </c>
      <c r="E208" t="s">
        <v>366</v>
      </c>
      <c r="F208" t="s">
        <v>83</v>
      </c>
      <c r="G208" t="s">
        <v>72</v>
      </c>
      <c r="H208" t="s">
        <v>58</v>
      </c>
      <c r="J208" t="s">
        <v>59</v>
      </c>
      <c r="K208" t="s">
        <v>60</v>
      </c>
      <c r="L208">
        <v>2</v>
      </c>
      <c r="M208">
        <v>1</v>
      </c>
      <c r="N208">
        <v>5</v>
      </c>
      <c r="O208">
        <v>1</v>
      </c>
      <c r="P208">
        <v>5</v>
      </c>
      <c r="Q208">
        <v>4</v>
      </c>
      <c r="R208">
        <v>4</v>
      </c>
      <c r="V208">
        <v>2</v>
      </c>
      <c r="W208">
        <v>5</v>
      </c>
      <c r="X208">
        <v>1</v>
      </c>
      <c r="Y208">
        <v>5</v>
      </c>
      <c r="Z208">
        <v>2</v>
      </c>
      <c r="AA208">
        <v>4</v>
      </c>
      <c r="AB208">
        <v>5</v>
      </c>
      <c r="AC208">
        <v>5</v>
      </c>
      <c r="AD208">
        <v>3</v>
      </c>
      <c r="AF208" s="35">
        <v>4</v>
      </c>
      <c r="AG208">
        <v>4</v>
      </c>
      <c r="AH208">
        <v>2</v>
      </c>
      <c r="AI208">
        <v>1</v>
      </c>
      <c r="AJ208">
        <v>2</v>
      </c>
      <c r="AK208">
        <v>2</v>
      </c>
      <c r="AL208">
        <v>6</v>
      </c>
      <c r="AM208">
        <v>5</v>
      </c>
      <c r="AO208">
        <v>4</v>
      </c>
      <c r="AP208">
        <v>4</v>
      </c>
      <c r="AQ208">
        <v>4</v>
      </c>
      <c r="AR208">
        <v>4</v>
      </c>
      <c r="AS208">
        <v>5</v>
      </c>
      <c r="AT208">
        <v>4</v>
      </c>
      <c r="AV208">
        <v>1</v>
      </c>
      <c r="AW208">
        <v>2</v>
      </c>
      <c r="AX208">
        <v>2</v>
      </c>
      <c r="AY208">
        <v>6</v>
      </c>
      <c r="AZ208">
        <v>4</v>
      </c>
      <c r="BA208" t="s">
        <v>1181</v>
      </c>
      <c r="BB208" t="s">
        <v>580</v>
      </c>
      <c r="BC208" t="s">
        <v>1240</v>
      </c>
      <c r="BD208">
        <v>3</v>
      </c>
      <c r="BG208">
        <v>1</v>
      </c>
      <c r="BH208">
        <v>5</v>
      </c>
      <c r="BI208">
        <v>1</v>
      </c>
      <c r="BJ208" t="s">
        <v>315</v>
      </c>
      <c r="BK208" t="s">
        <v>316</v>
      </c>
      <c r="BL208" s="1">
        <v>1.5324074074074073E-2</v>
      </c>
      <c r="BM208" t="s">
        <v>1241</v>
      </c>
      <c r="BN208" s="5" t="s">
        <v>1051</v>
      </c>
      <c r="BO208" s="5" t="s">
        <v>1144</v>
      </c>
      <c r="BV208" s="5" t="s">
        <v>1296</v>
      </c>
      <c r="BW208" s="5" t="s">
        <v>1303</v>
      </c>
      <c r="CP208" t="s">
        <v>1242</v>
      </c>
    </row>
    <row r="209" spans="1:94">
      <c r="A209" t="s">
        <v>1248</v>
      </c>
      <c r="B209" t="s">
        <v>1249</v>
      </c>
      <c r="C209" t="s">
        <v>802</v>
      </c>
      <c r="D209" t="s">
        <v>54</v>
      </c>
      <c r="E209" t="s">
        <v>144</v>
      </c>
      <c r="F209" t="s">
        <v>83</v>
      </c>
      <c r="G209" t="s">
        <v>96</v>
      </c>
      <c r="H209" t="s">
        <v>844</v>
      </c>
      <c r="J209" t="s">
        <v>74</v>
      </c>
      <c r="K209" t="s">
        <v>296</v>
      </c>
      <c r="L209">
        <v>2</v>
      </c>
      <c r="M209">
        <v>5</v>
      </c>
      <c r="N209">
        <v>2</v>
      </c>
      <c r="O209">
        <v>2</v>
      </c>
      <c r="P209">
        <v>3</v>
      </c>
      <c r="Q209">
        <v>4</v>
      </c>
      <c r="R209">
        <v>3</v>
      </c>
      <c r="V209">
        <v>5</v>
      </c>
      <c r="W209">
        <v>5</v>
      </c>
      <c r="X209">
        <v>3</v>
      </c>
      <c r="Y209">
        <v>4</v>
      </c>
      <c r="Z209">
        <v>6</v>
      </c>
      <c r="AA209">
        <v>6</v>
      </c>
      <c r="AB209">
        <v>4</v>
      </c>
      <c r="AC209">
        <v>5</v>
      </c>
      <c r="AD209">
        <v>5</v>
      </c>
      <c r="AF209" s="35">
        <v>3</v>
      </c>
      <c r="AG209">
        <v>2</v>
      </c>
      <c r="AH209">
        <v>4</v>
      </c>
      <c r="AI209">
        <v>2</v>
      </c>
      <c r="AJ209">
        <v>5</v>
      </c>
      <c r="AK209">
        <v>3</v>
      </c>
      <c r="AL209">
        <v>5</v>
      </c>
      <c r="AM209">
        <v>5</v>
      </c>
      <c r="AO209">
        <v>3</v>
      </c>
      <c r="AP209">
        <v>3</v>
      </c>
      <c r="AQ209">
        <v>4</v>
      </c>
      <c r="AR209">
        <v>5</v>
      </c>
      <c r="AS209">
        <v>5</v>
      </c>
      <c r="AT209">
        <v>3</v>
      </c>
      <c r="AV209">
        <v>3</v>
      </c>
      <c r="AW209">
        <v>3</v>
      </c>
      <c r="AX209">
        <v>2</v>
      </c>
      <c r="AY209">
        <v>6</v>
      </c>
      <c r="AZ209">
        <v>6</v>
      </c>
      <c r="BA209" t="s">
        <v>1167</v>
      </c>
      <c r="BB209" t="s">
        <v>672</v>
      </c>
      <c r="BC209" t="s">
        <v>1250</v>
      </c>
      <c r="BD209">
        <v>3</v>
      </c>
      <c r="BG209">
        <v>1</v>
      </c>
      <c r="BH209">
        <v>3</v>
      </c>
      <c r="BI209">
        <v>1</v>
      </c>
      <c r="BJ209" t="s">
        <v>285</v>
      </c>
      <c r="BK209" t="s">
        <v>286</v>
      </c>
      <c r="BL209" s="1">
        <v>6.3888888888888884E-3</v>
      </c>
      <c r="BM209" t="s">
        <v>1251</v>
      </c>
      <c r="BN209" s="5" t="s">
        <v>736</v>
      </c>
      <c r="BO209" s="5" t="s">
        <v>1304</v>
      </c>
      <c r="CP209" t="s">
        <v>868</v>
      </c>
    </row>
    <row r="210" spans="1:94">
      <c r="A210" t="s">
        <v>1259</v>
      </c>
      <c r="B210" t="s">
        <v>1260</v>
      </c>
      <c r="C210" t="s">
        <v>802</v>
      </c>
      <c r="D210" t="s">
        <v>54</v>
      </c>
      <c r="E210" t="s">
        <v>144</v>
      </c>
      <c r="F210" t="s">
        <v>83</v>
      </c>
      <c r="G210" t="s">
        <v>72</v>
      </c>
      <c r="H210" t="s">
        <v>1261</v>
      </c>
      <c r="J210" t="s">
        <v>74</v>
      </c>
      <c r="K210" t="s">
        <v>98</v>
      </c>
      <c r="L210">
        <v>4</v>
      </c>
      <c r="M210">
        <v>4</v>
      </c>
      <c r="N210">
        <v>4</v>
      </c>
      <c r="O210">
        <v>2</v>
      </c>
      <c r="P210">
        <v>4</v>
      </c>
      <c r="Q210">
        <v>5</v>
      </c>
      <c r="R210">
        <v>5</v>
      </c>
      <c r="BN210" s="5" t="s">
        <v>1299</v>
      </c>
    </row>
    <row r="211" spans="1:94">
      <c r="A211" t="s">
        <v>1273</v>
      </c>
      <c r="B211" t="s">
        <v>1274</v>
      </c>
      <c r="C211" t="s">
        <v>802</v>
      </c>
      <c r="D211" t="s">
        <v>70</v>
      </c>
      <c r="E211" t="s">
        <v>144</v>
      </c>
      <c r="F211" t="s">
        <v>132</v>
      </c>
      <c r="G211" t="s">
        <v>72</v>
      </c>
      <c r="H211" t="s">
        <v>109</v>
      </c>
      <c r="J211" t="s">
        <v>74</v>
      </c>
      <c r="K211" t="s">
        <v>98</v>
      </c>
      <c r="L211">
        <v>3</v>
      </c>
      <c r="M211">
        <v>3</v>
      </c>
      <c r="N211">
        <v>3</v>
      </c>
      <c r="O211">
        <v>4</v>
      </c>
      <c r="P211">
        <v>4</v>
      </c>
      <c r="Q211">
        <v>4</v>
      </c>
      <c r="R211">
        <v>3</v>
      </c>
      <c r="V211">
        <v>3</v>
      </c>
      <c r="W211">
        <v>4</v>
      </c>
      <c r="X211">
        <v>4</v>
      </c>
      <c r="Y211">
        <v>0</v>
      </c>
      <c r="Z211">
        <v>4</v>
      </c>
      <c r="AA211">
        <v>3</v>
      </c>
      <c r="AB211">
        <v>5</v>
      </c>
      <c r="AC211">
        <v>5</v>
      </c>
      <c r="AD211">
        <v>2</v>
      </c>
      <c r="AF211" s="35">
        <v>5</v>
      </c>
      <c r="AG211">
        <v>3</v>
      </c>
      <c r="AH211">
        <v>3</v>
      </c>
      <c r="AI211">
        <v>5</v>
      </c>
      <c r="AJ211">
        <v>5</v>
      </c>
      <c r="AK211">
        <v>4</v>
      </c>
      <c r="AL211">
        <v>5</v>
      </c>
      <c r="AM211">
        <v>2</v>
      </c>
      <c r="AO211">
        <v>4</v>
      </c>
      <c r="AP211">
        <v>5</v>
      </c>
      <c r="AQ211">
        <v>5</v>
      </c>
      <c r="AR211">
        <v>4</v>
      </c>
      <c r="AS211">
        <v>2</v>
      </c>
      <c r="AT211">
        <v>4</v>
      </c>
      <c r="AV211">
        <v>5</v>
      </c>
      <c r="AW211">
        <v>6</v>
      </c>
      <c r="AX211">
        <v>1</v>
      </c>
      <c r="AY211">
        <v>6</v>
      </c>
      <c r="AZ211">
        <v>4</v>
      </c>
      <c r="BA211" t="s">
        <v>1212</v>
      </c>
      <c r="BB211" t="s">
        <v>270</v>
      </c>
      <c r="BC211" t="s">
        <v>1275</v>
      </c>
      <c r="BD211">
        <v>1</v>
      </c>
      <c r="BG211">
        <v>1</v>
      </c>
      <c r="BH211">
        <v>5</v>
      </c>
      <c r="BI211">
        <v>1</v>
      </c>
      <c r="BJ211" t="s">
        <v>1276</v>
      </c>
      <c r="BK211" t="s">
        <v>308</v>
      </c>
      <c r="BL211" s="1">
        <v>6.0069444444444441E-3</v>
      </c>
      <c r="BM211" t="s">
        <v>1277</v>
      </c>
      <c r="BN211" s="5" t="s">
        <v>736</v>
      </c>
    </row>
    <row r="212" spans="1:94">
      <c r="A212" t="s">
        <v>1169</v>
      </c>
      <c r="B212" t="s">
        <v>802</v>
      </c>
    </row>
    <row r="213" spans="1:94">
      <c r="C213" t="s">
        <v>54</v>
      </c>
      <c r="D213">
        <f>COUNTIF($D$3:$D$179,"=18-29")</f>
        <v>82</v>
      </c>
      <c r="F213" t="s">
        <v>3</v>
      </c>
      <c r="H213" t="s">
        <v>1348</v>
      </c>
      <c r="S213">
        <f>COUNTIF(S3:S179,"=1")</f>
        <v>96</v>
      </c>
      <c r="T213">
        <f>COUNTIF(T3:T179,"=3")</f>
        <v>35</v>
      </c>
      <c r="X213" t="s">
        <v>73</v>
      </c>
      <c r="Y213">
        <v>35</v>
      </c>
      <c r="BN213"/>
      <c r="BO213"/>
      <c r="BV213"/>
      <c r="BW213"/>
    </row>
    <row r="214" spans="1:94">
      <c r="C214" t="s">
        <v>70</v>
      </c>
      <c r="D214">
        <f>COUNTIF($D$3:$D$179,"=30-49")</f>
        <v>75</v>
      </c>
      <c r="X214" t="s">
        <v>58</v>
      </c>
      <c r="Y214">
        <f>COUNTIF(U3:U179,"=5")</f>
        <v>24</v>
      </c>
      <c r="BN214"/>
      <c r="BO214"/>
      <c r="BV214"/>
      <c r="BW214"/>
    </row>
    <row r="215" spans="1:94">
      <c r="C215" t="s">
        <v>81</v>
      </c>
      <c r="D215">
        <f>COUNTIF($D$3:$D$179,"=50-69")</f>
        <v>18</v>
      </c>
      <c r="X215" t="s">
        <v>254</v>
      </c>
      <c r="Y215">
        <f>COUNTIF(U3:U179,"=6")</f>
        <v>11</v>
      </c>
      <c r="BN215"/>
      <c r="BO215"/>
      <c r="BV215"/>
      <c r="BW215"/>
    </row>
    <row r="216" spans="1:94">
      <c r="A216" t="s">
        <v>1346</v>
      </c>
      <c r="B216">
        <f>COUNTIF($D$3:$D$179,"=*")</f>
        <v>175</v>
      </c>
      <c r="D216">
        <f>D213/COUNTIF($D$3:$D$179,"=*")</f>
        <v>0.46857142857142858</v>
      </c>
      <c r="G216">
        <f>COUNTIF(G$3:G$179,"=never")</f>
        <v>2</v>
      </c>
      <c r="H216">
        <f>G216/$B$216</f>
        <v>1.1428571428571429E-2</v>
      </c>
      <c r="I216" t="s">
        <v>74</v>
      </c>
      <c r="J216">
        <f>COUNTIF(J3:J179, "=female")</f>
        <v>86</v>
      </c>
      <c r="K216">
        <f>J216/$B$216</f>
        <v>0.49142857142857144</v>
      </c>
      <c r="X216" t="s">
        <v>1344</v>
      </c>
      <c r="Y216">
        <v>44</v>
      </c>
      <c r="BN216"/>
      <c r="BO216"/>
      <c r="BV216"/>
      <c r="BW216"/>
      <c r="BY216" s="11" t="s">
        <v>1309</v>
      </c>
      <c r="BZ216" s="11" t="s">
        <v>1310</v>
      </c>
      <c r="CA216" s="11" t="s">
        <v>1312</v>
      </c>
      <c r="CB216" s="11" t="s">
        <v>1315</v>
      </c>
      <c r="CC216" s="11" t="s">
        <v>1313</v>
      </c>
      <c r="CD216" s="11" t="s">
        <v>1314</v>
      </c>
      <c r="CE216" s="11" t="s">
        <v>1317</v>
      </c>
      <c r="CF216" s="11" t="s">
        <v>1154</v>
      </c>
      <c r="CG216" s="11" t="s">
        <v>1318</v>
      </c>
      <c r="CH216" s="11" t="s">
        <v>1323</v>
      </c>
      <c r="CI216" s="11" t="s">
        <v>1319</v>
      </c>
      <c r="CJ216" s="11" t="s">
        <v>1316</v>
      </c>
      <c r="CK216" s="11" t="s">
        <v>1124</v>
      </c>
      <c r="CL216" s="11" t="s">
        <v>1320</v>
      </c>
      <c r="CM216" s="11" t="s">
        <v>1321</v>
      </c>
      <c r="CN216" s="11" t="s">
        <v>1324</v>
      </c>
      <c r="CO216" s="11" t="s">
        <v>1325</v>
      </c>
    </row>
    <row r="217" spans="1:94">
      <c r="D217">
        <f t="shared" ref="D217:D218" si="114">D214/COUNTIF($D$3:$D$179,"=*")</f>
        <v>0.42857142857142855</v>
      </c>
      <c r="G217">
        <f>COUNTIF(G$3:G$179,"=occasionnaly")</f>
        <v>7</v>
      </c>
      <c r="H217">
        <f t="shared" ref="H217:H220" si="115">G217/$B$216</f>
        <v>0.04</v>
      </c>
      <c r="I217" t="s">
        <v>59</v>
      </c>
      <c r="J217">
        <f>COUNTIF(J3:J179,"=male")</f>
        <v>87</v>
      </c>
      <c r="K217">
        <f t="shared" ref="K217:K218" si="116">J217/$B$216</f>
        <v>0.49714285714285716</v>
      </c>
      <c r="BM217" s="10" t="s">
        <v>1308</v>
      </c>
      <c r="BN217"/>
      <c r="BO217"/>
      <c r="BV217"/>
      <c r="BW217" t="s">
        <v>1322</v>
      </c>
      <c r="BY217" s="11">
        <f ca="1">COUNTIFS($BX3:$BX179,FALSE,BY3:BY179,TRUE)</f>
        <v>21</v>
      </c>
      <c r="BZ217" s="11">
        <f t="shared" ref="BZ217:CO217" ca="1" si="117">COUNTIFS($BX3:$BX179,FALSE,BZ3:BZ179,TRUE)</f>
        <v>21</v>
      </c>
      <c r="CA217" s="11">
        <f t="shared" ca="1" si="117"/>
        <v>12</v>
      </c>
      <c r="CB217" s="11">
        <f t="shared" ca="1" si="117"/>
        <v>1</v>
      </c>
      <c r="CC217" s="11">
        <f t="shared" ca="1" si="117"/>
        <v>4</v>
      </c>
      <c r="CD217" s="11">
        <f t="shared" ca="1" si="117"/>
        <v>3</v>
      </c>
      <c r="CE217" s="11">
        <f t="shared" ca="1" si="117"/>
        <v>5</v>
      </c>
      <c r="CF217" s="11">
        <f t="shared" ca="1" si="117"/>
        <v>1</v>
      </c>
      <c r="CG217" s="11">
        <f t="shared" ca="1" si="117"/>
        <v>1</v>
      </c>
      <c r="CH217" s="11">
        <f t="shared" ca="1" si="117"/>
        <v>1</v>
      </c>
      <c r="CI217" s="11">
        <f t="shared" ca="1" si="117"/>
        <v>3</v>
      </c>
      <c r="CJ217" s="11">
        <f t="shared" ca="1" si="117"/>
        <v>13</v>
      </c>
      <c r="CK217" s="11">
        <f t="shared" ca="1" si="117"/>
        <v>0</v>
      </c>
      <c r="CL217" s="11">
        <f t="shared" ca="1" si="117"/>
        <v>2</v>
      </c>
      <c r="CM217" s="11">
        <f t="shared" ca="1" si="117"/>
        <v>2</v>
      </c>
      <c r="CN217" s="11">
        <f t="shared" ca="1" si="117"/>
        <v>11</v>
      </c>
      <c r="CO217" s="11">
        <f t="shared" ca="1" si="117"/>
        <v>5</v>
      </c>
    </row>
    <row r="218" spans="1:94">
      <c r="D218">
        <f t="shared" si="114"/>
        <v>0.10285714285714286</v>
      </c>
      <c r="G218">
        <f>COUNTIF(G$3:G$179,"=once_w")</f>
        <v>16</v>
      </c>
      <c r="H218">
        <f t="shared" si="115"/>
        <v>9.1428571428571428E-2</v>
      </c>
      <c r="I218" t="s">
        <v>493</v>
      </c>
      <c r="J218">
        <f>COUNTIF(J3:J179,"=other")</f>
        <v>2</v>
      </c>
      <c r="K218">
        <f t="shared" si="116"/>
        <v>1.1428571428571429E-2</v>
      </c>
      <c r="BM218" s="12" t="s">
        <v>1137</v>
      </c>
      <c r="BN218" s="12">
        <f>COUNTIF(BN3:BN179, "=positive")</f>
        <v>43</v>
      </c>
      <c r="BO218" s="38" t="e">
        <f>BN218/#REF!</f>
        <v>#REF!</v>
      </c>
      <c r="BP218" s="40" t="e">
        <f>BN218/#REF!</f>
        <v>#REF!</v>
      </c>
      <c r="BQ218" s="40"/>
      <c r="BR218" s="40"/>
      <c r="BS218" s="40"/>
      <c r="BT218" s="40"/>
      <c r="BU218" s="42"/>
      <c r="BV218"/>
      <c r="BW218"/>
      <c r="BY218" s="11" t="e">
        <f ca="1">BY217/#REF!</f>
        <v>#REF!</v>
      </c>
      <c r="BZ218" s="11" t="e">
        <f ca="1">BZ217/#REF!</f>
        <v>#REF!</v>
      </c>
      <c r="CA218" s="11" t="e">
        <f ca="1">CA217/#REF!</f>
        <v>#REF!</v>
      </c>
      <c r="CB218" s="11" t="e">
        <f ca="1">CB217/#REF!</f>
        <v>#REF!</v>
      </c>
      <c r="CC218" s="11" t="e">
        <f ca="1">CC217/#REF!</f>
        <v>#REF!</v>
      </c>
      <c r="CD218" s="11" t="e">
        <f ca="1">CD217/#REF!</f>
        <v>#REF!</v>
      </c>
      <c r="CE218" s="11" t="e">
        <f ca="1">CE217/#REF!</f>
        <v>#REF!</v>
      </c>
      <c r="CF218" s="11" t="e">
        <f ca="1">CF217/#REF!</f>
        <v>#REF!</v>
      </c>
      <c r="CG218" s="11" t="e">
        <f ca="1">CG217/#REF!</f>
        <v>#REF!</v>
      </c>
      <c r="CH218" s="11" t="e">
        <f ca="1">CH217/#REF!</f>
        <v>#REF!</v>
      </c>
      <c r="CI218" s="11" t="e">
        <f ca="1">CI217/#REF!</f>
        <v>#REF!</v>
      </c>
      <c r="CJ218" s="11" t="e">
        <f ca="1">CJ217/#REF!</f>
        <v>#REF!</v>
      </c>
      <c r="CK218" s="11" t="e">
        <f ca="1">CK217/#REF!</f>
        <v>#REF!</v>
      </c>
      <c r="CL218" s="11" t="e">
        <f ca="1">CL217/#REF!</f>
        <v>#REF!</v>
      </c>
      <c r="CM218" s="11" t="e">
        <f ca="1">CM217/#REF!</f>
        <v>#REF!</v>
      </c>
      <c r="CN218" s="11" t="e">
        <f ca="1">CN217/#REF!</f>
        <v>#REF!</v>
      </c>
      <c r="CO218" s="11" t="e">
        <f ca="1">CO217/#REF!</f>
        <v>#REF!</v>
      </c>
    </row>
    <row r="219" spans="1:94">
      <c r="G219">
        <f>COUNTIF(G$3:G$179,"=several_t_w")</f>
        <v>65</v>
      </c>
      <c r="H219">
        <f t="shared" si="115"/>
        <v>0.37142857142857144</v>
      </c>
      <c r="AE219"/>
      <c r="AF219"/>
      <c r="AN219"/>
      <c r="AU219"/>
      <c r="BM219" s="12" t="s">
        <v>1138</v>
      </c>
      <c r="BN219" s="12">
        <f>COUNTIF(BN3:BN179,"=negative")</f>
        <v>44</v>
      </c>
      <c r="BO219" s="38" t="e">
        <f>BN219/#REF!</f>
        <v>#REF!</v>
      </c>
      <c r="BP219" s="40" t="e">
        <f>BN219/#REF!</f>
        <v>#REF!</v>
      </c>
      <c r="BQ219" s="40"/>
      <c r="BR219" s="40"/>
      <c r="BS219" s="40"/>
      <c r="BT219" s="40"/>
      <c r="BU219" s="42"/>
      <c r="BV219"/>
      <c r="BW219"/>
    </row>
    <row r="220" spans="1:94" ht="25" thickBot="1">
      <c r="G220">
        <f>COUNTIF(G$3:G$179,"=once_day")</f>
        <v>85</v>
      </c>
      <c r="H220">
        <f t="shared" si="115"/>
        <v>0.48571428571428571</v>
      </c>
      <c r="V220" s="53"/>
      <c r="W220" s="53"/>
      <c r="X220" s="53"/>
      <c r="Y220" s="54" t="s">
        <v>1330</v>
      </c>
      <c r="Z220" s="53"/>
      <c r="AA220" s="53"/>
      <c r="AB220" s="53"/>
      <c r="AC220" s="53"/>
      <c r="AD220" s="53"/>
      <c r="AE220" s="53"/>
      <c r="AF220" s="5"/>
      <c r="AG220" s="5"/>
      <c r="AH220" s="5"/>
      <c r="AI220" s="55" t="s">
        <v>1331</v>
      </c>
      <c r="AJ220" s="5"/>
      <c r="AK220" s="5"/>
      <c r="AL220" s="5"/>
      <c r="AM220" s="5"/>
      <c r="AN220" s="5"/>
      <c r="AO220" s="56"/>
      <c r="AP220" s="57" t="s">
        <v>1332</v>
      </c>
      <c r="AQ220" s="56"/>
      <c r="AR220" s="56"/>
      <c r="AS220" s="56"/>
      <c r="AT220" s="56"/>
      <c r="AU220" s="56"/>
      <c r="BM220" s="12" t="s">
        <v>1140</v>
      </c>
      <c r="BN220" s="12">
        <f>COUNTIF(BN3:BN178,"=neutral")</f>
        <v>5</v>
      </c>
      <c r="BO220" s="38" t="e">
        <f>BN220/#REF!</f>
        <v>#REF!</v>
      </c>
      <c r="BP220" s="40" t="e">
        <f>BN220/#REF!</f>
        <v>#REF!</v>
      </c>
      <c r="BQ220" s="40"/>
      <c r="BR220" s="40"/>
      <c r="BS220" s="40"/>
      <c r="BT220" s="40"/>
      <c r="BU220" s="42"/>
      <c r="BV220"/>
      <c r="BW220"/>
    </row>
    <row r="221" spans="1:94" s="16" customFormat="1" ht="20" customHeight="1" thickTop="1">
      <c r="C221" s="37"/>
      <c r="V221" s="53"/>
      <c r="W221" s="53"/>
      <c r="X221" s="53"/>
      <c r="Y221" s="53"/>
      <c r="Z221" s="53"/>
      <c r="AA221" s="53"/>
      <c r="AB221" s="53"/>
      <c r="AC221" s="53"/>
      <c r="AD221" s="53"/>
      <c r="AE221" s="53"/>
      <c r="AF221" s="5"/>
      <c r="AG221" s="5"/>
      <c r="AH221" s="5"/>
      <c r="AI221" s="5"/>
      <c r="AJ221" s="5"/>
      <c r="AK221" s="5"/>
      <c r="AL221" s="5"/>
      <c r="AM221" s="5"/>
      <c r="AN221" s="5"/>
      <c r="AO221" s="56"/>
      <c r="AP221" s="56"/>
      <c r="AQ221" s="56"/>
      <c r="AR221" s="56"/>
      <c r="AS221" s="56"/>
      <c r="AT221" s="56"/>
      <c r="AU221" s="56"/>
      <c r="AV221"/>
      <c r="BP221" s="11"/>
      <c r="BQ221" s="11"/>
      <c r="BR221" s="11"/>
      <c r="BS221" s="11"/>
      <c r="BT221" s="11"/>
      <c r="BU221" s="11"/>
      <c r="BX221" s="18"/>
      <c r="BY221" s="18"/>
      <c r="BZ221" s="18"/>
      <c r="CA221" s="18"/>
      <c r="CB221" s="18"/>
      <c r="CC221" s="18"/>
      <c r="CD221" s="18"/>
      <c r="CE221" s="18"/>
      <c r="CF221" s="18"/>
      <c r="CG221" s="18"/>
      <c r="CH221" s="18"/>
      <c r="CI221" s="18"/>
      <c r="CJ221" s="18"/>
      <c r="CK221" s="18"/>
      <c r="CL221" s="18"/>
      <c r="CM221" s="18"/>
      <c r="CN221" s="18"/>
      <c r="CO221" s="18"/>
    </row>
    <row r="222" spans="1:94" s="16" customFormat="1" ht="20" customHeight="1">
      <c r="C222" s="29"/>
      <c r="T222" s="16" t="s">
        <v>1350</v>
      </c>
      <c r="V222" s="16">
        <f>AVERAGE(V3:V81)</f>
        <v>4.1772151898734178</v>
      </c>
      <c r="W222" s="16">
        <f t="shared" ref="W222:AM222" si="118">AVERAGE(W3:W81)</f>
        <v>4.8607594936708862</v>
      </c>
      <c r="X222" s="16">
        <f t="shared" si="118"/>
        <v>4.0506329113924053</v>
      </c>
      <c r="Y222" s="16">
        <f t="shared" si="118"/>
        <v>4.7848101265822782</v>
      </c>
      <c r="Z222" s="16">
        <f t="shared" si="118"/>
        <v>4.518987341772152</v>
      </c>
      <c r="AA222" s="16">
        <f t="shared" si="118"/>
        <v>5.037974683544304</v>
      </c>
      <c r="AB222" s="16">
        <f t="shared" si="118"/>
        <v>3.5569620253164556</v>
      </c>
      <c r="AC222" s="16">
        <f t="shared" si="118"/>
        <v>1.9746835443037976</v>
      </c>
      <c r="AD222" s="16">
        <f t="shared" si="118"/>
        <v>4.0253164556962027</v>
      </c>
      <c r="AE222" s="51">
        <f t="shared" ref="AE222" si="119">AVERAGE(AE3:AE81)</f>
        <v>4.3765822784810124</v>
      </c>
      <c r="AF222" s="16">
        <f t="shared" si="118"/>
        <v>4.1772151898734178</v>
      </c>
      <c r="AG222" s="16">
        <f t="shared" si="118"/>
        <v>4.3164556962025316</v>
      </c>
      <c r="AH222" s="16">
        <f t="shared" si="118"/>
        <v>4.0886075949367084</v>
      </c>
      <c r="AI222" s="16">
        <f t="shared" si="118"/>
        <v>3.721518987341772</v>
      </c>
      <c r="AJ222" s="16">
        <f t="shared" si="118"/>
        <v>5.3291139240506329</v>
      </c>
      <c r="AK222" s="16">
        <f t="shared" si="118"/>
        <v>4.5316455696202533</v>
      </c>
      <c r="AL222" s="16">
        <f t="shared" si="118"/>
        <v>4.3291139240506329</v>
      </c>
      <c r="AM222" s="16">
        <f t="shared" si="118"/>
        <v>3.4556962025316458</v>
      </c>
      <c r="AN222" s="51">
        <f t="shared" ref="AN222:AV222" si="120">AVERAGE(AN3:AN81)</f>
        <v>4.2436708860759493</v>
      </c>
      <c r="AO222" s="16">
        <f t="shared" si="120"/>
        <v>3.8607594936708862</v>
      </c>
      <c r="AP222" s="16">
        <f t="shared" si="120"/>
        <v>3.9367088607594938</v>
      </c>
      <c r="AQ222" s="16">
        <f t="shared" si="120"/>
        <v>4.1265822784810124</v>
      </c>
      <c r="AR222" s="16">
        <f t="shared" si="120"/>
        <v>3.9493670886075951</v>
      </c>
      <c r="AS222" s="16">
        <f t="shared" si="120"/>
        <v>3.8987341772151898</v>
      </c>
      <c r="AT222" s="16">
        <f t="shared" si="120"/>
        <v>5.962025316455696</v>
      </c>
      <c r="AU222" s="51">
        <f t="shared" si="120"/>
        <v>3.9544303797468361</v>
      </c>
      <c r="AV222" s="16">
        <f t="shared" si="120"/>
        <v>3.1772151898734178</v>
      </c>
      <c r="BP222" s="11"/>
      <c r="BQ222" s="11"/>
      <c r="BR222" s="11"/>
      <c r="BS222" s="11"/>
      <c r="BT222" s="11"/>
      <c r="BU222" s="11"/>
      <c r="BX222" s="18"/>
      <c r="BY222" s="18"/>
      <c r="BZ222" s="18"/>
      <c r="CA222" s="18"/>
      <c r="CB222" s="18"/>
      <c r="CC222" s="18"/>
      <c r="CD222" s="18"/>
      <c r="CE222" s="18"/>
      <c r="CF222" s="18"/>
      <c r="CG222" s="18"/>
      <c r="CH222" s="18"/>
      <c r="CI222" s="18"/>
      <c r="CJ222" s="18"/>
      <c r="CK222" s="18"/>
      <c r="CL222" s="18"/>
      <c r="CM222" s="18"/>
      <c r="CN222" s="18"/>
      <c r="CO222" s="18"/>
    </row>
    <row r="223" spans="1:94" s="16" customFormat="1" ht="20" customHeight="1">
      <c r="C223" s="29"/>
      <c r="T223" s="16" t="s">
        <v>1344</v>
      </c>
      <c r="V223" s="16">
        <f>AVERAGE(V82:V177)</f>
        <v>3.625</v>
      </c>
      <c r="W223" s="16">
        <f t="shared" ref="W223:AM223" si="121">AVERAGE(W82:W177)</f>
        <v>4.666666666666667</v>
      </c>
      <c r="X223" s="16">
        <f t="shared" si="121"/>
        <v>3.5625</v>
      </c>
      <c r="Y223" s="16">
        <f t="shared" si="121"/>
        <v>4.677083333333333</v>
      </c>
      <c r="Z223" s="16">
        <f t="shared" si="121"/>
        <v>4.020833333333333</v>
      </c>
      <c r="AA223" s="16">
        <f t="shared" si="121"/>
        <v>5.072916666666667</v>
      </c>
      <c r="AB223" s="16">
        <f t="shared" si="121"/>
        <v>3.3958333333333335</v>
      </c>
      <c r="AC223" s="16">
        <f t="shared" si="121"/>
        <v>2.4479166666666665</v>
      </c>
      <c r="AD223" s="16">
        <f t="shared" si="121"/>
        <v>3.5520833333333335</v>
      </c>
      <c r="AE223" s="51">
        <f t="shared" ref="AE223" si="122">AVERAGE(AE82:AE177)</f>
        <v>4.071614583333333</v>
      </c>
      <c r="AF223" s="16">
        <f t="shared" si="121"/>
        <v>3.90625</v>
      </c>
      <c r="AG223" s="16">
        <f t="shared" si="121"/>
        <v>3.9479166666666665</v>
      </c>
      <c r="AH223" s="16">
        <f t="shared" si="121"/>
        <v>3.9479166666666665</v>
      </c>
      <c r="AI223" s="16">
        <f t="shared" si="121"/>
        <v>3.46875</v>
      </c>
      <c r="AJ223" s="16">
        <f t="shared" si="121"/>
        <v>5.322916666666667</v>
      </c>
      <c r="AK223" s="16">
        <f t="shared" si="121"/>
        <v>4.135416666666667</v>
      </c>
      <c r="AL223" s="16">
        <f t="shared" si="121"/>
        <v>4.541666666666667</v>
      </c>
      <c r="AM223" s="16">
        <f t="shared" si="121"/>
        <v>3.4791666666666665</v>
      </c>
      <c r="AN223" s="51">
        <f t="shared" ref="AN223:AV223" si="123">AVERAGE(AN82:AN177)</f>
        <v>4.09375</v>
      </c>
      <c r="AO223" s="16">
        <f t="shared" si="123"/>
        <v>3.2395833333333335</v>
      </c>
      <c r="AP223" s="16">
        <f t="shared" si="123"/>
        <v>3.2395833333333335</v>
      </c>
      <c r="AQ223" s="16">
        <f t="shared" si="123"/>
        <v>3.6458333333333335</v>
      </c>
      <c r="AR223" s="16">
        <f t="shared" si="123"/>
        <v>3.09375</v>
      </c>
      <c r="AS223" s="16">
        <f t="shared" si="123"/>
        <v>3.2291666666666665</v>
      </c>
      <c r="AT223" s="16">
        <f t="shared" si="123"/>
        <v>6</v>
      </c>
      <c r="AU223" s="51">
        <f t="shared" si="123"/>
        <v>3.2895833333333333</v>
      </c>
      <c r="AV223" s="16">
        <f t="shared" si="123"/>
        <v>3.34375</v>
      </c>
      <c r="BP223" s="11"/>
      <c r="BQ223" s="11"/>
      <c r="BR223" s="11"/>
      <c r="BS223" s="11"/>
      <c r="BT223" s="11"/>
      <c r="BU223" s="11"/>
      <c r="BX223" s="18"/>
      <c r="BY223" s="18"/>
      <c r="BZ223" s="18"/>
      <c r="CA223" s="18"/>
      <c r="CB223" s="18"/>
      <c r="CC223" s="18"/>
      <c r="CD223" s="18"/>
      <c r="CE223" s="18"/>
      <c r="CF223" s="18"/>
      <c r="CG223" s="18"/>
      <c r="CH223" s="18"/>
      <c r="CI223" s="18"/>
      <c r="CJ223" s="18"/>
      <c r="CK223" s="18"/>
      <c r="CL223" s="18"/>
      <c r="CM223" s="18"/>
      <c r="CN223" s="18"/>
      <c r="CO223" s="18"/>
    </row>
    <row r="224" spans="1:94" s="16" customFormat="1" ht="20" customHeight="1">
      <c r="C224" s="29"/>
      <c r="Y224"/>
      <c r="Z224"/>
      <c r="AA224"/>
      <c r="AB224"/>
      <c r="AC224"/>
      <c r="AD224"/>
      <c r="AE224" s="52"/>
      <c r="AF224"/>
      <c r="AG224"/>
      <c r="AH224"/>
      <c r="AI224"/>
      <c r="AJ224"/>
      <c r="AK224"/>
      <c r="AL224"/>
      <c r="AM224"/>
      <c r="AN224" s="52"/>
      <c r="AO224"/>
      <c r="AP224"/>
      <c r="AQ224"/>
      <c r="AR224"/>
      <c r="AS224"/>
      <c r="AT224"/>
      <c r="AV224"/>
      <c r="BP224" s="11"/>
      <c r="BQ224" s="11"/>
      <c r="BR224" s="11"/>
      <c r="BS224" s="11"/>
      <c r="BT224" s="11"/>
      <c r="BU224" s="11"/>
      <c r="BX224" s="18"/>
      <c r="BY224" s="18"/>
      <c r="BZ224" s="18"/>
      <c r="CA224" s="18"/>
      <c r="CB224" s="18"/>
      <c r="CC224" s="18"/>
      <c r="CD224" s="18"/>
      <c r="CE224" s="18"/>
      <c r="CF224" s="18"/>
      <c r="CG224" s="18"/>
      <c r="CH224" s="18"/>
      <c r="CI224" s="18"/>
      <c r="CJ224" s="18"/>
      <c r="CK224" s="18"/>
      <c r="CL224" s="18"/>
      <c r="CM224" s="18"/>
      <c r="CN224" s="18"/>
      <c r="CO224" s="18"/>
    </row>
    <row r="225" spans="3:93" s="16" customFormat="1" ht="20" customHeight="1">
      <c r="C225" s="29"/>
      <c r="T225" s="16" t="s">
        <v>1352</v>
      </c>
      <c r="V225" s="16">
        <f>TTEST(V3:V81,V82:V177,2,3)</f>
        <v>3.7764699633681467E-2</v>
      </c>
      <c r="W225" s="16">
        <f t="shared" ref="W225:AV225" si="124">TTEST(W3:W81,W82:W177,2,3)</f>
        <v>0.35565661228621737</v>
      </c>
      <c r="X225" s="16">
        <f t="shared" si="124"/>
        <v>5.998639705685186E-2</v>
      </c>
      <c r="Y225" s="16">
        <f t="shared" si="124"/>
        <v>0.61374292465220215</v>
      </c>
      <c r="Z225" s="16">
        <f t="shared" si="124"/>
        <v>2.7428233462435392E-2</v>
      </c>
      <c r="AA225" s="16">
        <f t="shared" si="124"/>
        <v>0.84453947728468592</v>
      </c>
      <c r="AB225" s="16">
        <f t="shared" si="124"/>
        <v>0.5224966072047994</v>
      </c>
      <c r="AC225" s="16">
        <f t="shared" si="124"/>
        <v>8.6738360010511995E-2</v>
      </c>
      <c r="AD225" s="16">
        <f t="shared" si="124"/>
        <v>8.6738360010511995E-2</v>
      </c>
      <c r="AE225" s="51">
        <f t="shared" si="124"/>
        <v>8.4637830303496475E-2</v>
      </c>
      <c r="AF225" s="16">
        <f t="shared" si="124"/>
        <v>0.28229395954552311</v>
      </c>
      <c r="AG225" s="16">
        <f t="shared" si="124"/>
        <v>0.13723291323999876</v>
      </c>
      <c r="AH225" s="16">
        <f t="shared" si="124"/>
        <v>0.60451233536976834</v>
      </c>
      <c r="AI225" s="16">
        <f t="shared" si="124"/>
        <v>0.34802221258943611</v>
      </c>
      <c r="AJ225" s="16">
        <f t="shared" si="124"/>
        <v>0.96654218121001523</v>
      </c>
      <c r="AK225" s="16">
        <f t="shared" si="124"/>
        <v>0.11887338806067323</v>
      </c>
      <c r="AL225" s="16">
        <f t="shared" si="124"/>
        <v>0.31458547334093334</v>
      </c>
      <c r="AM225" s="16">
        <f t="shared" si="124"/>
        <v>0.92916502383118982</v>
      </c>
      <c r="AN225" s="51">
        <f t="shared" si="124"/>
        <v>0.3894859544047572</v>
      </c>
      <c r="AO225" s="16">
        <f t="shared" si="124"/>
        <v>2.9214266139713393E-2</v>
      </c>
      <c r="AP225" s="16">
        <f t="shared" si="124"/>
        <v>1.1965276900270981E-2</v>
      </c>
      <c r="AQ225" s="16">
        <f t="shared" si="124"/>
        <v>6.9968046063582326E-2</v>
      </c>
      <c r="AR225" s="16">
        <f t="shared" si="124"/>
        <v>2.2859885317713879E-3</v>
      </c>
      <c r="AS225" s="16">
        <f t="shared" si="124"/>
        <v>1.7086086630851247E-2</v>
      </c>
      <c r="AT225" s="16">
        <f t="shared" si="124"/>
        <v>0.32040273255411178</v>
      </c>
      <c r="AU225" s="51">
        <f t="shared" si="124"/>
        <v>1.2076076812903793E-2</v>
      </c>
      <c r="AV225" s="16">
        <f t="shared" si="124"/>
        <v>0.61546118124983962</v>
      </c>
      <c r="BP225" s="11"/>
      <c r="BQ225" s="11"/>
      <c r="BR225" s="11"/>
      <c r="BS225" s="11"/>
      <c r="BT225" s="11"/>
      <c r="BU225" s="11"/>
      <c r="BX225" s="18"/>
      <c r="BY225" s="18"/>
      <c r="BZ225" s="18"/>
      <c r="CA225" s="18"/>
      <c r="CB225" s="18"/>
      <c r="CC225" s="18"/>
      <c r="CD225" s="18"/>
      <c r="CE225" s="18"/>
      <c r="CF225" s="18"/>
      <c r="CG225" s="18"/>
      <c r="CH225" s="18"/>
      <c r="CI225" s="18"/>
      <c r="CJ225" s="18"/>
      <c r="CK225" s="18"/>
      <c r="CL225" s="18"/>
      <c r="CM225" s="18"/>
      <c r="CN225" s="18"/>
      <c r="CO225" s="18"/>
    </row>
    <row r="226" spans="3:93" s="16" customFormat="1" ht="20" customHeight="1">
      <c r="C226" s="29"/>
      <c r="AA226"/>
      <c r="AB226"/>
      <c r="AC226"/>
      <c r="AD226"/>
      <c r="AE226" s="52"/>
      <c r="AF226"/>
      <c r="AG226"/>
      <c r="AH226"/>
      <c r="AI226"/>
      <c r="AJ226"/>
      <c r="AK226"/>
      <c r="AL226"/>
      <c r="AM226"/>
      <c r="AN226" s="52"/>
      <c r="AO226"/>
      <c r="AP226"/>
      <c r="AQ226"/>
      <c r="AR226"/>
      <c r="AS226"/>
      <c r="AT226"/>
      <c r="AV226"/>
      <c r="BP226" s="11"/>
      <c r="BQ226" s="11"/>
      <c r="BR226" s="11"/>
      <c r="BS226" s="11"/>
      <c r="BT226" s="11"/>
      <c r="BU226" s="11"/>
      <c r="BX226" s="18"/>
      <c r="BY226" s="18"/>
      <c r="BZ226" s="18"/>
      <c r="CA226" s="18"/>
      <c r="CB226" s="18"/>
      <c r="CC226" s="18"/>
      <c r="CD226" s="18"/>
      <c r="CE226" s="18"/>
      <c r="CF226" s="18"/>
      <c r="CG226" s="18"/>
      <c r="CH226" s="18"/>
      <c r="CI226" s="18"/>
      <c r="CJ226" s="18"/>
      <c r="CK226" s="18"/>
      <c r="CL226" s="18"/>
      <c r="CM226" s="18"/>
      <c r="CN226" s="18"/>
      <c r="CO226" s="18"/>
    </row>
    <row r="227" spans="3:93" s="16" customFormat="1" ht="20" customHeight="1">
      <c r="C227" s="29"/>
      <c r="T227" s="16" t="s">
        <v>1350</v>
      </c>
      <c r="U227" s="16" t="s">
        <v>281</v>
      </c>
      <c r="V227" s="16">
        <f>AVERAGE(V3:V25)</f>
        <v>4</v>
      </c>
      <c r="W227" s="16">
        <f t="shared" ref="W227:AV227" si="125">AVERAGE(W3:W25)</f>
        <v>4.6956521739130439</v>
      </c>
      <c r="X227" s="16">
        <f t="shared" si="125"/>
        <v>4.3043478260869561</v>
      </c>
      <c r="Y227" s="16">
        <f t="shared" si="125"/>
        <v>4.8260869565217392</v>
      </c>
      <c r="Z227" s="16">
        <f t="shared" si="125"/>
        <v>4.8695652173913047</v>
      </c>
      <c r="AA227" s="16">
        <f t="shared" si="125"/>
        <v>5.4782608695652177</v>
      </c>
      <c r="AB227" s="16">
        <f t="shared" si="125"/>
        <v>3.7826086956521738</v>
      </c>
      <c r="AC227" s="16">
        <f t="shared" si="125"/>
        <v>1.9130434782608696</v>
      </c>
      <c r="AD227" s="16">
        <f t="shared" si="125"/>
        <v>4.0869565217391308</v>
      </c>
      <c r="AE227" s="51">
        <f t="shared" si="125"/>
        <v>4.5054347826086953</v>
      </c>
      <c r="AF227" s="16">
        <f t="shared" si="125"/>
        <v>4.3913043478260869</v>
      </c>
      <c r="AG227" s="16">
        <f t="shared" si="125"/>
        <v>4.4347826086956523</v>
      </c>
      <c r="AH227" s="16">
        <f t="shared" si="125"/>
        <v>4</v>
      </c>
      <c r="AI227" s="16">
        <f t="shared" si="125"/>
        <v>3.8260869565217392</v>
      </c>
      <c r="AJ227" s="16">
        <f t="shared" si="125"/>
        <v>5.2173913043478262</v>
      </c>
      <c r="AK227" s="16">
        <f t="shared" si="125"/>
        <v>4.5217391304347823</v>
      </c>
      <c r="AL227" s="16">
        <f t="shared" si="125"/>
        <v>4.3913043478260869</v>
      </c>
      <c r="AM227" s="16">
        <f t="shared" si="125"/>
        <v>3.9130434782608696</v>
      </c>
      <c r="AN227" s="51">
        <f t="shared" si="125"/>
        <v>4.3369565217391308</v>
      </c>
      <c r="AO227" s="16">
        <f t="shared" si="125"/>
        <v>3.6956521739130435</v>
      </c>
      <c r="AP227" s="16">
        <f t="shared" si="125"/>
        <v>3.7826086956521738</v>
      </c>
      <c r="AQ227" s="16">
        <f t="shared" si="125"/>
        <v>4.0434782608695654</v>
      </c>
      <c r="AR227" s="16">
        <f t="shared" si="125"/>
        <v>3.6956521739130435</v>
      </c>
      <c r="AS227" s="16">
        <f t="shared" si="125"/>
        <v>3.7391304347826089</v>
      </c>
      <c r="AT227" s="16">
        <f t="shared" si="125"/>
        <v>6</v>
      </c>
      <c r="AU227" s="51">
        <f t="shared" si="125"/>
        <v>3.7913043478260873</v>
      </c>
      <c r="AV227" s="16">
        <f t="shared" si="125"/>
        <v>4.6521739130434785</v>
      </c>
      <c r="BP227" s="11"/>
      <c r="BQ227" s="11"/>
      <c r="BR227" s="11"/>
      <c r="BS227" s="11"/>
      <c r="BT227" s="11"/>
      <c r="BU227" s="11"/>
      <c r="BX227" s="18"/>
      <c r="BY227" s="18"/>
      <c r="BZ227" s="18"/>
      <c r="CA227" s="18"/>
      <c r="CB227" s="18"/>
      <c r="CC227" s="18"/>
      <c r="CD227" s="18"/>
      <c r="CE227" s="18"/>
      <c r="CF227" s="18"/>
      <c r="CG227" s="18"/>
      <c r="CH227" s="18"/>
      <c r="CI227" s="18"/>
      <c r="CJ227" s="18"/>
      <c r="CK227" s="18"/>
      <c r="CL227" s="18"/>
      <c r="CM227" s="18"/>
      <c r="CN227" s="18"/>
      <c r="CO227" s="18"/>
    </row>
    <row r="228" spans="3:93" s="16" customFormat="1" ht="20" customHeight="1">
      <c r="C228" s="29"/>
      <c r="U228" s="16" t="s">
        <v>1353</v>
      </c>
      <c r="V228" s="16">
        <f>AVERAGE(V26:V51)</f>
        <v>4.2692307692307692</v>
      </c>
      <c r="W228" s="16">
        <f t="shared" ref="W228:AV228" si="126">AVERAGE(W26:W51)</f>
        <v>5</v>
      </c>
      <c r="X228" s="16">
        <f t="shared" si="126"/>
        <v>4.3461538461538458</v>
      </c>
      <c r="Y228" s="16">
        <f t="shared" si="126"/>
        <v>4.8461538461538458</v>
      </c>
      <c r="Z228" s="16">
        <f t="shared" si="126"/>
        <v>4.5</v>
      </c>
      <c r="AA228" s="16">
        <f t="shared" si="126"/>
        <v>5.1923076923076925</v>
      </c>
      <c r="AB228" s="16">
        <f t="shared" si="126"/>
        <v>3.8076923076923075</v>
      </c>
      <c r="AC228" s="16">
        <f t="shared" si="126"/>
        <v>1.7692307692307692</v>
      </c>
      <c r="AD228" s="16">
        <f t="shared" si="126"/>
        <v>4.2307692307692308</v>
      </c>
      <c r="AE228" s="51">
        <f t="shared" si="126"/>
        <v>4.5240384615384617</v>
      </c>
      <c r="AF228" s="16">
        <f t="shared" si="126"/>
        <v>4</v>
      </c>
      <c r="AG228" s="16">
        <f t="shared" si="126"/>
        <v>4.0769230769230766</v>
      </c>
      <c r="AH228" s="16">
        <f t="shared" si="126"/>
        <v>4.3076923076923075</v>
      </c>
      <c r="AI228" s="16">
        <f t="shared" si="126"/>
        <v>3.7307692307692308</v>
      </c>
      <c r="AJ228" s="16">
        <f t="shared" si="126"/>
        <v>5.4615384615384617</v>
      </c>
      <c r="AK228" s="16">
        <f t="shared" si="126"/>
        <v>4.615384615384615</v>
      </c>
      <c r="AL228" s="16">
        <f t="shared" si="126"/>
        <v>4.3076923076923075</v>
      </c>
      <c r="AM228" s="16">
        <f t="shared" si="126"/>
        <v>3.2307692307692308</v>
      </c>
      <c r="AN228" s="51">
        <f t="shared" si="126"/>
        <v>4.2163461538461542</v>
      </c>
      <c r="AO228" s="16">
        <f t="shared" si="126"/>
        <v>4.1923076923076925</v>
      </c>
      <c r="AP228" s="16">
        <f t="shared" si="126"/>
        <v>4.2692307692307692</v>
      </c>
      <c r="AQ228" s="16">
        <f t="shared" si="126"/>
        <v>4.384615384615385</v>
      </c>
      <c r="AR228" s="16">
        <f t="shared" si="126"/>
        <v>4.3461538461538458</v>
      </c>
      <c r="AS228" s="16">
        <f t="shared" si="126"/>
        <v>4.3461538461538458</v>
      </c>
      <c r="AT228" s="16">
        <f t="shared" si="126"/>
        <v>6</v>
      </c>
      <c r="AU228" s="51">
        <f t="shared" si="126"/>
        <v>4.3076923076923075</v>
      </c>
      <c r="AV228" s="16">
        <f t="shared" si="126"/>
        <v>2.1538461538461537</v>
      </c>
      <c r="BP228" s="11"/>
      <c r="BQ228" s="11"/>
      <c r="BR228" s="11"/>
      <c r="BS228" s="11"/>
      <c r="BT228" s="11"/>
      <c r="BU228" s="11"/>
      <c r="BX228" s="18"/>
      <c r="BY228" s="18"/>
      <c r="BZ228" s="18"/>
      <c r="CA228" s="18"/>
      <c r="CB228" s="18"/>
      <c r="CC228" s="18"/>
      <c r="CD228" s="18"/>
      <c r="CE228" s="18"/>
      <c r="CF228" s="18"/>
      <c r="CG228" s="18"/>
      <c r="CH228" s="18"/>
      <c r="CI228" s="18"/>
      <c r="CJ228" s="18"/>
      <c r="CK228" s="18"/>
      <c r="CL228" s="18"/>
      <c r="CM228" s="18"/>
      <c r="CN228" s="18"/>
      <c r="CO228" s="18"/>
    </row>
    <row r="229" spans="3:93" s="16" customFormat="1" ht="20" customHeight="1">
      <c r="C229" s="29"/>
      <c r="U229" s="16" t="s">
        <v>802</v>
      </c>
      <c r="V229" s="16">
        <f>AVERAGE(V52:V68)</f>
        <v>4.4705882352941178</v>
      </c>
      <c r="W229" s="16">
        <f t="shared" ref="W229:AV229" si="127">AVERAGE(W52:W68)</f>
        <v>5.117647058823529</v>
      </c>
      <c r="X229" s="16">
        <f t="shared" si="127"/>
        <v>3.8235294117647061</v>
      </c>
      <c r="Y229" s="16">
        <f t="shared" si="127"/>
        <v>4.7647058823529411</v>
      </c>
      <c r="Z229" s="16">
        <f t="shared" si="127"/>
        <v>4.3529411764705879</v>
      </c>
      <c r="AA229" s="16">
        <f t="shared" si="127"/>
        <v>5</v>
      </c>
      <c r="AB229" s="16">
        <f t="shared" si="127"/>
        <v>3.6470588235294117</v>
      </c>
      <c r="AC229" s="16">
        <f t="shared" si="127"/>
        <v>1.5294117647058822</v>
      </c>
      <c r="AD229" s="16">
        <f t="shared" si="127"/>
        <v>4.4705882352941178</v>
      </c>
      <c r="AE229" s="51">
        <f t="shared" si="127"/>
        <v>4.4558823529411766</v>
      </c>
      <c r="AF229" s="16">
        <f t="shared" si="127"/>
        <v>4.2352941176470589</v>
      </c>
      <c r="AG229" s="16">
        <f t="shared" si="127"/>
        <v>4.5882352941176467</v>
      </c>
      <c r="AH229" s="16">
        <f t="shared" si="127"/>
        <v>4.4705882352941178</v>
      </c>
      <c r="AI229" s="16">
        <f t="shared" si="127"/>
        <v>4.2941176470588234</v>
      </c>
      <c r="AJ229" s="16">
        <f t="shared" si="127"/>
        <v>5.5882352941176467</v>
      </c>
      <c r="AK229" s="16">
        <f t="shared" si="127"/>
        <v>4.7647058823529411</v>
      </c>
      <c r="AL229" s="16">
        <f t="shared" si="127"/>
        <v>4.4117647058823533</v>
      </c>
      <c r="AM229" s="16">
        <f t="shared" si="127"/>
        <v>3.7058823529411766</v>
      </c>
      <c r="AN229" s="51">
        <f t="shared" si="127"/>
        <v>4.507352941176471</v>
      </c>
      <c r="AO229" s="16">
        <f t="shared" si="127"/>
        <v>4</v>
      </c>
      <c r="AP229" s="16">
        <f t="shared" si="127"/>
        <v>4.117647058823529</v>
      </c>
      <c r="AQ229" s="16">
        <f t="shared" si="127"/>
        <v>4.2352941176470589</v>
      </c>
      <c r="AR229" s="16">
        <f t="shared" si="127"/>
        <v>4.2941176470588234</v>
      </c>
      <c r="AS229" s="16">
        <f t="shared" si="127"/>
        <v>3.8823529411764706</v>
      </c>
      <c r="AT229" s="16">
        <f t="shared" si="127"/>
        <v>6</v>
      </c>
      <c r="AU229" s="51">
        <f t="shared" si="127"/>
        <v>4.1058823529411761</v>
      </c>
      <c r="AV229" s="16">
        <f t="shared" si="127"/>
        <v>4.117647058823529</v>
      </c>
      <c r="BP229" s="11"/>
      <c r="BQ229" s="11"/>
      <c r="BR229" s="11"/>
      <c r="BS229" s="11"/>
      <c r="BT229" s="11"/>
      <c r="BU229" s="11"/>
      <c r="BX229" s="18"/>
      <c r="BY229" s="18"/>
      <c r="BZ229" s="18"/>
      <c r="CA229" s="18"/>
      <c r="CB229" s="18"/>
      <c r="CC229" s="18"/>
      <c r="CD229" s="18"/>
      <c r="CE229" s="18"/>
      <c r="CF229" s="18"/>
      <c r="CG229" s="18"/>
      <c r="CH229" s="18"/>
      <c r="CI229" s="18"/>
      <c r="CJ229" s="18"/>
      <c r="CK229" s="18"/>
      <c r="CL229" s="18"/>
      <c r="CM229" s="18"/>
      <c r="CN229" s="18"/>
      <c r="CO229" s="18"/>
    </row>
    <row r="230" spans="3:93" s="16" customFormat="1" ht="20" customHeight="1">
      <c r="C230" s="29"/>
      <c r="U230" s="16" t="s">
        <v>1354</v>
      </c>
      <c r="V230" s="16">
        <f>AVERAGE(V69:V81)</f>
        <v>3.9230769230769229</v>
      </c>
      <c r="W230" s="16">
        <f t="shared" ref="W230:AV230" si="128">AVERAGE(W69:W81)</f>
        <v>4.5384615384615383</v>
      </c>
      <c r="X230" s="16">
        <f t="shared" si="128"/>
        <v>3.3076923076923075</v>
      </c>
      <c r="Y230" s="16">
        <f t="shared" si="128"/>
        <v>4.615384615384615</v>
      </c>
      <c r="Z230" s="16">
        <f t="shared" si="128"/>
        <v>4.1538461538461542</v>
      </c>
      <c r="AA230" s="16">
        <f t="shared" si="128"/>
        <v>4</v>
      </c>
      <c r="AB230" s="16">
        <f t="shared" si="128"/>
        <v>2.5384615384615383</v>
      </c>
      <c r="AC230" s="16">
        <f t="shared" si="128"/>
        <v>3.0769230769230771</v>
      </c>
      <c r="AD230" s="16">
        <f t="shared" si="128"/>
        <v>2.9230769230769229</v>
      </c>
      <c r="AE230" s="51">
        <f t="shared" si="128"/>
        <v>3.75</v>
      </c>
      <c r="AF230" s="16">
        <f t="shared" si="128"/>
        <v>4.0769230769230766</v>
      </c>
      <c r="AG230" s="16">
        <f t="shared" si="128"/>
        <v>4.2307692307692308</v>
      </c>
      <c r="AH230" s="16">
        <f t="shared" si="128"/>
        <v>3.3076923076923075</v>
      </c>
      <c r="AI230" s="16">
        <f t="shared" si="128"/>
        <v>2.7692307692307692</v>
      </c>
      <c r="AJ230" s="16">
        <f t="shared" si="128"/>
        <v>4.9230769230769234</v>
      </c>
      <c r="AK230" s="16">
        <f t="shared" si="128"/>
        <v>4.0769230769230766</v>
      </c>
      <c r="AL230" s="16">
        <f t="shared" si="128"/>
        <v>4.1538461538461542</v>
      </c>
      <c r="AM230" s="16">
        <f t="shared" si="128"/>
        <v>2.7692307692307692</v>
      </c>
      <c r="AN230" s="51">
        <f t="shared" si="128"/>
        <v>3.7884615384615383</v>
      </c>
      <c r="AO230" s="16">
        <f t="shared" si="128"/>
        <v>3.3076923076923075</v>
      </c>
      <c r="AP230" s="16">
        <f t="shared" si="128"/>
        <v>3.3076923076923075</v>
      </c>
      <c r="AQ230" s="16">
        <f t="shared" si="128"/>
        <v>3.6153846153846154</v>
      </c>
      <c r="AR230" s="16">
        <f t="shared" si="128"/>
        <v>3.1538461538461537</v>
      </c>
      <c r="AS230" s="16">
        <f t="shared" si="128"/>
        <v>3.3076923076923075</v>
      </c>
      <c r="AT230" s="16">
        <f t="shared" si="128"/>
        <v>5.7692307692307692</v>
      </c>
      <c r="AU230" s="51">
        <f t="shared" si="128"/>
        <v>3.3384615384615377</v>
      </c>
      <c r="AV230" s="16">
        <f t="shared" si="128"/>
        <v>1.3846153846153846</v>
      </c>
      <c r="BP230" s="11"/>
      <c r="BQ230" s="11"/>
      <c r="BR230" s="11"/>
      <c r="BS230" s="11"/>
      <c r="BT230" s="11"/>
      <c r="BU230" s="11"/>
      <c r="BX230" s="18"/>
      <c r="BY230" s="18"/>
      <c r="BZ230" s="18"/>
      <c r="CA230" s="18"/>
      <c r="CB230" s="18"/>
      <c r="CC230" s="18"/>
      <c r="CD230" s="18"/>
      <c r="CE230" s="18"/>
      <c r="CF230" s="18"/>
      <c r="CG230" s="18"/>
      <c r="CH230" s="18"/>
      <c r="CI230" s="18"/>
      <c r="CJ230" s="18"/>
      <c r="CK230" s="18"/>
      <c r="CL230" s="18"/>
      <c r="CM230" s="18"/>
      <c r="CN230" s="18"/>
      <c r="CO230" s="18"/>
    </row>
    <row r="231" spans="3:93" s="16" customFormat="1" ht="20" customHeight="1">
      <c r="C231" s="29"/>
      <c r="AA231"/>
      <c r="AB231"/>
      <c r="AC231"/>
      <c r="AD231"/>
      <c r="AE231" s="52"/>
      <c r="AF231"/>
      <c r="AG231"/>
      <c r="AH231"/>
      <c r="AI231"/>
      <c r="AJ231"/>
      <c r="AK231"/>
      <c r="AL231"/>
      <c r="AM231"/>
      <c r="AN231" s="52"/>
      <c r="AO231"/>
      <c r="AP231"/>
      <c r="AQ231"/>
      <c r="AR231"/>
      <c r="AS231"/>
      <c r="AT231"/>
      <c r="AV231"/>
      <c r="BP231" s="11"/>
      <c r="BQ231" s="11"/>
      <c r="BR231" s="11"/>
      <c r="BS231" s="11"/>
      <c r="BT231" s="11"/>
      <c r="BU231" s="11"/>
      <c r="BX231" s="18"/>
      <c r="BY231" s="18"/>
      <c r="BZ231" s="18"/>
      <c r="CA231" s="18"/>
      <c r="CB231" s="18"/>
      <c r="CC231" s="18"/>
      <c r="CD231" s="18"/>
      <c r="CE231" s="18"/>
      <c r="CF231" s="18"/>
      <c r="CG231" s="18"/>
      <c r="CH231" s="18"/>
      <c r="CI231" s="18"/>
      <c r="CJ231" s="18"/>
      <c r="CK231" s="18"/>
      <c r="CL231" s="18"/>
      <c r="CM231" s="18"/>
      <c r="CN231" s="18"/>
      <c r="CO231" s="18"/>
    </row>
    <row r="232" spans="3:93" s="16" customFormat="1" ht="20" customHeight="1">
      <c r="C232" s="29"/>
      <c r="T232" s="16" t="s">
        <v>1355</v>
      </c>
      <c r="U232" s="16" t="s">
        <v>281</v>
      </c>
      <c r="V232" s="16">
        <f>AVERAGE(V82:V105)</f>
        <v>3.2916666666666665</v>
      </c>
      <c r="W232" s="16">
        <f t="shared" ref="W232:AV232" si="129">AVERAGE(W82:W105)</f>
        <v>4.583333333333333</v>
      </c>
      <c r="X232" s="16">
        <f t="shared" si="129"/>
        <v>3.4166666666666665</v>
      </c>
      <c r="Y232" s="16">
        <f t="shared" si="129"/>
        <v>4.958333333333333</v>
      </c>
      <c r="Z232" s="16">
        <f t="shared" si="129"/>
        <v>4.416666666666667</v>
      </c>
      <c r="AA232" s="16">
        <f t="shared" si="129"/>
        <v>5.416666666666667</v>
      </c>
      <c r="AB232" s="16">
        <f t="shared" si="129"/>
        <v>3.375</v>
      </c>
      <c r="AC232" s="16">
        <f t="shared" si="129"/>
        <v>2.2916666666666665</v>
      </c>
      <c r="AD232" s="16">
        <f>AVERAGE(AD82:AD105)</f>
        <v>3.7083333333333335</v>
      </c>
      <c r="AE232" s="51">
        <f t="shared" si="129"/>
        <v>4.145833333333333</v>
      </c>
      <c r="AF232" s="16">
        <f t="shared" si="129"/>
        <v>3.5416666666666665</v>
      </c>
      <c r="AG232" s="16">
        <f t="shared" si="129"/>
        <v>3.75</v>
      </c>
      <c r="AH232" s="16">
        <f t="shared" si="129"/>
        <v>3.625</v>
      </c>
      <c r="AI232" s="16">
        <f t="shared" si="129"/>
        <v>3.5</v>
      </c>
      <c r="AJ232" s="16">
        <f t="shared" si="129"/>
        <v>5.416666666666667</v>
      </c>
      <c r="AK232" s="16">
        <f t="shared" si="129"/>
        <v>3.8333333333333335</v>
      </c>
      <c r="AL232" s="16">
        <f t="shared" si="129"/>
        <v>4.625</v>
      </c>
      <c r="AM232" s="16">
        <f t="shared" si="129"/>
        <v>3.5</v>
      </c>
      <c r="AN232" s="51">
        <f t="shared" si="129"/>
        <v>3.9739583333333335</v>
      </c>
      <c r="AO232" s="16">
        <f t="shared" si="129"/>
        <v>3.0833333333333335</v>
      </c>
      <c r="AP232" s="16">
        <f t="shared" si="129"/>
        <v>3.2083333333333335</v>
      </c>
      <c r="AQ232" s="16">
        <f t="shared" si="129"/>
        <v>3.4583333333333335</v>
      </c>
      <c r="AR232" s="16">
        <f t="shared" si="129"/>
        <v>2.9583333333333335</v>
      </c>
      <c r="AS232" s="16">
        <f t="shared" si="129"/>
        <v>3.1666666666666665</v>
      </c>
      <c r="AT232" s="16">
        <f t="shared" si="129"/>
        <v>6</v>
      </c>
      <c r="AU232" s="51">
        <f t="shared" si="129"/>
        <v>3.1750000000000003</v>
      </c>
      <c r="AV232" s="16">
        <f t="shared" si="129"/>
        <v>4.875</v>
      </c>
      <c r="BP232" s="11"/>
      <c r="BQ232" s="11"/>
      <c r="BR232" s="11"/>
      <c r="BS232" s="11"/>
      <c r="BT232" s="11"/>
      <c r="BU232" s="11"/>
      <c r="BX232" s="18"/>
      <c r="BY232" s="18"/>
      <c r="BZ232" s="18"/>
      <c r="CA232" s="18"/>
      <c r="CB232" s="18"/>
      <c r="CC232" s="18"/>
      <c r="CD232" s="18"/>
      <c r="CE232" s="18"/>
      <c r="CF232" s="18"/>
      <c r="CG232" s="18"/>
      <c r="CH232" s="18"/>
      <c r="CI232" s="18"/>
      <c r="CJ232" s="18"/>
      <c r="CK232" s="18"/>
      <c r="CL232" s="18"/>
      <c r="CM232" s="18"/>
      <c r="CN232" s="18"/>
      <c r="CO232" s="18"/>
    </row>
    <row r="233" spans="3:93" s="16" customFormat="1" ht="20" customHeight="1">
      <c r="C233" s="29"/>
      <c r="U233" s="16" t="s">
        <v>1353</v>
      </c>
      <c r="V233" s="16">
        <f>AVERAGE(V106:V128)</f>
        <v>3.3913043478260869</v>
      </c>
      <c r="W233" s="16">
        <f t="shared" ref="W233:AV233" si="130">AVERAGE(W106:W128)</f>
        <v>4.4782608695652177</v>
      </c>
      <c r="X233" s="16">
        <f t="shared" si="130"/>
        <v>3.3913043478260869</v>
      </c>
      <c r="Y233" s="16">
        <f t="shared" si="130"/>
        <v>4.3043478260869561</v>
      </c>
      <c r="Z233" s="16">
        <f t="shared" si="130"/>
        <v>3.652173913043478</v>
      </c>
      <c r="AA233" s="16">
        <f t="shared" si="130"/>
        <v>4.6521739130434785</v>
      </c>
      <c r="AB233" s="16">
        <f t="shared" si="130"/>
        <v>3.347826086956522</v>
      </c>
      <c r="AC233" s="16">
        <f t="shared" si="130"/>
        <v>2.5652173913043477</v>
      </c>
      <c r="AD233" s="16">
        <f t="shared" si="130"/>
        <v>3.4347826086956523</v>
      </c>
      <c r="AE233" s="51">
        <f t="shared" si="130"/>
        <v>3.8315217391304346</v>
      </c>
      <c r="AF233" s="16">
        <f t="shared" si="130"/>
        <v>3.7826086956521738</v>
      </c>
      <c r="AG233" s="16">
        <f t="shared" si="130"/>
        <v>3.4347826086956523</v>
      </c>
      <c r="AH233" s="16">
        <f t="shared" si="130"/>
        <v>3.652173913043478</v>
      </c>
      <c r="AI233" s="16">
        <f t="shared" si="130"/>
        <v>3.1739130434782608</v>
      </c>
      <c r="AJ233" s="16">
        <f t="shared" si="130"/>
        <v>5.1739130434782608</v>
      </c>
      <c r="AK233" s="16">
        <f t="shared" si="130"/>
        <v>4.0869565217391308</v>
      </c>
      <c r="AL233" s="16">
        <f t="shared" si="130"/>
        <v>4.1304347826086953</v>
      </c>
      <c r="AM233" s="16">
        <f t="shared" si="130"/>
        <v>3.347826086956522</v>
      </c>
      <c r="AN233" s="51">
        <f t="shared" si="130"/>
        <v>3.847826086956522</v>
      </c>
      <c r="AO233" s="16">
        <f t="shared" si="130"/>
        <v>3.4782608695652173</v>
      </c>
      <c r="AP233" s="16">
        <f t="shared" si="130"/>
        <v>3.3043478260869565</v>
      </c>
      <c r="AQ233" s="16">
        <f t="shared" si="130"/>
        <v>3.7391304347826089</v>
      </c>
      <c r="AR233" s="16">
        <f t="shared" si="130"/>
        <v>3.2608695652173911</v>
      </c>
      <c r="AS233" s="16">
        <f t="shared" si="130"/>
        <v>3.4347826086956523</v>
      </c>
      <c r="AT233" s="16">
        <f t="shared" si="130"/>
        <v>6</v>
      </c>
      <c r="AU233" s="51">
        <f t="shared" si="130"/>
        <v>3.4434782608695653</v>
      </c>
      <c r="AV233" s="16">
        <f t="shared" si="130"/>
        <v>2.1304347826086958</v>
      </c>
      <c r="BP233" s="11"/>
      <c r="BQ233" s="11"/>
      <c r="BR233" s="11"/>
      <c r="BS233" s="11"/>
      <c r="BT233" s="11"/>
      <c r="BU233" s="11"/>
      <c r="BX233" s="18"/>
      <c r="BY233" s="18"/>
      <c r="BZ233" s="18"/>
      <c r="CA233" s="18"/>
      <c r="CB233" s="18"/>
      <c r="CC233" s="18"/>
      <c r="CD233" s="18"/>
      <c r="CE233" s="18"/>
      <c r="CF233" s="18"/>
      <c r="CG233" s="18"/>
      <c r="CH233" s="18"/>
      <c r="CI233" s="18"/>
      <c r="CJ233" s="18"/>
      <c r="CK233" s="18"/>
      <c r="CL233" s="18"/>
      <c r="CM233" s="18"/>
      <c r="CN233" s="18"/>
      <c r="CO233" s="18"/>
    </row>
    <row r="234" spans="3:93" s="16" customFormat="1" ht="20" customHeight="1">
      <c r="C234" s="29"/>
      <c r="U234" s="16" t="s">
        <v>802</v>
      </c>
      <c r="V234" s="16">
        <f>AVERAGE(V129:V156)</f>
        <v>3.8214285714285716</v>
      </c>
      <c r="W234" s="16">
        <f t="shared" ref="W234:AV234" si="131">AVERAGE(W129:W156)</f>
        <v>4.75</v>
      </c>
      <c r="X234" s="16">
        <f t="shared" si="131"/>
        <v>3.8571428571428572</v>
      </c>
      <c r="Y234" s="16">
        <f t="shared" si="131"/>
        <v>5</v>
      </c>
      <c r="Z234" s="16">
        <f t="shared" si="131"/>
        <v>4.3214285714285712</v>
      </c>
      <c r="AA234" s="16">
        <f t="shared" si="131"/>
        <v>5.4285714285714288</v>
      </c>
      <c r="AB234" s="16">
        <f t="shared" si="131"/>
        <v>3.8571428571428572</v>
      </c>
      <c r="AC234" s="16">
        <f t="shared" si="131"/>
        <v>2.1785714285714284</v>
      </c>
      <c r="AD234" s="16">
        <f t="shared" si="131"/>
        <v>3.8214285714285716</v>
      </c>
      <c r="AE234" s="51">
        <f t="shared" si="131"/>
        <v>4.3571428571428568</v>
      </c>
      <c r="AF234" s="16">
        <f t="shared" si="131"/>
        <v>4.4642857142857144</v>
      </c>
      <c r="AG234" s="16">
        <f t="shared" si="131"/>
        <v>4.4642857142857144</v>
      </c>
      <c r="AH234" s="16">
        <f t="shared" si="131"/>
        <v>4.3214285714285712</v>
      </c>
      <c r="AI234" s="16">
        <f t="shared" si="131"/>
        <v>3.7142857142857144</v>
      </c>
      <c r="AJ234" s="16">
        <f t="shared" si="131"/>
        <v>5.3928571428571432</v>
      </c>
      <c r="AK234" s="16">
        <f t="shared" si="131"/>
        <v>4.75</v>
      </c>
      <c r="AL234" s="16">
        <f t="shared" si="131"/>
        <v>4.8214285714285712</v>
      </c>
      <c r="AM234" s="16">
        <f t="shared" si="131"/>
        <v>4.1785714285714288</v>
      </c>
      <c r="AN234" s="51">
        <f t="shared" si="131"/>
        <v>4.5133928571428568</v>
      </c>
      <c r="AO234" s="16">
        <f t="shared" si="131"/>
        <v>3.2142857142857144</v>
      </c>
      <c r="AP234" s="16">
        <f t="shared" si="131"/>
        <v>3.25</v>
      </c>
      <c r="AQ234" s="16">
        <f t="shared" si="131"/>
        <v>3.8571428571428572</v>
      </c>
      <c r="AR234" s="16">
        <f t="shared" si="131"/>
        <v>3.0714285714285716</v>
      </c>
      <c r="AS234" s="16">
        <f t="shared" si="131"/>
        <v>3.1785714285714284</v>
      </c>
      <c r="AT234" s="16">
        <f t="shared" si="131"/>
        <v>6</v>
      </c>
      <c r="AU234" s="51">
        <f t="shared" si="131"/>
        <v>3.3142857142857136</v>
      </c>
      <c r="AV234" s="16">
        <f t="shared" si="131"/>
        <v>4.9285714285714288</v>
      </c>
      <c r="BP234" s="11"/>
      <c r="BQ234" s="11"/>
      <c r="BR234" s="11"/>
      <c r="BS234" s="11"/>
      <c r="BT234" s="11"/>
      <c r="BU234" s="11"/>
      <c r="BX234" s="18"/>
      <c r="BY234" s="18"/>
      <c r="BZ234" s="18"/>
      <c r="CA234" s="18"/>
      <c r="CB234" s="18"/>
      <c r="CC234" s="18"/>
      <c r="CD234" s="18"/>
      <c r="CE234" s="18"/>
      <c r="CF234" s="18"/>
      <c r="CG234" s="18"/>
      <c r="CH234" s="18"/>
      <c r="CI234" s="18"/>
      <c r="CJ234" s="18"/>
      <c r="CK234" s="18"/>
      <c r="CL234" s="18"/>
      <c r="CM234" s="18"/>
      <c r="CN234" s="18"/>
      <c r="CO234" s="18"/>
    </row>
    <row r="235" spans="3:93" s="16" customFormat="1" ht="20" customHeight="1">
      <c r="C235" s="29"/>
      <c r="U235" s="16" t="s">
        <v>1354</v>
      </c>
      <c r="V235" s="16">
        <f>AVERAGE(V157:V177)</f>
        <v>4</v>
      </c>
      <c r="W235" s="16">
        <f t="shared" ref="W235:AV235" si="132">AVERAGE(W157:W177)</f>
        <v>4.8571428571428568</v>
      </c>
      <c r="X235" s="16">
        <f t="shared" si="132"/>
        <v>3.5238095238095237</v>
      </c>
      <c r="Y235" s="16">
        <f t="shared" si="132"/>
        <v>4.333333333333333</v>
      </c>
      <c r="Z235" s="16">
        <f t="shared" si="132"/>
        <v>3.5714285714285716</v>
      </c>
      <c r="AA235" s="16">
        <f t="shared" si="132"/>
        <v>4.666666666666667</v>
      </c>
      <c r="AB235" s="16">
        <f t="shared" si="132"/>
        <v>2.8571428571428572</v>
      </c>
      <c r="AC235" s="16">
        <f t="shared" si="132"/>
        <v>2.8571428571428572</v>
      </c>
      <c r="AD235" s="16">
        <f t="shared" si="132"/>
        <v>3.1428571428571428</v>
      </c>
      <c r="AE235" s="51">
        <f t="shared" si="132"/>
        <v>3.8690476190476191</v>
      </c>
      <c r="AF235" s="16">
        <f t="shared" si="132"/>
        <v>3.7142857142857144</v>
      </c>
      <c r="AG235" s="16">
        <f t="shared" si="132"/>
        <v>4.0476190476190474</v>
      </c>
      <c r="AH235" s="16">
        <f t="shared" si="132"/>
        <v>4.1428571428571432</v>
      </c>
      <c r="AI235" s="16">
        <f t="shared" si="132"/>
        <v>3.4285714285714284</v>
      </c>
      <c r="AJ235" s="16">
        <f t="shared" si="132"/>
        <v>5.2857142857142856</v>
      </c>
      <c r="AK235" s="16">
        <f t="shared" si="132"/>
        <v>3.7142857142857144</v>
      </c>
      <c r="AL235" s="16">
        <f t="shared" si="132"/>
        <v>4.5238095238095237</v>
      </c>
      <c r="AM235" s="16">
        <f t="shared" si="132"/>
        <v>2.6666666666666665</v>
      </c>
      <c r="AN235" s="51">
        <f t="shared" si="132"/>
        <v>3.9404761904761907</v>
      </c>
      <c r="AO235" s="16">
        <f t="shared" si="132"/>
        <v>3.1904761904761907</v>
      </c>
      <c r="AP235" s="16">
        <f t="shared" si="132"/>
        <v>3.1904761904761907</v>
      </c>
      <c r="AQ235" s="16">
        <f t="shared" si="132"/>
        <v>3.4761904761904763</v>
      </c>
      <c r="AR235" s="16">
        <f t="shared" si="132"/>
        <v>3.0952380952380953</v>
      </c>
      <c r="AS235" s="16">
        <f t="shared" si="132"/>
        <v>3.1428571428571428</v>
      </c>
      <c r="AT235" s="16">
        <f t="shared" si="132"/>
        <v>6</v>
      </c>
      <c r="AU235" s="51">
        <f t="shared" si="132"/>
        <v>3.2190476190476187</v>
      </c>
      <c r="AV235" s="16">
        <f t="shared" si="132"/>
        <v>0.80952380952380953</v>
      </c>
      <c r="BP235" s="11"/>
      <c r="BQ235" s="11"/>
      <c r="BR235" s="11"/>
      <c r="BS235" s="11"/>
      <c r="BT235" s="11"/>
      <c r="BU235" s="11"/>
      <c r="BX235" s="18"/>
      <c r="BY235" s="18"/>
      <c r="BZ235" s="18"/>
      <c r="CA235" s="18"/>
      <c r="CB235" s="18"/>
      <c r="CC235" s="18"/>
      <c r="CD235" s="18"/>
      <c r="CE235" s="18"/>
      <c r="CF235" s="18"/>
      <c r="CG235" s="18"/>
      <c r="CH235" s="18"/>
      <c r="CI235" s="18"/>
      <c r="CJ235" s="18"/>
      <c r="CK235" s="18"/>
      <c r="CL235" s="18"/>
      <c r="CM235" s="18"/>
      <c r="CN235" s="18"/>
      <c r="CO235" s="18"/>
    </row>
    <row r="236" spans="3:93" s="16" customFormat="1" ht="20" customHeight="1">
      <c r="C236" s="29"/>
      <c r="AE236" s="48"/>
      <c r="AN236" s="48"/>
      <c r="AU236" s="48"/>
      <c r="BP236" s="11"/>
      <c r="BQ236" s="11"/>
      <c r="BR236" s="11"/>
      <c r="BS236" s="11"/>
      <c r="BT236" s="11"/>
      <c r="BU236" s="11"/>
      <c r="BX236" s="18"/>
      <c r="BY236" s="18"/>
      <c r="BZ236" s="18"/>
      <c r="CA236" s="18"/>
      <c r="CB236" s="18"/>
      <c r="CC236" s="18"/>
      <c r="CD236" s="18"/>
      <c r="CE236" s="18"/>
      <c r="CF236" s="18"/>
      <c r="CG236" s="18"/>
      <c r="CH236" s="18"/>
      <c r="CI236" s="18"/>
      <c r="CJ236" s="18"/>
      <c r="CK236" s="18"/>
      <c r="CL236" s="18"/>
      <c r="CM236" s="18"/>
      <c r="CN236" s="18"/>
      <c r="CO236" s="18"/>
    </row>
    <row r="237" spans="3:93" s="16" customFormat="1" ht="20" customHeight="1">
      <c r="C237" s="29"/>
      <c r="AE237" s="48"/>
      <c r="AN237" s="48"/>
      <c r="AU237" s="48"/>
      <c r="BP237" s="11"/>
      <c r="BQ237" s="11"/>
      <c r="BR237" s="11"/>
      <c r="BS237" s="11"/>
      <c r="BT237" s="11"/>
      <c r="BU237" s="11"/>
      <c r="BX237" s="18"/>
      <c r="BY237" s="18"/>
      <c r="BZ237" s="18"/>
      <c r="CA237" s="18"/>
      <c r="CB237" s="18"/>
      <c r="CC237" s="18"/>
      <c r="CD237" s="18"/>
      <c r="CE237" s="18"/>
      <c r="CF237" s="18"/>
      <c r="CG237" s="18"/>
      <c r="CH237" s="18"/>
      <c r="CI237" s="18"/>
      <c r="CJ237" s="18"/>
      <c r="CK237" s="18"/>
      <c r="CL237" s="18"/>
      <c r="CM237" s="18"/>
      <c r="CN237" s="18"/>
      <c r="CO237" s="18"/>
    </row>
    <row r="238" spans="3:93" s="16" customFormat="1" ht="20" customHeight="1">
      <c r="AE238" s="48"/>
      <c r="AF238" s="29"/>
      <c r="AN238" s="48"/>
      <c r="AU238" s="48"/>
      <c r="BP238" s="11"/>
      <c r="BQ238" s="11"/>
      <c r="BR238" s="11"/>
      <c r="BS238" s="11"/>
      <c r="BT238" s="11"/>
      <c r="BU238" s="11"/>
      <c r="BX238" s="18"/>
      <c r="BY238" s="18"/>
      <c r="BZ238" s="18"/>
      <c r="CA238" s="18"/>
      <c r="CB238" s="18"/>
      <c r="CC238" s="18"/>
      <c r="CD238" s="18"/>
      <c r="CE238" s="18"/>
      <c r="CF238" s="18"/>
      <c r="CG238" s="18"/>
      <c r="CH238" s="18"/>
      <c r="CI238" s="18"/>
      <c r="CJ238" s="18"/>
      <c r="CK238" s="18"/>
      <c r="CL238" s="18"/>
      <c r="CM238" s="18"/>
      <c r="CN238" s="18"/>
      <c r="CO238" s="18"/>
    </row>
    <row r="239" spans="3:93">
      <c r="BM239" s="12" t="s">
        <v>1138</v>
      </c>
      <c r="BN239" s="12">
        <f>COUNTIF(BN181:BN210,"=negative")</f>
        <v>9</v>
      </c>
      <c r="BO239" s="12" t="e">
        <f>BN239/$BN$241</f>
        <v>#REF!</v>
      </c>
      <c r="BP239" s="41"/>
      <c r="BQ239" s="41"/>
      <c r="BR239" s="41"/>
      <c r="BS239" s="41"/>
      <c r="BT239" s="41"/>
      <c r="BU239" s="43"/>
      <c r="BV239"/>
      <c r="BW239"/>
    </row>
    <row r="240" spans="3:93">
      <c r="C240" t="s">
        <v>366</v>
      </c>
      <c r="D240">
        <f>COUNTIF($E$3:$E$179,"=no_education")</f>
        <v>1</v>
      </c>
      <c r="E240">
        <f>D240/$B$216</f>
        <v>5.7142857142857143E-3</v>
      </c>
      <c r="BM240" s="12" t="s">
        <v>1141</v>
      </c>
      <c r="BN240" s="12">
        <f>COUNTIF(BN181:BN210, "=balanced")</f>
        <v>2</v>
      </c>
      <c r="BO240" s="12" t="e">
        <f>BN240/$BN$241</f>
        <v>#REF!</v>
      </c>
      <c r="BP240" s="41"/>
      <c r="BQ240" s="41"/>
      <c r="BR240" s="41"/>
      <c r="BS240" s="41"/>
      <c r="BT240" s="41"/>
      <c r="BU240" s="43"/>
      <c r="BV240"/>
      <c r="BW240"/>
    </row>
    <row r="241" spans="3:75">
      <c r="C241" t="s">
        <v>82</v>
      </c>
      <c r="D241">
        <f>COUNTIF($E$3:$E$179,"=secondary")</f>
        <v>27</v>
      </c>
      <c r="E241">
        <f t="shared" ref="E241:E245" si="133">D241/$B$216</f>
        <v>0.15428571428571428</v>
      </c>
      <c r="BM241" s="12" t="s">
        <v>1307</v>
      </c>
      <c r="BN241" s="12" t="e">
        <f>#REF!+#REF!</f>
        <v>#REF!</v>
      </c>
      <c r="BO241" s="12" t="e">
        <f>BN241/$BN$241</f>
        <v>#REF!</v>
      </c>
      <c r="BP241" s="41"/>
      <c r="BQ241" s="41"/>
      <c r="BR241" s="41"/>
      <c r="BS241" s="41"/>
      <c r="BT241" s="41"/>
      <c r="BU241" s="43"/>
      <c r="BV241"/>
      <c r="BW241"/>
    </row>
    <row r="242" spans="3:75">
      <c r="C242" t="s">
        <v>144</v>
      </c>
      <c r="D242">
        <f>COUNTIF($E$3:$E$179,"=college")</f>
        <v>51</v>
      </c>
      <c r="E242">
        <f t="shared" si="133"/>
        <v>0.29142857142857143</v>
      </c>
      <c r="V242" s="3" t="s">
        <v>1012</v>
      </c>
      <c r="BN242"/>
      <c r="BO242"/>
      <c r="BV242"/>
      <c r="BW242"/>
    </row>
    <row r="243" spans="3:75">
      <c r="C243" t="s">
        <v>1334</v>
      </c>
      <c r="D243">
        <f>COUNTIF($E$3:$E$179,"=udergrad")</f>
        <v>54</v>
      </c>
      <c r="E243">
        <f t="shared" si="133"/>
        <v>0.30857142857142855</v>
      </c>
      <c r="V243" s="4" t="s">
        <v>1013</v>
      </c>
      <c r="BN243"/>
      <c r="BO243"/>
      <c r="BV243"/>
      <c r="BW243"/>
    </row>
    <row r="244" spans="3:75">
      <c r="C244" t="s">
        <v>55</v>
      </c>
      <c r="D244">
        <f>COUNTIF($E$3:$E$179,"=graduate")</f>
        <v>35</v>
      </c>
      <c r="E244">
        <f t="shared" si="133"/>
        <v>0.2</v>
      </c>
      <c r="V244" s="3" t="s">
        <v>1014</v>
      </c>
      <c r="BN244"/>
      <c r="BO244"/>
      <c r="BV244"/>
      <c r="BW244"/>
    </row>
    <row r="245" spans="3:75">
      <c r="C245" t="s">
        <v>95</v>
      </c>
      <c r="D245">
        <f>COUNTIF($E$3:$E$179,"=PhD")</f>
        <v>7</v>
      </c>
      <c r="E245">
        <f t="shared" si="133"/>
        <v>0.04</v>
      </c>
      <c r="V245" s="3" t="s">
        <v>1015</v>
      </c>
      <c r="BN245"/>
      <c r="BO245"/>
      <c r="BV245"/>
      <c r="BW245"/>
    </row>
    <row r="246" spans="3:75">
      <c r="V246" s="3" t="s">
        <v>1016</v>
      </c>
      <c r="BN246"/>
      <c r="BO246"/>
      <c r="BV246"/>
      <c r="BW246"/>
    </row>
    <row r="247" spans="3:75">
      <c r="C247" t="s">
        <v>1335</v>
      </c>
      <c r="D247" t="e">
        <f>count</f>
        <v>#NAME?</v>
      </c>
      <c r="V247" s="3" t="s">
        <v>1017</v>
      </c>
      <c r="BN247"/>
      <c r="BO247"/>
      <c r="BV247"/>
      <c r="BW247"/>
    </row>
    <row r="248" spans="3:75">
      <c r="V248" s="3" t="s">
        <v>1018</v>
      </c>
      <c r="BN248"/>
      <c r="BO248"/>
      <c r="BV248"/>
      <c r="BW248"/>
    </row>
    <row r="249" spans="3:75">
      <c r="V249" s="3" t="s">
        <v>1019</v>
      </c>
      <c r="BN249"/>
      <c r="BO249"/>
      <c r="BV249"/>
      <c r="BW249"/>
    </row>
    <row r="250" spans="3:75">
      <c r="V250" s="3" t="s">
        <v>1020</v>
      </c>
      <c r="BN250"/>
      <c r="BO250"/>
      <c r="BV250"/>
      <c r="BW250"/>
    </row>
    <row r="251" spans="3:75">
      <c r="V251" s="3" t="s">
        <v>1021</v>
      </c>
      <c r="BN251"/>
      <c r="BO251"/>
      <c r="BV251"/>
      <c r="BW251"/>
    </row>
    <row r="252" spans="3:75">
      <c r="V252" s="3" t="s">
        <v>1022</v>
      </c>
      <c r="BN252"/>
      <c r="BO252"/>
      <c r="BV252"/>
      <c r="BW252"/>
    </row>
    <row r="253" spans="3:75">
      <c r="V253" s="3" t="s">
        <v>1023</v>
      </c>
      <c r="BN253"/>
      <c r="BO253"/>
      <c r="BV253"/>
      <c r="BW253"/>
    </row>
    <row r="254" spans="3:75">
      <c r="V254" s="3" t="s">
        <v>1024</v>
      </c>
      <c r="BN254"/>
      <c r="BO254"/>
      <c r="BV254"/>
      <c r="BW254"/>
    </row>
    <row r="255" spans="3:75">
      <c r="V255" s="4" t="s">
        <v>1025</v>
      </c>
      <c r="BN255"/>
      <c r="BO255"/>
      <c r="BV255"/>
      <c r="BW255"/>
    </row>
    <row r="256" spans="3:75">
      <c r="V256" s="3" t="s">
        <v>1026</v>
      </c>
      <c r="BN256"/>
      <c r="BO256"/>
      <c r="BV256"/>
      <c r="BW256"/>
    </row>
    <row r="257" spans="22:75">
      <c r="V257" s="4" t="s">
        <v>1027</v>
      </c>
      <c r="BN257"/>
      <c r="BO257"/>
      <c r="BV257"/>
      <c r="BW257"/>
    </row>
    <row r="258" spans="22:75">
      <c r="V258" s="3" t="s">
        <v>1028</v>
      </c>
      <c r="BN258"/>
      <c r="BO258"/>
      <c r="BV258"/>
      <c r="BW258"/>
    </row>
    <row r="259" spans="22:75">
      <c r="V259" s="3" t="s">
        <v>1029</v>
      </c>
      <c r="BN259"/>
      <c r="BO259"/>
      <c r="BV259"/>
      <c r="BW259"/>
    </row>
    <row r="260" spans="22:75">
      <c r="V260" s="3" t="s">
        <v>1030</v>
      </c>
      <c r="BN260"/>
      <c r="BO260"/>
      <c r="BV260"/>
      <c r="BW260"/>
    </row>
    <row r="261" spans="22:75">
      <c r="V261" s="3" t="s">
        <v>1031</v>
      </c>
      <c r="BN261"/>
      <c r="BO261"/>
      <c r="BV261"/>
      <c r="BW261"/>
    </row>
    <row r="262" spans="22:75">
      <c r="V262" s="3" t="s">
        <v>1032</v>
      </c>
      <c r="BN262"/>
      <c r="BO262"/>
      <c r="BV262"/>
      <c r="BW262"/>
    </row>
    <row r="263" spans="22:75">
      <c r="V263" s="3" t="s">
        <v>1033</v>
      </c>
      <c r="BN263"/>
      <c r="BO263"/>
      <c r="BV263"/>
      <c r="BW263"/>
    </row>
    <row r="264" spans="22:75">
      <c r="V264" s="3" t="s">
        <v>1034</v>
      </c>
      <c r="BN264"/>
      <c r="BO264"/>
      <c r="BV264"/>
      <c r="BW264"/>
    </row>
    <row r="265" spans="22:75">
      <c r="V265" s="3" t="s">
        <v>1035</v>
      </c>
      <c r="BN265"/>
      <c r="BO265"/>
      <c r="BV265"/>
      <c r="BW265"/>
    </row>
    <row r="266" spans="22:75">
      <c r="V266" s="3" t="s">
        <v>1036</v>
      </c>
      <c r="BN266"/>
      <c r="BO266"/>
      <c r="BV266"/>
      <c r="BW266"/>
    </row>
    <row r="267" spans="22:75">
      <c r="V267" s="4" t="s">
        <v>1037</v>
      </c>
      <c r="BN267"/>
      <c r="BO267"/>
      <c r="BV267"/>
      <c r="BW267"/>
    </row>
    <row r="268" spans="22:75">
      <c r="V268" s="3" t="s">
        <v>1038</v>
      </c>
      <c r="BN268"/>
      <c r="BO268"/>
      <c r="BV268"/>
      <c r="BW268"/>
    </row>
    <row r="269" spans="22:75">
      <c r="BN269"/>
      <c r="BO269"/>
      <c r="BV269"/>
      <c r="BW269"/>
    </row>
  </sheetData>
  <sortState xmlns:xlrd2="http://schemas.microsoft.com/office/spreadsheetml/2017/richdata2" ref="A1:CR212">
    <sortCondition ref="S1:S212"/>
  </sortState>
  <conditionalFormatting sqref="BD211:BF1048576 BD2:BF180 BD181:BD210 BG181:BH210">
    <cfRule type="colorScale" priority="14">
      <colorScale>
        <cfvo type="min"/>
        <cfvo type="num" val="0.05"/>
        <color rgb="FFFF7128"/>
        <color rgb="FFFFEF9C"/>
      </colorScale>
    </cfRule>
    <cfRule type="colorScale" priority="15">
      <colorScale>
        <cfvo type="min"/>
        <cfvo type="num" val="0"/>
        <color rgb="FFFF7128"/>
        <color rgb="FFFFEF9C"/>
      </colorScale>
    </cfRule>
  </conditionalFormatting>
  <conditionalFormatting sqref="BX3:CO179">
    <cfRule type="cellIs" dxfId="1" priority="11" operator="equal">
      <formula>TRUE</formula>
    </cfRule>
    <cfRule type="colorScale" priority="12">
      <colorScale>
        <cfvo type="formula" val="TRUE"/>
        <cfvo type="formula" val="FALSE"/>
        <color rgb="FFFF7128"/>
        <color rgb="FFFFEF9C"/>
      </colorScale>
    </cfRule>
    <cfRule type="colorScale" priority="13">
      <colorScale>
        <cfvo type="min"/>
        <cfvo type="percentile" val="50"/>
        <cfvo type="max"/>
        <color rgb="FFF8696B"/>
        <color rgb="FFFFEB84"/>
        <color rgb="FF63BE7B"/>
      </colorScale>
    </cfRule>
  </conditionalFormatting>
  <conditionalFormatting sqref="BP3:BU179">
    <cfRule type="cellIs" dxfId="0" priority="8" operator="equal">
      <formula>TRUE</formula>
    </cfRule>
    <cfRule type="colorScale" priority="9">
      <colorScale>
        <cfvo type="formula" val="TRUE"/>
        <cfvo type="formula" val="FALSE"/>
        <color rgb="FFFF7128"/>
        <color rgb="FFFFEF9C"/>
      </colorScale>
    </cfRule>
    <cfRule type="colorScale" priority="10">
      <colorScale>
        <cfvo type="min"/>
        <cfvo type="percentile" val="50"/>
        <cfvo type="max"/>
        <color rgb="FFF8696B"/>
        <color rgb="FFFFEB84"/>
        <color rgb="FF63BE7B"/>
      </colorScale>
    </cfRule>
  </conditionalFormatting>
  <conditionalFormatting sqref="S1:S1048576 T4:U4 T6:U6 T8:U8 T11:U12 T15:U18 T21:U21 T24:U27 T29:U29 T31:U31 T33:U35 T41:U43 T48:U50 T52:U52 T55:U57 T60:U60 T66:U66 T71:U71 T75:U77 T80:U80 T84:U84 T86:U90 T92:U93 T95:U98 T100:U100 T102:U106 T108:U108 T110:U110 T112:U114 T116:U118 T121:U121 T123:U125 T127:U127 T132:U132 T134:U136 T138:U138 T140:U140 T143:U145 T147:U151 T153:U153 T156:U160 T163:U164 T167:U168 T170:U173 T178:U178 U67:U70 U72:U74 U85 T161 U179">
    <cfRule type="colorScale" priority="7">
      <colorScale>
        <cfvo type="min"/>
        <cfvo type="percentile" val="50"/>
        <cfvo type="max"/>
        <color rgb="FFF8696B"/>
        <color rgb="FFFFEB84"/>
        <color rgb="FF63BE7B"/>
      </colorScale>
    </cfRule>
  </conditionalFormatting>
  <conditionalFormatting sqref="V222:AV237">
    <cfRule type="colorScale" priority="4">
      <colorScale>
        <cfvo type="min"/>
        <cfvo type="percentile" val="50"/>
        <cfvo type="max"/>
        <color rgb="FFF8696B"/>
        <color rgb="FFFFEB84"/>
        <color rgb="FF63BE7B"/>
      </colorScale>
    </cfRule>
  </conditionalFormatting>
  <conditionalFormatting sqref="V225:AV237">
    <cfRule type="colorScale" priority="2">
      <colorScale>
        <cfvo type="min"/>
        <cfvo type="num" val="0.05"/>
        <color rgb="FFFF7128"/>
        <color rgb="FFFFEF9C"/>
      </colorScale>
    </cfRule>
    <cfRule type="colorScale" priority="3">
      <colorScale>
        <cfvo type="min"/>
        <cfvo type="num" val="0.5"/>
        <color rgb="FFFF7128"/>
        <color rgb="FFFFEF9C"/>
      </colorScale>
    </cfRule>
  </conditionalFormatting>
  <conditionalFormatting sqref="V227:AV23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73878-8015-9648-88CC-FCA194E3565C}">
  <dimension ref="A1:M59"/>
  <sheetViews>
    <sheetView topLeftCell="A23" workbookViewId="0">
      <selection activeCell="B28" sqref="B28"/>
    </sheetView>
  </sheetViews>
  <sheetFormatPr baseColWidth="10" defaultRowHeight="16"/>
  <sheetData>
    <row r="1" spans="1:13">
      <c r="A1" t="s">
        <v>1355</v>
      </c>
      <c r="B1" t="s">
        <v>1363</v>
      </c>
      <c r="C1" t="s">
        <v>380</v>
      </c>
      <c r="D1" t="s">
        <v>802</v>
      </c>
      <c r="E1" t="s">
        <v>1354</v>
      </c>
    </row>
    <row r="2" spans="1:13">
      <c r="B2">
        <v>2.6</v>
      </c>
      <c r="C2">
        <v>5</v>
      </c>
      <c r="D2">
        <v>6</v>
      </c>
      <c r="G2" t="s">
        <v>1102</v>
      </c>
    </row>
    <row r="3" spans="1:13">
      <c r="B3">
        <v>0.4</v>
      </c>
      <c r="C3">
        <v>5.2</v>
      </c>
      <c r="D3">
        <v>3</v>
      </c>
      <c r="E3">
        <v>3</v>
      </c>
    </row>
    <row r="4" spans="1:13" ht="17" thickBot="1">
      <c r="B4">
        <v>3</v>
      </c>
      <c r="C4">
        <v>3.8</v>
      </c>
      <c r="D4">
        <v>0.8</v>
      </c>
      <c r="E4">
        <v>4</v>
      </c>
      <c r="G4" t="s">
        <v>1103</v>
      </c>
    </row>
    <row r="5" spans="1:13">
      <c r="B5">
        <v>4</v>
      </c>
      <c r="C5">
        <v>5</v>
      </c>
      <c r="D5">
        <v>5</v>
      </c>
      <c r="E5">
        <v>2.4</v>
      </c>
      <c r="G5" s="8" t="s">
        <v>1104</v>
      </c>
      <c r="H5" s="8" t="s">
        <v>1105</v>
      </c>
      <c r="I5" s="8" t="s">
        <v>1106</v>
      </c>
      <c r="J5" s="8" t="s">
        <v>1107</v>
      </c>
      <c r="K5" s="8" t="s">
        <v>1108</v>
      </c>
    </row>
    <row r="6" spans="1:13">
      <c r="B6">
        <v>1.2</v>
      </c>
      <c r="C6">
        <v>3.2</v>
      </c>
      <c r="D6">
        <v>2.8</v>
      </c>
      <c r="E6">
        <v>6</v>
      </c>
      <c r="G6" s="6" t="s">
        <v>1109</v>
      </c>
      <c r="H6" s="6">
        <v>23</v>
      </c>
      <c r="I6" s="6">
        <v>87.2</v>
      </c>
      <c r="J6" s="6">
        <v>3.7913043478260873</v>
      </c>
      <c r="K6" s="6">
        <v>2.8090118577075107</v>
      </c>
    </row>
    <row r="7" spans="1:13">
      <c r="B7">
        <v>4</v>
      </c>
      <c r="C7">
        <v>6</v>
      </c>
      <c r="D7">
        <v>6</v>
      </c>
      <c r="E7">
        <v>5</v>
      </c>
      <c r="G7" s="6" t="s">
        <v>1110</v>
      </c>
      <c r="H7" s="6">
        <v>26</v>
      </c>
      <c r="I7" s="6">
        <v>112</v>
      </c>
      <c r="J7" s="6">
        <v>4.3076923076923075</v>
      </c>
      <c r="K7" s="6">
        <v>2.6919384615384616</v>
      </c>
    </row>
    <row r="8" spans="1:13">
      <c r="B8">
        <v>2.4</v>
      </c>
      <c r="C8">
        <v>6</v>
      </c>
      <c r="D8">
        <v>5.2</v>
      </c>
      <c r="E8">
        <v>2.2000000000000002</v>
      </c>
      <c r="G8" s="6" t="s">
        <v>1111</v>
      </c>
      <c r="H8" s="6">
        <v>17</v>
      </c>
      <c r="I8" s="6">
        <v>69.8</v>
      </c>
      <c r="J8" s="6">
        <v>4.1058823529411761</v>
      </c>
      <c r="K8" s="6">
        <v>2.8755882352941207</v>
      </c>
    </row>
    <row r="9" spans="1:13" ht="17" thickBot="1">
      <c r="B9">
        <v>2.6</v>
      </c>
      <c r="C9">
        <v>3.4</v>
      </c>
      <c r="D9">
        <v>4.8</v>
      </c>
      <c r="E9">
        <v>2.2000000000000002</v>
      </c>
      <c r="G9" s="7" t="s">
        <v>1357</v>
      </c>
      <c r="H9" s="7">
        <v>13</v>
      </c>
      <c r="I9" s="7">
        <v>43.399999999999991</v>
      </c>
      <c r="J9" s="7">
        <v>3.3384615384615377</v>
      </c>
      <c r="K9" s="7">
        <v>2.8958974358974388</v>
      </c>
    </row>
    <row r="10" spans="1:13">
      <c r="B10">
        <v>6</v>
      </c>
      <c r="C10">
        <v>0.2</v>
      </c>
      <c r="D10">
        <v>6</v>
      </c>
      <c r="E10">
        <v>5.6</v>
      </c>
    </row>
    <row r="11" spans="1:13">
      <c r="B11">
        <v>3.6</v>
      </c>
      <c r="C11">
        <v>6</v>
      </c>
      <c r="D11">
        <v>1.6</v>
      </c>
      <c r="E11">
        <v>1.4</v>
      </c>
    </row>
    <row r="12" spans="1:13" ht="17" thickBot="1">
      <c r="B12">
        <v>4.5999999999999996</v>
      </c>
      <c r="C12">
        <v>0</v>
      </c>
      <c r="D12">
        <v>4.2</v>
      </c>
      <c r="E12">
        <v>3.8</v>
      </c>
      <c r="G12" t="s">
        <v>1112</v>
      </c>
    </row>
    <row r="13" spans="1:13">
      <c r="B13">
        <v>1.2</v>
      </c>
      <c r="C13">
        <v>4</v>
      </c>
      <c r="D13">
        <v>4</v>
      </c>
      <c r="E13">
        <v>3.8</v>
      </c>
      <c r="G13" s="8" t="s">
        <v>1113</v>
      </c>
      <c r="H13" s="8" t="s">
        <v>1114</v>
      </c>
      <c r="I13" s="8" t="s">
        <v>1115</v>
      </c>
      <c r="J13" s="8" t="s">
        <v>1116</v>
      </c>
      <c r="K13" s="8" t="s">
        <v>1117</v>
      </c>
      <c r="L13" s="8" t="s">
        <v>1118</v>
      </c>
      <c r="M13" s="8" t="s">
        <v>1119</v>
      </c>
    </row>
    <row r="14" spans="1:13">
      <c r="B14">
        <v>4.2</v>
      </c>
      <c r="C14">
        <v>6</v>
      </c>
      <c r="D14">
        <v>2.4</v>
      </c>
      <c r="E14">
        <v>4</v>
      </c>
      <c r="G14" s="6" t="s">
        <v>1120</v>
      </c>
      <c r="H14" s="6">
        <v>9.1790459635866171</v>
      </c>
      <c r="I14" s="6">
        <v>3</v>
      </c>
      <c r="J14" s="6">
        <v>3.0596819878622057</v>
      </c>
      <c r="K14" s="6">
        <v>1.0934886838029849</v>
      </c>
      <c r="L14" s="6">
        <v>0.35722547628688767</v>
      </c>
      <c r="M14" s="6">
        <v>2.7265891562567068</v>
      </c>
    </row>
    <row r="15" spans="1:13">
      <c r="B15">
        <v>5.8</v>
      </c>
      <c r="C15">
        <v>5.8</v>
      </c>
      <c r="D15">
        <v>2</v>
      </c>
      <c r="G15" s="6" t="s">
        <v>1121</v>
      </c>
      <c r="H15" s="6">
        <v>209.85690340350189</v>
      </c>
      <c r="I15" s="6">
        <v>75</v>
      </c>
      <c r="J15" s="6">
        <v>2.7980920453800251</v>
      </c>
      <c r="K15" s="6"/>
      <c r="L15" s="6"/>
      <c r="M15" s="6"/>
    </row>
    <row r="16" spans="1:13">
      <c r="B16">
        <v>5</v>
      </c>
      <c r="C16">
        <v>4.4000000000000004</v>
      </c>
      <c r="D16">
        <v>5.2</v>
      </c>
      <c r="G16" s="6"/>
      <c r="H16" s="6"/>
      <c r="I16" s="6"/>
      <c r="J16" s="6"/>
      <c r="K16" s="6"/>
      <c r="L16" s="6"/>
      <c r="M16" s="6"/>
    </row>
    <row r="17" spans="1:13" ht="17" thickBot="1">
      <c r="B17">
        <v>5</v>
      </c>
      <c r="C17">
        <v>4</v>
      </c>
      <c r="D17">
        <v>6</v>
      </c>
      <c r="G17" s="7" t="s">
        <v>1122</v>
      </c>
      <c r="H17" s="7">
        <v>219.03594936708851</v>
      </c>
      <c r="I17" s="7">
        <v>78</v>
      </c>
      <c r="J17" s="7"/>
      <c r="K17" s="7"/>
      <c r="L17" s="7"/>
      <c r="M17" s="7"/>
    </row>
    <row r="18" spans="1:13">
      <c r="B18">
        <v>5.4</v>
      </c>
      <c r="C18">
        <v>5</v>
      </c>
      <c r="D18">
        <v>4.8</v>
      </c>
    </row>
    <row r="19" spans="1:13">
      <c r="B19">
        <v>6</v>
      </c>
      <c r="C19">
        <v>3.6</v>
      </c>
    </row>
    <row r="20" spans="1:13">
      <c r="B20">
        <v>3.2</v>
      </c>
      <c r="C20">
        <v>3.4</v>
      </c>
    </row>
    <row r="21" spans="1:13">
      <c r="B21">
        <v>5.2</v>
      </c>
      <c r="C21">
        <v>4</v>
      </c>
    </row>
    <row r="22" spans="1:13">
      <c r="B22">
        <v>1.8</v>
      </c>
      <c r="C22">
        <v>3</v>
      </c>
    </row>
    <row r="23" spans="1:13">
      <c r="B23">
        <v>6</v>
      </c>
      <c r="C23">
        <v>2.6</v>
      </c>
    </row>
    <row r="24" spans="1:13">
      <c r="B24">
        <v>4</v>
      </c>
      <c r="C24">
        <v>5.4</v>
      </c>
    </row>
    <row r="25" spans="1:13">
      <c r="C25">
        <v>6</v>
      </c>
    </row>
    <row r="26" spans="1:13">
      <c r="C26">
        <v>6</v>
      </c>
    </row>
    <row r="27" spans="1:13">
      <c r="C27">
        <v>5</v>
      </c>
    </row>
    <row r="28" spans="1:13">
      <c r="A28" t="s">
        <v>1365</v>
      </c>
      <c r="B28">
        <f>TTEST(B2:B24,E2:E14,2,3)</f>
        <v>0.74996545530442593</v>
      </c>
      <c r="C28">
        <f>TTEST(C2:C27,E2:E14,2,3)</f>
        <v>0.20011108930468513</v>
      </c>
      <c r="D28">
        <f>TTEST(D2:D18,E2:E14,2,3)</f>
        <v>0.40976059184314317</v>
      </c>
    </row>
    <row r="31" spans="1:13">
      <c r="B31">
        <v>1</v>
      </c>
      <c r="C31">
        <v>4.8</v>
      </c>
      <c r="D31">
        <v>3.4</v>
      </c>
      <c r="E31">
        <v>4.8</v>
      </c>
      <c r="G31" t="s">
        <v>1102</v>
      </c>
    </row>
    <row r="32" spans="1:13">
      <c r="B32">
        <v>0.2</v>
      </c>
      <c r="C32">
        <v>4.8</v>
      </c>
      <c r="D32">
        <v>5.4</v>
      </c>
      <c r="E32">
        <v>6</v>
      </c>
    </row>
    <row r="33" spans="2:13" ht="17" thickBot="1">
      <c r="B33">
        <v>6</v>
      </c>
      <c r="C33">
        <v>3.4</v>
      </c>
      <c r="D33">
        <v>3.6</v>
      </c>
      <c r="E33">
        <v>0.2</v>
      </c>
      <c r="G33" t="s">
        <v>1103</v>
      </c>
    </row>
    <row r="34" spans="2:13">
      <c r="B34">
        <v>2.6</v>
      </c>
      <c r="C34">
        <v>1.4</v>
      </c>
      <c r="D34">
        <v>0</v>
      </c>
      <c r="E34">
        <v>4.5999999999999996</v>
      </c>
      <c r="G34" s="8" t="s">
        <v>1104</v>
      </c>
      <c r="H34" s="8" t="s">
        <v>1105</v>
      </c>
      <c r="I34" s="8" t="s">
        <v>1106</v>
      </c>
      <c r="J34" s="8" t="s">
        <v>1107</v>
      </c>
      <c r="K34" s="8" t="s">
        <v>1108</v>
      </c>
    </row>
    <row r="35" spans="2:13">
      <c r="B35">
        <v>5.6</v>
      </c>
      <c r="C35">
        <v>2.6</v>
      </c>
      <c r="D35">
        <v>2.8</v>
      </c>
      <c r="E35">
        <v>3.6</v>
      </c>
      <c r="G35" s="6" t="s">
        <v>1109</v>
      </c>
      <c r="H35" s="6">
        <v>24</v>
      </c>
      <c r="I35" s="6">
        <v>76.2</v>
      </c>
      <c r="J35" s="6">
        <v>3.1750000000000003</v>
      </c>
      <c r="K35" s="6">
        <v>3.5663043478260845</v>
      </c>
    </row>
    <row r="36" spans="2:13">
      <c r="B36">
        <v>4.2</v>
      </c>
      <c r="C36">
        <v>3.8</v>
      </c>
      <c r="D36">
        <v>3</v>
      </c>
      <c r="E36">
        <v>1</v>
      </c>
      <c r="G36" s="6" t="s">
        <v>1110</v>
      </c>
      <c r="H36" s="6">
        <v>23</v>
      </c>
      <c r="I36" s="6">
        <v>79.2</v>
      </c>
      <c r="J36" s="6">
        <v>3.4434782608695653</v>
      </c>
      <c r="K36" s="6">
        <v>2.7962055335968357</v>
      </c>
    </row>
    <row r="37" spans="2:13">
      <c r="B37">
        <v>1.8</v>
      </c>
      <c r="C37">
        <v>0</v>
      </c>
      <c r="D37">
        <v>3.2</v>
      </c>
      <c r="E37">
        <v>0</v>
      </c>
      <c r="G37" s="6" t="s">
        <v>1111</v>
      </c>
      <c r="H37" s="6">
        <v>28</v>
      </c>
      <c r="I37" s="6">
        <v>92.799999999999983</v>
      </c>
      <c r="J37" s="6">
        <v>3.3142857142857136</v>
      </c>
      <c r="K37" s="6">
        <v>3.3908994708994786</v>
      </c>
    </row>
    <row r="38" spans="2:13" ht="17" thickBot="1">
      <c r="B38">
        <v>0</v>
      </c>
      <c r="C38">
        <v>6</v>
      </c>
      <c r="D38">
        <v>1.2</v>
      </c>
      <c r="E38">
        <v>4.2</v>
      </c>
      <c r="G38" s="7" t="s">
        <v>1357</v>
      </c>
      <c r="H38" s="7">
        <v>21</v>
      </c>
      <c r="I38" s="7">
        <v>67.599999999999994</v>
      </c>
      <c r="J38" s="7">
        <v>3.2190476190476187</v>
      </c>
      <c r="K38" s="7">
        <v>3.2996190476190477</v>
      </c>
    </row>
    <row r="39" spans="2:13">
      <c r="B39">
        <v>4.2</v>
      </c>
      <c r="C39">
        <v>3.6</v>
      </c>
      <c r="D39">
        <v>6</v>
      </c>
      <c r="E39">
        <v>1.2</v>
      </c>
    </row>
    <row r="40" spans="2:13">
      <c r="B40">
        <v>5</v>
      </c>
      <c r="C40">
        <v>3</v>
      </c>
      <c r="D40">
        <v>1.8</v>
      </c>
      <c r="E40">
        <v>3</v>
      </c>
    </row>
    <row r="41" spans="2:13" ht="17" thickBot="1">
      <c r="B41">
        <v>0</v>
      </c>
      <c r="C41">
        <v>2.8</v>
      </c>
      <c r="D41">
        <v>1.2</v>
      </c>
      <c r="E41">
        <v>3.2</v>
      </c>
      <c r="G41" t="s">
        <v>1112</v>
      </c>
    </row>
    <row r="42" spans="2:13">
      <c r="B42">
        <v>4.5999999999999996</v>
      </c>
      <c r="C42">
        <v>5</v>
      </c>
      <c r="D42">
        <v>0.6</v>
      </c>
      <c r="E42">
        <v>4</v>
      </c>
      <c r="G42" s="8" t="s">
        <v>1113</v>
      </c>
      <c r="H42" s="8" t="s">
        <v>1114</v>
      </c>
      <c r="I42" s="8" t="s">
        <v>1115</v>
      </c>
      <c r="J42" s="8" t="s">
        <v>1116</v>
      </c>
      <c r="K42" s="8" t="s">
        <v>1117</v>
      </c>
      <c r="L42" s="8" t="s">
        <v>1118</v>
      </c>
      <c r="M42" s="8" t="s">
        <v>1119</v>
      </c>
    </row>
    <row r="43" spans="2:13">
      <c r="B43">
        <v>3.2</v>
      </c>
      <c r="C43">
        <v>4.5999999999999996</v>
      </c>
      <c r="D43">
        <v>5</v>
      </c>
      <c r="E43">
        <v>1</v>
      </c>
      <c r="G43" s="6" t="s">
        <v>1120</v>
      </c>
      <c r="H43" s="6">
        <v>0.98139492753614377</v>
      </c>
      <c r="I43" s="6">
        <v>3</v>
      </c>
      <c r="J43" s="6">
        <v>0.3271316425120479</v>
      </c>
      <c r="K43" s="6">
        <v>9.9957793995378602E-2</v>
      </c>
      <c r="L43" s="6">
        <v>0.95983934687956329</v>
      </c>
      <c r="M43" s="6">
        <v>2.7035940413644344</v>
      </c>
    </row>
    <row r="44" spans="2:13">
      <c r="B44">
        <v>0</v>
      </c>
      <c r="C44">
        <v>3</v>
      </c>
      <c r="D44">
        <v>4.2</v>
      </c>
      <c r="E44">
        <v>4.5999999999999996</v>
      </c>
      <c r="G44" s="6" t="s">
        <v>1121</v>
      </c>
      <c r="H44" s="6">
        <v>301.0881884057971</v>
      </c>
      <c r="I44" s="6">
        <v>92</v>
      </c>
      <c r="J44" s="6">
        <v>3.272697700063012</v>
      </c>
      <c r="K44" s="6"/>
      <c r="L44" s="6"/>
      <c r="M44" s="6"/>
    </row>
    <row r="45" spans="2:13">
      <c r="B45">
        <v>3.8</v>
      </c>
      <c r="C45">
        <v>5.2</v>
      </c>
      <c r="D45">
        <v>5.8</v>
      </c>
      <c r="E45">
        <v>6</v>
      </c>
      <c r="G45" s="6"/>
      <c r="H45" s="6"/>
      <c r="I45" s="6"/>
      <c r="J45" s="6"/>
      <c r="K45" s="6"/>
      <c r="L45" s="6"/>
      <c r="M45" s="6"/>
    </row>
    <row r="46" spans="2:13" ht="17" thickBot="1">
      <c r="B46">
        <v>4.8</v>
      </c>
      <c r="C46">
        <v>1.4</v>
      </c>
      <c r="D46">
        <v>4.5999999999999996</v>
      </c>
      <c r="E46">
        <v>4.2</v>
      </c>
      <c r="G46" s="7" t="s">
        <v>1122</v>
      </c>
      <c r="H46" s="7">
        <v>302.06958333333324</v>
      </c>
      <c r="I46" s="7">
        <v>95</v>
      </c>
      <c r="J46" s="7"/>
      <c r="K46" s="7"/>
      <c r="L46" s="7"/>
      <c r="M46" s="7"/>
    </row>
    <row r="47" spans="2:13">
      <c r="B47">
        <v>1</v>
      </c>
      <c r="C47">
        <v>4.2</v>
      </c>
      <c r="D47">
        <v>0</v>
      </c>
      <c r="E47">
        <v>0.8</v>
      </c>
    </row>
    <row r="48" spans="2:13">
      <c r="B48">
        <v>3.8</v>
      </c>
      <c r="C48">
        <v>2</v>
      </c>
      <c r="D48">
        <v>5</v>
      </c>
      <c r="E48">
        <v>4</v>
      </c>
    </row>
    <row r="49" spans="2:5">
      <c r="B49">
        <v>4.4000000000000004</v>
      </c>
      <c r="C49">
        <v>0</v>
      </c>
      <c r="D49">
        <v>1</v>
      </c>
      <c r="E49">
        <v>4</v>
      </c>
    </row>
    <row r="50" spans="2:5">
      <c r="B50">
        <v>5</v>
      </c>
      <c r="C50">
        <v>4.5999999999999996</v>
      </c>
      <c r="D50">
        <v>3.8</v>
      </c>
      <c r="E50">
        <v>3</v>
      </c>
    </row>
    <row r="51" spans="2:5">
      <c r="B51">
        <v>3.8</v>
      </c>
      <c r="C51">
        <v>3.2</v>
      </c>
      <c r="D51">
        <v>2</v>
      </c>
      <c r="E51">
        <v>4.2</v>
      </c>
    </row>
    <row r="52" spans="2:5">
      <c r="B52">
        <v>3.6</v>
      </c>
      <c r="C52">
        <v>3.8</v>
      </c>
      <c r="D52">
        <v>5.6</v>
      </c>
    </row>
    <row r="53" spans="2:5">
      <c r="B53">
        <v>4.2</v>
      </c>
      <c r="C53">
        <v>6</v>
      </c>
      <c r="D53">
        <v>5</v>
      </c>
    </row>
    <row r="54" spans="2:5">
      <c r="B54">
        <v>3.4</v>
      </c>
      <c r="D54">
        <v>4.8</v>
      </c>
    </row>
    <row r="55" spans="2:5">
      <c r="D55">
        <v>4</v>
      </c>
    </row>
    <row r="56" spans="2:5">
      <c r="D56">
        <v>4.5999999999999996</v>
      </c>
    </row>
    <row r="57" spans="2:5">
      <c r="D57">
        <v>4</v>
      </c>
    </row>
    <row r="58" spans="2:5">
      <c r="D58">
        <v>1.2</v>
      </c>
    </row>
    <row r="59" spans="2:5">
      <c r="B59">
        <f>TTEST(B31:B54,E31:E51,2,3)</f>
        <v>0.93687793493382654</v>
      </c>
      <c r="C59">
        <f>TTEST(C31:C53,E31:E51,2,3)</f>
        <v>0.67298382297013615</v>
      </c>
      <c r="D59">
        <f>TTEST(D31:D58,E31:E51,2,3)</f>
        <v>0.8575543472426912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7B8A9-FADC-6B4D-BD8C-C9D5CEE6FEA0}">
  <dimension ref="A1:M62"/>
  <sheetViews>
    <sheetView topLeftCell="A10" workbookViewId="0">
      <selection activeCell="D30" sqref="D30"/>
    </sheetView>
  </sheetViews>
  <sheetFormatPr baseColWidth="10" defaultRowHeight="16"/>
  <sheetData>
    <row r="1" spans="1:13">
      <c r="A1" t="s">
        <v>1361</v>
      </c>
    </row>
    <row r="2" spans="1:13">
      <c r="B2" t="s">
        <v>1363</v>
      </c>
      <c r="C2" t="s">
        <v>1353</v>
      </c>
      <c r="D2" t="s">
        <v>802</v>
      </c>
      <c r="E2" t="s">
        <v>1354</v>
      </c>
    </row>
    <row r="3" spans="1:13">
      <c r="A3" t="s">
        <v>1355</v>
      </c>
      <c r="B3">
        <v>3.25</v>
      </c>
      <c r="C3">
        <v>4.875</v>
      </c>
      <c r="D3">
        <v>5.25</v>
      </c>
      <c r="E3">
        <v>2.75</v>
      </c>
      <c r="G3" t="s">
        <v>1102</v>
      </c>
    </row>
    <row r="4" spans="1:13">
      <c r="B4">
        <v>3.25</v>
      </c>
      <c r="C4">
        <v>5.125</v>
      </c>
      <c r="D4">
        <v>4.625</v>
      </c>
      <c r="E4">
        <v>3.625</v>
      </c>
    </row>
    <row r="5" spans="1:13" ht="17" thickBot="1">
      <c r="B5">
        <v>3</v>
      </c>
      <c r="C5">
        <v>3.875</v>
      </c>
      <c r="D5">
        <v>4</v>
      </c>
      <c r="E5">
        <v>2.25</v>
      </c>
      <c r="G5" t="s">
        <v>1103</v>
      </c>
    </row>
    <row r="6" spans="1:13">
      <c r="B6">
        <v>4</v>
      </c>
      <c r="C6">
        <v>4.375</v>
      </c>
      <c r="D6">
        <v>5.625</v>
      </c>
      <c r="E6">
        <v>4.125</v>
      </c>
      <c r="G6" s="8" t="s">
        <v>1104</v>
      </c>
      <c r="H6" s="8" t="s">
        <v>1105</v>
      </c>
      <c r="I6" s="8" t="s">
        <v>1106</v>
      </c>
      <c r="J6" s="8" t="s">
        <v>1107</v>
      </c>
      <c r="K6" s="8" t="s">
        <v>1108</v>
      </c>
    </row>
    <row r="7" spans="1:13">
      <c r="B7">
        <v>3.5</v>
      </c>
      <c r="C7">
        <v>3</v>
      </c>
      <c r="D7">
        <v>2.5</v>
      </c>
      <c r="E7">
        <v>4.625</v>
      </c>
      <c r="G7" s="6" t="s">
        <v>1109</v>
      </c>
      <c r="H7" s="6">
        <v>23</v>
      </c>
      <c r="I7" s="6">
        <v>99.75</v>
      </c>
      <c r="J7" s="6">
        <v>4.3369565217391308</v>
      </c>
      <c r="K7" s="6">
        <v>1.5091403162055341</v>
      </c>
    </row>
    <row r="8" spans="1:13">
      <c r="B8">
        <v>6</v>
      </c>
      <c r="C8">
        <v>5.125</v>
      </c>
      <c r="D8">
        <v>4.25</v>
      </c>
      <c r="E8">
        <v>4.125</v>
      </c>
      <c r="G8" s="6" t="s">
        <v>1110</v>
      </c>
      <c r="H8" s="6">
        <v>26</v>
      </c>
      <c r="I8" s="6">
        <v>109.625</v>
      </c>
      <c r="J8" s="6">
        <v>4.2163461538461542</v>
      </c>
      <c r="K8" s="6">
        <v>1.3244471153846142</v>
      </c>
    </row>
    <row r="9" spans="1:13">
      <c r="B9">
        <v>2.125</v>
      </c>
      <c r="C9">
        <v>6</v>
      </c>
      <c r="D9">
        <v>4.75</v>
      </c>
      <c r="E9">
        <v>2.5</v>
      </c>
      <c r="G9" s="6" t="s">
        <v>1111</v>
      </c>
      <c r="H9" s="6">
        <v>17</v>
      </c>
      <c r="I9" s="6">
        <v>76.625</v>
      </c>
      <c r="J9" s="6">
        <v>4.507352941176471</v>
      </c>
      <c r="K9" s="6">
        <v>1.313419117647058</v>
      </c>
    </row>
    <row r="10" spans="1:13" ht="17" thickBot="1">
      <c r="B10">
        <v>3</v>
      </c>
      <c r="C10">
        <v>4</v>
      </c>
      <c r="D10">
        <v>5.625</v>
      </c>
      <c r="E10">
        <v>4.125</v>
      </c>
      <c r="G10" s="7" t="s">
        <v>1357</v>
      </c>
      <c r="H10" s="7">
        <v>13</v>
      </c>
      <c r="I10" s="7">
        <v>49.25</v>
      </c>
      <c r="J10" s="7">
        <v>3.7884615384615383</v>
      </c>
      <c r="K10" s="7">
        <v>0.93329326923076883</v>
      </c>
    </row>
    <row r="11" spans="1:13">
      <c r="B11">
        <v>4.875</v>
      </c>
      <c r="C11">
        <v>3</v>
      </c>
      <c r="D11">
        <v>6</v>
      </c>
      <c r="E11">
        <v>5.375</v>
      </c>
    </row>
    <row r="12" spans="1:13">
      <c r="B12">
        <v>3.875</v>
      </c>
      <c r="C12">
        <v>3.75</v>
      </c>
      <c r="D12">
        <v>1.875</v>
      </c>
      <c r="E12">
        <v>3.375</v>
      </c>
    </row>
    <row r="13" spans="1:13" ht="17" thickBot="1">
      <c r="B13">
        <v>5.75</v>
      </c>
      <c r="C13">
        <v>0.75</v>
      </c>
      <c r="D13">
        <v>5</v>
      </c>
      <c r="E13">
        <v>3.125</v>
      </c>
      <c r="G13" t="s">
        <v>1112</v>
      </c>
    </row>
    <row r="14" spans="1:13">
      <c r="B14">
        <v>1.875</v>
      </c>
      <c r="C14">
        <v>4.25</v>
      </c>
      <c r="D14">
        <v>3.875</v>
      </c>
      <c r="E14">
        <v>5.125</v>
      </c>
      <c r="G14" s="8" t="s">
        <v>1113</v>
      </c>
      <c r="H14" s="8" t="s">
        <v>1114</v>
      </c>
      <c r="I14" s="8" t="s">
        <v>1115</v>
      </c>
      <c r="J14" s="8" t="s">
        <v>1116</v>
      </c>
      <c r="K14" s="8" t="s">
        <v>1117</v>
      </c>
      <c r="L14" s="8" t="s">
        <v>1118</v>
      </c>
      <c r="M14" s="8" t="s">
        <v>1119</v>
      </c>
    </row>
    <row r="15" spans="1:13">
      <c r="B15">
        <v>4.625</v>
      </c>
      <c r="C15">
        <v>5.375</v>
      </c>
      <c r="D15">
        <v>3.875</v>
      </c>
      <c r="E15">
        <v>4.125</v>
      </c>
      <c r="G15" s="6" t="s">
        <v>1120</v>
      </c>
      <c r="H15" s="6">
        <v>4.0953454887786194</v>
      </c>
      <c r="I15" s="6">
        <v>3</v>
      </c>
      <c r="J15" s="6">
        <v>1.3651151629262064</v>
      </c>
      <c r="K15" s="6">
        <v>1.0391483271858852</v>
      </c>
      <c r="L15" s="6">
        <v>0.3802690962728093</v>
      </c>
      <c r="M15" s="6">
        <v>2.7265891562567068</v>
      </c>
    </row>
    <row r="16" spans="1:13">
      <c r="B16">
        <v>5.75</v>
      </c>
      <c r="C16">
        <v>3.875</v>
      </c>
      <c r="D16">
        <v>3.375</v>
      </c>
      <c r="G16" s="6" t="s">
        <v>1121</v>
      </c>
      <c r="H16" s="6">
        <v>98.52648995425929</v>
      </c>
      <c r="I16" s="6">
        <v>75</v>
      </c>
      <c r="J16" s="6">
        <v>1.3136865327234573</v>
      </c>
      <c r="K16" s="6"/>
      <c r="L16" s="6"/>
      <c r="M16" s="6"/>
    </row>
    <row r="17" spans="1:13">
      <c r="B17">
        <v>5.125</v>
      </c>
      <c r="C17">
        <v>5.125</v>
      </c>
      <c r="D17">
        <v>5.375</v>
      </c>
      <c r="G17" s="6"/>
      <c r="H17" s="6"/>
      <c r="I17" s="6"/>
      <c r="J17" s="6"/>
      <c r="K17" s="6"/>
      <c r="L17" s="6"/>
      <c r="M17" s="6"/>
    </row>
    <row r="18" spans="1:13" ht="17" thickBot="1">
      <c r="B18">
        <v>5.25</v>
      </c>
      <c r="C18">
        <v>5.125</v>
      </c>
      <c r="D18">
        <v>5.25</v>
      </c>
      <c r="G18" s="7" t="s">
        <v>1122</v>
      </c>
      <c r="H18" s="7">
        <v>102.62183544303791</v>
      </c>
      <c r="I18" s="7">
        <v>78</v>
      </c>
      <c r="J18" s="7"/>
      <c r="K18" s="7"/>
      <c r="L18" s="7"/>
      <c r="M18" s="7"/>
    </row>
    <row r="19" spans="1:13">
      <c r="B19">
        <v>5.25</v>
      </c>
      <c r="C19">
        <v>4.625</v>
      </c>
      <c r="D19">
        <v>5.375</v>
      </c>
    </row>
    <row r="20" spans="1:13">
      <c r="B20">
        <v>5.875</v>
      </c>
      <c r="C20">
        <v>3.875</v>
      </c>
    </row>
    <row r="21" spans="1:13">
      <c r="B21">
        <v>4.625</v>
      </c>
      <c r="C21">
        <v>5</v>
      </c>
    </row>
    <row r="22" spans="1:13">
      <c r="B22">
        <v>5</v>
      </c>
      <c r="C22">
        <v>3.25</v>
      </c>
    </row>
    <row r="23" spans="1:13">
      <c r="B23">
        <v>3.25</v>
      </c>
      <c r="C23">
        <v>2.25</v>
      </c>
    </row>
    <row r="24" spans="1:13">
      <c r="B24">
        <v>5.5</v>
      </c>
      <c r="C24">
        <v>4.625</v>
      </c>
    </row>
    <row r="25" spans="1:13">
      <c r="B25">
        <v>5</v>
      </c>
      <c r="C25">
        <v>5</v>
      </c>
    </row>
    <row r="26" spans="1:13">
      <c r="C26">
        <v>4.125</v>
      </c>
    </row>
    <row r="27" spans="1:13">
      <c r="C27">
        <v>5.75</v>
      </c>
    </row>
    <row r="28" spans="1:13">
      <c r="C28">
        <v>3.5</v>
      </c>
    </row>
    <row r="30" spans="1:13">
      <c r="A30" t="s">
        <v>1362</v>
      </c>
      <c r="B30">
        <f>TTEST(B3:B25,E3:E15,2,3)</f>
        <v>0.1493149049404475</v>
      </c>
      <c r="C30">
        <f>TTEST(C3:C28,E3:E15,2,3)</f>
        <v>0.23204249959065359</v>
      </c>
      <c r="D30">
        <f>TTEST(D3:D19,E3:E15,2,3)</f>
        <v>7.3241593592971888E-2</v>
      </c>
    </row>
    <row r="32" spans="1:13">
      <c r="A32" t="s">
        <v>1364</v>
      </c>
    </row>
    <row r="33" spans="2:13">
      <c r="B33">
        <v>2.75</v>
      </c>
      <c r="C33">
        <v>4.625</v>
      </c>
      <c r="D33">
        <v>5.125</v>
      </c>
      <c r="E33">
        <v>3.375</v>
      </c>
      <c r="G33" t="s">
        <v>1102</v>
      </c>
    </row>
    <row r="34" spans="2:13">
      <c r="B34">
        <v>1.875</v>
      </c>
      <c r="C34">
        <v>4.25</v>
      </c>
      <c r="D34">
        <v>5.375</v>
      </c>
      <c r="E34">
        <v>4.75</v>
      </c>
    </row>
    <row r="35" spans="2:13" ht="17" thickBot="1">
      <c r="B35">
        <v>5.25</v>
      </c>
      <c r="C35">
        <v>4.375</v>
      </c>
      <c r="D35">
        <v>4.875</v>
      </c>
      <c r="E35">
        <v>1.375</v>
      </c>
      <c r="G35" t="s">
        <v>1103</v>
      </c>
    </row>
    <row r="36" spans="2:13">
      <c r="B36">
        <v>4.125</v>
      </c>
      <c r="C36">
        <v>2.75</v>
      </c>
      <c r="D36">
        <v>3.875</v>
      </c>
      <c r="E36">
        <v>4.75</v>
      </c>
      <c r="G36" s="8" t="s">
        <v>1104</v>
      </c>
      <c r="H36" s="8" t="s">
        <v>1105</v>
      </c>
      <c r="I36" s="8" t="s">
        <v>1106</v>
      </c>
      <c r="J36" s="8" t="s">
        <v>1107</v>
      </c>
      <c r="K36" s="8" t="s">
        <v>1108</v>
      </c>
    </row>
    <row r="37" spans="2:13">
      <c r="B37">
        <v>5</v>
      </c>
      <c r="C37">
        <v>2.5</v>
      </c>
      <c r="D37">
        <v>5.375</v>
      </c>
      <c r="E37">
        <v>4.875</v>
      </c>
      <c r="G37" s="6" t="s">
        <v>1109</v>
      </c>
      <c r="H37" s="6">
        <v>24</v>
      </c>
      <c r="I37" s="6">
        <v>95.375</v>
      </c>
      <c r="J37" s="6">
        <v>3.9739583333333335</v>
      </c>
      <c r="K37" s="6">
        <v>1.1154608242753614</v>
      </c>
    </row>
    <row r="38" spans="2:13">
      <c r="B38">
        <v>5.125</v>
      </c>
      <c r="C38">
        <v>3.875</v>
      </c>
      <c r="D38">
        <v>2.875</v>
      </c>
      <c r="E38">
        <v>1.625</v>
      </c>
      <c r="G38" s="6" t="s">
        <v>1110</v>
      </c>
      <c r="H38" s="6">
        <v>23</v>
      </c>
      <c r="I38" s="6">
        <v>88.5</v>
      </c>
      <c r="J38" s="6">
        <v>3.847826086956522</v>
      </c>
      <c r="K38" s="6">
        <v>1.1817564229249007</v>
      </c>
    </row>
    <row r="39" spans="2:13">
      <c r="B39">
        <v>3.375</v>
      </c>
      <c r="C39">
        <v>1.75</v>
      </c>
      <c r="D39">
        <v>4.375</v>
      </c>
      <c r="E39">
        <v>1.625</v>
      </c>
      <c r="G39" s="6" t="s">
        <v>1111</v>
      </c>
      <c r="H39" s="6">
        <v>28</v>
      </c>
      <c r="I39" s="6">
        <v>126.375</v>
      </c>
      <c r="J39" s="6">
        <v>4.5133928571428568</v>
      </c>
      <c r="K39" s="6">
        <v>0.70062417328042392</v>
      </c>
    </row>
    <row r="40" spans="2:13" ht="17" thickBot="1">
      <c r="B40">
        <v>1.375</v>
      </c>
      <c r="C40">
        <v>4</v>
      </c>
      <c r="D40">
        <v>3.75</v>
      </c>
      <c r="E40">
        <v>5.125</v>
      </c>
      <c r="G40" s="7" t="s">
        <v>1357</v>
      </c>
      <c r="H40" s="7">
        <v>21</v>
      </c>
      <c r="I40" s="7">
        <v>82.75</v>
      </c>
      <c r="J40" s="7">
        <v>3.9404761904761907</v>
      </c>
      <c r="K40" s="7">
        <v>2.2869047619047622</v>
      </c>
    </row>
    <row r="41" spans="2:13">
      <c r="B41">
        <v>4.375</v>
      </c>
      <c r="C41">
        <v>4.75</v>
      </c>
      <c r="D41">
        <v>5.875</v>
      </c>
      <c r="E41">
        <v>4.5</v>
      </c>
    </row>
    <row r="42" spans="2:13">
      <c r="B42">
        <v>5</v>
      </c>
      <c r="C42">
        <v>3.125</v>
      </c>
      <c r="D42">
        <v>4</v>
      </c>
      <c r="E42">
        <v>2.375</v>
      </c>
    </row>
    <row r="43" spans="2:13" ht="17" thickBot="1">
      <c r="B43">
        <v>3.25</v>
      </c>
      <c r="C43">
        <v>3.375</v>
      </c>
      <c r="D43">
        <v>3.875</v>
      </c>
      <c r="E43">
        <v>3.875</v>
      </c>
      <c r="G43" t="s">
        <v>1112</v>
      </c>
    </row>
    <row r="44" spans="2:13">
      <c r="B44">
        <v>4.875</v>
      </c>
      <c r="C44">
        <v>4.75</v>
      </c>
      <c r="D44">
        <v>2.5</v>
      </c>
      <c r="E44">
        <v>6</v>
      </c>
      <c r="G44" s="8" t="s">
        <v>1113</v>
      </c>
      <c r="H44" s="8" t="s">
        <v>1114</v>
      </c>
      <c r="I44" s="8" t="s">
        <v>1115</v>
      </c>
      <c r="J44" s="8" t="s">
        <v>1116</v>
      </c>
      <c r="K44" s="8" t="s">
        <v>1117</v>
      </c>
      <c r="L44" s="8" t="s">
        <v>1118</v>
      </c>
      <c r="M44" s="8" t="s">
        <v>1119</v>
      </c>
    </row>
    <row r="45" spans="2:13">
      <c r="B45">
        <v>4</v>
      </c>
      <c r="C45">
        <v>5.5</v>
      </c>
      <c r="D45">
        <v>5.125</v>
      </c>
      <c r="E45">
        <v>5.375</v>
      </c>
      <c r="G45" s="6" t="s">
        <v>1120</v>
      </c>
      <c r="H45" s="6">
        <v>7.1595618206521578</v>
      </c>
      <c r="I45" s="6">
        <v>3</v>
      </c>
      <c r="J45" s="6">
        <v>2.3865206068840528</v>
      </c>
      <c r="K45" s="6">
        <v>1.8877261484687973</v>
      </c>
      <c r="L45" s="6">
        <v>0.13713324523073633</v>
      </c>
      <c r="M45" s="6">
        <v>2.7035940413644344</v>
      </c>
    </row>
    <row r="46" spans="2:13">
      <c r="B46">
        <v>3.625</v>
      </c>
      <c r="C46">
        <v>3.125</v>
      </c>
      <c r="D46">
        <v>4.125</v>
      </c>
      <c r="E46">
        <v>4.5</v>
      </c>
      <c r="G46" s="6" t="s">
        <v>1121</v>
      </c>
      <c r="H46" s="6">
        <v>116.30918817934784</v>
      </c>
      <c r="I46" s="6">
        <v>92</v>
      </c>
      <c r="J46" s="6">
        <v>1.2642303062972591</v>
      </c>
      <c r="K46" s="6"/>
      <c r="L46" s="6"/>
      <c r="M46" s="6"/>
    </row>
    <row r="47" spans="2:13">
      <c r="B47">
        <v>3.75</v>
      </c>
      <c r="C47">
        <v>5.25</v>
      </c>
      <c r="D47">
        <v>6</v>
      </c>
      <c r="E47">
        <v>6</v>
      </c>
      <c r="G47" s="6"/>
      <c r="H47" s="6"/>
      <c r="I47" s="6"/>
      <c r="J47" s="6"/>
      <c r="K47" s="6"/>
      <c r="L47" s="6"/>
      <c r="M47" s="6"/>
    </row>
    <row r="48" spans="2:13" ht="17" thickBot="1">
      <c r="B48">
        <v>4.875</v>
      </c>
      <c r="C48">
        <v>3.5</v>
      </c>
      <c r="D48">
        <v>5.125</v>
      </c>
      <c r="E48">
        <v>4.375</v>
      </c>
      <c r="G48" s="7" t="s">
        <v>1122</v>
      </c>
      <c r="H48" s="7">
        <v>123.46875</v>
      </c>
      <c r="I48" s="7">
        <v>95</v>
      </c>
      <c r="J48" s="7"/>
      <c r="K48" s="7"/>
      <c r="L48" s="7"/>
      <c r="M48" s="7"/>
    </row>
    <row r="49" spans="1:5">
      <c r="B49">
        <v>3.125</v>
      </c>
      <c r="C49">
        <v>2.625</v>
      </c>
      <c r="D49">
        <v>3.5</v>
      </c>
      <c r="E49">
        <v>1.375</v>
      </c>
    </row>
    <row r="50" spans="1:5">
      <c r="B50">
        <v>4.125</v>
      </c>
      <c r="C50">
        <v>3.875</v>
      </c>
      <c r="D50">
        <v>4.875</v>
      </c>
      <c r="E50">
        <v>5.75</v>
      </c>
    </row>
    <row r="51" spans="1:5">
      <c r="B51">
        <v>3.25</v>
      </c>
      <c r="C51">
        <v>2.25</v>
      </c>
      <c r="D51">
        <v>3.875</v>
      </c>
      <c r="E51">
        <v>3.5</v>
      </c>
    </row>
    <row r="52" spans="1:5">
      <c r="B52">
        <v>5.25</v>
      </c>
      <c r="C52">
        <v>4.75</v>
      </c>
      <c r="D52">
        <v>4.375</v>
      </c>
      <c r="E52">
        <v>3.25</v>
      </c>
    </row>
    <row r="53" spans="1:5">
      <c r="B53">
        <v>3.25</v>
      </c>
      <c r="C53">
        <v>3</v>
      </c>
      <c r="D53">
        <v>3.875</v>
      </c>
      <c r="E53">
        <v>4.375</v>
      </c>
    </row>
    <row r="54" spans="1:5">
      <c r="B54">
        <v>5</v>
      </c>
      <c r="C54">
        <v>4.875</v>
      </c>
      <c r="D54">
        <v>5</v>
      </c>
    </row>
    <row r="55" spans="1:5">
      <c r="B55">
        <v>4.75</v>
      </c>
      <c r="C55">
        <v>5.625</v>
      </c>
      <c r="D55">
        <v>5.375</v>
      </c>
    </row>
    <row r="56" spans="1:5">
      <c r="B56">
        <v>4</v>
      </c>
      <c r="D56">
        <v>4.5</v>
      </c>
    </row>
    <row r="57" spans="1:5">
      <c r="D57">
        <v>5</v>
      </c>
    </row>
    <row r="58" spans="1:5">
      <c r="D58">
        <v>4.875</v>
      </c>
    </row>
    <row r="59" spans="1:5">
      <c r="D59">
        <v>4.75</v>
      </c>
    </row>
    <row r="60" spans="1:5">
      <c r="D60">
        <v>4.125</v>
      </c>
    </row>
    <row r="62" spans="1:5">
      <c r="A62" t="s">
        <v>1362</v>
      </c>
      <c r="B62">
        <f>TTEST(B33:B56,E33:E53,2,3)</f>
        <v>0.93279007494514055</v>
      </c>
      <c r="C62">
        <f>TTEST(C33:C55,E33:E53,2,3)</f>
        <v>0.8182960111235591</v>
      </c>
      <c r="D62">
        <f>TTEST(D33:D60,E33:E52,2,3)</f>
        <v>0.12988119308032411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A535C-4B20-4F49-8AD7-B19ACD423865}">
  <dimension ref="A1:N62"/>
  <sheetViews>
    <sheetView workbookViewId="0">
      <selection activeCell="C30" sqref="C30"/>
    </sheetView>
  </sheetViews>
  <sheetFormatPr baseColWidth="10" defaultRowHeight="16"/>
  <sheetData>
    <row r="1" spans="1:14">
      <c r="A1" t="s">
        <v>1360</v>
      </c>
      <c r="H1" t="s">
        <v>1102</v>
      </c>
    </row>
    <row r="2" spans="1:14">
      <c r="B2" t="s">
        <v>1356</v>
      </c>
      <c r="C2" t="s">
        <v>1326</v>
      </c>
      <c r="D2" t="s">
        <v>1329</v>
      </c>
      <c r="E2" t="s">
        <v>1354</v>
      </c>
    </row>
    <row r="3" spans="1:14" ht="17" thickBot="1">
      <c r="B3" s="49">
        <v>4.38</v>
      </c>
      <c r="C3" s="49">
        <v>5</v>
      </c>
      <c r="D3">
        <v>4</v>
      </c>
      <c r="E3">
        <v>3</v>
      </c>
      <c r="H3" t="s">
        <v>1103</v>
      </c>
    </row>
    <row r="4" spans="1:14">
      <c r="B4" s="50">
        <v>4.63</v>
      </c>
      <c r="C4" s="50">
        <v>5.25</v>
      </c>
      <c r="D4">
        <v>4.625</v>
      </c>
      <c r="E4">
        <v>3.625</v>
      </c>
      <c r="H4" s="8" t="s">
        <v>1104</v>
      </c>
      <c r="I4" s="8" t="s">
        <v>1105</v>
      </c>
      <c r="J4" s="8" t="s">
        <v>1106</v>
      </c>
      <c r="K4" s="8" t="s">
        <v>1107</v>
      </c>
      <c r="L4" s="8" t="s">
        <v>1108</v>
      </c>
    </row>
    <row r="5" spans="1:14">
      <c r="B5" s="50">
        <v>3</v>
      </c>
      <c r="C5" s="50">
        <v>2.5</v>
      </c>
      <c r="D5">
        <v>5</v>
      </c>
      <c r="E5">
        <v>3.25</v>
      </c>
      <c r="H5" s="6" t="s">
        <v>1109</v>
      </c>
      <c r="I5" s="6">
        <v>23</v>
      </c>
      <c r="J5" s="6">
        <v>103.68999999999998</v>
      </c>
      <c r="K5" s="6">
        <v>4.5082608695652171</v>
      </c>
      <c r="L5" s="6">
        <v>1.8110513833992095</v>
      </c>
    </row>
    <row r="6" spans="1:14">
      <c r="B6" s="50">
        <v>4</v>
      </c>
      <c r="C6" s="50">
        <v>4.63</v>
      </c>
      <c r="D6">
        <v>5.25</v>
      </c>
      <c r="E6">
        <v>4.25</v>
      </c>
      <c r="H6" s="6" t="s">
        <v>1110</v>
      </c>
      <c r="I6" s="6">
        <v>26</v>
      </c>
      <c r="J6" s="6">
        <v>117.66999999999999</v>
      </c>
      <c r="K6" s="6">
        <v>4.5257692307692299</v>
      </c>
      <c r="L6" s="6">
        <v>1.1727933846153882</v>
      </c>
    </row>
    <row r="7" spans="1:14">
      <c r="B7" s="50">
        <v>3.25</v>
      </c>
      <c r="C7" s="50">
        <v>2.75</v>
      </c>
      <c r="D7">
        <v>3.125</v>
      </c>
      <c r="E7">
        <v>4.875</v>
      </c>
      <c r="H7" s="6" t="s">
        <v>1111</v>
      </c>
      <c r="I7" s="6">
        <v>17</v>
      </c>
      <c r="J7" s="6">
        <v>75.75</v>
      </c>
      <c r="K7" s="6">
        <v>4.4558823529411766</v>
      </c>
      <c r="L7" s="6">
        <v>1.003791360294116</v>
      </c>
    </row>
    <row r="8" spans="1:14" ht="17" thickBot="1">
      <c r="B8" s="50">
        <v>5.88</v>
      </c>
      <c r="C8" s="50">
        <v>4.75</v>
      </c>
      <c r="D8">
        <v>4.25</v>
      </c>
      <c r="E8">
        <v>3.75</v>
      </c>
      <c r="H8" s="7" t="s">
        <v>1357</v>
      </c>
      <c r="I8" s="7">
        <v>13</v>
      </c>
      <c r="J8" s="7">
        <v>48.75</v>
      </c>
      <c r="K8" s="7">
        <v>3.75</v>
      </c>
      <c r="L8" s="7">
        <v>0.96875</v>
      </c>
    </row>
    <row r="9" spans="1:14">
      <c r="B9" s="50">
        <v>3.5</v>
      </c>
      <c r="C9" s="50">
        <v>5.75</v>
      </c>
      <c r="D9">
        <v>4.75</v>
      </c>
      <c r="E9">
        <v>2</v>
      </c>
    </row>
    <row r="10" spans="1:14">
      <c r="B10" s="50">
        <v>2</v>
      </c>
      <c r="C10" s="50">
        <v>5.13</v>
      </c>
      <c r="D10">
        <v>5.5</v>
      </c>
      <c r="E10">
        <v>2.875</v>
      </c>
    </row>
    <row r="11" spans="1:14" ht="17" thickBot="1">
      <c r="B11" s="50">
        <v>4.88</v>
      </c>
      <c r="C11" s="50">
        <v>4.25</v>
      </c>
      <c r="D11">
        <v>6</v>
      </c>
      <c r="E11">
        <v>5.75</v>
      </c>
      <c r="H11" t="s">
        <v>1112</v>
      </c>
    </row>
    <row r="12" spans="1:14">
      <c r="B12" s="50">
        <v>4</v>
      </c>
      <c r="C12" s="50">
        <v>3</v>
      </c>
      <c r="D12">
        <v>3</v>
      </c>
      <c r="E12">
        <v>4</v>
      </c>
      <c r="H12" s="8" t="s">
        <v>1113</v>
      </c>
      <c r="I12" s="8" t="s">
        <v>1114</v>
      </c>
      <c r="J12" s="8" t="s">
        <v>1115</v>
      </c>
      <c r="K12" s="8" t="s">
        <v>1116</v>
      </c>
      <c r="L12" s="8" t="s">
        <v>1117</v>
      </c>
      <c r="M12" s="8" t="s">
        <v>1118</v>
      </c>
      <c r="N12" s="8" t="s">
        <v>1119</v>
      </c>
    </row>
    <row r="13" spans="1:14">
      <c r="B13" s="50">
        <v>5.63</v>
      </c>
      <c r="C13" s="50">
        <v>2.38</v>
      </c>
      <c r="D13">
        <v>4.375</v>
      </c>
      <c r="E13">
        <v>2.875</v>
      </c>
      <c r="H13" s="6" t="s">
        <v>1120</v>
      </c>
      <c r="I13" s="6">
        <v>6.1880991344939957</v>
      </c>
      <c r="J13" s="6">
        <v>3</v>
      </c>
      <c r="K13" s="6">
        <v>2.0626997114979986</v>
      </c>
      <c r="L13" s="6">
        <v>1.597363674118631</v>
      </c>
      <c r="M13" s="6">
        <v>0.19713036519859825</v>
      </c>
      <c r="N13" s="6">
        <v>2.7265891562567068</v>
      </c>
    </row>
    <row r="14" spans="1:14">
      <c r="B14" s="50">
        <v>2.38</v>
      </c>
      <c r="C14" s="50">
        <v>5.25</v>
      </c>
      <c r="D14">
        <v>2.625</v>
      </c>
      <c r="E14">
        <v>4</v>
      </c>
      <c r="H14" s="6" t="s">
        <v>1121</v>
      </c>
      <c r="I14" s="6">
        <v>96.848626814873114</v>
      </c>
      <c r="J14" s="6">
        <v>75</v>
      </c>
      <c r="K14" s="6">
        <v>1.2913150241983082</v>
      </c>
      <c r="L14" s="6"/>
      <c r="M14" s="6"/>
      <c r="N14" s="6"/>
    </row>
    <row r="15" spans="1:14">
      <c r="B15" s="50">
        <v>5.38</v>
      </c>
      <c r="C15" s="50">
        <v>5.75</v>
      </c>
      <c r="D15">
        <v>5.25</v>
      </c>
      <c r="E15">
        <v>4.5</v>
      </c>
      <c r="H15" s="6"/>
      <c r="I15" s="6"/>
      <c r="J15" s="6"/>
      <c r="K15" s="6"/>
      <c r="L15" s="6"/>
      <c r="M15" s="6"/>
      <c r="N15" s="6"/>
    </row>
    <row r="16" spans="1:14" ht="17" thickBot="1">
      <c r="B16" s="50">
        <v>5.88</v>
      </c>
      <c r="C16" s="50">
        <v>3.38</v>
      </c>
      <c r="D16">
        <v>3.5</v>
      </c>
      <c r="H16" s="7" t="s">
        <v>1122</v>
      </c>
      <c r="I16" s="7">
        <v>103.03672594936711</v>
      </c>
      <c r="J16" s="7">
        <v>78</v>
      </c>
      <c r="K16" s="7"/>
      <c r="L16" s="7"/>
      <c r="M16" s="7"/>
      <c r="N16" s="7"/>
    </row>
    <row r="17" spans="1:4">
      <c r="B17" s="50">
        <v>5.38</v>
      </c>
      <c r="C17" s="50">
        <v>4.5</v>
      </c>
      <c r="D17">
        <v>4.125</v>
      </c>
    </row>
    <row r="18" spans="1:4">
      <c r="B18" s="50">
        <v>5.38</v>
      </c>
      <c r="C18" s="50">
        <v>6</v>
      </c>
      <c r="D18">
        <v>6</v>
      </c>
    </row>
    <row r="19" spans="1:4">
      <c r="B19" s="50">
        <v>5.38</v>
      </c>
      <c r="C19" s="50">
        <v>5.88</v>
      </c>
      <c r="D19">
        <v>4.375</v>
      </c>
    </row>
    <row r="20" spans="1:4">
      <c r="B20" s="50">
        <v>6</v>
      </c>
      <c r="C20" s="50">
        <v>4.88</v>
      </c>
    </row>
    <row r="21" spans="1:4">
      <c r="B21" s="50">
        <v>5.63</v>
      </c>
      <c r="C21" s="50">
        <v>5</v>
      </c>
    </row>
    <row r="22" spans="1:4">
      <c r="B22" s="50">
        <v>5.75</v>
      </c>
      <c r="C22" s="50">
        <v>3.75</v>
      </c>
    </row>
    <row r="23" spans="1:4">
      <c r="B23" s="50">
        <v>1.5</v>
      </c>
      <c r="C23" s="50">
        <v>3.25</v>
      </c>
    </row>
    <row r="24" spans="1:4">
      <c r="B24" s="50">
        <v>5.63</v>
      </c>
      <c r="C24" s="50">
        <v>4.75</v>
      </c>
    </row>
    <row r="25" spans="1:4">
      <c r="B25" s="50">
        <v>4.25</v>
      </c>
      <c r="C25" s="50">
        <v>4.75</v>
      </c>
    </row>
    <row r="26" spans="1:4">
      <c r="C26" s="50">
        <v>4.13</v>
      </c>
    </row>
    <row r="27" spans="1:4">
      <c r="C27" s="50">
        <v>5.88</v>
      </c>
    </row>
    <row r="28" spans="1:4">
      <c r="C28" s="50">
        <v>5.13</v>
      </c>
    </row>
    <row r="30" spans="1:4">
      <c r="A30" t="s">
        <v>1358</v>
      </c>
      <c r="B30">
        <f>TTEST(B3:B26,E3:E15,2,3)</f>
        <v>6.1759726336238066E-2</v>
      </c>
      <c r="C30">
        <f>TTEST(C3:C28,E3:E15,2,3)</f>
        <v>3.3541007202716508E-2</v>
      </c>
      <c r="D30">
        <f>TTEST(D3:D19,E3:E15,2,3)</f>
        <v>6.4307653268256257E-2</v>
      </c>
    </row>
    <row r="33" spans="1:14">
      <c r="A33" t="s">
        <v>1350</v>
      </c>
      <c r="B33">
        <v>3.625</v>
      </c>
      <c r="C33">
        <v>6</v>
      </c>
      <c r="D33">
        <v>5.875</v>
      </c>
      <c r="E33">
        <v>1.875</v>
      </c>
      <c r="H33" t="s">
        <v>1102</v>
      </c>
    </row>
    <row r="34" spans="1:14">
      <c r="B34">
        <v>3.375</v>
      </c>
      <c r="C34">
        <v>3.75</v>
      </c>
      <c r="D34">
        <v>5.25</v>
      </c>
      <c r="E34">
        <v>5.5</v>
      </c>
    </row>
    <row r="35" spans="1:14" ht="17" thickBot="1">
      <c r="B35">
        <v>5</v>
      </c>
      <c r="C35">
        <v>3.625</v>
      </c>
      <c r="D35">
        <v>4.5</v>
      </c>
      <c r="E35">
        <v>2</v>
      </c>
      <c r="H35" t="s">
        <v>1103</v>
      </c>
    </row>
    <row r="36" spans="1:14">
      <c r="B36">
        <v>3.375</v>
      </c>
      <c r="C36">
        <v>3.125</v>
      </c>
      <c r="D36">
        <v>3.625</v>
      </c>
      <c r="E36">
        <v>5.75</v>
      </c>
      <c r="H36" s="8" t="s">
        <v>1104</v>
      </c>
      <c r="I36" s="8" t="s">
        <v>1105</v>
      </c>
      <c r="J36" s="8" t="s">
        <v>1106</v>
      </c>
      <c r="K36" s="8" t="s">
        <v>1107</v>
      </c>
      <c r="L36" s="8" t="s">
        <v>1108</v>
      </c>
    </row>
    <row r="37" spans="1:14">
      <c r="B37">
        <v>4.625</v>
      </c>
      <c r="C37">
        <v>2</v>
      </c>
      <c r="D37">
        <v>3.25</v>
      </c>
      <c r="E37">
        <v>4.375</v>
      </c>
      <c r="H37" s="6" t="s">
        <v>1109</v>
      </c>
      <c r="I37" s="6">
        <v>24</v>
      </c>
      <c r="J37" s="6">
        <v>99.5</v>
      </c>
      <c r="K37" s="6">
        <v>4.145833333333333</v>
      </c>
      <c r="L37" s="6">
        <v>0.8432971014492745</v>
      </c>
    </row>
    <row r="38" spans="1:14">
      <c r="B38">
        <v>5.5</v>
      </c>
      <c r="C38">
        <v>3.875</v>
      </c>
      <c r="D38">
        <v>3.5</v>
      </c>
      <c r="E38">
        <v>1.75</v>
      </c>
      <c r="H38" s="6" t="s">
        <v>1110</v>
      </c>
      <c r="I38" s="6">
        <v>23</v>
      </c>
      <c r="J38" s="6">
        <v>88.125</v>
      </c>
      <c r="K38" s="6">
        <v>3.8315217391304346</v>
      </c>
      <c r="L38" s="6">
        <v>1.8360918972332017</v>
      </c>
    </row>
    <row r="39" spans="1:14">
      <c r="B39">
        <v>3.875</v>
      </c>
      <c r="C39">
        <v>2.375</v>
      </c>
      <c r="D39">
        <v>3.75</v>
      </c>
      <c r="E39">
        <v>1.625</v>
      </c>
      <c r="H39" s="6" t="s">
        <v>1111</v>
      </c>
      <c r="I39" s="6">
        <v>28</v>
      </c>
      <c r="J39" s="6">
        <v>122</v>
      </c>
      <c r="K39" s="6">
        <v>4.3571428571428568</v>
      </c>
      <c r="L39" s="6">
        <v>0.95105820105820171</v>
      </c>
    </row>
    <row r="40" spans="1:14" ht="17" thickBot="1">
      <c r="B40">
        <v>2.625</v>
      </c>
      <c r="C40">
        <v>4.5</v>
      </c>
      <c r="D40">
        <v>5.375</v>
      </c>
      <c r="E40">
        <v>4</v>
      </c>
      <c r="H40" s="7" t="s">
        <v>1357</v>
      </c>
      <c r="I40" s="7">
        <v>21</v>
      </c>
      <c r="J40" s="7">
        <v>81.25</v>
      </c>
      <c r="K40" s="7">
        <v>3.8690476190476191</v>
      </c>
      <c r="L40" s="7">
        <v>1.9741815476190481</v>
      </c>
    </row>
    <row r="41" spans="1:14">
      <c r="B41">
        <v>4</v>
      </c>
      <c r="C41">
        <v>5.125</v>
      </c>
      <c r="D41">
        <v>5</v>
      </c>
      <c r="E41">
        <v>4.375</v>
      </c>
    </row>
    <row r="42" spans="1:14">
      <c r="B42">
        <v>4.125</v>
      </c>
      <c r="C42">
        <v>4.5</v>
      </c>
      <c r="D42">
        <v>3</v>
      </c>
      <c r="E42">
        <v>3.75</v>
      </c>
    </row>
    <row r="43" spans="1:14" ht="17" thickBot="1">
      <c r="B43">
        <v>4.5</v>
      </c>
      <c r="C43">
        <v>5.125</v>
      </c>
      <c r="D43">
        <v>4</v>
      </c>
      <c r="E43">
        <v>4.625</v>
      </c>
      <c r="H43" t="s">
        <v>1112</v>
      </c>
    </row>
    <row r="44" spans="1:14">
      <c r="B44">
        <v>4.875</v>
      </c>
      <c r="C44">
        <v>3.5</v>
      </c>
      <c r="D44">
        <v>3.25</v>
      </c>
      <c r="E44">
        <v>5.875</v>
      </c>
      <c r="H44" s="8" t="s">
        <v>1113</v>
      </c>
      <c r="I44" s="8" t="s">
        <v>1114</v>
      </c>
      <c r="J44" s="8" t="s">
        <v>1115</v>
      </c>
      <c r="K44" s="8" t="s">
        <v>1116</v>
      </c>
      <c r="L44" s="8" t="s">
        <v>1117</v>
      </c>
      <c r="M44" s="8" t="s">
        <v>1118</v>
      </c>
      <c r="N44" s="8" t="s">
        <v>1119</v>
      </c>
    </row>
    <row r="45" spans="1:14">
      <c r="B45">
        <v>5.25</v>
      </c>
      <c r="C45">
        <v>4.375</v>
      </c>
      <c r="D45">
        <v>5.125</v>
      </c>
      <c r="E45">
        <v>4.125</v>
      </c>
      <c r="H45" s="6" t="s">
        <v>1120</v>
      </c>
      <c r="I45" s="6">
        <v>4.6024672861671689</v>
      </c>
      <c r="J45" s="6">
        <v>3</v>
      </c>
      <c r="K45" s="6">
        <v>1.5341557620557229</v>
      </c>
      <c r="L45" s="6">
        <v>1.1295718772917871</v>
      </c>
      <c r="M45" s="6">
        <v>0.34132607618372218</v>
      </c>
      <c r="N45" s="6">
        <v>2.7035940413644344</v>
      </c>
    </row>
    <row r="46" spans="1:14">
      <c r="B46">
        <v>4.375</v>
      </c>
      <c r="C46">
        <v>2.25</v>
      </c>
      <c r="D46">
        <v>3.75</v>
      </c>
      <c r="E46">
        <v>4.375</v>
      </c>
      <c r="H46" s="6" t="s">
        <v>1121</v>
      </c>
      <c r="I46" s="6">
        <v>124.95205745341615</v>
      </c>
      <c r="J46" s="6">
        <v>92</v>
      </c>
      <c r="K46" s="6">
        <v>1.3581745375371319</v>
      </c>
      <c r="L46" s="6"/>
      <c r="M46" s="6"/>
      <c r="N46" s="6"/>
    </row>
    <row r="47" spans="1:14">
      <c r="B47">
        <v>4.375</v>
      </c>
      <c r="C47">
        <v>5.25</v>
      </c>
      <c r="D47">
        <v>5.875</v>
      </c>
      <c r="E47">
        <v>6</v>
      </c>
      <c r="H47" s="6"/>
      <c r="I47" s="6"/>
      <c r="J47" s="6"/>
      <c r="K47" s="6"/>
      <c r="L47" s="6"/>
      <c r="M47" s="6"/>
      <c r="N47" s="6"/>
    </row>
    <row r="48" spans="1:14" ht="17" thickBot="1">
      <c r="B48">
        <v>3.25</v>
      </c>
      <c r="C48">
        <v>3.5</v>
      </c>
      <c r="D48">
        <v>5.875</v>
      </c>
      <c r="E48">
        <v>3.25</v>
      </c>
      <c r="H48" s="7" t="s">
        <v>1122</v>
      </c>
      <c r="I48" s="7">
        <v>129.55452473958331</v>
      </c>
      <c r="J48" s="7">
        <v>95</v>
      </c>
      <c r="K48" s="7"/>
      <c r="L48" s="7"/>
      <c r="M48" s="7"/>
      <c r="N48" s="7"/>
    </row>
    <row r="49" spans="1:5">
      <c r="B49">
        <v>4.625</v>
      </c>
      <c r="C49">
        <v>3.875</v>
      </c>
      <c r="D49">
        <v>5.375</v>
      </c>
      <c r="E49">
        <v>2.125</v>
      </c>
    </row>
    <row r="50" spans="1:5">
      <c r="B50">
        <v>3</v>
      </c>
      <c r="C50">
        <v>4.125</v>
      </c>
      <c r="D50">
        <v>4.375</v>
      </c>
      <c r="E50">
        <v>5.25</v>
      </c>
    </row>
    <row r="51" spans="1:5">
      <c r="B51">
        <v>4.375</v>
      </c>
      <c r="C51">
        <v>0.25</v>
      </c>
      <c r="D51">
        <v>3.875</v>
      </c>
      <c r="E51">
        <v>4.125</v>
      </c>
    </row>
    <row r="52" spans="1:5">
      <c r="B52">
        <v>5.5</v>
      </c>
      <c r="C52">
        <v>5.625</v>
      </c>
      <c r="D52">
        <v>3.5</v>
      </c>
      <c r="E52">
        <v>3.5</v>
      </c>
    </row>
    <row r="53" spans="1:5">
      <c r="B53">
        <v>4.75</v>
      </c>
      <c r="C53">
        <v>2.5</v>
      </c>
      <c r="D53">
        <v>3</v>
      </c>
      <c r="E53">
        <v>3</v>
      </c>
    </row>
    <row r="54" spans="1:5">
      <c r="B54">
        <v>5.125</v>
      </c>
      <c r="C54">
        <v>3.5</v>
      </c>
      <c r="D54">
        <v>5.25</v>
      </c>
    </row>
    <row r="55" spans="1:5">
      <c r="B55">
        <v>3.375</v>
      </c>
      <c r="C55">
        <v>5.375</v>
      </c>
      <c r="D55">
        <v>3.375</v>
      </c>
    </row>
    <row r="56" spans="1:5">
      <c r="B56">
        <v>2</v>
      </c>
      <c r="D56">
        <v>3.75</v>
      </c>
    </row>
    <row r="57" spans="1:5">
      <c r="D57">
        <v>5.25</v>
      </c>
    </row>
    <row r="58" spans="1:5">
      <c r="D58">
        <v>5.375</v>
      </c>
    </row>
    <row r="59" spans="1:5">
      <c r="D59">
        <v>4.75</v>
      </c>
    </row>
    <row r="60" spans="1:5">
      <c r="D60">
        <v>3.125</v>
      </c>
    </row>
    <row r="62" spans="1:5">
      <c r="A62" t="s">
        <v>1359</v>
      </c>
      <c r="B62">
        <f>TTEST(B33:B56,E33:E53,2,3)</f>
        <v>0.44655448107445794</v>
      </c>
      <c r="C62">
        <f>TTEST(C33:C55,E33:E53,2,3)</f>
        <v>0.92871971178497748</v>
      </c>
      <c r="D62">
        <f>TTEST(D33:D60,E33:E53,2,3)</f>
        <v>0.18145870630003436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33704-0FB6-BE4C-A0A7-E146CC006033}">
  <sheetPr filterMode="1"/>
  <dimension ref="A1:D177"/>
  <sheetViews>
    <sheetView topLeftCell="A22" workbookViewId="0">
      <selection activeCell="G1" sqref="G1:J45"/>
    </sheetView>
  </sheetViews>
  <sheetFormatPr baseColWidth="10" defaultRowHeight="16"/>
  <sheetData>
    <row r="1" spans="1:4">
      <c r="A1" s="45" t="s">
        <v>803</v>
      </c>
      <c r="D1">
        <f>SUM(B1:C1)</f>
        <v>0</v>
      </c>
    </row>
    <row r="2" spans="1:4">
      <c r="A2" t="s">
        <v>949</v>
      </c>
      <c r="B2">
        <v>1</v>
      </c>
      <c r="D2">
        <f t="shared" ref="D2:D4" si="0">SUM(B2:C2)</f>
        <v>1</v>
      </c>
    </row>
    <row r="3" spans="1:4">
      <c r="A3" t="s">
        <v>265</v>
      </c>
      <c r="B3">
        <v>1</v>
      </c>
      <c r="D3">
        <f t="shared" si="0"/>
        <v>1</v>
      </c>
    </row>
    <row r="4" spans="1:4">
      <c r="A4" t="s">
        <v>383</v>
      </c>
      <c r="B4">
        <v>2</v>
      </c>
      <c r="D4">
        <f t="shared" si="0"/>
        <v>2</v>
      </c>
    </row>
    <row r="5" spans="1:4" hidden="1">
      <c r="A5" t="s">
        <v>383</v>
      </c>
    </row>
    <row r="6" spans="1:4">
      <c r="A6" s="45" t="s">
        <v>812</v>
      </c>
      <c r="D6">
        <f t="shared" ref="D6:D8" si="1">SUM(B6:C6)</f>
        <v>0</v>
      </c>
    </row>
    <row r="7" spans="1:4">
      <c r="A7" t="s">
        <v>772</v>
      </c>
      <c r="B7">
        <v>1</v>
      </c>
      <c r="D7">
        <f t="shared" si="1"/>
        <v>1</v>
      </c>
    </row>
    <row r="8" spans="1:4">
      <c r="A8" t="s">
        <v>658</v>
      </c>
      <c r="B8">
        <v>2</v>
      </c>
      <c r="D8">
        <f t="shared" si="1"/>
        <v>2</v>
      </c>
    </row>
    <row r="9" spans="1:4" hidden="1">
      <c r="A9" t="s">
        <v>658</v>
      </c>
    </row>
    <row r="10" spans="1:4">
      <c r="A10" t="s">
        <v>391</v>
      </c>
      <c r="B10">
        <v>1</v>
      </c>
      <c r="D10">
        <f t="shared" ref="D10:D12" si="2">SUM(B10:C10)</f>
        <v>1</v>
      </c>
    </row>
    <row r="11" spans="1:4">
      <c r="A11" t="s">
        <v>968</v>
      </c>
      <c r="B11">
        <v>1</v>
      </c>
      <c r="D11">
        <f t="shared" si="2"/>
        <v>1</v>
      </c>
    </row>
    <row r="12" spans="1:4">
      <c r="A12" t="s">
        <v>227</v>
      </c>
      <c r="B12">
        <v>2</v>
      </c>
      <c r="D12">
        <f t="shared" si="2"/>
        <v>2</v>
      </c>
    </row>
    <row r="13" spans="1:4" hidden="1">
      <c r="A13" t="s">
        <v>227</v>
      </c>
    </row>
    <row r="14" spans="1:4">
      <c r="A14" t="s">
        <v>295</v>
      </c>
      <c r="B14">
        <v>1</v>
      </c>
      <c r="D14">
        <f t="shared" ref="D14:D16" si="3">SUM(B14:C14)</f>
        <v>1</v>
      </c>
    </row>
    <row r="15" spans="1:4">
      <c r="A15" s="45" t="s">
        <v>983</v>
      </c>
      <c r="D15">
        <f t="shared" si="3"/>
        <v>0</v>
      </c>
    </row>
    <row r="16" spans="1:4">
      <c r="A16" s="45" t="s">
        <v>510</v>
      </c>
      <c r="D16">
        <f t="shared" si="3"/>
        <v>0</v>
      </c>
    </row>
    <row r="17" spans="1:4" hidden="1">
      <c r="A17" t="s">
        <v>510</v>
      </c>
    </row>
    <row r="18" spans="1:4" hidden="1">
      <c r="A18" t="s">
        <v>510</v>
      </c>
    </row>
    <row r="19" spans="1:4" hidden="1">
      <c r="A19" t="s">
        <v>510</v>
      </c>
    </row>
    <row r="20" spans="1:4">
      <c r="A20" t="s">
        <v>492</v>
      </c>
      <c r="B20">
        <v>2</v>
      </c>
      <c r="D20">
        <f>SUM(B20:C20)</f>
        <v>2</v>
      </c>
    </row>
    <row r="21" spans="1:4" hidden="1">
      <c r="A21" t="s">
        <v>492</v>
      </c>
    </row>
    <row r="22" spans="1:4">
      <c r="A22" t="s">
        <v>702</v>
      </c>
      <c r="B22">
        <v>1</v>
      </c>
      <c r="D22">
        <f t="shared" ref="D22:D23" si="4">SUM(B22:C22)</f>
        <v>1</v>
      </c>
    </row>
    <row r="23" spans="1:4">
      <c r="A23" t="s">
        <v>725</v>
      </c>
      <c r="B23">
        <v>4</v>
      </c>
      <c r="D23">
        <f t="shared" si="4"/>
        <v>4</v>
      </c>
    </row>
    <row r="24" spans="1:4" hidden="1">
      <c r="A24" t="s">
        <v>844</v>
      </c>
    </row>
    <row r="25" spans="1:4" hidden="1">
      <c r="A25" t="s">
        <v>844</v>
      </c>
    </row>
    <row r="26" spans="1:4" hidden="1">
      <c r="A26" t="s">
        <v>844</v>
      </c>
    </row>
    <row r="27" spans="1:4">
      <c r="A27" t="s">
        <v>325</v>
      </c>
      <c r="B27">
        <v>1</v>
      </c>
      <c r="D27">
        <f t="shared" ref="D27:D29" si="5">SUM(B27:C27)</f>
        <v>1</v>
      </c>
    </row>
    <row r="28" spans="1:4">
      <c r="A28" s="45" t="s">
        <v>879</v>
      </c>
      <c r="D28">
        <f t="shared" si="5"/>
        <v>0</v>
      </c>
    </row>
    <row r="29" spans="1:4">
      <c r="A29" t="s">
        <v>608</v>
      </c>
      <c r="B29">
        <v>4</v>
      </c>
      <c r="C29">
        <v>1</v>
      </c>
      <c r="D29">
        <f t="shared" si="5"/>
        <v>5</v>
      </c>
    </row>
    <row r="30" spans="1:4" hidden="1">
      <c r="A30" t="s">
        <v>260</v>
      </c>
    </row>
    <row r="31" spans="1:4" hidden="1">
      <c r="A31" t="s">
        <v>260</v>
      </c>
    </row>
    <row r="32" spans="1:4" hidden="1">
      <c r="A32" t="s">
        <v>260</v>
      </c>
    </row>
    <row r="33" spans="1:4">
      <c r="A33" t="s">
        <v>133</v>
      </c>
      <c r="B33">
        <v>3</v>
      </c>
      <c r="D33">
        <f>SUM(B33:C33)</f>
        <v>3</v>
      </c>
    </row>
    <row r="34" spans="1:4" hidden="1">
      <c r="A34" t="s">
        <v>133</v>
      </c>
    </row>
    <row r="35" spans="1:4" hidden="1">
      <c r="A35" t="s">
        <v>133</v>
      </c>
    </row>
    <row r="36" spans="1:4">
      <c r="A36" s="45" t="s">
        <v>599</v>
      </c>
      <c r="D36">
        <f t="shared" ref="D36:D38" si="6">SUM(B36:C36)</f>
        <v>0</v>
      </c>
    </row>
    <row r="37" spans="1:4">
      <c r="A37" t="s">
        <v>1186</v>
      </c>
      <c r="B37">
        <v>1</v>
      </c>
      <c r="D37">
        <f t="shared" si="6"/>
        <v>1</v>
      </c>
    </row>
    <row r="38" spans="1:4">
      <c r="A38" t="s">
        <v>138</v>
      </c>
      <c r="B38">
        <v>2</v>
      </c>
      <c r="D38">
        <f t="shared" si="6"/>
        <v>2</v>
      </c>
    </row>
    <row r="39" spans="1:4" hidden="1">
      <c r="A39" t="s">
        <v>138</v>
      </c>
    </row>
    <row r="40" spans="1:4">
      <c r="A40" t="s">
        <v>117</v>
      </c>
      <c r="B40">
        <v>1</v>
      </c>
      <c r="D40">
        <f t="shared" ref="D40:D41" si="7">SUM(B40:C40)</f>
        <v>1</v>
      </c>
    </row>
    <row r="41" spans="1:4">
      <c r="A41" t="s">
        <v>185</v>
      </c>
      <c r="B41">
        <v>4</v>
      </c>
      <c r="D41">
        <f t="shared" si="7"/>
        <v>4</v>
      </c>
    </row>
    <row r="42" spans="1:4" hidden="1">
      <c r="A42" t="s">
        <v>185</v>
      </c>
    </row>
    <row r="43" spans="1:4" hidden="1">
      <c r="A43" t="s">
        <v>185</v>
      </c>
    </row>
    <row r="44" spans="1:4" hidden="1">
      <c r="A44" t="s">
        <v>185</v>
      </c>
    </row>
    <row r="45" spans="1:4">
      <c r="A45" t="s">
        <v>640</v>
      </c>
      <c r="B45">
        <v>3</v>
      </c>
      <c r="D45">
        <f>SUM(B45:C45)</f>
        <v>3</v>
      </c>
    </row>
    <row r="46" spans="1:4" hidden="1">
      <c r="A46" t="s">
        <v>640</v>
      </c>
    </row>
    <row r="47" spans="1:4" hidden="1">
      <c r="A47" t="s">
        <v>640</v>
      </c>
    </row>
    <row r="48" spans="1:4">
      <c r="A48" s="45" t="s">
        <v>892</v>
      </c>
      <c r="D48">
        <f t="shared" ref="D48:D55" si="8">SUM(B48:C48)</f>
        <v>0</v>
      </c>
    </row>
    <row r="49" spans="1:4">
      <c r="A49" s="45" t="s">
        <v>420</v>
      </c>
      <c r="D49">
        <f t="shared" si="8"/>
        <v>0</v>
      </c>
    </row>
    <row r="50" spans="1:4">
      <c r="A50" s="45" t="s">
        <v>450</v>
      </c>
      <c r="D50">
        <f t="shared" si="8"/>
        <v>0</v>
      </c>
    </row>
    <row r="51" spans="1:4">
      <c r="A51" t="s">
        <v>480</v>
      </c>
      <c r="B51">
        <v>1</v>
      </c>
      <c r="D51">
        <f t="shared" si="8"/>
        <v>1</v>
      </c>
    </row>
    <row r="52" spans="1:4">
      <c r="A52" t="s">
        <v>211</v>
      </c>
      <c r="B52">
        <v>1</v>
      </c>
      <c r="D52">
        <f t="shared" si="8"/>
        <v>1</v>
      </c>
    </row>
    <row r="53" spans="1:4">
      <c r="A53" t="s">
        <v>883</v>
      </c>
      <c r="B53">
        <v>1</v>
      </c>
      <c r="D53">
        <f t="shared" si="8"/>
        <v>1</v>
      </c>
    </row>
    <row r="54" spans="1:4">
      <c r="A54" s="45" t="s">
        <v>651</v>
      </c>
      <c r="D54">
        <f t="shared" si="8"/>
        <v>0</v>
      </c>
    </row>
    <row r="55" spans="1:4">
      <c r="A55" t="s">
        <v>254</v>
      </c>
      <c r="B55">
        <v>1</v>
      </c>
      <c r="D55">
        <f t="shared" si="8"/>
        <v>1</v>
      </c>
    </row>
    <row r="56" spans="1:4" hidden="1">
      <c r="A56" t="s">
        <v>254</v>
      </c>
    </row>
    <row r="57" spans="1:4" hidden="1">
      <c r="A57" t="s">
        <v>254</v>
      </c>
    </row>
    <row r="58" spans="1:4" hidden="1">
      <c r="A58" t="s">
        <v>254</v>
      </c>
    </row>
    <row r="59" spans="1:4" hidden="1">
      <c r="A59" t="s">
        <v>254</v>
      </c>
    </row>
    <row r="60" spans="1:4" hidden="1">
      <c r="A60" t="s">
        <v>254</v>
      </c>
    </row>
    <row r="61" spans="1:4" hidden="1">
      <c r="A61" t="s">
        <v>254</v>
      </c>
    </row>
    <row r="62" spans="1:4" hidden="1">
      <c r="A62" t="s">
        <v>254</v>
      </c>
    </row>
    <row r="63" spans="1:4" hidden="1">
      <c r="A63" t="s">
        <v>254</v>
      </c>
    </row>
    <row r="64" spans="1:4" hidden="1">
      <c r="A64" t="s">
        <v>254</v>
      </c>
    </row>
    <row r="65" spans="1:4" hidden="1">
      <c r="A65" t="s">
        <v>254</v>
      </c>
    </row>
    <row r="66" spans="1:4">
      <c r="A66" t="s">
        <v>58</v>
      </c>
      <c r="B66">
        <v>24</v>
      </c>
      <c r="D66">
        <f>SUM(B66:C66)</f>
        <v>24</v>
      </c>
    </row>
    <row r="67" spans="1:4" hidden="1">
      <c r="A67" t="s">
        <v>58</v>
      </c>
    </row>
    <row r="68" spans="1:4" hidden="1">
      <c r="A68" t="s">
        <v>58</v>
      </c>
    </row>
    <row r="69" spans="1:4" hidden="1">
      <c r="A69" t="s">
        <v>58</v>
      </c>
    </row>
    <row r="70" spans="1:4" hidden="1">
      <c r="A70" t="s">
        <v>58</v>
      </c>
    </row>
    <row r="71" spans="1:4" hidden="1">
      <c r="A71" t="s">
        <v>58</v>
      </c>
    </row>
    <row r="72" spans="1:4" hidden="1">
      <c r="A72" t="s">
        <v>58</v>
      </c>
    </row>
    <row r="73" spans="1:4" hidden="1">
      <c r="A73" t="s">
        <v>58</v>
      </c>
    </row>
    <row r="74" spans="1:4" hidden="1">
      <c r="A74" t="s">
        <v>58</v>
      </c>
    </row>
    <row r="75" spans="1:4" hidden="1">
      <c r="A75" t="s">
        <v>58</v>
      </c>
    </row>
    <row r="76" spans="1:4" hidden="1">
      <c r="A76" t="s">
        <v>58</v>
      </c>
    </row>
    <row r="77" spans="1:4" hidden="1">
      <c r="A77" t="s">
        <v>58</v>
      </c>
    </row>
    <row r="78" spans="1:4" hidden="1">
      <c r="A78" t="s">
        <v>58</v>
      </c>
    </row>
    <row r="79" spans="1:4" hidden="1">
      <c r="A79" t="s">
        <v>58</v>
      </c>
    </row>
    <row r="80" spans="1:4" hidden="1">
      <c r="A80" t="s">
        <v>58</v>
      </c>
    </row>
    <row r="81" spans="1:4" hidden="1">
      <c r="A81" t="s">
        <v>58</v>
      </c>
    </row>
    <row r="82" spans="1:4" hidden="1">
      <c r="A82" t="s">
        <v>58</v>
      </c>
    </row>
    <row r="83" spans="1:4" hidden="1">
      <c r="A83" t="s">
        <v>58</v>
      </c>
    </row>
    <row r="84" spans="1:4" hidden="1">
      <c r="A84" t="s">
        <v>58</v>
      </c>
    </row>
    <row r="85" spans="1:4" hidden="1">
      <c r="A85" t="s">
        <v>58</v>
      </c>
    </row>
    <row r="86" spans="1:4" hidden="1">
      <c r="A86" t="s">
        <v>58</v>
      </c>
    </row>
    <row r="87" spans="1:4">
      <c r="A87" s="45" t="s">
        <v>443</v>
      </c>
      <c r="D87">
        <f>SUM(B87:C87)</f>
        <v>0</v>
      </c>
    </row>
    <row r="88" spans="1:4" hidden="1">
      <c r="A88" t="s">
        <v>443</v>
      </c>
    </row>
    <row r="89" spans="1:4">
      <c r="A89" s="45" t="s">
        <v>718</v>
      </c>
      <c r="D89">
        <f t="shared" ref="D89:D91" si="9">SUM(B89:C89)</f>
        <v>0</v>
      </c>
    </row>
    <row r="90" spans="1:4">
      <c r="A90" s="45" t="s">
        <v>666</v>
      </c>
      <c r="D90">
        <f t="shared" si="9"/>
        <v>0</v>
      </c>
    </row>
    <row r="91" spans="1:4">
      <c r="A91" t="s">
        <v>204</v>
      </c>
      <c r="B91">
        <v>1</v>
      </c>
      <c r="D91">
        <f t="shared" si="9"/>
        <v>1</v>
      </c>
    </row>
    <row r="92" spans="1:4" hidden="1">
      <c r="A92" t="s">
        <v>204</v>
      </c>
    </row>
    <row r="93" spans="1:4">
      <c r="A93" s="45" t="s">
        <v>784</v>
      </c>
      <c r="D93">
        <f t="shared" ref="D93:D95" si="10">SUM(B93:C93)</f>
        <v>0</v>
      </c>
    </row>
    <row r="94" spans="1:4">
      <c r="A94" t="s">
        <v>544</v>
      </c>
      <c r="B94">
        <v>1</v>
      </c>
      <c r="D94">
        <f t="shared" si="10"/>
        <v>1</v>
      </c>
    </row>
    <row r="95" spans="1:4">
      <c r="A95" t="s">
        <v>109</v>
      </c>
      <c r="B95">
        <v>26</v>
      </c>
      <c r="C95">
        <v>10</v>
      </c>
      <c r="D95">
        <f t="shared" si="10"/>
        <v>36</v>
      </c>
    </row>
    <row r="96" spans="1:4" hidden="1">
      <c r="A96" t="s">
        <v>109</v>
      </c>
    </row>
    <row r="97" spans="1:1" hidden="1">
      <c r="A97" t="s">
        <v>109</v>
      </c>
    </row>
    <row r="98" spans="1:1" hidden="1">
      <c r="A98" t="s">
        <v>97</v>
      </c>
    </row>
    <row r="99" spans="1:1" hidden="1">
      <c r="A99" t="s">
        <v>109</v>
      </c>
    </row>
    <row r="100" spans="1:1" hidden="1">
      <c r="A100" t="s">
        <v>109</v>
      </c>
    </row>
    <row r="101" spans="1:1" hidden="1">
      <c r="A101" t="s">
        <v>244</v>
      </c>
    </row>
    <row r="102" spans="1:1" hidden="1">
      <c r="A102" t="s">
        <v>244</v>
      </c>
    </row>
    <row r="103" spans="1:1" hidden="1">
      <c r="A103" t="s">
        <v>109</v>
      </c>
    </row>
    <row r="104" spans="1:1" hidden="1">
      <c r="A104" t="s">
        <v>97</v>
      </c>
    </row>
    <row r="105" spans="1:1" hidden="1">
      <c r="A105" t="s">
        <v>109</v>
      </c>
    </row>
    <row r="106" spans="1:1" hidden="1">
      <c r="A106" t="s">
        <v>109</v>
      </c>
    </row>
    <row r="107" spans="1:1" hidden="1">
      <c r="A107" t="s">
        <v>109</v>
      </c>
    </row>
    <row r="108" spans="1:1" hidden="1">
      <c r="A108" t="s">
        <v>109</v>
      </c>
    </row>
    <row r="109" spans="1:1" hidden="1">
      <c r="A109" t="s">
        <v>244</v>
      </c>
    </row>
    <row r="110" spans="1:1" hidden="1">
      <c r="A110" t="s">
        <v>109</v>
      </c>
    </row>
    <row r="111" spans="1:1" hidden="1">
      <c r="A111" t="s">
        <v>109</v>
      </c>
    </row>
    <row r="112" spans="1:1" hidden="1">
      <c r="A112" t="s">
        <v>109</v>
      </c>
    </row>
    <row r="113" spans="1:4" hidden="1">
      <c r="A113" t="s">
        <v>109</v>
      </c>
    </row>
    <row r="114" spans="1:4" hidden="1">
      <c r="A114" t="s">
        <v>109</v>
      </c>
    </row>
    <row r="115" spans="1:4" hidden="1">
      <c r="A115" t="s">
        <v>97</v>
      </c>
    </row>
    <row r="116" spans="1:4" hidden="1">
      <c r="A116" t="s">
        <v>109</v>
      </c>
    </row>
    <row r="117" spans="1:4" hidden="1">
      <c r="A117" t="s">
        <v>97</v>
      </c>
    </row>
    <row r="118" spans="1:4" hidden="1">
      <c r="A118" t="s">
        <v>109</v>
      </c>
    </row>
    <row r="119" spans="1:4" hidden="1">
      <c r="A119" t="s">
        <v>109</v>
      </c>
    </row>
    <row r="120" spans="1:4" hidden="1">
      <c r="A120" t="s">
        <v>244</v>
      </c>
    </row>
    <row r="121" spans="1:4">
      <c r="A121" s="45" t="s">
        <v>125</v>
      </c>
      <c r="D121">
        <f>SUM(B121:C121)</f>
        <v>0</v>
      </c>
    </row>
    <row r="122" spans="1:4" hidden="1">
      <c r="A122" t="s">
        <v>125</v>
      </c>
    </row>
    <row r="123" spans="1:4" hidden="1">
      <c r="A123" t="s">
        <v>125</v>
      </c>
    </row>
    <row r="124" spans="1:4" hidden="1">
      <c r="A124" t="s">
        <v>125</v>
      </c>
    </row>
    <row r="125" spans="1:4" hidden="1">
      <c r="A125" t="s">
        <v>125</v>
      </c>
    </row>
    <row r="126" spans="1:4" hidden="1">
      <c r="A126" t="s">
        <v>125</v>
      </c>
    </row>
    <row r="127" spans="1:4" hidden="1">
      <c r="A127" t="s">
        <v>125</v>
      </c>
    </row>
    <row r="128" spans="1:4" hidden="1">
      <c r="A128" t="s">
        <v>125</v>
      </c>
    </row>
    <row r="129" spans="1:4" hidden="1">
      <c r="A129" t="s">
        <v>125</v>
      </c>
    </row>
    <row r="130" spans="1:4" hidden="1">
      <c r="A130" t="s">
        <v>125</v>
      </c>
    </row>
    <row r="131" spans="1:4" hidden="1">
      <c r="A131" t="s">
        <v>125</v>
      </c>
    </row>
    <row r="132" spans="1:4" hidden="1">
      <c r="A132" t="s">
        <v>125</v>
      </c>
    </row>
    <row r="133" spans="1:4" hidden="1">
      <c r="A133" t="s">
        <v>125</v>
      </c>
    </row>
    <row r="134" spans="1:4" hidden="1">
      <c r="A134" t="s">
        <v>125</v>
      </c>
    </row>
    <row r="135" spans="1:4" hidden="1">
      <c r="A135" t="s">
        <v>125</v>
      </c>
    </row>
    <row r="136" spans="1:4" hidden="1">
      <c r="A136" t="s">
        <v>125</v>
      </c>
    </row>
    <row r="137" spans="1:4" hidden="1">
      <c r="A137" t="s">
        <v>125</v>
      </c>
    </row>
    <row r="138" spans="1:4" hidden="1">
      <c r="A138" t="s">
        <v>125</v>
      </c>
    </row>
    <row r="139" spans="1:4" hidden="1">
      <c r="A139" t="s">
        <v>125</v>
      </c>
    </row>
    <row r="140" spans="1:4" hidden="1">
      <c r="A140" t="s">
        <v>125</v>
      </c>
    </row>
    <row r="141" spans="1:4" hidden="1">
      <c r="A141" t="s">
        <v>125</v>
      </c>
    </row>
    <row r="142" spans="1:4" hidden="1">
      <c r="A142" t="s">
        <v>125</v>
      </c>
    </row>
    <row r="143" spans="1:4" hidden="1">
      <c r="A143" t="s">
        <v>125</v>
      </c>
    </row>
    <row r="144" spans="1:4">
      <c r="A144" t="s">
        <v>84</v>
      </c>
      <c r="B144">
        <v>21</v>
      </c>
      <c r="C144">
        <v>23</v>
      </c>
      <c r="D144">
        <f>SUM(B144:C144)</f>
        <v>44</v>
      </c>
    </row>
    <row r="145" spans="1:1" hidden="1">
      <c r="A145" t="s">
        <v>84</v>
      </c>
    </row>
    <row r="146" spans="1:1" hidden="1">
      <c r="A146" t="s">
        <v>84</v>
      </c>
    </row>
    <row r="147" spans="1:1" hidden="1">
      <c r="A147" t="s">
        <v>84</v>
      </c>
    </row>
    <row r="148" spans="1:1" hidden="1">
      <c r="A148" t="s">
        <v>84</v>
      </c>
    </row>
    <row r="149" spans="1:1" hidden="1">
      <c r="A149" t="s">
        <v>84</v>
      </c>
    </row>
    <row r="150" spans="1:1" hidden="1">
      <c r="A150" t="s">
        <v>84</v>
      </c>
    </row>
    <row r="151" spans="1:1" hidden="1">
      <c r="A151" t="s">
        <v>84</v>
      </c>
    </row>
    <row r="152" spans="1:1" hidden="1">
      <c r="A152" t="s">
        <v>84</v>
      </c>
    </row>
    <row r="153" spans="1:1" hidden="1">
      <c r="A153" t="s">
        <v>84</v>
      </c>
    </row>
    <row r="154" spans="1:1" hidden="1">
      <c r="A154" t="s">
        <v>84</v>
      </c>
    </row>
    <row r="155" spans="1:1" hidden="1">
      <c r="A155" t="s">
        <v>84</v>
      </c>
    </row>
    <row r="156" spans="1:1" hidden="1">
      <c r="A156" t="s">
        <v>84</v>
      </c>
    </row>
    <row r="157" spans="1:1" hidden="1">
      <c r="A157" t="s">
        <v>84</v>
      </c>
    </row>
    <row r="158" spans="1:1" hidden="1">
      <c r="A158" t="s">
        <v>84</v>
      </c>
    </row>
    <row r="159" spans="1:1" hidden="1">
      <c r="A159" t="s">
        <v>84</v>
      </c>
    </row>
    <row r="160" spans="1:1" hidden="1">
      <c r="A160" t="s">
        <v>84</v>
      </c>
    </row>
    <row r="161" spans="1:4" hidden="1">
      <c r="A161" t="s">
        <v>84</v>
      </c>
    </row>
    <row r="162" spans="1:4" hidden="1">
      <c r="A162" t="s">
        <v>84</v>
      </c>
    </row>
    <row r="163" spans="1:4" hidden="1">
      <c r="A163" t="s">
        <v>84</v>
      </c>
    </row>
    <row r="164" spans="1:4" hidden="1">
      <c r="A164" t="s">
        <v>84</v>
      </c>
    </row>
    <row r="165" spans="1:4">
      <c r="A165" t="s">
        <v>432</v>
      </c>
      <c r="B165">
        <v>1</v>
      </c>
      <c r="D165">
        <f>SUM(B165:C165)</f>
        <v>1</v>
      </c>
    </row>
    <row r="166" spans="1:4" s="45" customFormat="1">
      <c r="A166" s="45" t="s">
        <v>780</v>
      </c>
    </row>
    <row r="167" spans="1:4" s="45" customFormat="1">
      <c r="A167" s="45" t="s">
        <v>73</v>
      </c>
    </row>
    <row r="168" spans="1:4" hidden="1">
      <c r="A168" t="s">
        <v>73</v>
      </c>
    </row>
    <row r="169" spans="1:4" hidden="1">
      <c r="A169" t="s">
        <v>73</v>
      </c>
    </row>
    <row r="170" spans="1:4" hidden="1">
      <c r="A170" t="s">
        <v>73</v>
      </c>
    </row>
    <row r="171" spans="1:4" hidden="1">
      <c r="A171" t="s">
        <v>73</v>
      </c>
    </row>
    <row r="172" spans="1:4" hidden="1">
      <c r="A172" t="s">
        <v>73</v>
      </c>
    </row>
    <row r="173" spans="1:4" hidden="1">
      <c r="A173" t="s">
        <v>73</v>
      </c>
    </row>
    <row r="174" spans="1:4" hidden="1">
      <c r="A174" t="s">
        <v>73</v>
      </c>
    </row>
    <row r="175" spans="1:4" hidden="1">
      <c r="A175" t="s">
        <v>73</v>
      </c>
    </row>
    <row r="176" spans="1:4" s="45" customFormat="1">
      <c r="A176" s="45" t="s">
        <v>994</v>
      </c>
    </row>
    <row r="177" spans="1:1">
      <c r="A177" s="45" t="s">
        <v>521</v>
      </c>
    </row>
  </sheetData>
  <sortState xmlns:xlrd2="http://schemas.microsoft.com/office/spreadsheetml/2017/richdata2" ref="A1:A177">
    <sortCondition ref="A1:A17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10C4B-F720-B742-B86E-48651767CAA5}">
  <dimension ref="A1:M33"/>
  <sheetViews>
    <sheetView workbookViewId="0">
      <selection activeCell="B32" sqref="B32"/>
    </sheetView>
  </sheetViews>
  <sheetFormatPr baseColWidth="10" defaultRowHeight="16"/>
  <sheetData>
    <row r="1" spans="1:13">
      <c r="A1" t="s">
        <v>295</v>
      </c>
      <c r="B1">
        <v>1</v>
      </c>
    </row>
    <row r="2" spans="1:13">
      <c r="A2" t="s">
        <v>949</v>
      </c>
      <c r="B2">
        <v>1</v>
      </c>
    </row>
    <row r="3" spans="1:13">
      <c r="A3" t="s">
        <v>265</v>
      </c>
      <c r="B3">
        <v>1</v>
      </c>
    </row>
    <row r="4" spans="1:13">
      <c r="A4" t="s">
        <v>772</v>
      </c>
      <c r="B4">
        <v>1</v>
      </c>
    </row>
    <row r="5" spans="1:13">
      <c r="A5" t="s">
        <v>391</v>
      </c>
      <c r="B5">
        <v>1</v>
      </c>
    </row>
    <row r="6" spans="1:13">
      <c r="A6" t="s">
        <v>968</v>
      </c>
      <c r="B6">
        <v>1</v>
      </c>
    </row>
    <row r="7" spans="1:13">
      <c r="A7" t="s">
        <v>702</v>
      </c>
      <c r="B7">
        <v>1</v>
      </c>
    </row>
    <row r="8" spans="1:13">
      <c r="A8" t="s">
        <v>325</v>
      </c>
      <c r="B8">
        <v>1</v>
      </c>
    </row>
    <row r="9" spans="1:13">
      <c r="A9" t="s">
        <v>1186</v>
      </c>
      <c r="B9">
        <v>1</v>
      </c>
    </row>
    <row r="10" spans="1:13">
      <c r="A10" t="s">
        <v>117</v>
      </c>
      <c r="B10">
        <v>1</v>
      </c>
    </row>
    <row r="11" spans="1:13">
      <c r="A11" t="s">
        <v>1343</v>
      </c>
      <c r="B11">
        <v>1</v>
      </c>
    </row>
    <row r="12" spans="1:13">
      <c r="A12" t="s">
        <v>211</v>
      </c>
      <c r="B12">
        <v>1</v>
      </c>
    </row>
    <row r="13" spans="1:13">
      <c r="A13" t="s">
        <v>883</v>
      </c>
      <c r="B13">
        <v>1</v>
      </c>
    </row>
    <row r="14" spans="1:13">
      <c r="A14" t="s">
        <v>254</v>
      </c>
      <c r="B14">
        <v>1</v>
      </c>
      <c r="M14" t="s">
        <v>1345</v>
      </c>
    </row>
    <row r="15" spans="1:13">
      <c r="A15" t="s">
        <v>204</v>
      </c>
      <c r="B15">
        <v>1</v>
      </c>
    </row>
    <row r="16" spans="1:13">
      <c r="A16" t="s">
        <v>544</v>
      </c>
      <c r="B16">
        <v>1</v>
      </c>
    </row>
    <row r="17" spans="1:2">
      <c r="A17" t="s">
        <v>432</v>
      </c>
      <c r="B17">
        <v>1</v>
      </c>
    </row>
    <row r="18" spans="1:2">
      <c r="A18" t="s">
        <v>383</v>
      </c>
      <c r="B18">
        <v>2</v>
      </c>
    </row>
    <row r="19" spans="1:2">
      <c r="A19" t="s">
        <v>658</v>
      </c>
      <c r="B19">
        <v>2</v>
      </c>
    </row>
    <row r="20" spans="1:2">
      <c r="A20" t="s">
        <v>227</v>
      </c>
      <c r="B20">
        <v>2</v>
      </c>
    </row>
    <row r="21" spans="1:2">
      <c r="A21" t="s">
        <v>492</v>
      </c>
      <c r="B21">
        <v>2</v>
      </c>
    </row>
    <row r="22" spans="1:2">
      <c r="A22" t="s">
        <v>138</v>
      </c>
      <c r="B22">
        <v>2</v>
      </c>
    </row>
    <row r="23" spans="1:2">
      <c r="A23" t="s">
        <v>133</v>
      </c>
      <c r="B23">
        <v>3</v>
      </c>
    </row>
    <row r="24" spans="1:2">
      <c r="A24" t="s">
        <v>640</v>
      </c>
      <c r="B24">
        <v>3</v>
      </c>
    </row>
    <row r="25" spans="1:2">
      <c r="A25" t="s">
        <v>725</v>
      </c>
      <c r="B25">
        <v>4</v>
      </c>
    </row>
    <row r="26" spans="1:2">
      <c r="A26" t="s">
        <v>185</v>
      </c>
      <c r="B26">
        <v>4</v>
      </c>
    </row>
    <row r="27" spans="1:2">
      <c r="A27" t="s">
        <v>608</v>
      </c>
      <c r="B27">
        <v>5</v>
      </c>
    </row>
    <row r="28" spans="1:2">
      <c r="A28" t="s">
        <v>1344</v>
      </c>
      <c r="B28">
        <f>SUM(B3:B27)</f>
        <v>44</v>
      </c>
    </row>
    <row r="29" spans="1:2">
      <c r="A29" t="s">
        <v>58</v>
      </c>
      <c r="B29">
        <v>24</v>
      </c>
    </row>
    <row r="30" spans="1:2">
      <c r="A30" t="s">
        <v>109</v>
      </c>
      <c r="B30">
        <v>36</v>
      </c>
    </row>
    <row r="31" spans="1:2">
      <c r="A31" t="s">
        <v>84</v>
      </c>
      <c r="B31">
        <v>44</v>
      </c>
    </row>
    <row r="33" spans="2:2">
      <c r="B33">
        <f>SUM(B28:B31)</f>
        <v>148</v>
      </c>
    </row>
  </sheetData>
  <sortState xmlns:xlrd2="http://schemas.microsoft.com/office/spreadsheetml/2017/richdata2" ref="A2:B31">
    <sortCondition ref="B2:B31"/>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E13D-D0BB-6549-B7BF-D8B4B9681F34}">
  <dimension ref="A1:G15"/>
  <sheetViews>
    <sheetView workbookViewId="0">
      <selection sqref="A1:G15"/>
    </sheetView>
  </sheetViews>
  <sheetFormatPr baseColWidth="10" defaultRowHeight="16"/>
  <sheetData>
    <row r="1" spans="1:7">
      <c r="A1" t="s">
        <v>1102</v>
      </c>
    </row>
    <row r="3" spans="1:7" ht="17" thickBot="1">
      <c r="A3" t="s">
        <v>1103</v>
      </c>
    </row>
    <row r="4" spans="1:7">
      <c r="A4" s="8" t="s">
        <v>1104</v>
      </c>
      <c r="B4" s="8" t="s">
        <v>1105</v>
      </c>
      <c r="C4" s="8" t="s">
        <v>1106</v>
      </c>
      <c r="D4" s="8" t="s">
        <v>1107</v>
      </c>
      <c r="E4" s="8" t="s">
        <v>1108</v>
      </c>
    </row>
    <row r="5" spans="1:7">
      <c r="A5" s="6" t="s">
        <v>1109</v>
      </c>
      <c r="B5" s="6">
        <v>46</v>
      </c>
      <c r="C5" s="6">
        <v>27.066666666666666</v>
      </c>
      <c r="D5" s="6">
        <v>0.58840579710144925</v>
      </c>
      <c r="E5" s="6">
        <v>0.10777616747181962</v>
      </c>
    </row>
    <row r="6" spans="1:7">
      <c r="A6" s="6" t="s">
        <v>1110</v>
      </c>
      <c r="B6" s="6">
        <v>48</v>
      </c>
      <c r="C6" s="6">
        <v>28.216666666666661</v>
      </c>
      <c r="D6" s="6">
        <v>0.58784722222222208</v>
      </c>
      <c r="E6" s="6">
        <v>0.1127155979117415</v>
      </c>
    </row>
    <row r="7" spans="1:7" ht="17" thickBot="1">
      <c r="A7" s="7" t="s">
        <v>1111</v>
      </c>
      <c r="B7" s="7">
        <v>45</v>
      </c>
      <c r="C7" s="7">
        <v>25.283333333333328</v>
      </c>
      <c r="D7" s="7">
        <v>0.56185185185185171</v>
      </c>
      <c r="E7" s="7">
        <v>0.12283613916947257</v>
      </c>
    </row>
    <row r="10" spans="1:7" ht="17" thickBot="1">
      <c r="A10" t="s">
        <v>1112</v>
      </c>
    </row>
    <row r="11" spans="1:7">
      <c r="A11" s="8" t="s">
        <v>1113</v>
      </c>
      <c r="B11" s="8" t="s">
        <v>1114</v>
      </c>
      <c r="C11" s="8" t="s">
        <v>1115</v>
      </c>
      <c r="D11" s="8" t="s">
        <v>1116</v>
      </c>
      <c r="E11" s="8" t="s">
        <v>1117</v>
      </c>
      <c r="F11" s="8" t="s">
        <v>1118</v>
      </c>
      <c r="G11" s="8" t="s">
        <v>1119</v>
      </c>
    </row>
    <row r="12" spans="1:7">
      <c r="A12" s="6" t="s">
        <v>1120</v>
      </c>
      <c r="B12" s="6">
        <v>2.100655260814932E-2</v>
      </c>
      <c r="C12" s="6">
        <v>2</v>
      </c>
      <c r="D12" s="6">
        <v>1.050327630407466E-2</v>
      </c>
      <c r="E12" s="6">
        <v>9.1847566921301887E-2</v>
      </c>
      <c r="F12" s="6">
        <v>0.91230073179505422</v>
      </c>
      <c r="G12" s="6">
        <v>3.0627003994564941</v>
      </c>
    </row>
    <row r="13" spans="1:7">
      <c r="A13" s="6" t="s">
        <v>1121</v>
      </c>
      <c r="B13" s="6">
        <v>15.552350761540524</v>
      </c>
      <c r="C13" s="6">
        <v>136</v>
      </c>
      <c r="D13" s="6">
        <v>0.11435552030544503</v>
      </c>
      <c r="E13" s="6"/>
      <c r="F13" s="6"/>
      <c r="G13" s="6"/>
    </row>
    <row r="14" spans="1:7">
      <c r="A14" s="6"/>
      <c r="B14" s="6"/>
      <c r="C14" s="6"/>
      <c r="D14" s="6"/>
      <c r="E14" s="6"/>
      <c r="F14" s="6"/>
      <c r="G14" s="6"/>
    </row>
    <row r="15" spans="1:7" ht="17" thickBot="1">
      <c r="A15" s="7" t="s">
        <v>1122</v>
      </c>
      <c r="B15" s="7">
        <v>15.573357314148673</v>
      </c>
      <c r="C15" s="7">
        <v>138</v>
      </c>
      <c r="D15" s="7"/>
      <c r="E15" s="7"/>
      <c r="F15" s="7"/>
      <c r="G15"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data</vt:lpstr>
      <vt:lpstr>Native vs non natives</vt:lpstr>
      <vt:lpstr>Native vs non native 2</vt:lpstr>
      <vt:lpstr>Native and non n intention to c</vt:lpstr>
      <vt:lpstr>Natives and non n Task perf</vt:lpstr>
      <vt:lpstr>Natives and non n rapport </vt:lpstr>
      <vt:lpstr>Sheet3</vt:lpstr>
      <vt:lpstr>Sheet4</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2019-11-14T16:12:03Z</dcterms:created>
  <dcterms:modified xsi:type="dcterms:W3CDTF">2019-11-28T16:16:35Z</dcterms:modified>
</cp:coreProperties>
</file>